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D:\DAMC Live\Practice Files\01-10-2026\"/>
    </mc:Choice>
  </mc:AlternateContent>
  <xr:revisionPtr revIDLastSave="0" documentId="13_ncr:1_{42DCD75A-4AE5-4071-A8F8-B2938DB87D41}" xr6:coauthVersionLast="47" xr6:coauthVersionMax="47" xr10:uidLastSave="{00000000-0000-0000-0000-000000000000}"/>
  <bookViews>
    <workbookView xWindow="22932" yWindow="-108" windowWidth="23256" windowHeight="13176" activeTab="1" xr2:uid="{898BC839-F2CA-4348-948C-D75AD4BD2CFC}"/>
  </bookViews>
  <sheets>
    <sheet name="Pivot Tables" sheetId="2" r:id="rId1"/>
    <sheet name="Dashboard" sheetId="3" r:id="rId2"/>
    <sheet name="Data" sheetId="1" r:id="rId3"/>
  </sheets>
  <definedNames>
    <definedName name="_xlchart.v5.0" hidden="1">'Pivot Tables'!$Q$10:$Q$26</definedName>
    <definedName name="_xlchart.v5.1" hidden="1">'Pivot Tables'!$Q$9</definedName>
    <definedName name="_xlchart.v5.2" hidden="1">'Pivot Tables'!$R$10:$R$26</definedName>
    <definedName name="_xlchart.v5.3" hidden="1">'Pivot Tables'!$R$9</definedName>
    <definedName name="_xlchart.v5.4" hidden="1">'Pivot Tables'!$Q$10:$Q$26</definedName>
    <definedName name="_xlchart.v5.5" hidden="1">'Pivot Tables'!$Q$9</definedName>
    <definedName name="_xlchart.v5.6" hidden="1">'Pivot Tables'!$R$10:$R$26</definedName>
    <definedName name="_xlchart.v5.7" hidden="1">'Pivot Tables'!$R$9</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4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10" i="2" l="1"/>
  <c r="R11" i="2"/>
  <c r="R12" i="2"/>
  <c r="R13" i="2"/>
  <c r="R14" i="2"/>
  <c r="R15" i="2"/>
  <c r="R16" i="2"/>
  <c r="R17" i="2"/>
  <c r="R18" i="2"/>
  <c r="R19" i="2"/>
  <c r="R20" i="2"/>
  <c r="R21" i="2"/>
  <c r="R22" i="2"/>
  <c r="R23" i="2"/>
  <c r="R24" i="2"/>
  <c r="R25" i="2"/>
  <c r="R26" i="2"/>
  <c r="R9" i="2"/>
  <c r="Q10" i="2"/>
  <c r="Q11" i="2"/>
  <c r="Q12" i="2"/>
  <c r="Q13" i="2"/>
  <c r="Q14" i="2"/>
  <c r="Q15" i="2"/>
  <c r="Q16" i="2"/>
  <c r="Q17" i="2"/>
  <c r="Q18" i="2"/>
  <c r="Q19" i="2"/>
  <c r="Q20" i="2"/>
  <c r="Q21" i="2"/>
  <c r="Q22" i="2"/>
  <c r="Q23" i="2"/>
  <c r="Q24" i="2"/>
  <c r="Q25" i="2"/>
  <c r="Q26" i="2"/>
  <c r="Q9" i="2"/>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E4" i="2"/>
  <c r="R2708" i="1"/>
  <c r="Q2708" i="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R2655" i="1"/>
  <c r="Q2655" i="1"/>
  <c r="S2655" i="1" s="1"/>
  <c r="T2655" i="1" s="1"/>
  <c r="R2654" i="1"/>
  <c r="Q2654" i="1"/>
  <c r="R2653" i="1"/>
  <c r="Q2653" i="1"/>
  <c r="S2653" i="1" s="1"/>
  <c r="T2653" i="1" s="1"/>
  <c r="R2652" i="1"/>
  <c r="Q2652" i="1"/>
  <c r="R2651" i="1"/>
  <c r="Q2651" i="1"/>
  <c r="S2651" i="1" s="1"/>
  <c r="T2651" i="1" s="1"/>
  <c r="R2650" i="1"/>
  <c r="Q2650" i="1"/>
  <c r="S2650" i="1" s="1"/>
  <c r="T2650" i="1" s="1"/>
  <c r="R2649" i="1"/>
  <c r="Q2649" i="1"/>
  <c r="S2649" i="1" s="1"/>
  <c r="T2649" i="1" s="1"/>
  <c r="R2648" i="1"/>
  <c r="Q2648" i="1"/>
  <c r="S2648" i="1" s="1"/>
  <c r="T2648" i="1" s="1"/>
  <c r="R2647" i="1"/>
  <c r="Q2647" i="1"/>
  <c r="R2646" i="1"/>
  <c r="Q2646" i="1"/>
  <c r="R2645" i="1"/>
  <c r="Q2645" i="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R2634" i="1"/>
  <c r="Q2634" i="1"/>
  <c r="S2634" i="1" s="1"/>
  <c r="T2634" i="1" s="1"/>
  <c r="R2633" i="1"/>
  <c r="Q2633" i="1"/>
  <c r="S2633" i="1" s="1"/>
  <c r="T2633" i="1" s="1"/>
  <c r="R2632" i="1"/>
  <c r="Q2632" i="1"/>
  <c r="S2632" i="1" s="1"/>
  <c r="T2632" i="1" s="1"/>
  <c r="R2631" i="1"/>
  <c r="Q2631" i="1"/>
  <c r="S2631" i="1" s="1"/>
  <c r="T2631" i="1" s="1"/>
  <c r="R2630" i="1"/>
  <c r="Q2630" i="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R2620" i="1"/>
  <c r="Q2620" i="1"/>
  <c r="S2620" i="1" s="1"/>
  <c r="T2620" i="1" s="1"/>
  <c r="R2619" i="1"/>
  <c r="Q2619" i="1"/>
  <c r="S2619" i="1" s="1"/>
  <c r="T2619" i="1" s="1"/>
  <c r="R2618" i="1"/>
  <c r="Q2618" i="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R2603" i="1"/>
  <c r="Q2603" i="1"/>
  <c r="R2602" i="1"/>
  <c r="Q2602" i="1"/>
  <c r="R2601" i="1"/>
  <c r="Q2601" i="1"/>
  <c r="S2601" i="1" s="1"/>
  <c r="T2601" i="1" s="1"/>
  <c r="R2600" i="1"/>
  <c r="Q2600" i="1"/>
  <c r="S2600" i="1" s="1"/>
  <c r="T2600" i="1" s="1"/>
  <c r="R2599" i="1"/>
  <c r="Q2599" i="1"/>
  <c r="S2599" i="1" s="1"/>
  <c r="T2599" i="1" s="1"/>
  <c r="R2598" i="1"/>
  <c r="Q2598" i="1"/>
  <c r="R2597" i="1"/>
  <c r="Q2597" i="1"/>
  <c r="R2596" i="1"/>
  <c r="Q2596" i="1"/>
  <c r="R2595" i="1"/>
  <c r="Q2595" i="1"/>
  <c r="S2595" i="1" s="1"/>
  <c r="T2595" i="1" s="1"/>
  <c r="R2594" i="1"/>
  <c r="Q2594" i="1"/>
  <c r="S2594" i="1" s="1"/>
  <c r="T2594" i="1" s="1"/>
  <c r="R2593" i="1"/>
  <c r="Q2593" i="1"/>
  <c r="S2593" i="1" s="1"/>
  <c r="T2593" i="1" s="1"/>
  <c r="R2592" i="1"/>
  <c r="Q2592" i="1"/>
  <c r="S2592" i="1" s="1"/>
  <c r="T2592" i="1" s="1"/>
  <c r="R2591" i="1"/>
  <c r="Q2591" i="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R2581" i="1"/>
  <c r="Q2581" i="1"/>
  <c r="R2580" i="1"/>
  <c r="Q2580" i="1"/>
  <c r="S2580" i="1" s="1"/>
  <c r="T2580" i="1" s="1"/>
  <c r="R2579" i="1"/>
  <c r="Q2579" i="1"/>
  <c r="R2578" i="1"/>
  <c r="Q2578" i="1"/>
  <c r="R2577" i="1"/>
  <c r="Q2577" i="1"/>
  <c r="S2577" i="1" s="1"/>
  <c r="T2577" i="1" s="1"/>
  <c r="R2576" i="1"/>
  <c r="Q2576" i="1"/>
  <c r="S2576" i="1" s="1"/>
  <c r="T2576" i="1" s="1"/>
  <c r="R2575" i="1"/>
  <c r="Q2575" i="1"/>
  <c r="S2575" i="1" s="1"/>
  <c r="T2575" i="1" s="1"/>
  <c r="R2574" i="1"/>
  <c r="Q2574" i="1"/>
  <c r="R2573" i="1"/>
  <c r="Q2573" i="1"/>
  <c r="S2573" i="1" s="1"/>
  <c r="T2573" i="1" s="1"/>
  <c r="R2572" i="1"/>
  <c r="Q2572" i="1"/>
  <c r="R2571" i="1"/>
  <c r="Q2571" i="1"/>
  <c r="R2570" i="1"/>
  <c r="Q2570" i="1"/>
  <c r="R2569" i="1"/>
  <c r="Q2569" i="1"/>
  <c r="S2569" i="1" s="1"/>
  <c r="T2569" i="1" s="1"/>
  <c r="R2568" i="1"/>
  <c r="Q2568" i="1"/>
  <c r="S2568" i="1" s="1"/>
  <c r="T2568" i="1" s="1"/>
  <c r="R2567" i="1"/>
  <c r="Q2567" i="1"/>
  <c r="S2567" i="1" s="1"/>
  <c r="T2567" i="1" s="1"/>
  <c r="R2566" i="1"/>
  <c r="Q2566" i="1"/>
  <c r="R2565" i="1"/>
  <c r="Q2565" i="1"/>
  <c r="S2565" i="1" s="1"/>
  <c r="T2565" i="1" s="1"/>
  <c r="R2564" i="1"/>
  <c r="Q2564" i="1"/>
  <c r="R2563" i="1"/>
  <c r="Q2563" i="1"/>
  <c r="R2562" i="1"/>
  <c r="Q2562" i="1"/>
  <c r="R2561" i="1"/>
  <c r="Q2561" i="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R2546" i="1"/>
  <c r="Q2546" i="1"/>
  <c r="S2546" i="1" s="1"/>
  <c r="T2546" i="1" s="1"/>
  <c r="R2545" i="1"/>
  <c r="Q2545" i="1"/>
  <c r="R2544" i="1"/>
  <c r="Q2544" i="1"/>
  <c r="S2544" i="1" s="1"/>
  <c r="T2544" i="1" s="1"/>
  <c r="R2543" i="1"/>
  <c r="Q2543" i="1"/>
  <c r="R2542" i="1"/>
  <c r="Q2542" i="1"/>
  <c r="S2542" i="1" s="1"/>
  <c r="T2542" i="1" s="1"/>
  <c r="R2541" i="1"/>
  <c r="Q2541" i="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R2534" i="1"/>
  <c r="Q2534" i="1"/>
  <c r="R2533" i="1"/>
  <c r="Q2533" i="1"/>
  <c r="R2532" i="1"/>
  <c r="Q2532" i="1"/>
  <c r="S2532" i="1" s="1"/>
  <c r="T2532" i="1" s="1"/>
  <c r="R2531" i="1"/>
  <c r="Q2531" i="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R2523" i="1"/>
  <c r="Q2523" i="1"/>
  <c r="R2522" i="1"/>
  <c r="Q2522" i="1"/>
  <c r="R2521" i="1"/>
  <c r="Q2521" i="1"/>
  <c r="S2521" i="1" s="1"/>
  <c r="T2521" i="1" s="1"/>
  <c r="R2520" i="1"/>
  <c r="Q2520" i="1"/>
  <c r="R2519" i="1"/>
  <c r="Q2519" i="1"/>
  <c r="R2518" i="1"/>
  <c r="Q2518" i="1"/>
  <c r="R2517" i="1"/>
  <c r="Q2517" i="1"/>
  <c r="S2517" i="1" s="1"/>
  <c r="T2517" i="1" s="1"/>
  <c r="R2516" i="1"/>
  <c r="Q2516" i="1"/>
  <c r="S2516" i="1" s="1"/>
  <c r="T2516" i="1" s="1"/>
  <c r="R2515" i="1"/>
  <c r="Q2515" i="1"/>
  <c r="R2514" i="1"/>
  <c r="Q2514" i="1"/>
  <c r="R2513" i="1"/>
  <c r="Q2513" i="1"/>
  <c r="S2513" i="1" s="1"/>
  <c r="T2513" i="1" s="1"/>
  <c r="R2512" i="1"/>
  <c r="Q2512" i="1"/>
  <c r="S2512" i="1" s="1"/>
  <c r="T2512" i="1" s="1"/>
  <c r="R2511" i="1"/>
  <c r="Q2511" i="1"/>
  <c r="R2510" i="1"/>
  <c r="Q2510" i="1"/>
  <c r="S2510" i="1" s="1"/>
  <c r="T2510" i="1" s="1"/>
  <c r="R2509" i="1"/>
  <c r="Q2509" i="1"/>
  <c r="S2509" i="1" s="1"/>
  <c r="T2509" i="1" s="1"/>
  <c r="R2508" i="1"/>
  <c r="Q2508" i="1"/>
  <c r="S2508" i="1" s="1"/>
  <c r="T2508" i="1" s="1"/>
  <c r="R2507" i="1"/>
  <c r="Q2507" i="1"/>
  <c r="R2506" i="1"/>
  <c r="Q2506" i="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R2491" i="1"/>
  <c r="Q2491" i="1"/>
  <c r="R2490" i="1"/>
  <c r="Q2490" i="1"/>
  <c r="S2490" i="1" s="1"/>
  <c r="T2490" i="1" s="1"/>
  <c r="R2489" i="1"/>
  <c r="Q2489" i="1"/>
  <c r="R2488" i="1"/>
  <c r="Q2488" i="1"/>
  <c r="R2487" i="1"/>
  <c r="Q2487" i="1"/>
  <c r="S2487" i="1" s="1"/>
  <c r="T2487" i="1" s="1"/>
  <c r="R2486" i="1"/>
  <c r="Q2486" i="1"/>
  <c r="S2486" i="1" s="1"/>
  <c r="T2486" i="1" s="1"/>
  <c r="R2485" i="1"/>
  <c r="Q2485" i="1"/>
  <c r="R2484" i="1"/>
  <c r="Q2484" i="1"/>
  <c r="S2484" i="1" s="1"/>
  <c r="T2484" i="1" s="1"/>
  <c r="R2483" i="1"/>
  <c r="Q2483" i="1"/>
  <c r="R2482" i="1"/>
  <c r="Q2482" i="1"/>
  <c r="S2482" i="1" s="1"/>
  <c r="T2482" i="1" s="1"/>
  <c r="R2481" i="1"/>
  <c r="Q2481" i="1"/>
  <c r="R2480" i="1"/>
  <c r="Q2480" i="1"/>
  <c r="R2479" i="1"/>
  <c r="Q2479" i="1"/>
  <c r="S2479" i="1" s="1"/>
  <c r="T2479" i="1" s="1"/>
  <c r="R2478" i="1"/>
  <c r="Q2478" i="1"/>
  <c r="S2478" i="1" s="1"/>
  <c r="T2478" i="1" s="1"/>
  <c r="R2477" i="1"/>
  <c r="Q2477" i="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R2469" i="1"/>
  <c r="Q2469" i="1"/>
  <c r="S2469" i="1" s="1"/>
  <c r="T2469" i="1" s="1"/>
  <c r="R2468" i="1"/>
  <c r="Q2468" i="1"/>
  <c r="R2467" i="1"/>
  <c r="Q2467" i="1"/>
  <c r="S2467" i="1" s="1"/>
  <c r="T2467" i="1" s="1"/>
  <c r="R2466" i="1"/>
  <c r="Q2466" i="1"/>
  <c r="S2466" i="1" s="1"/>
  <c r="T2466" i="1" s="1"/>
  <c r="R2465" i="1"/>
  <c r="Q2465" i="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R2443" i="1"/>
  <c r="Q2443" i="1"/>
  <c r="S2443" i="1" s="1"/>
  <c r="T2443" i="1" s="1"/>
  <c r="R2442" i="1"/>
  <c r="Q2442" i="1"/>
  <c r="R2441" i="1"/>
  <c r="Q2441" i="1"/>
  <c r="R2440" i="1"/>
  <c r="Q2440" i="1"/>
  <c r="S2440" i="1" s="1"/>
  <c r="T2440" i="1" s="1"/>
  <c r="R2439" i="1"/>
  <c r="Q2439" i="1"/>
  <c r="R2438" i="1"/>
  <c r="Q2438" i="1"/>
  <c r="S2438" i="1" s="1"/>
  <c r="T2438" i="1" s="1"/>
  <c r="R2437" i="1"/>
  <c r="Q2437" i="1"/>
  <c r="R2436" i="1"/>
  <c r="Q2436" i="1"/>
  <c r="R2435" i="1"/>
  <c r="Q2435" i="1"/>
  <c r="S2435" i="1" s="1"/>
  <c r="T2435" i="1" s="1"/>
  <c r="R2434" i="1"/>
  <c r="Q2434" i="1"/>
  <c r="R2433" i="1"/>
  <c r="Q2433" i="1"/>
  <c r="R2432" i="1"/>
  <c r="Q2432" i="1"/>
  <c r="S2432" i="1" s="1"/>
  <c r="T2432" i="1" s="1"/>
  <c r="R2431" i="1"/>
  <c r="Q2431" i="1"/>
  <c r="S2431" i="1" s="1"/>
  <c r="T2431" i="1" s="1"/>
  <c r="R2430" i="1"/>
  <c r="Q2430" i="1"/>
  <c r="S2430" i="1" s="1"/>
  <c r="T2430" i="1" s="1"/>
  <c r="R2429" i="1"/>
  <c r="Q2429" i="1"/>
  <c r="S2429" i="1" s="1"/>
  <c r="T2429" i="1" s="1"/>
  <c r="R2428" i="1"/>
  <c r="Q2428" i="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R2419" i="1"/>
  <c r="Q2419" i="1"/>
  <c r="S2419" i="1" s="1"/>
  <c r="T2419" i="1" s="1"/>
  <c r="R2418" i="1"/>
  <c r="Q2418" i="1"/>
  <c r="S2418" i="1" s="1"/>
  <c r="T2418" i="1" s="1"/>
  <c r="R2417" i="1"/>
  <c r="Q2417" i="1"/>
  <c r="S2417" i="1" s="1"/>
  <c r="T2417" i="1" s="1"/>
  <c r="R2416" i="1"/>
  <c r="Q2416" i="1"/>
  <c r="S2416" i="1" s="1"/>
  <c r="T2416" i="1" s="1"/>
  <c r="R2415" i="1"/>
  <c r="Q2415" i="1"/>
  <c r="R2414" i="1"/>
  <c r="Q2414" i="1"/>
  <c r="S2414" i="1" s="1"/>
  <c r="T2414" i="1" s="1"/>
  <c r="R2413" i="1"/>
  <c r="Q2413" i="1"/>
  <c r="S2413" i="1" s="1"/>
  <c r="T2413" i="1" s="1"/>
  <c r="R2412" i="1"/>
  <c r="Q2412" i="1"/>
  <c r="R2411" i="1"/>
  <c r="Q2411" i="1"/>
  <c r="S2411" i="1" s="1"/>
  <c r="T2411" i="1" s="1"/>
  <c r="R2410" i="1"/>
  <c r="Q2410" i="1"/>
  <c r="R2409" i="1"/>
  <c r="Q2409" i="1"/>
  <c r="R2408" i="1"/>
  <c r="Q2408" i="1"/>
  <c r="S2408" i="1" s="1"/>
  <c r="T2408" i="1" s="1"/>
  <c r="R2407" i="1"/>
  <c r="Q2407" i="1"/>
  <c r="S2407" i="1" s="1"/>
  <c r="T2407" i="1" s="1"/>
  <c r="R2406" i="1"/>
  <c r="Q2406" i="1"/>
  <c r="R2405" i="1"/>
  <c r="Q2405" i="1"/>
  <c r="R2404" i="1"/>
  <c r="Q2404" i="1"/>
  <c r="S2404" i="1" s="1"/>
  <c r="T2404" i="1" s="1"/>
  <c r="R2403" i="1"/>
  <c r="Q2403" i="1"/>
  <c r="S2403" i="1" s="1"/>
  <c r="T2403" i="1" s="1"/>
  <c r="R2402" i="1"/>
  <c r="Q2402" i="1"/>
  <c r="R2401" i="1"/>
  <c r="Q2401" i="1"/>
  <c r="S2401" i="1" s="1"/>
  <c r="T2401" i="1" s="1"/>
  <c r="R2400" i="1"/>
  <c r="Q2400" i="1"/>
  <c r="S2400" i="1" s="1"/>
  <c r="T2400" i="1" s="1"/>
  <c r="R2399" i="1"/>
  <c r="Q2399" i="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R2381" i="1"/>
  <c r="Q2381" i="1"/>
  <c r="R2380" i="1"/>
  <c r="Q2380" i="1"/>
  <c r="S2380" i="1" s="1"/>
  <c r="T2380" i="1" s="1"/>
  <c r="R2379" i="1"/>
  <c r="Q2379" i="1"/>
  <c r="S2379" i="1" s="1"/>
  <c r="T2379" i="1" s="1"/>
  <c r="R2378" i="1"/>
  <c r="Q2378" i="1"/>
  <c r="R2377" i="1"/>
  <c r="Q2377" i="1"/>
  <c r="S2377" i="1" s="1"/>
  <c r="T2377" i="1" s="1"/>
  <c r="R2376" i="1"/>
  <c r="Q2376" i="1"/>
  <c r="R2375" i="1"/>
  <c r="Q2375" i="1"/>
  <c r="R2374" i="1"/>
  <c r="Q2374" i="1"/>
  <c r="S2374" i="1" s="1"/>
  <c r="T2374" i="1" s="1"/>
  <c r="R2373" i="1"/>
  <c r="Q2373" i="1"/>
  <c r="S2373" i="1" s="1"/>
  <c r="T2373" i="1" s="1"/>
  <c r="R2372" i="1"/>
  <c r="Q2372" i="1"/>
  <c r="R2371" i="1"/>
  <c r="Q2371" i="1"/>
  <c r="S2371" i="1" s="1"/>
  <c r="T2371" i="1" s="1"/>
  <c r="R2370" i="1"/>
  <c r="Q2370" i="1"/>
  <c r="R2369" i="1"/>
  <c r="Q2369" i="1"/>
  <c r="S2369" i="1" s="1"/>
  <c r="T2369" i="1" s="1"/>
  <c r="R2368" i="1"/>
  <c r="Q2368" i="1"/>
  <c r="S2368" i="1" s="1"/>
  <c r="T2368" i="1" s="1"/>
  <c r="R2367" i="1"/>
  <c r="Q2367" i="1"/>
  <c r="S2367" i="1" s="1"/>
  <c r="T2367" i="1" s="1"/>
  <c r="R2366" i="1"/>
  <c r="Q2366" i="1"/>
  <c r="R2365" i="1"/>
  <c r="Q2365" i="1"/>
  <c r="S2365" i="1" s="1"/>
  <c r="T2365" i="1" s="1"/>
  <c r="R2364" i="1"/>
  <c r="Q2364" i="1"/>
  <c r="S2364" i="1" s="1"/>
  <c r="T2364" i="1" s="1"/>
  <c r="R2363" i="1"/>
  <c r="Q2363" i="1"/>
  <c r="S2363" i="1" s="1"/>
  <c r="T2363" i="1" s="1"/>
  <c r="R2362" i="1"/>
  <c r="Q2362" i="1"/>
  <c r="R2361" i="1"/>
  <c r="Q2361" i="1"/>
  <c r="S2361" i="1" s="1"/>
  <c r="T2361" i="1" s="1"/>
  <c r="R2360" i="1"/>
  <c r="Q2360" i="1"/>
  <c r="R2359" i="1"/>
  <c r="Q2359" i="1"/>
  <c r="R2358" i="1"/>
  <c r="Q2358" i="1"/>
  <c r="R2357" i="1"/>
  <c r="Q2357" i="1"/>
  <c r="S2357" i="1" s="1"/>
  <c r="T2357" i="1" s="1"/>
  <c r="R2356" i="1"/>
  <c r="Q2356" i="1"/>
  <c r="R2355" i="1"/>
  <c r="Q2355" i="1"/>
  <c r="S2355" i="1" s="1"/>
  <c r="T2355" i="1" s="1"/>
  <c r="R2354" i="1"/>
  <c r="Q2354" i="1"/>
  <c r="S2354" i="1" s="1"/>
  <c r="T2354" i="1" s="1"/>
  <c r="R2353" i="1"/>
  <c r="Q2353" i="1"/>
  <c r="R2352" i="1"/>
  <c r="Q2352" i="1"/>
  <c r="R2351" i="1"/>
  <c r="Q2351" i="1"/>
  <c r="S2351" i="1" s="1"/>
  <c r="T2351" i="1" s="1"/>
  <c r="R2350" i="1"/>
  <c r="Q2350" i="1"/>
  <c r="R2349" i="1"/>
  <c r="Q2349" i="1"/>
  <c r="R2348" i="1"/>
  <c r="Q2348" i="1"/>
  <c r="S2348" i="1" s="1"/>
  <c r="T2348" i="1" s="1"/>
  <c r="R2347" i="1"/>
  <c r="Q2347" i="1"/>
  <c r="S2347" i="1" s="1"/>
  <c r="T2347" i="1" s="1"/>
  <c r="R2346" i="1"/>
  <c r="Q2346" i="1"/>
  <c r="R2345" i="1"/>
  <c r="Q2345" i="1"/>
  <c r="R2344" i="1"/>
  <c r="Q2344" i="1"/>
  <c r="S2344" i="1" s="1"/>
  <c r="T2344" i="1" s="1"/>
  <c r="R2343" i="1"/>
  <c r="Q2343" i="1"/>
  <c r="R2342" i="1"/>
  <c r="Q2342" i="1"/>
  <c r="S2342" i="1" s="1"/>
  <c r="T2342" i="1" s="1"/>
  <c r="R2341" i="1"/>
  <c r="Q2341" i="1"/>
  <c r="S2341" i="1" s="1"/>
  <c r="T2341" i="1" s="1"/>
  <c r="R2340" i="1"/>
  <c r="Q2340" i="1"/>
  <c r="S2340" i="1" s="1"/>
  <c r="T2340" i="1" s="1"/>
  <c r="R2339" i="1"/>
  <c r="Q2339" i="1"/>
  <c r="R2338" i="1"/>
  <c r="Q2338" i="1"/>
  <c r="S2338" i="1" s="1"/>
  <c r="T2338" i="1" s="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R2328" i="1"/>
  <c r="Q2328" i="1"/>
  <c r="R2327" i="1"/>
  <c r="Q2327" i="1"/>
  <c r="S2327" i="1" s="1"/>
  <c r="T2327" i="1" s="1"/>
  <c r="R2326" i="1"/>
  <c r="Q2326" i="1"/>
  <c r="S2326" i="1" s="1"/>
  <c r="T2326" i="1" s="1"/>
  <c r="R2325" i="1"/>
  <c r="Q2325" i="1"/>
  <c r="S2325" i="1" s="1"/>
  <c r="T2325" i="1" s="1"/>
  <c r="R2324" i="1"/>
  <c r="Q2324" i="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R2316" i="1"/>
  <c r="Q2316" i="1"/>
  <c r="S2316" i="1" s="1"/>
  <c r="T2316" i="1" s="1"/>
  <c r="R2315" i="1"/>
  <c r="Q2315" i="1"/>
  <c r="R2314" i="1"/>
  <c r="Q2314" i="1"/>
  <c r="S2314" i="1" s="1"/>
  <c r="T2314" i="1" s="1"/>
  <c r="R2313" i="1"/>
  <c r="Q2313" i="1"/>
  <c r="S2313" i="1" s="1"/>
  <c r="T2313" i="1" s="1"/>
  <c r="R2312" i="1"/>
  <c r="Q2312" i="1"/>
  <c r="R2311" i="1"/>
  <c r="Q2311" i="1"/>
  <c r="R2310" i="1"/>
  <c r="Q2310" i="1"/>
  <c r="R2309" i="1"/>
  <c r="Q2309" i="1"/>
  <c r="R2308" i="1"/>
  <c r="Q2308" i="1"/>
  <c r="S2308" i="1" s="1"/>
  <c r="T2308" i="1" s="1"/>
  <c r="R2307" i="1"/>
  <c r="Q2307" i="1"/>
  <c r="R2306" i="1"/>
  <c r="Q2306" i="1"/>
  <c r="R2305" i="1"/>
  <c r="Q2305" i="1"/>
  <c r="R2304" i="1"/>
  <c r="Q2304" i="1"/>
  <c r="S2304" i="1" s="1"/>
  <c r="T2304" i="1" s="1"/>
  <c r="R2303" i="1"/>
  <c r="Q2303" i="1"/>
  <c r="S2303" i="1" s="1"/>
  <c r="T2303" i="1" s="1"/>
  <c r="R2302" i="1"/>
  <c r="Q2302" i="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R2295" i="1"/>
  <c r="Q2295" i="1"/>
  <c r="S2295" i="1" s="1"/>
  <c r="T2295" i="1" s="1"/>
  <c r="R2294" i="1"/>
  <c r="Q2294" i="1"/>
  <c r="S2294" i="1" s="1"/>
  <c r="T2294" i="1" s="1"/>
  <c r="R2293" i="1"/>
  <c r="Q2293" i="1"/>
  <c r="S2293" i="1" s="1"/>
  <c r="T2293" i="1" s="1"/>
  <c r="R2292" i="1"/>
  <c r="Q2292" i="1"/>
  <c r="R2291" i="1"/>
  <c r="Q2291" i="1"/>
  <c r="R2290" i="1"/>
  <c r="Q2290" i="1"/>
  <c r="R2289" i="1"/>
  <c r="Q2289" i="1"/>
  <c r="S2289" i="1" s="1"/>
  <c r="T2289" i="1" s="1"/>
  <c r="R2288" i="1"/>
  <c r="Q2288" i="1"/>
  <c r="S2288" i="1" s="1"/>
  <c r="T2288" i="1" s="1"/>
  <c r="R2287" i="1"/>
  <c r="Q2287" i="1"/>
  <c r="S2287" i="1" s="1"/>
  <c r="T2287" i="1" s="1"/>
  <c r="R2286" i="1"/>
  <c r="Q2286" i="1"/>
  <c r="R2285" i="1"/>
  <c r="Q2285" i="1"/>
  <c r="S2285" i="1" s="1"/>
  <c r="T2285" i="1" s="1"/>
  <c r="R2284" i="1"/>
  <c r="Q2284" i="1"/>
  <c r="S2284" i="1" s="1"/>
  <c r="T2284" i="1" s="1"/>
  <c r="R2283" i="1"/>
  <c r="Q2283" i="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R2259" i="1"/>
  <c r="Q2259" i="1"/>
  <c r="R2258" i="1"/>
  <c r="Q2258" i="1"/>
  <c r="R2257" i="1"/>
  <c r="Q2257" i="1"/>
  <c r="S2257" i="1" s="1"/>
  <c r="T2257" i="1" s="1"/>
  <c r="R2256" i="1"/>
  <c r="Q2256" i="1"/>
  <c r="R2255" i="1"/>
  <c r="Q2255" i="1"/>
  <c r="R2254" i="1"/>
  <c r="Q2254" i="1"/>
  <c r="R2253" i="1"/>
  <c r="Q2253" i="1"/>
  <c r="R2252" i="1"/>
  <c r="Q2252" i="1"/>
  <c r="S2252" i="1" s="1"/>
  <c r="T2252" i="1" s="1"/>
  <c r="R2251" i="1"/>
  <c r="Q2251" i="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R2234" i="1"/>
  <c r="Q2234" i="1"/>
  <c r="S2234" i="1" s="1"/>
  <c r="T2234" i="1" s="1"/>
  <c r="R2233" i="1"/>
  <c r="Q2233" i="1"/>
  <c r="R2232" i="1"/>
  <c r="Q2232" i="1"/>
  <c r="S2232" i="1" s="1"/>
  <c r="T2232" i="1" s="1"/>
  <c r="R2231" i="1"/>
  <c r="Q2231" i="1"/>
  <c r="R2230" i="1"/>
  <c r="Q2230" i="1"/>
  <c r="S2230" i="1" s="1"/>
  <c r="T2230" i="1" s="1"/>
  <c r="R2229" i="1"/>
  <c r="Q2229" i="1"/>
  <c r="R2228" i="1"/>
  <c r="Q2228" i="1"/>
  <c r="R2227" i="1"/>
  <c r="Q2227" i="1"/>
  <c r="R2226" i="1"/>
  <c r="Q2226" i="1"/>
  <c r="S2226" i="1" s="1"/>
  <c r="T2226" i="1" s="1"/>
  <c r="R2225" i="1"/>
  <c r="Q2225" i="1"/>
  <c r="R2224" i="1"/>
  <c r="Q2224" i="1"/>
  <c r="R2223" i="1"/>
  <c r="Q2223" i="1"/>
  <c r="S2223" i="1" s="1"/>
  <c r="T2223" i="1" s="1"/>
  <c r="R2222" i="1"/>
  <c r="Q2222" i="1"/>
  <c r="S2222" i="1" s="1"/>
  <c r="T2222" i="1" s="1"/>
  <c r="R2221" i="1"/>
  <c r="Q2221" i="1"/>
  <c r="S2221" i="1" s="1"/>
  <c r="T2221" i="1" s="1"/>
  <c r="R2220" i="1"/>
  <c r="Q2220" i="1"/>
  <c r="S2220" i="1" s="1"/>
  <c r="T2220" i="1" s="1"/>
  <c r="R2219" i="1"/>
  <c r="Q2219" i="1"/>
  <c r="R2218" i="1"/>
  <c r="Q2218" i="1"/>
  <c r="S2218" i="1" s="1"/>
  <c r="T2218" i="1" s="1"/>
  <c r="R2217" i="1"/>
  <c r="Q2217" i="1"/>
  <c r="R2216" i="1"/>
  <c r="Q2216" i="1"/>
  <c r="R2215" i="1"/>
  <c r="Q2215" i="1"/>
  <c r="R2214" i="1"/>
  <c r="Q2214" i="1"/>
  <c r="S2214" i="1" s="1"/>
  <c r="T2214" i="1" s="1"/>
  <c r="R2213" i="1"/>
  <c r="Q2213" i="1"/>
  <c r="S2213" i="1" s="1"/>
  <c r="T2213" i="1" s="1"/>
  <c r="R2212" i="1"/>
  <c r="Q2212" i="1"/>
  <c r="R2211" i="1"/>
  <c r="Q2211" i="1"/>
  <c r="S2211" i="1" s="1"/>
  <c r="T2211" i="1" s="1"/>
  <c r="R2210" i="1"/>
  <c r="Q2210" i="1"/>
  <c r="S2210" i="1" s="1"/>
  <c r="T2210" i="1" s="1"/>
  <c r="R2209" i="1"/>
  <c r="Q2209" i="1"/>
  <c r="R2208" i="1"/>
  <c r="Q2208" i="1"/>
  <c r="S2208" i="1" s="1"/>
  <c r="T2208" i="1" s="1"/>
  <c r="R2207" i="1"/>
  <c r="Q2207" i="1"/>
  <c r="S2207" i="1" s="1"/>
  <c r="T2207" i="1" s="1"/>
  <c r="R2206" i="1"/>
  <c r="Q2206" i="1"/>
  <c r="S2206" i="1" s="1"/>
  <c r="T2206" i="1" s="1"/>
  <c r="R2205" i="1"/>
  <c r="Q2205" i="1"/>
  <c r="R2204" i="1"/>
  <c r="Q2204" i="1"/>
  <c r="R2203" i="1"/>
  <c r="Q2203" i="1"/>
  <c r="S2203" i="1" s="1"/>
  <c r="T2203" i="1" s="1"/>
  <c r="R2202" i="1"/>
  <c r="Q2202" i="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R2180" i="1"/>
  <c r="Q2180" i="1"/>
  <c r="S2180" i="1" s="1"/>
  <c r="T2180" i="1" s="1"/>
  <c r="R2179" i="1"/>
  <c r="Q2179" i="1"/>
  <c r="S2179" i="1" s="1"/>
  <c r="T2179" i="1" s="1"/>
  <c r="R2178" i="1"/>
  <c r="Q2178" i="1"/>
  <c r="S2178" i="1" s="1"/>
  <c r="T2178" i="1" s="1"/>
  <c r="R2177" i="1"/>
  <c r="Q2177" i="1"/>
  <c r="S2177" i="1" s="1"/>
  <c r="T2177" i="1" s="1"/>
  <c r="R2176" i="1"/>
  <c r="Q2176" i="1"/>
  <c r="R2175" i="1"/>
  <c r="Q2175" i="1"/>
  <c r="S2175" i="1" s="1"/>
  <c r="T2175" i="1" s="1"/>
  <c r="R2174" i="1"/>
  <c r="Q2174" i="1"/>
  <c r="R2173" i="1"/>
  <c r="Q2173" i="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R2158" i="1"/>
  <c r="Q2158" i="1"/>
  <c r="R2157" i="1"/>
  <c r="Q2157" i="1"/>
  <c r="R2156" i="1"/>
  <c r="Q2156" i="1"/>
  <c r="S2156" i="1" s="1"/>
  <c r="T2156" i="1" s="1"/>
  <c r="R2155" i="1"/>
  <c r="Q2155" i="1"/>
  <c r="S2155" i="1" s="1"/>
  <c r="T2155" i="1" s="1"/>
  <c r="R2154" i="1"/>
  <c r="Q2154" i="1"/>
  <c r="S2154" i="1" s="1"/>
  <c r="T2154" i="1" s="1"/>
  <c r="R2153" i="1"/>
  <c r="Q2153" i="1"/>
  <c r="R2152" i="1"/>
  <c r="Q2152" i="1"/>
  <c r="S2152" i="1" s="1"/>
  <c r="T2152" i="1" s="1"/>
  <c r="R2151" i="1"/>
  <c r="Q2151" i="1"/>
  <c r="S2151" i="1" s="1"/>
  <c r="T2151" i="1" s="1"/>
  <c r="R2150" i="1"/>
  <c r="Q2150" i="1"/>
  <c r="R2149" i="1"/>
  <c r="Q2149" i="1"/>
  <c r="R2148" i="1"/>
  <c r="Q2148" i="1"/>
  <c r="S2148" i="1" s="1"/>
  <c r="T2148" i="1" s="1"/>
  <c r="R2147" i="1"/>
  <c r="Q2147" i="1"/>
  <c r="S2147" i="1" s="1"/>
  <c r="T2147" i="1" s="1"/>
  <c r="R2146" i="1"/>
  <c r="Q2146" i="1"/>
  <c r="R2145" i="1"/>
  <c r="Q2145" i="1"/>
  <c r="S2145" i="1" s="1"/>
  <c r="T2145" i="1" s="1"/>
  <c r="R2144" i="1"/>
  <c r="Q2144" i="1"/>
  <c r="S2144" i="1" s="1"/>
  <c r="T2144" i="1" s="1"/>
  <c r="R2143" i="1"/>
  <c r="Q2143" i="1"/>
  <c r="R2142" i="1"/>
  <c r="Q2142" i="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R2130" i="1"/>
  <c r="Q2130" i="1"/>
  <c r="S2130" i="1" s="1"/>
  <c r="T2130" i="1" s="1"/>
  <c r="R2129" i="1"/>
  <c r="Q2129" i="1"/>
  <c r="S2129" i="1" s="1"/>
  <c r="T2129" i="1" s="1"/>
  <c r="R2128" i="1"/>
  <c r="Q2128" i="1"/>
  <c r="S2128" i="1" s="1"/>
  <c r="T2128" i="1" s="1"/>
  <c r="R2127" i="1"/>
  <c r="Q2127" i="1"/>
  <c r="R2126" i="1"/>
  <c r="Q2126" i="1"/>
  <c r="R2125" i="1"/>
  <c r="Q2125" i="1"/>
  <c r="R2124" i="1"/>
  <c r="Q2124" i="1"/>
  <c r="R2123" i="1"/>
  <c r="Q2123" i="1"/>
  <c r="S2123" i="1" s="1"/>
  <c r="T2123" i="1" s="1"/>
  <c r="R2122" i="1"/>
  <c r="Q2122" i="1"/>
  <c r="R2121" i="1"/>
  <c r="Q2121" i="1"/>
  <c r="R2120" i="1"/>
  <c r="Q2120" i="1"/>
  <c r="R2119" i="1"/>
  <c r="Q2119" i="1"/>
  <c r="S2119" i="1" s="1"/>
  <c r="T2119" i="1" s="1"/>
  <c r="R2118" i="1"/>
  <c r="Q2118" i="1"/>
  <c r="S2118" i="1" s="1"/>
  <c r="T2118" i="1" s="1"/>
  <c r="R2117" i="1"/>
  <c r="Q2117" i="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R2106" i="1"/>
  <c r="Q2106" i="1"/>
  <c r="S2106" i="1" s="1"/>
  <c r="T2106" i="1" s="1"/>
  <c r="R2105" i="1"/>
  <c r="Q2105" i="1"/>
  <c r="S2105" i="1" s="1"/>
  <c r="T2105" i="1" s="1"/>
  <c r="R2104" i="1"/>
  <c r="Q2104" i="1"/>
  <c r="R2103" i="1"/>
  <c r="Q2103" i="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R2095" i="1"/>
  <c r="Q2095" i="1"/>
  <c r="R2094" i="1"/>
  <c r="Q2094" i="1"/>
  <c r="S2094" i="1" s="1"/>
  <c r="T2094" i="1" s="1"/>
  <c r="R2093" i="1"/>
  <c r="Q2093" i="1"/>
  <c r="S2093" i="1" s="1"/>
  <c r="T2093" i="1" s="1"/>
  <c r="R2092" i="1"/>
  <c r="Q2092" i="1"/>
  <c r="S2092" i="1" s="1"/>
  <c r="T2092" i="1" s="1"/>
  <c r="R2091" i="1"/>
  <c r="Q2091" i="1"/>
  <c r="R2090" i="1"/>
  <c r="Q2090" i="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R2051" i="1"/>
  <c r="Q2051" i="1"/>
  <c r="S2051" i="1" s="1"/>
  <c r="T2051" i="1" s="1"/>
  <c r="R2050" i="1"/>
  <c r="Q2050" i="1"/>
  <c r="R2049" i="1"/>
  <c r="Q2049" i="1"/>
  <c r="R2048" i="1"/>
  <c r="Q2048" i="1"/>
  <c r="S2048" i="1" s="1"/>
  <c r="T2048" i="1" s="1"/>
  <c r="R2047" i="1"/>
  <c r="Q2047" i="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R2039" i="1"/>
  <c r="Q2039" i="1"/>
  <c r="S2039" i="1" s="1"/>
  <c r="T2039" i="1" s="1"/>
  <c r="R2038" i="1"/>
  <c r="Q2038" i="1"/>
  <c r="S2038" i="1" s="1"/>
  <c r="T2038" i="1" s="1"/>
  <c r="R2037" i="1"/>
  <c r="Q2037" i="1"/>
  <c r="R2036" i="1"/>
  <c r="Q2036" i="1"/>
  <c r="S2036" i="1" s="1"/>
  <c r="T2036" i="1" s="1"/>
  <c r="R2035" i="1"/>
  <c r="Q2035" i="1"/>
  <c r="S2035" i="1" s="1"/>
  <c r="T2035" i="1" s="1"/>
  <c r="R2034" i="1"/>
  <c r="Q2034" i="1"/>
  <c r="R2033" i="1"/>
  <c r="Q2033" i="1"/>
  <c r="S2033" i="1" s="1"/>
  <c r="T2033" i="1" s="1"/>
  <c r="R2032" i="1"/>
  <c r="Q2032" i="1"/>
  <c r="S2032" i="1" s="1"/>
  <c r="T2032" i="1" s="1"/>
  <c r="R2031" i="1"/>
  <c r="Q2031" i="1"/>
  <c r="R2030" i="1"/>
  <c r="Q2030" i="1"/>
  <c r="S2030" i="1" s="1"/>
  <c r="T2030" i="1" s="1"/>
  <c r="R2029" i="1"/>
  <c r="Q2029" i="1"/>
  <c r="S2029" i="1" s="1"/>
  <c r="T2029" i="1" s="1"/>
  <c r="R2028" i="1"/>
  <c r="Q2028" i="1"/>
  <c r="S2028" i="1" s="1"/>
  <c r="T2028" i="1" s="1"/>
  <c r="R2027" i="1"/>
  <c r="Q2027" i="1"/>
  <c r="R2026" i="1"/>
  <c r="Q2026" i="1"/>
  <c r="S2026" i="1" s="1"/>
  <c r="T2026" i="1" s="1"/>
  <c r="R2025" i="1"/>
  <c r="Q2025" i="1"/>
  <c r="S2025" i="1" s="1"/>
  <c r="T2025" i="1" s="1"/>
  <c r="R2024" i="1"/>
  <c r="Q2024" i="1"/>
  <c r="R2023" i="1"/>
  <c r="Q2023" i="1"/>
  <c r="S2023" i="1" s="1"/>
  <c r="T2023" i="1" s="1"/>
  <c r="R2022" i="1"/>
  <c r="Q2022" i="1"/>
  <c r="R2021" i="1"/>
  <c r="Q2021" i="1"/>
  <c r="S2021" i="1" s="1"/>
  <c r="T2021" i="1" s="1"/>
  <c r="R2020" i="1"/>
  <c r="Q2020" i="1"/>
  <c r="S2020" i="1" s="1"/>
  <c r="T2020" i="1" s="1"/>
  <c r="R2019" i="1"/>
  <c r="Q2019" i="1"/>
  <c r="R2018" i="1"/>
  <c r="Q2018" i="1"/>
  <c r="R2017" i="1"/>
  <c r="Q2017" i="1"/>
  <c r="S2017" i="1" s="1"/>
  <c r="T2017" i="1" s="1"/>
  <c r="R2016" i="1"/>
  <c r="Q2016" i="1"/>
  <c r="S2016" i="1" s="1"/>
  <c r="T2016" i="1" s="1"/>
  <c r="R2015" i="1"/>
  <c r="Q2015" i="1"/>
  <c r="R2014" i="1"/>
  <c r="Q2014" i="1"/>
  <c r="S2014" i="1" s="1"/>
  <c r="T2014" i="1" s="1"/>
  <c r="R2013" i="1"/>
  <c r="Q2013" i="1"/>
  <c r="R2012" i="1"/>
  <c r="Q2012" i="1"/>
  <c r="R2011" i="1"/>
  <c r="Q2011" i="1"/>
  <c r="S2011" i="1" s="1"/>
  <c r="T2011" i="1" s="1"/>
  <c r="R2010" i="1"/>
  <c r="Q2010" i="1"/>
  <c r="S2010" i="1" s="1"/>
  <c r="T2010" i="1" s="1"/>
  <c r="R2009" i="1"/>
  <c r="Q2009" i="1"/>
  <c r="S2009" i="1" s="1"/>
  <c r="T2009" i="1" s="1"/>
  <c r="R2008" i="1"/>
  <c r="Q2008" i="1"/>
  <c r="R2007" i="1"/>
  <c r="Q2007" i="1"/>
  <c r="S2007" i="1" s="1"/>
  <c r="T2007" i="1" s="1"/>
  <c r="R2006" i="1"/>
  <c r="Q2006" i="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R1996" i="1"/>
  <c r="Q1996" i="1"/>
  <c r="S1996" i="1" s="1"/>
  <c r="T1996" i="1" s="1"/>
  <c r="R1995" i="1"/>
  <c r="Q1995" i="1"/>
  <c r="S1995" i="1" s="1"/>
  <c r="T1995" i="1" s="1"/>
  <c r="R1994" i="1"/>
  <c r="Q1994" i="1"/>
  <c r="S1994" i="1" s="1"/>
  <c r="T1994" i="1" s="1"/>
  <c r="R1993" i="1"/>
  <c r="Q1993" i="1"/>
  <c r="R1992" i="1"/>
  <c r="Q1992" i="1"/>
  <c r="S1992" i="1" s="1"/>
  <c r="T1992" i="1" s="1"/>
  <c r="R1991" i="1"/>
  <c r="Q1991" i="1"/>
  <c r="S1991" i="1" s="1"/>
  <c r="T1991" i="1" s="1"/>
  <c r="R1990" i="1"/>
  <c r="Q1990" i="1"/>
  <c r="S1990" i="1" s="1"/>
  <c r="T1990" i="1" s="1"/>
  <c r="R1989" i="1"/>
  <c r="Q1989" i="1"/>
  <c r="S1989" i="1" s="1"/>
  <c r="T1989" i="1" s="1"/>
  <c r="R1988" i="1"/>
  <c r="Q1988" i="1"/>
  <c r="R1987" i="1"/>
  <c r="Q1987" i="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R1978" i="1"/>
  <c r="Q1978" i="1"/>
  <c r="R1977" i="1"/>
  <c r="Q1977" i="1"/>
  <c r="S1977" i="1" s="1"/>
  <c r="T1977" i="1" s="1"/>
  <c r="R1976" i="1"/>
  <c r="Q1976" i="1"/>
  <c r="S1976" i="1" s="1"/>
  <c r="T1976" i="1" s="1"/>
  <c r="R1975" i="1"/>
  <c r="Q1975" i="1"/>
  <c r="R1974" i="1"/>
  <c r="Q1974" i="1"/>
  <c r="R1973" i="1"/>
  <c r="Q1973" i="1"/>
  <c r="S1973" i="1" s="1"/>
  <c r="T1973" i="1" s="1"/>
  <c r="R1972" i="1"/>
  <c r="Q1972" i="1"/>
  <c r="R1971" i="1"/>
  <c r="Q1971" i="1"/>
  <c r="S1971" i="1" s="1"/>
  <c r="T1971" i="1" s="1"/>
  <c r="R1970" i="1"/>
  <c r="Q1970" i="1"/>
  <c r="S1970" i="1" s="1"/>
  <c r="T1970" i="1" s="1"/>
  <c r="R1969" i="1"/>
  <c r="Q1969" i="1"/>
  <c r="R1968" i="1"/>
  <c r="Q1968" i="1"/>
  <c r="S1968" i="1" s="1"/>
  <c r="T1968" i="1" s="1"/>
  <c r="R1967" i="1"/>
  <c r="Q1967" i="1"/>
  <c r="S1967" i="1" s="1"/>
  <c r="T1967" i="1" s="1"/>
  <c r="R1966" i="1"/>
  <c r="Q1966" i="1"/>
  <c r="S1966" i="1" s="1"/>
  <c r="T1966" i="1" s="1"/>
  <c r="R1965" i="1"/>
  <c r="Q1965" i="1"/>
  <c r="S1965" i="1" s="1"/>
  <c r="T1965" i="1" s="1"/>
  <c r="R1964" i="1"/>
  <c r="Q1964" i="1"/>
  <c r="R1963" i="1"/>
  <c r="Q1963" i="1"/>
  <c r="R1962" i="1"/>
  <c r="Q1962" i="1"/>
  <c r="S1962" i="1" s="1"/>
  <c r="T1962" i="1" s="1"/>
  <c r="R1961" i="1"/>
  <c r="Q1961" i="1"/>
  <c r="R1960" i="1"/>
  <c r="Q1960" i="1"/>
  <c r="S1960" i="1" s="1"/>
  <c r="T1960" i="1" s="1"/>
  <c r="R1959" i="1"/>
  <c r="Q1959" i="1"/>
  <c r="S1959" i="1" s="1"/>
  <c r="T1959" i="1" s="1"/>
  <c r="R1958" i="1"/>
  <c r="Q1958" i="1"/>
  <c r="R1957" i="1"/>
  <c r="Q1957" i="1"/>
  <c r="R1956" i="1"/>
  <c r="Q1956" i="1"/>
  <c r="S1956" i="1" s="1"/>
  <c r="T1956" i="1" s="1"/>
  <c r="R1955" i="1"/>
  <c r="Q1955" i="1"/>
  <c r="R1954" i="1"/>
  <c r="Q1954" i="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R1946" i="1"/>
  <c r="Q1946" i="1"/>
  <c r="S1946" i="1" s="1"/>
  <c r="T1946" i="1" s="1"/>
  <c r="R1945" i="1"/>
  <c r="Q1945" i="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R1931" i="1"/>
  <c r="Q1931" i="1"/>
  <c r="S1931" i="1" s="1"/>
  <c r="T1931" i="1" s="1"/>
  <c r="R1930" i="1"/>
  <c r="Q1930" i="1"/>
  <c r="R1929" i="1"/>
  <c r="Q1929" i="1"/>
  <c r="R1928" i="1"/>
  <c r="Q1928" i="1"/>
  <c r="S1928" i="1" s="1"/>
  <c r="T1928" i="1" s="1"/>
  <c r="R1927" i="1"/>
  <c r="Q1927" i="1"/>
  <c r="S1927" i="1" s="1"/>
  <c r="T1927" i="1" s="1"/>
  <c r="R1926" i="1"/>
  <c r="Q1926" i="1"/>
  <c r="R1925" i="1"/>
  <c r="Q1925" i="1"/>
  <c r="R1924" i="1"/>
  <c r="Q1924" i="1"/>
  <c r="S1924" i="1" s="1"/>
  <c r="T1924" i="1" s="1"/>
  <c r="R1923" i="1"/>
  <c r="Q1923" i="1"/>
  <c r="S1923" i="1" s="1"/>
  <c r="T1923" i="1" s="1"/>
  <c r="R1922" i="1"/>
  <c r="Q1922" i="1"/>
  <c r="S1922" i="1" s="1"/>
  <c r="T1922" i="1" s="1"/>
  <c r="R1921" i="1"/>
  <c r="Q1921" i="1"/>
  <c r="R1920" i="1"/>
  <c r="Q1920" i="1"/>
  <c r="S1920" i="1" s="1"/>
  <c r="T1920" i="1" s="1"/>
  <c r="R1919" i="1"/>
  <c r="Q1919" i="1"/>
  <c r="R1918" i="1"/>
  <c r="Q1918" i="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R1906" i="1"/>
  <c r="Q1906" i="1"/>
  <c r="S1906" i="1" s="1"/>
  <c r="T1906" i="1" s="1"/>
  <c r="R1905" i="1"/>
  <c r="Q1905" i="1"/>
  <c r="S1905" i="1" s="1"/>
  <c r="T1905" i="1" s="1"/>
  <c r="R1904" i="1"/>
  <c r="Q1904" i="1"/>
  <c r="R1903" i="1"/>
  <c r="Q1903" i="1"/>
  <c r="R1902" i="1"/>
  <c r="Q1902" i="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R1892" i="1"/>
  <c r="Q1892" i="1"/>
  <c r="S1892" i="1" s="1"/>
  <c r="T1892" i="1" s="1"/>
  <c r="R1891" i="1"/>
  <c r="Q1891" i="1"/>
  <c r="R1890" i="1"/>
  <c r="Q1890" i="1"/>
  <c r="R1889" i="1"/>
  <c r="Q1889" i="1"/>
  <c r="S1889" i="1" s="1"/>
  <c r="T1889" i="1" s="1"/>
  <c r="R1888" i="1"/>
  <c r="Q1888" i="1"/>
  <c r="R1887" i="1"/>
  <c r="Q1887" i="1"/>
  <c r="R1886" i="1"/>
  <c r="Q1886" i="1"/>
  <c r="S1886" i="1" s="1"/>
  <c r="T1886" i="1" s="1"/>
  <c r="R1885" i="1"/>
  <c r="Q1885" i="1"/>
  <c r="S1885" i="1" s="1"/>
  <c r="T1885" i="1" s="1"/>
  <c r="R1884" i="1"/>
  <c r="Q1884" i="1"/>
  <c r="R1883" i="1"/>
  <c r="Q1883" i="1"/>
  <c r="S1883" i="1" s="1"/>
  <c r="T1883" i="1" s="1"/>
  <c r="R1882" i="1"/>
  <c r="Q1882" i="1"/>
  <c r="S1882" i="1" s="1"/>
  <c r="T1882" i="1" s="1"/>
  <c r="R1881" i="1"/>
  <c r="Q1881" i="1"/>
  <c r="R1880" i="1"/>
  <c r="Q1880" i="1"/>
  <c r="R1879" i="1"/>
  <c r="Q1879" i="1"/>
  <c r="R1878" i="1"/>
  <c r="Q1878" i="1"/>
  <c r="S1878" i="1" s="1"/>
  <c r="T1878" i="1" s="1"/>
  <c r="R1877" i="1"/>
  <c r="Q1877" i="1"/>
  <c r="R1876" i="1"/>
  <c r="Q1876" i="1"/>
  <c r="R1875" i="1"/>
  <c r="Q1875" i="1"/>
  <c r="R1874" i="1"/>
  <c r="Q1874" i="1"/>
  <c r="R1873" i="1"/>
  <c r="Q1873" i="1"/>
  <c r="S1873" i="1" s="1"/>
  <c r="T1873" i="1" s="1"/>
  <c r="R1872" i="1"/>
  <c r="Q1872" i="1"/>
  <c r="S1872" i="1" s="1"/>
  <c r="T1872" i="1" s="1"/>
  <c r="R1871" i="1"/>
  <c r="Q1871" i="1"/>
  <c r="R1870" i="1"/>
  <c r="Q1870" i="1"/>
  <c r="R1869" i="1"/>
  <c r="Q1869" i="1"/>
  <c r="R1868" i="1"/>
  <c r="Q1868" i="1"/>
  <c r="S1868" i="1" s="1"/>
  <c r="T1868" i="1" s="1"/>
  <c r="R1867" i="1"/>
  <c r="Q1867" i="1"/>
  <c r="S1867" i="1" s="1"/>
  <c r="T1867" i="1" s="1"/>
  <c r="R1866" i="1"/>
  <c r="Q1866" i="1"/>
  <c r="S1866" i="1" s="1"/>
  <c r="T1866" i="1" s="1"/>
  <c r="R1865" i="1"/>
  <c r="Q1865" i="1"/>
  <c r="R1864" i="1"/>
  <c r="Q1864" i="1"/>
  <c r="R1863" i="1"/>
  <c r="Q1863" i="1"/>
  <c r="S1863" i="1" s="1"/>
  <c r="T1863" i="1" s="1"/>
  <c r="R1862" i="1"/>
  <c r="Q1862" i="1"/>
  <c r="S1862" i="1" s="1"/>
  <c r="T1862" i="1" s="1"/>
  <c r="R1861" i="1"/>
  <c r="Q1861" i="1"/>
  <c r="R1860" i="1"/>
  <c r="Q1860" i="1"/>
  <c r="R1859" i="1"/>
  <c r="Q1859" i="1"/>
  <c r="S1859" i="1" s="1"/>
  <c r="T1859" i="1" s="1"/>
  <c r="R1858" i="1"/>
  <c r="Q1858" i="1"/>
  <c r="R1857" i="1"/>
  <c r="Q1857" i="1"/>
  <c r="S1857" i="1" s="1"/>
  <c r="T1857" i="1" s="1"/>
  <c r="R1856" i="1"/>
  <c r="Q1856" i="1"/>
  <c r="S1856" i="1" s="1"/>
  <c r="T1856" i="1" s="1"/>
  <c r="R1855" i="1"/>
  <c r="Q1855" i="1"/>
  <c r="S1855" i="1" s="1"/>
  <c r="T1855" i="1" s="1"/>
  <c r="R1854" i="1"/>
  <c r="Q1854" i="1"/>
  <c r="S1854" i="1" s="1"/>
  <c r="T1854" i="1" s="1"/>
  <c r="R1853" i="1"/>
  <c r="Q1853" i="1"/>
  <c r="R1852" i="1"/>
  <c r="Q1852" i="1"/>
  <c r="S1852" i="1" s="1"/>
  <c r="T1852" i="1" s="1"/>
  <c r="R1851" i="1"/>
  <c r="Q1851" i="1"/>
  <c r="R1850" i="1"/>
  <c r="Q1850" i="1"/>
  <c r="R1849" i="1"/>
  <c r="Q1849" i="1"/>
  <c r="R1848" i="1"/>
  <c r="Q1848" i="1"/>
  <c r="S1848" i="1" s="1"/>
  <c r="T1848" i="1" s="1"/>
  <c r="R1847" i="1"/>
  <c r="Q1847" i="1"/>
  <c r="S1847" i="1" s="1"/>
  <c r="T1847" i="1" s="1"/>
  <c r="R1846" i="1"/>
  <c r="Q1846" i="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R1836" i="1"/>
  <c r="Q1836" i="1"/>
  <c r="R1835" i="1"/>
  <c r="Q1835" i="1"/>
  <c r="S1835" i="1" s="1"/>
  <c r="T1835" i="1" s="1"/>
  <c r="R1834" i="1"/>
  <c r="Q1834" i="1"/>
  <c r="R1833" i="1"/>
  <c r="Q1833" i="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R1815" i="1"/>
  <c r="Q1815" i="1"/>
  <c r="S1815" i="1" s="1"/>
  <c r="T1815" i="1" s="1"/>
  <c r="R1814" i="1"/>
  <c r="Q1814" i="1"/>
  <c r="R1813" i="1"/>
  <c r="Q1813" i="1"/>
  <c r="S1813" i="1" s="1"/>
  <c r="T1813" i="1" s="1"/>
  <c r="R1812" i="1"/>
  <c r="Q1812" i="1"/>
  <c r="S1812" i="1" s="1"/>
  <c r="T1812" i="1" s="1"/>
  <c r="R1811" i="1"/>
  <c r="Q1811" i="1"/>
  <c r="R1810" i="1"/>
  <c r="Q1810" i="1"/>
  <c r="R1809" i="1"/>
  <c r="Q1809" i="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R1789" i="1"/>
  <c r="Q1789" i="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R1776" i="1"/>
  <c r="Q1776" i="1"/>
  <c r="R1775" i="1"/>
  <c r="Q1775" i="1"/>
  <c r="S1775" i="1" s="1"/>
  <c r="T1775" i="1" s="1"/>
  <c r="R1774" i="1"/>
  <c r="Q1774" i="1"/>
  <c r="R1773" i="1"/>
  <c r="Q1773" i="1"/>
  <c r="S1773" i="1" s="1"/>
  <c r="T1773" i="1" s="1"/>
  <c r="R1772" i="1"/>
  <c r="Q1772" i="1"/>
  <c r="S1772" i="1" s="1"/>
  <c r="T1772" i="1" s="1"/>
  <c r="R1771" i="1"/>
  <c r="Q1771" i="1"/>
  <c r="S1771" i="1" s="1"/>
  <c r="T1771" i="1" s="1"/>
  <c r="R1770" i="1"/>
  <c r="Q1770" i="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R1746" i="1"/>
  <c r="Q1746" i="1"/>
  <c r="S1746" i="1" s="1"/>
  <c r="T1746" i="1" s="1"/>
  <c r="R1745" i="1"/>
  <c r="Q1745" i="1"/>
  <c r="R1744" i="1"/>
  <c r="Q1744" i="1"/>
  <c r="S1744" i="1" s="1"/>
  <c r="T1744" i="1" s="1"/>
  <c r="R1743" i="1"/>
  <c r="Q1743" i="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R1711" i="1"/>
  <c r="Q1711" i="1"/>
  <c r="R1710" i="1"/>
  <c r="Q1710" i="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R1700" i="1"/>
  <c r="Q1700" i="1"/>
  <c r="S1700" i="1" s="1"/>
  <c r="T1700" i="1" s="1"/>
  <c r="R1699" i="1"/>
  <c r="Q1699" i="1"/>
  <c r="R1698" i="1"/>
  <c r="Q1698" i="1"/>
  <c r="R1697" i="1"/>
  <c r="Q1697" i="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R1675" i="1"/>
  <c r="Q1675" i="1"/>
  <c r="R1674" i="1"/>
  <c r="Q1674" i="1"/>
  <c r="R1673" i="1"/>
  <c r="Q1673" i="1"/>
  <c r="R1672" i="1"/>
  <c r="Q1672" i="1"/>
  <c r="R1671" i="1"/>
  <c r="Q1671" i="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R1659" i="1"/>
  <c r="Q1659" i="1"/>
  <c r="S1659" i="1" s="1"/>
  <c r="T1659" i="1" s="1"/>
  <c r="R1658" i="1"/>
  <c r="Q1658" i="1"/>
  <c r="R1657" i="1"/>
  <c r="Q1657" i="1"/>
  <c r="S1657" i="1" s="1"/>
  <c r="T1657" i="1" s="1"/>
  <c r="R1656" i="1"/>
  <c r="Q1656" i="1"/>
  <c r="S1656" i="1" s="1"/>
  <c r="T1656" i="1" s="1"/>
  <c r="R1655" i="1"/>
  <c r="Q1655" i="1"/>
  <c r="R1654" i="1"/>
  <c r="Q1654" i="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R1636" i="1"/>
  <c r="Q1636" i="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R1610" i="1"/>
  <c r="Q1610" i="1"/>
  <c r="S1610" i="1" s="1"/>
  <c r="T1610" i="1" s="1"/>
  <c r="R1609" i="1"/>
  <c r="Q1609" i="1"/>
  <c r="S1609" i="1" s="1"/>
  <c r="T1609" i="1" s="1"/>
  <c r="R1608" i="1"/>
  <c r="Q1608" i="1"/>
  <c r="R1607" i="1"/>
  <c r="Q1607" i="1"/>
  <c r="S1607" i="1" s="1"/>
  <c r="T1607" i="1" s="1"/>
  <c r="R1606" i="1"/>
  <c r="Q1606" i="1"/>
  <c r="S1606" i="1" s="1"/>
  <c r="T1606" i="1" s="1"/>
  <c r="R1605" i="1"/>
  <c r="Q1605" i="1"/>
  <c r="R1604" i="1"/>
  <c r="Q1604" i="1"/>
  <c r="R1603" i="1"/>
  <c r="Q1603" i="1"/>
  <c r="R1602" i="1"/>
  <c r="Q1602" i="1"/>
  <c r="R1601" i="1"/>
  <c r="Q1601" i="1"/>
  <c r="R1600" i="1"/>
  <c r="Q1600" i="1"/>
  <c r="S1600" i="1" s="1"/>
  <c r="T1600" i="1" s="1"/>
  <c r="R1599" i="1"/>
  <c r="Q1599" i="1"/>
  <c r="R1598" i="1"/>
  <c r="Q1598" i="1"/>
  <c r="R1597" i="1"/>
  <c r="Q1597" i="1"/>
  <c r="S1597" i="1" s="1"/>
  <c r="T1597" i="1" s="1"/>
  <c r="R1596" i="1"/>
  <c r="Q1596" i="1"/>
  <c r="S1596" i="1" s="1"/>
  <c r="T1596" i="1" s="1"/>
  <c r="R1595" i="1"/>
  <c r="Q1595" i="1"/>
  <c r="R1594" i="1"/>
  <c r="Q1594" i="1"/>
  <c r="S1594" i="1" s="1"/>
  <c r="T1594" i="1" s="1"/>
  <c r="R1593" i="1"/>
  <c r="Q1593" i="1"/>
  <c r="S1593" i="1" s="1"/>
  <c r="T1593" i="1" s="1"/>
  <c r="R1592" i="1"/>
  <c r="Q1592" i="1"/>
  <c r="S1592" i="1" s="1"/>
  <c r="T1592" i="1" s="1"/>
  <c r="R1591" i="1"/>
  <c r="Q1591" i="1"/>
  <c r="R1590" i="1"/>
  <c r="Q1590" i="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R1581" i="1"/>
  <c r="Q1581" i="1"/>
  <c r="R1580" i="1"/>
  <c r="Q1580" i="1"/>
  <c r="R1579" i="1"/>
  <c r="Q1579" i="1"/>
  <c r="S1579" i="1" s="1"/>
  <c r="T1579" i="1" s="1"/>
  <c r="R1578" i="1"/>
  <c r="Q1578" i="1"/>
  <c r="S1578" i="1" s="1"/>
  <c r="T1578" i="1" s="1"/>
  <c r="R1577" i="1"/>
  <c r="Q1577" i="1"/>
  <c r="S1577" i="1" s="1"/>
  <c r="T1577" i="1" s="1"/>
  <c r="R1576" i="1"/>
  <c r="Q1576" i="1"/>
  <c r="R1575" i="1"/>
  <c r="Q1575" i="1"/>
  <c r="R1574" i="1"/>
  <c r="Q1574" i="1"/>
  <c r="R1573" i="1"/>
  <c r="Q1573" i="1"/>
  <c r="S1573" i="1" s="1"/>
  <c r="T1573" i="1" s="1"/>
  <c r="R1572" i="1"/>
  <c r="Q1572" i="1"/>
  <c r="R1571" i="1"/>
  <c r="Q1571" i="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R1563" i="1"/>
  <c r="Q1563" i="1"/>
  <c r="R1562" i="1"/>
  <c r="Q1562" i="1"/>
  <c r="R1561" i="1"/>
  <c r="Q1561" i="1"/>
  <c r="S1561" i="1" s="1"/>
  <c r="T1561" i="1" s="1"/>
  <c r="R1560" i="1"/>
  <c r="Q1560" i="1"/>
  <c r="S1560" i="1" s="1"/>
  <c r="T1560" i="1" s="1"/>
  <c r="R1559" i="1"/>
  <c r="Q1559" i="1"/>
  <c r="R1558" i="1"/>
  <c r="Q1558" i="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R1497" i="1"/>
  <c r="Q1497" i="1"/>
  <c r="S1497" i="1" s="1"/>
  <c r="T1497" i="1" s="1"/>
  <c r="R1496" i="1"/>
  <c r="Q1496" i="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R1484" i="1"/>
  <c r="Q1484" i="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R1467" i="1"/>
  <c r="Q1467" i="1"/>
  <c r="S1467" i="1" s="1"/>
  <c r="T1467" i="1" s="1"/>
  <c r="R1466" i="1"/>
  <c r="Q1466" i="1"/>
  <c r="R1465" i="1"/>
  <c r="Q1465" i="1"/>
  <c r="S1465" i="1" s="1"/>
  <c r="T1465" i="1" s="1"/>
  <c r="R1464" i="1"/>
  <c r="Q1464" i="1"/>
  <c r="S1464" i="1" s="1"/>
  <c r="T1464" i="1" s="1"/>
  <c r="R1463" i="1"/>
  <c r="Q1463" i="1"/>
  <c r="R1462" i="1"/>
  <c r="Q1462" i="1"/>
  <c r="R1461" i="1"/>
  <c r="Q1461" i="1"/>
  <c r="S1461" i="1" s="1"/>
  <c r="T1461" i="1" s="1"/>
  <c r="R1460" i="1"/>
  <c r="Q1460" i="1"/>
  <c r="S1460" i="1" s="1"/>
  <c r="T1460" i="1" s="1"/>
  <c r="R1459" i="1"/>
  <c r="Q1459" i="1"/>
  <c r="R1458" i="1"/>
  <c r="Q1458" i="1"/>
  <c r="S1458" i="1" s="1"/>
  <c r="T1458" i="1" s="1"/>
  <c r="R1457" i="1"/>
  <c r="Q1457" i="1"/>
  <c r="S1457" i="1" s="1"/>
  <c r="T1457" i="1" s="1"/>
  <c r="R1456" i="1"/>
  <c r="Q1456" i="1"/>
  <c r="R1455" i="1"/>
  <c r="Q1455" i="1"/>
  <c r="S1455" i="1" s="1"/>
  <c r="T1455" i="1" s="1"/>
  <c r="R1454" i="1"/>
  <c r="Q1454" i="1"/>
  <c r="R1453" i="1"/>
  <c r="Q1453" i="1"/>
  <c r="S1453" i="1" s="1"/>
  <c r="T1453" i="1" s="1"/>
  <c r="R1452" i="1"/>
  <c r="Q1452" i="1"/>
  <c r="S1452" i="1" s="1"/>
  <c r="T1452" i="1" s="1"/>
  <c r="R1451" i="1"/>
  <c r="Q1451" i="1"/>
  <c r="S1451" i="1" s="1"/>
  <c r="T1451" i="1" s="1"/>
  <c r="R1450" i="1"/>
  <c r="Q1450" i="1"/>
  <c r="S1450" i="1" s="1"/>
  <c r="T1450" i="1" s="1"/>
  <c r="R1449" i="1"/>
  <c r="Q1449" i="1"/>
  <c r="R1448" i="1"/>
  <c r="Q1448" i="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R1441" i="1"/>
  <c r="Q1441" i="1"/>
  <c r="R1440" i="1"/>
  <c r="Q1440" i="1"/>
  <c r="S1440" i="1" s="1"/>
  <c r="T1440" i="1" s="1"/>
  <c r="R1439" i="1"/>
  <c r="Q1439" i="1"/>
  <c r="R1438" i="1"/>
  <c r="Q1438" i="1"/>
  <c r="S1438" i="1" s="1"/>
  <c r="T1438" i="1" s="1"/>
  <c r="R1437" i="1"/>
  <c r="Q1437" i="1"/>
  <c r="S1437" i="1" s="1"/>
  <c r="T1437" i="1" s="1"/>
  <c r="R1436" i="1"/>
  <c r="Q1436" i="1"/>
  <c r="S1436" i="1" s="1"/>
  <c r="T1436" i="1" s="1"/>
  <c r="R1435" i="1"/>
  <c r="Q1435" i="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R1395" i="1"/>
  <c r="Q1395" i="1"/>
  <c r="S1395" i="1" s="1"/>
  <c r="T1395" i="1" s="1"/>
  <c r="R1394" i="1"/>
  <c r="Q1394" i="1"/>
  <c r="S1394" i="1" s="1"/>
  <c r="T1394" i="1" s="1"/>
  <c r="R1393" i="1"/>
  <c r="Q1393" i="1"/>
  <c r="S1393" i="1" s="1"/>
  <c r="T1393" i="1" s="1"/>
  <c r="R1392" i="1"/>
  <c r="Q1392" i="1"/>
  <c r="R1391" i="1"/>
  <c r="Q1391" i="1"/>
  <c r="R1390" i="1"/>
  <c r="Q1390" i="1"/>
  <c r="R1389" i="1"/>
  <c r="Q1389" i="1"/>
  <c r="S1389" i="1" s="1"/>
  <c r="T1389" i="1" s="1"/>
  <c r="R1388" i="1"/>
  <c r="Q1388" i="1"/>
  <c r="S1388" i="1" s="1"/>
  <c r="T1388" i="1" s="1"/>
  <c r="R1387" i="1"/>
  <c r="Q1387" i="1"/>
  <c r="S1387" i="1" s="1"/>
  <c r="T1387" i="1" s="1"/>
  <c r="R1386" i="1"/>
  <c r="Q1386" i="1"/>
  <c r="R1385" i="1"/>
  <c r="Q1385" i="1"/>
  <c r="R1384" i="1"/>
  <c r="Q1384" i="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R1377" i="1"/>
  <c r="Q1377" i="1"/>
  <c r="R1376" i="1"/>
  <c r="Q1376" i="1"/>
  <c r="R1375" i="1"/>
  <c r="Q1375" i="1"/>
  <c r="S1375" i="1" s="1"/>
  <c r="T1375" i="1" s="1"/>
  <c r="R1374" i="1"/>
  <c r="Q1374" i="1"/>
  <c r="S1374" i="1" s="1"/>
  <c r="T1374" i="1" s="1"/>
  <c r="R1373" i="1"/>
  <c r="Q1373" i="1"/>
  <c r="S1373" i="1" s="1"/>
  <c r="T1373" i="1" s="1"/>
  <c r="R1372" i="1"/>
  <c r="Q1372" i="1"/>
  <c r="S1372" i="1" s="1"/>
  <c r="T1372" i="1" s="1"/>
  <c r="R1371" i="1"/>
  <c r="Q1371" i="1"/>
  <c r="R1370" i="1"/>
  <c r="Q1370" i="1"/>
  <c r="R1369" i="1"/>
  <c r="Q1369" i="1"/>
  <c r="S1369" i="1" s="1"/>
  <c r="T1369" i="1" s="1"/>
  <c r="R1368" i="1"/>
  <c r="Q1368" i="1"/>
  <c r="S1368" i="1" s="1"/>
  <c r="T1368" i="1" s="1"/>
  <c r="R1367" i="1"/>
  <c r="Q1367" i="1"/>
  <c r="S1367" i="1" s="1"/>
  <c r="T1367" i="1" s="1"/>
  <c r="R1366" i="1"/>
  <c r="Q1366" i="1"/>
  <c r="R1365" i="1"/>
  <c r="Q1365" i="1"/>
  <c r="R1364" i="1"/>
  <c r="Q1364" i="1"/>
  <c r="S1364" i="1" s="1"/>
  <c r="T1364" i="1" s="1"/>
  <c r="R1363" i="1"/>
  <c r="Q1363" i="1"/>
  <c r="R1362" i="1"/>
  <c r="Q1362" i="1"/>
  <c r="S1362" i="1" s="1"/>
  <c r="T1362" i="1" s="1"/>
  <c r="R1361" i="1"/>
  <c r="Q1361" i="1"/>
  <c r="S1361" i="1" s="1"/>
  <c r="T1361" i="1" s="1"/>
  <c r="R1360" i="1"/>
  <c r="Q1360" i="1"/>
  <c r="S1360" i="1" s="1"/>
  <c r="T1360" i="1" s="1"/>
  <c r="R1359" i="1"/>
  <c r="Q1359" i="1"/>
  <c r="R1358" i="1"/>
  <c r="Q1358" i="1"/>
  <c r="S1358" i="1" s="1"/>
  <c r="T1358" i="1" s="1"/>
  <c r="R1357" i="1"/>
  <c r="Q1357" i="1"/>
  <c r="R1356" i="1"/>
  <c r="Q1356" i="1"/>
  <c r="S1356" i="1" s="1"/>
  <c r="T1356" i="1" s="1"/>
  <c r="R1355" i="1"/>
  <c r="Q1355" i="1"/>
  <c r="S1355" i="1" s="1"/>
  <c r="T1355" i="1" s="1"/>
  <c r="R1354" i="1"/>
  <c r="Q1354" i="1"/>
  <c r="S1354" i="1" s="1"/>
  <c r="T1354" i="1" s="1"/>
  <c r="R1353" i="1"/>
  <c r="Q1353" i="1"/>
  <c r="R1352" i="1"/>
  <c r="Q1352" i="1"/>
  <c r="S1352" i="1" s="1"/>
  <c r="T1352" i="1" s="1"/>
  <c r="R1351" i="1"/>
  <c r="Q1351" i="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R1320" i="1"/>
  <c r="Q1320" i="1"/>
  <c r="S1320" i="1" s="1"/>
  <c r="T1320" i="1" s="1"/>
  <c r="R1319" i="1"/>
  <c r="Q1319" i="1"/>
  <c r="R1318" i="1"/>
  <c r="Q1318" i="1"/>
  <c r="S1318" i="1" s="1"/>
  <c r="T1318" i="1" s="1"/>
  <c r="R1317" i="1"/>
  <c r="Q1317" i="1"/>
  <c r="S1317" i="1" s="1"/>
  <c r="T1317" i="1" s="1"/>
  <c r="R1316" i="1"/>
  <c r="Q1316" i="1"/>
  <c r="R1315" i="1"/>
  <c r="Q1315" i="1"/>
  <c r="S1315" i="1" s="1"/>
  <c r="T1315" i="1" s="1"/>
  <c r="R1314" i="1"/>
  <c r="Q1314" i="1"/>
  <c r="R1313" i="1"/>
  <c r="Q1313" i="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R1304" i="1"/>
  <c r="Q1304" i="1"/>
  <c r="S1304" i="1" s="1"/>
  <c r="T1304" i="1" s="1"/>
  <c r="R1303" i="1"/>
  <c r="Q1303" i="1"/>
  <c r="S1303" i="1" s="1"/>
  <c r="T1303" i="1" s="1"/>
  <c r="R1302" i="1"/>
  <c r="Q1302" i="1"/>
  <c r="R1301" i="1"/>
  <c r="Q1301" i="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R1293" i="1"/>
  <c r="Q1293" i="1"/>
  <c r="S1293" i="1" s="1"/>
  <c r="T1293" i="1" s="1"/>
  <c r="R1292" i="1"/>
  <c r="Q1292" i="1"/>
  <c r="S1292" i="1" s="1"/>
  <c r="T1292" i="1" s="1"/>
  <c r="R1291" i="1"/>
  <c r="Q1291" i="1"/>
  <c r="S1291" i="1" s="1"/>
  <c r="T1291" i="1" s="1"/>
  <c r="R1290" i="1"/>
  <c r="Q1290" i="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R1250" i="1"/>
  <c r="Q1250" i="1"/>
  <c r="S1250" i="1" s="1"/>
  <c r="T1250" i="1" s="1"/>
  <c r="R1249" i="1"/>
  <c r="Q1249" i="1"/>
  <c r="S1249" i="1" s="1"/>
  <c r="T1249" i="1" s="1"/>
  <c r="R1248" i="1"/>
  <c r="Q1248" i="1"/>
  <c r="R1247" i="1"/>
  <c r="Q1247" i="1"/>
  <c r="S1247" i="1" s="1"/>
  <c r="T1247" i="1" s="1"/>
  <c r="R1246" i="1"/>
  <c r="Q1246" i="1"/>
  <c r="S1246" i="1" s="1"/>
  <c r="T1246" i="1" s="1"/>
  <c r="R1245" i="1"/>
  <c r="Q1245" i="1"/>
  <c r="S1245" i="1" s="1"/>
  <c r="T1245" i="1" s="1"/>
  <c r="R1244" i="1"/>
  <c r="Q1244" i="1"/>
  <c r="S1244" i="1" s="1"/>
  <c r="T1244" i="1" s="1"/>
  <c r="R1243" i="1"/>
  <c r="Q1243" i="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R1176" i="1"/>
  <c r="Q1176" i="1"/>
  <c r="S1176" i="1" s="1"/>
  <c r="T1176" i="1" s="1"/>
  <c r="R1175" i="1"/>
  <c r="Q1175" i="1"/>
  <c r="S1175" i="1" s="1"/>
  <c r="T1175" i="1" s="1"/>
  <c r="R1174" i="1"/>
  <c r="Q1174" i="1"/>
  <c r="R1173" i="1"/>
  <c r="Q1173" i="1"/>
  <c r="R1172" i="1"/>
  <c r="Q1172" i="1"/>
  <c r="R1171" i="1"/>
  <c r="Q1171" i="1"/>
  <c r="R1170" i="1"/>
  <c r="Q1170" i="1"/>
  <c r="S1170" i="1" s="1"/>
  <c r="T1170" i="1" s="1"/>
  <c r="R1169" i="1"/>
  <c r="Q1169" i="1"/>
  <c r="R1168" i="1"/>
  <c r="Q1168" i="1"/>
  <c r="S1168" i="1" s="1"/>
  <c r="T1168" i="1" s="1"/>
  <c r="R1167" i="1"/>
  <c r="Q1167" i="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R1148" i="1"/>
  <c r="Q1148" i="1"/>
  <c r="S1148" i="1" s="1"/>
  <c r="T1148" i="1" s="1"/>
  <c r="R1147" i="1"/>
  <c r="Q1147" i="1"/>
  <c r="R1146" i="1"/>
  <c r="Q1146" i="1"/>
  <c r="S1146" i="1" s="1"/>
  <c r="T1146" i="1" s="1"/>
  <c r="R1145" i="1"/>
  <c r="Q1145" i="1"/>
  <c r="R1144" i="1"/>
  <c r="Q1144" i="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R1124" i="1"/>
  <c r="Q1124" i="1"/>
  <c r="S1124" i="1" s="1"/>
  <c r="T1124" i="1" s="1"/>
  <c r="R1123" i="1"/>
  <c r="Q1123" i="1"/>
  <c r="R1122" i="1"/>
  <c r="Q1122" i="1"/>
  <c r="S1122" i="1" s="1"/>
  <c r="T1122" i="1" s="1"/>
  <c r="R1121" i="1"/>
  <c r="Q1121" i="1"/>
  <c r="S1121" i="1" s="1"/>
  <c r="T1121" i="1" s="1"/>
  <c r="R1120" i="1"/>
  <c r="Q1120" i="1"/>
  <c r="S1120" i="1" s="1"/>
  <c r="T1120" i="1" s="1"/>
  <c r="R1119" i="1"/>
  <c r="Q1119" i="1"/>
  <c r="R1118" i="1"/>
  <c r="Q1118" i="1"/>
  <c r="R1117" i="1"/>
  <c r="Q1117" i="1"/>
  <c r="R1116" i="1"/>
  <c r="Q1116" i="1"/>
  <c r="S1116" i="1" s="1"/>
  <c r="T1116" i="1" s="1"/>
  <c r="R1115" i="1"/>
  <c r="Q1115" i="1"/>
  <c r="R1114" i="1"/>
  <c r="Q1114" i="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R1106" i="1"/>
  <c r="Q1106" i="1"/>
  <c r="R1105" i="1"/>
  <c r="Q1105" i="1"/>
  <c r="S1105" i="1" s="1"/>
  <c r="T1105" i="1" s="1"/>
  <c r="R1104" i="1"/>
  <c r="Q1104" i="1"/>
  <c r="R1103" i="1"/>
  <c r="Q1103" i="1"/>
  <c r="S1103" i="1" s="1"/>
  <c r="T1103" i="1" s="1"/>
  <c r="R1102" i="1"/>
  <c r="Q1102" i="1"/>
  <c r="R1101" i="1"/>
  <c r="Q1101" i="1"/>
  <c r="S1101" i="1" s="1"/>
  <c r="T1101" i="1" s="1"/>
  <c r="R1100" i="1"/>
  <c r="Q1100" i="1"/>
  <c r="R1099" i="1"/>
  <c r="Q1099" i="1"/>
  <c r="S1099" i="1" s="1"/>
  <c r="T1099" i="1" s="1"/>
  <c r="R1098" i="1"/>
  <c r="Q1098" i="1"/>
  <c r="S1098" i="1" s="1"/>
  <c r="T1098" i="1" s="1"/>
  <c r="R1097" i="1"/>
  <c r="Q1097" i="1"/>
  <c r="R1096" i="1"/>
  <c r="Q1096" i="1"/>
  <c r="R1095" i="1"/>
  <c r="Q1095" i="1"/>
  <c r="S1095" i="1" s="1"/>
  <c r="T1095" i="1" s="1"/>
  <c r="R1094" i="1"/>
  <c r="Q1094" i="1"/>
  <c r="S1094" i="1" s="1"/>
  <c r="T1094" i="1" s="1"/>
  <c r="R1093" i="1"/>
  <c r="Q1093" i="1"/>
  <c r="R1092" i="1"/>
  <c r="Q1092" i="1"/>
  <c r="S1092" i="1" s="1"/>
  <c r="T1092" i="1" s="1"/>
  <c r="R1091" i="1"/>
  <c r="Q1091" i="1"/>
  <c r="R1090" i="1"/>
  <c r="Q1090" i="1"/>
  <c r="S1090" i="1" s="1"/>
  <c r="T1090" i="1" s="1"/>
  <c r="R1089" i="1"/>
  <c r="Q1089" i="1"/>
  <c r="R1088" i="1"/>
  <c r="Q1088" i="1"/>
  <c r="R1087" i="1"/>
  <c r="Q1087" i="1"/>
  <c r="R1086" i="1"/>
  <c r="Q1086" i="1"/>
  <c r="S1086" i="1" s="1"/>
  <c r="T1086" i="1" s="1"/>
  <c r="R1085" i="1"/>
  <c r="Q1085" i="1"/>
  <c r="R1084" i="1"/>
  <c r="Q1084" i="1"/>
  <c r="S1084" i="1" s="1"/>
  <c r="T1084" i="1" s="1"/>
  <c r="R1083" i="1"/>
  <c r="Q1083" i="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R1070" i="1"/>
  <c r="Q1070" i="1"/>
  <c r="S1070" i="1" s="1"/>
  <c r="T1070" i="1" s="1"/>
  <c r="R1069" i="1"/>
  <c r="Q1069" i="1"/>
  <c r="S1069" i="1" s="1"/>
  <c r="T1069" i="1" s="1"/>
  <c r="R1068" i="1"/>
  <c r="Q1068" i="1"/>
  <c r="R1067" i="1"/>
  <c r="Q1067" i="1"/>
  <c r="R1066" i="1"/>
  <c r="Q1066" i="1"/>
  <c r="S1066" i="1" s="1"/>
  <c r="T1066" i="1" s="1"/>
  <c r="R1065" i="1"/>
  <c r="Q1065" i="1"/>
  <c r="S1065" i="1" s="1"/>
  <c r="T1065" i="1" s="1"/>
  <c r="R1064" i="1"/>
  <c r="Q1064" i="1"/>
  <c r="R1063" i="1"/>
  <c r="Q1063" i="1"/>
  <c r="S1063" i="1" s="1"/>
  <c r="T1063" i="1" s="1"/>
  <c r="R1062" i="1"/>
  <c r="Q1062" i="1"/>
  <c r="S1062" i="1" s="1"/>
  <c r="T1062" i="1" s="1"/>
  <c r="R1061" i="1"/>
  <c r="Q1061" i="1"/>
  <c r="R1060" i="1"/>
  <c r="Q1060" i="1"/>
  <c r="S1060" i="1" s="1"/>
  <c r="T1060" i="1" s="1"/>
  <c r="R1059" i="1"/>
  <c r="Q1059" i="1"/>
  <c r="R1058" i="1"/>
  <c r="Q1058" i="1"/>
  <c r="S1058" i="1" s="1"/>
  <c r="T1058" i="1" s="1"/>
  <c r="R1057" i="1"/>
  <c r="Q1057" i="1"/>
  <c r="R1056" i="1"/>
  <c r="Q1056" i="1"/>
  <c r="R1055" i="1"/>
  <c r="Q1055" i="1"/>
  <c r="R1054" i="1"/>
  <c r="Q1054" i="1"/>
  <c r="R1053" i="1"/>
  <c r="Q1053" i="1"/>
  <c r="S1053" i="1" s="1"/>
  <c r="T1053" i="1" s="1"/>
  <c r="R1052" i="1"/>
  <c r="Q1052" i="1"/>
  <c r="R1051" i="1"/>
  <c r="Q1051" i="1"/>
  <c r="R1050" i="1"/>
  <c r="Q1050" i="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R1028" i="1"/>
  <c r="Q1028" i="1"/>
  <c r="R1027" i="1"/>
  <c r="Q1027" i="1"/>
  <c r="S1027" i="1" s="1"/>
  <c r="T1027" i="1" s="1"/>
  <c r="R1026" i="1"/>
  <c r="Q1026" i="1"/>
  <c r="R1025" i="1"/>
  <c r="Q1025" i="1"/>
  <c r="S1025" i="1" s="1"/>
  <c r="T1025" i="1" s="1"/>
  <c r="R1024" i="1"/>
  <c r="Q1024" i="1"/>
  <c r="R1023" i="1"/>
  <c r="Q1023" i="1"/>
  <c r="S1023" i="1" s="1"/>
  <c r="T1023" i="1" s="1"/>
  <c r="R1022" i="1"/>
  <c r="Q1022" i="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R1014" i="1"/>
  <c r="Q1014" i="1"/>
  <c r="R1013" i="1"/>
  <c r="Q1013" i="1"/>
  <c r="R1012" i="1"/>
  <c r="Q1012" i="1"/>
  <c r="R1011" i="1"/>
  <c r="Q1011" i="1"/>
  <c r="S1011" i="1" s="1"/>
  <c r="T1011" i="1" s="1"/>
  <c r="R1010" i="1"/>
  <c r="Q1010" i="1"/>
  <c r="S1010" i="1" s="1"/>
  <c r="T1010" i="1" s="1"/>
  <c r="R1009" i="1"/>
  <c r="Q1009" i="1"/>
  <c r="S1009" i="1" s="1"/>
  <c r="T1009" i="1" s="1"/>
  <c r="R1008" i="1"/>
  <c r="Q1008" i="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R997" i="1"/>
  <c r="Q997" i="1"/>
  <c r="S997" i="1" s="1"/>
  <c r="T997" i="1" s="1"/>
  <c r="R996" i="1"/>
  <c r="Q996" i="1"/>
  <c r="R995" i="1"/>
  <c r="Q995" i="1"/>
  <c r="R994" i="1"/>
  <c r="Q994" i="1"/>
  <c r="S994" i="1" s="1"/>
  <c r="T994" i="1" s="1"/>
  <c r="R993" i="1"/>
  <c r="Q993" i="1"/>
  <c r="S993" i="1" s="1"/>
  <c r="T993" i="1" s="1"/>
  <c r="R992" i="1"/>
  <c r="Q992" i="1"/>
  <c r="R991" i="1"/>
  <c r="Q991" i="1"/>
  <c r="R990" i="1"/>
  <c r="Q990" i="1"/>
  <c r="R989" i="1"/>
  <c r="Q989" i="1"/>
  <c r="S989" i="1" s="1"/>
  <c r="T989" i="1" s="1"/>
  <c r="R988" i="1"/>
  <c r="Q988" i="1"/>
  <c r="S988" i="1" s="1"/>
  <c r="T988" i="1" s="1"/>
  <c r="R987" i="1"/>
  <c r="Q987" i="1"/>
  <c r="S987" i="1" s="1"/>
  <c r="T987" i="1" s="1"/>
  <c r="R986" i="1"/>
  <c r="Q986" i="1"/>
  <c r="S986" i="1" s="1"/>
  <c r="T986" i="1" s="1"/>
  <c r="R985" i="1"/>
  <c r="Q985" i="1"/>
  <c r="R984" i="1"/>
  <c r="Q984" i="1"/>
  <c r="S984" i="1" s="1"/>
  <c r="T984" i="1" s="1"/>
  <c r="R983" i="1"/>
  <c r="Q983" i="1"/>
  <c r="R982" i="1"/>
  <c r="Q982" i="1"/>
  <c r="R981" i="1"/>
  <c r="Q981" i="1"/>
  <c r="R980" i="1"/>
  <c r="Q980" i="1"/>
  <c r="R979" i="1"/>
  <c r="Q979" i="1"/>
  <c r="S979" i="1" s="1"/>
  <c r="T979" i="1" s="1"/>
  <c r="R978" i="1"/>
  <c r="Q978" i="1"/>
  <c r="S978" i="1" s="1"/>
  <c r="T978" i="1" s="1"/>
  <c r="R977" i="1"/>
  <c r="Q977" i="1"/>
  <c r="R976" i="1"/>
  <c r="Q976" i="1"/>
  <c r="S976" i="1" s="1"/>
  <c r="T976" i="1" s="1"/>
  <c r="R975" i="1"/>
  <c r="Q975" i="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R958" i="1"/>
  <c r="Q958" i="1"/>
  <c r="S958" i="1" s="1"/>
  <c r="T958" i="1" s="1"/>
  <c r="R957" i="1"/>
  <c r="Q957" i="1"/>
  <c r="R956" i="1"/>
  <c r="Q956" i="1"/>
  <c r="S956" i="1" s="1"/>
  <c r="T956" i="1" s="1"/>
  <c r="R955" i="1"/>
  <c r="Q955" i="1"/>
  <c r="S955" i="1" s="1"/>
  <c r="T955" i="1" s="1"/>
  <c r="R954" i="1"/>
  <c r="Q954" i="1"/>
  <c r="S954" i="1" s="1"/>
  <c r="T954" i="1" s="1"/>
  <c r="R953" i="1"/>
  <c r="Q953" i="1"/>
  <c r="S953" i="1" s="1"/>
  <c r="T953" i="1" s="1"/>
  <c r="R952" i="1"/>
  <c r="Q952" i="1"/>
  <c r="R951" i="1"/>
  <c r="Q951" i="1"/>
  <c r="R950" i="1"/>
  <c r="Q950" i="1"/>
  <c r="S950" i="1" s="1"/>
  <c r="T950" i="1" s="1"/>
  <c r="R949" i="1"/>
  <c r="Q949" i="1"/>
  <c r="S949" i="1" s="1"/>
  <c r="T949" i="1" s="1"/>
  <c r="R948" i="1"/>
  <c r="Q948" i="1"/>
  <c r="R947" i="1"/>
  <c r="Q947" i="1"/>
  <c r="S947" i="1" s="1"/>
  <c r="T947" i="1" s="1"/>
  <c r="R946" i="1"/>
  <c r="Q946" i="1"/>
  <c r="R945" i="1"/>
  <c r="Q945" i="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R935" i="1"/>
  <c r="Q935" i="1"/>
  <c r="R934" i="1"/>
  <c r="Q934" i="1"/>
  <c r="S934" i="1" s="1"/>
  <c r="T934" i="1" s="1"/>
  <c r="R933" i="1"/>
  <c r="Q933" i="1"/>
  <c r="S933" i="1" s="1"/>
  <c r="T933" i="1" s="1"/>
  <c r="R932" i="1"/>
  <c r="Q932" i="1"/>
  <c r="S932" i="1" s="1"/>
  <c r="T932" i="1" s="1"/>
  <c r="R931" i="1"/>
  <c r="Q931" i="1"/>
  <c r="S931" i="1" s="1"/>
  <c r="T931" i="1" s="1"/>
  <c r="R930" i="1"/>
  <c r="Q930" i="1"/>
  <c r="R929" i="1"/>
  <c r="Q929" i="1"/>
  <c r="S929" i="1" s="1"/>
  <c r="T929" i="1" s="1"/>
  <c r="R928" i="1"/>
  <c r="Q928" i="1"/>
  <c r="R927" i="1"/>
  <c r="Q927" i="1"/>
  <c r="S927" i="1" s="1"/>
  <c r="T927" i="1" s="1"/>
  <c r="R926" i="1"/>
  <c r="Q926" i="1"/>
  <c r="S926" i="1" s="1"/>
  <c r="T926" i="1" s="1"/>
  <c r="R925" i="1"/>
  <c r="Q925" i="1"/>
  <c r="R924" i="1"/>
  <c r="Q924" i="1"/>
  <c r="R923" i="1"/>
  <c r="Q923" i="1"/>
  <c r="S923" i="1" s="1"/>
  <c r="T923" i="1" s="1"/>
  <c r="R922" i="1"/>
  <c r="Q922" i="1"/>
  <c r="S922" i="1" s="1"/>
  <c r="T922" i="1" s="1"/>
  <c r="R921" i="1"/>
  <c r="Q921" i="1"/>
  <c r="R920" i="1"/>
  <c r="Q920" i="1"/>
  <c r="R919" i="1"/>
  <c r="Q919" i="1"/>
  <c r="S919" i="1" s="1"/>
  <c r="T919" i="1" s="1"/>
  <c r="R918" i="1"/>
  <c r="Q918" i="1"/>
  <c r="S918" i="1" s="1"/>
  <c r="T918" i="1" s="1"/>
  <c r="R917" i="1"/>
  <c r="Q917" i="1"/>
  <c r="S917" i="1" s="1"/>
  <c r="T917" i="1" s="1"/>
  <c r="R916" i="1"/>
  <c r="Q916" i="1"/>
  <c r="R915" i="1"/>
  <c r="Q915" i="1"/>
  <c r="R914" i="1"/>
  <c r="Q914" i="1"/>
  <c r="R913" i="1"/>
  <c r="Q913" i="1"/>
  <c r="S913" i="1" s="1"/>
  <c r="T913" i="1" s="1"/>
  <c r="R912" i="1"/>
  <c r="Q912" i="1"/>
  <c r="S912" i="1" s="1"/>
  <c r="T912" i="1" s="1"/>
  <c r="R911" i="1"/>
  <c r="Q911" i="1"/>
  <c r="S911" i="1" s="1"/>
  <c r="T911" i="1" s="1"/>
  <c r="R910" i="1"/>
  <c r="Q910" i="1"/>
  <c r="R909" i="1"/>
  <c r="Q909" i="1"/>
  <c r="R908" i="1"/>
  <c r="Q908" i="1"/>
  <c r="S908" i="1" s="1"/>
  <c r="T908" i="1" s="1"/>
  <c r="R907" i="1"/>
  <c r="Q907" i="1"/>
  <c r="R906" i="1"/>
  <c r="Q906" i="1"/>
  <c r="R905" i="1"/>
  <c r="Q905" i="1"/>
  <c r="S905" i="1" s="1"/>
  <c r="T905" i="1" s="1"/>
  <c r="R904" i="1"/>
  <c r="Q904" i="1"/>
  <c r="R903" i="1"/>
  <c r="Q903" i="1"/>
  <c r="S903" i="1" s="1"/>
  <c r="T903" i="1" s="1"/>
  <c r="R902" i="1"/>
  <c r="Q902" i="1"/>
  <c r="R901" i="1"/>
  <c r="Q901" i="1"/>
  <c r="R900" i="1"/>
  <c r="Q900" i="1"/>
  <c r="S900" i="1" s="1"/>
  <c r="T900" i="1" s="1"/>
  <c r="R899" i="1"/>
  <c r="Q899" i="1"/>
  <c r="R898" i="1"/>
  <c r="Q898" i="1"/>
  <c r="R897" i="1"/>
  <c r="Q897" i="1"/>
  <c r="R896" i="1"/>
  <c r="Q896" i="1"/>
  <c r="R895" i="1"/>
  <c r="Q895" i="1"/>
  <c r="S895" i="1" s="1"/>
  <c r="T895" i="1" s="1"/>
  <c r="R894" i="1"/>
  <c r="Q894" i="1"/>
  <c r="R893" i="1"/>
  <c r="Q893" i="1"/>
  <c r="S893" i="1" s="1"/>
  <c r="T893" i="1" s="1"/>
  <c r="R892" i="1"/>
  <c r="Q892" i="1"/>
  <c r="R891" i="1"/>
  <c r="Q891" i="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R879" i="1"/>
  <c r="Q879" i="1"/>
  <c r="S879" i="1" s="1"/>
  <c r="T879" i="1" s="1"/>
  <c r="R878" i="1"/>
  <c r="Q878" i="1"/>
  <c r="S878" i="1" s="1"/>
  <c r="T878" i="1" s="1"/>
  <c r="R877" i="1"/>
  <c r="Q877" i="1"/>
  <c r="S877" i="1" s="1"/>
  <c r="T877" i="1" s="1"/>
  <c r="R876" i="1"/>
  <c r="Q876" i="1"/>
  <c r="S876" i="1" s="1"/>
  <c r="T876" i="1" s="1"/>
  <c r="R875" i="1"/>
  <c r="Q875" i="1"/>
  <c r="R874" i="1"/>
  <c r="Q874" i="1"/>
  <c r="S874" i="1" s="1"/>
  <c r="T874" i="1" s="1"/>
  <c r="R873" i="1"/>
  <c r="Q873" i="1"/>
  <c r="S873" i="1" s="1"/>
  <c r="T873" i="1" s="1"/>
  <c r="R872" i="1"/>
  <c r="Q872" i="1"/>
  <c r="R871" i="1"/>
  <c r="Q871" i="1"/>
  <c r="R870" i="1"/>
  <c r="Q870" i="1"/>
  <c r="S870" i="1" s="1"/>
  <c r="T870" i="1" s="1"/>
  <c r="R869" i="1"/>
  <c r="Q869" i="1"/>
  <c r="R868" i="1"/>
  <c r="Q868" i="1"/>
  <c r="S868" i="1" s="1"/>
  <c r="T868" i="1" s="1"/>
  <c r="R867" i="1"/>
  <c r="Q867" i="1"/>
  <c r="S867" i="1" s="1"/>
  <c r="T867" i="1" s="1"/>
  <c r="R866" i="1"/>
  <c r="Q866" i="1"/>
  <c r="S866" i="1" s="1"/>
  <c r="T866" i="1" s="1"/>
  <c r="R865" i="1"/>
  <c r="Q865" i="1"/>
  <c r="R864" i="1"/>
  <c r="Q864" i="1"/>
  <c r="R863" i="1"/>
  <c r="Q863" i="1"/>
  <c r="S863" i="1" s="1"/>
  <c r="T863" i="1" s="1"/>
  <c r="R862" i="1"/>
  <c r="Q862" i="1"/>
  <c r="S862" i="1" s="1"/>
  <c r="T862" i="1" s="1"/>
  <c r="R861" i="1"/>
  <c r="Q861" i="1"/>
  <c r="S861" i="1" s="1"/>
  <c r="T861" i="1" s="1"/>
  <c r="R860" i="1"/>
  <c r="Q860" i="1"/>
  <c r="R859" i="1"/>
  <c r="Q859" i="1"/>
  <c r="S859" i="1" s="1"/>
  <c r="T859" i="1" s="1"/>
  <c r="R858" i="1"/>
  <c r="Q858" i="1"/>
  <c r="R857" i="1"/>
  <c r="Q857" i="1"/>
  <c r="S857" i="1" s="1"/>
  <c r="T857" i="1" s="1"/>
  <c r="R856" i="1"/>
  <c r="Q856" i="1"/>
  <c r="R855" i="1"/>
  <c r="Q855" i="1"/>
  <c r="R854" i="1"/>
  <c r="Q854" i="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R829" i="1"/>
  <c r="Q829" i="1"/>
  <c r="R828" i="1"/>
  <c r="Q828" i="1"/>
  <c r="R827" i="1"/>
  <c r="Q827" i="1"/>
  <c r="R826" i="1"/>
  <c r="Q826" i="1"/>
  <c r="R825" i="1"/>
  <c r="Q825" i="1"/>
  <c r="S825" i="1" s="1"/>
  <c r="T825" i="1" s="1"/>
  <c r="R824" i="1"/>
  <c r="Q824" i="1"/>
  <c r="S824" i="1" s="1"/>
  <c r="T824" i="1" s="1"/>
  <c r="R823" i="1"/>
  <c r="Q823" i="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R811" i="1"/>
  <c r="Q811" i="1"/>
  <c r="S811" i="1" s="1"/>
  <c r="T811" i="1" s="1"/>
  <c r="R810" i="1"/>
  <c r="Q810" i="1"/>
  <c r="R809" i="1"/>
  <c r="Q809" i="1"/>
  <c r="R808" i="1"/>
  <c r="Q808" i="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R763" i="1"/>
  <c r="Q763" i="1"/>
  <c r="R762" i="1"/>
  <c r="Q762" i="1"/>
  <c r="R761" i="1"/>
  <c r="Q761" i="1"/>
  <c r="R760" i="1"/>
  <c r="Q760" i="1"/>
  <c r="R759" i="1"/>
  <c r="Q759" i="1"/>
  <c r="S759" i="1" s="1"/>
  <c r="T759" i="1" s="1"/>
  <c r="R758" i="1"/>
  <c r="Q758" i="1"/>
  <c r="S758" i="1" s="1"/>
  <c r="T758" i="1" s="1"/>
  <c r="R757" i="1"/>
  <c r="Q757" i="1"/>
  <c r="S757" i="1" s="1"/>
  <c r="T757" i="1" s="1"/>
  <c r="R756" i="1"/>
  <c r="Q756" i="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R706" i="1"/>
  <c r="Q706" i="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R662" i="1"/>
  <c r="Q662" i="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R607" i="1"/>
  <c r="Q607" i="1"/>
  <c r="S607" i="1" s="1"/>
  <c r="T607" i="1" s="1"/>
  <c r="R606" i="1"/>
  <c r="Q606" i="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R596" i="1"/>
  <c r="Q596" i="1"/>
  <c r="S596" i="1" s="1"/>
  <c r="T596" i="1" s="1"/>
  <c r="R595" i="1"/>
  <c r="Q595" i="1"/>
  <c r="S595" i="1" s="1"/>
  <c r="T595" i="1" s="1"/>
  <c r="R594" i="1"/>
  <c r="Q594" i="1"/>
  <c r="S594" i="1" s="1"/>
  <c r="T594" i="1" s="1"/>
  <c r="R593" i="1"/>
  <c r="Q593" i="1"/>
  <c r="R592" i="1"/>
  <c r="Q592" i="1"/>
  <c r="S592" i="1" s="1"/>
  <c r="T592" i="1" s="1"/>
  <c r="R591" i="1"/>
  <c r="Q591" i="1"/>
  <c r="S591" i="1" s="1"/>
  <c r="T591" i="1" s="1"/>
  <c r="R590" i="1"/>
  <c r="Q590" i="1"/>
  <c r="R589" i="1"/>
  <c r="Q589" i="1"/>
  <c r="R588" i="1"/>
  <c r="Q588" i="1"/>
  <c r="S588" i="1" s="1"/>
  <c r="T588" i="1" s="1"/>
  <c r="R587" i="1"/>
  <c r="Q587" i="1"/>
  <c r="R586" i="1"/>
  <c r="Q586" i="1"/>
  <c r="R585" i="1"/>
  <c r="Q585" i="1"/>
  <c r="S585" i="1" s="1"/>
  <c r="T585" i="1" s="1"/>
  <c r="R584" i="1"/>
  <c r="Q584" i="1"/>
  <c r="S584" i="1" s="1"/>
  <c r="T584" i="1" s="1"/>
  <c r="R583" i="1"/>
  <c r="Q583" i="1"/>
  <c r="R582" i="1"/>
  <c r="Q582" i="1"/>
  <c r="S582" i="1" s="1"/>
  <c r="T582" i="1" s="1"/>
  <c r="R581" i="1"/>
  <c r="Q581" i="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R534" i="1"/>
  <c r="Q534" i="1"/>
  <c r="R533" i="1"/>
  <c r="Q533" i="1"/>
  <c r="R532" i="1"/>
  <c r="Q532" i="1"/>
  <c r="S532" i="1" s="1"/>
  <c r="T532" i="1" s="1"/>
  <c r="R531" i="1"/>
  <c r="Q531" i="1"/>
  <c r="R530" i="1"/>
  <c r="Q530" i="1"/>
  <c r="S530" i="1" s="1"/>
  <c r="T530" i="1" s="1"/>
  <c r="R529" i="1"/>
  <c r="Q529" i="1"/>
  <c r="R528" i="1"/>
  <c r="Q528" i="1"/>
  <c r="S528" i="1" s="1"/>
  <c r="T528" i="1" s="1"/>
  <c r="R527" i="1"/>
  <c r="Q527" i="1"/>
  <c r="R526" i="1"/>
  <c r="Q526" i="1"/>
  <c r="S526" i="1" s="1"/>
  <c r="T526" i="1" s="1"/>
  <c r="R525" i="1"/>
  <c r="Q525" i="1"/>
  <c r="S525" i="1" s="1"/>
  <c r="T525" i="1" s="1"/>
  <c r="R524" i="1"/>
  <c r="Q524" i="1"/>
  <c r="R523" i="1"/>
  <c r="Q523" i="1"/>
  <c r="S523" i="1" s="1"/>
  <c r="T523" i="1" s="1"/>
  <c r="R522" i="1"/>
  <c r="Q522" i="1"/>
  <c r="S522" i="1" s="1"/>
  <c r="T522" i="1" s="1"/>
  <c r="R521" i="1"/>
  <c r="Q521" i="1"/>
  <c r="R520" i="1"/>
  <c r="Q520" i="1"/>
  <c r="S520" i="1" s="1"/>
  <c r="T520" i="1" s="1"/>
  <c r="R519" i="1"/>
  <c r="Q519" i="1"/>
  <c r="R518" i="1"/>
  <c r="Q518" i="1"/>
  <c r="S518" i="1" s="1"/>
  <c r="T518" i="1" s="1"/>
  <c r="R517" i="1"/>
  <c r="Q517" i="1"/>
  <c r="S517" i="1" s="1"/>
  <c r="T517" i="1" s="1"/>
  <c r="R516" i="1"/>
  <c r="Q516" i="1"/>
  <c r="S516" i="1" s="1"/>
  <c r="T516" i="1" s="1"/>
  <c r="R515" i="1"/>
  <c r="Q515" i="1"/>
  <c r="R514" i="1"/>
  <c r="Q514" i="1"/>
  <c r="R513" i="1"/>
  <c r="Q513" i="1"/>
  <c r="R512" i="1"/>
  <c r="Q512" i="1"/>
  <c r="R511" i="1"/>
  <c r="Q511" i="1"/>
  <c r="S511" i="1" s="1"/>
  <c r="T511" i="1" s="1"/>
  <c r="R510" i="1"/>
  <c r="Q510" i="1"/>
  <c r="S510" i="1" s="1"/>
  <c r="T510" i="1" s="1"/>
  <c r="R509" i="1"/>
  <c r="Q509" i="1"/>
  <c r="R508" i="1"/>
  <c r="Q508" i="1"/>
  <c r="S508" i="1" s="1"/>
  <c r="T508" i="1" s="1"/>
  <c r="R507" i="1"/>
  <c r="Q507" i="1"/>
  <c r="R506" i="1"/>
  <c r="Q506" i="1"/>
  <c r="S506" i="1" s="1"/>
  <c r="T506" i="1" s="1"/>
  <c r="R505" i="1"/>
  <c r="Q505" i="1"/>
  <c r="R504" i="1"/>
  <c r="Q504" i="1"/>
  <c r="S504" i="1" s="1"/>
  <c r="T504" i="1" s="1"/>
  <c r="R503" i="1"/>
  <c r="Q503" i="1"/>
  <c r="R502" i="1"/>
  <c r="Q502" i="1"/>
  <c r="S502" i="1" s="1"/>
  <c r="T502" i="1" s="1"/>
  <c r="R501" i="1"/>
  <c r="Q501" i="1"/>
  <c r="R500" i="1"/>
  <c r="Q500" i="1"/>
  <c r="S500" i="1" s="1"/>
  <c r="T500" i="1" s="1"/>
  <c r="R499" i="1"/>
  <c r="Q499" i="1"/>
  <c r="S499" i="1" s="1"/>
  <c r="T499" i="1" s="1"/>
  <c r="R498" i="1"/>
  <c r="Q498" i="1"/>
  <c r="S498" i="1" s="1"/>
  <c r="T498" i="1" s="1"/>
  <c r="R497" i="1"/>
  <c r="Q497" i="1"/>
  <c r="S497" i="1" s="1"/>
  <c r="T497" i="1" s="1"/>
  <c r="R496" i="1"/>
  <c r="Q496" i="1"/>
  <c r="R495" i="1"/>
  <c r="Q495" i="1"/>
  <c r="S495" i="1" s="1"/>
  <c r="T495" i="1" s="1"/>
  <c r="R494" i="1"/>
  <c r="Q494" i="1"/>
  <c r="S494" i="1" s="1"/>
  <c r="T494" i="1" s="1"/>
  <c r="R493" i="1"/>
  <c r="Q493" i="1"/>
  <c r="R492" i="1"/>
  <c r="Q492" i="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R459" i="1"/>
  <c r="Q459" i="1"/>
  <c r="R458" i="1"/>
  <c r="Q458" i="1"/>
  <c r="S458" i="1" s="1"/>
  <c r="T458" i="1" s="1"/>
  <c r="R457" i="1"/>
  <c r="Q457" i="1"/>
  <c r="S457" i="1" s="1"/>
  <c r="T457" i="1" s="1"/>
  <c r="R456" i="1"/>
  <c r="Q456" i="1"/>
  <c r="R455" i="1"/>
  <c r="Q455" i="1"/>
  <c r="S455" i="1" s="1"/>
  <c r="T455" i="1" s="1"/>
  <c r="R454" i="1"/>
  <c r="Q454" i="1"/>
  <c r="S454" i="1" s="1"/>
  <c r="T454" i="1" s="1"/>
  <c r="R453" i="1"/>
  <c r="Q453" i="1"/>
  <c r="R452" i="1"/>
  <c r="Q452" i="1"/>
  <c r="S452" i="1" s="1"/>
  <c r="T452" i="1" s="1"/>
  <c r="R451" i="1"/>
  <c r="Q451" i="1"/>
  <c r="S451" i="1" s="1"/>
  <c r="T451" i="1" s="1"/>
  <c r="R450" i="1"/>
  <c r="Q450" i="1"/>
  <c r="R449" i="1"/>
  <c r="Q449" i="1"/>
  <c r="S449" i="1" s="1"/>
  <c r="T449" i="1" s="1"/>
  <c r="R448" i="1"/>
  <c r="Q448" i="1"/>
  <c r="S448" i="1" s="1"/>
  <c r="T448" i="1" s="1"/>
  <c r="R447" i="1"/>
  <c r="Q447" i="1"/>
  <c r="R446" i="1"/>
  <c r="Q446" i="1"/>
  <c r="S446" i="1" s="1"/>
  <c r="T446" i="1" s="1"/>
  <c r="R445" i="1"/>
  <c r="Q445" i="1"/>
  <c r="S445" i="1" s="1"/>
  <c r="T445" i="1" s="1"/>
  <c r="R444" i="1"/>
  <c r="Q444" i="1"/>
  <c r="R443" i="1"/>
  <c r="Q443" i="1"/>
  <c r="S443" i="1" s="1"/>
  <c r="T443" i="1" s="1"/>
  <c r="R442" i="1"/>
  <c r="Q442" i="1"/>
  <c r="S442" i="1" s="1"/>
  <c r="T442" i="1" s="1"/>
  <c r="R441" i="1"/>
  <c r="Q441" i="1"/>
  <c r="S441" i="1" s="1"/>
  <c r="T441" i="1" s="1"/>
  <c r="R440" i="1"/>
  <c r="Q440" i="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R431" i="1"/>
  <c r="Q431" i="1"/>
  <c r="S431" i="1" s="1"/>
  <c r="T431" i="1" s="1"/>
  <c r="R430" i="1"/>
  <c r="Q430" i="1"/>
  <c r="R429" i="1"/>
  <c r="Q429" i="1"/>
  <c r="S429" i="1" s="1"/>
  <c r="T429" i="1" s="1"/>
  <c r="R428" i="1"/>
  <c r="Q428" i="1"/>
  <c r="R427" i="1"/>
  <c r="Q427" i="1"/>
  <c r="R426" i="1"/>
  <c r="Q426" i="1"/>
  <c r="S426" i="1" s="1"/>
  <c r="T426" i="1" s="1"/>
  <c r="R425" i="1"/>
  <c r="Q425" i="1"/>
  <c r="R424" i="1"/>
  <c r="Q424" i="1"/>
  <c r="S424" i="1" s="1"/>
  <c r="T424" i="1" s="1"/>
  <c r="R423" i="1"/>
  <c r="Q423" i="1"/>
  <c r="R422" i="1"/>
  <c r="Q422" i="1"/>
  <c r="S422" i="1" s="1"/>
  <c r="T422" i="1" s="1"/>
  <c r="R421" i="1"/>
  <c r="Q421" i="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R411" i="1"/>
  <c r="Q411" i="1"/>
  <c r="S411" i="1" s="1"/>
  <c r="T411" i="1" s="1"/>
  <c r="R410" i="1"/>
  <c r="Q410" i="1"/>
  <c r="S410" i="1" s="1"/>
  <c r="T410" i="1" s="1"/>
  <c r="R409" i="1"/>
  <c r="Q409" i="1"/>
  <c r="R408" i="1"/>
  <c r="Q408" i="1"/>
  <c r="S408" i="1" s="1"/>
  <c r="T408" i="1" s="1"/>
  <c r="R407" i="1"/>
  <c r="Q407" i="1"/>
  <c r="S407" i="1" s="1"/>
  <c r="T407" i="1" s="1"/>
  <c r="R406" i="1"/>
  <c r="Q406" i="1"/>
  <c r="R405" i="1"/>
  <c r="Q405" i="1"/>
  <c r="S405" i="1" s="1"/>
  <c r="T405" i="1" s="1"/>
  <c r="R404" i="1"/>
  <c r="Q404" i="1"/>
  <c r="S404" i="1" s="1"/>
  <c r="T404" i="1" s="1"/>
  <c r="R403" i="1"/>
  <c r="Q403" i="1"/>
  <c r="R402" i="1"/>
  <c r="Q402" i="1"/>
  <c r="S402" i="1" s="1"/>
  <c r="T402" i="1" s="1"/>
  <c r="R401" i="1"/>
  <c r="Q401" i="1"/>
  <c r="S401" i="1" s="1"/>
  <c r="T401" i="1" s="1"/>
  <c r="R400" i="1"/>
  <c r="Q400" i="1"/>
  <c r="S400" i="1" s="1"/>
  <c r="T400" i="1" s="1"/>
  <c r="R399" i="1"/>
  <c r="Q399" i="1"/>
  <c r="R398" i="1"/>
  <c r="Q398" i="1"/>
  <c r="S398" i="1" s="1"/>
  <c r="T398" i="1" s="1"/>
  <c r="R397" i="1"/>
  <c r="Q397" i="1"/>
  <c r="S397" i="1" s="1"/>
  <c r="T397" i="1" s="1"/>
  <c r="R396" i="1"/>
  <c r="Q396" i="1"/>
  <c r="S396" i="1" s="1"/>
  <c r="T396" i="1" s="1"/>
  <c r="R395" i="1"/>
  <c r="Q395" i="1"/>
  <c r="R394" i="1"/>
  <c r="Q394" i="1"/>
  <c r="R393" i="1"/>
  <c r="Q393" i="1"/>
  <c r="S393" i="1" s="1"/>
  <c r="T393" i="1" s="1"/>
  <c r="R392" i="1"/>
  <c r="Q392" i="1"/>
  <c r="R391" i="1"/>
  <c r="Q391" i="1"/>
  <c r="S391" i="1" s="1"/>
  <c r="T391" i="1" s="1"/>
  <c r="R390" i="1"/>
  <c r="Q390" i="1"/>
  <c r="S390" i="1" s="1"/>
  <c r="T390" i="1" s="1"/>
  <c r="R389" i="1"/>
  <c r="Q389" i="1"/>
  <c r="S389" i="1" s="1"/>
  <c r="T389" i="1" s="1"/>
  <c r="R388" i="1"/>
  <c r="Q388" i="1"/>
  <c r="S388" i="1" s="1"/>
  <c r="T388" i="1" s="1"/>
  <c r="R387" i="1"/>
  <c r="Q387" i="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R377" i="1"/>
  <c r="Q377" i="1"/>
  <c r="R376" i="1"/>
  <c r="Q376" i="1"/>
  <c r="S376" i="1" s="1"/>
  <c r="T376" i="1" s="1"/>
  <c r="R375" i="1"/>
  <c r="Q375" i="1"/>
  <c r="R374" i="1"/>
  <c r="Q374" i="1"/>
  <c r="S374" i="1" s="1"/>
  <c r="T374" i="1" s="1"/>
  <c r="R373" i="1"/>
  <c r="Q373" i="1"/>
  <c r="S373" i="1" s="1"/>
  <c r="T373" i="1" s="1"/>
  <c r="R372" i="1"/>
  <c r="Q372" i="1"/>
  <c r="S372" i="1" s="1"/>
  <c r="T372" i="1" s="1"/>
  <c r="R371" i="1"/>
  <c r="Q371" i="1"/>
  <c r="R370" i="1"/>
  <c r="Q370" i="1"/>
  <c r="S370" i="1" s="1"/>
  <c r="T370" i="1" s="1"/>
  <c r="R369" i="1"/>
  <c r="Q369" i="1"/>
  <c r="S369" i="1" s="1"/>
  <c r="T369" i="1" s="1"/>
  <c r="R368" i="1"/>
  <c r="Q368" i="1"/>
  <c r="S368" i="1" s="1"/>
  <c r="T368" i="1" s="1"/>
  <c r="R367" i="1"/>
  <c r="Q367" i="1"/>
  <c r="S367" i="1" s="1"/>
  <c r="T367" i="1" s="1"/>
  <c r="R366" i="1"/>
  <c r="Q366" i="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R358" i="1"/>
  <c r="Q358" i="1"/>
  <c r="R357" i="1"/>
  <c r="Q357" i="1"/>
  <c r="S357" i="1" s="1"/>
  <c r="T357" i="1" s="1"/>
  <c r="R356" i="1"/>
  <c r="Q356" i="1"/>
  <c r="R355" i="1"/>
  <c r="Q355" i="1"/>
  <c r="S355" i="1" s="1"/>
  <c r="T355" i="1" s="1"/>
  <c r="R354" i="1"/>
  <c r="Q354" i="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R342" i="1"/>
  <c r="Q342" i="1"/>
  <c r="S342" i="1" s="1"/>
  <c r="T342" i="1" s="1"/>
  <c r="R341" i="1"/>
  <c r="Q341" i="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R320" i="1"/>
  <c r="Q320" i="1"/>
  <c r="S320" i="1" s="1"/>
  <c r="T320" i="1" s="1"/>
  <c r="R319" i="1"/>
  <c r="Q319" i="1"/>
  <c r="S319" i="1" s="1"/>
  <c r="T319" i="1" s="1"/>
  <c r="R318" i="1"/>
  <c r="Q318" i="1"/>
  <c r="S318" i="1" s="1"/>
  <c r="T318" i="1" s="1"/>
  <c r="R317" i="1"/>
  <c r="Q317" i="1"/>
  <c r="S317" i="1" s="1"/>
  <c r="T317" i="1" s="1"/>
  <c r="R316" i="1"/>
  <c r="Q316" i="1"/>
  <c r="S316" i="1" s="1"/>
  <c r="T316" i="1" s="1"/>
  <c r="R315" i="1"/>
  <c r="Q315" i="1"/>
  <c r="R314" i="1"/>
  <c r="Q314" i="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R305" i="1"/>
  <c r="Q305" i="1"/>
  <c r="S305" i="1" s="1"/>
  <c r="T305" i="1" s="1"/>
  <c r="R304" i="1"/>
  <c r="Q304" i="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R293" i="1"/>
  <c r="Q293" i="1"/>
  <c r="S293" i="1" s="1"/>
  <c r="T293" i="1" s="1"/>
  <c r="R292" i="1"/>
  <c r="Q292" i="1"/>
  <c r="S292" i="1" s="1"/>
  <c r="T292" i="1" s="1"/>
  <c r="R291" i="1"/>
  <c r="Q291" i="1"/>
  <c r="S291" i="1" s="1"/>
  <c r="T291" i="1" s="1"/>
  <c r="R290" i="1"/>
  <c r="Q290" i="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R265" i="1"/>
  <c r="Q265" i="1"/>
  <c r="S265" i="1" s="1"/>
  <c r="T265" i="1" s="1"/>
  <c r="R264" i="1"/>
  <c r="Q264" i="1"/>
  <c r="S264" i="1" s="1"/>
  <c r="T264" i="1" s="1"/>
  <c r="R263" i="1"/>
  <c r="Q263" i="1"/>
  <c r="R262" i="1"/>
  <c r="Q262" i="1"/>
  <c r="S262" i="1" s="1"/>
  <c r="T262" i="1" s="1"/>
  <c r="R261" i="1"/>
  <c r="Q261" i="1"/>
  <c r="R260" i="1"/>
  <c r="Q260" i="1"/>
  <c r="R259" i="1"/>
  <c r="Q259" i="1"/>
  <c r="S259" i="1" s="1"/>
  <c r="T259" i="1" s="1"/>
  <c r="R258" i="1"/>
  <c r="Q258" i="1"/>
  <c r="S258" i="1" s="1"/>
  <c r="T258" i="1" s="1"/>
  <c r="R257" i="1"/>
  <c r="Q257" i="1"/>
  <c r="S257" i="1" s="1"/>
  <c r="T257" i="1" s="1"/>
  <c r="R256" i="1"/>
  <c r="Q256" i="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R16" i="1"/>
  <c r="Q16" i="1"/>
  <c r="S16" i="1" s="1"/>
  <c r="T16" i="1" s="1"/>
  <c r="R15" i="1"/>
  <c r="Q15" i="1"/>
  <c r="S15" i="1" s="1"/>
  <c r="T15" i="1" s="1"/>
  <c r="R14" i="1"/>
  <c r="Q14" i="1"/>
  <c r="S14" i="1" s="1"/>
  <c r="T14" i="1" s="1"/>
  <c r="R13" i="1"/>
  <c r="Q13" i="1"/>
  <c r="S13" i="1" s="1"/>
  <c r="T13" i="1" s="1"/>
  <c r="R12" i="1"/>
  <c r="Q12" i="1"/>
  <c r="R11" i="1"/>
  <c r="Q11" i="1"/>
  <c r="R10" i="1"/>
  <c r="Q10" i="1"/>
  <c r="S10" i="1" s="1"/>
  <c r="T10" i="1" s="1"/>
  <c r="R9" i="1"/>
  <c r="Q9" i="1"/>
  <c r="S9" i="1" s="1"/>
  <c r="T9" i="1" s="1"/>
  <c r="R8" i="1"/>
  <c r="Q8" i="1"/>
  <c r="S8" i="1" s="1"/>
  <c r="T8" i="1" s="1"/>
  <c r="R7" i="1"/>
  <c r="Q7" i="1"/>
  <c r="S7" i="1" s="1"/>
  <c r="T7" i="1" s="1"/>
  <c r="R6" i="1"/>
  <c r="Q6" i="1"/>
  <c r="R5" i="1"/>
  <c r="Q5" i="1"/>
  <c r="S5" i="1" s="1"/>
  <c r="T5" i="1" s="1"/>
  <c r="R4" i="1"/>
  <c r="Q4" i="1"/>
  <c r="S4" i="1" s="1"/>
  <c r="T4" i="1" s="1"/>
  <c r="R3" i="1"/>
  <c r="Q3" i="1"/>
  <c r="S3" i="1" s="1"/>
  <c r="T3" i="1" s="1"/>
  <c r="R2" i="1"/>
  <c r="Q2" i="1"/>
  <c r="S2" i="1" s="1"/>
  <c r="T2" i="1" s="1"/>
  <c r="S2656" i="1" l="1"/>
  <c r="T2656" i="1" s="1"/>
  <c r="S2555" i="1"/>
  <c r="T2555" i="1" s="1"/>
  <c r="S2524" i="1"/>
  <c r="T2524" i="1" s="1"/>
  <c r="S2317" i="1"/>
  <c r="T2317" i="1" s="1"/>
  <c r="S2290" i="1"/>
  <c r="T2290" i="1" s="1"/>
  <c r="S1979" i="1"/>
  <c r="T1979" i="1" s="1"/>
  <c r="S1877" i="1"/>
  <c r="T1877" i="1" s="1"/>
  <c r="S1874" i="1"/>
  <c r="T1874" i="1" s="1"/>
  <c r="S1809" i="1"/>
  <c r="T1809" i="1" s="1"/>
  <c r="S891" i="1"/>
  <c r="T891" i="1" s="1"/>
  <c r="S808" i="1"/>
  <c r="T808" i="1" s="1"/>
  <c r="S662" i="1"/>
  <c r="T662" i="1" s="1"/>
  <c r="S608" i="1"/>
  <c r="T608" i="1" s="1"/>
  <c r="S572" i="1"/>
  <c r="T572" i="1" s="1"/>
  <c r="S456" i="1"/>
  <c r="T456" i="1" s="1"/>
  <c r="S223" i="1"/>
  <c r="T223" i="1" s="1"/>
  <c r="S98" i="1"/>
  <c r="T98" i="1" s="1"/>
  <c r="S26" i="1"/>
  <c r="T26" i="1" s="1"/>
  <c r="S2702" i="1"/>
  <c r="T2702" i="1" s="1"/>
  <c r="S2541" i="1"/>
  <c r="T2541" i="1" s="1"/>
  <c r="S2120" i="1"/>
  <c r="T2120" i="1" s="1"/>
  <c r="S854" i="1"/>
  <c r="T854" i="1" s="1"/>
  <c r="S651" i="1"/>
  <c r="T651" i="1" s="1"/>
  <c r="S551" i="1"/>
  <c r="T551" i="1" s="1"/>
  <c r="S460" i="1"/>
  <c r="T460" i="1" s="1"/>
  <c r="S428" i="1"/>
  <c r="T428" i="1" s="1"/>
  <c r="S423" i="1"/>
  <c r="T423" i="1" s="1"/>
  <c r="S392" i="1"/>
  <c r="T392" i="1" s="1"/>
  <c r="S366" i="1"/>
  <c r="T366" i="1" s="1"/>
  <c r="S358" i="1"/>
  <c r="T358" i="1" s="1"/>
  <c r="S315" i="1"/>
  <c r="T315" i="1" s="1"/>
  <c r="S314" i="1"/>
  <c r="T314" i="1" s="1"/>
  <c r="S294" i="1"/>
  <c r="T294" i="1" s="1"/>
  <c r="S132" i="1"/>
  <c r="T132" i="1" s="1"/>
  <c r="S111" i="1"/>
  <c r="T111" i="1" s="1"/>
  <c r="S87" i="1"/>
  <c r="T87" i="1" s="1"/>
  <c r="S2652" i="1"/>
  <c r="T2652" i="1" s="1"/>
  <c r="S2545" i="1"/>
  <c r="T2545" i="1" s="1"/>
  <c r="S2420" i="1"/>
  <c r="T2420" i="1" s="1"/>
  <c r="S2410" i="1"/>
  <c r="T2410" i="1" s="1"/>
  <c r="S2260" i="1"/>
  <c r="T2260" i="1" s="1"/>
  <c r="S2143" i="1"/>
  <c r="T2143" i="1" s="1"/>
  <c r="S2052" i="1"/>
  <c r="T2052" i="1" s="1"/>
  <c r="S1988" i="1"/>
  <c r="T1988" i="1" s="1"/>
  <c r="S1987" i="1"/>
  <c r="T1987" i="1" s="1"/>
  <c r="S1978" i="1"/>
  <c r="T1978" i="1" s="1"/>
  <c r="S1975" i="1"/>
  <c r="T1975" i="1" s="1"/>
  <c r="S920" i="1"/>
  <c r="T920" i="1" s="1"/>
  <c r="S827" i="1"/>
  <c r="T827" i="1" s="1"/>
  <c r="S823" i="1"/>
  <c r="T823" i="1" s="1"/>
  <c r="S624" i="1"/>
  <c r="T624" i="1" s="1"/>
  <c r="S515" i="1"/>
  <c r="T515" i="1" s="1"/>
  <c r="S493" i="1"/>
  <c r="T493" i="1" s="1"/>
  <c r="S375" i="1"/>
  <c r="T375" i="1" s="1"/>
  <c r="S321" i="1"/>
  <c r="T321" i="1" s="1"/>
  <c r="S290" i="1"/>
  <c r="T290" i="1" s="1"/>
  <c r="S266" i="1"/>
  <c r="T266" i="1" s="1"/>
  <c r="S213" i="1"/>
  <c r="T213" i="1" s="1"/>
  <c r="S6" i="1"/>
  <c r="T6" i="1" s="1"/>
  <c r="S2286" i="1"/>
  <c r="T2286" i="1" s="1"/>
  <c r="S1972" i="1"/>
  <c r="T1972" i="1" s="1"/>
  <c r="S1925" i="1"/>
  <c r="T1925" i="1" s="1"/>
  <c r="S1890" i="1"/>
  <c r="T1890" i="1" s="1"/>
  <c r="S1050" i="1"/>
  <c r="T1050" i="1" s="1"/>
  <c r="S1022" i="1"/>
  <c r="T1022" i="1" s="1"/>
  <c r="S977" i="1"/>
  <c r="T977" i="1" s="1"/>
  <c r="S975" i="1"/>
  <c r="T975" i="1" s="1"/>
  <c r="S892" i="1"/>
  <c r="T892" i="1" s="1"/>
  <c r="S837" i="1"/>
  <c r="T837" i="1" s="1"/>
  <c r="S764" i="1"/>
  <c r="T764" i="1" s="1"/>
  <c r="S722" i="1"/>
  <c r="T722" i="1" s="1"/>
  <c r="S477" i="1"/>
  <c r="T477" i="1" s="1"/>
  <c r="S403" i="1"/>
  <c r="T403" i="1" s="1"/>
  <c r="S356" i="1"/>
  <c r="T356" i="1" s="1"/>
  <c r="S57" i="1"/>
  <c r="T57" i="1" s="1"/>
  <c r="S12" i="1"/>
  <c r="T12" i="1" s="1"/>
  <c r="S2481" i="1"/>
  <c r="T2481" i="1" s="1"/>
  <c r="S2598" i="1"/>
  <c r="T2598" i="1" s="1"/>
  <c r="S2570" i="1"/>
  <c r="T2570" i="1" s="1"/>
  <c r="S2531" i="1"/>
  <c r="T2531" i="1" s="1"/>
  <c r="S2515" i="1"/>
  <c r="T2515" i="1" s="1"/>
  <c r="S2107" i="1"/>
  <c r="T2107" i="1" s="1"/>
  <c r="S2103" i="1"/>
  <c r="T2103" i="1" s="1"/>
  <c r="S1887" i="1"/>
  <c r="T1887" i="1" s="1"/>
  <c r="S1871" i="1"/>
  <c r="T1871" i="1" s="1"/>
  <c r="S980" i="1"/>
  <c r="T980" i="1" s="1"/>
  <c r="S930" i="1"/>
  <c r="T930" i="1" s="1"/>
  <c r="S928" i="1"/>
  <c r="T928" i="1" s="1"/>
  <c r="S906" i="1"/>
  <c r="T906" i="1" s="1"/>
  <c r="S797" i="1"/>
  <c r="T797" i="1" s="1"/>
  <c r="S706" i="1"/>
  <c r="T706" i="1" s="1"/>
  <c r="S684" i="1"/>
  <c r="T684" i="1" s="1"/>
  <c r="S606" i="1"/>
  <c r="T606" i="1" s="1"/>
  <c r="S590" i="1"/>
  <c r="T590" i="1" s="1"/>
  <c r="S447" i="1"/>
  <c r="T447" i="1" s="1"/>
  <c r="S432" i="1"/>
  <c r="T432" i="1" s="1"/>
  <c r="S343" i="1"/>
  <c r="T343" i="1" s="1"/>
  <c r="S306" i="1"/>
  <c r="T306" i="1" s="1"/>
  <c r="S260" i="1"/>
  <c r="T260" i="1" s="1"/>
  <c r="S256" i="1"/>
  <c r="T256" i="1" s="1"/>
  <c r="S11" i="1"/>
  <c r="T11" i="1" s="1"/>
  <c r="S304" i="1"/>
  <c r="T304" i="1" s="1"/>
  <c r="S581" i="1"/>
  <c r="T581" i="1" s="1"/>
  <c r="S542" i="1"/>
  <c r="T542" i="1" s="1"/>
  <c r="S459" i="1"/>
  <c r="T459" i="1" s="1"/>
  <c r="S399" i="1"/>
  <c r="T399" i="1" s="1"/>
  <c r="S354" i="1"/>
  <c r="T354" i="1" s="1"/>
  <c r="S341" i="1"/>
  <c r="T341" i="1" s="1"/>
  <c r="S148" i="1"/>
  <c r="T148" i="1" s="1"/>
  <c r="S17" i="1"/>
  <c r="T17" i="1" s="1"/>
  <c r="S2571" i="1"/>
  <c r="T2571" i="1" s="1"/>
  <c r="S2507" i="1"/>
  <c r="T2507" i="1" s="1"/>
  <c r="S2488" i="1"/>
  <c r="T2488" i="1" s="1"/>
  <c r="S2405" i="1"/>
  <c r="T2405" i="1" s="1"/>
  <c r="S2122" i="1"/>
  <c r="T2122" i="1" s="1"/>
  <c r="S1997" i="1"/>
  <c r="T1997" i="1" s="1"/>
  <c r="S1907" i="1"/>
  <c r="T1907" i="1" s="1"/>
  <c r="S1816" i="1"/>
  <c r="T1816" i="1" s="1"/>
  <c r="S1743" i="1"/>
  <c r="T1743" i="1" s="1"/>
  <c r="S1697" i="1"/>
  <c r="T1697" i="1" s="1"/>
  <c r="S1676" i="1"/>
  <c r="T1676" i="1" s="1"/>
  <c r="S1637" i="1"/>
  <c r="T1637" i="1" s="1"/>
  <c r="S1636" i="1"/>
  <c r="T1636" i="1" s="1"/>
  <c r="S1475" i="1"/>
  <c r="T1475" i="1" s="1"/>
  <c r="S1390" i="1"/>
  <c r="T1390" i="1" s="1"/>
  <c r="S1376" i="1"/>
  <c r="T1376" i="1" s="1"/>
  <c r="S1290" i="1"/>
  <c r="T1290" i="1" s="1"/>
  <c r="S1248" i="1"/>
  <c r="T1248" i="1" s="1"/>
  <c r="S1171" i="1"/>
  <c r="T1171" i="1" s="1"/>
  <c r="S1123" i="1"/>
  <c r="T1123" i="1" s="1"/>
  <c r="S1054" i="1"/>
  <c r="T1054" i="1" s="1"/>
  <c r="S2352" i="1"/>
  <c r="T2352" i="1" s="1"/>
  <c r="S2256" i="1"/>
  <c r="T2256" i="1" s="1"/>
  <c r="S2194" i="1"/>
  <c r="T2194" i="1" s="1"/>
  <c r="S2049" i="1"/>
  <c r="T2049" i="1" s="1"/>
  <c r="S2040" i="1"/>
  <c r="T2040" i="1" s="1"/>
  <c r="S2024" i="1"/>
  <c r="T2024" i="1" s="1"/>
  <c r="S2012" i="1"/>
  <c r="T2012" i="1" s="1"/>
  <c r="S1776" i="1"/>
  <c r="T1776" i="1" s="1"/>
  <c r="S1386" i="1"/>
  <c r="T1386" i="1" s="1"/>
  <c r="S1294" i="1"/>
  <c r="T1294" i="1" s="1"/>
  <c r="S1102" i="1"/>
  <c r="T1102" i="1" s="1"/>
  <c r="S1071" i="1"/>
  <c r="T1071" i="1" s="1"/>
  <c r="S1064" i="1"/>
  <c r="T1064" i="1" s="1"/>
  <c r="S916" i="1"/>
  <c r="T916" i="1" s="1"/>
  <c r="S2645" i="1"/>
  <c r="T2645" i="1" s="1"/>
  <c r="S2511" i="1"/>
  <c r="T2511" i="1" s="1"/>
  <c r="S2142" i="1"/>
  <c r="T2142" i="1" s="1"/>
  <c r="S2018" i="1"/>
  <c r="T2018" i="1" s="1"/>
  <c r="S1918" i="1"/>
  <c r="T1918" i="1" s="1"/>
  <c r="S1904" i="1"/>
  <c r="T1904" i="1" s="1"/>
  <c r="S1876" i="1"/>
  <c r="T1876" i="1" s="1"/>
  <c r="S1747" i="1"/>
  <c r="T1747" i="1" s="1"/>
  <c r="S1711" i="1"/>
  <c r="T1711" i="1" s="1"/>
  <c r="S1686" i="1"/>
  <c r="T1686" i="1" s="1"/>
  <c r="S1590" i="1"/>
  <c r="T1590" i="1" s="1"/>
  <c r="S1416" i="1"/>
  <c r="T1416" i="1" s="1"/>
  <c r="S1377" i="1"/>
  <c r="T1377" i="1" s="1"/>
  <c r="S1319" i="1"/>
  <c r="T1319" i="1" s="1"/>
  <c r="S1209" i="1"/>
  <c r="T1209" i="1" s="1"/>
  <c r="S1167" i="1"/>
  <c r="T1167" i="1" s="1"/>
  <c r="S2251" i="1"/>
  <c r="T2251" i="1" s="1"/>
  <c r="S2582" i="1"/>
  <c r="T2582" i="1" s="1"/>
  <c r="S2428" i="1"/>
  <c r="T2428" i="1" s="1"/>
  <c r="S2362" i="1"/>
  <c r="T2362" i="1" s="1"/>
  <c r="S2345" i="1"/>
  <c r="T2345" i="1" s="1"/>
  <c r="S2267" i="1"/>
  <c r="T2267" i="1" s="1"/>
  <c r="S2259" i="1"/>
  <c r="T2259" i="1" s="1"/>
  <c r="S2181" i="1"/>
  <c r="T2181" i="1" s="1"/>
  <c r="S2031" i="1"/>
  <c r="T2031" i="1" s="1"/>
  <c r="S2027" i="1"/>
  <c r="T2027" i="1" s="1"/>
  <c r="S1969" i="1"/>
  <c r="T1969" i="1" s="1"/>
  <c r="S1963" i="1"/>
  <c r="T1963" i="1" s="1"/>
  <c r="S1875" i="1"/>
  <c r="T1875" i="1" s="1"/>
  <c r="S1790" i="1"/>
  <c r="T1790" i="1" s="1"/>
  <c r="S1658" i="1"/>
  <c r="T1658" i="1" s="1"/>
  <c r="S1595" i="1"/>
  <c r="T1595" i="1" s="1"/>
  <c r="S1576" i="1"/>
  <c r="T1576" i="1" s="1"/>
  <c r="S1188" i="1"/>
  <c r="T1188" i="1" s="1"/>
  <c r="S1059" i="1"/>
  <c r="T1059" i="1" s="1"/>
  <c r="S1052" i="1"/>
  <c r="T1052" i="1" s="1"/>
  <c r="S998" i="1"/>
  <c r="T998" i="1" s="1"/>
  <c r="S2399" i="1"/>
  <c r="T2399" i="1" s="1"/>
  <c r="S2306" i="1"/>
  <c r="T2306" i="1" s="1"/>
  <c r="S2254" i="1"/>
  <c r="T2254" i="1" s="1"/>
  <c r="S2235" i="1"/>
  <c r="T2235" i="1" s="1"/>
  <c r="S2202" i="1"/>
  <c r="T2202" i="1" s="1"/>
  <c r="S2131" i="1"/>
  <c r="T2131" i="1" s="1"/>
  <c r="S2124" i="1"/>
  <c r="T2124" i="1" s="1"/>
  <c r="S1974" i="1"/>
  <c r="T1974" i="1" s="1"/>
  <c r="S1237" i="1"/>
  <c r="T1237" i="1" s="1"/>
  <c r="S991" i="1"/>
  <c r="T991" i="1" s="1"/>
  <c r="S1846" i="1"/>
  <c r="T1846" i="1" s="1"/>
  <c r="S1013" i="1"/>
  <c r="T1013" i="1" s="1"/>
  <c r="S2492" i="1"/>
  <c r="T2492" i="1" s="1"/>
  <c r="S2480" i="1"/>
  <c r="T2480" i="1" s="1"/>
  <c r="S2470" i="1"/>
  <c r="T2470" i="1" s="1"/>
  <c r="S2465" i="1"/>
  <c r="T2465" i="1" s="1"/>
  <c r="S2434" i="1"/>
  <c r="T2434" i="1" s="1"/>
  <c r="S2393" i="1"/>
  <c r="T2393" i="1" s="1"/>
  <c r="S2375" i="1"/>
  <c r="T2375" i="1" s="1"/>
  <c r="S2350" i="1"/>
  <c r="T2350" i="1" s="1"/>
  <c r="S2307" i="1"/>
  <c r="T2307" i="1" s="1"/>
  <c r="S2296" i="1"/>
  <c r="T2296" i="1" s="1"/>
  <c r="S2283" i="1"/>
  <c r="T2283" i="1" s="1"/>
  <c r="S2227" i="1"/>
  <c r="T2227" i="1" s="1"/>
  <c r="S2219" i="1"/>
  <c r="T2219" i="1" s="1"/>
  <c r="S2205" i="1"/>
  <c r="T2205" i="1" s="1"/>
  <c r="S2159" i="1"/>
  <c r="T2159" i="1" s="1"/>
  <c r="S2125" i="1"/>
  <c r="T2125" i="1" s="1"/>
  <c r="S2117" i="1"/>
  <c r="T2117" i="1" s="1"/>
  <c r="S2091" i="1"/>
  <c r="T2091" i="1" s="1"/>
  <c r="S2065" i="1"/>
  <c r="T2065" i="1" s="1"/>
  <c r="S2006" i="1"/>
  <c r="T2006" i="1" s="1"/>
  <c r="S1957" i="1"/>
  <c r="T1957" i="1" s="1"/>
  <c r="S1932" i="1"/>
  <c r="T1932" i="1" s="1"/>
  <c r="S1893" i="1"/>
  <c r="T1893" i="1" s="1"/>
  <c r="S1884" i="1"/>
  <c r="T1884" i="1" s="1"/>
  <c r="S1777" i="1"/>
  <c r="T1777" i="1" s="1"/>
  <c r="S1673" i="1"/>
  <c r="T1673" i="1" s="1"/>
  <c r="S1654" i="1"/>
  <c r="T1654" i="1" s="1"/>
  <c r="S1629" i="1"/>
  <c r="T1629" i="1" s="1"/>
  <c r="S1602" i="1"/>
  <c r="T1602" i="1" s="1"/>
  <c r="S1601" i="1"/>
  <c r="T1601" i="1" s="1"/>
  <c r="S1599" i="1"/>
  <c r="T1599" i="1" s="1"/>
  <c r="S1581" i="1"/>
  <c r="T1581" i="1" s="1"/>
  <c r="S1574" i="1"/>
  <c r="T1574" i="1" s="1"/>
  <c r="S1454" i="1"/>
  <c r="T1454" i="1" s="1"/>
  <c r="S1351" i="1"/>
  <c r="T1351" i="1" s="1"/>
  <c r="S1251" i="1"/>
  <c r="T1251" i="1" s="1"/>
  <c r="S1243" i="1"/>
  <c r="T1243" i="1" s="1"/>
  <c r="S1177" i="1"/>
  <c r="T1177" i="1" s="1"/>
  <c r="S1068" i="1"/>
  <c r="T1068" i="1" s="1"/>
  <c r="S1028" i="1"/>
  <c r="T1028" i="1" s="1"/>
  <c r="S1015" i="1"/>
  <c r="T1015" i="1" s="1"/>
  <c r="S948" i="1"/>
  <c r="T948" i="1" s="1"/>
  <c r="S880" i="1"/>
  <c r="T880" i="1" s="1"/>
  <c r="S864" i="1"/>
  <c r="T864" i="1" s="1"/>
  <c r="S744" i="1"/>
  <c r="T744" i="1" s="1"/>
  <c r="S589" i="1"/>
  <c r="T589" i="1" s="1"/>
  <c r="S558" i="1"/>
  <c r="T558" i="1" s="1"/>
  <c r="S534" i="1"/>
  <c r="T534" i="1" s="1"/>
  <c r="S409" i="1"/>
  <c r="T409" i="1" s="1"/>
  <c r="S2535" i="1"/>
  <c r="T2535" i="1" s="1"/>
  <c r="S2618" i="1"/>
  <c r="T2618" i="1" s="1"/>
  <c r="S2596" i="1"/>
  <c r="T2596" i="1" s="1"/>
  <c r="S2578" i="1"/>
  <c r="T2578" i="1" s="1"/>
  <c r="S2574" i="1"/>
  <c r="T2574" i="1" s="1"/>
  <c r="S2518" i="1"/>
  <c r="T2518" i="1" s="1"/>
  <c r="S2439" i="1"/>
  <c r="T2439" i="1" s="1"/>
  <c r="S1496" i="1"/>
  <c r="T1496" i="1" s="1"/>
  <c r="S1260" i="1"/>
  <c r="T1260" i="1" s="1"/>
  <c r="S1157" i="1"/>
  <c r="T1157" i="1" s="1"/>
  <c r="S772" i="1"/>
  <c r="T772" i="1" s="1"/>
  <c r="S674" i="1"/>
  <c r="T674" i="1" s="1"/>
  <c r="S421" i="1"/>
  <c r="T421" i="1" s="1"/>
  <c r="S2095" i="1"/>
  <c r="T2095" i="1" s="1"/>
  <c r="S1539" i="1"/>
  <c r="T1539" i="1" s="1"/>
  <c r="S1468" i="1"/>
  <c r="T1468" i="1" s="1"/>
  <c r="S1114" i="1"/>
  <c r="T1114" i="1" s="1"/>
  <c r="S985" i="1"/>
  <c r="T985" i="1" s="1"/>
  <c r="S829" i="1"/>
  <c r="T829" i="1" s="1"/>
  <c r="S593" i="1"/>
  <c r="T593" i="1" s="1"/>
  <c r="S2309" i="1"/>
  <c r="T2309" i="1" s="1"/>
  <c r="S2047" i="1"/>
  <c r="T2047" i="1" s="1"/>
  <c r="S1945" i="1"/>
  <c r="T1945" i="1" s="1"/>
  <c r="S1365" i="1"/>
  <c r="T1365" i="1" s="1"/>
  <c r="S1008" i="1"/>
  <c r="T1008" i="1" s="1"/>
  <c r="S925" i="1"/>
  <c r="T925" i="1" s="1"/>
  <c r="S875" i="1"/>
  <c r="T875" i="1" s="1"/>
  <c r="S846" i="1"/>
  <c r="T846" i="1" s="1"/>
  <c r="S597" i="1"/>
  <c r="T597" i="1" s="1"/>
  <c r="S430" i="1"/>
  <c r="T430" i="1" s="1"/>
  <c r="S830" i="1"/>
  <c r="T830" i="1" s="1"/>
  <c r="S663" i="1"/>
  <c r="T663" i="1" s="1"/>
  <c r="S425" i="1"/>
  <c r="T425" i="1" s="1"/>
  <c r="S902" i="1"/>
  <c r="T902" i="1" s="1"/>
  <c r="S756" i="1"/>
  <c r="T756" i="1" s="1"/>
  <c r="S2149" i="1"/>
  <c r="T2149" i="1" s="1"/>
  <c r="S2121" i="1"/>
  <c r="T2121" i="1" s="1"/>
  <c r="S2034" i="1"/>
  <c r="T2034" i="1" s="1"/>
  <c r="S2022" i="1"/>
  <c r="T2022" i="1" s="1"/>
  <c r="S1993" i="1"/>
  <c r="T1993" i="1" s="1"/>
  <c r="S1958" i="1"/>
  <c r="T1958" i="1" s="1"/>
  <c r="S1947" i="1"/>
  <c r="T1947" i="1" s="1"/>
  <c r="S1710" i="1"/>
  <c r="T1710" i="1" s="1"/>
  <c r="S1675" i="1"/>
  <c r="T1675" i="1" s="1"/>
  <c r="S1484" i="1"/>
  <c r="T1484" i="1" s="1"/>
  <c r="S1463" i="1"/>
  <c r="T1463" i="1" s="1"/>
  <c r="S1448" i="1"/>
  <c r="T1448" i="1" s="1"/>
  <c r="S1392" i="1"/>
  <c r="T1392" i="1" s="1"/>
  <c r="S1371" i="1"/>
  <c r="T1371" i="1" s="1"/>
  <c r="S1100" i="1"/>
  <c r="T1100" i="1" s="1"/>
  <c r="S1055" i="1"/>
  <c r="T1055" i="1" s="1"/>
  <c r="S924" i="1"/>
  <c r="T924" i="1" s="1"/>
  <c r="S731" i="1"/>
  <c r="T731" i="1" s="1"/>
  <c r="S707" i="1"/>
  <c r="T707" i="1" s="1"/>
  <c r="S586" i="1"/>
  <c r="T586" i="1" s="1"/>
  <c r="S513" i="1"/>
  <c r="T513" i="1" s="1"/>
  <c r="S427" i="1"/>
  <c r="T427" i="1" s="1"/>
  <c r="S2708" i="1"/>
  <c r="T2708" i="1" s="1"/>
  <c r="S2630" i="1"/>
  <c r="T2630" i="1" s="1"/>
  <c r="S2591" i="1"/>
  <c r="T2591" i="1" s="1"/>
  <c r="S2543" i="1"/>
  <c r="T2543" i="1" s="1"/>
  <c r="S2522" i="1"/>
  <c r="T2522" i="1" s="1"/>
  <c r="S2436" i="1"/>
  <c r="T2436" i="1" s="1"/>
  <c r="S2415" i="1"/>
  <c r="T2415" i="1" s="1"/>
  <c r="S2381" i="1"/>
  <c r="T2381" i="1" s="1"/>
  <c r="S2302" i="1"/>
  <c r="T2302" i="1" s="1"/>
  <c r="S2224" i="1"/>
  <c r="T2224" i="1" s="1"/>
  <c r="S2217" i="1"/>
  <c r="T2217" i="1" s="1"/>
  <c r="S2209" i="1"/>
  <c r="T2209" i="1" s="1"/>
  <c r="S2173" i="1"/>
  <c r="T2173" i="1" s="1"/>
  <c r="S2013" i="1"/>
  <c r="T2013" i="1" s="1"/>
  <c r="S1858" i="1"/>
  <c r="T1858" i="1" s="1"/>
  <c r="S1833" i="1"/>
  <c r="T1833" i="1" s="1"/>
  <c r="S1789" i="1"/>
  <c r="T1789" i="1" s="1"/>
  <c r="S1701" i="1"/>
  <c r="T1701" i="1" s="1"/>
  <c r="S1580" i="1"/>
  <c r="T1580" i="1" s="1"/>
  <c r="S1441" i="1"/>
  <c r="T1441" i="1" s="1"/>
  <c r="S1384" i="1"/>
  <c r="T1384" i="1" s="1"/>
  <c r="S1314" i="1"/>
  <c r="T1314" i="1" s="1"/>
  <c r="S1301" i="1"/>
  <c r="T1301" i="1" s="1"/>
  <c r="S1115" i="1"/>
  <c r="T1115" i="1" s="1"/>
  <c r="S1091" i="1"/>
  <c r="T1091" i="1" s="1"/>
  <c r="S1067" i="1"/>
  <c r="T1067" i="1" s="1"/>
  <c r="S1024" i="1"/>
  <c r="T1024" i="1" s="1"/>
  <c r="S981" i="1"/>
  <c r="T981" i="1" s="1"/>
  <c r="S936" i="1"/>
  <c r="T936" i="1" s="1"/>
  <c r="S897" i="1"/>
  <c r="T897" i="1" s="1"/>
  <c r="S507" i="1"/>
  <c r="T507" i="1" s="1"/>
  <c r="S444" i="1"/>
  <c r="T444" i="1" s="1"/>
  <c r="S387" i="1"/>
  <c r="T387" i="1" s="1"/>
  <c r="S2621" i="1"/>
  <c r="T2621" i="1" s="1"/>
  <c r="S2604" i="1"/>
  <c r="T2604" i="1" s="1"/>
  <c r="S2602" i="1"/>
  <c r="T2602" i="1" s="1"/>
  <c r="S2563" i="1"/>
  <c r="T2563" i="1" s="1"/>
  <c r="S2561" i="1"/>
  <c r="T2561" i="1" s="1"/>
  <c r="S2547" i="1"/>
  <c r="T2547" i="1" s="1"/>
  <c r="S2534" i="1"/>
  <c r="T2534" i="1" s="1"/>
  <c r="S2485" i="1"/>
  <c r="T2485" i="1" s="1"/>
  <c r="S2444" i="1"/>
  <c r="T2444" i="1" s="1"/>
  <c r="S2370" i="1"/>
  <c r="T2370" i="1" s="1"/>
  <c r="S2356" i="1"/>
  <c r="T2356" i="1" s="1"/>
  <c r="S2312" i="1"/>
  <c r="T2312" i="1" s="1"/>
  <c r="S2157" i="1"/>
  <c r="T2157" i="1" s="1"/>
  <c r="S2153" i="1"/>
  <c r="T2153" i="1" s="1"/>
  <c r="S2126" i="1"/>
  <c r="T2126" i="1" s="1"/>
  <c r="S2096" i="1"/>
  <c r="T2096" i="1" s="1"/>
  <c r="S1870" i="1"/>
  <c r="T1870" i="1" s="1"/>
  <c r="S1853" i="1"/>
  <c r="T1853" i="1" s="1"/>
  <c r="S1826" i="1"/>
  <c r="T1826" i="1" s="1"/>
  <c r="S1611" i="1"/>
  <c r="T1611" i="1" s="1"/>
  <c r="S1582" i="1"/>
  <c r="T1582" i="1" s="1"/>
  <c r="S1506" i="1"/>
  <c r="T1506" i="1" s="1"/>
  <c r="S1462" i="1"/>
  <c r="T1462" i="1" s="1"/>
  <c r="S1345" i="1"/>
  <c r="T1345" i="1" s="1"/>
  <c r="S1118" i="1"/>
  <c r="T1118" i="1" s="1"/>
  <c r="S1014" i="1"/>
  <c r="T1014" i="1" s="1"/>
  <c r="S904" i="1"/>
  <c r="T904" i="1" s="1"/>
  <c r="S519" i="1"/>
  <c r="T519" i="1" s="1"/>
  <c r="S501" i="1"/>
  <c r="T501" i="1" s="1"/>
  <c r="S496" i="1"/>
  <c r="T496" i="1" s="1"/>
  <c r="S450" i="1"/>
  <c r="T450" i="1" s="1"/>
  <c r="S2566" i="1"/>
  <c r="T2566" i="1" s="1"/>
  <c r="S2506" i="1"/>
  <c r="T2506" i="1" s="1"/>
  <c r="S2406" i="1"/>
  <c r="T2406" i="1" s="1"/>
  <c r="S2255" i="1"/>
  <c r="T2255" i="1" s="1"/>
  <c r="S2204" i="1"/>
  <c r="T2204" i="1" s="1"/>
  <c r="S2174" i="1"/>
  <c r="T2174" i="1" s="1"/>
  <c r="S1930" i="1"/>
  <c r="T1930" i="1" s="1"/>
  <c r="S1921" i="1"/>
  <c r="T1921" i="1" s="1"/>
  <c r="S1919" i="1"/>
  <c r="T1919" i="1" s="1"/>
  <c r="S1891" i="1"/>
  <c r="T1891" i="1" s="1"/>
  <c r="S1814" i="1"/>
  <c r="T1814" i="1" s="1"/>
  <c r="S1774" i="1"/>
  <c r="T1774" i="1" s="1"/>
  <c r="S1770" i="1"/>
  <c r="T1770" i="1" s="1"/>
  <c r="S1712" i="1"/>
  <c r="T1712" i="1" s="1"/>
  <c r="S1644" i="1"/>
  <c r="T1644" i="1" s="1"/>
  <c r="S1396" i="1"/>
  <c r="T1396" i="1" s="1"/>
  <c r="S1313" i="1"/>
  <c r="T1313" i="1" s="1"/>
  <c r="S915" i="1"/>
  <c r="T915" i="1" s="1"/>
  <c r="S871" i="1"/>
  <c r="T871" i="1" s="1"/>
  <c r="S828" i="1"/>
  <c r="T828" i="1" s="1"/>
  <c r="S503" i="1"/>
  <c r="T503" i="1" s="1"/>
  <c r="S2670" i="1"/>
  <c r="T2670" i="1" s="1"/>
  <c r="S2647" i="1"/>
  <c r="T2647" i="1" s="1"/>
  <c r="S2579" i="1"/>
  <c r="T2579" i="1" s="1"/>
  <c r="S2564" i="1"/>
  <c r="T2564" i="1" s="1"/>
  <c r="S2382" i="1"/>
  <c r="T2382" i="1" s="1"/>
  <c r="S2378" i="1"/>
  <c r="T2378" i="1" s="1"/>
  <c r="S2366" i="1"/>
  <c r="T2366" i="1" s="1"/>
  <c r="S2359" i="1"/>
  <c r="T2359" i="1" s="1"/>
  <c r="S2253" i="1"/>
  <c r="T2253" i="1" s="1"/>
  <c r="S2233" i="1"/>
  <c r="T2233" i="1" s="1"/>
  <c r="S2090" i="1"/>
  <c r="T2090" i="1" s="1"/>
  <c r="S1954" i="1"/>
  <c r="T1954" i="1" s="1"/>
  <c r="S1902" i="1"/>
  <c r="T1902" i="1" s="1"/>
  <c r="S1660" i="1"/>
  <c r="T1660" i="1" s="1"/>
  <c r="S1439" i="1"/>
  <c r="T1439" i="1" s="1"/>
  <c r="S1321" i="1"/>
  <c r="T1321" i="1" s="1"/>
  <c r="S1117" i="1"/>
  <c r="T1117" i="1" s="1"/>
  <c r="S1096" i="1"/>
  <c r="T1096" i="1" s="1"/>
  <c r="S1051" i="1"/>
  <c r="T1051" i="1" s="1"/>
  <c r="S826" i="1"/>
  <c r="T826" i="1" s="1"/>
  <c r="S412" i="1"/>
  <c r="T412" i="1" s="1"/>
  <c r="S378" i="1"/>
  <c r="T378" i="1" s="1"/>
  <c r="S371" i="1"/>
  <c r="T371" i="1" s="1"/>
  <c r="S2635" i="1"/>
  <c r="T2635" i="1" s="1"/>
  <c r="S2597" i="1"/>
  <c r="T2597" i="1" s="1"/>
  <c r="S2477" i="1"/>
  <c r="T2477" i="1" s="1"/>
  <c r="S2402" i="1"/>
  <c r="T2402" i="1" s="1"/>
  <c r="S2376" i="1"/>
  <c r="T2376" i="1" s="1"/>
  <c r="S2372" i="1"/>
  <c r="T2372" i="1" s="1"/>
  <c r="S2360" i="1"/>
  <c r="T2360" i="1" s="1"/>
  <c r="S2339" i="1"/>
  <c r="T2339" i="1" s="1"/>
  <c r="S2305" i="1"/>
  <c r="T2305" i="1" s="1"/>
  <c r="S2212" i="1"/>
  <c r="T2212" i="1" s="1"/>
  <c r="S2176" i="1"/>
  <c r="T2176" i="1" s="1"/>
  <c r="S2050" i="1"/>
  <c r="T2050" i="1" s="1"/>
  <c r="S2037" i="1"/>
  <c r="T2037" i="1" s="1"/>
  <c r="S1961" i="1"/>
  <c r="T1961" i="1" s="1"/>
  <c r="S1861" i="1"/>
  <c r="T1861" i="1" s="1"/>
  <c r="S1837" i="1"/>
  <c r="T1837" i="1" s="1"/>
  <c r="S1674" i="1"/>
  <c r="T1674" i="1" s="1"/>
  <c r="S1671" i="1"/>
  <c r="T1671" i="1" s="1"/>
  <c r="S1655" i="1"/>
  <c r="T1655" i="1" s="1"/>
  <c r="S1564" i="1"/>
  <c r="T1564" i="1" s="1"/>
  <c r="S1485" i="1"/>
  <c r="T1485" i="1" s="1"/>
  <c r="S1442" i="1"/>
  <c r="T1442" i="1" s="1"/>
  <c r="S1435" i="1"/>
  <c r="T1435" i="1" s="1"/>
  <c r="S1428" i="1"/>
  <c r="T1428" i="1" s="1"/>
  <c r="S1305" i="1"/>
  <c r="T1305" i="1" s="1"/>
  <c r="S1144" i="1"/>
  <c r="T1144" i="1" s="1"/>
  <c r="S2104" i="1"/>
  <c r="T2104" i="1" s="1"/>
  <c r="S2074" i="1"/>
  <c r="T2074" i="1" s="1"/>
  <c r="S1864" i="1"/>
  <c r="T1864" i="1" s="1"/>
  <c r="S1834" i="1"/>
  <c r="T1834" i="1" s="1"/>
  <c r="S1620" i="1"/>
  <c r="T1620" i="1" s="1"/>
  <c r="S1605" i="1"/>
  <c r="T1605" i="1" s="1"/>
  <c r="S1546" i="1"/>
  <c r="T1546" i="1" s="1"/>
  <c r="S1466" i="1"/>
  <c r="T1466" i="1" s="1"/>
  <c r="S1316" i="1"/>
  <c r="T1316" i="1" s="1"/>
  <c r="S858" i="1"/>
  <c r="T858" i="1" s="1"/>
  <c r="S521" i="1"/>
  <c r="T521" i="1" s="1"/>
  <c r="S812" i="1"/>
  <c r="T812" i="1" s="1"/>
  <c r="S359" i="1"/>
  <c r="T359" i="1" s="1"/>
  <c r="S2442" i="1"/>
  <c r="T2442" i="1" s="1"/>
  <c r="S2358" i="1"/>
  <c r="T2358" i="1" s="1"/>
  <c r="S2346" i="1"/>
  <c r="T2346" i="1" s="1"/>
  <c r="S2324" i="1"/>
  <c r="T2324" i="1" s="1"/>
  <c r="S2315" i="1"/>
  <c r="T2315" i="1" s="1"/>
  <c r="S1571" i="1"/>
  <c r="T1571" i="1" s="1"/>
  <c r="S1449" i="1"/>
  <c r="T1449" i="1" s="1"/>
  <c r="S1029" i="1"/>
  <c r="T1029" i="1" s="1"/>
  <c r="S996" i="1"/>
  <c r="T996" i="1" s="1"/>
  <c r="S945" i="1"/>
  <c r="T945" i="1" s="1"/>
  <c r="S894" i="1"/>
  <c r="T894" i="1" s="1"/>
  <c r="S535" i="1"/>
  <c r="T535" i="1" s="1"/>
  <c r="S533" i="1"/>
  <c r="T533" i="1" s="1"/>
  <c r="S514" i="1"/>
  <c r="T514" i="1" s="1"/>
  <c r="S512" i="1"/>
  <c r="T512" i="1" s="1"/>
  <c r="S1608" i="1"/>
  <c r="T1608" i="1" s="1"/>
  <c r="S1603" i="1"/>
  <c r="T1603" i="1" s="1"/>
  <c r="S1558" i="1"/>
  <c r="T1558" i="1" s="1"/>
  <c r="S1459" i="1"/>
  <c r="T1459" i="1" s="1"/>
  <c r="S1370" i="1"/>
  <c r="T1370" i="1" s="1"/>
  <c r="S1097" i="1"/>
  <c r="T1097" i="1" s="1"/>
  <c r="S1087" i="1"/>
  <c r="T1087" i="1" s="1"/>
  <c r="S995" i="1"/>
  <c r="T995" i="1" s="1"/>
  <c r="S531" i="1"/>
  <c r="T531" i="1" s="1"/>
  <c r="S453" i="1"/>
  <c r="T453" i="1" s="1"/>
  <c r="S440" i="1"/>
  <c r="T440" i="1" s="1"/>
  <c r="S1366" i="1"/>
  <c r="T1366" i="1" s="1"/>
  <c r="S1149" i="1"/>
  <c r="T1149" i="1" s="1"/>
  <c r="S1145" i="1"/>
  <c r="T1145" i="1" s="1"/>
  <c r="S959" i="1"/>
  <c r="T959" i="1" s="1"/>
  <c r="S957" i="1"/>
  <c r="T957" i="1" s="1"/>
  <c r="S935" i="1"/>
  <c r="T935" i="1" s="1"/>
  <c r="S910" i="1"/>
  <c r="T910" i="1" s="1"/>
  <c r="S899" i="1"/>
  <c r="T899" i="1" s="1"/>
  <c r="S529" i="1"/>
  <c r="T529" i="1" s="1"/>
  <c r="S2329" i="1"/>
  <c r="T2329" i="1" s="1"/>
  <c r="S1559" i="1"/>
  <c r="T1559" i="1" s="1"/>
  <c r="S1498" i="1"/>
  <c r="T1498" i="1" s="1"/>
  <c r="S1363" i="1"/>
  <c r="T1363" i="1" s="1"/>
  <c r="S1357" i="1"/>
  <c r="T1357" i="1" s="1"/>
  <c r="S952" i="1"/>
  <c r="T952" i="1" s="1"/>
  <c r="S896" i="1"/>
  <c r="T896" i="1" s="1"/>
  <c r="S484" i="1"/>
  <c r="T484" i="1" s="1"/>
  <c r="S2343" i="1"/>
  <c r="T2343" i="1" s="1"/>
  <c r="S1575" i="1"/>
  <c r="T1575" i="1" s="1"/>
  <c r="S1563" i="1"/>
  <c r="T1563" i="1" s="1"/>
  <c r="S1378" i="1"/>
  <c r="T1378" i="1" s="1"/>
  <c r="S1359" i="1"/>
  <c r="T1359" i="1" s="1"/>
  <c r="S1125" i="1"/>
  <c r="T1125" i="1" s="1"/>
  <c r="S1107" i="1"/>
  <c r="T1107" i="1" s="1"/>
  <c r="S1083" i="1"/>
  <c r="T1083" i="1" s="1"/>
  <c r="S1026" i="1"/>
  <c r="T1026" i="1" s="1"/>
  <c r="S901" i="1"/>
  <c r="T901" i="1" s="1"/>
  <c r="S527" i="1"/>
  <c r="T527" i="1" s="1"/>
  <c r="S524" i="1"/>
  <c r="T524" i="1" s="1"/>
  <c r="S492" i="1"/>
  <c r="T492" i="1" s="1"/>
  <c r="S505" i="1"/>
  <c r="T505"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<sst xmlns="http://schemas.openxmlformats.org/spreadsheetml/2006/main" count="16326" uniqueCount="95">
  <si>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</si>
  <si>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</si>
  <si>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</si>
  <si>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</si>
  <si>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</si>
  <si>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</si>
  <si>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</si>
  <si>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</si>
  <si>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</si>
  <si>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</si>
  <si>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</si>
  <si>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</si>
  <si>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</si>
  <si>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</si>
  <si>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</si>
  <si>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</si>
  <si>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</si>
  <si>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</si>
  <si>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</si>
  <si>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</si>
  <si>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</si>
  <si>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</si>
  <si>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</si>
  <si>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</si>
  <si>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</si>
  <si>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</si>
  <si>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</si>
  <si>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</si>
  <si>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</si>
  <si>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</si>
  <si>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</si>
  <si>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</si>
  <si>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</si>
  <si>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</si>
  <si>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</si>
  <si>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</si>
  <si>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</si>
  <si>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</si>
  <si>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</si>
  <si>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</si>
  <si>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</si>
  <si>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</si>
  <si>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</si>
  <si>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</si>
  <si>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</si>
  <si>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</si>
  <si>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</si>
  <si>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</si>
  <si>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</si>
  <si>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</si>
  <si>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</si>
  <si>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</si>
  <si>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</si>
  <si>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</si>
  <si>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</si>
  <si>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</si>
  <si>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</si>
  <si>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</si>
  <si>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</si>
  <si>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</si>
  <si>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</si>
  <si>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</si>
  <si>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</si>
  <si>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</si>
  <si>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</si>
  <si>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</si>
  <si>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</si>
  <si>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</si>
  <si>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</si>
  <si>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Sum of Revenue</t>
  </si>
  <si>
    <t>Sum of Gross Profit</t>
  </si>
  <si>
    <t>Gross Profit Margin</t>
  </si>
  <si>
    <t>Sum of Units Sold</t>
  </si>
  <si>
    <t>Count of ID</t>
  </si>
  <si>
    <t>Sum of COGS</t>
  </si>
  <si>
    <t>Year</t>
  </si>
  <si>
    <t>Quarter</t>
  </si>
  <si>
    <t>Month No</t>
  </si>
  <si>
    <t>Month</t>
  </si>
  <si>
    <t>Row Labels</t>
  </si>
  <si>
    <t>Apr</t>
  </si>
  <si>
    <t>May</t>
  </si>
  <si>
    <t>Jun</t>
  </si>
  <si>
    <t>Jul</t>
  </si>
  <si>
    <t>Aug</t>
  </si>
  <si>
    <t>Sep</t>
  </si>
  <si>
    <t>Oct</t>
  </si>
  <si>
    <t>Nov</t>
  </si>
  <si>
    <t>Dec</t>
  </si>
  <si>
    <t>Jan</t>
  </si>
  <si>
    <t>Feb</t>
  </si>
  <si>
    <t>Mar</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</si>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</sst>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8" formatCode="\$#,##0"/>
    <numFmt numFmtId="169" formatCode="\$#,##0,&quot;K&quot;"/>
  </numFmts>
  <fonts count="8">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rgb="FF1F4E78"/>
      </patternFill>
    </fill>
    <fill>
      <patternFill patternType="solid">
        <fgColor theme="4" tint="0.79998168889431442"/>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3">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0" fillId="0" borderId="0" xfId="0" pivotButton="1"/>
    <xf numFmtId="10" fontId="0" fillId="0" borderId="0" xfId="4" applyNumberFormat="1" applyFont="1"/>
    <xf numFmtId="1" fontId="0" fillId="0" borderId="0" xfId="0" applyNumberFormat="1"/>
    <xf numFmtId="0" fontId="0" fillId="0" borderId="0" xfId="0" applyNumberFormat="1"/>
    <xf numFmtId="0" fontId="0" fillId="3" borderId="0" xfId="0" applyFill="1"/>
    <xf numFmtId="168" fontId="0" fillId="0" borderId="0" xfId="0" applyNumberFormat="1"/>
    <xf numFmtId="0" fontId="2" fillId="2" borderId="0" xfId="0" applyNumberFormat="1" applyFont="1" applyFill="1" applyAlignment="1">
      <alignment horizontal="center" vertical="center"/>
    </xf>
    <xf numFmtId="0" fontId="3" fillId="0" borderId="0" xfId="0" applyNumberFormat="1" applyFont="1"/>
    <xf numFmtId="0" fontId="2" fillId="2" borderId="0" xfId="0" applyFont="1" applyFill="1" applyAlignment="1">
      <alignment horizontal="right" vertical="center"/>
    </xf>
    <xf numFmtId="164" fontId="3" fillId="0" borderId="0" xfId="0" applyNumberFormat="1" applyFont="1" applyAlignment="1">
      <alignment horizontal="right"/>
    </xf>
    <xf numFmtId="0" fontId="0" fillId="0" borderId="0" xfId="0" applyAlignment="1">
      <alignment horizontal="right"/>
    </xf>
    <xf numFmtId="0" fontId="0" fillId="0" borderId="0" xfId="0" applyAlignment="1">
      <alignment horizontal="left"/>
    </xf>
    <xf numFmtId="169"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 cent" xfId="4" builtinId="5"/>
  </cellStyles>
  <dxfs count="38">
    <dxf>
      <numFmt numFmtId="168" formatCode="\$#,##0"/>
    </dxf>
    <dxf>
      <numFmt numFmtId="169" formatCode="\$#,##0,&quot;K&quot;"/>
    </dxf>
    <dxf>
      <numFmt numFmtId="168" formatCode="\$#,##0"/>
    </dxf>
    <dxf>
      <numFmt numFmtId="168" formatCode="\$#,##0"/>
    </dxf>
    <dxf>
      <numFmt numFmtId="169" formatCode="\$#,##0,&quot;K&quot;"/>
    </dxf>
    <dxf>
      <numFmt numFmtId="168" formatCode="\$#,##0"/>
    </dxf>
    <dxf>
      <numFmt numFmtId="169" formatCode="\$#,##0,&quot;K&quot;"/>
    </dxf>
    <dxf>
      <numFmt numFmtId="169" formatCode="\$#,##0,&quot;K&quot;"/>
    </dxf>
    <dxf>
      <numFmt numFmtId="168" formatCode="\$#,##0"/>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164" formatCode="dd\-mmm\-yyyy"/>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164" formatCode="dd\-mmm\-yyyy"/>
      <alignment horizontal="right" textRotation="0" wrapText="0" indent="0" justifyLastLine="0" shrinkToFit="0" readingOrder="0"/>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numFmt numFmtId="168" formatCode="\$#,##0"/>
    </dxf>
    <dxf>
      <numFmt numFmtId="168" formatCode="\$#,##0"/>
    </dxf>
    <dxf>
      <numFmt numFmtId="168"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37"/>
      <tableStyleElement type="headerRow" dxfId="36"/>
    </tableStyle>
    <tableStyle name="TimeSlicerStyleDark1 2" pivot="0" table="0" count="9" xr9:uid="{C96DA1F2-88E9-40CC-8E55-CFEE23594AD8}">
      <tableStyleElement type="wholeTable" dxfId="35"/>
      <tableStyleElement type="headerRow" dxfId="34"/>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 Tables!Monthly_Profit_Revenue</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
          <c:y val="0.1817400702645878"/>
          <c:w val="0.98043885087233651"/>
          <c:h val="0.70299793933216637"/>
        </c:manualLayout>
      </c:layout>
      <c:lineChart>
        <c:grouping val="standard"/>
        <c:varyColors val="0"/>
        <c:ser>
          <c:idx val="0"/>
          <c:order val="0"/>
          <c:tx>
            <c:strRef>
              <c:f>'Pivot Tables'!$B$9</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Tables'!$B$10:$B$22</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9EBA-4D35-A66E-37D2813876E5}"/>
            </c:ext>
          </c:extLst>
        </c:ser>
        <c:ser>
          <c:idx val="1"/>
          <c:order val="1"/>
          <c:tx>
            <c:strRef>
              <c:f>'Pivot Tables'!$C$9</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Tables'!$C$10:$C$22</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9EBA-4D35-A66E-37D2813876E5}"/>
            </c:ext>
          </c:extLst>
        </c:ser>
        <c:dLbls>
          <c:showLegendKey val="0"/>
          <c:showVal val="0"/>
          <c:showCatName val="0"/>
          <c:showSerName val="0"/>
          <c:showPercent val="0"/>
          <c:showBubbleSize val="0"/>
        </c:dLbls>
        <c:marker val="1"/>
        <c:smooth val="0"/>
        <c:axId val="1077824063"/>
        <c:axId val="319963919"/>
      </c:lineChart>
      <c:catAx>
        <c:axId val="107782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19963919"/>
        <c:crosses val="autoZero"/>
        <c:auto val="1"/>
        <c:lblAlgn val="ctr"/>
        <c:lblOffset val="100"/>
        <c:noMultiLvlLbl val="0"/>
      </c:catAx>
      <c:valAx>
        <c:axId val="319963919"/>
        <c:scaling>
          <c:orientation val="minMax"/>
        </c:scaling>
        <c:delete val="1"/>
        <c:axPos val="l"/>
        <c:numFmt formatCode="\$#,##0,&quot;K&quot;" sourceLinked="1"/>
        <c:majorTickMark val="none"/>
        <c:minorTickMark val="none"/>
        <c:tickLblPos val="nextTo"/>
        <c:crossAx val="10778240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[Excel_Sales_Dashboard.xlsx]Pivot Tables!Top_5_Country</c:name>
    <c:fmtId val="10"/>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49619867791162"/>
          <c:y val="4.357298474945534E-2"/>
          <c:w val="0.77688613842494258"/>
          <c:h val="0.91285403050108915"/>
        </c:manualLayout>
      </c:layout>
      <c:barChart>
        <c:barDir val="bar"/>
        <c:grouping val="clustered"/>
        <c:varyColors val="0"/>
        <c:ser>
          <c:idx val="0"/>
          <c:order val="0"/>
          <c:tx>
            <c:strRef>
              <c:f>'Pivot Tables'!$F$9</c:f>
              <c:strCache>
                <c:ptCount val="1"/>
                <c:pt idx="0">
                  <c:v>Total</c:v>
                </c:pt>
              </c:strCache>
            </c:strRef>
          </c:tx>
          <c:spPr>
            <a:solidFill>
              <a:schemeClr val="accent4">
                <a:lumMod val="60000"/>
                <a:lumOff val="40000"/>
              </a:schemeClr>
            </a:solidFill>
            <a:ln>
              <a:no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Tables'!$E$10:$E$15</c:f>
              <c:strCache>
                <c:ptCount val="5"/>
                <c:pt idx="0">
                  <c:v>France</c:v>
                </c:pt>
                <c:pt idx="1">
                  <c:v>Germany</c:v>
                </c:pt>
                <c:pt idx="2">
                  <c:v>Italy</c:v>
                </c:pt>
                <c:pt idx="3">
                  <c:v>Spain</c:v>
                </c:pt>
                <c:pt idx="4">
                  <c:v>United Kingdom</c:v>
                </c:pt>
              </c:strCache>
            </c:strRef>
          </c:cat>
          <c:val>
            <c:numRef>
              <c:f>'Pivot Tables'!$F$10:$F$15</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972A-4DF8-AEA9-FEBB97F94745}"/>
            </c:ext>
          </c:extLst>
        </c:ser>
        <c:dLbls>
          <c:showLegendKey val="0"/>
          <c:showVal val="0"/>
          <c:showCatName val="0"/>
          <c:showSerName val="0"/>
          <c:showPercent val="0"/>
          <c:showBubbleSize val="0"/>
        </c:dLbls>
        <c:gapWidth val="94"/>
        <c:axId val="1077834271"/>
        <c:axId val="320072879"/>
      </c:barChart>
      <c:catAx>
        <c:axId val="1077834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0072879"/>
        <c:crosses val="autoZero"/>
        <c:auto val="1"/>
        <c:lblAlgn val="ctr"/>
        <c:lblOffset val="100"/>
        <c:noMultiLvlLbl val="0"/>
      </c:catAx>
      <c:valAx>
        <c:axId val="320072879"/>
        <c:scaling>
          <c:orientation val="minMax"/>
        </c:scaling>
        <c:delete val="1"/>
        <c:axPos val="b"/>
        <c:numFmt formatCode="\$#,##0,&quot;K&quot;" sourceLinked="1"/>
        <c:majorTickMark val="none"/>
        <c:minorTickMark val="none"/>
        <c:tickLblPos val="nextTo"/>
        <c:crossAx val="1077834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 Tables!Sales_Channel</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Tables'!$I$9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EE-46A0-85E1-CC798FDCBB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EE-46A0-85E1-CC798FDCBB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EE-46A0-85E1-CC798FDCBB5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4EE-46A0-85E1-CC798FDCBB5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Tables'!$H$10:$H$14</c:f>
              <c:strCache>
                <c:ptCount val="4"/>
                <c:pt idx="0">
                  <c:v>Corporate</c:v>
                </c:pt>
                <c:pt idx="1">
                  <c:v>Marketplace</c:v>
                </c:pt>
                <c:pt idx="2">
                  <c:v>Online Store</c:v>
                </c:pt>
                <c:pt idx="3">
                  <c:v>Retail Partners</c:v>
                </c:pt>
              </c:strCache>
            </c:strRef>
          </c:cat>
          <c:val>
            <c:numRef>
              <c:f>'Pivot Tables'!$I$10:$I$14</c:f>
              <c:numCache>
                <c:formatCode>\$#,##0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D4EE-46A0-85E1-CC798FDCBB59}"/>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 Tables!Region_Wsie</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Tables'!$L$9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74-46DA-AD87-22335D20B8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74-46DA-AD87-22335D20B8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74-46DA-AD87-22335D20B83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674-46DA-AD87-22335D20B83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Tables'!$K$10:$K$14</c:f>
              <c:strCache>
                <c:ptCount val="4"/>
                <c:pt idx="0">
                  <c:v>Central Europe</c:v>
                </c:pt>
                <c:pt idx="1">
                  <c:v>Northern Europe</c:v>
                </c:pt>
                <c:pt idx="2">
                  <c:v>Southern Europe</c:v>
                </c:pt>
                <c:pt idx="3">
                  <c:v>Western Europe</c:v>
                </c:pt>
              </c:strCache>
            </c:strRef>
          </c:cat>
          <c:val>
            <c:numRef>
              <c:f>'Pivot Tables'!$L$10:$L$14</c:f>
              <c:numCache>
                <c:formatCode>\$#,##0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B674-46DA-AD87-22335D20B838}"/>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3.2886747365534564E-3"/>
          <c:y val="3.3783783783783786E-2"/>
          <c:w val="0.95610921769107216"/>
          <c:h val="0.11965223097112861"/>
        </c:manualLayout>
      </c:layout>
      <c:overlay val="0"/>
      <c:spPr>
        <a:noFill/>
        <a:ln>
          <a:noFill/>
        </a:ln>
        <a:effectLst/>
      </c:spPr>
      <c:txPr>
        <a:bodyPr rot="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_xlchart.v5.1</cx:nf>
      </cx:strDim>
      <cx:numDim type="colorVal">
        <cx:f>_xlchart.v5.2</cx:f>
        <cx:nf>_xlchart.v5.3</cx:nf>
      </cx:numDim>
    </cx:data>
  </cx:chartData>
  <cx:chart>
    <cx:plotArea>
      <cx:plotAreaRegion>
        <cx:series layoutId="regionMap" uniqueId="{00000000-489D-42B3-886F-A17DD639093F}">
          <cx:tx>
            <cx:txData>
              <cx:f>_xlchart.v5.3</cx:f>
              <cx:v>Total Revenue</cx:v>
            </cx:txData>
          </cx:tx>
          <cx:dataId val="0"/>
          <cx:layoutPr>
            <cx:geography cultureLanguage="en-GB" cultureRegion="IN" attribution="Powered by Bing">
              <cx:geoCache provider="{E9337A44-BEBE-4D9F-B70C-5C5E7DAFC167}">
                <cx:binary>5Htbb9y4svVfGczzJw+vIrlx9gEOJXW3747tXF8Ej+NQV1ISqeuvP+XEyU48mT1zsAPMAF/nIWiy
KZGLxapVq+j/ul/+cd883A0/LW1j/T/ul3/+XITQ/eOXX/x98dDe+aO2vB+cdx/C0b1rf3EfPpT3
D7+8H+7m0ppfCMLsl/vibggPy8///V/wNPPgztz9XSidfTE+DOv1gx+b4P9N33e7frp3ow2Pww08
6Z8//8/ow1De/fzTgw1lWG/X7uGfP3/zm59/+uX5k37z1p8amFgY38NYJo64FEggJn7+qXHWPLVj
doQZUlJSjj5+8Od3Xty1MO5PTOTjNO7evx8evP/p6f+vBn4z66/aS++ST4tO3OMM/+f245J++RbU
//6vZw2wyGctX+H+HJE/6noOu35oTDm2nyH4z2Hn6ChmmElKkfr4kd+gz45irgRhhH0CHz1D/0/M
5/vofxn4DP0v7c/R19lfj/7x8NDc2fc/EH1yJGOOVUzoJ3zJN+hH4kgJxWAH4u/D/ycm9H34vwx8
Bv+X9ufwH/8N4E+2h/vih/ocdSQYVYhh/Alf+g38mB9RKjGK8RP8z4z/T8zn++h/GfgM/S/tz9FP
3v31xp8+2PZuqH+g8fMjReJYYk6+Z/zySCksY6VgUz4FmU8O/0/M4/uofxn4DPUv7c9RT0//etR3
pf2xLiemR4TFQsRcfg918rgpSGH+Ox7nT8zn++h/GfgM/S/tz9HfHf8N0B/u7P3DZ/v7z6Mti49i
wiRS5FuSQ44Yl1TEUnwKwkp9fucnm9/94Tx+B/Sncc8xf2r+DeTXfz3k+4ehvbPr5/X/55hzfAT2
rCTE0E/gfgs9RkdUIvgnyRP2n1/9Cfo/MZ/vY/9l4DPwv7Q/Rz/9G4TY43DX/EDsGT3ihHOO5BN/
hAj6NbcnR5g/oi75t6D/4TS+D/nTsGeAP7U+h/v4b0DnLx5C8TA8Onj/GYAfYPAEPDyPmWBPFv0t
pefggmLF/mXvz3zNn5zT93fgm8HP9uGbvue7cXH217ueCzfMdz/Q+rk6UphCZgXu5ePnmfWjI0Gl
ihXsz9cE54+n8TvYP03/OexPzb9B/PKvR/zK/Vhyw8H0waNQJp7Egm/zKayOMGWMfM62nmezfzyd
7yP/edwz5D83P0f+6m9g61duCKO5az6b3n/udqg6iiXBSvBvA+xjEgsdQG3oU4CF/q/t/c9M5fdw
/7yI3yD/ueM32P8NvP5Nd1fazxj858AzYDAKPaapT/h+6+8jiMGc0ZgBCfr0eeZv/nA63wf/adgz
5J9an8Oe3fz1zuZmfnj/8ANxB/ceCwbqGP9unAXhEhJbCaLmR4oD0H/e8k/E8o+n8zu4Py3jOfBP
zc+Rv/kbsMqbuQzbJ57zGYMfYPbxkUSYfDT9j9H1W/FGHoGXVzED/fLT55nX+ZNz+r09+GpBv9mI
r/qe70Zy+OvPwUtbhof3P51CveC9+5FSMj1SjEoKW/Lp88wPEfBDCHgpeorNCILz13Hgz8/r+5vy
fPyzfXne/Xxr9vpHbM3vS/9fih/pXbjLPlZNvlL//33vxwVDJefZ0Cf4vnuWPiF7/P6fPxOBPq7s
U93i8RHfwH7ubHiwD2Zwn7fjy6CHOx9gPMQXcHFAY+NHtioetYv54bEHyyNGaSwUaEmxlExAjwVi
UUA55zHqSLAE0PZAYmUcTqd348cufCQ5pORCYlBWCUbqS6UKGNNqnP0CxtP3n+zYXrnSBg+zwbCa
7tPvHicqCAaTk6BoYcIwp3H82H9/dw3mDT/H/y/iEeEjbeqkoRMqtXcDCsk4BeZ1USxLr5fQLe8Y
FKJINk4rqbSppibWi22COTSYVHHWrYvPprYjKLNGxmfeB79lVbmGMt2aFd0ystVYt/Eg3tdUzirx
bauaM07CnM4Nb9u0J02fsMCGB8EWsuxZpMSuXQNPpciHPhnzotl0b+bpkllWdXpZ89Zqhqv1ZbNw
pPOy33I99v1W7OXI5M5Nm98SNnf0ZdtGU69tOS48QdtWVXpdhncryHjnjBpZaOeFf0lZr8qEAQJR
InKWY806F1VJ026NRhy3o44w7zrdmQgdKhrRFw748kPcNy5KMBvcCeujskqiwpVtuslSvg1LcFYr
GlzQeSVEl9o5Yq2eOe/OlEL1iURdN140ayByL3pXHOjQtItWG4THA1uJuW02ak5KNG6L9k0j6kTU
tL2o4y0ekgLgfhs1gb/2npKg13F1p2JbplV3o3NLElTV9VmnXIZn0q1JX61dSDrUxg6wIdMVkl3P
tWP99LKP4obowqyr0Ybni9Aq95XRo5CwiI6t9Yd65Ox84Ut9aSZGf+V2pOO+bSUPWrpRxakbWzWc
r6bFJ6ScSAXbO+KDanGTCqmWF45NcszstrTHpMZDoae5iCNdRoO/sm7Z9WpUGPa5qM9kxMrXPe7U
q5gExLMxR/REjGPMdFOqCNbShGjVLVfXoo6aV2DgTaHHKc6XTEb11GRRbpXRPuedSsNQD8NFvdjh
agvDdkq6TS6pKt00pgyMTx5HosOvWtJgMH+OTdbMc2wyw/u+ykzuTZeYyNyhOB+rNPIzfsniaLor
kWJb6pcwV7umN4vT9cRCnKzcCK67VUWVLjoxvEVoa5jewricmzryRWIsHTZduzpc1ybk53O1IniH
YqVNrCzaOSGubI5bGzdDUooqVroYt63VkRzrK6+s6BIpFus12JBjidwKUelABrYks3HRoIvIwxt4
BK5Et1BMuJA2ElWGexYuWTW5KOuWeRrSfkHlQ0G2wh1vqJvOVeTNCQcPdBAkqhodu2Db1NXr0J44
Rrtj70Tb73iLK5soa6hNMJoqrreRnq/5jNKgKHlRPdar9Vzlw6jXkrU8aQuPXrQlQva4o9Fy1tJq
BiO2iJcJ6RVmt6EVYdDgRaf4m4jzje+7d906lKZ4KtR/+frf55+r/x+LzP9qfyz1/+vbZfdgb8Lw
8BDO77rnv3wMUV9++q9q9WNg+FK6fhZoPl0a+J0o9G87/1yIwgykkS/XBX4Tos7KUIx39l+lv0fH
/3HMU4QCKkg5E0rQGGIBJiAnfopQELsUF4qoGGOCYsSh5ylC8fiIMcWwwJiRR1MAOvIUoTg9gkgH
pxkIy2MH/78FqG/jE8KKM8i/CIbQBFPAQIu+jk8s501jOt6lQuRwjDuLmdPIMnIXSRPq1LXT+rrp
iul2WJZ3DfI5uPhS1Lut3BqcrbgQPq15aE8nX7VdtvlWdJq6SEYZmUyw2Vj2k7qyplr96bLgaE0H
Hy+vvoL8O4GWCvZsIYzBEhTEWqhUQNIjny1EeihhbNEwpfG8Feqwmb4Y93Bm2XbSzwM1WtRN+b4k
gzoVLeofyk7JODH97E1SdqVp9CBKynTHt75IJ9KZl6Edyqs4Zy1NNjc2pwvBtErDYsI1MqHkGjMV
l8cLX2W962lLiiSSsjGHSMRLf/AkrL2eEYqMrmZjCr32rnmTjzM6mdtpKLX0c1VoOlQzuVJmbl+x
tXwMCx6BSyq2fui1caG578BdTdlsxNKkRbPmeTIjFxd6KAME3mohkurNxBXP7CzbRpfrVBdJG1Hc
6ymmWCSsjtYpKQfTXRU0zE2iutoO2otJdjtv8rnXNWzy2SKCfBHLpoQQJeg8ZRUu1ZxMzvtGhzbG
/hArE827Uc7DmR37VZ5wbvNujz3ZiI5F072XpehP+k3x02qQbVJXlR2OGz4NbytRDUyXlaEAUtT3
g5YFtiIBdWY79MNo3vJtDldTEei4axYIcWkr5XQhNzFijUY7FymJtijOcCOQ0V2bL5uOVjMaHee4
umzLiUo9Kbu9z8MwBN0WM/3Q14PysIhmvsXNOEVAxgryYEhfFUlRD2UW1qi6wEWoyKVbLDnr53hm
um0cnIAZZtxSM6CkExVqNUfzdltTQ+drEZuw6dK3K90tPfeXqC1V0HjeBJAeOhGa0r7kZ9JzjJMi
d9Klsh1bs8MD46+sI/K+nPM1TuKoKMqk8rbGibNgnwke7ASzM6qDAFHjpYfdK1aTKTssl5st5pBG
FlV9ulWTZGdRJJXaL001Daf9UG0f5m4Ba1a5xCxBtXJ+B5aIGt34cZOaAS+4m7u2EBlQa/V2jUMM
fWzbnLZT7fLM4G426VxxdkPCtCcxiq2O6pWQVCzzPGqaN/GmN1SsbofWvI+SslybY7C/1et5qPk+
YiMC4ltGDljels+vJWPDnA2tHK9Uj+GGUzSF8DqvsLzGdNnmW0p89aZqnIh1KZf5HdCmZoE4G3WL
7uwwkoRbGxfHa7Qgr5Xrug9RP+L7MSpCl2yFXQ9t56Tcm002Hyxfw3krancbkymp/ZhPcBwUobqB
Q3yK8mH+tS1MfMJbVm17I12urQRWKaT0h61Y89s19LDZRQTWN7su3Dcd6tSxGle/wfmOJn9CuipG
qUddPmRCWPzrOlYT3ke+l2/UCEz/ADxflVp1XTtrpSZaJt4sIgu+npCu8sKJBPN8NskY5YJm9YTp
erwOHQWi5vsFnBSOxAe4OIer4wnwTmURu3I3RiLgzPNRyhQNg1uBPjNnkwKRvINEo/dCb8r4PBtY
438lvPavuQVWpGmD8hMz2b7et0hEvR4pCy6dGmN8AhGJ3IaohsO8xvM4pnYzGxjiXESLJrNYf61z
4myWL01WKcIMsHTsa2A9HrhzNFtsdbnMlcsmNrBVVxEYDbD1IbyuwbWqpCYlC7rIx8UmES9EnIVy
mukpEm2b+XJRJwa+57qI8/p1uc7RuouXZqIasqUWKN/YmOtChWpK8FguJsFeWnuq0Nr1uuAhrzQk
GnmplzLPeeIoHYke4sUXOo5xia9MjpnZFW3ZW40wbt0urrtqS+04MbELNW7LneLBXJTD1odDNLAc
EBKzkGetqstGq6GZ7wgZiltJPWsT29TxezIqtmRoaqbpLAaH3r6Py2ID7uVIrOWWBwIvo8zoZiBq
O4miEsi0r+KWpR2x66mZiWzTWaLlrpY1Pi8hLxwTcMzsnkPNoNRg1ZB/5Apclitjj/SoArlRZRxO
575ZXxYrbRowcm9fwAVNeSmKmrwg+eI/DNKRX+fJLsOurimnGk5vHZLce9For2oCxDeicPxDHuIh
a8BxjxCwCnNZtQJChZu5ZToG69J1nxt8Jrvg79Zyq0VmR+WdlnQtaTJ0XViTMojwsmSiUnrxGxBP
Pwm+HvIo2hA8qhz7nVyn8K4vUAW8dahcpUlRl0uWz7y+L6Bgu6QWsphK987nVSr7ht2W+Qq/btow
yZMwrtQkDM7HVUzbBWluorjW/bzKNYlIGKkGRjMV2oCJpWKefUiasfSbnjjj9RkZnLqahxBulxYV
IbVhzq/WoceVrmnRkAT3dpDfKJf/X9NjkEj+DT0+jNbcDV8Klx/J8eOIJ3IMdwyVEHDBAagbIZAk
fSbHOD7CmEI7lIOBV4GG8oUcMwm3caF0L+FmqIQODI/7LN9wKFuC2KLIZ+L8f2HHQIbh/V/rNwh0
Wo4FlEHhki+Qbgmz+JofO1f50SrVJ15G7/Jlj/vmpsi3cPCu4QdKGpusoUU76ZcUHO/FxAt0EO3W
p5Uo6E44zJPaOplWdfsyJ2u8E/PGslFUkGjOMwgr1gF5qLY5G7Gh5x3IDIeOx3dUltWVqER3Em9d
roNzUvMmfrvO/P0k9u2Y3w2eNJnr5HhqXL5dAQvsT+SU04QMtjglZQQJaOlxqY0Er0qoMFeLAdGC
Bk72W5Ufg/RUaKhZXvFIvatWW+iu287KeTmL8FJrOEvRHuSDLstHHO2mKKLnSxzRDEWP1LSwm0tz
mYtd0+TtvkC+vl5ig5ZkVJW8NYXrMwRRLutbJF8tk8wPlFcMp9SDgwefXFKSxuWIbruIgPoTXHTb
SVq2yTL0NmHETK9rv3QgR+Rh1qXi9CDHQcJyBND1pR/RdtwJFd2O8ItHOLswZwsvaDaiwEEsW7bc
6pbN+WkZFTjtgSIWkEqHUgsTm3Rdy7lNjeds0RF46jeqmPZWQN5euLV7t9WL2UV4NR4YK4u8jidR
3zBQZnIduW302ShbcrKiyqgsgoVWesvL6Iwy5XU+Ne2aiK0sszzA1rEyrpEWg8mbZMRbU+pO4jZZ
R0FeT+syHlfF2h73db8elq65pyt9cM12HsotzhrH1g9No7h+ZCJ94qqqP5+37RR3L7A5VDi06VLz
KnF9MwGhDVbn4wjKkijG9Q2kaJB4MSnuohGdYt7qrVtCYkpP91sP3Fau7OZR+Dz2E7/v+24fRdHb
RWzHROS/utpc1sO2tws6tLi9HpSABTQBdtWs8dVIFH7wBWhGg9uGk4HD7sWmYOkS0KJlg1Ni6i6L
++mUVLLZj7hVV6wN4NWNXviQrflBlWI8Mx1t9xJHfWr58CvIuofNUnS3KFCpkqoYzKYhkS535QTi
BgMHcBFvdll0M5L11UpGeBxFdbRTxDZnTbwMGar7F75vQMSZO3m79r59saxjnNiJS42nOToEVk8X
ahCtZpzQzDBRJMAu19Pa1kIvZq/EQI6X2ZmsIiXKmqpZXg69qXXFQ3k2do3Ihh7lx7FvzDHJG/lm
ihw9n0H6KXQ1dlOCQvcSsp+3AqK1XjofmyRUBoTUKRapRXGU9BCKK1a96ebWQSrY472qqExbJsqk
5e7ltA39BbLGHI8k79O6MRCRQYXSC+Xlmein+7UZF6AGA8wrr9YiGVcErsKjSSaO5YXGcK5DCVmM
alCRlA6jlDQuPqfBmOvNd8sZ96C4NiO3Z3Wh4reSsJuoICLxrropC3sSdRRpg6VKqLIS/MdUXIOu
jFKBO3vMeXzprNq7AlZdh1XnNUm6cL7RokzpIuJTOc79ebsYOMM3bmhVVrHYJ0MOSRurP/CtIpoA
c0zriaAdl8Zd5j06G9Ec7xFhyzHdhLguKcb60U2fdOD7wQaZyXjdivM+QG5axuBnTZSsts7muUsg
KTrEjpwrXO57afdN6cBDxNOxtPQ8D3De/HxPmKIJU3y3zlWv29FsebLlU2pFcca7FwUkMJCMD9k2
qjozZSuSRdbxWT7wlK74oZdzpGE5JxModyDUQb40FU33crCm18jH123Xli8gF+W7BtfNSZfLbbfE
1L3nixG66er5irdldUCT7W45GrLSLmlZx2VSDDSJxvbVyuymhwnrmvMTC5rrZvHbFSNwFVKchiaC
5M6VgybMKxAiMNKUx+Vt0S4N5DIWheOetyeLtJrbSmZkBgkU1TYPiZBsTckkXi7WwuNlGWVMxrAH
dbUkbvQF4G/PiZ/LpK6b/MD4Fid0fe9xNe/R2LV7OHTLoaTb62kaCUQHDuni2o+vuWrTibqJg/js
ZzBiNV1VcK+SQ5a+W13osmoKkHNvPBmmeTkpcttr0bR6VV2rw0Yu1hUfAjXRFV79epX3ZZ102F62
m7yReXFaYwcTQ3UqfHkV5d3bmS5l1oVizWLSl2+4cQ043BYWCd4nEW2XENEaTSBVOqE+TJdx5CEF
WfuUbS6rAewLuJZG9+tMt3NV4eXVZID6N812LOeq3vMCVNp2RGNakG48oQUC/QHpejxbpY91ZfsK
1GDZ4X2+KpD4e+DEHYRgU7lDITjRoIy9mfxKdBS6m9YP8sSuYtMFhrhphiU/nofS70Hcz8GHD3Pa
VPaF9TaDq9DhBPTffet8c5g6j07CuoGMiy9A/J/TcZvilDdbyApWoczBVcczX73dQIhOV5QLoSsX
rmmI+CFfwbaGEL0ufF2kYISgPvdIXY31WoJ7CN0xxAh2aMCFJM4QtUO2K0FFr1y8j+c575NoQIPm
kalg9AScH/KVjY/nqIWtGQfxklblnsYh65mXusV9q11xqUz7fiAi7aG2koxFft8AFnqU4S3IjvDb
apkTBIFmF29l/qaPpvnaSAh8eYV4Ercr3m+qWM4C6oJGU9y/K9ww5brdhjwTQMTKrAJ381gNOrSb
oZCndpBlO7CmxYw7cOuv5z7s1oD3axmdbl11ttRvDFTEluqNCs1FzJvLfvUZW9yeVxUctoJex9gm
nr5e3HpjK/7C1L+qlmmqmp1R6l07RCmuzyHHTAU9rt34howQXCefTsFdspEe+nZKu1rOYAmLzNAK
Il9Nw/WcL+ikt3Fq8DLoUgzHcWVeMxRNaYni6x5kr0MxK8inBnrlILW1k8uiiaIsTJPPym5PZ7Vz
cXPCyjdrz3cjUsN+bu1dvTSXyJO06chNpOY3HSpOOBsvfGCXg+uvAhjMNpezDoNyqaebz7woB0i5
3Kwx4seQiKPE4rVM8ylXGuQqc9EU5rB1pEt9BHskpw5KdfadrFmti1K+i+qZZN6DucgA4WGCBFX3
cNYWXUMqv4NI5vRUg/yQU8OPqz4mh7m2+9qit1vfQWGD4y3Jl/yqF1F5YLHFKQggUIRc2A3k+DSp
0Tpmgpb9dTfAs+K+M/dQyHpXFFOVEdJAxAaV6ZSPzu7VGKQWdk3iYsh3oJSdt2v0UChxPvAZjCuy
oMQN79dCna+k12opUhWKXR2AgvWUZbQcfEIfpyX64Q0QNngGSkzXp6UExhQtxfqmwQH2sZraN2Bo
rW6i7nVTzxejjO/tiG5aSGMuItQ8ADvrThzn5A0d6IsWQVL8WPibC1AgohvW4hdy8mBKZMovsZ+v
+wJfj7ndD+AMPMg4ACLdjXyx+xVedEDIuLt1MtWNasxyXFYPI1SjSCt3+Rrs+dYA6xmaOBmZX98h
VrTncqpB8ug6ddk2dQ1npe2v4UxdgTT3fsZV5hiOtItadDyt9ZLFXESNBrGSpYOk8RnN/axHxnjW
I3MKym+9gTIobkIkC0i263V9KctO/ArVdZkUbq7PchBSU2MgwPerqGGnZEiLyYIzd/2Y4nmhmgsK
yokYoFpbl2Xi4vgSrdua5bUBimGK48mR7sy5mlxApjRmwdVvxzy/jmVcvs2H4kxApA/dpDKo9tU3
cdH0py323Q4i8gDyNswROwrayDyyO+o6cmhnKHyKnETHTkbgejHo4LoyEzRWc39qIG+ICIO4H2PW
nhLVTKelq6F8J1wLGRQfT9zcDTdLsfnLKS9jDX8c2t5GK67TWPRt0KYFOKww6hiiZX+KBmV2JdwE
0HiNVEYf/1YyU7V6J6G6sAuGuMSDT99vM3PJ1FYeauFy0mZ2LgV9djzpGhCXeqi8gPKq3q9wPiZd
m+raNj3Kqr6qElDnERQUireFrOkuig0+hite9qR144ZBsB+H42Ew+OWC4y0dmXVgpGq4J/nU72q/
ntrODI0GjVm9HEaIw5OK4oShIE7oRorUyXbNpNxWLaDqk4wwq1cR49wlc8/F5VKASyIzFodaeHYY
47nVU4fz6AA3L6EkEdbX87rg1IiOgWYNSvtlpbr1YOrlbbHBXxSnvZJV0LZf+3O+xvnlUNckGxqx
7lfwlFnoou28Hr1K8db1e9BY6Ts1O7Ib4zCfwFUED76GgSdueoISNZgSBGmXkCme07DZaTda3594
paITBQLSKfHbS4Fr9HqeCE64H+dXG9DtV8tqcDJv46DBu7d7LG17EMaOiSvK5hotfNr0anp0mvej
T7G1SzaI3J9D5aVOl7HCl70i66MdDR8mqKYkPYho5wMN+xLb60W9bmwRESiXvBLCuTtctHlWiz6C
SJ6TA4kaqzfb3yvr2X5eQeHXOVR14d5D0e0FWuhZtfI8iT1mV2XJ3/Yq4i/dhIdk2SyodHDOXq+k
g8SGx/YsN+2yz4tu0CaO+Hld9LfVwCc9zIwfwx9vtmCt7dvQgn3lw5KC4OZP4mZsNPFA5dcByVPy
eCKXWr2qcVe/GCladqivcdqx8ooa/8EuAagdbe2ZE3w5h+x8ueonrLIw2jcT9/l+YqY466YaxDQy
b+COzHwqEMTtas6rKWtrDoKs26qXyP0vM2fW2zquZu1fpAMNlEjdipptx7HjjDdChh2JmqmR0q//
ls/QOHWAbvR310ChCrV3nMSyRK53rWdx20FjlDr2WWj9UevXCDsIEjvF2WKSh9UYsjc2dzJe7MkJ
xJLZodthy9FXSmNErJRTWsCNR1yPFtmUagbeS7Y4Uwpiwk6ypXIuVu5usaRLE3Ub1K7fyt1+QwC+
XTqjNK8QavaXBUf6QemzAJ+wW+tZYk3HSlSQH60dOIzFJcktsB0yy5pL43wXMs5F/ygn4ztfXb+R
iSmvRTdx5sTW1H5t2NPTZp8LjliiiV06ytClEoCEuZba0ZW2dqnNzvbyqlpeLCR9vibz9ht3pIKR
MGhxw5b8qM3CJ1q5X0tkTm+48OVBWbT6QzJgB5s22BGr3PpW2xsW1tLsPKnvN3NqMS7UmXopGsN9
a9cJc8tqyne1iDbZMqv8GMjMIKUyA8vOMqiBa7Tp4m02/KqjubfMsv7p3BI3wmQTZCv5auwVH+Zt
1gMAN3TwMmbtxTuQAscjyL0OU2HlZuAwTTeiaRhJxYki2lVB1GKuW4b8jZBcq6D/6/k9h3ffeoWu
umvrtN1jhfcY1R1kI7fzrTpuFllpYLfSOPeQfomwGll7G5NNgeG8ME6m6q1XR5TNg6pNJAeAGTTX
q2tSDLxds/UJXu+6+3DYtSLopPOgC6N+0XqDJI2h7ddmHDGZGognk8FineurQmY3hIOQLqvs6CPZ
K/tPNhfKryGJsYkxpFbrWDkjbOOSHiixRdSZ89ZzKQvmYxA1v+yawtdXmRZWMscILc0+sKVm+Zux
UwwLHUam0h28lXZTqvczRSzharI6ONUKqAkjvPuVu/tjk0nzuaswWzStHA/mkMGywWjlYZtzqZ/B
C3N4wZzBF3LDVG3U+xiZGfu0wZQss9txfe50rPZtwwmMgLSY9YVbddef8r5UiT0vqSoxMJXaoS2s
2zAYnEhz88ZchhPGkRk50WXOaB8TaC8u227k8zhgcgcWpdxh8De2RwM59Q0iPVFjh8zMC95FYtrT
G3EoMmcSlDMr/NmRCRtaXnb32+BNrgsvqRE1iJHnzOHAtrxpfcghXa8bAzxg25pnl7vrCbviFbb1
Tlolt0WNLQbHSpi+XrRNMCwl19VLVTuXftt9s1lDsbEb0ZtAyGzhq4rX+k81YkNbyOo5wrna+9jd
MBkuka7Yr04t8Gw6htsFOBVB5iVgjSxyPziF46TuXDlclGXI9Px7zYs/lrFtRyKq2N7slVsGgK7N
3BZPkPoF7kWF7Bk/p8xI4blsi2wl2shm7qHVGWbFwj4wy/5m413TLaLwW8JcKHid1/fRk2BPuFTF
bvGy1f9sJsQ3BdR2xQ4cUOB+3ChhBNKVeZrdw+9A/kMLYoYQUefmvuDZdVlxhEGbz0BsINmCztNt
9mn1lS9KM4S7F4AUKxA9VZ4a6trrTMlVn/lzhUE7t692u/glLJRmLXgmxh9T0fPOjJOLMX7u3ec2
24HalaS4IqJxQtygn91ALO9+P3aGMeLHbQ9dvmE2YTkuLJKfui25sHDEx0UztxBoYA79okP1MhXU
Vhe4jv5E7C5gBSKf0T4oN/+gLJZi5rtcvJq6t127e2PsYCAAdGfTrxooWdofdraUvl2w56y3r1Iz
cm8YBCSHdgbxG82d+tSL6pSXeMeTqTAKOAHZ1IcjGg+6IVQ1xebePJTZcUAc640iS9d6uEKpPlQE
JnFXO2XQZuwdcf3q79t9Tc+vCwAHjwnX8vrMTLatQ6rPMl+s9sRNYGm11KK2tEavGgzXczHCeN0g
SYJd/6XMep7BefQXNR5Lvb+q3c9rMzEw92NG9DvdvkftncsFEg7PRvyNe8vC3dgE+UJTWDXEIwPF
8jN0j53WVvGUT6njdtjP9MyGWuq4BX5yshe+sS5eaXt09CberEc4j5D9qwr7DrtJtoI8WdvWa3Fp
4IFNaV1hvnXG3ptG6vB6bVU8bL239TocLEVtDvPvcWV1OFYTnjWb8mlxF2CcNXAzmSw5ckxtve6W
HjlS83Pnc10ZBr0hw2bu/tCujqyymry6+tMPGQx7sk8nvTX1yzBui0+LHkurXCquSpa/uI1J/I6Y
Iu6zucW9TO7x9fZZmwifSYG7u9NOToMFr1alx5bFH/Ig22GxzW1aSOlvLnkfhheD5Xxx3TMKzlwK
N6SS9HyZgSrV/gASxiJPmTi6gvndHb5ZSeY7fequhr/K1974w4TxCXG+eqMhh0Ab2WPVWlmS2+rQ
1RIPvJz3g1qITzP9sZnkqbRhuWKR/2p1dcYEkjTr+jqq4ahvr645XlvpYq/cOxqsIyTBaFWvpSij
AmOK0+ND6YuR19mQinnChqu0Z808Ca1HpqH4oM8HHXE3a3YQHjU39cm3m+NWtYkmWNwOe34Y8HXr
nFiG4hX2kHwDlBtpw5HAp4IIIilz2yirn+E7eFX2LNeHxcGKQvcnw5zh9E+hcKMFvmg/UUhQBzMj
TGqd8qxhJ0Qq4CEPpXzFUuRBc3jwILysAD04XAUUqSKrvzkbN3fr0bGf2Txyw3y3t69qfEbcgmEP
4yD2gxHrbrerwzBxIJXhyN5GXeNTb3AAN7F+FwtT+zBp8NzmyqtarGmYJ1+VNhqcdfVh12fq9cJV
t5Fslj/nXRWYSGt4bbLbUrgkbJV5JXTeTnIcMIeYWcf36Q9RNG2qLiDmfK4x4oWuGKqU9MgaoF98
rWDGocvWW9+PD7LUkkECeoILjY+scBsMjdPIC9rtR5INPhhhyy9nGhc6xlAzw/K3sUu5EydwtG3t
8R4w321OfjCN+aO1LZHDL5vpyWqmm76SPGaTvR1hZ5H6YtXTH2xBcD+Al3JSzEcHS6NXVveVfNrY
OSsnFa2jC6SlgvGB5ReJxluW50uPaX68rPoz1dqHyqi8egUdOhaWcxa76yQAN2Hhzk+kgjvsYKyR
EluH2g1/z/K3aSLbka52CG2NvG556/vNQyZKw7Hrjqb5uA/Yac2oEtUWj6tyQ2YZa2Aoeit2bDUu
KI1SP/f9yzoscLibW6VRb1wm35xq5rW6ka4lCdcGCVu7/900NTfA1Wu+xnbNshBWeBk3QGFgAe79
iejKSaqpPwndhpnb+4VeXHsYubBZ8sVzW/cCOLzELGMrvBZSTIPjrlt9TLMGnpILaKbDiOTpFXKO
cYTS2tyyPuXZoQR2H9fLlmMOyWTszt1wMVz6VopcJOMoS98YhHtuaZalwBl5gavAbdrTkyubpBHd
uSjuTB/SUoN9dXiZZ5u1HmlLlfGN2pbycI2NuIW3Ghnu6nha6w5x5wgIINyEVHRA8rbJsxzt3YY2
rFytiCEepkCjAKSQH9RcuQuQbAZxtE6BDmHB5ukhh2i+bU5LsVWX0KG0uarS/WxWEhnmclwdJqKd
tK9brT3ASniu7CrWbBUbPbvsZU78SZ/hWLkL3H073Qt2sSDr5hFZbQ00opgsETRyem4kag1oRnJr
nwjMXzHxppLryRhRRbAJ2D9zUb8FJLS3l2yI9676AhIFhWhjv1oq6KpZF58l+6S7vFBbVLAc8Djp
20nk5JlhUtRgv0fCgmrKgW+GmOUTWUs7aZTp8rInBZgR+ZStWieQR+x1Ok5VE7lj8V0zRHkFvAID
O2GuP+2sSNodMXzXQAnrG+62EtA8U7i7s87X8+qoUWvDEgOozWu0tkidpUxhsWXh2i1btMjM8d16
rHlOrKjbgeY4A75m67jjzGsiOgBse73rz3nDDE+tzsOi61A3Tu/y+4SyFGgsjC0A9AVZKxd3GmeQ
F+y0AgC6Kbg7SyeS7fqnn2FRzE7Z8ayyjHAf85IPlSGDfLOByNfWWZTrlOBXA8E5sSaZhr5Jc2lh
venV7GczgG5rtGjsGNNHVux9CMPCBIiYFSDjm1BpxhMevsdBwKqBj1VAXZlGIPcJ2e4OJyzTK/Xm
1JCPw7qtmNQGeVhrvfxxBtIlTBZDunc5hP0yEzh4mxkKQ2i+XaEGIPZZhINTrIlU9phoDivxIDYV
76rhLu9KwzPLcuba7k6+pdTI2w60gy5gvs6ilcGQ6z+VEq9aA003lGVkLGAOTAskkTNowp9Y/5Yj
Mno0MW74YJ3cK1OkDWAblaDUaw0U1KydrJ0gr+gW3W9KpYFTKp+2ebhtNHuvZ10LybC7R0hDwMYT
om/AWjN3wU9yWOmnDgOwYMNw0HJtSAzLKZ+7fWHHce7tZJjhZxsOhcO86Y/mPUve+/rcOWYbAd/s
fiZK5liZg340Ze5+beuovXZVq96E3u4R6eYNvmcO97+RH4bWOhh19ofeKc5bYV61xbybsvgFWLd3
T0paK8xPJBalBb2n5OCjCvtT9ZZfuEsbUBPtG9jQED+icoEoQDI00OK715WkTkjNQA2Yq3PNBTF9
sNXPjgs9U5pgnSjJlmBUbI/z1t1ukxpEzKpmfDa18dQYuvhAiDLEKgfpawzq1Di4hp1VRosQfUIF
8LhyKE9zC5Ilo2LxrL4JYUIFyOGsoEEpISmmzfAHaxVJV5RhlzXV3fU6dVk9nIGRfWb2WN9JRqxo
426OfC0gG+Z+HH23H1JXP265/jnBPSg0I0Qrw5+s9u5N4ekBma1Mb54ty0ME+zTq4xx1dd3FZi+s
vxx+9L+jr/7H2sG/tw7++xrD/8Fygvs/1uci8TV81tPn8O/tuftL/kFfafczxCimUkp0bFkGTnz4
F351/ysHaLjr2CDqTZ3q6Mj9s5xgAc269+d09ClBB1OGfsT4j/rc/a8Aczm6btjMgQlj/H/xV3jV
X/grbLoWsfAd8Rs64BwdHT2If+evsj0vSrvvfpH9Fwlwn1tzNZDPeC6MNzDBvhP8VGmTFnw/GjGm
tS5aoyqmB/ew/bGPy8+U9I/jQ3urE+1c/5Q/hm/H9W0vAvq9vkyZJz/HAMlXgrpT4MbgFpI8JoF7
2JPlp1jx6HmS52nty4tMnc/ikfyKuDvZR/PThdVRx/DozZfhNh3HVAvHwD1Pfh22fsHrpHoxL/1x
DbJLmVhhdzW5GdSPWyAvmFK72Wc3eBcxybkbtufusj6vkP2QMZf9yCJ1nF8Q3l8x4H6bKVbpcI2m
oxNVD3Yoo8yf4irQUxpilPgtH7sUv+WDdaBx9tJcYYy53+xX60BKIYfhObx6D5a8dEB/+yyVaYYf
OnnD2Q3tGDueOsu0dx+/5pNIG3zb/KF43FL3vL3gEh7xHn7NoA2zBKx7it03sA/tmXpQ5WH9lN3M
pIvwC/KR3xpOgyboj3pqHVGi4HpYPLBblrZhFaAQ54PHj9Y/bRYOc1C82XGXQhWEWjDF8ym7wGjw
tEP2gYAhIk9Y5dSlgN9te0j0PG0EU4JZ2a8AduHrixMMwvyrNg4QwOvBTmYOtidUBwu/lzpuAA84
UO6nDckf4dBn9tt+bGJx6Q8yggdSJjK2fazdeF+YVHFZyqRIUIqMuwgqPm1v44f2gDDtET/h1Q2N
zNODItE3j+GyQ9ZEjk+vyHpHr/zJXa69VoflvEbsdzuhd7C8ulcQTq/WYXoazszxjCLaF/gkkKLc
sT0t1h9EaAS630czN8L5k6VbOrXcd52gORhn7Qn3JyobRXsW0PEhrIUTXu+jyeXloXNAwq2H2CZE
VPv9++gBFr8sjwJYHjTnAy5a03LHV3Exe4PuGzeVhUUbak2oC94flxBuHITSl+0rX0ZYl0uenx4b
7hHeXcsQiV9I4/onnG45BrQXs/Xz8rQyXKaPLrDhKwUZn/kYmIHGF7h/kfxoTvuhDaczfL+88e6h
4U+J20jnKkGphRhnB5BWBcaIIygc5tBw3mbsDO70q5kUwv23zg7IWgHyKCtW1mnyHr/HEMwN3KMD
8Sj3shHillvPy2V7sp8bmAHoTTYH/JmNSQjcQs3Hbwy/nnquA2bweOiCHba5yR3ci/WxAV22zKjc
eq2NscVb3RQYx7TF+rciI4cuDvQgiwjGiE+Z7q8thjLg6IH0DV6Wafbd3eZHgJFFGzh39yKVSYtk
57NOxdm+yV9hOvFGn7IHinUJ1EHaHkk0hZb+x36WgTn643l+QkcVwL8VIlU8bdDR3n6yX0hocMFr
38GkjuUo7IywpZMHrKSGGyKIryECKalnFQn4r3XCGz45+4301F8i+LkpHmHPedYBL8+I4i8wSegE
S632GELPU/dIfhjaOYEKx5GbqRRhoRJan+pP8aQlTuSaIdodMlK/AEe4LoPXruMueDKvumgBHuoE
6bU9BpP1ieurv42Db5JXKOqMN/B4XrWgIn4V9TDOV2CQiPMDk52sOmi/MLEJJ6YuiiCZNxxU443v
iiuvCRB9cwYYwneKg4UW6x6gIY07YsLlQ/RpvG7oNFbdR1GBYeMVsJjsOxN1aIXW07zHTfGoDG9a
UjOoXgCAG+/kQM1T+3wf4F7nV7GjLZB7LO6BL8CDj/TTgMrXB3Ui+PDjS1WEjvMyVaGrv465Bwet
8FDO1kUw1r7e+vvb7Pr2HsHEr5LN/cS13p6sCt9wfVqf6AvuKd7i7n5AHWzhcNM0OCjpdKn8J5oA
+52R8nGQBNv6U7Bj7l5ySNvX8VW/6ECjQh2Fby1EozSaNR5b8LqetUd2HeMfyEBgq7oPOr8/aeST
nnRt5vObPM+wA8YQZZGTkV/b0DrPOVe2137Q+XlGvURIiqYOQNAF4cJ3ybcIGXDj0UT4NZ98cV0D
MFIZpOOp9GFpFTd8n7eaFxdgSl6HWpeHAFcr0iGY+5PpnpwvlKk94ZfIimvswFg3vBxTlvNqCeFZ
kXQWND8CUAsgWtlpRZ0B61sDnmvxtRf02Jt3925qeGZzEm96+2ach+nDyBOKFnx+HH+tSXmy/7aH
Z/dsVwcEIO6R6JEvAyj4sz3Dj+TPSxCs380YOMgN8SQC/fXIa77/LCejnry+N310+IqgPwF5xOLO
cdsrioUVYFB+mcMJfOGGXNATQn/EjgWP8RuIEiipFyII6h/Nq+YX66md/eopg+vde+4StJEGfz+d
k9VH5PPFruwB/V/MLydZIcn3zC/8azrV6XbMzuje+vILSj/Bj8KH2nNgu0dWeeOApb5PHOwu5KNI
5i+0VNbD/GU9rjE52OjvLp5yvOqxOzLpy7fVfjRix599M8R7vQcPIQV1vnL4oHo8APEscKN1YVvE
uFd7wcXsUbgrLKBVJPukFGmG7L+LJ/t1NXn+Myewr9TOqRa0TZrBUldhR6O0AInk4W5eTgSdttKb
Y+F/shjmuIFGDAtXJ82mR71L65Wryf/RB66T6O9NgH8eM/G/k+W3rsE//1kD/osej/5091Npxv/8
ov+DctxALfW/rwr/x3Hg/ygK/0uMG/RvhqNTULQ4fII4zn9JcfdvNnJAHBdj47AMF04g6g7/VOLE
/ZtuOLaB5h6OYbZRfP0vJY7TPC3KdKJbxr/0+78q0n/5YHBwxz///y8HWeDwoL8ocXpvQrio2EL5
4+fhP/e//7eTLEqciV6wXSGGc5csHWcQr/UWqJXCmCxoaKHz6Q5jpFuR1euxUGQCVPdBBbyCxQSf
VINDvrnIrTePaEX1fK+IoQLKNxgRa3FDCIb1qLCjzMLOg/CbG8J2uFv1wkPiGwpxG5ES+waBdWIs
KLVZcEaL3DNgNrJ8SWaXeWb1No12d7Tcr2GY082EKVlklUfUUPlkFH6XIx+jaVWcUdhKlLOAgzCx
Z7Qmnyp1HU3FW/KqId6a3A1ZHU1kgxys1vczcaoaaa54RfIpkTfWsAG1QBtOK/T2sGt+U5WpXm/v
yljvOzceR6MPJRKaASQUGbO3ZdNis4K7qco5EHaGHOMD5414BeCW/mOaXNjc7M2pAtJXyCff5/an
h/vWqtdFQxa2VaaFfRRw7WhiYXHGdJj1Z1k3UTuuz3NFvnd4RbDqK5gdqbkxXwA/Clk1HWv0xawS
nrlmqYNbaTFdYDwbbjiTKk9Xc9i5WxYxWa+WQjJWtOqFSgudlxt1zyDi8D5tBsFocNWp81AWFmDB
ZgbMV8AcpMVFlk44oPmiWTSSZnPU1QcoPfdSG67+0vVM3gxNgBXNupcJVTgNm0CONzrq+psxoeGh
y3eT9OmE/a0bnkoEI80Iy3XP13uYCvzEyTHAZEMX150ZUPdrZ9qpGvfDVCuwlqoPxn1NbRxv61eb
BW8NJ18wKV4GpBJybZrdK4FX66x7HLbsZQX29bXLef3D+tcMOthWG06XLv08Y49zWT8O5spreUH5
3tMyrOB15ruWyv0G7VLe9HQogUjtRxMnl4wDueEgrvFFze3zVlejpxrwRKLbylCW2Gume+t27oxI
WQaKzpZP2wU11mebsmBF0W+vL6bTH5xMW3izd3xiGKZK9yEDzJ01uT/OQFtBofZu9tJ1uKQolVcI
MoAUjhXkq+tEa9ckGeSwk596J8kgAKxG9/SCxErr/FzDCGA2zww3t01/yrzhXXeoaHMemwKdA5hw
oCjNOdwWtDQczNbueDML90nU30iZ8q18NvsDvvTkWNUMV5hAnn3szZc7XhxSAoeefdCzswv/3lDg
Ww5oZ3nqDiRkxnZYtenLyCgwCakQdlwyE38OfrKUCGsG7I973nobxrtWimcJR27Yy9ctZw/6TsLd
rD3jzp3j1JICHWhG05qh4eEKgKJuf5NOfulpYqk6odkCg8w24maEYssVkzAqZe/hFILZ6y0Va6P2
qwQVB5uVj0Y1nCw5/65CAOidi2Dfyrcu32lUgO6Wi/XgmmDVZk1gZijt7dvYZf629zDZVxwiG9VZ
O0EkthiMLeNWkGVJd8VGMOruDPYVhUn4Gni0BlXwUgPnh3TgEaH302B1V6DBpwrobgnO+7faN/ul
Rk3R8OaceNLMbjb25dbVPHxgKHDh+BIR2mOR5voYL4V2mivdHxhQZTp+wNUsOIr5PeKJL6MeAHBP
h2HTnrKJlZyW7wQHnZR5OwUKeFHYov6NQwo2I8jR4AdpBA9e4hQW+ZmpGYcNYDTpFvPcWr+rRB21
ROw0k8PdLq/7eXllSMWDBQWfHyA3Cl0DA5zbPmzArVS1BXrGQNEC8rzHVPrHOlf0iENoMtRgWReI
cZqgUnQ3GlvcpigwzF412po/ynNVjpuP8AKd/mwC12fJtwbxXmEMelTivBTsFLv+vUhmAa+qCR93
CSFr00DKV5PKt5LWsAmyN5ygog0uu0rx00PFo21FeSVxIBEesjJe8HCATwaBrdGz0FMy4fQdN5qs
727gU45Ho8cKKQ9b3SVNvnw4ZVPcG24xcOS0GvWwwm3Yd7hlrU9RYOHOW5DDmJcYqrFr7WcbKq6K
nOoVnA+sK49i6te3txHrmUm1d30vfaCjODOnIWgV3JPhmnaYfdl6NTIW4LSWo8n2Y9+UVwRST3DG
coHBFSlo30B+9uJjVApY+axwpkDtL6A5l+FJmMfR9hE7ebhJTB2BMbswkr83Qvj52gLvYP48Hgl5
klhf7+xkoecfpBx9s1pQSaiieytwRXTuOpipu2QcjmP+lk3yQ7uHcjJdYKrYNWrQzeAtBg3cBgdR
0MGvtPxBLlNEkdDbqn4XVCWOfG7q4Y312+ZhFTwwA5PDmltb0OoY7liGwm/v1CE63PTBAfQIYglo
2DJInN5jIH1fl6O2VheY2H1Cdpg+TZ7vcQ8N29CHNl8jWgCayIuHmjCvW/Apgzkg2xDm0vQZGxAN
ob7Nixp1s0UcFIiF2SzQCYbQsMAy2N2yJIAvc0/UCJt7Ur13WnfL1vaL1P1BDUCY1yZD7mAiEaNH
bXfCbuqWp7k1wqJiQGUqxzdz8jM57utkgN9cQWYQPPlejlMwvL0ZnHAzDXhZGrqCrY1b5d6b0mHX
aPU7KpRY8NQOi31EWX2t34x8g0cicWiRNOFqMm0vvQZvRl9uUpVJ58LtnDTYRRTVKTq82RZAZCO7
GHI3Qjn1IVg211vAhvEe1cKIYKkqpj00sMNXIEym3Tr0jgrRX53BVnUz+lEO/EXUoWhDcPGBNng4
0EV5ugllcu/E3MPxDr0OjC04gwz0palHEiCOAgzgtFXa0iWu0ZLLyIqz/EA+4btaIsEmZqKEnoVl
TaO9cWFoiHM3wOfXtT+LNXg98CF3ExejkU+o/F02bT6bjrqCMQyUlTXvFoyOenaeKjnhTKffprnj
Pb/GZqXreDDyz9yeeWG1yarPXGkrEu46qqYBK8Kxx5Sft6fiPgd+ZGaqLy8GnuisJVzAbehTe3tt
3RZY+xZXJfwGrLIwFrYCs6r7Ym0VqoKfY8MCe1ChWT0IvHAB84yPE58dOo26fStrG4EXYDOjwHbR
fJR3gTeBbXkdats3/37iAPMYojebqS02V8BRpkMPqHxyuggPk/xTuTKQrXcTOCt/gYv5xVwdcrIe
BQ4IgQGyPJRFYhB6UPXmt06jP+DoA1/M5HtA+9NVOgkYmkXGpIW6lWPV7eO+dluO4MSXNiAk1gHN
MyHf1Ffbyxioc4sSGQ5RYyaODXMSdAi9Tt9VaDvdMyth6zB5NcaTieBxL8zLLH4p6lW7UWG11dOx
MAGIt48uODR/b3Cg2zBVWOfnF5kb0B9TkAmEoxYqOa29hmA1XsCYJgLS6UGrRd/wMTP4WGHhJLam
497PUKdbGsy9ziaB9XWewmdRMpglCK+9Zkwt+zT/vdpfW79Otj8D629B8BOeFzO9oiGZxc62Yqgo
zccOJRtvaS52P3w5DJyMq/CZOKo7iFK71q37obYp2A3tbA7GedqqZEUDr5N+hhYn1CXBjKuvmAMU
H+0SztJzC77J/X/Uncly5Ei6Xp8I1xyOeRvzQEaQTCanDYyZTGIG3OGYn14n6sqk7uqrlrTQQruy
qswKMgA43L/h/EQYZWOODq5cusAMCZrwXpTmZLftC+GNQxbNr146vhRoTmVmn3lPkD1hX9OIs3bE
JpPpvWywsyxSV/bSnyej8Rdcqs9De8thUZKppbtL01yyEJMcVXl61r7YKrfPVotPE4SYJtn+5xza
SGQVG446z1jBpCCqjalYVPKlvhtqGW5Mh+bhD93PsAKIk/ci3Y4gTXKXgIdIvI3Ku0+TcQoYe/Gb
rWv77tes/8Vki0tSUd8dsgH30+BBD73t1hsrkf7Gt2HIkRQmKAqt5wwhKjskckZnsKliC+LWZZ5s
si7+AQomeSgnq14PplU/26VlxU2bagyu1gzOblryiUqAEjuXXsgm8hROtXDZS+9jLBTf9sONX5PZ
6ku2/povI62t1wkiy4MlOewNjlxRc5t2hJmPS3tLgPTe82RZlzDUETd8yB2pminctdZI1l8gIMp6
OTQhBz8YdNswSKm+3UJKOZmPD8uPHnIBw+2GRVnZsrjOebDs5FiYY1nQJVKA4ygbBFvVNKciip+C
lqRw06hLmjVqXdf1Az20Yj3UXxncpbLt6LLDpNhSVrTWOZ0s28/zB1BH5ssmiXoIy/CW4qJ4kLF1
046zEBLJrX3YWOYOxxm1nhYxycSM8Fof3fkdL7I2scg4COvkDe4zxYF045BLXpectADhAOKRn4M0
mEsEFQmXSARGPUarxfiIfkPrHNn/7JXdsvhhrsO/qzHSl5CLtAOnY6/85drp4kgV7dEI6kJs/24G
rl0MX4Q6iMgt/cpvk02wyD9OXdyRwbkGuGze7WGh9UYNid1jZ1uc/qCSrJexTq/s461NxmF333Vc
tnjBIVdeZXZz66BPezO9IGE+VCvfxtZ+cujqzCa4a7RGXq6vE3f2uci+tRu+k4I7jFHwXWf5hlL2
n3bwwC3Fn2GAV1f9DqOXZLRf4M/8aIGEeFOVnuI5/Q1/69NrzUdTmffA6qkO89tbrrxWaVtu28X/
VAmPAkrvHKVsmafuaOi5OY1GIvyqOMSfb4idTRgTNB0GB/PIeD70x2JFQ4ivl41E3i+vrfCSXWNl
7NpnPPlQXajOLzjhjxKywsEpP5QNmSoRQ0O6GWck0P4W4Bo6f2/uYYN6F2nIUldhs6OSBmVMPBkH
WEBZnAi8n6qs/5WSa6fZRlqqzHy8mhIhnTaqnLpTkyS3qsmPpi4vGPEXJQvKoGymFNIouqDDi5cm
Mc6VpvKpu1upnQh5MaMCh2IjSrIZVvZUqgHsDfn9OZg/R2s49Iux7oIw+cZtkzYNhFIPD7UYvqLO
1yQ1qTMuhPvKpX4DzLUTfqrW0O/YtNdbyClvbV7xBQk8/lpFRH2DZB2gxOb2R5Z3D1kaH+gSr5zb
i0T6eluGebkN3NthNdmUcjmVbrRvDdnHyT7VNpkzaFOi7H96srJWaRXsYWfuhpDqgj1usoxIAvQZ
j60kiACiiv58aFGVA4I+qCjylVAUEraLvGEbjtmK+EF3THufrVTw6WYNxQtz6jPehJRgewdJg0A/
ZbW+0LhS5R3ktvU8xPZD26YXLxvXnWO9MIdwWDcWBUHt5WQ0Urath8SQLgyaOWUrOh0HQFicWnMQ
V+yIeiog8jc101VnLXTi2PqFqUFNGxLvMswjnpijJvuYwtK5jMFtc2I5qT9Cawinx2BMSjo4nj8+
5ga0DWrGD0ernH9w5rdOydOoCkQpCsM4Imm97nPzS/veNpq+8glrhhhimk2XgXx2U7s3nOioLxRc
LLX23Hb+mcT+WCBIVQhNmjcviJKZ/iW7/jbZBbluDrllxJOO6zM/NsgCYX7UM1dw4SHZdqNFmsiZ
rkPTbYfaQCggBc8fvlKQYHNVrcdG36ci2xWQUfeiC+tNKHjDuN3tO8fqDUccbELraZm+xLeMuIss
08NxvfMQcy4Dj8ba5ojs5PObKsNjq2aCn67RG0+N7sk3zVPbF0AZ5mneBlm9G0Nb7qtuOi0OL+Vi
CqZbBb541q1qN9U83NT1tNhY9HR5qnrukGr6Tc1669mqe8j7eRfcVIo6cDmJHEY8qXgYdnYlkh2Z
1UJvs4nbvhsS/8IiX7yGEmGPvtttvX7vYcJQoaEtSQhzDxUDcGrZzZfeM9PPucrmT6sUyXdRI3f2
F11Zh0wnv0G/ZHtAGCRoCkp3IVnbgcX0VFLuKiz/NJQvns05uolppmIchr33o4dZIbqJSp7v7wfn
aCb328nQPorZ2lZe9jg1+ET5shtiwLOrSC/3aa9eLUccK6uF4rDUq0GnT+Ai4lUSe9+Exfa3PYrj
k1wQd2l+tmyxaXx37Xpmb7cl1KvfDs40bcVtVzpPUT3M1KGc+6Afv+SoeYtqSiltcc6CqjzIJX7K
XX2vpU0PA2lqHvi3Q8etX96+l7TMntpKwGmLqJ0BV8GGdLLXMn43+XQnu6eoetJ+fUiIrVZqsa8I
U76XoHOWe6ot3ioItP2xmNmsTe7V20HkG6XLi2um+yz+pZwf2UKIvljQ5FrnbVbbli4Yuhya3rSQ
ERjySzaR/eO1ZHWpBVUv3rraDOxFljdEjxP4ooNtI4EEjn0KGl5/xIk3k61/DDH0WZeKniXg19QF
JqTPDh2hfhUW4VOmvFXe+R/z5BGV86Ot35ITtGGwoqzoc+49myTYeCxmHe/YHjGBwaPnsrFPoY/a
A4R3ZUR+SOhWWOz26LwgI0j3CH/xAGdgLUc4xOSFX6cYo9gjaP8X/DjlbaP+IjJ378a6GlTpGRtU
UdbizTN7054N+Mo3+cYNFtajJY6SjUim8S1NHivrA7rIdqwNGknyfXvAfJrfotYky8VbV7IWm5GA
qpwvY/JjCsKTCbyjnwqqKpBahv0QvRbcP1MsHvuq+ShcivzDEG+lKo9Rx5I8dj8alot4fs79eNOA
gRj57vOpux8Gd6/FbYGOAM78nuzywxCzWeI3H2Gix3ycwz85pxwLAbToq00Fmc6faSEE/amYOqhu
EMm2hfyRTn9k9QmQZS4HLLMvYpbnqMWrBCHoF+8m+4mqIapsr1ChBVUOdIWLKT3scY4Ntn1xIzpd
Q4msVptzlXwrLE7QcPctWfomETCwccfnmWCbdjdEd9cpaDuCTKtY5eHOSl8DH2N5Rr3hMHGS6Ucq
nWNdVkdreChtVOTC7w9t5R4yC3SZ5z949Y/Q+bwldOWcbmlDP1Ulh/rWtfa9HKgMtcXVZMU55twG
ccLZ2j4BGaeFz4dKra3+0V/AGbpg9W3ehJNRD2UoEW/cB68Sdwurnq6zYxkumBMVUJdWSFoPtHP0
qx4usEVW8fhiO9lOJd8TfgIuZytf6/E6EiaJqpdmnvhyqQ/6S/WwWL04jS5lhOkJagsdIwMmYuq2
ZRFCJxjuRNsgClMncd6ypTtmanwu5Uc5AgQcgqfBuDRF8GHp4dvxOfHe3VupQQ3Y4VHws/fAEsxj
eVebfJ/p8tx015gI97NNk6qwrIMmCmE3ZAjoCgfxjyyPz9Ih/jNZe4fqEcWM7VKMoAYlL/5w3dUP
Og3WlIt4ET6N7nPdL6tQ4kn72TbpPnooTgi+3dHqU87fHVmDfD2IEz6PTZsj3br2uVL3i+CrQ6BM
T0V4NNlytJJTzQ45zbcFm8VsW9cv5XIt/WrniQ+L13h+p5oTrJdDzh4inZ7dgRBNti3FzEuEfgWW
mXJWWZHAQ9KbklvmdjR0reaQATB1pk2UT48lDQ09vYbuvE4kdaDS3KMxN9AXame52B7HyNEB15E8
yIiEme3sc+eQutml1fe09ddlU0wghtgqoa5l4bCBdnQMtEflFT7oK6+AVRzUW6HPXn32yntfvBjr
0HTIRTsnI3ek/kz1i2MwvraZ5B2ogifanGfeRfdxhiQiS5L2/s5ainRVWS8tiIEOWg8l9+zWZ9/S
HJyVc6BOvw7LHoPn0kru22Svo/HdyR8Xs5lrcv0Bonmu7up6H2b9Gom4c1hYaDAFcudGy8ad7F82
DJg0qAkQVQ8RWwjMCiyQEBZvFJwtCT8qgZe+km51P5QwCNMoeJ3humwBdh0KjmBsobZFA9zKJpzg
2RsD9i/lIor0oqa45NkQwTaVWUG3hMgMMlPAeZ2NUHqM45KUlSCx7c6GA1p5p2xE27K/M0vXHGpL
Xbs0/hz95sMhQwCL/NVzQwo0Q1mfoFexLbQLdT9H7Tv57EUstEiM+d2U2V1bLWunL1B7ehx9RUWO
pFO4q6xrEXerm0gezfO+DSxWYX+l5mtMhsSeP6xacxKGhqSb7KfrCiSOg+v21mEy+0lCdplxbW+S
73PB+UIvxttWOTknKoSVups1G/6aouDLbL/o/OLIGNRZt1osIh3cnyAld7EEIz482Ob36FjE5Nuj
DD+jLnvKUWFl9hATQwgD2KfLzF5G71qU5KI5puURekcav8nxXHs/ULkvbeWw/+6WtfQkbQqBCGV0
R84PpKXVOe8Rzbsyegc0cqd85xYgBgFJbzzQIUtJdczBwojZ+aqTXzR0OuA3VAolWZCU8PJOB/UF
vcBBi1L0odzhjnkLT7kh7laP3qHyTHGt47Z495fY38GxfeDZ6qDHdOH2NtMARSKiqTFQFKoDXCDT
vxfkd9Ji2Tml8wjsQa2En/2JjWZOAGCpIVlO2VRvuyIhBOi0CHPsUkJLbfKcO1kz13qFHLqx5uAw
BFaEsVzg8LbWr8aKLvWCj2sJ91IWUXgOATk/D4v7SQDWYP1MTzbqEL3b777TxzmPrdUMxB7bC8U/
Qp5ctx2eyDQ9RlFOwNqz/INZ+vDkc0QJlm6tvc8Zq30FYnxCKkJiSQa/OgbRfG96RwO5SPxNHSc0
TcNUP1pe/LT0nD56L/0ZycQht4TKkcZK8DwZGHOVDcrE3sWRQ3Q2u44pvaIZgOGqyhyisEuGjJrM
HDkn90oJwlmF3TweGghbrFoii185GEbcQtFyzu2k24cjlIYKdq+39eek2AVI7xu3ag+U316Tiauh
R4CqbvtKtfBgpd5n5Hi7ggEu9PjkSyIWjmByZ8pxVcjl6g/6iEO8S0LuQJMelRR3XSQuQUoILieY
1chpOuWLgB8bpTCAyESWiyX2EXfSQ+DPZ7tJhnBV3kBrdeGVO6ECKpFDXpavslcuxBlUkr0xLqAM
IfOg55jkSIv1JHnOil7JVWBSxMsi5XM3+ZzvR7/cGuWAKHA8f4uL45yhqkyky/IZjbYr4HjHYebt
4lg1eyPqJ8+R9VNjY5BGcxxcFYTqvVPn3RYkmPwZkAYrRpL5HDVpuAUjqX7F2WZQYtpUDVLFkoru
h0Z1AZKi7QcqHyn5MNjOB4dqCy70VC2kJmQ2P2oKMVTrbWHvlORszJwUoE2O/aOI1e8+7O3iUsfS
QWxIGud9rAL9PdxE3kSSRVIjSlNZ6PZ7yUSxipKl/3MrEPAicfrr0rRQpW9Y7bnKMYOVBfyNv0eS
YR44Vi0W/wvcGHdYYVDA1giRKxQNgjIt5UPrBy9DhETmqviQE97YpX3tvGO5Y0w3qr/2cgFVJmxW
j5ruplCi3HlLFr0lBXxs0M7jB9X8P2mt3e5Q+6N3p83ofLYJpndC3uGPqsHzwmJnZy9o0KWQAKO4
A08QLTA6PJ8+nsujf6CAS6PWQnRq4gPXomNtnKCw6fZPN9jq6gGmAmlC2TV3pgBC2YLWn1iDy75u
FEcQIBTTzNhf7HL23oY60g2wYhN9i2yiC3LjPlFpbanzcLbZZnkzb1JONHuVWui+capNQIA7bDkH
l3P5p3Xh3vRdrKglTwYDBfpmNi4fXVwT6qUn9yfKQcFtDGIRVuygHN7GWZ0/mh7YnAWvcm1jIHGR
I053Q0hMrqnkOtKjfLfrXl4hGUomqtj6qAqvugfkofdwcOSl4vzADgdc3bqZA2oolIBs8jLa5a0I
vhyHMtY+z7Xd3OV5hDw4puFeaaBsbli3XLcWQyUulL+vxX0RzhZOIrSxL+UN1RZHW7Qbn3TLVYAR
/FW2lr3PFyvYDqr17uPAE/DFa+uEQs0minfp1QzW9BoME+XTVvoPBkzczi9pa6980KnntnWiC4Qc
srGqIwnjcKRwIgtNZ9IjwPTYH36VY+K1exCpnFniUqxbp63FqTUA1BgKYz/ZHRlmNmdBs40j7FwO
YPOmAWUekrqg3JM4nbknEkJWuGnm5KFHAN72rj08FP7E79eFFq60HYw70FTpPawr7g2HrhiPMke5
QnZ7GPIeLVElXsM4XtqdrrLp4FZl+AFIJSGwXNwwsrzFrCdZEPsJAutLxNWEzDDHX1XrSjLemE4U
O+xtRpyq/gvedYkSVJO2jPpNlwchlyXzjrbxHqYYatEGExMkqSoSpA0frJZqAvvVLWPnAYGHAqXx
VWlf4An0FnSDmDw2av8NrdhvYczn0I1s2dyhbaB/5x4xY5cZQrKxICLm4WOgknk/xWN+Fi3gl2Yk
MpQEfnAIm7Z7isuJ/D3nCw2P75KzkST0McbfmWrncRXrJLynsf4wQQ3ap3TU7boVux7owb6PF1Ri
JeU6G1TyNhaBe8pHIo5Nra9uV08PUoLiH3I4nvxaROSdOD4gInVnXcT2220p3HkRZyip6vnnKAYu
AvfEU1JIbz+3ir87ZdxFbiuOrtvMz37vo7pMlb0NHUI0wB+jR9HK/hGlSllY78BjmQwzMJQnHfOW
lDWoJLUpu+pnipMQh38NEKjGc1zM3SkcjeaJIAE8hXb4x80gzeXga3aNwvXlGcJU0S63h802/wv4
9nyPIPeruQXkTaj20XKjznYFckwJBegSNBHHp5ziFc9h5R7TthAHf5LcwiMcQ0rRi4nCI/whFP8w
oDcpGMnAOftR1W5/j2lJ4lxP870zmxl4bckzllMdhoPsP01x7d/LcOyv80CxtGp08QINBcVJAXzv
iSlM/cXBJdGMhRIx+52heJi6iVD5TY3tZPo0V61znbm2YH09iMHYSdQJ0uklgwL76PlRfze4Qfza
WDN1Ert4s1EXmFhhKCpPU0Nwn742II+dPbRqE7Nr/AmV/O2GHNtCx0IcbeayfwlHJw1WjU7IzWu/
Q05agk4dWqqLa6YoyfscgMUqSRqxY/uDj1TiSoQuRuWCQXoNPJtYFny0m5N8norRuRjN2Ke2WD4Q
etBnmnH6FceOWLvlRPZi9AlI+3QtJ9XS5uhw0jkxzLHcqom5G9oS5OHbCvzkUAfZFnp6vWHD0PHS
YCNSF/DK5n44Vqh5FFtsji9L/EFJ1nZZsH1CQxFnkE3SRMWnXXPpYkmwwKkiBnBBnmfV1NOta56Q
Oel0Ff+pEzu8m5H9NNkaSuoWSZ6c8HrETAEhmDPCDVocIjkGv6oiIpyJKXklxOHwQW2wL5fUx+Wx
pXUREpBO2xSHuOtbFJiEZrYYB0ygyUk4Os9dfOVu41yeAdUl6xRnTx3BRraYIZTCnAbsoWP/seJj
w9eybM1Bk6yjLZOBP+E9ZpMIN0ampLCDarrKoodlZpFiuwSiRFsHQnHMZZwT+ex7BosFJn+FR8HY
MnJ8cqPsZPoeK51d3RIQaePT4/CKdAJJMEbTSTANBBGe/1/G/ngZgNSHSoMZmuNfZgr46hq/F1c6
0/pr7prlu6BpeIoWMRfbILFwCpjWgQM7JR8kMLyrxUq+kwhQVIiHrCEc46WP1lzX2yWxIe73yORj
2tkHZoGZ9y5Zkk0SeeymnVI90QTO7tGwGuAqkl10OgG7RHKBamEhGHaEPJ57Bpd8l0VewZGMhx2s
56haSWlRTPACse4Fyb+lAWM8z0gWkfRIx5Yp5Jt20eRYqzFsr1MSHaD6VGvFK+noQ4I5yYA3fDFO
NSwEVYOCmefr1BDnabPgKcaf3E2Bk9/4cdpfexxbz73VNxtr8retlS4fOp7Us+kgCei8wXINpu5F
AAkic5+JFoGuC85+iKuUj4+On7yhwBNGEHN7KXXu7Lsa2MIkYvzprAigzPm9ohNfjvsBIOjWgiv7
CLOEF8MEyzZWQcVK2i0LWbawJr60zOFlqQld8cxYd6lju7/ahC8zdSQ1pCTR2Ow1Ml6INbSKk2Wk
8Z5Tph98sRDw8ZmXNQGb3wLDtl9ZTH71uIpHbOFo5SItQAZmmkSdTfk98wR4RmKIMcxDYOjMpx/N
0WOY3Jcx1kd6jryHuEqrk58k7VfF0IxYx3e6WPbo2dBlOrYAbbzsAvv2Nl+sMyPVNovbg2ydzh6Y
BkkHTNgukdrq7NZZt4G86XGcjG+l1yVkngw+UBwc2KAA3W6V+86bA5BaAsscsyTwfkfail/6iqB/
iZCBe45FD++6FRYb+9zfBMp23U1Z0vAQrm7XMkz3ld2C28teBPJfz8QyO3kInVPgtoc2Rl5X7Yh5
3LTLsQwQ77Ok3SjhnovFZOveg35RLHdx2L9YDf/FoQoAsOw4ePOf/yex//+zaWL/H5UDbpH+/3U5
4Nj++cd547dywO0v/I+mbhS5f8X/ofox6tIl6f+fU8SwX/7Dt0Oy/vTYUZid28j2/94P8GjxhtKj
CMAoMQZdB/+zH+DZ/+FK4fBvb7MV+Pv/V3PE/nlMggfgy3eZnEMoKcRoCm4/wj+WA+wkMMawjSLA
Jt99Ag+7SBHUzpfK2nt1UG3+4Zv5L+oI9m3sQvPX+M3b9/Kfn8dPTnU5vDUfgr/VggtSklOd8nk0
/lkZ4MayCsoEDDUA+B3Btm4P644wleO1mzT1vbfc47iSd/APlKlpWo7TEypDccoYoLghXl8g5Jk6
X/37H5Tv9+8/pydsLpnnRDbVidv39g+liSgiOlvnQOgRDz50M6an1MEoyGatT//+k/71CtxGOft8
WhBhtsu/fZLdGxtBUbXrIUr1fpwmfy/zkEMUsaqPYGJ4wL//vH+9AhROoJmG1EtC2iB/u+KZLLOq
leRmJRzg9ZwvpNaLOls7aTHf9yPIgcyxwv/Ndf8vfkkaKHyabVN7YYP+z18nwYfKlG4G8s8JLIiH
FdNCTYFv3c/6wNC573//O8rbbfTPtxn3lsMH+TYZfiH+1nnpTJs4ZVYwOpWJW7yas2L4mdrFjWgk
avOWIyKnpBVt64fDchxtOMb5P3QZel+BaMpoNRI8QXqbW5vGqErJKzPAgSwKv8MybeLc9Z9Le3B+
p2MtPkCPEfVQEoU7R87Rh3//y/xX3x03iIOoEfoS1+2fv7s203bpoQutp0GEd3VLQaUyE53oBEgS
539/++8/D+Dhv357gWBB4v4QAZjzv90ii+d3DgMYaMtZgaFzzgl1FWrZQzUVCiPHNhAVoaqzMeqn
5Oijs74NfhNBAExoCQkG7+UXdw4J/eRLXmcr1ARmKkjLz05WnvjzNgvwBygC1PMfgJHem+5dq0II
TNL71FQJXYwCMj6KCuSnAg6Ls21nu37pWybjrlIvTKd9GjKyDyiM593XRYv/H4BJOymnTR7zOKLa
DCKNiaFumJJoaADdYqXOTf40ATC6KjOIT80ADa4b4XtU2qjNplU2m+iJFzvtANCg87KV5IdLHKWJ
QhLFKP0SMU+4ZXZLQTTFbrJhpyU7TLJWKkJ+z2PtHdxeWdRdJw85TKpmxc2m30q1mIeip+O01kEG
EFULlz2QGClojok4GDgO3l3GYeS9gbQv2X4L/QtaR/jTZXTHsmHeWbSBeglSpQriDh+792DOAHgX
qLNa3voCVvmgZYp8ks6Guu7IZFJrzf7cIDjESwNWgGQ5zr1P/mnN8LnbJELbAxTV6Jxdnq1SDeoE
wtl9UAfyZ0thhgAhM1/mVROVdkb7xaEtgC1jwG+XXggoKJ/m1cLUQk5zZQLMvR+UFWxAQkIpd3Og
9AxioOTKfprlM51S/JW+y9x3MwpUNyRQ/P/ZqMHbzmZoPyphk7nPksawwE9Rvk2HoIl3S+DCI8yk
zaF7SbW6qDo0fBOyzt11oG/zeJJ6cd2dcbpu3OUd5RsOOIybwb52PPA7NkjBNbnM+gWc+oBvl+c5
iF0V9SBexsbhn11Rv4K4WsZNG7XWOwFUXEVucDLBDsbjSFaqcO4g8vYwYgBSvrYkWCIU94gUtjOL
8Z1zF3dRi0HxGSgvIF9ed/oh9cxMzyPqFOpoH0LG2LmuXi5zSndwK8guMGWon8o92SaNBRD3zbAG
SW961LXkFpiFa7jr85EKuPI0DVw3M/aDLKMkY+pch1sGkgipr0+z8T4by+J7gMOc0EEdytfS98YH
Hxgbh+VhccJ1jiNxYf5RT3CM+3rcJXFTUaXqdHlVlXR+CkbG9STNpDqmlQM5JjHo49UwRsMu8hkR
tyFV4/9KhceIPeV6LJTUtcxq9ursKyCGypbeNt17EfYU/9NywpKEqJ4Naz/zCBsKCwwz6gZRKyZ3
3FKgBC1qhNSQdEGSp+Kbr5yGLBEjj07EPNrfc5FmN61vsDrgxeUcbZZgARLgFQ7GG8Rt65x2oV1v
gAMmzAioGWfNVN3Mi6gR1TzlqZe5d75XEMEaetxwevkMp6OAU7oM0U6E1ZEt6gTofs8ak21tlR6N
hk7Nv3LHwxVpLZ09AFInn9b1hp5gZiqyx37Y+G+MEyxaKHAk+DaMjRu3HFs10fVBR1+93fPDxmlm
PdddMT9WowrEflBUcdYQrw5KCCKqPM/u3p9rznasTMO75arolSFsN10pYfDLqp9r5nkErGs0EFQV
/YnCLuVM2YvxrCebI0AaztKlh6kz7rpRsq0yyCc/sq4fYJ8y89riFpXmrmAo9sy+SdDxnv3Wf0SM
v01smBA5aHWlzU/0uBtmQwjvy+uW7qNjtwCdZTBed4x5pDc2bFCPMN1ARrAL5gkYatH0T36d1cxp
RtPrd+OQ15xCw2BI1uM4ieGYGh1fC2rbGOEqj4j6BqkAfQAblKYYStw+JbfVbSYqO69ybMNnNWNR
7j1mBH1EC22BI8RuzbxCsjJvc9owni8tKiYRVdImC0W+XN93M7NgIdiZ4k9K2eSeJ1HRZ5yb334u
zbjxTCPplKHulgQWq+E8MU5oPrNLTq+CeXVESvya0gNLsve1eNYNnGUp+dEXLYZMCtjvmnfagdRQ
JzMyJ1v8e7sPiaqkbHAIAfiecdbB7MKt5XKO9dPYFXjVseu7HREGlySXgSj/lccJ7n3LfbOZvCr4
aRC5P5hTTQcI4NIEooK8jjg1nA+YgdelEepclY9vYZiAsdPB4jFKtE0dVusbDjoeMqKMmZiHEhKN
Q1xcR+10dxtlUa1tFXu/hxC+3jaeeRgYBuhTJ8+UpHU/hreYajVUScAE0KZlVnVuoTFPYraOeiA7
AmV5IvXJVAj6vamyyIfHt/h67o+GcSpJkJX8QCnJ+yGgx4o1XFvWXrpNcYWQHc8b3WaldTPG4p8z
O1OznmpNlSj0nPKVlxYzsPB6kHDYJFK5U/Hyyy9qk2K8+fOPqodovp6q28yh2UZC3i1+A8NPN8Il
etWVEXR1oomAW4DgQQajUgdYFBHvWMWGOacBTaBfYQDRjXcAWctb8YVl3U5bxAuurbxjIK+khlLe
fgV2je2Ldpk3v8kYKV+sCL1O1JoZwvtuJQP58s40y5vDaDeeJ7dkrKw7B853NcQVGa9UFQxoEAvL
aQ8t/l34zAmHjdyEv+0oSdO7ZQzUx2D3dPSADLpP5LQ7BEXobHfsrbCHQf7bvwMdiD+UjaicCjZQ
mFFD/I3LSeOsC2Xfb8uqiQkxS66F6zjK24xVEd9lYe98Oczh3ZZMePuo+tm7xumEr7MUTvvAvAl5
bzVTjmnjlu+Bb00PYcb8NJjNVMYY/im6LQtMsatyPMBCOMzZCJKG7AAchihocoD5UMAYoNBY/Z9G
Zcu756Xus9XQJaLMBzpTS9Om2zrozftobhQQnVb9pooxUu9dB9HpkC/e+Doudq6ILTvivpkCOYNN
DvtXUlvL58RgSsK0eime46aWrKuyDVFWyHZvYyiM+k57Qf7mejE+d6RrQ2qRvNeqqxkTjVnOKYE6
ZsaDJYqyP7UKZ+NWnJLLJrz9GSp00fyNwlmxKbIdLJJ8oCq+Yi6p/WNpqCngD8/Lq2583AMzAUvO
Gw3crS0mJk733ELRf2PuPJojV9Lu/F+0Fr5AJpAwC23KV7Hom2yzQTTbwJuEB369HlyFFN1FitSd
lRYzEzHd96IAJNK87znP4ThKi/9htAdqOH1Qup/0UDEzS8RUCt1DpEqoSiJs/F1CZNO44dQQfO+k
Vf9sIJN/gr9FZytD04Y0ISmbpzxCDnAIGhSODFqgndWApxqgt4uAyx2JrRm9nC5RVmt/Y5uAh1c6
K3G4ugDZxMqUmkyUIKmqYJuILET2hTozwtSOJ1A35hjvjcSw4pXMpPyCroEF0ckJB1trtD/YGCsZ
nWFZY/NyVSpfgBJW3UqYgDa3sZ8nL9obMSp69WSxh3KU4FhMRffKnkzCZIFU+w8mEEX/YDcSiJA0
VfPYBvyDa9+PhiexwEM7s5+SVWMn+depVHBfSZD8CZR8+iRcopE2fRKbODzNGFwML22eOHyYwdeA
XFYbLmJLJdjK4FJi3xmK+yYuTdAobk5Ab2JG1q2OGpveqweDHs9byPyOa3Z4itHlYFKKJvZpbbKE
zUk2AnRVlG/c1UnIFs3RsiDEJGRKsoi8/WmnFMLRAE3V/SQCAEcZ9M5TVVcTQD8Q1/idCHAjstlN
lm1aTsLSNrWghG8Kv5ppxgVIPeLGrX6ajgCDhSwgiLFyUiOFatOT/BE6DhFnGUKf1JNbm5UEO4oA
XQ39EKWX03X93ThF7M6DnmLwqhwbO0W70Ey3hjP0UKMl8Mh7WwlA88Ec0RSv+1n8stki/mpoQgPS
8iTsFjvU1BXGPKBHHttYZDZqKCPUHRSat43dkt2KspRiDNaQ7mtdu5OFrN3kmcIL1L+0h8q1tzsQ
zFVCY33juTlpY2UuYmdHHT9yNyFSFCRBaTHhw5VpwViqg/J7z2YIZlCQAnj3LWbmNaaVoV5ndQTA
RjeEoNAFHpkH2BGuatekI2xAOkw5iGcYHWkumfc22bGohGNdEuPudZR4sqmd7M0AAPnatSa4kSGR
vjNeZKBDFus9u3L+NrQBooOQ8Fj9L+gDVsKxR2EXtETOKxyxOB3Gcqhx79UWKiXVuxj2e6cfPyVe
Ppw9milkFrPXPxKrARep56B81AX9XD7Ayn7o+nE4+VSNPvfC1JwQ+DTpy7R6xLuIrEMWnql3xEOQ
BT/RX9k1SrdI1yOW6m1l2ON94BqAJVsndeHFOgYgmdIT6MZJgwm2gmJTs1Y5c84a57tBREDSjw/2
VDCzzbEt7kKkt79a0bKtRwsCZdfK898+fe0faURi6A2us+ormvmO/aCLgHHPbWK0LHVZ5fddk1tf
OpqgLi6pyMam5AvoZXHto6sjCpQvh65bl24j1lzw91ZiYrhrqvlz09b2eCXrkWodEm8LeUShsrVp
JczEmWvow1xPnOZGhr2D1ArK5bZhzwvqKc5zdP21xJb4j6HMGKf6mWwfWLe8fHGb1QITp+rrnhCH
hkznymzUqSk71Osy6SNuvED94zdhKTZR6YAP5l+XsjcRZfEpVREuNCwD6Q8Nt+J6TIr2DGUdQo/W
tTOTu1llXwe3Hu+HMDB+JZ5OFhGUCtKT1aeDux7ynkSOkp3r9RwucwrpJwNgVidYDiqpB8KCQ6e3
l9ptvvouZvwDyoYYnWMz/vT9yZr23lR3zoaw2Zj+D84tdjyWQvDWWSYvrCywibE7staj9rJ23Wdi
oIFFU+FKaoFkArCFmaxtIkD1mt8UWjtWRPRIVIKNZNf6CsKPrQOg0spOv898xWqDBTc/Z0bI0yZa
K76Rdm//TurJ/tXEkgiI2MXry+aNE9w4+PGznF31JBFMow0IckRMVVQktNbg8655cRj4Cl1Ex7qN
SwyeiWP/1mmTELPikrr+dSqUPaIYEEDf8QqaJ2oTCqcb7IV61YmcreOYJtMRV2dqc2R0THDVcBwI
JYybJNuzsqJib4cUlXtE7BvNHrc2CDiNoUJyHEqYe+Kec7LhsVyyhat+0JBO8ImUSLxTi9bu2Lbt
uYkn45se0btnBDt5hJeUklV98gsLFq+22BWwcrZrgxAofUoxhIQ7TozV97pooVnw/YOVq9oSHFtX
5eAqbFGYjxjV3Gnbe0NFmSGvzZ/tSGIRoublmEw+VfCQoTAPgeFkC/0AqeyTagf7S8NHPB6Bytu/
0BXMD5jfJIxG4k3AxzShUzH4yAJclaj8qb9oTiDQ9SfjCpsip8gyLb0nkoxzfx9DWi6xsnVMKRFf
AZYEwcXWgw0C6zgg/Dn7RUoIR91H0dFCP0MUiB1ptqRFZ724MA9wRZZ2Uxxd5S4CD3SYpyYtMI2j
5YF8XpSZS6GfMDsiTFtotjvcSWx6mySBZZb5To77yEGdj61D31A/jgwKnvmk9rqdm+fAbepbHVu6
QeFSAYeYMjrfO2jBbrkucln/jCc2mjAWFKJ/rEjdPcl+BpmFYZp+sQXZY6t4aH3rWPMxs8aU0qT8
0VWpPkVJw1YSrTznSzx7QoEXYrEZSLRIvfYWjYx6iUXdsxK1E4Zas+iSz/QaC3z1M2ELGycPUBSG
4QQ8s4YKkO4Fhb7fA9qW88zWvlnxWecvLHHjuRG5E22WkmTEhmNQhMcCfFEbwX9tQ5Nwpo3dljkp
NVjwXNCVdnCn62zBIybS0yfqJwnqEBQYK3qwslvrBm392YjnwcIlQ01hlfYVXiu/8mO292Pvi/Rx
5N5wN3Ukf4oeY0vdWg6HI8tDBRxafTSgp5T9C+tv1xJAhAl5TINQHfMycYtjQmo1OyDXKdUWegWD
MnGy8DYrk/HLf1d5IUyA5rxcqoh3FeEoD4MXtjf/vUDEMjs5Hi07KyQCAxbtQ51RI9m9XzR+o6vA
RG0pRVlA2WwQ/y5ST2nAWY8U5HVlOuFpnskPNcIsuUIOSxVpbv0tihh3/f5F36pTW5TlhL+0wnz7
oplkEYFSCT4B6npsXWFGODv8OQ6+reJFg7BBUscCFaT0TN+/sFhu56K/4Fqu6zoW6ecCxO3ft2sa
wVJMSZa5WmJuC7MhowjsVepKVKZ1NhD0XOMjRo9R1R1RfK5jIuL2qs1sADb44Me89RhA+AvFiuLi
frgo16smp0hd8xhMN60eSN7ONrKnkjCM86+uH/pzbmAPb+YEZKXR9sferrODj89qnUbLtrWPK7wj
wPgQe+s7ejPyGISCmq9VOP9+mDBvWM7SVXCkvHxujq6bYMZSSMvJIEONUtyZcPJu0yRuutjpAjB+
TvNBx+utt0Wqqa1M2kGOZbpLh+WPZl7vxGETdrFeZ/2AgFNNghiTJKvJRdLJ1oQSdRTkz+4yOgab
mFQKlOMKV12p7A/6YMu4uBg3nidssG+WzetyYDP/+UuAcTUl6kHyIUa8KzEyauJNvfHRMdv55v1h
sbS4Xl3K8xVUOnoH6LX/vpTsaseobZZDm6LvlZ1GEGRwEB7/g6v49JAtd+lfWsu88MejbUCkCE2a
9NoKxbzNiIJ/LADOf9AjfX0vnFd8ZhXb4+2xev19FUrMFOtrtsKdnkEoksZHA5nelPzXr8dTvBfB
t2070lMXE0oRIadEHVSuR/7SQS83UpKBs85bUt/ef3CvRwKwbUv6SxuW9yMuLqXYNLtmBPxDcWa5
MsrAPcqMKOBaN/qDCeKNp+eaymKWckz+Yy1//sc78kUG4Cpnk85qiF5qKTVQRyw+uMrrrwwhAxJ3
VPy2byNRuBhwgMcNVNFcxnQQhyeLg5wV1XsZe0vg3IlxOqbBuCkiNeOlL9lyVCV1Fxk4H4z8V2sR
9iEpHHYUjBcL7f3f9xu6xBV0ivBoow/wM/TLqlQUCgEmksQGDfeGnEHxwYfwahLmopaUcOAsy6Xn
B6v9z4eMqL/X8TJEi+UAa7GHRHlkyDWoKph/0gn3Pe7pDVSV+D948DhvkCool4XQ9C7uV0y5pYyY
+41sC1ybCMjoSCIADkYuz7URgq7wJfGsuFivOjId6H1BAfACOX4wpt968IwxYPA8dLLcLzYBogtg
UnHYWqd53KyNuDzjWWI329C1CylZnGbTqw/vf0evnzvp5g47fRQUJhKaixnV4bBtEb0HqUBl1X7q
sf7NrYnaP4HtHbjE4eEtIjSkD4sP3vgbA15Btkczo3j3GC4uBnwbGHQe4U0ganQpdeV1dUUBh+M2
buDnsQVgMqVEhrZGGm1jp65Bt9n5hh52uH//GbyaS5i1sAgiCkJPhMTo4oeMiZciXoUvMpCtuqoL
ePSqZ5ueDF6+ev9Sr+YSLmUJB7A/oZyuMi/2GhnpX7JVbPjTwksPOsuCrbKIW/m3V2EU8TlBsnSX
nd3FDU0iiuxuhICmTbPeyziPH9DmOx8M19ePzWHGYq5C/IwA61L7BLNs9MK5KdZVxTmyj/J0H9kp
+gXIPB/c0Osvw5HLgm/jskCJ7V58GUFCRnhncSmjxmu0HSrb2LWxBzE+gUbtzx2Fsixs0uv3n+Pr
j4N1mS2ADfCSudC72PjEAECbQmI6alwj3U0IukFTBaCHxDCdmxa/EpSiFszzR7Ph62GyXJjtgCtR
sclFD/fnbCiyAaRg25XwQ8bxUwYjZTNZZnp4//beugooHzYFHpxdbvLvq6gAtaRT5QQUwBy8Lkr3
y5gY1f1/cBFXLHeBUEu6FxNM37EVMLuM8pyV2uDDdHYH1ML7YICINwaj5aFVIhfb9oGmXNxLZ411
nxcBmWDYQm+soaebyJ6ITDgLmgB97pXwMVU4DSTODh/bem4WzolUQKiiJCkwSsr4ymtIoytV731/
/yEsOOS/d5Oew8YAPJBLsIcp3YsXKjFZSOJoy3WVq99mHOqvXaUfnGEuryyfOkPWEMg0q44avzu4
3bXnkQwkIEvcOOEEMM3G4S1FMnx+/3e9NcB9nwUAdRTbD/Ni1a39brJpJC9sV0EEThnTsulFuPFz
Jz3Nuv8VZpisBJzB96/7xtuylyGxaDRp4nnLn/+xpaK85klPMChSh8JKHyDq1gENxcHMP5qlxHIP
f23kGRGCQBXUiCZOYP/iI6Z12RuzRsuu0xy1UJWRrJRNQAgzZFFQ0cx1D3LipmwK90b5MwH3/mx8
cG6Tyyi//BFsMtCrIx10EYb9fcMZrpWO0guYMFsSIIEPCsM69AfXJFEg47UfxTT6JxoW4/fKaOU3
yx9/160j2IDQD9HSiG5Trym2kdbuHZpTYAgy185jNNGgCXHXElfUVSMJkFOiKNDHIBkcbX4kQH1j
wGBSkQrRm8kSdvni6BROZiU6VhZhd79UGHsPAYWhrWpV8TC7gfFZoB64Hi0qd+8PmeU1XTxB5Yrl
DIMAUhHQ8/cTjGyzrUxaBeucK78Qu2nuTYSvD2wjwPNM/kefxhtfLFhxoOOeQjfI1vTv6xVIiaQZ
yRzeixYP7LJxBRW29cFdvfEhuDxPi8qPx3J9OS+wwsSJ8NEWFbzYR7OwNDNWGN96aSVu33+A4o0x
yHpi8fI4yyCkvhiDY6tsZpg6x0MtIhwbeUaFbequRG8gziBxm3xiU9CuNvlWYlnt6yF/FnFwphoF
Z6LXH0w+r5+wK5hyKAD9c1a0l9/7xyRQZTpMuz4nudkQyd5u2GZWiBc/+PRejxv2DEgxOfYyDbBd
+fsqmLqnzOIbWoeY8HBjU6jsa384FMh0b8qClsD7j/n1G+V6ii0eklOE5/JiSrUNwuRsyfVsWcS7
xqbDTo+ZEJqyMf/14OFSLoT85X8Yqhe3FtPsy/RYAdjsuvqolv3RDNXpqGIQyO/f1RvvatkiI6df
Dmls1i+eYopWw80YMX0WlzsFOXEf9cL44CpvvivfYZGUbPIQ9fx9FU9EBPgN3FCAdIbXpOqrgk7H
uh2BowZO2n+wAXrzXf1xvYtlyB21SVqe5q7qbn7UjtevUJMnZMTkHxUR3rqUxVrHQmsp4ToX00nt
N8FgCG6NudrDlOMCBm0zgvpgXx/ff1dvXYqFTlEp813ajstT/uO7CuUAT61HqpFUBFz2+O1XFn7O
m9Jsjc37lxKv3xgaeCrHnnJpmJCm9ve1clWgiWpRyxVCCsBrJed0O/HuKkda5OaVEGRJheyeYBUg
4GrqabeUde8cwL3rRFUa0JgOvE2LwJyufwtWDjeF+OCTfD14lx/JoBLIsn1lXUw0Zsu+seqYZJ0x
rQBYkY0Z0jzdvf8sXj92DxcmWRRsqDhOXx66aEdTOupdYJcoDPdRkGdHrR3oLanSH1zq9XEIt4tk
v8s6vFTaLgZTGXdOhv0AqEs8F+kGsYD7PHoIaybRjgXMQFcQCe1NH+1i33jbFKa4ReXZnNj9i+sG
Pkpam830Gm4f1G2YEQQ5u6I99MCMePDlAy+/OTHU5xtw+f3VlLolYPkm3FYuJat1Agr4aRTpnYls
4JPQw/zBq379EijFOA6/kpIqvdSLXxj67ViZLZK6Wnrdo2GG5TUEZoR3IYjW99/364fhczBjTFGF
5CW4FxsSnacmTZsYnIDh+9+kTIHxIskivLOdyjs9RdMHH9vrYexzhmAoCyZIkyL4399aUqE/0BWl
klLbzRMW4OnBg+lZf3Bfy+/+e6PFxs7CQ2e6DDJx6TWpFBhCLx0pwtFIPM0jVlero5+HahpGNyps
9DH94A1Hg/7jys8Qf73/YN+4T8767JRtCiQcgJc//2P+It1C+DKnx8A22t/6ZQdmKhrDx/ev8sZI
YSfpUnxiN+n94xD78yrMkTVqO+LfdGD1D+3U31OZzb+ojKXm/Su9dT8+5hOBb4dF2rmYIyfc7zF4
UYSMph/sgirvX1yTDIf3r/LGCZjKFQVU6ofUfKR7MTzmssKQk3XJejRIGUxkiy4Ar/q4cacgwZbq
h1tIuxO+7BYZRQalaHSGH61qQFag3cW5D3YNw0G7FtS5/4NBxbBaDmCevRwe/n6nyDQDNl2wD404
ajBU1zSNU/r1cwOIj0a2zVHcCYodgHz05JRqP7j+q3fAc2HUMCvja+JNXMwLTI510CkIk4tn/yky
/PTabYL8g6u8PuaztWZ/RBViqSSz4fz7NlNjyBoWZNCUaPQAxrdRtE+GAAV6kdGzhi7hHfwEQGwo
EF9v82j+bouoJ3i8BTMRdy1u5Mx9AqUjNv8Mj38VOfX/Zix9Ny/2/8foqaXN9H+3l16X2c+yZ6X7
VbRxO/2TPbX8E//LX2qZhE+xJ6MFZyqTr+d/u0ulg7mU/3MZN+g9GDL/x1xqe/9lo+5A2EUJl3Vw
8X+hpWqj//HfbPVffN+C2FbcU4Lmif+vYmApMv41GdN2EsqlIbI06f/ZFS9//sdcOPqZVWuYdhvT
6a8Q2+fD1m6m9j5JNbq3oRca8l8V3hkS6paZuABROFOt3cFpcQuYeXIAT202u7qLqW+nXtTKg5qC
8aFwppPlZMmOjJafVq3gVbSJ3pkNfnvfJT81RLv7bIoR4RuFeVlNxpcwh085+UHyMKODJ8/HvlaO
4e+zNGxOZuNhDc+N37IaRpr306PTVD8DRFXWDmlqNYD3auFmiabr8bBrPdunKObQGdmye5rJN79B
lNxs3NCCsaJigqdxSvSkqyfwebydpwnU+VH2sRl9SmeREQzbFc4h1Yvyjf3tpzkfvkkil3CYyIK5
b2ZHCnFdBxMhor0Py7QrxwoWE5mCMlQ00YkR99e1U07XtD2e2wkw7F7KKXioyiact/2oAjIXDKBm
WOfjozA6WCQIu2Dlpjq8TZr2SeaR/OzRmDiPTgOBevAFfxjCYwqtgvwPgZx/3Vko5jHZJbyw76iX
0DjXpdlvO124txlYWHTDY+BsUzQgt02UVy9MV7gKKMuuxsqxD6BEgtuwsKL+VINbeOL85ckD7ZPc
2GL7GD/5hlD3DfLuJTZWiR8m8kXMT7wcoIoaD2JL5aKoU5nAYFzMfV1HiDXOiewcNYY69XaIlFFp
Re6mD/NLe1X/I1J1eky60l/FdV18SwPcQPgncBer2nXWuWOoK04X6ipKauO2BXNEZqAf9FfugK9k
QyH0KVh+fOc4hMw0sASbCX5wzQbuYfLvkAyHSHqL3t+kJJl/k7hn1hkAyqwBYJJCOUK9Wun43CR+
fBgB6+KTcYb1NIPsVsYIH7HIHQgboXPo+RzRTZOFgzi2Iy819mHLAsmwu3LaNXl3hUT0c+i05Qaz
dbeaTBwPuE53xhB3O1Xbm1BP1w4RWqvYJ8OzdDFpVYPa+0YAOzNAmNt6QHvcbFU7yQ4fSrT2GsKy
tOHcB4G8d4BdnhleG6smMoGAEPYscyxWpUfst2HOwUYV89dwnDGOlIyGaIZ8U9Ej2mi7x5PhD2u2
fQ60Yvh484xwgn1sfKzC5Dy0wclPSV8q1HECZURWJ9hGq1EKkF0LYkfbrOxWZ5xaMP5ANf1HFU3A
jD0THFOXSeCCY3sgpuZZgC+2W5JaTJrauDBtezvQUUGxZ5DI2jZVuEF9Gq6qLOxXLjfBS56uDK+8
bab4FnruOSih7ZY9HkE2qOuwr0mVgd5iZE++WcRPA0zHIyljm7QXT+6UOucehvGKFCQ+iFrCpHNV
S4xJ/HvGIr+uveFlrlxnl/X1EyEVclVr935yoy+h32fXpW4ZIfmCcK09LM8d3L+omqO7Qk/TMczT
jUc5chc7jvPS9sQ+hCBjMMXXWGYpoh604ZnPbk5Ockf/+qn2RI7XDvgS+VgxuRzp+FsFBdFLuSNI
aEaYLA95aJbDxkkhagwq63dVU5IHFcQ388ynvubjJVYvSkY72nrYhZ6mGfr8SnZNBbcdftVt4Vmb
VqTnrOyDM1kdATWFHF2cnRGEhpLb6uT9TEX63pgNbx0P4a9uAJaaRWo4GCjD95npLFkh0iHdJHSn
GxFnw3crEM6VLvUhq3D5SLfytp0suxK74kw+Q8GAf1aVA1A8MbL0sXVj+JBGMWZYnOBt7ZLcRf6m
bbGVKk3uGSh4J+YW26s5eUeo5e52HLR9nzdNzFvHanmiOlE9V4h7mCjxNqidYhb1tjmRGitP4ieQ
BkR0AkczYW6Huh73A/WoFfFHEQf/SBwxe3dE8IxIuyLUXqQUlwoKfON8hyyPJ7XK7K2MCnUA6oRW
35sBhGBWLZiychltGyU6c41VhxYwZog9ZLd6m/UjseIp4QI9+SM3mGKrs5GPDfXLdH4Ie8M+d74V
bH2TSa7Ch3YuU5irYY2reF3ahvUQRy4a0nGI4Xe1vRt/wx7q3mp8Mzt0pOl1iMpi7QJA7vgMr9mp
fhkmkPb8cuXUBwtDOwLqmLw55w6tabmtTf4uNov5Cn9QdusNOMSMOqjrNUzIFFrgjOHMoXHtdQ55
J2HitLuCsdra1brWrfEZC4BxQjle3mWhUDsBVulubpjPYgvzPKNJdq0Nlrw8xxqjYp4Xt3m/+Ebs
vLqli7Sjv7Gx+oFcg4zlzjA2Cs7olnQfazthITsT25jsiq6TbBAQxxiiBRufhQ8BoC+EZo/xGL7E
Ht6FuO8NnNR+vVdjA2h4BlO3qqfEz7ZVBDfUYuhNUXVD2fPO4gRzsjJCKbvRsB+TTP9uUvG7X1h4
ldGXP/AXENQh9CKKvXG9MdqjB3IOipH3oGGNY3sw5seixw04j210DovC2LmNlAfCuPKza5XmHRlA
ycnDp33MSNHcyjzUt0mRV3dQ5PntTQ4X19NALgtQQiYGbe0n9nXs+p9wxpdfMY5Hh6Xjtys7+Vwb
NJjssmL9Ag+ELt1eFKGEMnScOJlbKqLuuzp8zMhNeJ7G5ncXs9DIYWgJfxyCGziAmvAuSTcm74ZV
6zgP/Qg/zWY+P3AcIxi9BVLpJXX20lt4GisOYidNTX3Neb25Jg7rjOTSw0FVTeAiou+RUVePptkn
j2k6kISIRZDvvpiPZsVGqaDdd22pLif+N1e7wXe+ZriJ9rykYB0XEwpDJizvDN0IGoQ5nkrTTc6w
HMid9h3/SLxvfyynOfvRDFhbMbMvuYTDE+C7Z4LxdlltDade1IIvzS/u3D4Yt3EL96+NCvdpGPzh
tmBjfBtlxRPi4wymCM54G3ivwbL+YExBvIVbXx5KsFtXNdPKI7Ko8WquCFaKyxDfH2pf1ayG2Y2/
aosqP/L1wlb7eIqrK8MPise2NYytmlIIQbnlyKtKxHkJMigdrviQIKM6GH2+p8qEhlzW/ve59ssv
YjDjaw9cxHBss6jfGlY2fx96iwJMMjXdN7it6sEhWQko3Vg+57my76aOlFQHJ/kJFdDT1BrqYLGa
X8GH0SuyCs17X4uJTOUmij51IF2/Dk7U/05H4PRV28APqAE5wYEz0pu5y/FqeOPwuxJF/9CLwr0i
ay/eB4Y/bWEq5z9zHEEnVGvR7zl0fiV5F6wLGGqHussdao8kk5rh4Dy0liIZkJkf7Beg9U0/0N+S
k42POisNwH923yEIRxl23SKUMTZOplyiuJYXngxMgqaVlavJLuhpNL6/KxppqW2rODKgXkqSY0AY
1xWNH1hITXQzxl19oMgNFdOnHGaVRKVVfWrdzJRCfqROpfhFxBYXyNV/840UWKBm+IGxdok+aakD
n5x6/DwCkErqJP3VKubmMrOc51b39RXjr7rDUPdClS88jiHbhWQREBlka260AVaLzWL3VEEO3dle
jIPSG7eS7tfOI7Y9jLynEExqaZtHJc2TcrDXYtkM9pFsqn01EBQ+p2dyOjRP0GxgmYcwX8s1YbjX
rHc4EJM7k6Y+QMJ5TZTLDclDJUbV1t0D4SMcKIic/Vg0d0ieugMe4O+lZ9zEWVOvOC74YHQG5qSa
ADybPSWOSQjKhDdsDbthfy3dLY6vTZHXe7Yg8bFo+us6sao9sSTNsUT4Qspamt+CAB4OugevKfj7
V0bLVxfWmdgZADg2nel69xFN9e0UANonYje6LqMc4nTskxOES+cQOz3VmhqBvxoFkxzsQDUUAETY
uOIQISPQY0sXzeJHil8Ei5u8p+MLzFovFR3EeRn4XWscttpU0NbZbRQm6aWmGy0okOA3ztGTBoZB
cKrj4RSz8sdo1sERTACMDh8AVk4t/tSmOCjaIfBPXTWEuzQh26iMgmwN16dajzIIiHAc4gPogJMx
Mr4tALqHXuFsxt4armylegpe9YvAPIiQkRSS1GrIoCj6jZyH9Kw7q1+3ROasJr7nhn0DGfVTO3xH
c5Rc58iab5mJPwOAqB8JIg32sqXGCg46O7mTfZiBxG34SyzomFr5crLiXHHUW9V+m5/CMMbMRqxU
7Y53XeP5hxL6fRZJwYj2DzVhfKXVLe7tYxxosi7rZNzp1H9umU98y3CI7wQints9EUgTD74Ow25b
qQjzhTU2u2E2mECpTG5UZJDR6Bcv6KtanrIRk05VeGdsPsGt501fibTIDybTsxsMi2Vuy5JvRNG1
mkAFEjzW7jgtYVMBjbvH576eHUjTyhDzrrZNfRjZ8m9q6ZPWNFVPtoVrL9fkYPhNu/P8KHrKjDT7
5ofXMV1GYgadweNKBNoWxB1tWqeR6yCJMMET5cUa3+8mW5/FwL8YaAirTXDwQ16JwFUErHurSVDH
7PekdMISF5IvVGt9KF22aqQR7cba3w0Of4+j9T4DZrKrU+s5S8CjtsmQHkM9dLS02oETpyLmIJUs
iuww3Dpeg705YfrcydQFpQ3XZhdibMBXkn0qQoKWTbb52KoOdd8EKztok01TEN9KkuEJyCvEiYHE
QFMiC9STzHYGmQX7mTSq1Wjz45nzj/i511bRFqcEo/wKw6E6zEUDyRE/9kqK4m4iUeaQzp17iND8
H6akgQ6i/JaZ26i3ciJrJ3PZK8/bJiymY0Le5TpO4haKQfJzjKy7Br9O4yR3oSKfZNB5dEib9ktd
0Qm1cuub5t42mSAlc2BqOPv5bdf/GjirEmkED2OS4gi2fKNpB7O5/pJimlw7+beU0v5hluVhyAYq
Of/Ejjg/yzb/RgQdkZ0JJ2GZ00QrCdIrOUOkjU2eyfXQ+TeI4D5bo/cShH4MAoZw1AwScJtiVuiT
8Xqg1rP2l3hiQMMrcDOKEzccPIsYIez7SY3odSboLzJHgLkkifSZtjBEe9jL/ZwjRIe+bV6Q1bYq
J9w5uF3nTpI3WvT5VWSa06ZT7X3rZN06afsbMbdfXUn8h6+HR3iq9pbFq+dUSVXdjxP8QhpwOY42
FJbePW+ngW3ewyagbtJFaUgo1nycyW9KEUkfaC211A9qvW4ogrGdiMQhKsucsIoJ6i01sS98ETfx
Eus4dodWEnY0SJ8k0hFzdsU+lXJNq7dBT2hVQrxa1j57Ptysvm8GADALqMGf6w3OsassIHVdR36y
MfU0H6eSzC0t8/JK5KO/MSKaSLKpOag4SUNeQejb9xMzdWE2J6G1t52SBUZh6LueAndeDbdh1nHq
Y92E40kdIB/WQeAOJ+YbcuWQTi7luiuyGvgCyOSKQ6ZfNPyfYkteR9RrcCqSL21Q81vN5BWs24jM
BTGV9sHLMUDIPn8ocqzdLaKyBpOKXQ3pQajg1vcrEnqB575UMqlXVl/FNyMRiwcYnL9jl0NsZ1XV
EUJARB7hTI1iMcmOaFUhnDBlFoq2Tj4W3/BUcdRIeHRxaxsnYZjOiSgDEP+N8UOYxFPPNgp0t1wQ
rxUez7iU+b4U+ANjNVtwkkSzTSxYR13cjrfBbPobf5B6OXSk12zjlxOp9cjIvfc8UrhJfLh2ZwLl
R3ze28AAvpmPqKER/39yq+B6yJxtUKofgW72ioRL+LXRQZPIoIaG0qOZPdRRa13JbDpOeXjvlQVZ
V3l+mloiclX4LB3zp5m36Q7hmQVPFIabncPOxnrnb7RkOpSdlx6d4L5G6sAuFeJ0kOf3sqj5NcwS
iiQzXrFJR9PDntpClki8a7vLtkNMdu5cFQ+JzD+FtWOtKo+fMpQClz1nhLSz934/fu59vZD4scmM
Bbm+dYhV3iUBJXKzWzx9zqbXZEjHdkfWBYECVpSc3DZ8cod+PxsleZGEnWSR1ZIPjCOK9tjvIhw3
fZRuQUhpthf9V6q1QC+H29nsH8wQlpRR/kpz8l3dbqI6FfN1h2ZPrSJ58OLoMZm9F7uBqZODON9Y
njUdYprPu64Pv2fEYAwwp0gV0ae6tsidwoJMX1dSv0s5yEBtWREMBk4gZfn0jP/J3nn1yI2safqv
LPaeDXqzmBlgM8k0VSVVSS1/Q7TUEr33/PX7RKkHU8nkJLfO3QJ70zhotU5kBMN85jVfezv9ZprO
E8VpHWpyGrkIex4yRXIn+HQ7Ncz2Uty+g0X1ibLEsDPKst6NeYQMCBRW9EV9fadOtKDSOfGPyZQ/
tr2xH63PU1H8qv2KuwhVbJxoMEFBLwdfGCt9AksiHTQlrYAfU22ZVdx3IhSXkMY6orKRAfoMnIM5
4SmqEeGF9YRafX0vR+2bLoXJrMDVH9X2U1A3hzFW/5oyrDFVH0UYn17ZzkBurKYa4yLrR7QZZmAU
aHrSA7cf02j8RhPge1igF6YlRIxhG//ordJi686lO6B5QrBNiJla1C/9aur3udoeAjO1d3Arz8No
9Tz53bs0QK8glHGVLDQ2fhq3f8IkAxafqwWKYegvS0hsUOOssP9VKAyDJlX2tQ9fk5bZR2mQcZwi
mPLHSPuQauUn0jbHZatZ/K74bQWxqJj1b22b/7Dy0Q0UB78uDWFVZYqg/1OQ2ZcWciG9ZqHhZyHx
3ZYZ0XN8AAX2aE4tpksB+5aSdbSPlPydxF/cT8Ygu0MN4U3O73J6+nv6CuW+ZzisQhEvG/QRo95p
UjytTpBJKoBbapD4XBRv0RWUsNqpKulvHRGQnRoZ4EjssdtbGsIgZhFjyppTTglVnARVnVBAIzH3
gz1iaL8ak9GkiFctTe0TarUmHtOWug+G6V1aO7j55fKREtOfCOfijAbY+hBieoJZGhjbaXIqdyil
X1bcn6Uq+WmXeECbypM/Jufa6v4K7GnYq7P2KbJU8NFaiE8qXsJSeOrG9p5Ob7abBxt3+JZ1pLjd
PSYFbgkwHca9nMfyIeshAltZOB1CyACeQwULMLeu7mKFx9Qak/fULHZyEXqppJziqTY/xWF6P5Xy
d7Lr4RjJD/3YH0OnfooC/SMu8/p93weifOzf4ZyAQMDPSYl+KGV8Fxr9ly7ga1V/Rarz2c66b6im
m5+yFjMqy5qtOxDYXlDo/rmtIFbrjYwiL66ex0TG66OCsuDinnBSMCwaW/OToerf21b5hDl9eKLH
5LJa9glznB13iU2cVaLLgdRP4qr1hL5Vw3sRq19IJQG0jqrhYlpv7yhyJW4b5PWere8OpnbXmOWP
kqfRhWjZ3aWaxQ8AeX/WqwHDId8xTqaC7RaFvr9iUfStsvrd1EnU5zHfG7R3dil9MYD6YVIrFZ4q
tzQqSsIhw5j/xgGkeuP3+AYV3Te7QFrE7ju0TLBd31u4aXiImSHXJ6EEN852hde4Xt9TXgfQ79zr
mvOQ67aCWun8tZglTJEL5DAKi9cxQwEpx96p+mnNA2J9fh0eatN4xJwJPRY/eTd2Lb0ZHYOALvhQ
+PpT1ulPY8xFrSSj14P6M+xhPuWZ8dhCpeF9jXDSkUsdOiVex1C6s5NNyLGT4gbRvYhYzRiUd30X
zQwe7mDUxW4XIT7iEzbJuYOVWOkkbthY6GyYoIBkG9nFkHoFde6heEyr5vv/bx7/bgXTuv3vW8f/
O/+7qOuL1jH//e/GsfIHwsOajcsWdAPkeAW76bcusdAXhr0nZIsFHMMWWPB/ZIl19Q/TsNFD4Y8s
2KuCavyfnWP1D7o9XAUovPLv2fav6Rw/I7H+C8QD6hQQJSkmnWMHao6qL/rGqpNLrV6L+oBfyN+j
PraeEHoYd5M5wzNAzHDXwMg/+61lfwSz1p6wsJI++lX5gIV3cHRSyXPaCZhIcY4xDX20dCIVHRbD
J3j4BITo4npoD9oHMCn5Ph77H5lcf5uDtHd7aXrnl2l/tEAYe9TVkZxUi+SMVXa3lxsh+YR7yLda
ib5Vo/21HGaiaDyCuNk/YqmrHfJ2Co9+VVOcy6R9NeYfS1Pp3s5D/NOnpVoVYPShlVLvHrLPvKi9
11STdaciNooLXjt5SqZYHq4eSDuQ0vzQAYjzUzBGw1pjQLrGcwZag7k+0octJ/UxQE6DIIV3IW/Q
PUwcqM4A3HqX19V00Zm4b2tFOtA4RAbfNudDO9Qg2grt70KnsxcNdrzDOebY2WEvqnPvtYDOdyJ9
1nsfQZsmMn5JWPraYxR+8JNax7SUBB7ZjZOU8HxwJc53c2/n968/tR8o1xXZv13ANv7j336M/+tH
UU51FITtf/zfoUL+H5IbtwBY/feH+hDlS7lx8Rf+gYMofxiApzi9UAEBBtuA436falX+g7YJCF7g
IJxSW5yof061Jf8hwx4UpF3lWVOcv/TPqTacPyBWAtqzdVnTYBgqrznVl5A1sKtQqAQWBNCnzJOk
C0TiCzCIpsEGdWgjeKao5GJRbA93LXHzR6cgJXixKE+/r4r/kXfZU4HibvPv/5Ob6AUKUIxF+RXC
iqIjOs59xCX2ciycJLGDbyNK/Ggofgc8yyOfAvtGKg/BMfrvOfcIIqKUKfP0dby7fwanawvMVAee
oy1uL6QJ2xiLj9CrdCm6z6UELoJTaS7nqUBdhaFb28ejYKCseHvaz5y3Fxfn73kD2wfYg4AvAMHL
eWtYLFGqpgRXapiNxHRkvanGPAW++fAWbLpFEjbq+T3eEOFxymjlBzQiz1xwAuk8TNXWDxKQsasf
5Mg8GirLwS+7/EHIesmJEtihhxRe/5DqRXg3x0Z7YkvitjNXxa/MUYGUU9RuMGpKkgMdXjJqotmH
jbURy774KRD5DBW6LtsP2sblT5l9BbvGoohgTUnxmzjPTRTd8X89m3KIsWInkZZJQ2OHBwkJyK9O
ioJMq0WBuaOvRuXEwi/jwQwBFrsx+WO+tVQCRLj8fRBrZShCgLKuALIjGh8oBU8CvjJE73W5H705
QwnPRGnJq/OwOUKzq+81hGYPTUWltgqKZoM8L979qx8hHnGuA2COXBaXi2Rj2Rf6vo3ysl6P6P2U
uqvNdfo26hrpjLKtReUuQA9xCurkIQkThJZHM+//skgJ3dsf7Pq+wPVEI1pHtIOds+Q1E7t0Tt4E
iYedrPp3DbKV/NZqj21Q+8fbQ12CoZ9P7MuhlvT90g/9oDKihKi8aqgrW1J3h4+H/83IpumpSxXr
cHvAlb0oVlcg94hxLEXcXy/uwkhxADqUTexpoSPvG63K73U91zZuQXHaFzuKgwISGhAezNIlPSs3
MlWSW5kdNZS+2ybIgYAKmHY66mzoYxt/WYlubXy1BZD3eS0ZFFK14NuYirbYQbE0SbTkx9gzCVoO
XZZMT3HDZZilUvtNrzoMvcoxP3AAnD1y2AgiDAGHaUhk6ynJCvWotLGJUmMHUmzuR9AOt5f+eltx
AcBihOygaI68JCdzT6UVisiYPOKYfcwRdkN1OBqOwEv8jaGut5UteMmGrfEQENQubpyCi26oCwBp
GjkulnERslf8sA9BRaA5W1awwZFbmxqEaIDKjsUcDfHnL3ZVNhZzA/8R8JaOIih60sKnXh7PZik7
3utXEZ0Hnbnx0BI4XA6FJDK3KCpqnt076NfVZYq9YJgeRkpCW7Dk621sQweCrkmAgvqAvXjUEr2x
gE0i/oyf3mjsM12a7op+GBE6TX0UzQdogDu7C9AkLOrpoUv08k2AKTzChb7zq8qU7nPU6ZT1omn4
kjYYRhVSi3WSnnXahlTN2k9FVgCOCU8x3erFc2cNNISxiE4wSVKKw9BSvyKvTg9cbxog2FY+4LU0
bCzQ+qAskIbwCJ+eAO7lZ0evG8+UHEusqAH5uQOmZb8zOFQnMCP5rxJAGgJ6mvT99TsAJYj/HHWJ
ia+AMECPFFKRTqvfR3b/DiNQ8yTN9AZuj3R9WXKhqAZ3CSVhJrnYaza9H8XnH55WxDqPoKO/ifXZ
/p1vkCwEP4un39fiy5Bx5eK6HGaxjINRRrWCrqSX+FV6F1YUjAItiE4Ings3wbhDnN8quv1kd9Jn
wTOZEU0W/BILeaU7OUyqd9KY+24xdOWDMUzW0+1lWLtNoAbxUJk28thLEiNgLyB7YUGxnOD2pHWU
JsvWNv/sQqf4jOi7f7o93hV6mz6ZUAyiJsUpt+2lkk4hl60550rizUZlfW9lR/45URxW9z2YDHM/
NM7wpe3D/AmnZvud3SLacQ6VSJ9A4SZzSeHTl0G2UOvfmeDVmo2XZm09RIFCnB3Yx0srmyFw2Goh
VqRG1w5/TvMggQEuKukTl21yTyW3ePVziiMKiQUyCFRCkTq6PGfd0GqoG4yZFwdKnMHk5v2IVCv5
3Fr8L4wYQJvHGMa+u/0dxL67fMVtiMaCOq4IkrVI6l4e7yRU0OvI2sxL2HRU/ibfq0a1OMg1yFZD
QRNyVpUURnQwUliwlI1tsPKoMDy5xPO1hqbm5fBqNVUZ+lGZp9o5ao6ODMSixB0m1aZx4yJbG0rV
2XMa3AQ23OK9NAriYoyAeZot0EJN0Tf3cQuUj6JrG2xcKiuXpoIgC88JQjMIiCw+ptX5JgKzSUpt
ux53mPDZhyQFVDmTObjQxscjIPMtHs/KBA0yXwv4iKzzEi8G7bVm9mloBl5Yd+H7xrdE+WWe7jug
Jofbu0Z8lsWuwbCLtYTdh0LGFZfHNgJlwH7P87tYO4+KjlNrqnYgPsJ2l5LluNHYZuc5TH69fmC8
zp7jHqEYcb1dB5+rXHJRvRq/pBi6fMlDFV0kgqBdA47Ti207+Sii360UauVGIFKQLSHNIbhai+VN
dRREi6gMAD05IYXk4BcWeXinTAGmq4U2bMRAa8MxGkUNbgNCeZFLvQi3SLPJUXy6g0HqhG/QTLQ+
J/NcfqrCPH0PTVfdWNnV8RxZBUJEhn8lMlaZUqWp0iC55dg2WEHRcm/wR/SCfsYvIWs3csHrHeQI
zzoUE7nz+J7i57yYXmwZAbJFfejNPs6oZL+tgFWl3pzK3VEK66ckRDk3NKqNZX1WrLzcugyMiSsF
aFpKjrwo3kR0LKi7ymColVjtQQ1m9KdgkoxHKx6ddxhAYOiJh7MNZh3FZYhBjTQl9yDxxzOy7DXi
8UAu71V5hCuB4lL9d1r49JIGLXY+WbHmPGI8U047y9CxiJ6CFl+OkH6bkDA25KdpcBDH1NG3ltwo
0ORvWGjENuCKCQRD6QT6xk20Engg0oQcIFesgcLQUuIFcLcBbHaIvKqV031ajiXaOTqmxOMIFcFW
/H0/t72Xy3LqIqOv8e+kjGaWnh4Asit7Kcmme4xDTE9SpS0+7UpFgN/GHjdUnh5uzMU2UEEvRQPd
fQ/qgrpvjVl9Xwhoe6IqxkkWYt8wPxDfgHkj4MbdcQJSDT3SdDbkrK4vT5oBUGtldFcd+OOLxDLT
lEmnDQZbREG0OxgBm2IJG5yzvtQ33ry1TwLFX6TMBJwGNZnLvd84bdoqSAl5zdRLDV1mrb7rtRJr
qyQylJ2jtihAN6Ps7Koq6H9IEqiG3TAONpDf2b5DfQW50TnDvxh23iEOsiLa2DXX75dQfjB5S0w0
jqBxX/7CHv5BWLYBDVjE/uBUq8CCwqh+KA3IFSqy4DtU4bZigdVBxaoQjdPuXUoRBI3dy/rg4zU1
cjYpmZVAyGQnSnY1TP4vg81hnLHc3vjy4t5eXAgUcf9r2MW9DqFkGKUQHT05HuJzamvI/db5dLj9
cK1NTkPExrAVXkwStcsVDXS6pmXDtRMVmnk25qTed8mAa60fGvs6zg3wqXK58RkX+k6iXILSCuKm
CDyQ4aAOdzmqiix8qhTwcZQcQak0D+DY4CbrmvAL3jt9RO4oQvskF7SkAroxFQ1ra7uLzbJcYO4d
wdWkRYDOx+WPcEqfxEX8iCLKtEcd1MMJ87T6rZm27Ts+bf/ZqjHBNLhpzvjPZmf0qIuHIcmlO9qE
6hvDmPIt3d7rsBdWq+g1EnAboFAWR1AxyTBri8IRgXjpNWOdA7q3hkM0gosrEQd5aOMsO7b0r7yO
sqx7ezeslNIZX6Oai9wQ6c8yveiUET6Oz/iNWTWHngT7kKGR9uDU4bCfJXW8L6ZhhEWmpPH3Bg2m
NzhPWbULUFunwFBqG8/x2vWH6hFxhqYIqZLlemAx0Vc1/jrgWqeT0nfDYQzsT3YAH/P21FdXnl35
XJnUeJcudwMZXoaf3chBSBLjNNW6/rWnknYsnamBnirBMJK7QTspuRK+9WFxfL09/krgQZcIqQjV
YcLqUk1c0aLSDFMCj1Sn+jdV/k8tz7sPYz10J6sM47NqwvKCsxX8dXvgtXsGcD69EwjQEN3FJ3gR
8WRzOFrDzBKnUFiOOQzYe8unAn57FLF8y8NGL87m7qZLh2L35Sgmbh8UOrC46spc9iI5H/AWg3GK
+3vwQcOcfaOwsXavYb1KQGyyc3jLL8eT5kaJ+ozx5kid7oy5lmHV+RhO7MrKoWse2+kBqjU03tvz
XBsXErqp4fVgUH5erCbw/lmOQynC02SKjr1qfQ9xdnk0h+iXJkUILJvar9sjrm0cXgkh+0vpWTMX
NzhcZ19IekZejUuS68xVS4w6WZ3b0w36jAckEJMsdZ4a7Cq2Ds3a8TRFwExNFGG55XscWXaeWE4S
waDKkXnNwGiiHxSeEMrUN26CtQ30cqjFc5jn6SjwWZEn2TBCbbPGzhPFOewM8/bQoN60sWFXPySp
DJgQIg5Y/ZcbiCKLFDlKFXl+Shxcz7b9pvRVbd+N+FVG6Mjssgmv+Nvfcm09GYreCKEnW0h86xdn
UUckcAB+EHkzFkkQdqCkBOA7D+Tow8ZGXTv2XKvcqRrKCEjcXg6VdHHiEDbRGKTEdkCVbz5MYKu8
2xN67ukszz1KDNSG0UalgLfYnUmbVK3OEnpYW9R3k1r7BzrXNNCkqCpPqR089HJcf1Usu3xv6YVy
cKqy/dVWc3dUG2gMBIEDTMlS8xJJoT+FsZSrQ8nzLNUoN67gtU+O+BademSnqGMvoksL15gE060Y
wAioUKmColXWBj68KI7te5S7j3pman9urJCI4BcrBDQAmROTihfnaBHhT6NVoDOA+1wGAuhBVbvP
WhvNnyYfShQEJGePdV56qhEf2dtze+5NddhoEq/MW+CbDHooQB6eYVEvd52EqBkWlvTP1SjvPF0e
EcAa6+gEqUZ3sVGPjjLMnY3FXkuxKNKoVNgAK5hIZVxuwEYrjCCsyTbK3hYELdpgbm+FFqZBufDE
RA12VvTsDXyC/q2k5AOOSFUUH7AnROL89kdYOXf8FkQWqapyly0znw4VoTHDF8bLzUA+QC2YHuHD
IZqugaO6PZTY8MvPbYDPoBBGmxAx/MtpB0GqOil2Kp7SJop+l/lt+FXLzExYL8nKMQ/C5GesWc0R
vhf4U8zJ6/PtX7D2uSkB8uEI8XRdX95sehm0YweKldaTfp93hXaG5xidoTL/qiRD2/Vh3x1uj7ly
e1MVY9oE3GhFLCEaykh6HIcJ3RolSo5aHADhjTr7bMlmesLwJvx0e7yVRxEFaCFUKV5GUH+Xq2yN
ul/mRs544BeA0Ub5wWxh/IRu86Mr9fEhmeV848VY2US8FRwgymIE0c5iQztwhuIRwQ6Px3iCP4wU
RarJ0UEbjeTd7eldLScJC2blyOKxlIgXLYaq6LPNZPEJiDldMAjl5igX3Ja5DpVc8rEvuz3e9WFl
qwplGwJEJKEY8nI9FRnrWLxiJcjEXXOmFmEIegVK76WcVH9GiTKdW9lyvMDslUPS5cWHMHYyr8qy
dOP8rExdwCQxd6AtRMNxkRE0g1HhKkCVCs9RjD4AJ3oIYeFcZhf1lsPP1RspZo2oGWhRUQpaKufG
FbdWIDNWJvs9xBQzm+A7lqUWbtw/q5MCv/Q8EBqB4s9fvPtBm1DoEVKPcSJBMgjQb5CA5tM47x2E
GMxkv/E9r84HGQ5blU2KyplFufFywEJW2m6iZ+vqXV0ejRqbnnqoozcg48KfVUMHN1Zj/X6Ux/Er
uLH2UQ9H/Wsml8YhaHr1YOXOiLVjFJzgUeVfYRjUD0kB1Lzv625js6/+VgIi2uF0gtCUv/ytTgDc
2y/hsmIwn9+pkhZ+n3u5+6okQYD8rFHXXwus0zwbJaONdbo60mKZNJnOI7c1SdJi2xtZ1Q85Trqu
3IJNxtpN/dBIjnEQducb7+HKXgNtSESGkYZNf2+xBcbZQShHl0QndQruILmMe6rs0afbH35tFLpZ
z708S2QMl2s5+0MB4iaWXKwwijPJQnffleVWb35lFJpMNGBUBADYXeINfLGdY8XXCgrMvjtmunZf
VbmwJDe2CjhrozxXrcja8YFY1ioiBwSNbQ2+6wStfcorTAPtPq838o6VLUBqRX4MKpom9NJpSuqk
jhpWK3pWUXYGnKsdegNWa112W5qnV0NRDge/KLocBogGoVH2ctnM0rIzakKGG0xj7Y26Fn1Owjmn
DJcFP27vg6szZVJj4jzJVFFxiFrug0EvZeREMFQM6li5qxV8K+H6hATkUASbsIE74xsfcKp+nd0Q
lT+RF6O1RqgrkC364uWq2y6B9A9gYEjs6DFFU8TVy87G0k61N+KcleU0CbCErjMni7j+cjnLQEYT
oFEc15BHADNtX5Q0AifrvnPiZMu+Y2VB6e/R+AO6h2j9EjbQm2YVGOHguJiLYzxaxYg41D4Ynp3U
NNZfXd6Un40gifednmLDePtrrs2UspGMvRJImyusSOJreZkpie/Wrf0t8ilaZkE2ccbBp9weaW2a
2G0KcXVCyKvYcdZiHTT+BBh0VOG3Ne04uYrThu/1bg7sfTaG+p2eOfnnwC/jjRtybZaIQQICoRhI
siL+/MWtEhm9FDu96bgp5tq7rLYsT+tbw0WyYwvPd3W14BoFmMyB90igAf7mcigf4KmWp77jNojD
nUd57u86yWw2JnT16osWk+COUGGASLJ0RrNHJRgywB4ugX5+ZyIWsR8nLX8LWks9BWNjvn6boM/K
1CD6ghNfIvOwhwKYh8ium0VYflohSEy65RK0htLYeGfWpgbiHpQcXeJrpFwyRGooS53tStSa79oi
zk4xzVo43+gxq64+tH10ur01F1r5z1cL2btonlInQslz8eqgLEhux73qWi3loF0PHXzGPzlVvGIK
+veZYg7GLk4x3p4qzcarKpPsO8mZlT1Oq7rnmIWG2qocfbz9u1a2LT9LaFKSFNDsXFxDvVRrDfO3
edjD/BtSPz7CKaimHCd7nJ9ePRYYALHu1JKFruzlvkXXzZ9GeO507ApwBwXqP1mOVEmoZerh9lAr
NwFAKYJHMhA+GSyJi9OIqzWOmi064HXTZ9A0lW7HHS4snWW8vUOt7j/Z3fyucbLi5+2RVxaUkXm1
VC4Bcddejoz9aFzaE5Oc41bZVb1fnUpAv4iV9NXWnhILdpGtU4OTicf5dCTM9nKWSYzFohpgtYzV
1fRQ6Y1yRsNrOCaDrpxNu8oO6HP4x0oHjKla8XRAY2DLdGttvqTNAgPBrWQvAa7xjDVU2Sq2O+Gb
uOvnQb9Lc0VBnbDXv9xe2rWPCnyGOh15nglY+3JpAwSksP2rbFfVLemxjyZ739F9Pvh6HLhyHBvk
tipib3GSvBqhzEobIM1g04ljsiTK1GoL0MypbfREyp/ZbA0oAzIyjZZ5o9y1tp7E8lRZAQoBHRWX
/4t3pNKdCloYxnR6CTVtNmk09knx3RwGZyMCub4FQQEg6E+sQ+8Dfc/LkQaAeSONMtuNMRjFE9rK
XWOodXSBCvMB+ep0Y7zrmTEeJFZx1RDwLFFrHVTtCVsZC82u5mft2+kJRurjWOnj8fY+WRuIwooQ
4BWNXHVx1Rbke0ZbGqargIQ5yQF3ag5Sw62srYdkdSRyr+fDLtNpuFzCfHLQRUoVE0CMou7Yi8Yp
qLJR1MWkf2FSvFmk/EIeHjf7y6FiaNmTktamG+KYc6bXkABv7DOUNJzu1S8xbT4SJHY67zFFnMuh
IGWJumhpuhpCP3gs6CEK4FIDmEE1vVd/KkgFZGNIZZDFLLOkUqooO8+p6SIPhEN71/nKqVTz4rFD
COD77bFW9rsoutHRF9MCknY5rU72jQaOkOmWvfUF6Oz42AdKhwFwn9PQ1oyN2/k6SgMdCtaPeYnW
pbHYG6mVB1WuDKbroAvuxXKPMzb6Fa8tOHHx86l+I7M4WYtJOaSwEyVok/IDTcsM+jifqW7Ofowc
ETQIehm3V1GkQJdvzuWAi2lBiWn4juxDJZnCnaJLtkeRAyJ/O+tvo0GLvMbJy421FCd2OSgQCPyd
+X6c6EXkMI++j1AUa9kh0PvGcUbJa/UpPSECiUkwxVS8nEfrDAtJP2f5NHy6Pee1nQNRk7oHoYSs
LlHGpIEdany66Uoj2puDghNKobfZIeOrnsD8KhvgGvHRrqZrw9ehcEAWvLR2GYqek6dNHEC5Nr6i
MSEhRVENxp2d2cVWdW91MITsgXCJRvuyjFiRoKKjxuTGPKWnMwTjObWK6QSMMn5t25vNypmw6KGh
Zw/B9fIE5rjPIVCPbST6bC3sI00VAUMD79qu3/OAx09pVfwLz5yg34iHh3eHcunloG0g9Y0dc0Kq
qUlO9Ipa1xmDhn/Uyr5v49d5KIkNyiQZBicVg7LMMsrVUYnI1IhJlm1WHnrTQmvK0KWzgzTHRr57
XfgWYwniFAVgqjPLOwZzr5S6KBvF1CVn3PdKl+r7up/9Ox1I81vLgoI/1gRGMrCN06jU2AFEOC1N
ZBgbj8badcfm4ecAfkORYBH3kq8miMRpTLuckGQLjMEtrFDbiI7Wbh8kQp9xj6QtS78YlMcxK657
w02FojwZVbJLQg0tsXzqD6Zv9NgJ59bG03sddwqMI91hWjUEn0sMg17ZNTB/k1y+HLOjHqsg1IfR
PMwxPZt2Qn4kSHpU1cJk67Jdu3hEJiE8V0ElLnu+U8bbWFdoeht2mD0iIV3pZI4RdRu6zAgBmVQZ
X2cu8nv/kqLS9CVXM9lgl+el0Ccpa7TJcEEcBYdJRXgHOQd5g5W1duu8HGXxbvkgs6M6minx5SjJ
TFLT79remfdRgM7T7dt7bSjK8wAJCDRU+nuXExq0SrZRTjcok2tgwWQf82F6A15eGpF3e6hr6CDr
BaOZrJP7DWqK2L8vonekqdPAbmXDrc2wk91xTFR7Fxi+/SXRojw+x0moHrNOcXAk06kG+6grvikH
G82t279k7TjSCINvL4QCCBEuf0iUa12hKJRQDQ3KRN+21psws+fPt0dZe5dFiEjzFJg0oenlKEib
orUmB6ZbtCWKwMjP+PfQ7IZwN7SDFO51DO6/j3mVougx+6g1OiWx3e3fIMZYPpbEBYLUD8XeWZoY
8S6mZTKjkJgiQevm7TgfTKsfahfgVXlsVCX6ZZg58kq3h107muCEfksagEdeLLAWG0Ub2JTDx3GW
uXPrbq+EDjK5Vq+Nh1L10Wh8/YhA08AVy7yfQEAuFzsv1DEyMepC20Q2nxoZTfeh4B4P9M732gjq
58aAa3tIwIphkaFhTPp7OaCEW3tXRy0aciP2tpMeFG8HZ/S/3Z7W2vHEwQfLcKQIeD7Er3hxZKo0
0K1J470E1KjtUz2wvT7Fw9EuEufD7aHWvhkVS9x0cO4BsbnIoTS1yLR+4CI3Qx9GriGp8HCleGeX
IPjrMZs23sRrwCrXwcsB1cu5FWqoTLDP0IWvkv4eZXHH1Tod27jOTvdVVTl73RmSg6w09puqTL7Z
Q216poMgmdl20fH27Nd+De+z8EuikQNkf3FazRofA8ck2ZqrvPqGPmRaY39dSgNqpEb2sxi0OfVC
M0igXCVKJrGLo+wB2QqJQkQuleNpmtvm1egWGjyge4jqRQyqLH2Wi0brFKSvTXeC2uiNLbXQtjYf
prGwNm7nlf18MdLiAFUxTrlmzUiKpHwu6yQ/jrNkbqQqK9uZQQhRRDuYCS1eG2VClVJLRxKy2khP
ej0RbqYI9TZBtBVyrQ4FvhEXMPgQpAuXu2s28qLvOpnvmeOgkNBluUNR/sOsjeVG2LVycLjgaa1Y
IlUnTbgcaYidAuY8FQGr1ttDOqjWQQb2drJt9Fg1I443xlu504Hj0OLgnqO1vjRy7WLJLrWMm2ew
IN1E6JLtEbuWT2FsV1i6FEny0ZJDkPe3T8jqNGGO2ZRYoBwsa7fK4LRILRNOG8VsPwBvmZ4oT5Bc
YrnwVq+NeeNErjyftBtp3YuKjk2P7HJZ42qqcz2YSb1Q5qfGUsyeUeO8uuNE5HsbsZ1jHUz2G6wl
8KNA/WRj/NVlfjG+2GAvrt6479py5kJ0B12fT2oiJV6Tqhh11ID6MaZQ9gaKxhuLvBJN09aFVUF0
IqywxI96MagtByNCWanlxkVTnkJMNvdJgcihXznhqfGb9KwpCdYaXa5unP+16RITEcdz1fAALEae
4rJOLa4VDDRxUeMlwsa0Q5A6mor67Zx01anLqlfjrrjeCE8omNH/5GMvngAAHAmPNIc0tikMkixk
bpvm8QMX6ZaCydp9QIkEwghbWCWdv1zZbKpTrZ+oe85mAAO5xxhnQr/n0NNF2FjKtZPycqjFLTf1
ptIbqUXgN7OUdhUrp1Txld1U6trOIBA63D6Z1+wvAQNgsZ6fU6qgixvICkLU13KT9NL3pZ/VYOp3
TlI7nlX5VGP8GY+rvVwjSbuP0W+7L5BWxXNnilBujdFnkyK9/pwEuABqXTz/qQ2S9eX2L1x5XNhW
wopXFGzgKV4uPjK3VYr8guUGmd89EBn/GIKqOt8eZOUL86zwhD9XoajZXw6CfHtXWkNnuf4Av883
pPiIAS3GIOihb6346oRejLWom0RTOzqdj7qQOdVWsXfq2VJcycynH2roND+jamyVR0gDVuaBsU++
mkOjB/syqBJpn4QmSDGL9oLlZWOHbF4p4XXz2sUQOkQ0g6hT8wAuLxLLkeTOBxXjmrHU3mE7Ne7T
OlK8cKjsjWz1ei3ILniRoDxR1SHmv1x3qZsT2Y5TTDEkQ307xOZ8Lh2k5m9P6PpmpMpM1CCyfRGo
LMJTyWy1cJZiElWCtIM9lsWZaIy6TpKOE7THMv/QDAP2PXQcXosjIn0igyP8ojVLK3FxvOoWngqd
PMNFJ3w+NYpaok1UjQdUehP39iyv9zBD0Szj+idrI7m4XEu/8lMNcx/DtZw8fZOEsXyafayUyWA+
/QsjkVEIypItBr0cSeCxR/RX+GqO1AKe7oTgUkNYOypbbqTXTwv//8RHxAxELFdEApyCgJGnPhaG
fh6fgib6yn3WHqwxjon4k2GXVskWe0HcsZeJ78WY+uKbVZOEpkfDmPgB9K5sB9Ee+D3eWmOJw0oy
bHmRrh2CF3Ncbs95xG2RXg7joWfnzZawTQk1Z+NUr86KV1pU2sk7l+p0c23NWu5jV6f0Q7IfnMqG
ft3jyJTM40ky7eB4e5OsjketRtggc3Nri6BgQAO+R5ZJd0M5RiJgajCGVNExqjIqmIHRbNUNVg85
bUlqMsSYoLEvN2XXZmlEnZSdktjZQTZQ6PXDaXyEY44Nm9rhoCKZ6VGttXjj8VibqaBvEnPRAbvK
TMy6ifHLdXTXSNrghD8JeajU5qd6lOuzMklfby/sSi0M7iotc55sbhSSocuZVnWvVkDMDVcNJf8M
3Ka48w1MFuJ4QJnKwMzAR/Nwx9stfbe1/IuSyFulv7UpA1oVhBlTqJ8t7m1eN7zfrZH8u7QSrzJi
K9hFtmScGwQozpOUbMF81i43at+EfHTUSRAWc+5KB3n7Cs2SruHkzzac79YsJ6/2i79uL+/q1Fhg
qkFCfmiZIlVpZHZVSS0DYbHSk/so3/UWQl+dOab3haIGG7tnpdfAaOTpNpVN1UDv4vJzamo9DgUy
KtzbApoV9EiSZ2ZMLRUfONWJynMqBeZemQb9EcGz5pg5IdLsZuJsPCBioOW9x0tFxxguFAAtcU+9
SCBUwKEt3UaDiNrySUED/tHKitvjrVTsK1jdJ9g7Ursx7Pp+FsVdG8QUwehiM6VJh72H2vFt69ah
kFw36vvB0NJzS5nkB3aZ0t/GhM5CakX6k2r53XHEpHurKLe6w0A3CGocigtLJq6Jwc84ByV1Ryfp
TlmRhF/9tPszSGflcHuHrY4kygsAqWzYDIsPDkOVaoBPOJK1tvbex/DsodOl5jxT4NhY27Wh/g9n
57EjN9Js4SciQG+2NFXt1bIz0oaQG3rv+fT/l32Biy42UYQkDLQRMFGZzIwMc+IcgnpxQyk30i2/
/KSNbEaLJGNKXXTkIqAT8KwhbU9Lkh+91LumhPcFJEqgvp2rj2rUt6YEr5SShXkxk9X/rlmW+qE5
Jj+vb6A4iNuDKgAoxB4AX6D6vVxVnvd2u6LQ7DMr1X5Xh4T3RY+PRkF3HAG0OqBdgYMKjNJm79pV
6ZWBnryfTnEbmENrfbXnFlUvU/3QD9FysKid/YMOSiB5GUijYrsxp+bTPCqSriN7WzMQlpmWzzW0
v0vVAHPL9Q3ctcUQCIBeTL4hhGLgdEJPJeFYDC0ELJVq3fWG/kNz1uzzdUs7rzLvMekbCbpAJm4+
VV/SP7QsYql8qDX9hLB79B7d2gyI5rC2GhzFdiIU76U7Znung9O/51l04NmiKstnpJl7eVA6A+3U
biEmmBBcPE2p3j52KOT4ki31n/IM6ZjeSrvUjfBLd2U61gGD6dk/17dgb7PFpeAUwZsEycrlj5ir
cLHbmWi5l/QehUk1qe9SmyETUAh1d+Bb9g6t4Fr9v+oeddJLYzSm1UkOC1KdzCHMSuktuJMx9ad2
GMfMN9YG/eC/WN8rk+IIvHo25ngZ7X7pDN/Rx/62Q4Qp6JXYfhcqyRE95u5pYsIPqlyL3HSLy9Tm
So7zhnRxrkrIVIVu8nlmTgkhb9uSXArd2edwttovkjkpB2HXnm2YDGzRIBIP9maZdDimqsFh+FWR
KA+OA1tKhLaa55goxVHbnAKEPb4nUZ0ffNK988Ph4Wmiz0p1zdns79qvI/VZ3S9bxH+sBEWPMdf0
czUva/Dnn5LBckbDXkaSzY0PQvFTylaTcrRZ9b9KKzOeCzNHwsnOjYNF7Z1TXaG4TqiOMMObFhi1
bRjw4OwvcK7+2I368zi3TDEusmDcsX5cX9hekAVChkY/c960brcFnhnocJoLhIzdhPH3HLd3Gzep
cT+HavnDoVj7aWFKDwUmBs4SaTLeFwutYyF/dtBVfcs0yaQxwR7tbEIeFr9xB4kzqoPZEl/aZAvo
D0vLQ10BX19b5WtdCyUiy0zuG72NbssQUKcjFzKHzETmrc5gCEOszFMMJBGv75BwDJs3FRfJNAJD
SIDrtoNoqHUZQzjxfGcSbCsOI4S+LEcaan3EDCi8R3dQUB5RcO885BdGN96qRnkbYkCMMqszepWl
ducQ5PnBM7B31gSKB/Uxvj4VrcsLVIROmExTYvpJrX4ZrMQ4rz04AYQBHxTUkN5f30hxHbcbSb1C
VMIxSHnn0toiqRMjcorpy2GluHISIZVemNNToozFTSTXcxClk4ycMbW/KSyS5+vm97yFYXAAwAwx
67EFAxtOOqLYiPkmgcIy7NDrHFo18owkLs9/YwoYBJBx4pZtvrDC9NXpAqRbV/F8A5l6GZDxo/us
6EfB+e4nZKqEipPzMpd5uakoudcFnKP0sqeEhk4Zqe+aYVJ8iPqgj6qrI6zO7i6+src5mNA31t0E
Q73vIKt+Wpk+8Ujh1sCR7KO2ze7S6JwL2iU6jtvsB+HRBAlv+hgRJCD31Cny2U2bGnm/vGzGR0NP
/ph6FA9EMY1JPNwQIzNi8a8ebLOgYBf3lPyZ7ba8YkhUtwnN1XXS8I9HqTemxOJfmWo6JxlYEkiH
dTLdRBkGv2vK8aCKvHflKDDRfaeKTFVkc8G7blQQ+GUcTEPATdDM24ObhYpzl6uRfEYKlvCzdsL7
Klnr76ozd+tBCLT7AwQYUtR5YSLdVAy7MFw6yO1RoOlR+nDTDMCFNo7O7wIhe+QguO8ouEkooUa5
j0L3ETHA3nFFgoNmGE8pnDybN6XS4UUmwBMebigX16nrAlm42NY+zmuShgdPxe5qxaQRuw2bxRYc
yehoXhoh1tQOBSzEcod3K9SaftxDWmUmyPipVCwerFoxH1djPurV7AVidAooddO3oiC0OVO0A5Vy
MHDnihMXCDtO5ddBTqWPKGr2J3Xi42Zj3Xtt0XUHDm83nxB0/1S+SJ7An18e59nqBrmdQQo5yrD+
HHVUWCnEVzd2NTo3DSxqD5ZUta4odYBNZeSDakp91M3YezSFyAFfmm9ubgeDNKljMB7RI58a1rsm
D+HHjMJjOZM9v0TLE85XQWrBeOnlWvMUrpBUBo9uyN1/et4pp7iuU3fO9T6gUnE0c7+7qpeHBHgk
vZrtES5zOwl70JGd3qbeOtN5MtflqPSyd3RFBECtjcFugsHLRUlR52TzQOLbqNGseVLfLo9tDs/l
aYEMDZnDTo3qgIsO3yopshL5g5XPf4Fm5HkG706TBgogKD0ufwakwMieKFTaQmWN/pV5adxxmso7
Cflmv4pmC6GRoT7JdqW5epFXN1o9hAdY+L3v+/o3bJ2mnDZJ1oHeTBY6zdIatw9KV6g32aBkiPEV
9s31aGHvA+OhLEbamFN6M61sDrNuWhElY72qppvK6NUbB5GCj9et7HlCSg1w+TJmg53NDZ1iqpY0
HA1/Qm3jZ9g3euHaRT4i1zeGiE9ft7bnimxd1OKZsoHVaLOHymD1S7kSv0pa2jJlajjqXZ1MeezZ
sYYMU68kjBWUZp9Gbg+B9FHFdne1xA3Qk+IM4DC8PEd6O4251LWUFozJPtVFt6C2XqaMM8zTQd4i
Nm4b1nIsxTgRvBggyi5NZdNiliu9G3815CJCibV3PEtaSr8HyxkkMLP62YLc8/UN3rX60hlW6a+8
OTRI7EZ9ITq3mYm+XWVmnyqmzs4ypAz30gR9YBlxU6/b3NtUinAUgl8AJtv2d6WTjL4Ux2KUqh/b
SF4/K2PS3zBxeqgZtXcpREBL2V1TqMNtP6DKmFtkwTiWt2l1qqDVeZyUKjq4envHVGRsYKFAB9nb
FY15qw8QCht+XKnaf0bZlZPfQj5/XpJS95krTO56uNeAC+XTwWTK7mbCAk90zENCEfry2OhDpMYG
g2/+PMTjbRfnyOGyG3cRgsoHYcm+KUYYiIDg2NqSTTlKA24vogwMl1wRLFb/vZvDMYAYof9zS+ST
yEbB3c9LvHUy7TSjKZWB97SGRPfgignvxsk2cqSRB+38x6cR3nW630wCUzzcupguUsYZLRDT75co
8XtdkSBptZfHOCO7vG5q50XAFBgnjgh9tu0srqkzEKWl1EiiapB+p6g9uJqqxt+GtrEA1RZHANWd
x5h2l/CfcN4SVolj+yo5sJQpS2QTl6JUdim9mwpJ/lSjG4mmxtTV012a1Ll9mu1WZ2pxtXJXmqfl
3+tr3rmAL9JIVMJBh5CBXf4GO480gmUqP4Nupp9HZ1iDjjHN39et7BxNg8I+450UVmgpbN77diV7
hQOR4EYJUcnrp+RnM6AHHRKGHORCe6aYE6LuQK6MD9tsal45HeKDs+7bTtzeaHZjPpcRkY0pH7K7
7ZriRbBhz6WLta1kLTLV5ZkBMd8a6zWInDC+zQZGuQcrSg6ClZ3PJPoUDpTxXASQWpefyTTbgXFS
dIVGLZlPcZJbZ+Seo4N7vXMBCMZw/XSwBOvPJo3TBxtIiXhtSJH7QFGH+h97nIqfjtT9sNWk//HH
p0JwcuD34cJnUZtP1dpWHlaUVmE26ep3aCXBw+sMU6Aq01Ggsrd/UI6IVhaaWcoWhsTj0xvKSnMp
aVUFDeNxCJoo0w/2b9+KzmSuQ0xCPnr5lcIm62tauDqRQFXeEJKoDzaTczd/sW10/YB4MHJAGnhp
JXN61NYa+ikRKmsnKRlXsvtRfhyt9PufW2LwBSfP8ww5/mY9pdxWPawzVN47XX+Sy0W9mZc48TKT
Dud1Uzu+0ITQD14CmNFJujamirKkl9MRSZZKrrio0mquEqJhLsXWv5qUx7qLnop80w4z9MJGRzx7
3f7OXaYXSJeMvJpXegsDJcZi8KokOmcOWD4zwvm50itKl7G2Ll+um9o7JdhAgpVBIaqHmwKpHJZZ
UUAZ4OtN2wmy+QVqicZR84Ml7W3pazvq5pzU6tQwCMdtXrrhq4W85e262A0Tjml+aqy1P49FbQSx
VIXuPHVH0h67OypyHRDK1J23zqRPa3PqO3z+OpX5g4qOxUdLXhfXCJVP1zd0zxISmiKMZPbkDV3d
vK50TRLE3J0hy26QwkVivCNLhzTXPNjTnXic9UATQiwpoH/i2756smdntqu8o9cH40T+yxl0+c7o
5ex7BKDhDnaz4smYtfEvLjxNCfq3Dg0KHtJLox0wiTyFTtNf0kxz456myFiG/Y0D0sC/vpXC5W6y
HPG+iMoKxI8c0UtTs6bU7aoxKdn0M8lMFg79Oamq/D7WrPDU9kb9DGO89J8jZ0dlnb3Hh9eNxhCg
KkaPN6ZbVa1HKY7pbWYqo4wVDZ/SWjOXN0ILOrlsDwLLvaUS5lHLEENoTBdfLlVKzH4xCc4B7avG
7Qizj6vOYeuXWtSJ3qLqVn3ZBkncD8H1Td5zAAw30gURPG3w715aHplHaFauno+9xnPmOS5c2Smb
A++9Z4ZYVtTqKLi9YfNqCj1Nilr03bNC/16hr3Cuc2U5iEz2bgQhg+BkpTvBii4X08YMkkQhfGSr
3jxXRWac666QzlYtlaC1jdpLkSY/uBC7K+M54pxC1vNGWquvtU7VE1ZGVzD3J5Xp83F1fl3/SnsL
4zGC7w2Od+px269USbFDJwlWGVWm5VJNvQtJZ+cRn3dukhe1O1TJcOBfdlYmHj+B9mXw/g2BL8TX
ciUvEuMPxjCMrpXK9X07J/MBKnvfjIATE/KDKNysLYkjpKNz6vVoE0i/68XIPyu1ddRN37VC1xjc
N+4EzMLl0YgLjaZExuS+VZvSjRlJyNY3w6AfnEDxYzc+Cx5vodZHVQ042WYxejFWcjrQhjOsVH8q
FelHCJcvtPXaXQ4i613fjt/kGX0HdbSP6jM7Tw+cjvSSBG09VISbJSo1oIgijAT5WuTcl10Do6ye
mbPbKrNuHRyOXWPQ8Yq5Lt6gbWe1ga261RPR5ikW51kOeytQjYJ2sTzU1RxcP/67xthNvh6TukSA
lx9v7KJoAWNp+VVT/8Y5Nh/RHkXsYE2Opov2jgnTrKyHgBag0MaS3kkl1Agh/YyiaU9wkkyru6DZ
ddTT3GHK0/CEMGeI4rdgXLhcUj7J1O4aPpbcwlhZL2r8MNZlFySLNd7kFfN7fj6tmt+YCRqL8xip
zyME/aeE2nzktVPeMAxpwuLtX9/q3QMMlphCClIvlBQuf5cC47+0Dkz4qDyt37I2Hu5IkevBbeYh
PLEftgM1DVx0bqPJWeKZWVE3B/H33uemxAjKRlRyGXe//A1V2jDunrXALUgEHhntHx7S1pxP7aQe
xto7nhUcPrwp4DKpi21jbSUxwkGjoEHVNrZvq76SzosxtJ7JkfsHtsDZU6Ok+4vzTI4uQGhE8m+4
NuTU7CypAFSYdebyRZ1QrnWUfPhWkND8xT2lHk0Fzka7DajU5V62gJxz2KNxCirs3G6ohtZ/mZoX
5XloWlk/XT89e9cHgl4GWoWADmCES2sjkhlpFHF6YsDZ2XNu17BV6421/MWYBgknXAwAiDggW48w
QP8ikUExI7bW76xWsX820Pv8d3014tdunTncB2K++aX+vFlN1JtOG4b4OJla8D1U9spzyDigFyfq
gHD4nBxlSXsHX6euKOoP1Gq2PFfoN0cOoEHID5zWPGkFMLo064fTUIZH9OO7pijhEFjTAKU+cPml
aE2PCkoaTHBLiI51vZbdtGMzBpUdH6GZ9lwKDer/N7W5zlqrW1XbOJC6acwn9CZ9CnPuv/aoacLo
PDvutCprEOtt7xapVR/0SvaOJGA9uNDAA+JwN8l81aeGatDu8vVON95nTJyciqnoD6LAve0kFyNU
onTJJxRu5nUulpNDTynYimyJ2pslXJBdB6L4AJ34dLp+KnefDoaKxRDdS0q7+XRpVIGZbyJQRY0S
GrdtThbrqfLYOq4EKSe0q02Ef54jysdP5hqhnIK0RtW45mIqX0H0z2e1bKZfU69L1cGP29ttZtoB
AzDXRAa1+dYdQ0y5oom6v17Un5cKjAcg378AzSAyTwkNqJPID7XL3Y7iOrQzhcn5oVXCwNK775Xc
SDeRsv6N+xQjkQSOIJAoj19aIiKfjUkFGgn/MFIWZtFCcJDLCsKkGTWkA0aA3VNEqU5RINYiKxP/
/uoUqWM510omaOeMJv7mUCa8SXNZ/ZSFuXlQmt579wTdCZUDCAigVr00JTNXEfeFQMkwSRqoZLx+
aU/Up9Ulcidrmu8kM5Y+Xz+64n+6daiC5glFECH2t61JKksZ6wzScBfbPn6Yjdpyca116TZOJ/t1
Nx6h4nYNEo2QOL1ARDYbGiKwYBfVDKcdYuoQgCjOj8ZisGfstPifuNKOGkS7u/rCfMzJEHYvdxWC
HMlZZDpsEQKGT7nWG58VqRhO46rlcJ40iez1kN4dRZO7t+6V2Y1HMJhs7dFswsNOsuq1SV7TCKuP
hvr2N5O3CbgLTY1t3b/QTEmNBZFDSaJBxmko6NcacEx7jLYgcUZuCP/59ROzdyMEW7bykrPhUS43
NGuzbgTlQ8sy1s2nbim0IJp06zGz7eQg6tzbRLCgjAUQKNGb3ZiKZARGZtpPvjEkWewWMjguF66E
wzxt75BQ10J0ifiVYaCNoYVuU6kUzLd3Y4XKR2X26ylUpqYOZrVEaD137MAZmv7f61u59wxbYGAt
wAlIjmwnnQYwPVFGbuXHjLKcU7vvv69tChYjTrR7Q5PMkwluwoNTvmXuVXcOHM4e6puuM76NuUzq
JW8y8CpXphUEDh3GBlo7BmyqZyNGqs9FZV1p/XYdp4der1FF14cJ4OUENH5y68HWoQmxm+qoR733
HQCh445EkIfM3OXZgimbj5uLaKvKtQfw3NGJlDnznV4uU3e1GsWHFag62Iddq2A3+IMHBGR6aZUp
+3EaeoLKVJNFRbHSfqfZnN5D4Lg+VQnlN8Yrj6hFdzefd0VQ3clisHHjmOhEoSoFp54fg/g6wdLW
eV3Zxs+wv1heDHb4qwNG76HksUMHQjaJFcLkH7uDfuv6Kdy7ZWL8iJMA5ErfBgiqFZsjKjts+hiH
Z3IFKOpk7SiD3LfC6D0cwpRTt5NO0pwD3R1I481pTW81dcofzNSQDpyTcKvb50wQ2nCGaJiD6bj8
lHMqaVor8gNnyjuqLqZ5TudsPk+put72g1W5VQj1vZnW8vn6Lu6wXIkWOUNU5CZA9LZpqzUoMNHW
mY3VbHhWbUn2wrxYvsAHPw2BxLT3cM4yTa3d0bCnB5RNMzjcxAcvZuNZb5T0CHa7uxl0PCA5k6HG
3BIQVmEDrUNnWcQu4fJDm2U1Aexlo9Ci1lDb3ulKBAdOq+kPUJIecQztPU3kgZRGqWLT299cZZSC
FS1ahdZBWAzpk1R3uR+XqvQu0rNm/CrHkX603r17LLIKVaaCI+QiLz8+sVVidBPrncLQMR7V3rLe
q+gVyu/VuVGfs6Vvg85otIN0ZmelAPxxWIBuxYCuOPmvQkTc45IyUwZzuqWk73KV66usRfGra6V/
VmMsD8ztPBqoGZCOoo+hCGbgS3NLVmUNBSjO2aCZz/nSIijEYOk3Myy1xVtGR7+HsUb55JRCI36V
jvil95ZLaeZl0IBjvuXpXPI2ktRct0UrNqxdaYS2wM0ooH5b28ERIZW9/jq4WyIj3Fxrsm8oLgS9
mfHmbrXFAuFK21v+3NXxl64Z1bM1ZdEz0zfmryQbCncx+7pyE0P6oS1a70PNrx64yZ3bxG8AjAOZ
L+jubbe7M1PUFeaFiqdVrufWrOEWYB7tJlytwjVNRu+YRreKU9YW6YFX2wm5SN/o6TM3Q5K1ZcAY
CsMEKI3ppUiWD01f21/oVtu3yurY/x1stTitb7Ya7DQdDdGv2QJkCo2SRwy5iT86dfpEGOD8ttBe
nT0nVpGYDVNFrYgGsvbJmiKpdhe5lNVTEvH73FJOuypIaCpBqNgVMa6uVeujD7H/CzkJlA54OLed
Y1Ma4mLIEmh4Q2vJkbzpiweqx9rN9Z3YM0O5TCBC+A+tgst71hhVIVcJZ04J47jyl6QCLdfka/7x
up29+8Rug/ACXUCauYk+jKFKe0eDlwy4VxZ5ypA2n+RODd2eZAVel+jDdXu762K0BQYHZK3xl5fr
UrSsXGyboDqxl/Jf0AbyL8scjrAuu6sSwCfAxqxpy37d1aUuLxYsTsW6Tk96ldLzgILbbySrfw9d
xdEV2fH9cBPo3EvKHMAmNr6/sun5pels+fU0SLknw7lRnjQj7iMvXociOlcK4PUAMej4n+v7uWuZ
OjX5rCX+2jx0Zm0bi9ORO9hSln5a9DD6xFvBwVRrk3e/UKgYVtLiX7e69wrQ5xHUMfQB3xQLx4Yg
XEoJ2uvR0QaAUWv3WGdq9I4BPqZulVSTmlOSaPHvuE2c2KP1uvxFJQZaamAHgoYXfNtmz81VKSH6
pmaud0pDs0kuo69OmTmLq8/N0VTN3oGijAUECKQsIgqba9I5xkAQR3jV53F2Qm8zc0NzaR7KKPyx
ktAf7O/eV4Xdi0IzoRPdp80ra2vTpNLUtZlx1R7WUGtvykF+Zyxlc3YWQOvt0BzhPfdNkutCB0A+
sB1cCXPJLCgQoh0EvRj4pqlhGr63F1gaV+dbZabFPQpJxgECec+qYAUCUsG2clcv3YGa28i+xTLd
JY3yRCHFUiAZUX8branzw0TNxEMX6pDUZe9rvrK6DZZNKIUhM6MrIS2d/OzAAHaaC3n5tpR6LXuE
PpPqDoNKHcNMzCdJHfRTA2+jr/TTakLMBMrRjGXtM9vYfYzSanlCRKB/vn7H9jwl3FpC6Qg5QN78
y63RpCXqKkDwfjxH67lyyvCpG+b6fN3K3uMOb7e4zDZPzTYxapdQzgx6QD4KCCCYi1L35MyUfWK4
/vTnppjGoMJIe426uPgqryJVRUalyemJVBVnRExaSnU3pQJ2hnwqObg/e3sHREEgHSE0faOcUZgE
aWVmA+lN8+yEHJV0ylVrPDi8e3snBrBegJsgCMSveLWgOc0QxNZEla1YfgPIi27Udv1GLfgIUrJn
iHSSqEoVEsNblb1aVoY6b0CrSS2NszDTJk8v4XPKIqL9P/5IiBQxjUDLjrRp20cr1yzNRwF1rBgK
vYcRPwtUcOceo4rtQUi7sypiPMIbtpDMZctnoKuZzgw74Pk1SUJ46YfsVFFa/7HCH/8XpsjIwcTR
hKBNsPlS0QhrwMQgL1GOVZ8p7MeBlcBq0KXKUcV3rxtD/ifmcAR2BSKcy1NBHhQrWVpbfp7K1VlR
G8lLkJcMljEa3JIaszdnVhN09ri44RIxTlcozTle59KN5WG57UojP0DU7Pg7Gl6omAoKcJq/m+dk
scu8VUuWLw9J4/fmyARWpRAfq2biGdNwRDm7aw8OEGZ0TIajt8ErTzYCaQ3wjHiSJPCjirEGSztr
XxYt1G7CuFUPoti9o+RQY9BRM2dKeyuQMXQatIcjUZA01dPvNK2i24lIIJgKpzkA9Lx0eDYpCkUk
XRSFFZEJbzYzm/IQ0B5PlqRUo+lVPVv7JCltBwsXvfX3yEWb/yVq1w6+hDsN3ZXIGrYXOKsa5gXT
eXQXg4TRRy+F0eOps+oPxMKKFcRrW8huZzjrcz2BcfTqVR0/p0xBlO4a5Uy4M68Tt25OLB97hS6V
T2kuGEdkeehVN4qQCflVKbNsuCjaD+YpJqiPGLhtRmp6TdO+z9d6+K3ObS65fW1CY7Yspdx4cttX
i6fFTfZ+WquhPkOlp8lBWneq5Jtt0X5MU9X4uTaV+SEuIudDG4ft6nfQjR31FN5GlqKHhxIXugr0
vbfTUPoggRpWRuAJtlr/2zULijmJ0Z8bwyjPjgUvZ+0Q3fZpqPAcyp+ue7+3B1dY53UiBBJEK5sn
akDyKKwzcXe7MHpEt6HvXNJR49E0xk73pli1f/2FRZBFiIDBXswLfOktsoVzo1gMLds45CcTFIi3
mFr1rFhxHXR1bx94wrcBF3VWEhXYY1kpRY1Le5VjxOoy0ubr0XeDwyTuT5pq916FNgAZtLKcUuam
Drb17fXEKB0iGMYZ7wWmcWnUydKo0PB6vtmZ+Zd+TVRqkaPxFIIcPniThSe/vJ2Ygv+HwiPFZJCf
l6aidJCmJSS/jLmMXpFI4bsolY2Dmv3eOXltRfyKVy9/smhzUppUz+tVsu7yphwerEzLvXiUjdTV
4D/6m89GDwo4H4M2PJuXBkNbyaUJD08G2/dBpa65B7B8PudpC96TKdfbFCXKP44F2EsBwhTgN9Ej
ujTK9KZmMNJDX6qPuw+mnoTuEI7F89QcDqfsnRCowJixgJKUasQmmauaoe8kg2s/6CVsJfrYeHBJ
mi7sMEesxns3AKVkQYwCkxJP9eWqyCwE8QUAr6hHM7kcDcejKRd+hqK9fjTXyXBNuzgabd87MC9T
5VRN6Q5sw6pkbbR2VdnKBPDgdJ6VpH0/5rYawBXQ9F6jlfARXPcsu+sULCK8ijBy2eLfX51RGT6P
vrMBFDZNot6iADv6zCo2D8XC0I+GAMcZXoLq/DdGScnFgC610s3103s7gQMJ2EuXyxXD+/23wSHu
jiWp96Qlm7ysVI4Wut1bpp7FYAyhHZPeuO3N2YFkhgnFLFsDKrGl32UR8uVhGXt1Uc++WjjrQWlu
+0S92CNoZRQA/0nsermxYdY58jImazBlffte9JzOaTYN37Jwae7ADtrnOo3k905ThZ6qNHD8XN/j
vfWyZF5Hwbjzxpta9UAnw5xZrxV/s9J2fp8wVu6a+nRbaPH0+7q1vdVS5EEPE/8NmHizuzWp6RrT
XAqiUEXraGniu7Qu5fJUd0vzUZZqZvGUpf0aDnP+0M+2+u26/d3V0iNmvpbROCL4y91G+k8a225c
AwoUNtQTRubrcZ8/moOiuNIyHI1ovqEREZ8XQkD4yCjk0ZYXP+jVvZmQWRxDnZnJrC+Vm3VarV8i
KTt3Q68E+lJMvlRLajAsjXyvK1n8MQazdhAVbN0hv4G7YwEIgOYWGOrmwZzpanR85DXQc2fxJ2AU
XmqkuZcyoxRc399dU5wk8gMQWtTtL5e7TlGhVjRNArhRhic9zuVTX8r153Euj+Ycd0xxXbik5Jd0
nLdoxrVPDLvrkPsA1mh+MLWC1GDK0vsikw72b+v72D8qJjBS8ZaAK9rKxo5RKgHfiORAzc3Yl+QV
/r95kX5EhPVPKVSTmlvqRXcQFeytzyRJJzTlD8/m5VZqVEDVErmxwOpkywthoXFDuqC3TXqoO7h3
SkEUcS9ATzCTuF1h2LNEQ5HWYHTEtMdszQuFgdS8KWh8fF20LP+52osFGa+hnpS1tmXIcGBkPPBF
Oxst+FDFWC4YmTezGih/DHbbS3LQZ9MXKdKlO4MaGqSs5XKK15EGTc/M1oHRnX0mfhVFJIgQmUcR
//7qhq6FkatyHikB6YlyVqJIOsXGnHyYyXwP3rMd70cyRR8ByAC13+1IXVFSeVfMTAlCpbEDm7/O
tgLpdFKoS9Bo9fDg2FAkIsRR+tUwZweJ+9uVCmINpgZRNBd+YHM5NamaZckolaBF28Sfiyj+N3Ly
1l+idb297gfe+lkx7UzSJVQlqFts3F5StGmLhogSFMCRPKvIh7tBVte7unZqV2u7/vN1e293VpER
KAATjj8QMyqXH9G2W6YJIUoPZubA3FaexpvO6n9qQ509G0pV30udo9zJfGl3rcvcv259Z2MFvSXR
JrP4lLs3r5oa5mFU6eMUwAxf3ktJ/F9hNNGz1WXy6bqlnXUSncBGRZUDya8tK9ViDou92LiiuVXn
oHLU7APk+8ttZJQUvJe+u68ilC0lNa18PZ2cg3LFy3zG64SIBhi+FnIWTiqY1S0mZWjozHfluARm
psbaWTPDTHbJ+FRIy80ofuwoRjgeMl3qT7tWuukkWoKpl8h9+j4ndSretahxpm6sRk7t9UaCno+Y
Nlnue2L1+n4wi54aFmRVyW3epWHrNo1NpSuzhvCcF1NZH3y6ty6H5gQdYtpYrI1uxeXBoTveKFFf
cftDuzrrrT0HSi2LzaNukkd1gjcMK/P39c+4b5UbqAo6xTeCRkWbw2ktYzUpBvXMlN107pdhfnKW
sv+vnUnbi7GMv183unNKwRrbgvMTJm0KE5dLNSepdBbUFAIjD3sXQQ3t1jLKOZg72zw4prumLFpp
NrSDMpXLS1Pg+7TW7C05SLpaP9cgoD18sOTBI1kcfEDhtLYnkuiZnAQ7YHM2piBaLsoqzuSgMO3M
05J0OZuhnbiyZJvvnNCRAjNp76nft8GfbyfxHNEdODvQBZuoakJFbanB/QXyzDihqfI1ldhC1E0x
ooNrt/M+c9t4oMUTRf9mq8FQ49EBz6REIAzV3AKv+7qsTnsqSnodmTw3N33bt3ezBireLdu08cBb
9gfr3XHp3HiydzDx5EVbF5tYkckYZcvxkdG4TodiuEvGNP7ZAgl7qBrIXQ4e5h2DgkVFEPkCEAIk
f3mINDuKVK1plmDQ5+pTVKVUuKOovE1QggskUtADe28vpZhspKFE5EKvdKu1kZnU4+i8y4FtJtG9
VNoDcDYthI4hNrtTlc/jp6Wz1E/Xj9Hb80uwI8TyLOIeOpfC478KP/Sh1+y4YlsHAEeeKGyhQC+V
X+KyLe8ZKvlRVgJ4ZkgHDcG3VxRfQJeJzeVzkn5e2tUygrql5cVUjc55n/UZDdosye+SLI8PrujO
xl6Y2lzRaB70NKvwBo6dFgDaYKnMI8N+J7fadFrDuvYUbe0PIpDd9QEzkpnWFoRiG2iIXKGHGtd8
TaXS039BXhe/LIP3ZIoL5+BmvDVFPomTE7xwzDJvo+epNiOj75Y2GIj7vIVC0eOqxh/02pL+2K+C
j+C4gOzmGsJsePnRINBIzK5dgf6Fbe4VMHOeqs7WXSuRpA/Xz+XbSENAMfA13HlBa7F5LeoESkTm
1jBlqcNtPY29K1ltcVLmlGII59FdSsTx4Mxh+H35c6FVuIZkHc5aKj/AYJjGu1zqNBRrhaR1F8hr
0tz25Wx+iUdLcykWKU+V2pceQVJ3U+b18J5HdD31DFL6I3CD3ItmOh4H3mHvI4NtV0RcK2DdG29k
Q+zchjCkB0W9ThC2FPJnmiN0vRT7SJTt7X2xFd5NUlqcAiXTzdE1UYAutDUsg8jQSg8iy1+TWTt3
6dh3QTVq64d46Y/Q6m/dkLBJZCniVxFfXm63nFthkxPcBZkURkIGWnVNaVwelywf/EQoATbLop6c
Lj5SlH3r5uHBgGafr81oGw3cS8srGMeoKNUqqPLYIHJVlNs6teezNKCFuBIovb9+sPd2l/QSX0/I
IHCul/bytAyrXtGrwCgmO0hkK/OgAksCe+30m7TN/qGaedRy31sjRUWGywUlJo730mZG0E7IJ1dB
WM2ql1pNDM4o5jLJc+pFlW3+sfPj5ryyt/ETk2F1TpUoVTDrdeKqTW09VktfnmW7Ng9ik92lUeRC
o4GHk9zgcmmVlHV12E1VoDf66EL6SRGhrKV3GWQZsBM7f17BY2mkP5DyEogwLnRpb6m6PCZHYSvn
LLqxs+r3mFWoELdQU7aD4Rzs5N69eEEVIAVB3Lz1uJ1qtlpmD2UA0ZnxJaLj7zlWkvgV2l9+1yjW
o9G1mZelWnHwqoiFXAa2NOng6GcxELzRWrhcqM6cc54zshPEYdy9YzZ9eTCLMTuoMr0BGOBnX5kB
EXJpJqpr7X+cfdmOpDra7RMhMRiDb4GYcqysufYNqqzBZjBgbGPg6c+ijn6pMjKUoWq11H2xd6cD
Yz5/wxqWYIm7Hcb6FdScDS8iMuq7tORPJayJb0QixU4AJJ2PHLwsUWO3ibPuDj5yBmn9TK7QFC+d
KMyHkPph9gZp/bM3PKYDam2TQGF+XdxO1UbtVg0zc1+tbp8Kc61neXE9hhQBxOitVXp2grWlsDIF
KWc3hmnzU/pT8nUIQ+fn06Jlk4mqn368HYIur4iiBTf41lg8C0G01gZlOl7trDTJRvT2drYq1T4g
CwcUPb1GZ79wd0FkKN7aapANQZn78h2bhQD/S0m3C2QaFjBBTvN0Zd1pGJS5cp4uRdetTYrLBMMi
8K1eLpXafoYQSYqXlwp2T9ziCtX1yYdSS3cH+S/EvMUC/Pb2hl5YFbpbGEtBWXUTczrb0AnNyGSe
on4HlVx96ufJO8oJcNkeCX9uexrkNaZVVxbdPsCzD3TTsYBO4Z8J1bnSYw10br2yVu1MkEzoaJDy
vunIz3iKbAEbFXcj4pD/Maq51S5or3wlFx4ZQk5oOOE2QUV/rmapoUa0ughSZoErbd4p8AYc4xBE
D6fmY0LHIK9IeM3o8RXRC7c0VIjQBIo2DdtXG9116KzRaEgLAIUHusMkZYUssJriZ+TG5MRNVC47
Ceu4RzkDN3y71Kb8ynpeDcVMPe/K3XO+B9uv2aIj5KUAAYSR28vDthCMO2UTppvH5HKqtbW7dVT1
LjajxjwNKqZlL6/Rss7jMhZF7g1HVHRuAAk4lw+BGqwXi6Yti0SI7jN2u/uyjFeZ4eeH688qACAB
sYsW6iuQXlAy9MAmWUIAR0Z3oeeRb5IxXZQRt6d5nNq9joY4M1XV33ZTeiVAnQeMbXV0NLceMdl0
B7aN/6sojayNYQ1PWMHtsN6JLrqJuD/dDA7N6re/3EsrISNC3wZAhI0Q83KleewjB1EKYL9R9bgs
7tCSykDHVN/8bu2uwDkuLgYszkae/kNyOltMsditawh4e7w2OiclHXOHyWidR+G6fHz7yS6dk41+
+3+Lnd3fmq128SwQ5aMZBkCe0/GQACZz+B9W2apBDEeQFp2PFDq6REE5bYhbMGv2YaXjo0hN8v7t
VS5uHAAhmFDjnsD5f7lxiRvgrwrcfAGZQ/lUOv4JeDi7X+DIe+V5XrW6tqO3iWMC24MC9NUoCkoX
SVgPEQisQKmiIRq1/ynSsRyXiL0dRhHkqoRqNmRo9SEap/QdEqV/Ra//+Q1/8BzANqFnepYRuEHJ
KtXA50MvsrqZwybI/EDRE4StlyLg3nrjGeKu3JznSQEWRfYFwgcA7Ajp5wRqQ2si/KpGMKODLaQ/
apfXHSJpWYbjwUNJe+WlXloQKfQ2XETjFCoNL18qaC1l1UD1CRPoEnwnBWoptjss0pV6N0F91XP0
wiHCaoBRQQgUqda5PMPE26G2hEE02AT9MRnkdCPIQvcJsvYre3lxKdxQ6P4gtMB58+WjdeXUss6l
aVGGriuCaPAzhXb0XhGw/P7500A/dBPs3nhmgGq+XErPFFVAO+GpauVOYuDPA8gAT4FGIfT2Sheu
BBCboXQDNSlYoZwnOab2pgDeL1AQGFv6tEzh+AXz4Apktrj7iDKW3nblynOfuxI9b8evLH9pT2Hx
jPsIkEaguc9iQDkuCrBtIFUlOmv7QI/q4NJGF+MyP7/9oBciJ5ppaMGi7wQN+3OQiIA3UTLPiGlM
gt+siMe+hQ0brlwGl44/oGj45kDp3dBFL1/cQDsaj5BkKczo5AczSnGqeD3lRNv0GGB0l7/9VJde
H1Cg25QCvGqod7xcz8JgNFljDF5bPdnDMnDvp1xo++QHHanh4CP0gU5pd19Sq750iebXbFdelXpb
hNn0MTe+Kz7AV63myjGKRi8rQMH3+d7FY5mXyrbPgJb7n0YxdPs64E4XZqBkhqGNNjuYHbIPGOdK
uP+wKvlcMT79DwcrQWkN44CtHnollFBiwGe6lUHzdY324M8sWRpBeUhhInjlY72QMG6iXmDWbbrf
r8BOhPtpDVUKVqwK2gOIdAN7WoRNgyzmsX0Yah3trIqvHeiLOw+4E3DO2+gfiI6X7x5xNko1SNdF
24vqU61CcYRo1fCoBKcHVEa9y6I53LzSB59n3I+7T5WBWztQ/9OK9q5v+2c/luU1DM2F/cCHhqYm
8EG4fc67Gy0nrbWlYkU6Bn1msG/HVWNBsaDROQSmr7IRrq77t7+EC5EEsRkOI1uDc+vivNyNeFAN
bzDNL8CqXFEtRGbn4niCkfC8Fm8vdeGjQ/ME6A4Knxic/+2n/JXIuhho9UDijnOVN+5gsw3cA9UD
yNWNyQ3KhBNtu09EyXYnV2hZvr36hUCGYwYaJeIYCtPzCVbPtakpE6wAYDE6jvBwR63oxJXAcmk7
YeIJsY9NXQZ1wctnJBNdo7LBvQrq/Pcu7vgnjjN4C5vUa0SoCyETgKsNJrhp4CJRe7mSqhSfO4k9
nIBcy3sFBZse6qp5surNy1vVx7f379J6IMrjAkepCTrq2d3qV0qOfqQZsCpGgqvefNRwuz94qu/y
oW2vjZL/TPj+ruhxQGD3uk0AIdOPxtPZ8+mJN3hJIytsJ7p9JaoJksyJzlUYDjeL9tajUOmUjbCT
zDab36yCaO59G+HYMqfp0cb0JwT2wnymaKLDe89d2ZBLrxrhI8G3gzeAuczLFxBaYFMZaxlolVWE
48zp0yhJmwG4WO7e3vtrS53tRYtbU8sOS7nWl6c6SCSGdlH1LoYUxZWP9MJnglwfKS9og5j3nkch
wYWtHZQ/CkUafiBrh5Hv6vVXPpMLhwk1EpQjIT8Ata5zRQ0OyK8ZYBAKlVcP77VbU54lXAe7gTjw
lkxKf7+9g+et4y3cAP/wp+HmAwpxVgBi8rqWlEKzqoTT7qcgRT8qKdt7b6iWrwvafw8QWzBZt1bt
lSe98OqQpaHN9wehA1rR2SnpqQyZi/Gkm4NBCq2DjGGY/kC4kle6UBefcdNbwoKbQeC26X/FV7Es
aJ2GvCwmiO78AgEDamvC8zsFFWlVf11iHj4ko1eeRmXG/dv7e/ExYSi8UeOAMjknu2zmNlECjRAk
+XX4WS3AGS1pXLYZ66drRKJLayHubeALaB8Dy/vyOfs6iRY6U0SGVIYZnFDTm7ppbtIV9KZ/fyo0
XrZKEDNlpGovV4Ixw4xacyghg1Ypb4d2D6CJdpK9zUUzVcuVK+pSvQ3Qw+YTAsWfTcHp5Xp+XMGI
OBVl4aYe7UomY/ONhrWF41fqZ97agNJT0s+rUS3MWCTJu04PVw7shQCA37BBLkBR3xrxL3+DKDkB
EazDM8Mz5wuUn9UnhfriyqNeSHbQ3cd4GM27P9y+l6vg4vR62ido3E3Sr3epFD2YdWDYKBsUBOJC
8d4LdPCvvqgIA2ia4IyipYGM81x10Q/7pqmIXxZrMMbfYt/Rj7XjH//51LxY5Owtslp06xBgkTnS
JSgn+NjCXvC9VM79fnupS8ks1to4tlBuh/DhWXhptCybJLIlRMgXedPwmY2ZTUz7KQyb9Xvg0epm
8ebmoFxUf+ZhPeeA2A3iRqdjLzPjAww/TUt/7RBtj3h2eSNRQPcEjWBgws+HHJ4TkSVrUBZWBPUB
Ldx5D5O8zXipVFmrrkmqXDpNm8IYatRtUn9etaRLMMWwGMByIRdlk42gHNkMbbJ1OmFilr6bJ3Sr
HgCh0NfylAvBCAA+JO74XtC5eTVN7sjMwNTwirQkACZB+v5DpVoF06xmIf+ecfyZk0NCfMOdnHf+
PC9pnYsM3NrboM91o3y0gyu1c4GsTm8frEsvcBvJ/99SZ1EgALk+7bXzIK0lo6Kdmd1DnnTaM8+a
vEORdmW9S9sYQ+EMOBOIYwB/+DIeBEyVTsWLBzkchUl5GZCfYTV/kYGln99+soufzNZKh6gurv1X
GPMpEdwEId7Ywvrl+xpBHzSL/PG7VZAmnkMaftjKdmj6tiKDcEZyguYJyZQPdKxGJwl9SKKKt3/T
pd3eAK/oxUWgqZ6bh0el8drE871CJwwULjAPp0cFd7asg77DCbRd+6/e7FsgTDZMD6pN1PvnQI+l
HZTnL72HhnhjkEkn+pnYadjBDethZbH8H0Iiuh1QIUITF92ks9db2RIDhaDGnqedPNbSwk8mBf+l
2vyv397LSycpAcsH3yRQxK+GnkjJm8bViIggjZef2rr/CgAL2wcJ/1/OLDCYIEdgCod86yz2Bqxe
ZUVnr1jnMPm6TOJpJKMrqiq8Rl7e/tJ5OAW6AmB6oIKAPd2e+a/MbklEMywM56OZQ10MDdFZ6c3X
du7SKUQrGNQkbFz6Sj8eJeaKLg++QUKX8ZBq574AHlhmXmuaPW9AmH77TV18KvSEQcEAaDg5r8g9
P7GL26QabdP7xZzU6skuNQDpby/z+kCgkAGaAJAmkLle9VX8FWqFHSSNdrGg/Zd2BIA4H7qlf2rE
Ougr2dOFxZA1gQiFywj/c34mZhPOsN3s+W4N5JpHhrGDH5dJPiWhu5Lub8nny0MBiTK4LwCcsemt
n4NFBsgNgIFB8E25KHkGe40fusH5OoNvpD0J4HiPgYptnK0xYXNWRou78lW/foH4BRt5BhyWP6y2
l8cSliehcIp5RTC79nY2MripO4jmv/3+Xh/LbZWNYrtx21/x2qPJLLoeWw7sDYcAlVfJb5AVbeud
UIP30Qu6KizeXvHiS0ReCvnjDRNy3qgqlwG2TI3haEON7FSvVQktCEV2AjOOf77S8XB/LbU9/F9f
tl246xkZ+W7sm7YwcWfuhhJlU8hp+f7tp7r4tigk63FoQuQRZ00EWAyEaS0s3+k5hfF0oPUHnzP5
PzwQJktbrN+aIue8JqsI66iA1Gtfjewg4uEHl3zaVwkMod9+nktvCQ1kjFm33PcV6GIsozWK5pKD
r1nxEw1K/303VLLP/Aot3H9fC0j/jZKLWxN32MvXFKRV7c/G8wpFfVsIgOqOetHzjgLZ98/jMiir
bEUn3hHkAM7lIImMBrF4RmytEHlcecSPY6BgNxXP10Azl04ELmSAev80KM4NYHzqeNDbUOxASTU7
o+dgU7NT+3/fu03eYOvzAzB9TkMlvEtIWSmxc2OTgPZPTUbhaXCKFL8WfS+Eig1GihYzeswbU/Tl
a5pmJhwm/NUO435+Z+Cqs488l+yUlO0BqCT67u1Hu7CBIIKgk4UhILgY50BdANCbgKpYAORC3CNs
dPgDvJyjKwHwdXWzcZNgaQEq3QbkOms0Es/jKhpZteuDMsrtGE05BWgYhPvaexfWvNpVSJ+v3C4X
tvLFomfRgjdS8Ukk1Y6OfQ9wQTe9a+ZmvE3k6p7TYTZX+JAXthL6yuBd4DrDOPrcu8O6UIchR1SX
Wkc53iQ7QdzxmuXRhQ7Lprq3WXdAlQ7H/uyE1P0mOwEN7t3qr96uZKnO52Qsdz2iSU5rLzxNXccP
BuzQG7xwuGaHjdu9fWouBC6Qv1F7JNBd3fxNX55S9v/t8XizW+JBFO3aT4fUeCUmjh37+u9LobpG
LMb9DDjD2VtsNcZv4AfUu9KX42mYvSpbg2HN9ZimV05pil99lo5sll3odYJlisnh9s//uslA6gtl
L1oYZ0zpcoNjMj7BiKQ5GNymj8rfWg9T31bI8yTUE95+zAuHFWsDHIT/wPjo/K1CPDcJeCybncc9
uovWuc8gKx/kkcIlHg7umijopTf493rbF/vXsypeyiUmWA+EYZ2ntevzlJPxNrRRe6UwvvDxo7uz
wVAAbUQ6F75cKnXS+G3E6l24Cv/7LDHkn0lbP6mKJF3WohP4H6o7eXh7Qy8+IApEjAURdF6RaC2+
+biG9MZOxcBO4t9rjwCMBDdMWXHlAS8thfC5aRZh4owy6uUD+norRhTDu3OVK0peV59DD3iGEfLL
V5a6tJfIfcC6RnMcOK0tBv312vpRtqPGtHEHo4cOTFnV77kPSxSxTORxdU1/oCArXEm7Lp3Nvxfd
nv+vRRMTRx4cQfBdJP5wQw0P8qFq+5ve2uomncw1EZzt7sGfPP8UMWUFfX0T/ESX9eWSenKaN+UM
IWM4DUxRhkgUwOllgLdMpkUgId1S+qXIy2hedI4eA1OF5aonhTfXYcHhjDFnkVlnmqnaUx8CdCdK
KDpGqs+cc+QkgaVTeQeWypAlwPX+Hj0K1me3EP68JEAc5wmbmcx0zxSMfxkUy7OBJAamZPC3cvlS
LaqDgIuosE4lZncEtLEbcNpM9N/UNkqe5qlMXREaG5ncDvg3sVADxTkhgVvK3Dg0Rz9upM7lwMOv
FUQ8x8IYsTyAYcrrg+XW+y9eYnbsKG90FsxVlR44nnoX2gr4edPPNsyRmwq9I8wIeEHAf6sYvFqD
KqHHAANEbOHJ1z2XGXjPkEhyDAzqTEND5F5XgvyuocE25qaGkDOg+NOgTh1svkWWKs+rs7by19up
El4Ezn1d+ycPkzVMfybE/2zpUcgcyiVtP0w8gCZSxXlyaIiB+5dOB/aThJ7+gZFrs5UGpr2xtUnI
7aDSSmQupJPLS+JNp2aIVPCQLtS/a6jvolsxr/wzYkP4NK2V+97Jqv0GAcvxOwZrw5R5OvUZei9R
c8d6dLh2pY4xwC1jj34PEoSYfExSx/f+iGijA395BMpqHA5qqaonX4OPlDflpI4EqhSQqjQVbfMp
nKQqJgXdyswHQVJkqxy9H8rragvb4KEMMfF360kNUTtmDETHIfegQPDORJg0Hte1bF1uWhsluzlK
OvQDYK8FcWMyAwSgoSSQZuDVm8+B0OVDsDSmKsaBmK+18OYNCdMkPE/nqb1XiFq/wpqFS1YNwAwe
J4A9nn3rRJOrfo6i+9DyGkYcvIWMV5w2nS2Cqpdf4KdV9vnC1ulm1NwMBRiK/WmKOkoyzy9B2xlW
231qJw6ZDa3K2eSlUXgTvFXwLcEYhfxCnttigghm0ZhRy+cvFL7s5Y3EYj+Aqo1kDrVojB1xc5Zx
hjnc8uwg9nDbdIr+hNgGgDANK9dhJyU0h3YNNBSaXZTY/p1mkZdk2mejn3FqxF6j6E2yuozt7xA1
0E/hM3fj4rJpD763hh9NImHA4PUd1diT0s+HHsYqcDyBYS62lVdLngwt41DC9Sq952Kax8JJGVT7
xZ+6HgKEYSNzCJ70y9Na1SvdtY5TCfGPnt6NrbNphqzU/86d36HbDrDNyUVh02fh0DQ/JgXHrmyR
0oN988SfwftePsQmRIZF6nkJ8haF/p3WGAjk4PNU5IefVCx5tzTQAhpQkU8FSZQBsY8Ms8rXco3q
DvbM/SD2Sw2dRLwNXMB5xycMxKylcI7E2Ix9I4MXkKcynCOIgmsDzEBmEufa0xQGA9R8PK2EyYBd
jb9LCxOH/ZDQtv+NASKAPiNor/5u6EP2aIPa+l1OWlGSHD+i7G84ZCCbrEqMcA+8CdYpw4zM3SVj
4xEILvYAHDhvHOuvsUcwbpmDrnP4lLzkBJb9OGU28LXOk7Ys9cdpJtFy6Edum8x5a/wL7l/8Hvo8
VESQegyWd7yBREKunPZ4lg5u5ipLWtl8Z4CYjxnUJW39aCCLnY5ZrxIRvG9SJAb5Suvq02ADj2UJ
qaYGfj/BhDkIdAagbjB4DnAJPZu+ELyNoixdxFIdWDTZL3HMS5olDU/D47x6rM8a5RKxl0s1B/t1
Bdd2v0D9NrxbwOqXv6Y14OWHaBSdft+XPfmwAqwGmWdGTP8Q12FY3ZsUylk/W68MulvQHZl4SPy5
Db9C3iZM79NpaIIC+bb3fhjE0CIgcEIB89DQ2ovoHEY5WZq6OmifNr9Ym9i72DXOHFWAcLNPBijK
HVnSK3lQlRUKwhWqX/OO1hQvsfI0dK6pM4dIlK7ex80APqosE/tLBJUf3Tsq5e8ZVs4rALfUKAS1
zob3tVzbT4M3m/KGcjCfioFW6fvE+oHcobMmx/1CbP+b2qSjGMeK5ZNn7NTmljuvuhOmmume4fdE
xWoZ3GjIEgz8xqfllGZzq7zq2HoE4rs2BX8fAgxa30akivn3xUx9XYxdvK4FadthyHyjm/C9VlUn
3uEAqianJmo9lUsfx+0haSYKCdoqAfC0XdqQHejQUJXVI4kMWEw8Sd5jyuH5KqfaynLfm8qbiwm6
cJAk0c246H2Lh1H3g+bAx/iVbYzMwWp1UVaNlt6ieJrkkU1rwvaVL2GL23qzRU5dwm+H7FKuKvOz
ilb+zURxrXPeqTTZ9TaOPrWJ78a7mocpbDMZ7Bw+APBF66IjFMLxEDW0EdCMaSjsOkO8gOkV2Ukq
cJveT8kgPQAP4cDJOKR5xMx+B1Er/Me2DfzpS1B6XOzqdgVDa0bzMY72tJNruh81de0GVaHjDkJt
oMxqA6GoZO9ksKivPofcl5cJDCabvae9CQIfHYH57MHUdTNkBOi7+hdcDaCEhvsZNa6CvY46oDXt
zEfq+eOS60EJREUIiAWFS7oemDmxNrjzosUyfPJBH+3r1CYKg/txHLIe01mXJWsy+P+xKq37bFOv
iKA1Og8MVQNIZzmiV+cyyDHOQz5DHRnlKNwnktwPG0QA48OhA/5kzCx3AMWCsL9MpXi0E5XLTthy
EffhPPS3o9e2dVGNqr0LWOPJo4TSp58HruXPU413CNGXtGmBtMN4NK8rFVY70xrLMsBB4qUQVrL5
xhAEuWwNuVvzuZ311wUE58epWxjwU2Myl7ntKutnJVDNp5lzRyDJVxkEtyk0X+wkmIW4OOVRVs9m
eewmE3sHMHdCni8IqZ+ZG+HWAJX99hEaqAi5EtNSUQQIBU0WWxJW76BN4/uI+7B8zhpuKgar9cDG
CjHMhCQfSbjKvdF+3xTGc124X8rWwh0ZiiJtEUXL8qjnbozyAMl1lfWCzgTSp6adclSgNMRhXCf+
wAGcFT+1rM3c5v1UNkCwIUfv8rhNkRAHNZS2MnwQab1v+zle7mDFoMlJExGFx7aDL/ox1oEZDtwr
DX47Bk1ygZD2KBn9qIaFqgYpkNUlA2RNJTwjddyxe0X61twPtSAWv20A2SULk3UhabaQxFNfka6q
4Uuihr58LCXjiIE+8njHMy9u7HA7uXBFYRvOxhyDksoHjkEOLxLVCHMiZar5WOC/vAq+2VzGqIM7
PRUTBKa6HfXgx5TVdYrsDMFBkoyPAdrpoAjrKluYhK7PPNm0P0bo2XoFlHgj9x6GiuRTgL+2HlZM
ang2e+E47iS+g2Ef+kv6vafrUGbw5+yTo9IcisUmmmGiHLGynG4dYfpjsqLo2ZHEJcDUdhw6yHWs
zfg4mNbzs5kmf7B7Bsr0CQKEyOo21ohEHjQ872ekzxAowtUyFcFYVj/iOUkXfC91/F/oyljlLmH8
SSMnCQvMZMjRoz60SZaWoQ2H8kYYaJAHZQjTE6LvcP5K7xDV4LRkDO2KRx2xfj50Gv+sSwVpigYI
qt9QSoej1YDO6fuKuPmbcbJ+UG2EorFqwKS7a4aWIP9QJY+znjmrjsLXHNDSHjyVsBTlVNCgicQO
GiWk3bFhCj7FjUjGzJAF821QxrpHCHeDVeK1ZGQ54IzhOzUD75gBd83MASWY+rmuRt4ym6bDcZat
+wrNIHZfLwzy+nYCog3ZQ4D/B53Yoo9Vk+x1E3mPHeksQrCI0pOFO9nPBv5u3VPqbPiIgxmNKBy4
9wHTj0QgxWubGwxAyk9EelJnDaqJ92VTcr8g1dh/xGMRcZuIjmOZKvUfZ29hQd55gblndPZDJLx6
LW9pP5Mv2kcWi0cpF3OsF9pHhY5iUHdRva1foJ+NLz5idiEHPcJc6qRS1SbZLPF+irQvx8d6UWOS
Nbbm4FD2E3bbx11367vQ/9ER3uCehTrTMxw6wp9ezyERtRhW389G4WZL7eRXWTsh/OzwKZCvNWzT
u50CVQ6euCaO27xCxRNnS1UD8U9Ss2YBr4JTOoa8z0OXcsifRK3O2exPYR4RY5NdE03BXV/hjEKE
My5lVut2lfk4JWV3ZI6QDsxD6Gju4rD2blBPeHxP+5H+ENbD1G+dRlmhnl7bBjfMgDtkjTqmH5CJ
wVWadzoO9ho3ABh3aEn8Mks/w3dogizCoYmb8tmstkatYOso3gG9R2nWhxhcRqhzOXC/ItzKKY8u
HyKdBsg3Qb29HUKNv40ZuN9CCbHraN6sS3tYbenmrKtkVL+3U+D/gEUTtTlXSdPtZTzj+x9RStf4
fiFrgnuBBj+ahLW86OMASX5T0i5AQR9jttJ3PZtzQ9uwLWr4azZZACi9y8TcTSRve6COskRPDWyI
nQNczesIQLlK0++TsOO8w7XNNS7mVgVZwHxFDj2cm5tdN6t62tk4ARu66g3LvW4qF7xgqK8cRU37
OgvG0aY5JVyMD3PZDg8SahkmA3Oepfclit3j1MroC0a0pc16p3sNfXUWfagFsE672KvWQrTb3RDZ
EK5mvj8irQ9rIJHz2Sb2PSU6FJmlgtQ3nUK7MQMVjHyER5Nejnqo2RfQbiJ41PPgP1+3XXu3VtAi
wZ26qiF3XRs9hR3cU9/VHR2+18Rru/2KrPbXvOIyzlv8xN894LWIJHCiv3cS/acMWaKpjkvYW+xn
5FV9BohTaMDl7SuW6XQjLoYVQcbSrfS/oZsnftPqDqZO1KVkyoG6j9E6I7FMoPIwaxxTWIDiCqO6
ZQ+2c0uCdg7aLY8Qc2tsBuChfgq5LNe98+f+l2xmmFin8cyQTc1ljJ5QQMTzVpHgckPEdnuUu9NP
XARBBfmjroLgTGuxITSdq32sZviLoh+wFpL3HrslRoSPgEIFH7qB+SL3p8We0N8UqJqSpH7qSLxM
2RBC1CSjUJEkWRq3+lNQkuo5jEbyy8yGoVNdDv1hNlAkyVGyoRQnqH5jfIJM3TTpOunMdCn0tap+
aEvE82D5hdif9rAetO6/qPe9FntvOVrApkkf5aY0hcGqkD964ow7wLNEqwJ7Cn10ymn4vlz7EGba
8xrJzOuhAnuIWuQCGfZ4/D74dWezeqJ2zjCk6T8maW/uYsAH+6zDSXgc+7r9UkGY5Vcl4vKITNZz
0KuTNXIPTU+NW9VXNwE2mg2KoUnQRUqWGYcvGvq4ifEkEsYmuDFVW1WHSIYcvbVxLXH7y2CGqAbj
CHO1G111ovAyHXKlt6lab3xUAr7swwcjkwXy/8JOIx6cBEdsRsch5h+RYYe/MX2At02MG1ZGqin4
4nqceibGGWmAGZ7RcEl85CJ8fl8jee9gMgCtgqx21P8Zo9HNMzHUbQr8cqufJfDhNBvGETXrPM7p
wziOPZTlZB18iDw/+I+1wgX5bMbwh2lZ/1TjwK95rMLpBs7lQ5J7BhnIiVroE6I3Gfc3cKxhae7V
huzFgroWFnB+4rImSGe6S4bSeUjQnFwQnIbqK/j87RfFguarrn20HrS/8HhvysE960n071kNM+hM
M6rDIh5i+q0UM8ySFZpNK9rMkf9ckSa6cxiKu9wXHkwz1mTiP1PXIx+0qJ0QB8LY/0YjMaClxSeO
1MkpfUch5uKhUG/WO3gyriKf2Iopbch6+jHQNTmFzdR87WJIdOyEjukvpFsLvkZP0Q8aLuNDIfyl
+YJRRv0ctPFigQ3vp+8BOC8h2gorciAKd1oBeKbFzBe+pv3zEgCvlRnD5s+Ac0iTg6lNcUrhKhDu
+NAHyJ5Kidpt0PN0kCWc9aDhE5OjSiruZ23TL+iJpNYTRVOOW8SGs96jaoOZo1cWpz9mofSvCThx
nXVpChX4yIwVQPLQLXgPSkvS5otW6oevEXV3OFbxrwVh+TNAY/3nKtYhug9VjAyi9HoE0LZVw5gn
VeO53RoF8JLokxq/uhm1n6IJAdgo1IXY5BUzo2q7CtPhNEwOocDZqHpkHoeyFU2MK5oJOlL5RCpc
Qg4F0a/AIIkCx6OLT9JKuACizCGfTY0x3kPcoDDMcWGbBJ+HkdBTNaKdIeUGvarT/2PvPLbkxq4s
+itaNUc1vOnV0gAIhEnvmDQTrCSZhLfvwX59b7DYEjMym9HUuDXQUonMQgbi2XvP2UdN00m/qUyH
MbQMxE8FyTha10IukCmMPkndfUe1l9tdbZvJmUGRsQhlkhVnjTENw7ZUFen5WqlaU9DbQ6MFLpTs
PGwm0x58XdjOE62Yjq9ljnqdkk0FFEejxLzzMm00gjhaJmz1eZKfF8SlKJdGxi1/Mxie0viuNKjb
eLFl0vvIDY1T+eDW1MRF1t6Pg5qnm742J+nL0uuTa2r38Sepw+5ET5vLG1laGo31pbKvy6op4kPB
Ln9X18mAdjHh8B9idKt7X6BpF3jbJo6rlVabXQBMWNtJ0WdF2M5Ded9Jh6tqPzkc5iNOHR19O9u7
rOFhQheTcrxC3k+dyMN9tPh6b7OvWYXltByeDWKOSzG2ja9RbbzXq1FJ9p7Iso+ch7gHKlHjgBf1
KMrg9ygFCxJN4du4MuqPqWtG7/p5Gu21igwmVtKXcIMx40YTLEJYZ06VN0NQxm3PmRp+Zu1PHNDK
3VRa7nSoqdR9JDXBvI0VJ0+Dlt3e83HxWcVGHTWtJ10y6i9jY3JgYVB80XwcyFTYKtdSPk5cL66T
xZIP7TDnN3XecLiq3Np9YFrxJTVulJ/XY8TtHr20q9+pnqKkB5LxDNQ6sqnWe4U98HeU4VzE9Ftm
rcC4KaTJndDkEpENnOJmi1vlJnIH+vdkBjZZ4BWZtTPjQSfyocrNmi3Srm9ZPaqbuiqmjF0BOfWm
iywtNKy2MqhjDdolx7eBqYS82nIvuoYa6UXHnQ1CEICPvTVOw601avOnvupleuZJwTIY90Lfi9JO
nGBcQehBHVnus9Ja2nXMUsMUbmKZh4Uzee+w3WvUYdPK+ThHLZKD0ZMuAyzqnftcdFUGk9pGr1+V
XeP4qYd73Xfzxkl26aj32lZ1qQewu7Ux8ouqKCPqeVac+0bn9GI9xrq7oqZ8t5myVnvoTbN4Z8W9
eUU43UzORqdS+a3jaSa9nMKgT4xC1sAGUzw4G16SfOhkH4k96pgYRr5XfJlTJJJ+uzhciFAWquXW
7aJCDe3Ks64r2TM5kimjiWPH5kRhk7OmuhnspLl1aIt9M/V2yOARchBiZafO6rtx2XtBscTW58KU
2WdibdoYYHHW72MSnfKLuuq5aepsAVxdbGc6o/QGd7OLHZHeVsYqd7eqrv59ycnqOse/4FCMwijy
srcnda0uk5bQKYw+1QW3x/qhNcr0hPrjzU4pKgxEmQ5mkGNVu5mQC5JHSRFC+7wsyxFhUJ/s0HDZ
uwjQcVB77ikx0luPROOCJ3fVnSAJffnBBn1W7dYb03AGWbTWvDx900or2gBz5sxSo2PYpZ37+4ZN
0l41GjS8VCxax9IB2paxQsOIelgl+nDoSIZXPEdeyN76+vs9dUguJhKXNfjVOZLxKBmthSxS0xD2
trXPSMMN0snoac4oYvdvPAqACxoopJmvQC56H3FD5XgYFuzh1xadqYOlWvN+HoxT/uHXuh1EqLBp
EHatIAT76GvrmZ7sn04WQrWobuDn1BempLn76w/0uonOWzOwBkDkMFfT9svBAaR+iPqVwkh1agNR
vN/aLrMzrtXPdCaNE09b1Xwv++e4ToljRsfIQYQw4JdPE9pSeWkDzsmpEvoLS+FuIQRcWz03WicZ
xr3wZEHvT0Y7w5xOucBeTwQmOE4eosZWUuuxpSfpx7LXJvCSeUSjsPCG+YxA+/re9Kh0RnbL7az2
uttfv+DXkgGC7XR080COiM85dtu6eeaYleuJEB3lEOS5EFRuc4X9Hj/Cbz8KohxKSp4HJOw4pWeK
vGRQvKEMIav2A1fVmEziWFQ0nXTbyU5gqV7LkrzVgKSiMqdnhujj6LtcW/t2lxPSFxnt2Qi7YsOd
ioKPQ8O1dKu7MjKMA273E5/yrecy8dZocUiaXMBfPrfqAMJy5S5CIyudy0EtsuvRXuwNnaL7pNTl
rsrIu9ZnhvLvv14Xy6LukdSDI+zowanaLWtybxHGXTcetCFfDrrT91At3ILa+q8f9uandFFnOyRl
oileZ9JP4hZqva3di6kIBXswlqdeE1R+SnWb9/M1LcT2ofLo1NKsOgXQeGPAYgxfBdqo7Nmojr5X
cxp0PDwKh29LRVRWDsau5XiNAkMtTwyhNx8F3Q26HOsXU+ToQ2YWq2gq1jfqGtjpAFBaShdfm21T
nZiGb71PCAXUs9jbMSsfrzxtxnFQqYswdwGuwiIVu0YZahDDuvY4GI2+m3Wr38CVG06M19crrMeh
YjVf8XDmyZEMK1LbrgUcznjtTUo6XqJuG1VoRFgm1kMWi+ndr0fOG0pMHmgSE+GuME8IZy/fqigk
aAPCPojrrOYrIxJTkAuuZLEguyvSctp0FCsPZSHGTaIM3rYvs1MI5zcQevwSKDBXWfyKdzvavThE
SygCSYmGPOrOF86e970n86/p0jgyhN5OhSqJYXH7w5Jwr8VV1sYbC8zfGdwWOr+/filvjDT825Ao
Vw8JXOnjdzKbAiXEUoZqDEoOndLIkd+2zuNqSU4cEV7v22zauPxN9lXqXsffd4Icqi1irwq9YvD8
PmnGc3QN6omp88ZetrpS4ROwjxK9uI66n9aHupSL4U4lH0h0nPpLp3iul7Z7sCIbJ+pCrl2ntNP9
779FJA2Whsh3zSJY3/JPD6UDPXLkcctwSdoxqN3J2JteHW1FUlcnFIVvjuLvK5DHi2QAHX1AhUC0
BQV9FZpJ/Nj0SHmNYRAB2p3qgiCOaK8DTNwCvRSPtbF0QVHo9Smi6Ftf5c+/w9EgjnUlNkbp8Xkn
4EEUUIrqIlEK/ffXpjWLHVoz0kIgKkcrhOoQiTzT/Qh5Fo0IoWaf6QwTOrsM5mfkFxQAsnxIPrId
nkIov7U48YJXgh/Bz4BoX36jmCIXVoqsCqvC7C9Sp0VDOScdOkJoflJBMvbrEfTm88Dw2Oimwavo
6zL90whKG7z5StFBoVWLOaQ3PwaWktvbwUJ+069Y3l8/7w1PKtc5mDRrNqrDorh+xT89EIdmrM5W
UYVRWTTJIZ95UlDrVnQxj3Z21U2GvBMCQU5Ftg25zSM6MSNXFtvXzcEN47q0zso+19//+vd6c2RB
NwPrCYzcPsbg9ZVlpBGcyZCA5fyT0mMpV0A9nzhEvPm2CdlGvc2eRxX+5YdP+klS89U5EC5U/VNP
qa9zbUSLRl33sqOOcGKVfWNRIumFhRbIEy3hY1F8YretNVAEDAlF9Q5638stQiaLPhnHNTWS1u3i
dPXwu5+SMyj2F4awBUdZP0aVLm2umdSpqlBUTfTsWFn+iClqvmq0aTnMJobcEx/z9dr0/Yl4qklD
4kx/7BpNSmAA6ZzUoWPJDBCvZT6YhUezzF2cIEXjHVQFw3ueJY06zUE0WaKA/fUIenWgWX8HiKk2
F1+uNMeSa9kNZpbNCgNbdWxQVot7lpur022gw14Vsb511cYNsrbofxcpx5NxaPDK4TzwCxyNKoQz
howyAZuc1O19L9s4RHoq/GYeyYYazFOI8FejeH0ehi1i6VmnXp1n2EHneF7KmuwbPXtyE7spNg6F
088LvNU20JfuVKrGq3HME1fr8RqRgoL7GLIwlR6yHwo02FgG8ugcW1wPCXLUlBiec8SMzhWKSefE
kvDqiLI+FBm8A5eJK/JxHnfaD5ULDK4O+8atfM9b8EaiVeKIX5w6orz1+dbtm6esCsXX0HVFN9FF
VGHqqEXrW0rZlnuwYZrrG4sqd5QK808VL3f36zH7fWK8uP/zGUEKU/1iooINOho69YB0FAFwEypY
xu4khWu6YB6J4EU2GkDS4NU+0t3LwraJ3feUEir0JUMUXySorxEhIOUOE26j90miRa5f6Eic/o3V
BKvUekakxPPK/EvJzxgSO6pDt6mrvUL7LKRk0Oxcj25PsszD9a/fyVujmw4qZTKOc+s2/HKNjr1W
liZ1/bAZ2zmw5iLZTkpinsOsy2FfZad8sd8H7/F3wG64Gt5UoMvHlL7GLtE+lbIJo9Gk0axGyw2H
i3g6jwiwunZme5FhNyfGR6nozlWmVuWNrQ9d5JfdYt42gnrV779ySJss3+xUlAyPN8NBNu0gqqgJ
ScEtQ0/UzZ5OSxIC5tK2DvrGE+v3GzNNA79BSAWBQLiajs5b9CeMKlZHXnlmpPu+k5+t2Y5DF2LO
9tdf7qttnuMcvnguQIDdqOIdPWkxo8SMdfQRGYdl4dtqajxDyjsFOHy9F6zjBwoXX+lamTi63cQj
uS1kf7VhXjXqFk0vcGnDUM7cpQC5aKHIbCPHOHBjOEWnen3PWyu83KtZSbCHgf18OXxJQPdqZzTa
0EB7xMU2R4XpOMlGwrMawqY37YOsxz7UE845pvSa66TtxQduSKdCd19/q4QjGtSiNEtjJh0ztvOR
6r2KAhNAgBvtlWmcvnkU229GabX9iRH75rM4V3K9psUP4fHlp0Zl5FK64Fluq0q/mAygu1q2+NM8
5+Gvh9Bbj8JU6REmrmE6OuarVb3V1ItrtaE6C3PDECsOelS+y7U2O7E6vx6s6yzEeglLGGDl8UqE
OMLA2eLxVU75Inz6wJhAEhE38Ym396oKzJiBKa/x+kgDYz94+fZwi7Wj2WckSXXzo5D2g0LhcrMM
mQgtm/zpxaDh5Kxqw1Zp8xNT8q33yUekKLEyeNhwXz5c1KoxJwufclQKb9uhyTggP073ebc0Jx71
epv9ngpIcjnzn7PE0eekYKg16GG70MksuS0a1b6ZOTmFqhM1KGm5I1mIa7zuRIvpzTnpoJT5n+ce
VfB0u03UnIhVNOOsCWM7xIeydLWtXjViW5FGuQF02B3KzPPYYWR3v5id+1SRWX1qZX/jZXPRo3bD
mZBiyHHxezFjgMN51REB0tsBHjT1zCmx5radd6rL9cboZcgyfOE223y1Ry+7JBwh4X7ehTMyqg1N
Pnle09D+9NuzcaUvrMZRHkTd5eXogUGqsT+2XUhmV7VrhjkJSa7T/anSphO71OuDAeZibjTc3mj+
sMS+fFQNOS92W51Z0hZd6BZkdMbCqJ4nJpXvThByTkzLNx9IBLTKZ6BBc0yNSdxJQwHqdOhKwDmO
uKk3RW59RT+I39DKixOz462xweIJVQx8DEamo72RNOaEDJhawEiIjSCtLNUHa6gGMy/1xIx4a2xY
xLjSJGR3gAH88lVikHKmwiMto+Nt32ojCWAbz87ox/x6dLz1HE7V3BugttiwxF4+h3y4JsnzGASv
dN3Qi+QV1s9TuWlvvbfvKZlMK4fe4NFDei60ShyNXTgmHrhY5AHb2OmXjVUxz3/9ed5YwIjyWjMr
OFrwwY4WEqFZcuimhjQ401hjf0HtRalA1Tqk0yXseTvo0+G30ZAMe1oC1BfXCqxznFxG1FbSDNko
Qq3k5u51Y7fHmHrTzEI7seG98SZZB1R3jVLm/HSMC9BoCFajV4nQzYj9GHMi7jJsw8HoIrP59Zt8
Y2TwGiEDOSubgF7gy5EhVss35ycRFoS53KA7cXxTWsOJcf7GDGZb0ziYgO/0rONsT7sC+jUtJuO8
yOcwS+pkXzV6R9YCQh9Kyf/GMYheLuVgqLIshsfNYz0ShlbMvQzrBMd3T0Ss31YcA7Mymf4qOvzH
l+k/4+f65q8LivjHf/HPX+pmpu+TyKN//Mdl+qWrRf1N/tf6Y//8ay9/6B/XzXN1L7vnZ3n51Bz/
zRc/yL//x/M3T/LpxT+ElUzlfNs/d/Pds6Dw+P0h/Kbr3/y//uHfnr//Wx7m5vnvf3yp+0qu/zYa
DNUfP/7o8PXvf3BcXav3//HzE3788dVTyU8eRPH8t/rb3y6f3vq55ych//6HYv7J0XeVP6Dv0FbJ
AMvp+Pzjj+jjYfihC2VAUzPXMmBVdzL5+x+W+SeCEA/UMng8HFJrPVbU/Y8/WpuATEBnZb6w5f3x
P7/hi2/rX9/e36q+vKnTSoq///HyyAdUcSW9si66HEqo1B3Dert6rPVFxgoarCzay+hp6hocbISN
++DXrVsHZzkwOUS3TXMqYfc7L/pfN97vD6eGw/1kjRiyWZpfTj5VV7xSH40Ia1CbBr0eOcO+wk0c
VJkdH0QLBsLvRluelUk83Cq9mVPES7VdoY4CnqeBnqTGBVoGlok0Qth5cS5H/k8a/h+GuYw3ScLV
45y3q2/IdNGgyubRTaqV05dxJI5+E6m1iXpPjWh0WvJ9p+oQbkmJlXtsoPrXVBvGKagFhYdtOgy4
mpSUpEi3mBt9g6HwIooS77acy/STXMyk9mMlR8Qq4nF6pKm6paJuPYEjxhOYGbJPg8IoQSx6rbkE
ne7U32YSeS5da/TMv5a1/5+Vf7jsdf/7lNw+dfXz35iYT9VX8fNkXn/sx4y0/9Q5A8B01xn6jHs2
1x8T0vmTU9a6rTJdkRGsPYkf89HW/6SbB5YD2gvjlGvYP+ejrfFHzF22RjpEa/nid+bj9xSMn+cE
dVQirzhb0qUEs3h8WybeEI5dX5lB6qTiVmSedgCW9oAbMA3h1kYHKtwczfoF3Smcmx1i7vQqiwr9
LM3wtWjgGEnZTO5jNQc0kCZX7oi2Cxlvfjtpzs1PL/fHavLz6mEcLx/rb8t7YXFD7ETIwfrnP3Vx
RreJslqpjAB+qXiMqAs5qLs696ExahvbjEk4MYXEgw6Shj4d7tu7BIcQ6R5Oph3wdpOwCyCl3GaY
t/YG5APckoWsKbP2WeJb6YJjk2r6MwAjeaXiUL3KWsgczWzmCZ2gbLlNbB1+Qr1Y9whWgVOYHppc
UAElVjlFj76K2LXXc7n3LKNouksABGbIbpT8BseMGqSF0+hBhXLyk5eXJE78+g1pL0tAVObIW+Wy
AFeG4ioL9tFRTY7FgkulBbxRY1XB+XuR5PVwMeDEEvtkxCuSNKljoHwYDRJgdMyCoktGPOIObdO4
SpEr8xfCQp0TLcRio9+mLRITHJIW5ljTOMWp/o74fjkC4aeAl0OMoLJlHetMUDAI0kIsLegMXHOy
ioqDWlurp8GtOr9LreRM1ZvoHdZaS1LPiuJ90cffTHJtjYBUeq0LsqK7dJA5YcWOW0fxR0OdH9XW
kI9R2TQs9VE+4mWJRHI3IN+/xYfZT0G3zHhRuGY0AX1DlGCjMWWflgw1E67SgvQKuJqub8kR0y4D
JvnaL3Y+BLQ2SG1Tx8oN+lnOxUZMU3O7jFKGkdL0LSzxOZ8wMCcPTjVGH3pDywKEsOWdTJ3mqVf5
GJm1wIFZvKbfV1Oc4A8pXeVjovfdftZc8VVwuPcxz0K07+uymzfDgkKcWr5yA+qiua7LuUh9T2rp
7a8H0LpQ/STN+z6AuCIZNsUf2pF8wJdTTIGI0kWqogUU89Jd50SE4DkZr8Qo3CgNpriDtDNiwfSV
ynbDSos9Mq16847KfWEFimL7tiBN1OyGm9RB9BZyKtHQfMfgVAvXaK9BIHg08PHYWT4klOzSY38b
URZHHQg7rZkv+6jeN0nVjX5HfIDmqyZXtEn0cTBqw8UcCTZdq+hNfkiR6NBndLQJruenqlL6x2Ko
F7nNc+i+NYbZy4owYkAidp7dS2JTAAVEcxcYKgJRUDNxnfOhZlzJ5qjMF3h9fa0xG9Rc0VyjhiQz
3lAFmbdCL88VFPWXEEMsm+xYvblalEml0zYmZ/U4oiRPJ1nkm6Uw24ukXB1EPX78m1S3r8HCTJsK
rXiyb/NbvW9VWA5LslVpam3pVzrv7bm0BN5GK7nv3Am3tZMq52od9yA5reY6A9/60W6L6QKAYXGn
L557qtLwxtrBRoDqmXwKFX3U0epa6AuEG03quEAZXOncgbzhinbVohPDnmzYJAliTKqpD51QsXzv
Uh4vAvSgqDaiPyCucL2B/rSw48lxcQFkeiD0hqxqpZk+ZhzkzjtLPxfuUBwwi7Y7YnNKJl4SkNjd
YNjrk0uF0w32X4bKKNRTCYrfs3mOfi1SAkjpAHq+QhyP7tjaZNYTxy8tQDZNAonpDLusEUCWUqf3
l2ylHzaGHWi4tPyKarTvKHHxLq4jGdQJhAzbGNRdD0hzg4tBPVNS2K3IvuMLvKNTSSyH8YXjQRu0
wjqVxvO94n78u/Ob0wVYI3koVr18pXNvwjZK8BJHipld2FU2T+Ae9LnaRzm+wYh7V5BlnfdBLUpF
BlneXedN8w38E2bu3EroqDlj74BZwirJf5elem2u5WYcjE1MJ0NPr2a1bc9o5OnJZhzZYfyogvYF
rqYP53QRV/B9WmyTM8ZQ3uN7PCxzoMGpDkdIi0yXRm3O626ev+oqhCD8A6A7RKdcZ9F4vdidgm/M
dtIHXdo0CNXc665L5vXHUdOWLEizZrrsl4KNvuyncyMzozuLEOmrskoZueqMnbFDR4OT9BwLL3AK
ZfTcc5pBZhZwQki3gnysfZezUpm4CT7o0k3uiyjTPpQpQH0/1ZNhCBSKfXdmLurA6azpUCyzfaHK
9F1rl/LJwQe/0WZhb6Lv+wY1q2Q5UU16a09H48VyjC57Pf0cFQ36zKxyjf9gSUujB7wfJowEyEpd
VQyhkET2wBiAjsA2et5mC3F1KhXcPF7aXdr39bYoVfgnWrZN2oQA5tIE71Sg+G+a+ZQawVh/l6NR
B/iR7XptLapwk1+OOhEPMz4vle1jKPP3bWu45wrGSyM2tS3XLHvLaDJ2GCqJ+UjsOOja9mM75OOZ
547ZTqfvwHgzjUAq2NMqkO4H+C/tOb0cPKBxttWACLxr58VaSe7g3ImZuGuSTAmJZbA+5kBeMGna
yQ4+R7lH+nZKFft6pVqVDgikKMtzZkbC9PIDKmkaufQt+IBart/UjeYGdb2M74FGeBddmTuhVrcT
W9YG29LgTfA9beA09G9gS/X2V5Vt7dRcP6r0s2nzS3l03lijkLbiE3j5SzVuGVWqXWrBmq53A7dw
CJW56wPNAWDmasU+7SrPl+4HGzkoB/6zqR+936rjfv8dkJuusnrE4Kv05+XvkKbAPmATQyNoxi9W
atr7wRu0LTbb5YTw5Hsk4otBZjKwHJRy7BQULY6XtknMmVKo4CdFPBU3Q+l4j3wwzt94n3d4M5RP
KameeQBktLkReiU+1Y4RP6L0AOARTbrwB8tSzqmFpNLHgq99zut+71GYSP22MAfbX2b6eaiVll0G
fa/y4bTk2a5kzbzUbU5EnSHMxu9mjwSgvO6eKvzFha+R4XXmxN7khqaRnRAIWC+ret9fMEoJ9BJr
hYYaytHI4xIHgKFq1WDk1LOpJkLJEBNUF2PiLtj6TDMcY2e86+rCPSxZnElfjOZ1vQqxNgSJ8det
rLssUZxYm8qt5vu2UNLYt2dN+RyPqYBCCAsC1dJD2VVC+EUzAA6ZS7d7ooLgPnJusLaDEtfS14qc
w7YF+mpEf6GFOJhN6gxpvzFpdQUZrIJro1yaryMK8q+qV6YfYzKBPxQUV88N9ASfR2lyqm6Q7F3k
rW7X2MFBIuFCr+G/JflBWySKlLJyYBHq7sdSH4oPDdAvfIn1O25pg7ZrElHvTC3jSVRUrETo6V9D
+v/LGn+sJ53/vazhPxdx2pc/FzTWH/iroGH/SWfIpf5ALZA9iaXmr3KG/if3TTRLq7iezA+0wf8s
Z1jan5T6vp+kECcAbWZX+FFeNL0/oQXT1mbhgqhJvfp3yhnrMfFfCwPFRdrjiKZw2kDJhUJ6dF5T
od8VbWlbnF9mFWFLtSFJ6n1fmOfR0MmtToryT+/ljYrE0QnxxxOxoCCCA6nMQny06tVxPWZkofh9
q78ztfwpJdAzU7IHEfX3utffuk3f4Go33nu99UU1urssbcgSaFcCiLHteus5WeeArAKMRx9qY8bq
AWMlNIV7AgDN13P0epC8Iw+Bi8xM5Us87uyB7I5slYBlLJQQqCgO4p6FWHOVpDAKfL7TaostO9vj
Q9UfOjNfbvM033VJN+6yZXk3wztEe8WtfDC4CsJsEL4xeQq0cV1cQe/5CMSgofYYgfIyWuMTDjIS
O4yNYYNV4ligny3udZy6MgSTsxUj7KhOOkY49PHwDp6fga6hnDfEUO9Z+CGVRPH8edLlFUEMDpQG
KGYOBK2NoVVKoJNjEQtlutNhVQZAu9vdghHa7/SJ83WTORu1J/G8c+pP4Mt6btCFNqx01mIDttHd
JFam3bZyUG7Bs0GV06t061WNse/XrDx8roBWejX0FHlFJc7dRkCZhg3HaOM5ypX8WdRmtu1XZITU
lwm8lhKqLvg4gijvCX8iP6ys3ifS9A447z4sZnNvcXOoY00G+HlyVJpptgODmO+cdlkukA+RhDBG
jwADBl+dCJRoJ16Q6rFnocBUuEekzVatWxHGg3LmDe27eC7Vu2VoRhRzQxVqyqBc5mOhf/aQVcA+
NXZ8f94eameP/7jl3jRU1iWxZocyyb6OqVLeFF6UXliVSihY5Rl4i1Os6TnNei466W4g+QIQWKta
Bwusd+orXmSeuzNYoZRL9X2rVzpkb9FRiMlCMptNDs1wbyUnHmag+S7Ny102597BW/SnyuvKjVZr
SzBX4G0QHpahVhg31pLS3ZZLtalE1/tp0oE4VJCbDHndrp2Ahf9lyZUr01wW8zAFlRt9y+wk/hpP
1pOYJYhUqDRcCexE7lG21bfwKzNgKXTjFZsRmrlavWkdwGWxZsIBROi2xazypXKW9El3lccxKYxr
Q6T5xZJoYqeDKzsnZOHJWeriQ0tF4z6fwXgklLByLO8RITGcaS+73lBCrtRUR60sGYPKaaqzLmqu
PKCmn1pinfdoLBJ87jGbcOnkByVtqo0ya3lodilEoca+TjLNeKA2lPFyrPLA7ktVs+UkG0Wy2eaF
Z3120qUIlXa2Amzk3RaD9U1tFTJ0rIrlBivvnrUvfteq012tLhkTNC62nZz3RR3t02T0/MamVNtp
UmwiWi5hHCf7jsooyqUxuivAkV5ZfUN9tzLrK0X1lo+z7owfsYSat1yA6TJ3CUoDMniinZ4ConS8
W4Gh97wjygbO3Dxemt5srplg5P7qTrSTPc0p31D6z8VkXdtat6aYdiF+IFLK9PkyHZ135mx85epl
XnjV6OxE7fahlauIjvRMytsB52BgKM3W6FyTO8MIpnZ02tZHTC9CkXKPyfup/TpMCk7VzoRAEonH
cl5RP8R2beK0Ae5jNakdkBJeP4Ltelr0srnSctfcO539PjP07F0bA+sRRLxd1UKLL1mCcAYMRGUC
60RMrlk69navDrp61m/cZXI/IbfOdilj9bZpm+aiSauCmABKgw4N0CCyrTnU0zwPhrTSAj0CUzSW
AgRTLb9FCUimdHYwDZvktJsUEoJRl/WHtkk+zeXEu+zlnZxVbZcIyzwvwXD6vaJey3h8QK77frLU
R2B1pR2MURNf5kWb7HOz0+1Az+BRCEOdziwEsQfLzQTp28r0DJjGOSfVPdo3WtQDTGw0MGBVUwJJ
GjJSm0ChMRKHPj0HvxrNG0frir3hUOkIRAkYxMc2tleNat61maLpfhvlKVy2uW2um9ZSSfea2oak
0ab/6MgOyG0REU4HFSPpcyDWUn2AvzLxZrvqm9lwMVuQYoSqFjnZBalRO0lMIcXF4qsuZ32Ttm59
blLA308enEKQgpHz2dLimqiJlNQpz0sQ2hRaGpbS6M5iq4OXBr54E9Ux7S0ja24jGt/XYD7nfTyZ
yiGOcKFw+9K/LIj1ptBy++hBOLA2KSEN2qaem/EqaqfkTC6iuo2zXgsZ1gfNBVlN5a8xfNWin62o
9ULg3qRvYyo7CNHpmm5Kb6FUnFjeTd1F7frGVpb0uKk43Pp4+2yYbLW7RTieXeaNF31DCzLcdBFR
41sNXfPCrNmqvQLxVs/GkS7DnMcwKdC7+/pSeBd9lHwbFeE91p3wQqAu5pMcnBoWvjk2VECX/hxk
b95cNb3d7EaASsjitbLYLOVQXjdZZH5WZgFV0hiX/WQO93pbRWfJ7PTnMY1SYK4ZVGAPcmsZF1di
QmFvOyPcNMD0nSPyMDNyyTXK9LbCKt9DIcr9yaZ5z26AsmBOKzWIQapyJXGzy4Kw9c1cDTbLxDxW
vlV46m2t6DLMJwUWTu66cmMA+uQ7VKaPVg1exVIXao7e1ivb60Qs6VU+jvIw5NGFyw50yckg85vJ
KsE4DWySPUDRTQGR8L5BRbalBDzmG3eg3hR5+R0y6ilgQkQXsGSM9wbnjgD2eXVtua25n3trXw55
lwSZHFFtSUVN9vXouBfgB7VDbmrRt94BIoMLoT5XRNLtoZ50+1rPvqX0gA+pZdfnrVZ4jylXwJEl
G4lpshE9bL0zNWuG6Q7BH5VwN1bl2Rputp/lROk6MpIiKCAhQvtNss0i7OnSRNhIc+ibXnSm5if1
4lGsmW5mS1SkOGrC2Ug1vuwSDXoNCNqNsIHkKCWKSDPv2dUay2RLsq2rsbPAwPdK82FJp2jfLnW9
F+YYQSuPuot4mLL3QF6WrWhcULxsf+fdMMncb71+2rptB4ttUprPZpFG52Nui2dlioDxjeDGQjCO
4+UYz/bOsJLuzrTHWzn2CVyv+H4UWgX82R2DBS3CzjOqAeZJGfvWaKkbI9clfJ6pCvtYthuoN9k5
WHbj2h1dO4DHY16glxRnkGbkbrGcmzTSIIJMdQD0Ln+2zDbaYgtT9/AR97lrpNuVp+3H4K5ooVGe
hzxbb3pjnCk3tdUe8Lt2pU3F+xx310VCPXCpOudhpLAesLxUZ+agf63QIJwJE9KKVRqPzTDI23hY
9kXCY2u1+9rFclMvneZHwwiVT4VdGyXZraMMJojnob/t3Z7SrrG4ILmaInsc+v9m77x2LEfOLvtE
bNAFybglebzNPGnrhqjMyqT3nk//r9OtGXX3jKBfczUDjCAIaEDVdRwjPrP3XlyerRGWnI51TahO
4ibqGB4LmVhfgdFWp3Zq9Jc4DuWrw1KQSmGWZBOPbAQqUuyuESk+19GY7ybYcIr8BRkgeRwj3v2C
IedBSDKjyjh5I4CJ4lEfSWJ16piQtKwhrj2kIFSyhLO7vAZa/mS2SuvpWkH0Z03yjdGLva7M8S2t
rFOdtZknEBN2tpIdyXN9S9rIcjtLZlCv+2FNtGLpSTiUorJvnHSxl2OYXZEYqHlDlHxXDRIzJlG/
0t76mQfdE2jTh4Ve7ATP8rOyjJ/46aKnUkaElob6idzsp4oie5/H0Rtemo5peaH6MbFivjo6sXe3
2Nhuzo9vBHe+Tuth3JEiw3RBqyrcnKLfxjjGCMqeUbkleurZ9VRdlny5NWXhkK3eMZxuJ4soV43P
y7zyTSKAmJtTlanVY6XrkTfn3KBmT+qzWQa/SE8kIq6dFm+g3Jydhr92hlIg1JAoOS4wN7mv9QiO
I88Y/u+TxfaX9H+STYUFqE+zXBHWA+SCNj9l0Oh25IMRg9iTs2W0QIOHwdGvapyRdGxG5nrs8DEj
e9mGmj2uk2p01hnxsY/jVP26D3xc8jxb2ibb69RkcCchO2+0jP2QdeoZ4ONIBtBirOzQ/oEppt1O
TTxdzDzeJ2PWrcPEWQ5FZfa5WyhNdJwzxjvkyvFSGix3mUIOna09ZCT6OqRu+bapmMeqMfJrFGe5
y76HlXmSdft2sntnraRZ+QrdVfWKeDmm0+T8kl35umTFh1ovo28QQk24o81SfWRq/0FIG7UvcvSb
3oXAGzJH54c6iQbJGXFou5lMLa8s9N6fs26YyWc1eqibYb/ta7klb2g7F1VpoPNmOebmyVjx06PF
XILuO0xVscIMxnEclxYZVZ3gThyU2Sfl7L1uv8dwmnZDTvCCW8XT+zgO8jIRePUJg3zxO+RGHtQ3
4qLbjNBjLZzWhNznm1iYj6Q0dZ5ZGQ9NKj/INLhlXRTuTRKN4dzTRnazfYujpNvi1dHepsKKNzUt
+ZRbzx3ZPO4o4h/ka85n9X7SMUTMIFQE0wbwWA9hwHSYzpFVRlKulpZHmZODOpPCnug2mlO9/NX2
S35LQ50dZCFU8qnSS8bD53OzLOwsRLpjqxGw/+aV1b3c85rerfklwwO3JlbsQrOuP5IZvRkt6O5u
Ps2PorQJZUrs9h3DGF0yGegbVt/RRu1YopqYPTd8Mbw1FMVus9Av8fqGtTrePyag2CwEmoS1Wpfz
4PEGVnA+9lWe5mt+QCsrStKNJN7NUSdC/bJkjeoPDknwKOc0PY3ASshSCWemAdZzaWdbM+z40pEi
HuOFznVRcUay7z0ug2LejDJSXqi5++NgWPMuL/LgEy9Y45G82O/RsflLlbavTdrv7bSZ3KqMYCpI
Im9L+nMiMsdqn1gJWgrTqNTn9q4/RTWsnBbmG7tu0FocQ4wvM3rZr8WYq8/FaJJ1k9T/SJP5j4aE
T2XOf/8uMvyLOPG/J1rcfJV3sV/793/V/dX8T6Hj/yV6xTu18V/PEI/x12fUfRVt9xX/Va94/3N/
jBLlb0gNKaLJSbDu6NV7ttEfw0SmgkTX3GG2OmJGGsV/aqNM+zdm/8yvYGDh28Cn8s9hov2bKgSi
KXYz6BdQ/P0nw8TfFcZ/niay4iGfApqZc/eHoE/562yvV0mAVJuaEE6dnMPemltMn0zUU8rPMej6
dYiA6BwJLpHOpK0wpsX26ZK42Rg9Pdmp0fl1YfanpWzNTboMHkfkh2LGb06OckgXXBUMKy/SSklh
DJicdemRGAxXidPmNaVBcBuOUxA0NvVfwrbOzZpkXFV3PZdbc0m2bpiX35Gg+DZpWUlpyQIvVvrl
WcnLInZT3d6RKJq76G8st6CfXXNWmpeZzEPXGfLWT9Toqih4sR2VIhtX+OAaBlSIriiitdSKaBPU
if1o1r3p//5z+P/Pzb/R+d4Nvf/6sdkgNS7ar/nPs/f7n/iHmFD/jT6d5SorNpiIxG+g0fjjiVF0
1ISgC/mPhhWcLRx/6h9yQobsbMvwFJvIfsVf5IT3+TsuGbSJ6ByYm4j/5In5X/aQhK6hEr4Lj1Gg
MRX/2w4QPVHHMxBOLpH28mApQfqi1H1ytkslOvRYav0uFrYXhBXp5pRP+4allluK2P43y0jtr5sA
nvzfzw/+h4/kHt3Bh/FnQUkX5AURmsWEGjAtY3+IfwSWER+NWR2+YXMXpQsd44cziwhRA+YntwfX
vGnECG2jVQThY3MnHsylNbfdMDD5qi0tflSqefk3a73/zQt17qJs5NCIQwn/+OsLHazWYDvAR1YP
fbJWEsXYNCwRwUDdjYxe7gTVv1mf/s19/ftnQwwfLnOk+qxdfteE/klsg8TLGQKdsrJEXZYv0dZW
y+imaKriqtYMss2aDV8J+rc4tUgnR7pCuPVkkJMdk7JOGQP7L403Yyqa/4Mz4b93Uf6/pu6/Z+T8
66feW7gs459/fujvf+CPh15zfnM40Hl2AYf/4y7845nX9N9UdnB3GKR5X6HdE2P+h6Jfu1+FjLBJ
p2DZgwD5n7ek8xumSwyX9xXQH/faf6DoR/rAK/vL1o0YF9b+LKhR1WMU+LupZQ5TR4HfXngADZxb
WSQwQha5hRr1nBRKu6tnSQR7orKbiaGANb3908gr5xrnKkJTRTKPdz5UM0VpGq/CKffSClzEcO8K
lM7k9hTFWZjyAOSNfNyJe8oq7LONzMQVbblbCLYyB+Nui5sO8AeRDmowueUqEQnegvJETPSJiS0a
zvIkRf4D5/snQbNbs2u+W0We7NbYq5X9GME96oFQZy+R/CqnwyBfukXdimAfjvsiiY+a85zWxpk4
bCypZuapDN+DeXMXAdSG+JTVB6/OG8ITSKXCDTSSDOL8SqS0D20GdxGiuhp5YrFDH7py+jVa1kPL
bMKGdZEstyU76cTfdBBJyGL4TFL1ebGW3SiXsyMruvl8q0imGaRX6+KSNO8LmSo0uciTa8QK5KpG
+5A40RmOC+2KbREw78/9S5hXGz5LZjaujE+Tcda7fc3IrXM4BlvxBdPziVG+7uWSVtq8zkrga0r7
1IQ/8ba5WsB47xaUrI/0BOL5tJ41nR1acB2jhb277juNeorMaruoIf4GaYqTvaQbRTSfwRTu734G
d5iET/Lw0VbHS8TGAHDIdojjj7ShJftZVqnBqCX3ZtqoQol9Xd/EYfUwFxqAJIUlwIWE2Ioxft7t
cL0kDyF/bYRfMDX2BtNU/SUh2aYXs1eNV3pZACRuwaxsBjOGxFtGu6gvj0Oq6V6qkKYcNI9hFnu2
diW8ZBXZBvPE5hpaw61xyO+vxbzBYyncKuGflDl/n1j0urY1P4QlCgbSBl0ojKx1lrXaLdKbVHNd
jepjK/iQlzR9g4zSUeGVnrlo35r6ZWodiIFyOM3JC5yrTchIoLXvoItXFIRo06vUSwSVI2g6t571
5zaY3CGw3FFNvBy8wLzsJCQg0RWH2KwRFLflxZpPhtV/J/Z0biVrzUb4TlduAug3In3Pq8Yf+tFv
nfwQ961rFocZbWk9+jXoAxBtc589N6HchkngZn3uC3W4tglDktI5tl3vOQZdXxt7RfQr0pa1qWWv
nd7fUATv9GwgsM3xibY5y/mpXJhIYt9p7QoxZLbLTGU7GuNpLtVPmYl3VNqfSfMml22LcDOADALA
Cfzwi93Y+6HwnZx0f2HfoLvmLvYfN1f5GVrD1kmDh2DIv6NQ8K10xJmZiP/4lff+ootzvwxo8PTm
UzblHhkMX0a3LiK1ceOB7GpiWlwrqvfOnLxHSvAqHR4SRRjfrVS/aCEGN3YGuco0jokgXkVLctAV
GFdN6CdhfkWfu1In52HqlRqCx1J5S6rieRinm52E75IsdJ/oOvuizIYOrczZRSVWGzr02QeQFcLP
yi4TTSsEpuZ55jlqJs4GNdvScrtF8U7GVCzEG2i0bc3qikPkFnefWjAvZJAvvkVfP1XRh+bU54j0
IH0ceg+kF3V9ZpfU+QpHUGAul6wX0yPnKNNoez5CxiP3UrN+japDkHy2uLZ+0DO7vtFzH2Maqx0H
urmp5+e+SBnc6sOVEOk3ZodEb5fmLYXKzF40XpldS2OQNbWrBu0NlbWbW7P+kLfFpa7SzaKCkbEm
Z+9k97xYKCzboCH1iRGvtV4iHk0b0OSKWuFHqreH0pGrHvKSMxDur6RHpzTnJ5Grr002X9MkOSS2
OGvgflkxg3lZ/GqIv7pIeVzGgL2ytL6aQEfmmCaOjwKM2PNZR/OUOQnB0Pnkw1i5Dj1J40Ynh4wv
3km9WegksmNNdAda/7VVW7498zSZSnAMxqU5xzVivXwIiS0ys6MtgnobdDObxmouunNXmzH78rsg
VvYrJzZITgf5utOdsnTVyni2qzDfkTls7Rwy225KQ3ak3UxYSRT1FMxB8Nb1Bapua4pfmq4a12Im
EJsfSIJwM4yP7BqnQ4igxQ9bs9xaGTJTkvrrVRayGcg5YP16tvCLTSyiam052Y1c10vDl6cwBSEy
OjTIkNX0T0Fmr6slzewCJktvoRMgxO0bosuiqkROhc2OqVPVhci8lK1RKzDH9cc2Lo1jYJK3hoqi
XzWcWNfGBp9qDdIqzg2QnrURdcNHpDC9Qdg+a7sZLZ1LPYLmRejF2R6dxR+Xob60xoLulxgHMVW7
KcE7Ucx9g7r+G3QlPDv9h1moqh9hj5Ojke/TqiOS3fH5kCs3Z9jvzlOa7jooVSuL8Zgfzel7NxGU
ybTnLtSLXmF9Aq0wjuFUATy5j+jSuTiZdpJ+dmoBA1cZk32QLkj/iQLz6gQWxKwxhTNr1Nl9nGkb
MIbWms+dssDSP+DG1uiENX6wiOvXStlehakMK1HQSYO77Faiyrt1Xt//bUbPFg0/0aUo9J9YXqeN
qJietlG0zWvnaTT0C07G0TNKUR97lULBfkEcIDdLOBsebKwFZuj8oSdVzykxxQe8eIGnts68zam7
Ni1ftafUp3naqAvF0vINoU3zpdKoXmY1r2yxfqENekhFra4iJ+c00LOTNifPRtzu2nA+Rbn2sCj2
2jCKbSf6J/2uuKDSJ7n1cyJ5payp0pRqw1zBj+NsIwxnQ9AzxoV1YB6nifljea+ZxD5uxUamjRdR
8yfa6JcEzI9ttF9yZCBl028ygpfquT6VIt3LKb+Esvey8YKUfYsNg2QsBnKGtVIG1hoBhVtraisl
5dFAInjms6eCuKFMl/sqIwIfEclwWIYlDD0Z8fuP1EG7ZIrSeyD+SFTJbbX10rxBX7pgB9kRqu5s
GJ9O66YYkOBEpWK43WgW5IzXi5r7yygJV1/I9GAQPogtvMbCg/wTJx4LY7mvcWgeKJKtj1ShgIzU
oDwMeFs8mkF1U1ZL9MDsiZsx0sts3Q654itLoG6skEWlzo7RZXMEAq7VkaHeczYLWUMjjkzlUYsk
fOSRDPI+SrXjALfmB3L4GlgEaWmRslAltfES3OqghE1oILFk/JIYJsCzabgIHZlIXQl1m2RT/dqY
GGdM3Bepqw7x4CE+KLYI5+enBAPTqZGiv6+zxHeuRWywurF7kKryU4wFNKesxsfmdDAVprCknslr
VTljy07XvVPET2o/qjuDt+4OKFsecATbfjKEYoexDiSarJHfKAOWsEDvOPkiw7fGSSB9HvN9E+vc
HnZtzGvOD8PYGminpswK94OM3/S2ncy11qniVcvYIi2DxpIU0NZVWhP7bZmjuOCMRhuTYKR7toZe
7kylWPhS2SKETUCZMoN41fJWORTpCFAkua9zkzx4y4022xvGOBZeni+UitVs/1wGCmOl1sL74dT2
m9HO+9NUKMlbI1HEThpEDq7QnBjlAmnrryWrzO3ELNpTou6HsDqVA9FQfBvj70kvncdYio2YULuG
IYJ5FGB1o/u9quzrcIBkGE9Im/JIQduunIKiPDvN9GLejV/zeNYnUiS9aJimA+V769dDsXgYCxe3
T4MfhjmuM2aPrkGIaaxqRxlxA4Kq3ql9+eSM+bORLeukq7iUJo6n8ol7dQ+CbKXCfPShAWXQypJ3
pdc011K09YSxbFWjTliNSXvVe4Ahdc9sXghMYpyXLHiCE8Gop0qLdrL9yW+w9LKU6CtphS9lynw9
Dy5tregUgGq7g2oS7RMnlUwQsdwgxg+hgpivy6jqK2CUfPh246W68yEnwCy9ACVnAbDeJ7NZPel6
zbaFAIKnJYt7T7DOhFNG52cmmr4uExR8VdI8L9kiH9M0hemM/Qc+tbVHye33sU28RJCVl7rpZxfo
agoqIg3ce1zOaqqUfWiba72Sj7P2A8+4Z1QdUuRmE0AU5kZZ2TDLzQKWmpVMKsE6jCuUaTPNqTem
fHqD3q9FiZSwbvlqoYqYeRuepTb86luWIw4VNkoztVlnMT91Tai4UGC7NrxD3jA9wJge1KUf/Gko
wbraae/31KHcE0p+KLpwz+DuHCptv0dVd61gNEE1FsA4JNzYuI02ldL4ojUDv0XCRqxg0U6rbMjv
6obGLtbcDvaJBTb1lX4HjcQGtLWGI4FFrYXGPG2ttQkh55x1hbXK2wzNhBEPK03LYsgloXOgleMh
gMmYr0E4JetSzcwtQ6hor7AEf54URa5IVI+u4OUSr4sM+9UANrZh2N1s4DvFijstk3wFMLNcrcEa
nhNrzm626PUtnACI0OyhY89BmPaqiy47RUON8KNQ5K3IlAgSOHoypkWaRTsz1jtk8fnrSNjDE1jw
/Cd0mO5joL5AbdMrwHsR3K37Wuue5WD3lz4tkr0SOdkPuPLgQwF6DRuzaNgdCpnLs8Sh/9YJPbil
TRI+aj2GDHdoA+pcPYjzp96YjR8LOlb2nWwdCnfS64AgoGra9kka4Pwp7CfR1ARjFul0TkWlYi+B
U9ghe/ItO9dugV4rJKo0ygkqIsupxq7Pd8kTyyar4qhPMqPD97fU1pFDfzkspknXRhRY8dql3JOa
mGdvUBvzJqWI3iZpN6zjorl97aXo9LW5TPoLA4Rpx4YNg2SelitFJLulA3gzhXHTYe1s9MdJU1iu
FhS1vs5agY9m4GJ2WukB/o1eMsB5q9oqwqvUh+i7NwcJQDA0AaYG5QI6KLBR6y2iZvFAvPl66YHW
oqCt5gPs3ztFN3XY+g6BO5Uk/9atgZCfZGN+tbGcdtqUeEa7uLhOWj+dGEqYnfWUK82Ve7Z1Ia1B
uhQBfAHzpub4GsFa+hlptlttUnKPEhNhWLFov2SOo8JoAh/Vb+yhRcm/iMjpzmAYd3GQD6uCBn3V
C80NA8VZpTJ9KwM928DPXJNVgP6IMxvg0EMiWkxizkjZlb4X5K3SmutvTZ6fK7g9POZq+OSYTYZa
C3/qULCYyW199KpiGQ7ZSFsZfS/MSrBOu0OvvvYR/naC/EcTdpHeDtC79WXvIJH2O0g/U4EZNB5Z
yMAGPZZ6th6IRcK2yf67yn260Xv/+ODYcNrkMg5b2D0SgPCDtTxj8IXgx7SBeZID9hS6y5MadwwH
jLL0qVB3ql1uRYPYoB+1kIZPq0569dXpl6Wk0hLsvFFynZl62J4GCMiLJrX0ABWBUiCWxnJ8KQ9x
vTb0OuMZwsjSquFXgoQbHMJXNcXZc5ErSE9ICLIBxwKOC8ytprdU2Tr9VJpUFzqpHR/lL4VoAPTZ
gbIKW5yz4fSTHe6VQ44zvltwb1W/ZvTFavUWKMvsWYxLCE1C7VrSCXT1vSlLgIA6xERtrEXl5WsQ
Mi1FeekQp7R5TU8qq0PfIFVTU0tbowzctIElV40TkvOWAp9Nc4aEBD+5KnIM0zkaGcqG5J2x+yVM
q08lkqMf99yZhF7MHtRzx8+L0txw68A7A+y0asq8X0cRQ5R6roxVXub1tuYR8nK9bB/CRUs48h2O
ltyttPYpLadj0DtUlWn50hCzLSvnp2nKAdtQEW80opGHFIECU4lOgUiYLietIfozz70okacwUA2m
5126RfUTelXQilVrIAhr5fzBJvrYy8A6c2aPKzCkB2jx4FCbUq6Ku5uSSa+HBe+oMgdaAUxKfoYA
3imIaqQW5fStjUhelnvjiZYsWWGZPqeduZcwxRhm/CSjTz0Cazz2rYIBiY3QpS8wiE9Y2C9p29ib
scQgG82HsgpWfdzr3EriW7WKOwlRntifgpGwb7KpyhdkgfaK3OLCGxVwcLIiLHIaksZVo4pYFtS7
R4WJ043wnwGcKfbbru3OTbpsrDh8gPPEYz7oLzO99qpe5NnQEcXfJSsqIxmc0615T4pCCFqGz2lp
ZBtZYPWx9ICCvYh27VKunXuOVRNNVy3LxVPOeDF2DGUd5gANzSyyN4Cs7LVezijmCxsORlw6D0qU
ftZjeNUXc88reeFOPCkwFHPb+SmzgrnWrHMUJtyNQRjvsKShijKxsFeFuhJKea0DyXhRyBCuVrzR
g6z3rKKrV7OJS5SKp8Zj9YPLCnmpJA2DUdCxTzWGqLqa+KM6N9ch1qoLpcEJXfWB9DbDH0b8DlgZ
H1Kp2Ps2CL+0IUpXg7V8WiIGdkqY223KFh77tHxQjIZDsplYJWdN+WClUCOjDEqpW2qDA2140feV
qASiHhleUFHG21aT8TqGiOyqc1F69d0ryRgzs4LKiysLTUW6GWc0lrpdVVcung2WMbnVyI68dCKO
oGIy9xTJRbPym4NqEGTRr6Fafr+V+EaCGWKnRGaVUdpgd6ifhT2l25AIU3fu1lhgEOnoftfXL4b1
Iybk5xJOqnGJemS2pW/rDwNu/Ez9qTCHuzmlGF3cE/VeaxYcmo1m3mZ9TjfQgYenImhLd3Gm/pIU
6Oi1Mt01waKeRNTPqzhx3nunpjCMmxccn4BX2WgbPWpQ1wD1itikQiY/R7zTqTom6pT6Ev8xTEnw
f1EV+IV6GXQx7eF91G6T2i7JrivkQwxKidG0SnOVRjwQiWXgjVTmjEKFoWxf71IZ7FRNQfSIIs8o
3QqrvR4/U/TqSMb0bd0QTSxEt0oWGmLGrq9sQ9tT1JJoYOa28Nq619y0HTYNZ26aIN8MTISXALVx
3WybjqFIZbGveEtBKLuiLsWhKNveD+Le3BamjJgYUHaVXdueuC7JSRhm7sEEe7ZS+1NJnCOs6IhF
yYIdW+/Z5meRIvbq3fUcCFtdg2b81EP7kNbFcQLZvEv79K2ZQ/Uw4IrZQy8mCzKstokK0rYPlgGs
IHna7CyAXvet9uWoGQHQen9kWYrvA1o6fXS9H2JcB9o8rwYU3PrQfEiM3Lj3AuD1hRiPSPp0Nw7s
PWuaZp075uAb8J/3udZ+9pndPiWB9RUVwh9Cc39X8oxRoayHHmNyGsrR6xNSqdyiUzV/SvP2o3bE
zxScq5fKwXiqnPGJn8EV+Xt8N2B8Uf3ox0p2e2OE4jFh6gyHJEcKyAhYwjlbFUYVUnIEKzVLVV8D
7B31yrgLK6NAkkcDWebGKU2mK7vrixWGr0qPeSk3841YwgRFp77Pw7vhs6YWyPLoiEZ7D6UNrriO
fN6htHWZdMJ2TwyOKoH0K9mnLdINIzlFiJfyrZ0+Fempq5oLbarv6PY6mG2Lu9/K1nbdcS7m+EYU
262bUvdzul9mhmunak6mGl0GU3voFeaZUZOuugYXO2nOFzLkJncZp2ktsy8Fs03OD79US8UrpzyF
z9luDbW7kvt/E10e7kQ/XjT2ys1YzrhG53Ofsjaq1V+BFXPSx7HY1HEXegn/h4vdh0BhrS73IKHy
nBmzn9k/1Eb9ptTe2opT+DB61srs3GSdHIs5vnRB/6swY+MIGFwi1ssr8HlivMxKeGhmOrjKXl67
UKgucdpc3OdcyR4ka3dGhR54wb1izNuiw5qDh2tjTXI/ylb6fPyxp6Eib+v5YYCOXnHnjeozzFXK
OzTc+bghkcvxRRau8qa98bW6FEq5FwwUSW0gr3N6f4AlJzOyzZBIhItZLocen4HNtxmGDMSKhVvD
DqJfehSeQHFLV1d1BsBZuQuFfLW5Nt2OHaTdqL4TXq37fF5TXnsRW6TxJhdM54vvAE5z+6RcLgR+
2WTJlIGf9rbYMVN5k3X5UBLI702T3BU9y6gQ6hlM0mhSNrmQ7wb/SrJCfOxW7Dz7X0PE/Qw/sRHr
zDpLmbOUR49j66caaSzBrmskr6uKaKFMe8ftAYDV+hij4EfI3WZhCFuKla5rT6hgrUI5mVO/Zx98
p6lu+8G+YGI/lIFTcxUnCSUgKl8EIquGWdvNKnnwzVLHIVfXjN8sWuVMXW6Sxe5T3U4C1f2ceIoR
ak8G5kcCyEQYQJsWanmgWd6DOUMRKgPihJBr72cTdLbBrzih/2BCbba+XneKqy0YM0ol3Naa84X/
h7aJ5a1b4HnwszLi4kb77yY4KqwUZzu2CHeoEscr7k1Q1UPcq7F4yaG/pDFWQE2d73KpjAyKUnlI
+2avZOFDc08RcMwLtJZ0j4Npg5q8c03ZHXTdifbSVMb15ISv5Khd5gbbcUjwSpVN9orxne1Cmuw9
iPQwUdXpkDNDfE7K+ltVGanONn1nsvAXECtxszkBfZDqDLlAqGwUw6wOmB62iZn55bA85rruks6d
PwytmTxEMHMHVyq8pyqmmNKlcsTOvAYPcVlq3Y0gdCLX33TzZxfUF1U8Fvi4+nzwRA5ym0L67GTl
Wm/1jTkXj06DLBZwrkx/kXS9pqzHwplysnB07eIkWRf9sMFJv44Zt9VhzZYbw2NCChQe7KJS/VEc
E+1uXzp0BfBk88lK24vBcR5G9Tkm8IpcG9c2Rqizi2K+I/NvV30Lw7gDifKiEM/hGXjrNfxZQWB7
S8+7Q5azjq2nKIRO1ryY2bwOBFZTM1yHzS4ZfJJsBDBTM/yUtOE91raaagCnCqsaHdvIt464k9hR
3hX68zR+s7ppbXSfCKpVo3qDQ/szmJWrOt61BYYfQjFZIiZAKbrV7piluqfGPws8FxXtZsIxXHfr
hOTNLuGqYyiTWe95nnFcDLFPQe9RA+5tSLYVLAS/FiRt4MHDz6YxucMWYntWn6m7xaHVdoPKUh+T
zA5vTdjW14LUdTwmSMIJL5EbpBy6pxtN/KFil9wUZJSwquEc8pqW7BM29ThoEAaG7B9j1TmAIjPv
WgLe6hzNp6rq231gFOOmG0S1KvPCfClineZtajnqE1zMvsSdu5qi6mImhfYubJ5ggT6QwW0Wfrem
He7UlCM6MdXytdfQXVOvRtOqSZzqccoCy1vA5WUhqRppnOQ8a8h69iQMgWHQ2ytSxfRpoqgnEAyv
gdayyBNvNQYyOy9vSaM82x3YdEap7wHZLlWpsvXKOERLvX9oVRNqbvPCwrzclDNCdHzYUANoE8Da
o+8loo3ZdLAnSh6icZB96gkeCCd90QfI3hFmJ0F0Q3vHczcZY0E6+d56JEl3LwPmuhVuQmkzy1UD
40LgApMmKcNVxearCt445XEFlj0zYTi+9C+DYA1oB2Ru1CpPyxhtK7YYpl6OrmJ0D/M4Wa5T5tdm
7LaLNM4h8sha2D8UXTwao7InSfG4ZM0mEWPDjACnEfJKZRumyTUrLZu6MLxNarLPje7N5HZ15waz
c2dGYltlypr56OhKE6vsZFxzNfIdhal0aRCPP7Fv7FnTaOkpCEqVKWH/IdLvRusVT6W49+hSUZIw
4jVSoAF0ot9dxDwLRDpaFyNDvVD5RHkBDp8oTrNBuJESndHXPzgdfN1ggZ45pT96mWKfCqsvjGQf
hlpSXlvxvpn0YmMUyjYIySODy7stFG1jmPXaXsK9tFj7BKJkox0ekkC+UBieDU1JqBDi66SS0hLN
Z5SF7hwQXRTn+TExuE5Lw+Hpa0JmBPczWct9K4j8YJxnt2iZkJQ1bzQN0rdqsTdONOw1c7ovFNGe
F9L/L+bOZDtuZMm2X4RacEc/DUTDYC+KlChNsEiJhKNvHd3X14buq3fFkC5ZOathZq4kAhGAu7nZ
OfuYVZ0faocjS9R/n+sCDlDH3g+Vx1TkGzaNz1wyutPWEpq5/F7a88qFuunLdB/Tq4hU/UqgibmP
ZXCPYWAzds2+N7xdi/5xawOQ8kvfOvPmct73xWTtYLAFoULQuCHg/BqqUdgXFjyR7uimRRtymHwS
iuGM6RrfBYQN2oziNRW4dxAXrlNvmsi+vlWTuImC6Vqa8Y0xRlu36x+l0d2UQ7s3vPnOC54DvU9y
85pxYR16JEBDLyDGJAi2+eiE5JLvMnM4y9PkxWEcKqpNg8sYGHEcyoFSQ1zlDKjtjhZLIY8pzbVJ
5Hez/ux7R8ChZ35ZfJqKzzIztn3vrlIAJ2ZM5rQhh1SObVF2BEpy0cweUSKjdDaTAv+Tlvg9F1IX
GxHdpNBqmfPRtVrwjoUVJ1s6yhS3Zt9N+7rxDqkXYPPOOLkHOczTNEeOU7g/jaW4RPrx2dHJzlgE
OfR6wC5Jt67vLAYy6bzHRsR7yJ4Wirh/zOv5PPfsn3Hbn7uBuGO0hjPMv6LHcc5xdWYexlyT8+Wm
cklQisG7HKwGU2pZHWYcyjANfWZBrdimvZaHUkga7MZQ88gxgaQMyzcNxEPtmz/tVG/AITw0dfEc
ecXFHAwvOm9+GkZ0MHUUb11kBKHU7Y/eTz8Zjk0vSrd3UM7YFdxjUo8oreJL7FeMofJw0ikTvVfg
lsPO9l66zH9oJ6xfYl47XoW8bvPmsu/7GzUuZli0AwqGoAiDinVUL9VFpWhBVhMSFzTZjxS5R7Np
n3KtHscusphDeBfTKL7MQ/NKLK7Y4I83aH8b9yavtqABdVjml8XpNMgZVslYAiD03Sfaxw1qJFvv
EtXcshefS3++9QlypsA4rKoMb81PSYpxaxdq5hazZePzizqzvEzL4oaWnQeWDF92MNaXBgZq/smo
QiXm10Qzt2qpVPsRhkJuMpnNu3obG/Fl29XetqRjtunw7TLaSIrQ03Twqtk4+s1g4rDjSo2YzhNk
6iAB6dyiTRH72g1u0Dmbl5hTVMh3VDx0bk7MkfG89D2CKHWvDe8gkoG/OKSKJDZfXSRq5uurmYrF
0qp4HsVFyeABhBRps30LJSDiXWV7MA412p5D6w52GMnk1UmDzzPR9Ns8lfTtikMQD997V299+5J8
GRq1LV+0gnPvDe33sl0Re6DT9rU9Rxu7RpLhOl+CHhWxAoQQM6nezQM+xLlUT0abPjiTrS7KKQDS
K3Pn2TLMVxcH06jE0zhyzoJB+U0m6WUyY0ybZLwOpJ77Tn6rTGxuTE7THnAi7wJqIoLChsclQCYx
5hRRliwuowlAXJocgUDc8nNdGAFSNEZKt2lub2s4gjXp2uSok4OEh2BWN7q7CtT11BN/ltpbmIfH
VNbn8dKeNc1w52PVPZo1r5YjonundxFHaEQws0DUGIznrjU9OmnjXpuT9LZMcD8v9byJg+JCTMM1
mIL7RvIVWnJPEvzepiO2GQvXOPQGVU5sfYuqT62B1q0Olr1hgTxtNPOsQt019KZpyW1sIMakJxz7
ePoau/n3ZlHWoR/Tz52R/RgQHEbei0XZ0DHkHR2L+QcGxv5gjIc6O85OvRIiDCRQV+trkYI3g7gW
pw+auV6g7xL6AeMus7czTL7EZMgBy3GhI2LNSA0BNrHGJ/K8dLR57o/ZpfKQhPnm7kEFobhx1gk7
YrQ4+9QofIxJo6K71uRGkaSa5xK2wIuXlctZAfjhJfPybJerofy8IH98tZTPDiP7vQBd/1qM0HCT
whnnrYRry6h17r9miLSuUdEWh9I3ZxQFOr2Yjd4/zktj7X3chpczJdBl4WTqOSqhsiiDc6sVtS5H
p8ncF5HZnhnE6G5GZqKPoxs/RQFaFid98hpmSaAEgLK0PYMew5M75ID15aCW9ipPVXbtWYV5FN3w
hYg8TQFFF3RnGeUXr84chuNSW+ci92MGmtnPFosKay7JIMZ+EfZ20u5WleKm6tTXGSTjmel+gcGg
tgIo1XqIuvVKKbdGyfpmMVy/b1LX+KQDGp/WU0VhEcKV3WTavErr7LbJHAz55PPQgDijj2QcmCgX
O0BT1lky9LdN4t21yk/uRrfeokZGL4Waf/ULyO2Ud2rj5fqa1M/HJCHgQ/4ApBImAycQJjNYe8ee
eTx+tWyO8VNGG1LhH33zaoyCzTBeCjfee8xcYve2ggHOUHzTUNh54sUYmS0qg6QBYztbzXcrfV4C
kMDJF97bkH5wgFho+W4kw7zXBt2+uMMjKjskNP68PFledNGbSE4xibsh1NmaatE7zzyi8Zr0Ok7r
oyMZ4s4xgkGZfG3JhlhPLw2rSrxdCL6xoYiKtESOZdxWPicGFj6ZbG15rIritvHsYe8nemflZvSY
oW/cWxWFtYHYcczVdlqqr6o8DHVyUSXzp3RtJk1pGRFy43fHuQs44U7wGtrhc66Dy2jwA9zUQbld
/GQ6Sqhhuzgd0WOrjJ4UutlbULD+FzqDam8tAXU/wRbAMM39UK5zAHRrWZ0hBSVdaxt4/k5ka83S
QtxofLbWfHK9TZ4Dl3DUFU7R/TCJr0vfXnQ92tzSOSRzjFg5DX4GkiWS9orxzROTCGflxFep29Ca
N5YLoxoPQz4fMliMqznK3yTpNFBngY0tlylCGhb9xEW90T06V6LPrxqtLj2caZ2JMMemRLKdGcbA
lD+x5fLqjKjfqumxXKpdVSJx9dnSGZVnmzGo6s3QUJgV4oeX/mhrvN60+q5Gj/p/NX47SEY3DkV2
Xrd9WJsdHdc8T1lIRn+XWLXCFa43rM0BkwioRZGudnEQ3889XnqCob2XogUBY9Jv28aiPmf8f4XL
8wsTbhVqOx9RXDvFvMvyruBTMKb9576rd90Tv1sN/3PWwv9BR+IKu/7PHovtC9qCNvvdY7H+D//P
Y+FgrFqT4ICUeaRmeP/fiej/F/R1spVXR5WAjbsaKf7HY+H9l+dI/ptEnAfEXWIy+ndqAn8OlC1r
+ZplR2TKP/BYvDVY/CI7cmWuJInJsb1fgNDfDDtVmRlTmixjOFatBWcvSNBQI5Kbk6Y6++07+QvQ
bGX8/tvz+OtSTAIJbUVAB4z3NBUwS7xosTWCOKRQVFst23wyd9nl5A0oA8wYwEhb5A8p3u5DnQzq
+P7lf0W9n14fdyfseyjUPt86n++3W9WjmsFHLH2Y2FmsYKYrfycnP/H3qTUAxSCyfFhRg7NKQTm5
DYWrisVnzxq8H3HqRbc0X1pvi6SYwihFKBlsFmg3zR5mV0H01ZIW5cET6fjajA3EpRJ9OIoVn6+0
NejvQ/euWFVU25SvEyoKJM+SSnMTj4265/nxQZaiVH2OvXn4OgyOfDAZwV4FA7v4bmTJfHj/CyFQ
9S+/iAffk4zX9Rc5zZiba5PNf05BAiQBS7c2bUhag0MHnNNQAZg9de2vHIfFU9650tpiq01G/NK1
CdtxsZqfSzHSfExV5OwNlSO87JK4/tGJqYYQPyD8Ch2Os6zTceykh5zK5oeYKFkOsZP191EvwZuo
NM+f8TasEtkBoduZ39fV46R9mloJDfE7B254tmG3mhiFuEaaA4loe7blebonTKordgZ3MYKr0Op6
mLpGIlqslXOjIlQ5e6ZQnLrNhvAibmgqEHwGNRX65Mq+3WUYcedN29qq3SoU014YZGX/ZOYmravS
nUV1RPPkuVeLX3lAYTvL/x6Jxs/OKk8hclMUBss+aSePgpZyiWPLovvPLtON+NYq00mGUeOrJ9wI
0j2TFUND5IMT7VYXAA4Npq5cCFXsI0xGNYadfmsumDBCxbqdbVMn8e3NYi9YbJtlsLVG9hJomwSr
yVzTu8fMuhyMKPAuOlT+AKJsN79L3CAxd95klGIrGbiAzkRp750lgoPED26YedYc4fzCHeTFyacs
8r3xKoohsO2XxIdenMB7ylGpBYw78CXI/BhZVs4Mb8g6uetr5lM3KWmEGVroFMeHo8Ycn0sq2huw
oUsFoNYbA6QmXQnQIkJC9awXWyXIOS1vHZp1DCVSowHhjJiWQs/LAmveEATqoxLI0rbe2TofIUZE
U7I3Z98c/mUHZIP536TF/Gsx8llyyUoCv03e/NvFoEudORtM3a9hBsEBnZgNAadrCK+WqCn0iNgP
mEC1H+Du4FPQ0ev7L99b4uqv6wc4SbGSBy4RBeum8Pti1AsjTnKf7n+dxiXDt8q+kJ1OzqVdiEMl
gvSD3KYTZ+a/Log1z5O+K1cv3YnjnLmOgChsgwQrcYj0NoiKdirbi9VY98QhrT2LUDtse2dKtzMn
7GOOjPm5GrNq5mzDQQF4N/MBB3idhWbT+1fp8B9/D7G6Zt+uzjZ0T+wIa1ojkaknJGrSIoKpafI+
bIyIMKdgph1jceoYTdKJNyjaRZhCsDkrVyYvrQ600VZvL/sKwvihQ5/1wW617gZvPw97tYm/0QnY
t0lDefsDYS4kYdyi9GdiS+YFcWFxsGE6VYTvPwh/WYQd6gOb/Yj0OAyV6w7927YkOB/hppnNUFXj
cKvytEt3LGdWim+h86AlVYjBptRBn2S2imMIinC2attVyOkFLph5DfAZHxtnscSeCTyzPc+w80Nh
dFFBnsiKKHr/M//58BL8hSbHwyZuEep1spP6sMm8IVo/8rDUz8KqugND+oIZUKk+J4xxDu9f7480
dKQfcBIYjRJZ4/POnLythkfbPTYk2Q9Gbn9pImyrm6R1R5py8YJyvBmhCRQij2/wZGdfxrHFTjM2
nfGB9/vtQ0HdQuVCdiHuc8S57q9S7vffSi1OLWqRNqHtG+OnHLgDwvlsvv/gdv92GYz4Do4O18fE
cfLsiXGs7XRImpAsGAbEQpXB56Ip3LtE5/MPbdfRvu/a5YHD03AZxZyNcQmWKcy/1M2yvSH8SpxV
U/NEbxCFxfuf7m0Zt34HUDPAMNmMMeFhBCcLSe0zxkGx04TtWERHzCvGDmKeOjA8fYh1lu4QZoht
1GTqwpyH7vM/v7ogVdV0sJkT4bcuI7+9LUkrUaFql1b30ot41+cMW6osQf0+q7jbLlMFp3SQI96U
2sR15C3jB/mcb4umf92/lBJgPp7kNWX87SfwPVNR5PEMDGXK/K6vIzFu+rSZbqua83eU5nQdZhp5
79/4yQK5XtcxbZBN5GmzWPCGvb2uhbcII9VYI3W3qmQXwV14yOOG0ggiZ3ZFrebtjK6i0VS4qUND
QY3TPnGSjCmxk5M8C9VETdv3P5X9K9ns3+vkr48lBF5vzOIQmk3/5GPpSstuDtwm7LDHxo3lf0qM
qcMia+YAsDRllZfjsIJRRWdbQwIlfjvDEJoaDGmyKQtdkHskNXhOy+QJ5AKQkJYVz1oit4EG3rs/
EFmiCe/wv1TbOgZmtcX7oh5dBb1sl5Nvcagjpjt8F8utDQktjc340mMViXaZ4SuLwjbxWFmhmsIY
yPWrgyj40TYm5khlr5JlZzo1Mlbi09pyX071jCY0aiD4jSBSRu3gAFyKHi9QlMmIbATX4SkHVvDN
bkbzxgDUX6D/dYcG1SEXv8gGf1kZTWKAFNxHyY3EO4aYoSZzgEFU0B0po2qclIFkhOdntfN5rAJk
CnpsUrFp7WjtCM10gnEmuMhjKRgtRlcJWsDzeZ4wjSUVsGEqKv91iX0cXdPYBw+u0AGGLGr5aRt3
62TP6Zv2BWwudmDLwWeKAMFIMJx3FFgxlphtPuj+fnKs6jEnd/PFj61mCVceooORoE1flKAqPLIm
M3klyIK2KKza8ZmdHDv5wiZ5b9pxMe3dJcjbMyu38DemZpTF+9SXQM5g8s43pc7Fi/an6RlrgELv
biC44maCL4SyZ1SF8A6vtCEAq6JTUmifkwpwFHNEqwgLQ+O/jnriOUI5mUy4XK/CglHHPNabsV74
ZCwWjX+d11byWORuQFuU4AxGbibsSnSHukXZJhVmOdcrIbDWdbAF+E7bJiLL9Vi2uYcnDs8yf4/S
/ufMGOOLDe3JpKXnRMep6VD4GuOMXjOrZ1xLjQOgciPzLv3iV7N+Soc+sEMrNc1vklLlJ5UlYkct
iuXVpUX3yAgE70dmToKZZD7TelZkjd23RtZ8q/QIxlKK4JORjwgEzNli5lulNPOzku88lMGIz5/w
5Om6HwD+hEZtzd6R+/J+CCZKqDPA//KOVbZ17mS+Gx0oY9deXGXpdidrJx5wgg6cGAzw1JgBJyOO
9wPFcbfFsOVCPu0zem2zk1ScRSCzHVNf1SCuZsPiNhh4Jee4xNpsmwwZwEmAXHaPdUtxUhFu1Ty5
yEvICsFGM4YcEuXqLq6I6hjqqXnFjaCe/Mqq29CZFu2HM322YVfgSGLgMtCV4JvUaNCyLtb++dy6
ABCaLDOOAx1rPKgqR7SCa6F7JnAGILaHPaI+587rX+oOMK+ZmtmLNXAvDuj1lGKhiEQkMJLjgyJU
IKOsOjBvKTo6YNgyEJ+7qIV0xDAc3C7PyQavXmztcTIFPNh9JR85w41p6CeRdZ3xsE6b1uzd4ky6
g9lv2z516x2K0khuUSVZ9wGCbaRecRZcV/xG/pajlUm/j5e75hdM+kt8sVlHUGrJEJN+us8fLGL5
CLQcG2PjBHVDeZ26X8Yul3QgGVPS5Syj9NG2cob/iOO0cczI5fleVz0chTSoxI/J7etPxoC+JdQG
2r+DkRgBv/kclRftEqtix4ncu2PemeQh8jpepby3gm8SYf5rHwQ43pxyua+KXK/f67S+dlbQ3c/z
wjxZLjWcYjwXOHKdJBbevvPoowonZgfurQzzRKQc6zYWyVLsm1Q5QO1AAV31sV37O3fhq8G9lHvh
WA8N58p6sO8CB903Vma/W7YUKQ3pd5kGuDqzvZCGIbp5Z8803RkaOKiPYtx3l0lCUBVPbA+5lvsm
CdNsltsBK8Jnk7g09Bm5xXgw61eXNNlmcXUWpOSvhhpUDUAMHFRnVl/SBgXnKK7rKrWmPY2BGPXy
+uSXXRr/ZJQSM4rNJvM84YkItkWOqBgTrE2lHfQFM2AvGgxj7/cue2+X2xxMsm75ZIyyfDEXK/3K
X7ABf0SwEdKpKb/5RYteM1+yJNkmUUL7PrZIcMbDb1dblAcxWEdlMrAn8xhqo+0o62IaTMyAlrTK
G1/WfRRWjUX3yGwD926KmvlLWk6DF3LSm74OeTXV53PHw3Jmd3pm/D+0zkDTmbPgtkNomJ9NYoFg
TMICkiNKy+WVlVNcB2nEoa7pwOZtNMzyhBmB1dOHJkP+qEeAjSGqzqhiTI/PX+/Hrsrgpjtxnckb
Pdp6vFTK7UBiRkQULaJyh7BLaSyHbTs1qEKAQH8vl8UbeeKwc3lISRYjRSvZ2vMhaWLEsaIpsRUJ
2K2Y1BPbM3aWXGCw06JHFu0PdRThMNPDSlMUinVDqO6cN8dFfxO4w6escjQTscT90sgZMz/89/64
5EV2JaeOnVBJhZI5tbTWB+xOu3ysjMtRY0M7s6OM+W7X3iXAm2CsDDGS1Ka7AlzdvRTMMb+KZrxt
B8pvappzvPgQjd6vnf4spB16kTh9OfRJ748Tr66MIMmJGsRjj1IiFiwIfbqwa9WecUFrAJlln5tb
8AXmNeYB+cFZ5u0h7lfhZlG/Ium1aTPb1kkdL2bJoIczYghPa75eVFQfCPaxt67WJlSBJP3gQP1n
3ewgHfZIEvIsS5inUVP1tDAT7Xgly6mJH/0alEwpVkQwL/lDsMLnUBXln/75d0yyDScpaQYOGSJv
i2a6a+2QAsIKuyCpL/NgMr6mHUncS4JWc4oMfTSUjh6yoZY7ND/in98zbsdAWvRd4F6Y60Hvt9OK
USY+2GPF5avUoJPQu7sAkugZMY8gJ5WoUdFk5keN7r88WPQTJOMBZ02FPe1tZfbg5eQ0daGVd8NP
EKCgnAUhaMF2TOqyR7fUZ6hs6fxEByAbvbOJAjU/qR7fDHKAPmFoV8u23E39Eu8b4eCExcGirwiy
QEshvZad3B79EUNXLYxvptWxl8g6v1/mOtvGKiU0YyEePKsCCyzSUJEA0XvYEQrAmW7odANUQKv0
JzQFhZ2jKJZlvAVDSAwCcuzI3cY0YLtDADOBbqaJ52c0gU/vKnDu1gfn2T8P2yBkYTrSxAVWRwvm
7W+UFkgv2ILxB7Rl9HVOk8yBDbxKJt9/FNe/c3JQ8jizemSnoLHg+Pj2OgZXxnEX6TDpBbGu7ADs
vcIlrKyqPkXo++DbdHMLe7kdP7rHv7zrvHrriIlHwpa/0lt+ew45ypuU5hAPeMOGjQc+9ajNSSOd
tRfAAq3/9R/fq08bf01rY9RinY5aoFXKxchoNorSCraZYTi7jBpsY7R+/7mo12ku0NV9VAXuB8fk
v/yaXNlimLVeGWfF2295EXmZ+5gmeI45epKmke0iD6vv+/d30k39tXj6TLI49xCWzBt20q0cA8fN
naYdwrxWxRm8p+jKai04KlqU95hR2rUl+YzZxcNQvc7xcZ4/BH1sXrHIBOddgR8pbe3yyUFE+kGL
5Bdk7+2T5gqTdVaQzSgsemFvv4O8ouxLYNiHjszgD5UINUD+zRjyQsdpsx+Jk+o10yFdblI5oaub
vPXAWasZFENhSN2FM0JGY6PVqNNw8ZT+3tZ5Tc5tY9jlFnlVAnQDf0JCOnGe6w+aCn9pdayBhHx0
BkqmZVsnPyLOypoAIXcKg8ZEcuJb6aGeSSLZ6lr0P01wQ8gC0R8okbVH+tfmjxqB3X1iTQymBrO0
Poov5ap/vL00PFnAoZbYcv39336nveJxL7NMh0FAtX8+4J2kshor6wnVMUOeAF9zTTqJkXzxTD9O
wrrNMJiJMUlxD1okpo++GD4FJRkqiARMRjMUiC6isowZD3wboV7Qb6hiG8CyxmGkfPSKUSqHeb3k
TBvFMNTPsXfX7CIFjQRxoaTOiq06f25QewjsYgFhG1AwcWKY/F6bAR4PeCKytj/rQgwVQ96ZAG7K
qCeS4ieQmbG2XhkImd9yyCHAn4IG1ndWwpwITUDf01Ytdq9CO/IDRLsjT9zZMnoiuXARaD6AMSAB
QUVW+00xqP5siaxw0DgNTcsYLCkh8KAk3Fh97zU7mzmecWFVqb1sYXQjB3VdaB059ATiD1CF4VdY
SSQj51Rna1t2keOyMUnEZKb+3R/a5WlI5zTHjNsWANMAbRlbCR+ECRM9gwJ2rUd6ga5b2gKcqau9
UwLLhvdVRTCPdPNVB61AgOR4tRXirh3gkMM2+x4bGjMeimRicKRD+ptPMsWry/mfMEw92PueZgQl
7oIAA/1TwUJNQHkdwc2Z+5tg8UAM0YFGcu0jhQkbs67B5UL+TDcsxfUVfQ+HqNTKyIiPDlQVfLCx
/Lm4A2ddCcd4Q3ycoCdvyxKTuudOiomiVOIQYO/e4fr1wzpAeG+kmJvfX/z+cj0bbcIKFbUlyWQn
GyZxqtVit0UPaxV8IM8faMWxnKKbnnIOuw/zCuODW/xzVWdIBsjUtRgPuX/EB3u64t/X/S92Pdwg
6IJkW0TW/whY/uMU6s/KiTXdW990sWohTvGlQldd19qU5N7cJbcUdGsMFyfgWLTGoy5o+TicTI5s
CsPOKoz09v1vdh31nCzcIFQ97s9h1eCg/HaRMc1ILeaAQmGYen+vtRXcCl1jwDLN6vH9S/3lR3Qo
CBgycARhwzzZI0y/wxacjtypt8yfMY3JiAAxDxkReIiNo7Luyz+/IFF264/HJAcFy9t7y3vDNNqK
hDI/c9K9z/AAGppb3DeQDy8bd0w/uJ5cV+TTLxNlCyMbRigUVyf1VlXObueaPDNtwSkzxK0KJKWA
hbJtSF89CNzOEIFGPd/XrmOQSdkE9hcjI1KMzIEGNCKp3qrGWTRokmsChv+Q+ew29J1J36U9UI0t
pCSKmrkKVp9T3ImPev5/eRydYJ0PUwaStixPvrNCKwTgcNLCmJb4eaun7KYoEhojjYMJ1XPiGC+s
Ye26MrWOuZwW54P37s8zGxWrjULEWas5JhBvfzQg5IEu7YinpCN6rfUL6zCZc/3aR5lLPwW0sGsi
WXj/SfnLy06ZLE3HQm/iyNOCvA68WXdt0IeT5KFcmO6cWypdPsgF/9tVUCMxyORdXwu5k1urvF7I
nKu4lbd8ajn+hsgoPgIir3/l5CEEg+tCrmVrBK998guSD+1rs1sj5lu/2ou5AFGJm4UUI3hAZFG4
H/xgf1lBPM5+juR5kZKn5u1dFU5tYibyacXI0rkIgL58rca+2Au7os/z/u8k/lITERoNTN/liI2e
62S5Ys3w6KAVQOmk9Z25QXtRdw0TDwoADA59E+Lq8W5p9jMd6Zt5lyZKXg9lMe8z08XkBaAC6sUH
H+ovr70v8GMElFnomhz59hsYlpaw2GzSYR8bACHtsj4Da1F96UWN+cM1R3fn11GBRTlN0m884Chq
pdYfHRDWy5z88BwQGNdxqERP451sksCaLIXHgHpRN5iAasapD11WyM8NoTpIN9sOOWqW+LCnqml6
8dshmG/zRIkfNH0k8jjCrOIPzkZ/eZt9RspiHSBKvqKTr6YbOr/wLGynoxE9/cIPWR1ZMOYwLbsg
oVwb0Tx88EX8eepdtSbMBWnWciaz12fot5Onnxt+PsVKg81a0lWKnG+FjQ2aQUCDAWPqcUoN5qUa
hu7H+0/CX+42EGxuoBN8tArmyasXT+w3aQBXZKwy8xZ7BZM6ORfI7dz4bHba/jkv0+rp/YvKP69K
aLQnuFN/3cNPl5UqKeK1Icqy4latHxqOJmOUmi2ptx21Q7Tpsh7fi2oCpnNIxye9g4q2iEvyLvuv
3kTSHvMpG7fpbCqJCSK2fRv9liZQlVHGmNK7rsU1srP5kyZr8EX1AIl40yJOSrEzgXZp7MIAxFO6
7kGNiZzY17v5qlii7oMa4s/FBoEDBQv+bYtX/fRMRLoSjnufRrGhBwD3dgYVUfrYCaOkOr7/vf5x
qV99UrSKMvBQvJ7S/7MoLUBs+wvAnf5+aYCuRS32thomzz99YKlQON+tLRFmZP7pS5L4xVyIkbMn
4xtM86KJjiUHsNA0sEROnQA1ZdXdnSVhr75/jyf571yUh9UXqxrMWUNIfv33394VNgbLiaJ4CQM3
Nz+XAruZNTP8aH23Olvmxb3NSxSAxsLclqmZBQS0qz4J1dio02PvmKVNd91V6/Lx/if7Y690+WQM
SniHV+Gxe7JXErKNFaAjXDWd3OhK+TB2nBgG7/tXgRN8umiuHBvUzuiRPYY9ZKy8WSzInpRFU8kp
nCo0f/tEBCDfeq/O5c5jFv/Ye3n1aE7OqspyJuz0UZmOzMWtCqrEzDl83ozMpHM4n+zJm7ZX7fdg
yvxn8jEnsVPlWPpXkjZzCTnYND8bRjPcFH7XN3snMVMSBNO5WbaggCEs5Jx9qlA0hquO9thIvaGx
Al7FQMa8EtoWS+0mAFTtXgzavwrSJirplTDSwKKoOOXPdmJCCB5buqrZ0nGCTzL9rRMC2acsWtRM
xKfrFovwvLzoRuNsqFSuzItWabs6B//M8GVsdTfQnzVBJ44ZxLwNHsl0PtaBETGfZa03tvVo6e5M
MwP37gp/hoa2xDwQr1YzOg9BMw0/Hb9ayjP4UmkAqcaq0Rm2LZY31p/a2tNxZTraokkm1Br0KIyp
SH5nbAgSjVB2TC+FnhjCOEOBCbDoI6ZEsogQO3tG/OJ4MYbiDtMB0yG3sX8kDRZogD6N/pZVkf2K
ukBegKVDLWq0WR3s3CoowWvOeXnFtE+k50ualXCB0V6h4LHiHnjr4ijK64AsPznnGE0H9C3YioAF
4gAtO05+XuK60ANGC/hqZ9ftZ5K/WvNQVwiPt6AEkbGOfbl8KWEygbux/XQTTKuyZOFhAD7lMvrF
npZD8NPdWN/E9jT+WHM9TDha7fy9XyJ4Mw0GzwdDNy4o96z38fK5mdVsMo6rBSQKCZFMDSM07RGF
rzrzFpFlByCJ5ZmJAKk9o+vt5/usqQU24dRsYA0bHCYAYCjUJ002Ew1IU1S+2knfwqemB605/rHE
bSbEKy3bgACkUGLawkIJZhNRXgHzkuJGcJrJxjgkDHrt4RWVUR+bvq5j3LU+uYVYVEnWiVRprqD9
2LMOKh+n55rRvnWpZBTsTe129k7PLaiVynAHDzeS3T62rHK3FZBrQJ6q0VcIjsqvqWrkvUaKUe26
fIogUxpr+2aUbXAXFFLdp8EUkBxLY+TZZHb83C3DKGkOBe4jhF3f3cxAphHOIy5dKVsjfqfGbxy4
8syX1WbqImPbCnoxKE0N+UC+RL1r26X5weFGH4vMsopNR6gYGCulgx+U0vgkuwH0QmkvZIP3js0X
M3Q9MvF29Pxmrxj98xPPRpWHJdU5mnR/5c+UGa8ktLUm+OlUbvOYL/SgNsAqbWRLUtQXYu6Dl3kc
AIVHrsKTY3YuzMcKZpTekLyr0BKAazS2Fq32ctv7zgAWKUatfZFTfF5ztMF81RoVwjwOBbH8YI/6
207heVIQbu/TkvzjME3kXDcwtjYhbNpwPWO4kw8l1j/CCenzXjDRhGvsudN0x0sW3TXMzY8QB5NP
Yxln+mIVdLn0yET7lT4cTub3F/K/bNYcVk2P6RM9aPa0t8s49VZeYoAYQ1mk1nOP5iCs7JLouEp9
UG79uTGtrViJUtdFguYFJyeQBCRmnowcd2xCE7cZL/mhNurlo435jyKW3hpenID2GmpXxHdvb4hg
TUIn3RhpBOk0kBx5b77nAtCaAip5zkvV3crcHy5qu54PuaqabyhseHmq3Id1to5dFtmcTTMyMYno
7IB+4ltdGcYDqdRx+8G3/4dYltOPScGLbtnndMsk4O2nRTJTwTDsxhCcJfD1CNE+VaefvtDx+W/m
zmQ5biXLtr9SVuOHMvTNIGsQAUSwp0hRIqUJjGoIOHoHHO3X1wJvPXuKII1hytG72VimZV4BATi8
OWfvtd3bfgrkvu5nf0sJN7lOxQScerT7E0lAb5dyj9IgVZd1K2PQizi8CYeEFRZNehBlSb78OIMb
9OX0zXKUfTP0jXHiaPPu5Tj30kU3eFHHv3kaaJ8ByyQhJR0Abehl+WOyl/wcMwLWpkDEJ4bEeng4
ON7xjDlkr+E0rofv56gdkLPKaLqgNGeuADg/JxADkFk1X1d6mkRxEHtnY7z49x3l4aj1Y9a+j7+x
N+eM9Qao3aFENQOe7/pl/LFXrP1kHpcJM5VeezX0yhKIc7t4z06W/QZTNj5Nqe08fnzNt98112Rb
Rm3BNpFSHf1oXSvS0uzqicDbPKOsLUDxowFCipp4J2Y4550XahhgWmjjcYAz18iiP39fHMxaatMJ
2VLNEGIrUCpNm7613W/jGBAv7aVD9426Q5Hs7cyhAu3qQlyR0MjSzmxn3zdp0j8KLTM/Ky1BAobj
ZOn3g9MYX8BaEyg5CecG+1N8p9P+gi3hlPiXrLqlIKAtjf5jqSyIji6C0n1BGfELodvpc6ybUEUr
zsmX41AF14sY/HRn2oODek5l5Sc/zuZh405d5YWNIZf95ATAk8H6Jn4k26x6JvAyJV9cs5ofMGdZ
+YpptDmw2cihoGFjNxFaqZvbUddSZ08gwvBCXR1Iudkt0E/UGLTJ9YBcS5JiD6l/SwXOC1BsDIIV
FTPhqbLBe6+CUeZyrCXtzDo+ltAzV65jSU5EUwHXyDWvppJfpw0jujvkPNWJof3O9ZgzKNpy0EM9
YR0d3H0rEAtCNDYwgQFrZrZjDRWe15TQ1OsiZGDrJ5aRt+1czh3YYqhh8afjkDmarfBtOZrB90Q7
d1mgtbARAONX3yCL6p4hb+W7tO6M0HONeUdJrKV9jdgcOO9TE+jzGSJFPxoyHXYtCdrtibntnc/O
ooTkkq/Hadv3j56HJkc/qGxORdKYxKOV0onL1OBRwXJBHXz8ib8zrSCx5tum94oo6Nh5oHpyQTTL
41oBccEkmMirpl/0SyTFkv9ap3vCmuYTP9B8741z0rYQq7C8ev7RxNLXWSo0h184pAGWKGJJ3Bgw
vwuPqyFCxmWDDmZ1542F+ZhKDftkEDdw4BWq1zAVYpiv+CJZ5uaMgtamTcr8Z+PHVoGCJZOP6PHU
Z4cS3AIlyyZkaiFSA5RFbHsRdbk+Gpwsl/umyeoXdOCIW6AiKv/ElPa2q83BHjCej+3Ldi1e5eGU
NvDhTjEVvq3v9u1XQUVqR3Ga2KAGhHGUxC1EEpvIlWRAppgWFhXinJAyrDVud9XKoD37+F2/s3ni
fggGDDhz6/qxBa01mjhAKY9It2pywS6W3tOGtlhy4lyPIfl4sVwdXewH6WjhdT5uULb4T4OmG0fY
mbM46w29VtGMKvpu9ipoaQBNWEhHN0ufFypAKjTcaYS81pfJczZRuQY+YqXnoo2JaLZrt7zX2Vt4
F/BpTbSVfJhy23vzdEflaHoUhaaTKiFGMF52l2rQy8yUyMOYBuplDiiAUIbKrX9x8jV+5+bkcRjX
neoeC2925c1B+ikv0I2DmFZdvPN1HUF+Nsby0VgaxBS5h2hxS2/ffSliSZTCnEK92wgzc041PV/r
5webDCSctFlZ4ynog2CxDgdMojw/i0XjbJGuG3XoavhiCQqxRvrUy4DM1DMeKc6Z975Grnfo5OTH
XCAeLyGheu59PthVcsfWo7N3MR3E/gqQYPlMcA6u2yb3KFQAhZN95HUyqD97Xia9iBVVtP94D/8q
jvVa/GyJIHlRx/HD9GZ/1gD6BWnq//0hPOD/QywACqc/vrnwWT3/x+8KWfG8Ji3/6z9v6nZ8nv/E
Arz+Df9wASwDLgCnl3V/g/XxVST1T/ai/V/uuhRxhmKSwBS5Joz+LxfA429CPkmpcNUd4UDio/6/
XADvv/ApIqTFiIPYa205/AUX4HAhcLFhcn5Y+QOI1QLTOBZOxq7R0Tiql9Cccv0nO6bmk1s7Hrtc
s+HLogpUXskJqu4fz+fTP4P7P6q+/FSLSnX/+s/DOWm9rIvjbW2CIy5YXU6HQ36xvFk328UN7UKr
vjScb/bAN7pTq9z65fy/L+ufy9D6ZtEPaNHgvDy8TFARu1YR/EaGeNk/Gp2tfXZmrb2tRQEgm92A
+WCpEaey1JUPsqpUNiHudLfgd3TM2HWqK7EvMb9ZIT2UAGjrSAJP1FL5+am/PiEXToAKi2lS5rZD
jQUZsiKRAF9UaVyLuVhAdMwoKYjZqPWJtW1IH/JWYnRg25uiBTQHI9nWel4vNEt6Il8IghfFavYy
4psp6/pf7HhL8gzHuu9CnBvGc0bMHEaE1LS3dZflySUNnfFz2hKiEckUEIjy4YiSB1AT4+a5NfW9
0hpzHPyuUw4X8ejln60iY0424jHDcoEpl1c5E523X/w89c4W29Bdyqu5cdF2Xm6zVk+Il2GwA84z
RJGcz7KhRGQ0Y3ujzUnaRVmBsoaIFywB2/9DPI5TBmy7Q72Q9ifMP665KeVYX+bLBAY5g15KMIJO
by5EFi9O+dUOdxqvL56exT+6Z51l7+hsPOhzbRlCsyji11ZELAHLj4M7SNoEDglsYidG2tHa93pB
PqBV4b0OtzcCZGpocU6OixniwKsU0PO68K68dhrSyLEa4kwTIm0itdjafTAogtkSQq3SveopPG17
TiDwg8SU2GGVz9mTAyfhh7UkXkYptB/HM3gXxgvxPkrsNDkXu1bzG/iozWDe0+1r11eFVbvK4RZs
FvIazmHetStSLibHRwOvTfRuoclgF2dNel54Aj2+jw2EzkMgyR61jFr7SuOwIXcZAV4fSqlAfJeS
1C2HPj2ikSIR3xcCof7uGPDPkzMCNDhwU6i7eEerXwB6wS8dzwjLcVhAw9nJXhSTtjP1Up2JJjBO
CAKOltt/LrgGwtOuRC6CNOtwUjByr3cK9kNhgrLoB+XULMTbQjBG0Iw3HeAhAg6SjLS5XiQPWK0S
qtJFKSMf5d/XhOYcBwKH7CGnhQiKuaJFR4M5pdgTAimfrBgdJUkZtb4bff4uokyr8OPJ03w7e1JI
9Qz85LbD1u5Y0p9Unp9UbBDW+Ao/C7ukE5dlVUDNon7PsaFTc0yTmcyUiH7HAu9zWTDoiLzkO8Vt
js+xSic0CnhDUEHLRaV0D7Fe2xyHUkL0CHKBguQ0Q48AEOYe2OS4J1EGDvst8Ay2TcrvSIeaM604
pew9PAatr8ejIoBoad1HUog4OqNRqa4MAlicsOGnXysimaLcAXK65JV+4kEeldDWayHYdyhy8DSp
+B1XV3JuA7XNgr4Q1VKP3XRaUKLkXk3CW9fhyyL2afyFWacBMSfEpe/a2Hxyq8qNEwvi23UYbhNr
MPZ3lkRMtoeDEr6zL1tLSwhaMSQZKibxw1Jb50zfLHGXUaJQpNyduOrrAni4QFK79VF22BxY8D0d
ncgUZWJZeiqN7GFeSbmlTXh3RnPhxoo1TFmEL+V56JS+v629HNXjkKf45lTu2FeFbGEG92avATDB
5AWxIC3IGG2DGttSDrz9FitW5m8qrOaEVWhVHl8hvDVbVCuxTdJUbiWPg6yY5VLdzC4tkdD18eO8
5Gq9Mdz2fj5IMOWsWhd4HMWjQ2Eg2TT1ki2Rp8+uTnCD6JlMA03TNxNCka/I/aqaGDgtxo8EtE/c
ZSQFnRlE10wkfSbNeYKLbW0+ZOVt2TgrN5FoiH3H2ZvwlD6Y4PtzFm5OHH7frEgI1FYVEi+Yhifd
38MXrNIliYOWXAuzHILfQsnsTJIZdTlB1dnpuV3/W9dzaAGxQ6SswN7yz8LaxLJAracsItE1oOpa
2HKoVwNooJRmo3RG1n5iML35cKnQI8JzDaoriBuPhRgzeDuiSVDXWvZU8rkiUp078mM0kq0ePp4B
jcOjJh/uei0O1z42Bw/ZzXovf5RFQUBgU2MfEpGkO15NSlj73s7mGjhgrx6bYAAnTalhAk4aN6AV
XeQKCnaqRqpvb76cuJs38zF3g+6LVT/Ae2EeC/FVSnIKnv0i4ls11HkRkI4wNoXYtM6QXzUJPYI6
y5dfkw+IRjht98VEVBItCtC0NRvJVd0KCbFYnvQvHHY0/nlOq0aMIUdrgwr94XPSDAfUc+7kkTWJ
ON93eW3c+cbMnk+A+s42cT7DtpQj68N2lCJethx+y++LRsz6RoO/CYJwjg2Mpo7mZVs5DOKTnoqG
DAenTsqNLLRCXRazp7X7jx/qO6OJ1wtvgIIkauBj0QnEUnyK8KpwlczuWeMJeck3rN/rmqz/ehnA
B4CSZxWcoP1HQ3T4lFwF9UqfEg0tQNd9oa5QAd1Pyuc5EcaNj/T8e+ou7nlT9uAHOyILBbFRJ8A9
78wP6/mQQcTrYg95tCuhIjINCfWwMGPFFTvSwOuH3i2zveOuFkfc/4SIffyIjwwkr6ODH03ZA9yJ
TxvpaI6gkClzDXpXiCANLLLqSlKJCt0mCK3yRfmlskp1m7w6PwqH9lbQNZIajMtb29ZVOZno3AcP
F1cvawva7CxJSzdZpTDoE3NAfhwHh0bPviAGdJvdibtfN4YHaxfLBgdhtt10MV1sJIdvreZ4vs44
XljTuAMgvoC33LoxvbvNGLsZ3bi28cAkVB4JMrYSRJRi1xpop3M3Pzu4COXO00er3TR03IcTt+et
D+/o9ticMT3xh74qXA9vz24ogrUNZAjWxyW+GBFiaKAu4/F2JOCOGCdGI0HBldOEgz5ql2Pvr3Z4
jOztfsqgr2zSURMZvJOguyIcjYAeZwCRBq/Bh42mGSmpkogJmpsCEXtHR75qoQgZuNMbDR1PqMzF
KbcGJ4ch0oMO6EFH8E3/xUraaQr7Pk0fXPK5iADiCsM3koqm9FosLocEnEP5TewW40PfKfOnXfrF
C+LnVN9I9vFoLhsTF0nflLD9Cj0gN7FrNNztReL4txifFvIPh+k3VAPRXTtJyrlm8DTFeKF6ztqb
iNUG0hLttw6V9pMNGO3bknnDPQaR1CVOxRnOyLbk+LrESflNNJr7K7em7rfhVLEe6XqKuNJb+uI5
7QoIG3NXsbR5ibVC66ELMpiVP0O91TJL2xPMMj0lIrfvXRsu7YnP6J0vF8aID9txLfGgoT580UlC
l4NqCSoBR++uwQhoW4fS4yZPu+p8dkfz35iuWF3ZJVNKZ8V99TD9sfipZoC7PpMmPMRO+7kdZzvs
G6F26UxextLa0A0TgPg7jqDdT0d5RNoZ8pR+bp2PjoY3nQpMzXgN0em91vr/uAl2M3amua0WUkaw
d0VTthtilJ1zc7JEaMzBr2kW6b3ROSChSbc+8QzebJcpP6wLLRsBFjfrtdHzx9X9aikDolSBtIwl
YZqAkNCIGctP5dR72yBw00J5cmKG5st45zf77HBQfiI2fTNfOi2xp8waWpgmAS1L2oEAq7Z9JeGw
tEvBkYmjVU/CwFhg/jWy0kURrdvtA51aAn38iXLtfq50jbyODNUf9AnTDUvXn+xoxQE+YFLOMzRn
k/4DcQWgp4owk+7MWQANgAdsmQOQyON1b8s8mIigT90zHq4APugE4h6rewKMPgsqkg7Qu0G5hG/I
Qa5c5GqHyDEOwIfrHgyHghMZxpN/O5Iz+6WWKExVrso7hVvkU5eLWN8kfhaYWNWhPu1hfcd3RT00
6d7TluUX2EOtwGU45jd2r6U/ehKessggm9uChpKxkx5VgeRpxNnWbCbiS66NUWdd80VOIhD7OhLc
7UUbMsC7C+FNw5iO34EDaYQhl7b+PR594B7CzBVFG4hpP3QZA6Se5ta/x7S4IiK7DLSmcpv+fumM
XG4nqyYfOxeK8CXZie+Na9dggLOG8KfecsW1N41gh9xsFXYRd+LAoe6BA7i6vmAhhTRnEeJQ9RTL
5n7ywKxodBWkcglSkENsEzzSW8WVX7dtv81x3z1Bekh/kfRBXJYLAvAmn6vmyRnGESQBzY/fKK4x
pvXu1Jy1se68GDDoqy2EuPLTnCr3S9PXwafW7iXccm/8OgdWSedDxYi9QG1XExP2CPVmXLFCW3RQ
yeMMw5+QhUELCEV06HiTqzSjTBhE3T6m8DG7HbZjoj5VgEBya4nKf8jwfueo4RpCnJxeApNb2HWR
NFSjokMpmF+47qwTFQ7j8Tb3HLCB6JINYPF1jREqX2uVyTgm/fPHC/g78+Z6MnGpYbDdoXZ2OG+W
A1mftSDwtc1b/ysO+vzGHzVjm7SD3FPEOuWfe+frXY/YPtgIiu7shg+vZwxW79W04kPITC4xGG11
USUJdNbKPcWPe1tYeK33s7GioY46cMX6/nk+IdFFA1qRBeBp2pixChjjupp87RyMnxF5QtlfFsDf
+b4axXjJ1q+7G/MeVvXHj/idadK31oeLdBtltX+0RbJq21kgzJH4acIdP+tamt8RGR8dlY1UDXFk
kBNHzilmheHfuDSxJ/Q/Ac4iYDvaz/ptYZRWgEY1nfPyArx/v+sokMFYGqqLpZzlWapN+YlDwzvH
HR8pAVYEndLem0MDbovRIR2DIQVSatynFNpZHZYMInoAeYd0pAZpVDn0gPoDJU4sEO8MaMYzv5Ub
4CZel48/FiUTlnxb57UWJp6HPLZVxAbzgLd+nRH21zdd8+3j18sm/e2KRPuGni4HlNUbejSmTX0u
Rb4gba0TF8CW0S76M8q/jgjLdmnnM9wmkx+6ZNtVYTD5sbEzUkSBd0NrpSoMcAv9cvK5Btpi9vXz
wrmkQ/mqawEd0XWWqzTwtJt8XsCmFKNJ7meSLOknL26zHySCsZluqSNeF/TcNQJXVfIk2BLX0Wgn
LVlO4GXaXR1I90n3TIBOoGxYDkY96ywW7cC9LtnKTqB/6vyxDhQEW4s130IAorD4Qkd0SAfKyuRy
8ChbRJg6qUWi8lIXhrTmZNP1CaFsmAr1s1kzavIMy5FilqAm8rPqkDtHgzDH7yOaSZpMMdTRkZ+v
+EEpi0IQmPWz50Gp3RGASdAQknKHxAc4MsFmSnIC42Xjd3RkE3/8sqSzvK1StLXcAfKfrW0teb8B
V6k9FMHKzEmrCVxgKYH8cmep9sw0q0gOTOcSKBysBHvTzvmiNgiGkTRXsMJ+wwJ17lvLyF7Y7Yl6
M8okST6LTFfkw2JWe/FnojC3QIh6IhRri3A9JXJQjNDr5HbsDFuCpMuBOpUqBYGXNSUJWRlq9IQQ
C12/K+Og6UNIRd3ZSCGN8zz1NM5MpJMU+2Xwut+BMKTYYE/SHyv6CtT47FmpTc0SfBHLtfeO/qoB
P7jEJo0tbBHycSrk+JOZhzBMD8p8vy3TqTm3GhZ2Th/kV20MluMWGWRt/2LWwXiV29U07vUaBNWt
NadDE9Foc5MVQ86fUoq4ta9okiwGCXrIO7bEg8XmDibgQmp4sOaV6iqhJEmPzncIehH8ZieRw/ex
LAByd6ju1zDE3nuahAagsQCQxcLIPpVQaNBaztbQK/tuQD43nbmjNv0QSUvinq8Z009Ies7PJOBr
2jS2Frywg3G8CwATBJAJv/fEGTRwR14IaiHaxiVW4cVCvNRxWi+zK1zUKbl67bodRtiN7rla7Pnb
YHbTZePolUB+aZk9sn87e8TUbP80lrgJtpmEeQf8eqIXRr5j25+ZQjpqN/sz5nmPHNE1jIIU0WiC
ERhJp52t0I5bnd/VjYkiDbaul610Dc3ZkqA4dlDL08EBrVxVD9xJUYemSItiSwr8ZBFOq2xxSeR9
ZyK4UcmpXfl7sxH+EU4DmATfko6SwnMmf17rKPaat26lhKR7gz3ta1XThnKobHvSne70ciA8yq6p
Kn88Ib6zxAdYa4LXehwr/VEhx1M6ht2ODKtKONXFCqQhrGexNyJI/4oOup47OIF4+PHXzcRK/D9c
4FWjusSbbCLUy3TdJQOWj4CmJ780Z2n3TuNYu2FOTvl03/4+w8RhCpl2TRIwjtlKNfg3W+9BkI9I
Tc+ZomfOuVN9t/h6fuJRvl1KuRSFC1ymoE6pwR3+wHkiH0QOVFfMhby33EUOaSKo53pWfuuVPFF2
iW7/BAvsxKr2dhnlyiBfDXvtzTDhH17ZF3Q8jQDl4bzmNlExwVLQ1/ONk9prJOQ4Rn87aNA7sqwY
1OcdajVH1yvTGi6lVlKoKRuXZclaPjmUYe5w8LQnHurb/RhaV4PGFoUhFP3B0XI9ZwE4EV9zQwK/
KbJJhVN429CtJxkZzMp5l6C8y+uTPON3xo3F9g8zFIwP1ItHZeBMYFDOWp3R6o7GjV53nAdS2/+6
MEZPnMyPPAuvXwaHY4Tp2OsQ7B+3AcDvJ3pvqyDUVJEM35qZTJZ+UGR4BmmhfhPqZ4u9qDwXlR7n
5JAdUzxG3Df8EX9ptHZL3jIMk5lUPQCqadWeOHe88zCoeZoOBlkE1UwXh+PLw54AjMeLwzHPxmvT
yJezqtBUaAcovj4eWu+8b8RpQFJX1wkr5dEskWaOyobFjkOvJVDB1OZ8DZYkm0+O2g2otyHif1Cn
KFBvp2EDbAqCMDjCbInco1lwttximTU7CNeM82RfYnY6ywrsjpynNXvaJr5Wn9PuBdJgmkq/81ok
7id++XsPmZMdPabVvfJmL0yzoCQdQo9DPZPlS0Ux5Zs+z+geShqFd3/9lGmEY03FiIKK4LhV0FL2
s928Jm24nmVHViDZHpuUzyzboRQs+NWp/tUhBffEfv+dt0t5mel/hZbwH+zDgdQkDiLTmZTjNsjq
CKNZ9gIxBdRjVxKvJpNR7YUimfrEyeqdRwvOj7lqbY+v7K3Dy2LN1FzQ6IL9APDHvTczbNlGkrOF
1FedUEu8swzwCym2rQYfElWOLlbpngbwGdp3RmE98ivdR3sCzykakrn4Nc/KPrec0bOxK7aaiD5+
se/9UjDYhs5qx0M+bop7+UCYgY3/Mpn95DOku/6c6r5+rRVdcOJS77xLKhBsHWzb5iB13J7FhU8A
goVax1jm2rjCIqZFMV6fOCopJFdAbHMvsrMu/uvvBHKJ7lA9RoGwCrIPXyZpJQW+etq0Rmd5L54u
60fd97NzIx6cs4+f5jocDyu2h5c6epXWKFU2mvRMRULZYltgv6O8g/jqxGex/jnH17HRlPM8qYrT
GT38SZQpe1MHrxJlVVpd+b5PjCkdrysw1IjbEJntPv5db5IVHAOHDuI+XfdtayWYHF6w5xCZmS2u
9GCQA0KWrAxANWHCIDHPW+zmJhbt+FkGaQCFsu7VHVDg5pHmWruPafxgZ9WIpd1V7A1SBGNZ5ZDu
HMMgnwuSzY2Y9u3Hd3xED1jXSOQWrI9UKQDLs8s5vGNOcxl1DC1dY2VEhbw0Kb6QMpOqW0mdjeZs
3A8CaDUp49HInuCl90qFFQPETbYZgqLK94mZek86Ah4VqjojSc2Utfe9hY1NDl7exZ+H0kq/62Yn
7ya0QtmmxXs77hAJDV/KBfF6CDTLh0JoO6VJ/TCYyas3FTWSj3/r22949ZQQwMLgw8b4JvbCK7HR
uzhh7MkEPGaW/s3k589At8yHj6/0zs4DIQ+LzurgQ896vGXN+tkrPS1PIouC8W4sO2OXW4P/iWRW
64Za9vKJtMzxvmfTeWOv+GeQbHHH0bUB0pkbVZSSjYnmNfZo5nx8b2+nF7a0CBKZrw0kgvbRZ740
QwE5TvDC8dHsSZFfdkFDyDPU0uXWUGzmhbOkJ4bZkc/+dZjhnVklEgHbP7TCh8PMxzCRTTjIQ2OY
bYdmQG5eC71YZNhU40SKcmVIaOZ2bgDEzmfTewA11P0y9V4G16T5wFNsg5HqUDyPMJCRs3lPGHlE
uS97F7/Ux8/o7baFbbGJFYgjlY5gxTy6WxwJSY8JJ+o8Cje2mrG5tnIqklAfYuFfOBZWFaPqLSIO
qyC74dgb/P74Ft6ZIrkFSqZosfnn6wj7o4LHEu/nvpGg2VzSctdW2vAbUODy+PFV3pkgiVNZAQjr
SQCn1eEPlXOHpgCoelQnSyE3xWhoERhVsmO9XmlsHChkfHzFt5/GKnHz7ZV0gTZHP05yKefGrGUr
nEjv5xqzqADi6gAxuEYhHe+0OjU+paiDyPNt2vOAWiK4gsTRaRnnXvt5TBP9Si0i3wuDPtbH9/bm
tWN9oFKLRJJmpg0N7ehpQAAfZIvv3l86qmI9e/+nBRBiEumdJQlJmsjV2rLRSF4mzSYb2yT3Ijtx
E2++T24CKbxJ3gifJ/WDw5uYE6WVZT34UT1VIzK4cjlHTo1YBwD7phzm/CLJhiz6+Je/OtwOVkpO
2KwDfJkWxQq6qYdXVWYyarXI4qjvsLBsOtte5I59K5gB0xryOgoqN7N2Cb6YezOP09+oLbufwCPH
H8Q9NxQSLV++wNuGD4l4MIg3wvep5S1zET+btQ7/XpML8RqTKsYXb0Qiz3xftP4uyeLhbhzs9o5N
rEAqns2YRaoSZTN4wZIQWjFlJZZFa/rhuFmtR51KjE/FoMN4X/QxWc4HO/NMDNkzwdK561Rbi/tM
P7FTJmy3gN/rnti/vPOOAmxaNJwp87IlPX5HNvj7xmrbiEziJqzmsr1VrpXssCJdcn5LdxQpglMD
482MsJrjXA6K/MtYV5fDVzR3kzPLuukiCZP8rKYgTjAeIXDjiQH4tmO07piAR3NW5B+sYYcX6ke3
aRpj4df5lnHds6hutclZXa+tHUlAiOQAdPNZkLYYCpweQ3A6GV8/HpDvPWE2wLQu+AKYBI9+LBIx
S/qe3UatAROnEmKOmA/G7TR3VpS7tjxDUpyWJ376myMGXx4MHvSvPF8wY0dXJV6uR7Q5ddFUdYR0
LJhRSl0T524aF1GKfWE/t91zW3X6CcPa25+76soQbFBtgnZzvDymGiwmsqe7CPl38M2kUbbN+1la
mznISpAQnUkyuJFp9ol1+c38zw9eBxQTMn9hhDx81S0Bkp4TS6TYRpvfTFgl94MFHnxQpXE5lln/
4+PX+lYtuV6Q/QePdyVTH6slWhtjZLmILhJBTmR0m5VOGJPzJlfRhP9CNmAWullbeluQ1bLbFh7O
JzlOdOeFCQXhxAt/lfQfznvcD8wsasUuKgv36AHUmpdOrCldpM1zvYbBxK0lITeWfRJaGcmPG+Km
UdAoXCRBNKYEBxAwWdrmti5lDE+MytCl3tZDceFLy8ojPCrdCO8a3RdbarfQNsycRrMHjkw329SW
9PdChot7gdg7ux3ZKX7XbKT+bLFNjdrTyqdrE+pwoZx0tsN5LezlquuX7JvWo8TYjMIbhtCPkQfm
5jgDULF1bqoA5nOb9kX8wLCxnixrytXGIefzq67lUM8L4CggKW2jdrZTosvzldrU7ZtEpk84Lpyb
ZSznOTTozJ0Fi27lK2BW5hGWDCsOHUnqwy9QMXkbjUh59yZtF3K+0A3T0MTKGoiHNujE3iuENLaV
GNP6LBbWLM/ZHSc7Q3RTeW5xPPiC/5LWBiYgsrFxFSAOGiwlTXzdvXdGr1r3UZCU88sctC0IXymQ
z308CNe95vE7B1JBktdaG0Szczjom4RGGVj6Omq1eThDtORtdTtbzhwaESfWVWoDby9GhY8SK8dP
en3HVArZ1MACErOMoD/56mmAZv2t8CvDoG+yauW0UfN+cESN8QZNYvrG7sgyP1edVsxklxT6z8zp
pgG9Y1HrhLMN7YthKrg1vq4t82UfJ+pLTkHVO29XbeIFVtTJvBqrCioyMLqmxgXkDQ8QViHit+7s
2mGmLzoLpcqrz1mhW+m2kSiUNtPEsTQcUOR9CToXdOOqwPc/taBKy2gi0bUE7JPpbSh1C5tOT3j2
+dB3DewgHQPWNoAkRVx1VyCAssfeca4csgPlGQfe4HaqcvmrEBV+99zsc31TIHe8M+ZZJ2m7MBNg
4cpGfugEvfaZqCUi7L0kra9o4QJK5gzQyQtPkohFwADlpe3EuHO2iVPW3zEsozLrlVvjIypTMOPO
6HpnQd0lwy6faLIz5zgJ29rUGLYVKkMyumklj+FccFIKXTJZrF3clyxuyyI9isNAu85E6QLRwfhj
/BJeKssnOxksJ5wUjL8t5WT9HDJWj6hncrJmg1QRMUyupdovtjMkOzhzsiITlP8IEYohHVSGsG9s
MFXW1kaFA1PNdub4bk5kY6BQwuS7Rb6hvqG/tweq75b43Zm59D9Peaymfbr6zJHyjFB+CC6y8VbR
4nMuGosU+G2RcEe7Nu3ifNMnaiyIeSLn+LYdFJmBiWcU0RxjbwhVFiz0P8EN7LpMjEM4G502XgdG
kn+dLAJR9qgwGgfjrzuH3thWWJfdCrCLHttDuzVzqnMkpLnUzQNHg/gz63OX7Ul9xEAeN3PM1pG/
QPMFNBH2QZODIWGn3udhCefphXZq5u+wYcp2WxeO8ww3M5iofBt0b+PUAu4ce8t9J3X9qUWf0m3t
IYH5PpqBeHI0EqpCZ+q6h5xc2ZzNXs9NYaqvmTNyb75BuZP8cHFPJJugj0sKMN2Q/Eq8AQgZ/9YQ
3IeVitR711D13cojLu6s3l3MjZMNaKlVmwNUKMb5qRe98/DxtPPOGk8FI0Aq6K3VvWNG0WyqSedh
lmRPVCnVn3TZrjqAs0qaKI3UZD4VGSkNH1/0nemHwyOlWfQ/rPHmuuP54xjpSDbng5zqSPNBVZl1
s8Yi+O7OpwbyNYXWtv/4eu/8SK7H5nRlZ9MaNA+vB/5r6quEubWqkmXfuBYHAXfuIyvr1DlRRi4V
r/KU1ua9XYXl0ItcazvsY44V65qht7qlKJtoBI1AWHCd8WW2Jc4tAD1ajmasyi9mQBvorq1BFV98
L63kGTov96nL7fEUEOm9p8722eeEgS6Vk+7hU+j00oUFLdrI04L0q1w6FB5IYkMlugWY/HRqaL2z
oq11FczTNEnpIx2dR/JuqLTMs/vIJGbqXkoEEIhtgisUNuLEC37np602LUxa6NY4KR69YEtCq3HN
ro+ok4/3YxCn5wR//SKcL72jEnaqI/rOjnwtSK9NSk6obBkPn2TiyGouUquPqtiE/UavjorEpMmc
KlreR4x6ucO1XJxX6C5vPx7Lb6u5dObWBinNBrbdWLcPL05qljdaPTFBHF+tMwQXxXnD/zeM2cZD
8ChVBHtN2ymVGfQj4MxahYGAsnNGSHhebm1q4rx30jVJV5Ge34Tu3JY73VSOH5641fU5HO1pVuUz
gimwqHx5x2c2V6fe2dtDlHZd8RUfXXKLR29+sBuxwP4dk/EbKBU9ArXifA5ogp7lfaxOjI23Lg4e
GM/pVQZND+x43GPhD9zKEwOiqwIooa0Afj2UCQ3lqEDj2YXQB+Xn1Oh6NxxEZui4tvPyS28txmPC
srmapMvmZkSw/TNrhA6mEewGSv+C4lQ91sMjiuj4sx0by99PzkjYOQkgZacAdFwIq0UiKrdbVFQH
k3fZo2SN1CCGS51QsShD03+xLHl5Yne4HiePXhqlYU5DnLMdmkpH04SWoPz0Fc0sqBtdaDpV+5Xc
FGLZ/35wsNyYHPIo9Vmc7g/HMVKUDLTDqlqr+//h7Mx25ES2NfxESMzDLWSSNbs8tu0b5HLbzDMB
BE9/PnzOhZNMJeqj1lZvqaSOJAhWrOEfDBlms1t963o9fnH7yQRn68jurmybISwSs23CNUF/wsuw
+n/sMdNgIFpcD+jurFHsr7vIKylxLbcRR4Rl5MmcVA2/wNWt1VCzp6pf/tW4uXdy/ctwRXHHeJ3W
Ft0Tunvna4J78by4YM20yor7QiTyLYWujLFbXSVHnOSMHRW6K3cRdS03DLRhuoioTJ6vmBW2LUp1
IUBiFagdTNmapyRZanFgS5NXTOUA8y25DvqwHqyUjpiZaC8tnebvSi60X//53UPQoOTm8l9ZzNvA
QBehxMBvnI5unCTQyAgRBvLsd8rkgj3rkQmo0DF6znJ1Jdfi1ZgyN/52+0dc8txhmhLE0eNxGa+h
k36+J0hid71UrOkoNKPXjs0CwB+pxsp7lJ6NhN7SKfwQF56zQuncde/bRaKbXUvXfO/Elo4S2RCP
CJd3Xfctsue2OGZao8yHmb7FN6lEEOPtEWeeHLvq6W7s8jSn1k30PRmPyzkGMZaxnkevncEAjKrz
JxlpRKTx2E5HCEclU/6lv0P/tsDV11ktFaU2E2K77D6na3mslVQzgGWCxffhS9HrVJHTaAa0qp2+
KR8QZGqO6mg0d7f3e/2ez+MKJhRMjmH5EFbQlT7/kc0wo+eBgO4RK29UdlH4xSW4BrUHIhj3wXR+
HSuh3pdAO4/6mHU73/nV5WkNItNG/07bSpvRJ8tmUHbyiJApHqZjZnSzLx3hRE+lUytu0HeMtoHv
FhbKqOYM0BVkbaTsXN9/hq3bbQDRT+1NZoQF6GYbFsstaPaBbOEWatznHjn45CnVhNDeAbSFhhQz
HXuNaOZ+a5QkUV4sfRprkrTSe/DQcc3v7MQwkGSoJyHR33URhUCDEwGWVrZzitcRVa3vKWj3BjMj
Vv3eiAAgwD5MjBbed6r8qIyMlnaltiTfc2WWIImjmsa2NimQrkvU1P1iTHgLswDALDsreYynQlh+
jlUepUjcxnf6ghVGWE1IbgSOF2f3HSryNGcTNfIQ7U+W/mEc7P6HO8zNly7C7jRGOjb/PEVmfo86
n9v6Npq/R1cvzOYkXc98cjCZ9AL62uoOFvEyEQVfs1pokbQBkthmTCMqtnYxmnzotkyfKpPSDbUs
DrleV+HtQ/4n09y8XpJ+BiUrqIdLZb1d/7pOJm/x1FFdAVue3pooS2uUoocGyJbAxcrUu2NCd6N8
0ZQYWyxuAVFAepwXHIz7rlXvK1v0ySeOIiOL2z/tyqXDzBBiFmkjrettGxnEp2j7Xh+OYkmVb1YS
VQcIF+3bNPb/IBSzHG4vdyVPdRiqmSvEjaY1AiznOzG2kSqGau0xxQacZMy+Ug5sNKlOBhof4cbQ
KdTaeIiGocHti/ugO4xlXWjhPPXj6o5u1WOADjcgX3ynoKY3iwFVLO/68XWM5uh1BMxu7vzsy7Pi
wJbjrmQUSL9969PgeOmEsDgeqUDYmRdlgxhD0U3TY9Mn+DHe3qMri7EUQQl7F0aq2+FJz90SS31B
JkhrnQdvkd3Rdcr6MWastrPUlfkJlxxJ8BoAafvZm7QOyy/6AE65HGsrGZ8WTWv+UehCh2ZhY7A9
sOzdRJoZcmnGMF7T5DNgSXfnDF4W4jTrAUutI3eKQnf9+19fhxN5OpNxbzlaZNc/AZE4n2avRsaj
SxrnqAB4HsG1W7Wzc/f8+cTPPkuDTidQG1Bw0Lkhg5wvnKB2NEYtqhjdDLPsQcSq+tL1WB4/Y2qv
NmHS9U12SmjHfMtQzv1WjVX2ydJyGEhqMbm/GPAmrzj+smFWzmCYOx48pp+Jpp39okt79LAdKUHi
RwRyBXo3xOS2jyOkQOSAvedSWtja1ybAezsS1k9TGdyvdSdjccDauF0e0lKdP3RzqmL4a4sGfA6/
7JdN537052gU2FUyVszv+95JPt8+hhdvhc1hX5h+w8NG03bTegb4mJh6nC7HtRuXI3RTNvfd0Gt4
oE9Cc/xhUuLQHRXkRG4vvJ657VsBwKyv0sgo+1mb44D5T0RvwFSPsz4l1cMc6R23CVwcaALCyj83
iZ3FCHK42gRYfpZfby9/8fnx3CDLAEQyNsV0ZP37X6cxj2GDY/BFvVcU3HMYWsEFzLRwcSndby91
5UlpsfGJcQaBUW+VBKCDgkequuUYuzT+/KRjBO3H6Dsek26yn6RJMSA9eDEeGo2n22sbF2U4rxWI
oE5asXajtqOFNFWpo2K0phEsgs8J3aSmJ+4V7VMdaZWLR1+lVAfFjay7Aq8eJTCnip4pujNZckd8
t+jfYr02349RDBlPlYs80FfXs2MymxEqv11hflT4+e5Borw2IDqTRbiKazX+EGqty6NbT7io4ybf
vFt0aX1HOn51WdTa+HeDLLcXtOwLsIuu7HfO9kbSFowPD28C7sDChP2nxXn+kq1JawwRWdoRzfup
ecC+RPt3NpykexFJzEABJao6xt3MWd4QMl5QVIKvPgWe6szo7rfSOZV9Z8YrSW25w8EQ1bCuKuid
3X5JV77BFbGKgDs1Ce60m5IQfnoVSWPt0fcJHH1I/8sqTeO68zPdJHs6xZDyEt/VcWPY+Qovcxa2
CH1pkMGkLaatblLSacYkOWoHHbGYSlnwPE3dz+M4yN9CE4SjHI+Cry4q4j7IHOeFdnHf4IFh599M
eFUBLNt052u5vKz4ReAj6bAhTMiJ3QQG14jrzFU5sQYzvA91Ncr7hQCtH5wq81BONeqHgYv6gN9B
/t4bF/2w9CRXO+/kEhUE3hSeDjDEtY1pbcG9uKq6bIZUjznYWuWhUVE7DEAuYazBADv62TiIfwSm
BUJ+rDorv0sGgJ++CpWx9pUoGV4JaQgxGC2U7aBjLGvu/MSLpM6gpELs0jDgFDgXnUhd2Bj11I55
xETWfKkhFwV8ttoH0S7VZ9zbi7fbx/TKeigbImZPi4hAsu1pw3tHpHgajaPbmti8xGYfPWaKkn9z
4jGRvoPHxp6T2WXoRIKFPtH6HpDe3obOqbbSJJ5z89gJLQp6DMxzXy1zVOUMCUciyyQzwCxaQhcq
wbLTqblyErmZEFKhaw7Txt6O4qFaz3DHXfM4JrSuu9jTV1nGptMee8SaI9wvJRYnLkwYbTKbhywV
avJoglXduauubDxFM1uwTp8pHddd+uuuanPRWG5qmcdGwAIdIMH/6KmhcV1cChVbvVRfjJ2v8PJ6
hAhPU4HhkAPX6CKBX7zJMNvYOmLVIB9o5YnqUBed8tjZqZmH//lg0eK0VmXIFfawFffOa53B/Fyy
mCvoS/e1gqhgET/LtPwXQEizA9vfbqfDZq79N25jrLtAfpxvp+fEsybSNg4zy0BxEh3IBxghsj9o
U2Q9JKDa9o7xNsD/WRHpOjgJa65xYYRXx4RxS1WO3B02Frn2gBJBW79XUXyBca/XQe+KPcgonXYe
5O8Ua13WZsDPTAQpRwDn5w866hW239mquZ/OOoYQideExdzOXzUBCM5vvMH411QjBe2qpqY5g8Kf
9uAxBsYpIIq8lQyjqa/ofUDBGu3eUBlq49ld6VnyHkHemTK+MqwmkL2MP7SJUX20wQcgy6nm4t8J
DcQJd/N4ZcfiFvNjwAnqn3IeUM5VrcV2fIK4iAMkNtQCCGMKIaSmC/myuHX7aykLp/JjkTjhaqWi
PvTZLB50LFUQqRjT5HuSAihgeNqM0lf72mkCT0706GulI4fB2TXzXVxQRgAhGFPy//vxRwygv1sH
5jE+KaQ9/KeAvf/ilIgoKBeS6yCtGb3LGh5fkJhD/StPOlArGeG89btIztkxT/Cs9rtOifAVanvl
FcufPDlG0smepIVdTjAh+3vvqbzrY5abHrpLipH9pEBAK6PioEU+JkHd54j0sz5GrY5YqWZJTfiM
t+nbTcLInzHWgNoBpTmBn1wgju2n+P5Yfq91sY6ij9IvL6j/ZEsg9HakSjANpfNjWpVPHX97H5Ux
SrKejnVVMFfVmnaWaSspsFrj/TIBTgjHuhl/2b1LVjhnZv+1ZpL1axhrqheKXhc82xDXXzHpwiLK
mGT7CFE1Kg5gVSZUXDIt+U3k1CosvO1GDwSeKnhaGhFicrI0lwZlkgg1pAwgwT+OULX4LqvU7C7S
nQltTA0Um0+604Ag7dRVes5E2zWw6nqoAtKNWfqMopMHJiOxwWpMR31kXRTri2QiDthjZDYDjXmu
kCrGgrn2Mx27r3tDaDaGTJ7SOcCcxtkJ0NqV/y5qBOV+gqpv+lWZFs8CqDYSYmL5nUWR9a8LSKQI
oFDQckMrYD4QGcfkiS5u/j2zcr5crZxsGQiKYxvjssb+WUvkQ49SH52ntvayNzYOSrWlpMTl2+Fx
G4v5jFHNXWcy6xiL6e35Z2z20F90NMdC1aibE05ts+9KRQI6Vudvt5cyLyPGKi3KQGadUKC2eb5U
F8d5EScqcNG2U2gMm9b4pDR2+3J7mSvxkPEHap6QetamwCYvd2lKL3YxxKHBYFg7KnEevWOI7LSB
XQBHGGWbvus0e28qfyUewr4maSLLBla8zbORAFHoEadJOIxxdVTjRbtDzcZ4ofLsX/QowTN95znX
6nkTgZHwdrDBZFU8hNf9/uvmdoxWVrFpRMDodKd/E8s8fKPKb7qjhy2L9+i2cXJXGhW6Xx28+a/I
jkA/VTVED4KhjaLii9Pbq508TeKXvILCdmchGdEGSO541kGPe6UJ+kHTPmv4jw1Bz9ziZ8pgtw6r
ZmYwLRl1IpKDgL7hRykqo76scuNRwfx19NHJle9oQ5kddpW6UYWutLAhzZtxVZYozMFX4IQo4KvK
KiTHWDLc1qIRLwIHpAyfuarZgYGty2eBGH/uQ2EV/9jYuaGI3CqYRTOzaBhMqOMwMG6Ic/2ID6rZ
Bplsmo/CkpjRzEgSLSGMaQ3ZEdlob03tYHU3FzrRGKt7ByhTZKT9AeU9bSLjqxxCDq5Nj10OZsbP
+wRN4qbWq5dIi+fxoFYMsVYFviU70mKd5IkP0/u38+jA+otFtzXALT7/KVWs94rGU8Xd7Zd+QWBC
c/MPw5/oR/FJbr556a01RxpOHCHuiLoVSAxLP4GjVtD/tlB2KKxCDzpkt0OR1Np9vwgFg9w8mvDK
cpGdtLsJ48S6TYdfVWVIOIzNhOg1hVY5pPKjgWPHo+d2q8OOWqeHWS6ujx2OESDYgyuDbc4vSM1V
8oDINayAWuxkaxcTJ56PIY5LJIKeRXK+OdRinadmk1eGyKLM4PbwGAdWn4x0cdJRb3CKQzoCiIJl
N79RjpwTUnRZ/oR/FjsHs5/K1xSfRPyfMU69w3AEpHziugtM9rHS9wwkLkMNEFpac2uTaY00m+Bp
5X2ZGlHThOARtKBuoQykINR/iCL9Z0zMrzyk+un2AfhDMj3/6skqV6dQEJ20Uf9IVP/11dcuwjCi
6ZpQtQUSVUYd1Xdz3qr1scl6eoZdotkVno4VOEZTqUZgsUo5y0OlD70V9FJvOz+JneIT0LcKMcRp
sKN3djvapymaydb4vDPgyU7hfk6hLJQHe9bahv6LDaDBBRn7mkJYGZ4N6S2MVee6O/TITC0fRJ0Y
6Ts9MSSEQ9MBvJ6kMP5KBatorsgcoSkz/hWL2PrHAimYwg72ZvmQ60XzY2E6jgp0PDAwdNyBOZM6
JoyT3SyuXlJlHt7KZYw51JBSUUzJtOETvBSzOFVs8QcbJ1Et9LS87O8jfKH+ofaYxgcLvCXqP6BB
volppKGPY1767JmArMkOyup3lyQqcy3uRwS58dg89C3fN1PbSDmV4BgV4KpLwlDBKQRmcy1Yw4Ck
YvzazNo8HRIjF9291tkigZ5TIJ4Tt17xeVjQIjpNYFpbf9CIhYfbJ+APOOPiBNDeB+PC9ImS7TwE
dOViuMPoZaGR6ej75bFukOyrJnbHdguOcZxbBz2esbizJJ+Tr8229Rm7iKU66Yk9G0EL/v77UOC3
8DQanV6+zOt2gBUj46Y4GmvrGXpm3gXEZtIOQ6Iw7Ot5CYuRkDaS2apRVb/zxnh4xqlATge3MTIZ
lDPy6Fx9ivNr6ArltfQ6+1/DLpGJvL0Fl3ctAp9o+JBH0EJxt32lGYalU5kyD625rh7kgspaFtNV
rlTbO9Hri3cK1jXobHachhEwDsgD8BW2rb5xKrpxbNo81Msk0dBO0qr+2SuK5XT7uS6TMSwMKIvh
ezNYpGt3/mYtLZ6Qi7eycESj6TlzuhqRz65/Jztd7pyiK0sxKDZW8AZDG3ib50uBMqVlZ81F2INE
O6FzCPi8t91XejPKDtvjok1MTIcBsTZ3mAMwm95kZLjXwQ/FZC6MzEQ0j5Wwk4eYQbz3Mo0zIxCb
tIMcfwD67mbCpqAq0gYtJdWSUCUXO7vzSBOLlyhzFziJ1mC8enkhSFQEqLQDJ6VLHoah7RAEULT4
3rRH6/eoewIunSZQGqK3I7602JeuMO+FIYtkNjwEqtV3n2XdGzZ8K5qhT/iK7xpUXJ5Vmw/nz3wU
jCizuPONbpUa0GAzlCFC93MVjJMnvI+RoyiPStFRDCvuOFk7L/dP8X1+YFfcBqBFhnIAN7bYo7Qs
cPqdpirMlNzz/H6w9BNe1tZjKRT1AZaydVemdYVxuS1+mUosZYALYBd4RmXdeajF+RYCm89dteDK
TEd29RwvC0DKmioqX++NeCevubxJ8aiiKQqMFOwCGfT5LhGoyGRAw61oLDVcNOQY6x7YoTXoedCh
X3kqZrPb+ayvLYr+BeQcpMyZX28+N+xoU3sZcQ/mwDinaTBQwxqqQ9PiNNU4Xfk4OMkQ/tdP3EMc
YjWP0NZ/tilD1GBlyZ3ShfAw8CdGidH6XDkFiLCGft/ttdZc8PwUQKiEdAQSzOWm2OoumnAGUWLq
63BZMIWm0jt6dRFC2reogkrvpY5VGUDFUL/dXvcitjAH5smwVLA0ap6tpIO0CZUNDmNhJ93P9Bcy
xgtmboZyNNoPt5e6+LpYimmv5diolRPdN6FFcWdoYrPWhIjE5b+MsjdPNJPKN2b/dGeceNnDu21H
XsC6UMxj4KWjVuGRiZ0fVJN7wO36ugkH1D8/JlHZr6hrCIFN306n0tJWtZ1k4O/cUg/MPqsQXTh3
J6RedI/5GRiFYsdKCxXcxRZ0VBZjgzJB0oVJlio/M210AzAX9lFaELzokU3mo1lnigGD0C18oQKH
km7V7MSZy91n5Liah0LaZpyxhYdJpk7qYi0iVAtNPovOWw5snnuvFfGk8isQZ/Zvv++LI81xplhf
lRu4hjnc59uvjbBiojTtwwjbprtCp7EJWSY7lfG8PFteib+KQNuaWWGxI65xeahRLWKiC9SHpBv0
8fnKozDMbkF8LExtkWsw5HTxUFtks2RdWbTzmBeRicdc9eH5dnjTtHXPF+ObVST84T50e8P4AbxA
u+t7tT60pj4dPBiZ9zPU6J1Frz4hQE5U/ADYkF6eL9qNBrN6vLFCl4rpgA9rcmwbT78rmnzYibzX
luJK9Bja0F4Ep3u+VJUjaxnrXh8aamL7Qow/UBUc/zF7J369fWCuHFGOJupbKGiSMW41UQDwF2Uz
6WSuieI8yGke3sN7f0uyxB1A6VFp3F7v8oCCTVpvXiKugaTZJiDBD1bgcA7Mb5Sp+OlEeRI4C9aI
vmsxg/b1uTQ6mGkdOvLScj/eXvzyYSHyQnxTybRWKcBNUpdkvTeAOCQv1gr3lPDZf0GPvnxQiBSv
UCL/H8vx1WM56a3Ary32hQYFNltaWYRLv5jP5tJLf8adHXFIJ/82oS1wvP14l18FbTpeIyC4P3ny
5tSsaeSYNDaP10MpsoU9P6iViA6tEI2v9ZryWM3GHpRqfWFnlyhag6jarigWEAmQMs6PaknKMwM7
5N4U0g7jci59OSmQZru2CSh/LforzGp7sy6e7Gbc8wa+/FJYnsPEmHJVkdv6qTUYZrqN2Regg/T8
ndK4aIJwwA4eQ5SdaH5texEtobK06Z0BrTt/0rhz9IlCuQinWRufqpyiLypKpGKT0n1DLWkCSLmr
DX2BEQDAByqB9IvBL4P5LXILNJCzKItVhNi/1+/jVTP7tJRMQQBD6ffWYuCngB4rAwwUxZ7TIhN+
U3rWm4vNUbCgVf7j9iG7/IDBstFdWcXj4BCs1pB/d1WBc8WVQNk09Eq1fq0k5FNhUIdoZokYldsn
R6c3lINXd+7O8b581WtzDzVEOAsccW9zvBOlqlyJFUioNnn+ZexpoVh6Le7T1N1zDLqA7SNIxksG
nQSo4M+5On9Ka8CjjyrWwXLK8e4sBHxemB0tr6sg410xWkbnZ7VwwykzIIlYEYyuXCu+FJW6h6O5
iFn8Es6At0qkkNRsb3TkfzCetkYHtDigoFqfPzFuT9/LPsa/qjStnWv84vV6cPVWRhdYGPLFLQCk
yCpjig17xiNubj8AFXmSo2Z+zae8vEOVIHo1a9G9CUdX7m6fq8vnBF+MPrZOEciU1lp/2F99OzYb
n6RsUcNW1BYzfqovE6Xqd04e/8grfQ8le205DSgFKQvhi0/sfLkUJVu9zhotHFCR82tYxyfsORhL
TXRVR9EoP28/3mVGypQBAjE3AUrvgME2cTL1KlXayqKFKl2fV9ObsncittNTnZAP+7IYWz/ybIrz
LC+/yqScg141Ueu7/TMuuBerDZQJlgEgyVqAbMN13ChWiS+jGvZ4DVafe8St7Re1ybSv0ELAwnmT
lUwHKq7BRGO6ckOcmWTzxCBwIE8ujOWL7vDRH9vI0BZfadXJCnCNaQFcSwg3fl+19hBU6A6XSFpH
WE1VMVQtnBYyZO1vP8zlWWVwszKZ2FQqja1eJhowQ2H1kxbW4Msl8CnH+Yy3cPMuV+zozlCK7Jgi
rHUo7HkPnrJmCn/fejiLwDonx2ZMB0hmS7EcQAwI3KqWIJ8MPYhr137ImrHeAUtsb5x1lVU8jjcG
HOriZWH8pJtdoi5BpenLz8xJv1ezXbwMqac8MwRiWJt0e9o/FxfO/y7KeAEuFDyxrTT/5JpQEEas
ymPy+Jb5IKjcOnLbw2zG+ietQzGtaGBABqDT0o/1AFZ58WT1YuIgfOrSsd0JDFc3geSJzJs7F5Wo
8y/VnO08wUNEBSdREWedP3647JcEJ+EiK1GOxqkFxLLzpVywF9kH2uIo2JOtUsv+kXL4KyBZZdTV
VTQsgYKvpB8ZpXdSutz7VJl1/G/WAtnIGsQN+lGdT5CaKzrubXxf6NSXiA7JF7BnbehFIIdNpyrv
0E0EIlYOxdc5xkAjLtxk53784yu1OZTA9vjCCctcz1u3sKzuZwTsAQ525uA82QbD8Bh1PrTSFEzW
Nbtz4F8UnoosQzKFnZnbB+xcnaOjZ8onUJwkNEO21928oCOs+7iCG4HyEXYIgOfvT1NqmkaxvuIV
h+m7XvQjHixy9L5MS+0+1GmkqAekV7X4kCiC/qWJsovil40q7mearYw6KdSxW1IV9Z2CwOCXxk6N
V/qR6ehXFnCP8HZU2aYZ6+/l06bKo3wmd98E6hGoTzWMuQTPl/aviJmnDwJ3lIOw7b3k9eJS+LMW
jCw41CsZYesUNhU2WVoBNATdveGTrjjVJ0UBfBUXo3hrY9X0gWZlHO8mPUrF6cNF2HuCuNubcP0N
FJorTGlNMbbEGTvuCVwD6ru1sfyraCmD+A5v5KADhPzNqnJ175iuPYjNMV2zKlpf6x0EJ+D8QHRU
zlCeiZ3GIpin9TIJFNoKd+ARcOrCpghfiDp37vnk9FMJ8tfP51m2fmNE0/vb7/rKs686ZyspDrDd
RRYwekhN1nG7BCXTHp54WA5xZlYPqtpLRC0XY6eE+EMy2z67xoiEQhsuBDTM82dXEBGLWG8JBkSO
7vUJcPeLVc89AzaIoMJ3+wiUYaH0JPiiEpkdxGDofwgLGqFv4mqE3JWRdQiNRIp8GzMFPZRKJIiL
OsainGbCjXJCEKT7jgG2+T4u5pJDEzfDvWUP1rQTmq9tH7hBDi+NTGLzJomKZe9ZKAFJRpmV4veT
nb9I1+n9CTB+sOSR+R+hKxxVuuAgV+AykkFtc8RWILmO6LsMWif/IbxJDXG1tJg8tiXiewVBomiX
+9tH5CIc0H8hHbVBE5B9o1d1/sbaJQYXhkwPXoKm+zguJQxAN49RlNH3nFgvbrp1qbUpbDEKot7b
pMBtvExLpLgspffKE5YkE3LklYS4ZtmIrNX2can7YWdPrz4fxdSqvrh6l61//+uaizCPNo3cqw5M
jtsfQEaSQ9+pyOOuUue3t/IiaeL5EMpb0aaA7XmN50t1Gcd/Rh3r4NR2/TVDZzawU0Bxezf31XXg
HqALzbfN+OJ8nQbTIsRz4W6WUbQ80Ayh7+KxsYd8SaNPRpRXAfoRzXd7LMd3iSZBrmGPFlR2ibJE
NDjWz6EdzTBH02JnBy4+GEzY4UMBqaZ/wFW9yWU6vZ30CF15uoeG95Gibz7CuZFQPSVSaygd7bTj
r7xcgMSujdeRyTBzSzAa8ZWy05rJfVs7DopAGsAP7IWCePH2Xu61R+PQ/nk8PtFtVM/TTIJS4DvB
jxtUfAZms4+TJhjqvjg1UlN2tvLao1GfrzonUNlB2Z+/ZD1S88KCQHEQzEI/JiWudZXTtI/Ccfca
v9sWF1eDhZ4MzwTYn8HzpqnuggpQTdRiDvChEEOdEI5HdXw23vhYjKceg5kXVKxGJWwVKzuq+TAc
bn8420Jn/QE8JiGPeSVomk1gqAc1cqIKW3Tbaedn8FbKu6or27vVtPNlkXP6MCHrljCDnMvw9tKX
6du6Ninw2obic9pKrlDL1oNmw1mdsqGuj7YpsvEEcQSzbDLv6K5Vqb0e6EQwTU7QeXJOkVlO2CwD
vzV/50vVho6G6v5zuxTm51bSmvX7RUm+x0guomMK92fnVroSRs9+8eZ1xWWlxB21/QG/nP6jY8vx
HpJbBuvVBKGDxPTH0SQ1v71P1xZl0MSHRsnAoVw/j7/CqO1g5UUtXB9GL0p/y65De0vLkRYq++kd
ODsRxsAkjrcXveDJrAeDY8ksm6AKX2cTT1BzoBWolPUhaTUv+ZZ6CLIGaj9E2aNVoQkK+AuQ5aHp
RvO+SPr8e79YQ3qE5D7PrxN6+QhLDi0efoaswJm7sNQ+3v6J144u+0Gqs1ZTsAzO96UuMtCmCfnN
OJVOiHPffHRH9AY1Zu6/RwE0Xm3NMnSbYs+G91pAAo2xqjiuqkvW5hbQslQ1C1k0mJ4ZA/qFKioz
vAjri0snHC/Y9sd/ftLVQJ3376KscgFOafEoKxLA0Ic+b/VD75oZPjF1FGC/qR7LOfm3Vo3sK2qM
ew4BVx6UiQYqP7QhVp2RTSREYyfNLJqxhzLGPlAzh/JeFLk46IpinmLN3BNOv3K92tzka7oAMYh/
zl/p5JhtVEcxG0vCp4fCtarkHr2VXe2U9Q2dJcswN0nPKcAZUQF62CzUIA8TuRNT2chYoWWLzOzT
KKL+aer6Cd2aWTm1SpMHUcJA1Z8qMTzbs4D7X8Wl7dOpSPxJ07P3t9/zlS8dQMRaIvIvjvSmfMmk
h6Se0JA1BPz/IvQhDxRgG3dVF/UfANYZT11Wf7695rUtJxuASraOWbjuNlu+5IVe4YWCp21fHYq4
sJ8dJWl3+mkXBwnUJJUoQgVrQKECPl8la0xtKpEqDUScZS+adsjQispWDKA+amInMFxZDPkZtP3A
KfOK/3Tg/wqYaUZbUGGyw2ut0gAcJvayUQ0ndhbqgwATtXOHXluPCLTK/ePJQFft/OGcRu91dXTc
oMaoHXz36J2Yi9rPqlu1QZtOu0jki9MLmmulCHKAAb8CsjpfcGFA4eizzoK6Ap1HKRLnJ0CTOT72
mMliRTx1dXKwlgb1Zj1GHiyBhaEHGsBe70g/mv5SrXfGUcGYFmg+sSy0UpFUIa6uye8ZqLWHzVrc
HlsDUWu/SZv8aUrTZjzhjtp7vhI7zZ7KxsXZ55kohBAFgQuhmdvpgIEIf1U1pRu4lgL5TQcji1wP
lMdjJRv9pCFrGRrWrozgRa7HsiQ/dCgYOREgNxGuMITtKgIMhyaNHtjlbGNGNVQGcAp98nYKvotv
bV0M9UCL/AMc/za8lVJFQNxiMXM1g7tzMwcPi76a4z1l7WsLIQdCgxGXNu7xzeXdKBTvrVJ6wViB
PzcHe/pQ11b55XbouHbumeSs5tDEUbbx/BhOdm2ohZQA/HVn+KBNWNvVoqiDBUG1+6FF++r2elfe
FWRJGH50j4lV23q5S8QI+6yE01Xl9BtF1ddPA9LHml/rdfd2e7Er55H4wd79OZPeVsdjggGUZth0
IZ2p9c+aIX8vxpT5ZpOLe68qyqeCI7uTXl7Z0FUJHctTYD0UcptYLBFIo7ixvKB2RwhzM4bxOQjb
QMGE9G0Z9V3I/3qhnF2DzDtBLDD/ZdyxskLP3+Bs5Rhy0PQNFhSkQKGXJbYXFOetKEnwciTw4wLH
lqFjIDB3TgtFePFO9tSNd6g+7omiX318krn15xC4tygYBIyiWuhJtMI2xKkca0hza2O3TJyv5PJp
ePsNX+SPPPyaw9H4ofig0XT+8A6OH8WSEEWVKrL0B/Js5yX3pvEpgzP8tpiLetf2hotLiSaMnbWv
nS4Ilia+uWu6s81dTQRThtGBG5NFuD9b6C8/tSksvKrs+o+izKYPeCTPe8zyPyO47fuGMcoJA7nN
pH0T7XomCDijFVFQdbElH5GkycU3sPoIbItamfs6gDsrESxwveK924N1D6ZRG34qS4+pcG8qzgyp
EIrmyXUQ3gr0OXI/RJE+dUFK9VOd0oTxtu8N8dAGmLB45YG9hePXRnOivy2lmnzKxqGivQ6EZAzM
0UZu10QV6NjYNUrAADq86jFX5q7wswViYTjobp++R/RsvKtStZ78ri/Lz3Zkof4tDTcqdgZjl0Oq
FQOwDmaAfuDH+IcD8Ff2INUo7etsRrWqkzbiHag1/rajunxowQ8fen0pv6Nvg6aX8Jp7bcl6P2u8
6WOhMJrxi1g2e2YhVz4LMAPwtUkvkDa5wPoIV2ain/UgjSrxz9JO9nolZuNjhrDxKrEcxzu9nYuu
BN2t/0NOk4rCbD7/MtqqaevJy/RgmHszEIs9B6DUtZMsgVr6ozLQZc6aFo4mSUhHfy+FV3v747zy
0JQcZMFk57habw0xc6SluzFu9aBkV+4aI5Ys2Reqd0SSWryIUkJ3u73k5fUCHh8zFj47ppNAI86f
usZ/heFyYwR1Vi9Pk9mWPv4XBZxRsdf5vXw60Pi0mlkEr7cLNwQ90QWVDYPOIpuoq9RKho7I3jI3
S4+6lv1XASwCKvR7Yh0+qiY56ibM28qkGin/C4CNIvMwj8mpcYv6i9RoeP/3TVxz0/8Fx+JNeL6J
ctS7uG5sPcBEx8v9uU7FmxCV7YSMqWAN3V7t8qBSJKKwwgCQ64KJ9mY1R6bUFYlB0pjTQa+z4s0W
HhYOeaappyVNvP4w5AocYS1v6je9mJS9S+sy1Vqx8yimM0DA/nNbP3md6YjYnID7Np36uBSL8ZFD
I3Ye9NqBWc0AgR3DGrH09e9/BaXJws20KSADZnONLpUtI+OQG/CXK7pOn/+Hs/PYkdto1/AVEWAO
W5LdPTOaUbZkaUP4tyzmVMy8+vOUNkfNJpoYwXAADLu6ihW+8IbV49K9v7I3MCW5Z6SggiH7lBBv
NiOqokUvKy2hLDWeW5+1WR9O/dBhSYX4+3vgC3C0Cjsvg7Yc268RjQ7Sjir6Fhet/v7+b9k7mFAS
UWuhV0c6t9m+3dKP7TzB8urtBCvGukwe0t5WL9Jy4WCdd4bSEI+iIAA5mwXfpHLzYhiKAw8miDKt
eGdm7icy8ei5i+fP9+d0o2HE+jITap/kjdC/t+IfuLlhrpQJM3BmUX2k1NZ8joh/GiKCJUVHCSj0
e8AJ5nLK27ib/TkVDs7rHVwpP7E7LJoSpxpO8dDWtm/ZcG4DrYWl//rzLI1ViRIpiOs0F683nqsr
aleMoNlprLZYrQNROKM9UU4oR+h1eLAoMsC9jk/kdiNdAI+BLdBNAcRCE6XvBiMocSQx0IFotGHF
4Elbk49uvphwJrJYfJsLjx4AYkLTf6VLQ3I1+e8C1Zzq+OgYyA++/UVsBCk3DZ+R73Q9f/pXQi1F
puKYlxQnBBSMHwMmG2eskZR/ezjRHQSLElsI0BApXheVel7WvjtYGPn0bH4FgH6ubsJ1IA9b2Zak
WqUGZYwvxzRCEJ5JIx/RScpaP/aUNCHsGItvdGXLgw7e3i6VkRCoPQCiUMo3kUCKsqcSOaUaRFUx
Palmn70pMlX8ZfXx8kQVFC+tcq6DpF0JAQsl1r+Pqlo/FHM6XirRFZ9A+tTfp1otnqzayv67v192
7l4sANidlDtIC7cARtdEALWsczWwG0ykDGTI0SARdnKg73qLpZCqn6BUyHVhfXLyrjfB4kZ1u8Q4
izWtbqPiN4GUED2sDj+emxbCqjl/bsjcdKkvob7LVniESMDGB6HpziNAQwpWmdQilfXg658x2ebo
OKlQCcbK5LOep+1XU0/TL7Cj7TczeNWDzb+363hvUKDi2eGZ3byumvRTblysRyxEDN5VrhOfhqko
n3Rvah57Q4Dbos/5eP+b7m45aHMcOrCaKAfJX/X7U8dsmpWMKbB58v6RfbCnZiqWz0Cxq0vlrkUK
NziKftr2Iv4u6QuYgPqleQv5ufrWjGd78ftYLUEJuP2HqawxWLr/E/e+Awg2OCL07sEoyG352y+s
V9pNvB2YHClqfB6WxnsPLQ/xPxjd7QfHXMXBPt8bkM1H5wuEOHfjpi6Q5t4w4WSqBaNex/jJtkv6
IYcmaCBZaadtoI8jGjT3J7l3tkAgSqqITd7xq3n32ySVzlEbs120QF3M9RNWc1/wzJy+3R9k57kl
BP7/QTbXS14lbjPT9woWIR3iIbStiPp5cVWijNnPf7KMAGSxeqPTSrXx+rtFq+DVrzCnQnnWKE8k
gcN0Yv8viCO2tNe65Eh3/7bEIOs40NZgD8DV2pKJlNXUlKpJiYZTvXxsBjwV57yzzgNePI+YG/2g
5NE8VeC7H16/sPA1oC9R4AATIRf+t6/n9dmaOx3KCCCCYZ0aOKH2uRjfQqDrDjbK7hw5BzxL0kxy
K/iZAZJQbG7+oPPiWXzTSi2anucMQ2kay5WBDhYyUufYwJAq0LU5fq2bNIEU8QLsBSBmwLy3Vcis
TospcUlWddSuzvGC4IJQ1+p9i9zK6f6q3jZFGQtGChZuyHrhg765ERt6ZTUWTXqw2vY8v7HHbJrf
odg2xQGyCywyHuWAmSs1F8pLPpton4uuIoktFl0B4W8o/4vMResvTp8MXxJVmEfCj3tXBYLAdGzp
p5O5b64KQEwp5skRHk8xdLJGS/EKWZPuGcOiH9Dd1oMAYe+JkNQuZH9UGR9tjlQ/ADmxZkpYiF7D
cyyNLyMubg/RUBQXd2qdEN55f7C391ITaoS0PfgQ5JneZo6VY6XGqHE1VasYqq9uPidPpvDa+QQw
tQH3maGcvoyrMvhDWinG09TlU+UrCTBFn0w5qf9gX5CIArIkoyf73bK/AB5oNbtPDRJlrpWLGlta
fwbe3OZ/A2h2vLNona449Y2xTpckTiHAEdVnLM9YmH9nWqmP5Obgo311xs4I2LsWH23enQude4BX
BH8W6D5b3mqvKyXZcqdSxmtxi0gjHWNsdznfPyLyYtlEqvzf0TpFSgF3962zLW3VYcTGHSNPkonH
uV6tL+UwfFCzVrm8diQuVnaA7P7jdrV9hT0vEqKPGxuxgqm8pLGL5geF8n+ydqw+3R/qdpczFD0p
PqMccfsWJgAYjM7o7KB0ePDdVFHPbCasGBToB4uiTefZWuaDldwdFGSg7PMBoNtKN7Sr6UCSxGWO
Z6mngGFTiKcG4J49FKyf09KcH71WPdJHvb0/CFyoY4Ak45Xkirt+OArsaQy9dfC2S+Gf8gajvjKr
1gVpn/Li1Dji3V/andgaIiqdfgkQ1GRn53pAtKqmIae+E4hlWf9KyoYmO2Cv4hN84+4Egjh60VD2
O2VCN16i2Vk+d/Vy9FzecFckdpB6uLTkkUXAbZ6T4B05oUVnE2E1mpOjrCV1quJsHhElgNnd+pre
G0/x4Mzf+zrR3xWr1PKyInhEvp7Z7U+1tt3vVpU1/YtVTu1X5BoQ1Eysean9blTmH23rtt7ZK0z3
KTUtYTxBMVH+ur+acrGuTx/ToGLKcgKavelEa8li9gZKW4GjtZN6sUstdfH/02tq8gl+eyC95/k8
cIXlp3ww0jqoqVGYj/d/xe1NQ7mA3iOlDRSaUYq5/qRCtzs1MuAI6pmAOGll6YcOjZGDuOP2ppH5
MJx2CZ6jPLEZZcVislFW1wzUedLqj+3YFEpoSvPmZiWNPnh0dkejCkbWJaVorM02xb10yGPbMwMP
r1LxROdoyl5WHeGjwLE79AjvL+HecBShEDtArlXKzF0vIQqAktSFc8jap+53282q0xAl6d+1fugh
sfO1kBCXLsxQtblHNyWvHtM8aWjhkESL5F8N4b4vTZwexAk714rUKSfoZmPQZ99cK4CPXVCVDLKq
jWLgvlDnZ4p6CQSfWaz2Y4maxPf7S7h3s1yNKQPX32NgHSCIO1YOjhxwqEA1JCcUkeZzD9n+I5XN
+NO6aG6G4+Q0X7I5Ud+M3Tx9vf8rdj7k1Y/Y7BsrEqs5LpzIBVHKU47LLNbqjUAnKz7ShN8bCuV9
+qfAGchMN0OBHexKaopuAH9F6MjdrNGTsrZcUMq8HtUG5P9sc9OAfwZ+R8Qjc8TN4jY0DRuvaMBN
KGNhXJqkMN6bVrcaF08r2zz0Uh0FWbvP1+lBtycItcBqo/LVLRsqcxowZPJi8BTmZlupUWwK+tLs
3byzf0D0LP8haZ9HPzP06Sgj3tvDHBDSbzC71EU2g4207SuoFAxWIIozrkb1VpuIepNc7QLdXYYD
vuze98Rhj7FIS3mWNktsxmmajVrmAE1xFC1E1cCdfC1V0wgI4Fj/c3+j/ipibb+oQ5eRAhf5KuiR
6+OCiCHg/IEjSrrOX81pGvqg7dMBjFZR6J/SNV1Mn/sKqx3YNNVlFAallwoAZtGPyQclmsbw/m/a
WwHMLYkjIS7A85Jf5LcTvKKOGCfo/ELiMYe/yliMQUMzHVq2pV3uD7V3CyJHxFKzm01vS5dycQlI
C2qgQZpN4ntGVf2pQbYtObjX5SJuFpmyv2yvkkWCq90scuQsWHRWIGMSy8JzG8tk9QeKvggt9Yph
+EIp1e8Zft8Hb+XOaQWAB2yBFE3W1DbPiVkbS0kY4AZTY7oVohFJe06IK80zbnhr7C+LjYuMrjbx
517MBSbeU+9oBz9iL8jiuvBg7MHFlkTs68/ZrnM9oPXlBU2UOYhzj4q2hsIBNuw3w6p8TJSyTIPZ
dmJsm0GmxOjtW+sUWmmfflandf1vKYr6GxhbFnCwNbygzcFxYh9HXqMLXLWDYOYsWfOotMkEbMVo
sOPNBBDP1x9Ni4BVSvBIK8xtV0RJU6MbW6n8MxteSPsf04lCXX/YWasdFJ9vzwAmJowEZIMWJ/HU
9aJ1kzHXY9QnIZ2B/tlJUaFBK7HgKUmqg815e8ExlMvNBlnegaC42Zxa7+TNEguQg+PQXnJbijW7
RnXJF9yLQWocgWBuzxxVVBlsUy0FFroF4CjkVPgjZUpQeaioxpjV++6QHYGcbhdQem1Kr17SRGQ8
5K/47RJp17Qquh6SiILaMqXinBefEtVbo+m9V28LhqIKAA9fplBbgJo3jy42aDON0RpEi2iGARCL
VChxjfp8/77anZUciOUDq7GF50ejgYG4t0BziuzoXJR1G6DQp570Bmmz+0Pdbgtk9H7lvbCe6IMY
1wuYDdAqsyRXAl0vkPHLPGs5pUq0gFhy3pWq+fP+cDc6tKSdKkBhgkXq61CLNteEisAx6mXA/Nac
68SnrYI0aR/hx4qHAKqYaLyrvWwLJtB/Ia8Jb/D73lK/uSivYrPiGEvve52wWshP2TC9nXAL1i/o
oGHL4691i/fNwU++7RLSBSDxojEve4XbAn1EIDnQEFGCOartT7aY5095nc5+O2BIyE8bw9hz6gc7
M550RJJf4hSF0vu/4faKlxQBNIh4v0hjt4iyZLEmk+oSasSTjTFlLRHqSaufM1HWlMEa/dHh2j0h
v509Fx1kqvvD77RtGJ/SEvMnPgKZfL1LnAQze2CgiPTnroSAwc4JMmTxf+iGguUDIq2dX8ZZ/S1Z
NPExMdf0TFl3/IGngADlbgwXK9G8c12MY3TKPIz07v/A25eX3wfYBgU58sabTuavklymOgo9PM89
mXmUkxdoCS5FyXBBbGIJta4UB4PKEO36uad3piEVzmfhCG07dkXaCXzR0UQmy7K+Rk1d8z6JMdQb
pw8X1V4fhzRdgkwZkwPA/d79ILUrUFekUUXIev05WsjA4DULNGo1DWWDTHdCr4zcJ8OqjoonO0PJ
xjSBKrpbcvddD6UkelotJisLyZlYzZlyoFpzPc3hVIvyaJ/tHDUGI0KDhYm5jrfZZzg0p/zJoxHr
zuJ+S5u6D2lTDqE6LGp2KvQi/olqjhedJxNtKhjhlucnc3Uk2bQ3aylECJuB2XPbX8/a09YcizV4
ptjQpXHgabOGG2QSOW861yov9zfv3mBsXlpJiNiQpW8GqztHi4ahjEOvGBys/FQMe/wRf1XQeAjO
H6Ee9oaTVxlnWeJTty2VsdbVthawNVpvAgqjFPXfpQokF5GK/uvrZ8adQXBP2Y0YZ5PkUMIdYg/g
S6CY5KyF6ZQPWZdiwTGjSPoHQ9H+k1pXEmGsX3+xqJsaFK6MKIjnzMNqYjXioMvG8j8ls4/ezL0V
pP9iw+NF0gppr+uxILX3JaawUWCa8TiEFYRycUHLGVvE0i371ydKVGpBMiPQBgiNfXI9XG60fLBJ
iQIdB7eXxJ7yoC4QGScyNuKDZdx7n3WAqBKvR4kK1tD1YKmOKM/QpVGQmVQy3vAe9l8iy1Y+GY1W
/VyjvO1Q7GnNt6SqDpVyhG1xktPcBkWbdf53wMcg4gaMZxTTCSYwibGN/N2A0vyP+x9895dKbrKL
0Ba3vrk5Nvi6LQkKJPLYlA06BoULF1uJmv6UtY75kQhu0Px4TZp3TasmS7igwnhSBm3006gb3lop
ypYpps/c0PgnnvB+XB8cyhhHgIKdt5tjzR/A5pD92RKW4g6Vs2qxCOZiRzl1Xu48w3/wEMuYjBPl
TzNESxB/53bsLL/oII3cX6idCA/+LcJrHHhWaksDiNNy8swMQF/VlcNZDMoI8p1nMZrnt9BGXqvH
RYAHGpVnCa4f3MJtniGshbqtx9WJRfGTjlZUgCk4IVJXTBdtfr0oiBxODoRfB+NuH+FyVfVuUrFA
zPo+PQvqZyc4D8mjN+NQ0Bp5U+F1YA2f17FovsaOVz0m3Wg/inF1DvIDeQw34QCgSkSBKY+D+LvB
VaMdMCB6rQTGqK9P0u8WhVqze7j/NXd2E0k+9zahMwd1q1FA7KN4caQn4YB/40O+JvF7JZs8pCjL
JigBCp57frS/9CiGpdrwWmcGvi4ynEQ88q2iRb65HipDGVxjAXRjNLp2LjHlwFJaQ1FOJGZotZbq
u0iOHIQFO/ct3C363b9gakz7+k7qtVmq+pC6tlrknECH5iFGec4pmo7vv50IBDECKp9gFDkt21KR
4BL3OIlJqK1iTQOwH/YXs53mJ2GqyUn38vnZnNPVR6aYssCUQ2vo4/RI72FnxmT8NqmzS2BJCfR6
xmnntSj22XGYrpN26WsCSgonxf8GArWjG19meJt9a0pVDSAs9PrVrZp1igWUQ0c/gRNX1I8NfeTP
wlb6S5XmxcNYdu3fRd578mGtsCaHwPtoigamSGFF/wwtlOi5h25ykPDsXFpw9iTOQf4kimnXCyAA
OZhGBoBC8dKfRge6xIgT92SXY3apvW4+uCP31pv8hsyUkiyskE1AvbYmCMhGx5hlrmj9TniPcD+3
kGASWqN/MDdKniCvqPvSnNkMRk21Q7F+YLC6U8lcZ+/ZKzL3sa7g1wbC6NeDAffSN6ojIMwtelzc
TZvtBKxGKS0UPcLJSLTL2BvOxYHVGkZWdMF86B0YWFu6eBSPMQGI3+A4+q4ToxZ2yLI9ZQZalWPc
IN43md/uX2d7C08eA2mJniYh6eYRz3BQXdzcSMNard1zttpfBZpsYTdE8cEnlnPcbnP0ionWsJYB
wC6PwW+VIqqK6upYXCLUpN/ZSV/+r8fhl4JC3T97lWZ/sBzY/p6jFO9fPUUaGFTAoPnw1bdnOVJs
M4qiKg6VClm8eV6xB+hSWPfG+AeRIih6QCo0ZyU5erOawI68oW/aOKzHar1YmLO/sROIS3lXHYkH
7Lx21KcMjuavtt+2er9EqPGXclZurEUvRhIbL3W9Jq9PjdDrlpKJlF8Axm4mBDsoKVpricMqHWNM
qcTgtadswn6+S9WjLsHOncOx5POzgnQJtqGvMfagdFIiFyrX1rNXjrxoSzWnftp6owgjxewPdv/e
iMQM0qlWMue3lOG8mku9Mrjml7aOLk6ztiF0xp+JbcRvwA0d0T72hiPpQ1VD2ttgW3x9BESsrmPr
WHHYta0S9q1mnriHej9ZE/evvHPTP/h6MotA9QA6FKSH6/FWxHyirjbj0J6IcvOICoy94FiP5dcf
JLWgMDE9VQkESdk3G6Vq8TAcTWnX1TZrmEa1CJwytT5EPE6vj0bYI788dbmyoPRez8pZeyhXlVEg
X6yvfhwNyoMa4/+Q4Bf0+joP5SUGk9Y1YC02Q7Vp6jnVahbhMrXdO0Mv7SdcbafnbFWmgzdi5yKm
LWCT1EIH4G3aPBFl65Zg69M81JMG3YC8R4LJbEXV+vk4zgdLKH/35i6WjAtpjwv/4AZpaYyDuzo0
xsLcUtsvoFraN118qG8i39GbUdCvoqqNsMoNDw9QEw2pVORhB8HzsmQudhktclbT6uKABavcd4SG
Ems+l58S4bzWuJBQGfKfpLDJva9t/RJbPmfjZVMeLnYyXUCtfhiitPyMAGj/WM9ZdLBXblU8UR+g
qm46DEfCtwVAz/QiCkNrszAvBcGF3UcmtWE7msI58sqXnnrig9JXzmkw0/YdGMLqUwcA7zmuTDMN
6rI1/jGtKf33/uu386mp5mEmBVCCgt729dMq3RNGWWfhmo4qmEQFekmSH1FZdh53thHdbWD0iExs
W3bRQhA1YFnCp16AhwLdxw5TJylB32LN7cs8OfYbeyKicWenPSoE75wd6mhcBqRGVIO3oQWMkAWI
RF6ERbFk/1WOEj/HU2s/pW51UFDbmyctc1BXFBKQJNlcc/rgjBUfGgRGJewn8pL8kVhAPVGzN04T
ev3PkdVnF4IA8+H+d9x5O3h/6dtolFsAoMk1+C18GrpEbayMOdLHTH/2ltWdpsUY8Ri22u5hKKcj
BNjeVKk4U95hBpDp5b//bcA+WW14RyCc80Edz/R9R7/LUuhxSYHTada6H6JxbXwdresPfzBVOGoa
USlwpi3mnWQnRYmHRTYRifCRsZ7+6tzl+6LO88WtPOfx/nB7u4eyAV1gcmvJJdhMdAHyY2Yz8gCj
Vf09CysOKDfjx5X0+s/7Q+19ROnWTaghI5ytimhTIRdYrWoR6lNlwzGrtH+qvijfjxodVMMuvAOU
1u3hp8pGeQZiFQV9HrDrqaViFd2YK3gdpmse4KxTv+3G9Ujd83YBr0fZhBnY5+VVXaBGIPRC+2us
KmprWtW/nydaBq9dQK4YUG68KHwo0uXrCWmKWLqkWCVsNHE+odT6XVlr+8EDtf6mqMYjvO7tCya7
9TReyN4ACW9Lh+ZkaW2uxlXoSqOMmiS183NIam/VeRUov+Bb7FuTzN1m/B95zvJUHMQFt1uGn+BR
G6CPD7DyFw7vt2PYRFj+qAgChSDc3C7UK7P5bM3d8BQZnnIpUKh5tUAjFjlSNEP2XqB8bKPUsTLp
s7iMqNJNO+VNql1WN/FoQJlHUgh7O4fBME2m8Q0EQ07+t8l1ZiOo77RViPhMT5+ZfsULzDsx+EVk
eQdYj73DgNqBTGYQ2iZxuh4MJFjvxt6EIKIJ4ZV+UOXjs5oehQHyCbiOeuSMZBzH7UXbbnMacqQU
0e5B7SttO5PalD36hT3atKdXPcyM2Tsvi16cGr1fLm4S0e2P9Oi/+8fk9u7mFaCPB4CBQuWN7pLq
5Ilbu3oZjvXo+cZEJlUBBXnElD4LInNeHtn0S6gu5XhQhN3brlIRm+CKpAMIz/Ui4xu/OlHDXdDn
7vLWypafhaWPpY/MqB1gfDKd7s9Upkzb1UYHQUrs8PgDrrseLyvAKMcq46nO+mPSVnPw62qqnuek
dwKEmBt/SPrkgCq6t7wSg/LL7A7a8mbQGnGStujTKvRMukJdRDiFJAKCK6WVvwyDll/y1Eu/aMoQ
v77+6yAaIHWGUYWS5djr+VZp09MiQhhWaYYkMJSqe7skeAP1KEWFRWXVgW1ny0GavMMJ4jGm0043
hC1FPfR6VKVyG3v0EMmkOItiUuUphRmkhW1854qI+1MMgKR6VFAO7X3hRFgJ4ZQtwCOPUmy1m/Qj
cJPcRpvPDhwEozTJUAbwt10GgsAhU9HyWy2h+W3urE/I6qNdpffRz/s7bHfynknvD6EGmDdbCLfV
xJ1l4msSFrk9hU1W5o2fIFzQ+ESyPKhWOj7XU7J+BXFOFEbCOH5YrHi4tGbmBQc/Zud2kb0dXj6P
7gNGp9dfYsn7kjIaWtalkyCg2K/lt1H+ilmL0gcXB2mibrd8tFAgCWtPz8/CNo9YJTsXqcxwgCdT
5JJx0/Vv0PoIyXKF3wBaYMIQYcQlvasfXj9T/JMY6JdxLNJ116NwW5ZKlJPmxwR/6kubWNOL6S4e
ugUiZ52Jk5PatwhExbNip8mXqMjEhPSKSZ55/7fshAG0mqWfBwsPF2Kz6HOmLBi4x3m4al3zNEy6
+5Br5fRU1UDEFCMynup+LAKUHoa/ZrjKB9fN7WYHmUhDmIYIIQDlnOuVWFITo+oROat1KcFCYwkY
zIaS+OOgiPD+TG+v01+kEjovOEShPCf//e8PcjE0c4qtbgCSz4PJqzVfxiZfwqidy0cF15av5myr
xet3NfUcFDAgQpOy84/Xw/a10GZMGzz8Unr9oYPbE+YQ0l8gb00hhq5cbautf4Jf8bBMbv1Gm7vy
4DfcfGMW1pZtNV5OwCC/xL1+m7lSdF3RG9oULFoKrCxPAYWiB1AX8KVGxfE1d7U+JvWS9hTqxVyd
KL8Wj69cfX4DbWpal6QhJLSbDz0pwCt0sD1IEFjxU7709cUx2+yUZIrzYRoKz/eWQzPVmxf716D0
ZRE/kDKDm/Sn07o+HpsGIUOlbtA6SYaHqDGHU7eUX5U4Gi/353hbJpHjSaUdaIWgKrYhPAzt0UDa
eUJYs/S+1IXdPAkv6Z6adV1CAzWoh96zpycCBue9GLLoAz6o1sPQe8NzPavG9zbuF+vg49886LKe
CLCOFr2MW7agSK6THLVFMQEtVdxzVTc6VvJVH5iimH3Ly6cgdxAl00dsWO8vx83ZliMj//CrPkOw
vtn5Fq6f3gBCIOgLLz61ohUh9PksWBxxhGHcnaQs0EpPHjnm9SEr6RCbmOuNgWML5S3yi6oPmVd7
EGXWnCfPU85Cb4Wv0u09iIl3R2ZImc8T5W+FZzx7rRSvYZKuNULbE3OrvVSgxv636Gt9qTVXfMDE
UkSYu6vGQdS/t8Dy24JRoJ/LW3I9a71remHXjE38MoqgTg3j32HJ6F7Xppcfdfpu7k+SUh4InMIg
7QBO3JxgpBXmqpthUrhlU17WMQGImWKs+2mauulSG2X7wVkGTDLv76LdYYlNyDxo09/IaaIhb3hi
zkcotOV6iYzJftCrGTPXbE1P3i+jljIVB1t356si7IgOMGgEYFjbGxP8NYmkjYhhl4sMu2UxhFjX
G34LLQtWwRj9MJwpfuzXbDzfn+7ON4VGgp7tL6UWeOHX35QWuTbCIEDHtlKrRxj/+TvXmIr/tEbT
D7buzu1ILZf3EPaK7BBtDk2+tEZPtDsGhIBo04zYLmGz0XTPxWCYL1Udi7/uz23vUyKXS+GX+FYC
W6/npusxejhdO+KGmZinOFuKx8Lw0NNQK3FKRYRi4JxWr2V6sW1/oR0ogXFDbO9k7mNXA8Y/gsRK
5nOEzNzT1HTxGxjfyR98OzqxsHTQmKV5s6ngqCynzUEcA4EM6iXNhPriTqIMUneIvt1fyl9rdZUl
yGlBJ7Op1NIq3Val+87C3MGJx0DJtOHdoOQZqFneFCuA1OolPsKKqTgvpjbYfqt40TcvHvOPhelF
k5/F2QADrc2hoUSGvoSIbBbvDUVXrKCa1MR56ovO8UKliMy/PULyl6wq4u8tmv84APZ0GfyFMvCr
wWTUYwlCOXHwPXmoNteZlneNmoweV+mQmc+D0XeXzhvzU6d53Rtg4Udd+18WFZs1lJLKclPIk77F
WtraEq9GS8gpQFO4WIPgHf8fRbPC8rMimuKntZ/ybw4ruT6MVVmWH7J2KaaQ4imimoMTpe/dMSo9
39IrpD0owfbL17mYZ3QsLKSM/XVYx0/FqE0HUfPOyQVHIjmUnF9u4s1K0YYt7CRS5oCEDc45TnTx
DzFYLc6UqZfEPloeqXOQKNxkRnwd9jU1enJFYnb5m34LIjX8xsTUaVimNUvzIfa8//V6rR9s671B
sHKlIi8VBKi1XA9Sdmuq9Z1OyJAUg59Upg0ZpspP9w/Pzj1E1RN8G0gGQE1boNnaNG6q9gqxqDau
D3zS8dFce6keEC8Pa4mGeZ543sGTsnOxGzRwKAdKt17SgeupZebSe+VKHJYLUf0clzVZz5HiGPQb
UIA7CPr2ZgiIDm0b9gnR76aKo45rZ2QxEX/TpNimlYvZfOgRnvsqkH5E9yITZ1fE9of767rzalJP
BtNOQxnF0C3aK+smbaqhkwRzrfZ9EFd2+iFbkH8cMedF4qyw8mfVzNOXop+Ug2+6t7yg+IAvQuil
wrfZnqD1Uq3yuDxkV/A0iEWNL/Q8ulUSApXp4FHZ26dsUMmyB8d/Q8+oVG8Gs5TMgVNV9je+ua77
amYfVRz3JiWdZ2HGAO+FnX29Z1bPa4VFPz7ADW/BbLnp3oxzYzwhtoGk4/2PtzeWlH136PFS29w2
6WdeZ3UZgDkP1LhCK5kJdzpNFc9ZLro/OAtSXZ6Hi1jH2Up3VEhGgmvEgEBoqIdHbI9godP7tKha
dnASdr4U6RiXNt1bib3cHLthWid0SDkJhooAedeY0Zu8Es3Bfti5kCkg4ggCn07C7uSv+O1yNMyq
N8plYve1CZ2MqdEcuodWX/rWmNTt01LY9kHwf1u7w6kPPDARKgqG1MI3jwClk5YnyR3RWWtS5cTp
Vv+DMmW+oOO0/MTLD3yFlnUNKAtvLtUwT+PyorZKp8OGqxGbevX+kdkvRBN5sxJYXi9BUsYAraqM
q5syip/NiwM2YKgvE3ooB1Pf2aogt3j5SLoojG9Jydk06xl1jhFL39q+WF1v/zW0mQFVLi8Ohtq5
0iyqdCadTQ47kIvrWdmU3QYxYEkEhN88e0P5o9es6a3i6PM7a83VB7fFtwCNXeP9q5eTDrUUDMFS
UMp5XA+c9ixjZDBHy1qSt3HRGIQT6dQUvloay4HIxt6Cks9IRXkeDZQJrwcbHGjJw4LUQuV0+V95
BvlZVQzrGZhu9nh/XjsnReraEbRSlgGfthnKbC27UTEkgKOpTG+XTtPPv9CjHTs8NMR0hEvbeQkZ
z5ENK4RhQYNeTy339M5rNAuN22oYzzEVMl8Z279sLTEenMKbHyv10HdLnrxNXMm1xrcjXMI0cQs8
tRUVAdN0HILFMvPSj+kRdr65ePbbGE2Pxq+Nsfxa8N/afty09Wfdzesj38adT0q1DegIJwVSpyM3
9m830uBFGtQ91jm28vLfxFTyj4vqLS+226dHgfveGlP0osdJbxX5p80a28Jy09hMyOswMH8cjNk6
QZEaXzJcuUMpNgeguzjSC99b5N8H3WykXsu0NbZJgBq7wjFsdZbHYo1hGSe5g2t5lr5R7OpHSfIr
1d7+4AWjEUq/lc41wjQ3qWyuWl0iR0fcxwzrSWvO0O0VnGKr7nz/xOx9SVgfdCXImnlaNl9SmHFM
LYnVnZNxedAq8q4CFkrYZ7Z2MNQvAs1250o1LXrWcARuAg48fyrRoz4YOKPdnVbRZG9WRc/eCC3J
v9cO2gW+l7Xtx3bQAysbHoamtFu/NEUKh6GwLjJ4J4Je7R84IawZOfdg/ZMMaKreXxP5cbe/Eyqe
ZBxJPqe9efvcedVtYNxo3y2V8sOZk1n3cQVuP3YN9G+0R7RP9wfc+QiwJbiy+BAszTaMADNe9XnG
cYKZhlWlW3QvJTXlsyPi9esfDAW3SUKTaMlsDQyMiXqfGNUBxWqhfDSqHBxUvpTcW+1oHCSSO88b
jwvIfVaRAGmbctMuaMvKWoagddGfVgwajh3n/PNQZQqKmFXz0ACm9MWMQd/9We7EZYxMVCZVeKhf
buIyfekoeFvzEBSGrTxgf2oHHgSCg31yK+UEKIKagoR7eJL1K6+u367BtiHTWE02tFLq5ZMt8veO
006nyY2Vkxkr0cdp9DJ/VuE7xY2J1KNTHXk37W4d6VEl1TVlBfX6J3iLYXYsBK+Byqk1Y9cMFZcU
F9zgEt5f1N2hZI0fSQ0I3FsrrC5WoUllLrvUW9wH3ARyNDxz7cyt8mpwglxY2vSwiKSA9hZJ46px
kaw0BQOvcaJTOlIu6hM9vsRJPwQ9+TPS4vURleaWl/lrVIDRiBtKh8nNrlkTWy2TyhiCES3181o6
+QnZwfWtixrdA81jZzk3tdmeczczsFesixowbjQ+R2oxnQ09my6jMqHM58RDcirAcYQV6IIjYdmd
91AG5rLjxN84WNdfvBVunMWFxqnq4vHdkC4Zz0TtPcELzD4hxOiFNp3Gh/vffuc9pMtHQkUEx3na
okVMdBKAUrHNxDCPj/BNxLc8W5cXdV2zyziUueXr0RA9ZwIZASUZ9CMf8b1Zc8okat2gzrl9p+as
p6yTEPUYyuxeis6d34iYHC820yFsFbw2Vl0pDjA5e9eI3AcoFVCTYi9eL3Xa651eU54PRqt2X2L8
Svwhno7cQvbOFT13qkXyJqE+eT3KbOoNwuFcVmbbdietqap/27L7L8ra/iCRvBXTkigusg06HlKh
ZQtAGCL2DMS8IWi6yPURl1TeNVX/t2331VtdiSt6l6YeqrGyoPVagdlX6w5X+NZ8rvIy+XZ/T+3O
W2IEZaGM/ssm9KjHKRlzXT4PVtSfjV75H6qz42caIPVBL2Jn8/AEWShtUGkFhLw5MlWX68TmUR/k
Xq3GflcNymOlZ53po2G+vvs/zs5jWW4kWaJflGbQYguUuoKXzUvNDawpBlprfP07ybdhoWAFY09P
rzjDrEykiPDwcI+bUn+HycUemWxjgpJFDwaIxw1iOKsJLonbD+VS9/4EPPdNDWrHm8zOejvl0273
+9YU0ZSHsQrejGjBKmaJkPUPuIfJfHrFOFVVNH1EzARgQhutXja52ge7LtrAG7u2w/gK5cNTGtv1
A/zz4uwa5Tx5TpEkxnEwevfBjalAHUJRiuNo1tN/2PLQ62ibk9x6Mnc5mz8ezipTmyoeXcyQI0DY
zI3iQ5YEybM1NHu9UVsfweC+AOX6XaSXf/7HUJOYy17UFQtT0zQXT1XwPeqr+MmyS3tnm21cFzLH
lREBm/pGfquJY5GHDEfVhBVzWys/qkGnfbh/bDaiU6gOUmEYMjv0Pfnnf0yonkecMXuMpDtFmxH7
HXP3OYM2/7WaOuclEWnzv/sDbq0gyZfsMCNoorP4ekBjNptxLnVOD7pwF8PoPqhC4HUTt3tSbJtT
AyGknwd7Z0CW1UhRVtX1yEjoqxEc0rzmx2GAXlGmTA99UkQ7r9oWyiWjQxkHgxjg7HA94BwZoWbX
rCUVlgDCoxJ9nlCwfNSNAeeGBmrNEWcH5YvSm/pz2gfiRfD6Xoa07pW/R7iI/QlWZXsR6djqs7b1
2Ax4OqJtODb12yzI9UONk33kWX2y52e89UUduNnE5vRkIMh/PW1I8zopLetc5WGU+2gPmI9tiXCi
p4t0er2/fbZuJjACMHtIK/DdVyDXJJpMLBSv/BIhqK9x2qdfakgp70p6trrDaC1z4WlU4XZel63D
6KoowEvYgA7M1ac17Ja/2TQ6P58CfGS7NDiJvlRO9ye3ERdJUzaoL0yP6sDqbOhxb1txwyiJ242H
YEwUj3Y+GpHn3PRpME2fgy6Ln8cSd+rAHPZwmO3hKUyQvVNmXEf/IpxEgLQXd0FOZ3QxmRVNb7N+
1Jeue1jsbnnsTL07u5MrqNMawc75uf20kDo5NQTqkOxuhEyacaqTzoBOkKrL8nUaMucYoNaXHMrJ
BRnOA3sU3lDays4VeLt/yXb4L3AwURl83uv9WzhWWRZRNPqY7ADRzLnyT2s1bxuTo3r/+/6OiK6x
AAqGnEoSLJiEIH3XQ80im/SkBR/BsrYxjyMqFv+oMXarXjQ36VelsbRzoNni27QkxVvKmNqjGyfR
k8TAv1TqIJ6RvnXeF0qwJ7W3tfiUHpAfJR2T+Nj1L4NDUuipHfRAJQHdPq2C4VKD3XOJA1UbYRDp
mF7cLnuMr9stx2EGWpVUO26QtQFth7m1beD55btumtdeuTgzJPXWar/COVQtH5mF5KwP1fAtWtDK
PKX6ghnV/a9y+07wG5CbAiDjtrwpkC15W9l0ww1+VA71uVWy4SUOu+qTRuH6A3Wav5bxkCAn/z/a
8+Dd0YJ/vdSLHZWaEwPzjjmwEwZH6SFqcDaD2WLtHKmNrc2M4HfA+mK3rRk6PWrJdpPxd2c8x34d
DSF8FsdCqqnYa5DZHApxNPruye1A6K9nJZKusGoDKEhxo5fSkY5KuasWT5bW79oRbo7FNQUfCD1i
QpfrsbTBzsKiIrUGKVGbp8kcK/dSppjaK24xf/rr7UFnruwohQRNvXZ1MqLIjZXBZbCqxgMhiIyX
RF+C+BCNdn5Q5zHda0G+fWtQ0wPOIsjEp5PH4Hp2vAKxjhkxwCYEjhe6HGF4V9wE96e1ceDlhpd6
AlQ1IWdcj2I0qTC7iXRiRhR4OkQOuhdeFdXpZZ5s90NsNdoxqYJyr9y/OTsLTgPxCTH7DdgfataM
kTUXTSCc0XfjMj7D4VD2aJZbe4QrFsiOSw2+o/wdfwS2Sk87DsgxAI/ewKJtIfHmyH74MdDb4f5S
bg4l/zY0PWX8txoqrbIgGalK+XqlhD5RkvqYD8MPoy+cHQx0AyNEq44qCQk3J42A/XpWAn0ICSJy
WTht7TdGW/4si8U5ZLWRPpSLsJ6NzngNh1H9nsTx8hlnpL1mvK0PSJDCmUD1gvt5NVtUsc3ORanP
j+ii8kNrWU4odSc7a7rxMFDio4Jgo71GYWp1xHFEy8smy2FwztHCMzAGD4M550e9dPo3Xe22mPV1
4LCodp9r3d1zGNr6pDBHKQ3DQQfeXsV7etXokTlQrOmXODlNIq0P6AJQWrWm7vj3uwfiJqR5GXvw
BF1/0jaahJMXJSbURWL6bT0nh8HE7m8y6r9uKeRvJ/qgDkQbOvfZ6tOFHZXnWoH0h+p6+10Z2uqj
GyX5QwQ1bGenbiwgu4OmNwNbF9qVVtdLPndGIZaKOhtZyMHIo/ooJnv08rF1//79RmXNIjhHfZQ7
bbVVRiUYkEcBTVQWXoBY6wb0taX+rQPeFvpVionM/U+2gXzJth/UShBcg9i45jM0uZkNinxXiwRb
My/PltL8pxfjqB7Ldqp/WJ0Rd5DH+8Kk7S+x39W5rdJe2Qb22ynFNuQYWoXa/7vzszaOJmRVOvBc
2RdPseJ6KyWTGQrL4XbIiqk+idFK61PfjbiycWlUvywTOolPA2KkfWqj0XqTYsnU+0kWFS9GgsPB
82RGNsXBLFfed/qUVjvhyMahlrgJovDUOIhHVqcKoZzJVOIE9AQy9MECIPLRhTeObp2+jWtcFnmm
1Msw1z0AuG7sFFi2tqSmGVg2gfzqUGyvV6e0TTJyiwlXEd6z8NDFUxyq35XeUneQ3q2RdMl0gW5F
S4G7OmeJm4WiJklj72EXX5bAnrBuIt9cpnHnntx4xmWyyLLK3l0IEdeT0om2IoSeCCajen6qmnAm
jG0cqBexHp5rbcZ5uwZFv7/T5N+6ymNw3zF4XHnwyBlWMZENqNrS4DagRhaP/qhN2VfLLIsdQsvG
dmEUW3ICuRhp0LieG/ZEajIYEFpUDHIP+dJpT1Gb6v+6SWKfRGdEJ0SrrEPshppXKq3xen+SvzmA
61mqLjcLbAyJw602TDy4RkZT/eB3Aw7YFy2gIcfX5yCYabRTo8APahpjjnZfCeMYRGU3ebhOtL8S
Onvpt+2Vb3UR1ecSD6LTEATRw4jy68dWpLF1DNPRaE/6GGnCi7OoBR8auUaPcdla1WkGDaOP0MzG
7NE2RXHM9NAtd+Z3m40SQkiOu4QbgFPWcEOK21dnERlhY+Z+iqvh7AaWLODKdNQVLpWpHJOoeaYd
KYeJpcqrDr38L3lsvSs69O/M7t39Jb/ZzXJHoar2u8+fYGr1aiTmkMaUDIGSwtl86lCDSj2ldpSn
ENzpZHcOrdQEfHsaG/JDXn3o38NSAiOaAVxfS4NWNj5kGQ+HH86uS27utiejhei6BLMNITRtd96P
m/vh98GBTMJY0CTWhzYHtqrQMgewrm33XNXDeMmCPvc7R5t2wvytoWhXkwIiDjH3mvxBcptATKdY
Ia2bD51pNCQT/Yz3tLrHupa393oVoQJQ1yMBlCTQ6+PaF5rZxvlAu5bTBCWtWp3xb56qwWeaMtsD
XpmoKibJ9NLPi7ETbWwOjfqppLhARViXznVzLBPFGPmAixWhe6sZnlMlw9mZxvB5ktLVed1kXjtV
f+1HxKekwZ5/QX2Z9+qOSkWLyUkLgzihcc7rMm1BG9waj0HW7Ek7b+1SDWYo/ZkoCNF7fr2+qd6Y
ienOHa6XbeYBJM6HyUWCMzfN7LAMlrZT39scD0jXYjSC8HVFDSSSj0wZwFcUoRzzBG57bRgY4ThY
bVLk22vn3xyPjJC1pEeE++h6fkRcyTQusbR4T8fXrq/dA12R5UNjhRBMmnnPCeS2Qs+3021YOTBz
yGfWC6qJsgYOz4mAOtQ1TorAlOYUCXqafL23zbd5YuXOQXftnnfHFeHbUjG68R8l6hfWP4nG0Sta
vXA8J+0dLBAKWjX5Q+09/ffmX2ck8scidv/b1Jd8eLU65J6Tik4FdROe+6M7OclLEJM1k9hmX+7f
wrdZJmNBHCJBR92bRHN1ksMxLvKlElROhCK+cGarL6mxGBe7n9XvXVPQAavmDVUvLoFXQzjLL1Vp
emcnXtvaDyTV7AbgF0RzVrluMNOHkCCb7itZsBzSKJ7fGJ1mfVaCOP5SOUr26f60t8bDnwV2svQQ
QkXrev8h3ZjRzNYAf/d6/3YK0g6t+2Vocb0JkvTQxdUeDeEmjGKdubBoFtRBXIE6r0esw7RS7abm
xmxL8YE2SPVdFAU7UdTWtFA2hePJF5VF6+tB8GtZltGuOn90Z+uxrfP3SQsFzUwFCcA0aJf7q7j1
4Pw5nPw5f+AuqgqfVHHKzke5Pz9Eseb6EbKuh7ZNrOP9oTZnBuAh2Uo61ctVtOD0+WDnFKB94TTz
M5ik8q4kHP9SEc+Vnpi5gr2/HxE0QCpQcCFCl7menBK4VkAe3/mOU48X1+laD4zC8orQtI4atMKd
I3DbOscOQVyRyA/OCBnuaor0s5nmpPOmRsOkR0eza/V3GpiOdaLK3bwXY9UlWKfVU3zElHmOj0Q4
oe2ZTdF9xLRutj10J9TMjyjAmw9cH3TMF5o2RF6ZVZbuxUqm/pNELUQoM9PShwSvN8Mb9Dz5ORp4
CHsD0pXaznfb2iLgZNxh6PlLMfbrVWz5MFZpsoquvWAbDZx76vRUObuUm3cSla0tAmYLlKOgsgga
cT2U7RSVXZiUtIopnY/NkJvfAchSf7RMgQqwtpfhbk1NNvZQ2eYeIQO8Hi9SFj1Wg4XxNMDNQvS6
3yETcjaMYG8vbg2F8ArkORTw6HFeDaWGmQHoSInXzoIYfeaxfk7mmUaYtoh38tmN8ApQgVySpmZI
petK+mAKazDmqPd7DM5/BajZl15lzINvKaJ+hHuZH8dKKQ+j2dfhzpHbmCY5O4R4nWoJZ291Rzat
k8ZlVYAZaHnlWbXZXVJokp6tjunp/uneHEqyBOGFU4xae7zY6tzodUGwEcfh/4au1E9a1Q+Uo8Zk
ZyT5bVahMl3MuNZQ+UIWcw0vVmlEO7bCAxsWojwmsvPfMKs9U4Ct+ZjcG8CovGY3aQb3r0tnNvPp
TLRLvahuxi91p40DuWaVff/7xeMZo24L6wxy1Oo7zW6rmFjG9T4ad7Ev+rF9zPBHeEHcW/14fyj5
V92snuxO5A6hH2HdJj1hmWglGfCK6mITqWmle9aXoT+l6Wj66E+rQNPjX6OMUpoYiJF4BESCVOr6
ZCPh2yxVz6BwW4LnnmcA4dtRO80BfaYDxLOdxG1rkqRs5DLsfZnXXI+nRTS52MhM+b3V1cfR6MdX
3MCNC9vJLuijasqHGP3dnURq476U6tzcKTxwsjh5PeoyGa0JEMd7Uzf2MStG58FFeAaLZxT1IKIO
x/ufcmuLUjmhCMXzDSy42jVpEoclstKtX/ZLcUztXrmUYvwBkXuvoLCxnnRsU3DFxQgMcN3wLqsM
XWuLlncOVnMUVNrn1MgQfy8VhVYBW2kElp+dZny7P8ONu1Nq38r+IUan1Ha9olymQd3IGG9q9Ong
JML01Ckr35S5sUjzAN1LSjOigJPXO/nbrcQLaqekpfIZAuK5cTRoMMdxmx6DU6vpyteUFugaxGEY
33YDCDQuKLpvJ0p+SvquPGhL071r3RGxe/Sjf1Sz0hxDkZT/AWvhSuJnoQkgn5PVelT6pPdmScIM
/WU8CrPWHkJdD7zC7eYHKzSV8/31v2VlyVVw+YcgiiaFdZSoN04E5gw2oApger8VJQFSquWxcxFD
v7yqc9Eapz5xw0fw2VI9jCIdEt+o5uZ/gzMQO9z/QRtbnt/DqUa9VoYI8s//DJDr2Ak1hd8TTT3h
Y1WYOL9qX4Eq/kN8LDUDKJFLc1k4B9cj6bC5wVoSAANEK6LzUpNderOtd1A6zTx6SVw926O9b1wg
VCUBDWiMJz5eF69tNTcrmuRan0bZ+jT0eA/NUns556F6XTKE0e6v5uZ4vKGyEMOzvW56RHjTCmdH
a317Kq1vXTdVficyjYJHSE1hyv9aiZ/dJEUOgaMRB7lh4TpdVPdZZ7ZIvBiBZ4yt4utgPWetE/9l
KC5zFx8W2bmwfubEYmeRWastnUk6JdCkjt9Ms/vTcMfw9e8XkfAYwXgeOXBuuch/bEktWLKxwR4d
kQErupgtwo24UX8RVourVEcucH+4rRPARSh70iFmwuO4Hi5Gt3FuySv8KTR7j+4a1zfKuPOscRee
2wi0+FSS4UAAhBzQ6gj0jWvSzxwBKDtGi91zrF5Qd292btqtTSjJljC6YE/xwlxPqFpiPPFUKn5a
oelva4F9iQahzLOrUvGo6hY78fjmnUb8CBccjr/sTb0e0I3NNskcThnNLAV3CKBgXHbuUTRqfFjS
sT/NnSMOtLwVUmPF8notb89hYxs7v2Rr5rIlC8k2isrw9q5/SOc0dEtovN+qU6R+veBNrlV2401U
pQ51jTr2/a2z9T2xv+DosdC4nq2+Z0yht4tjvmedheopDW3Tb1zX+uf+KFsbVNLRMAVEk4Kg73pW
MbmF6nRp5zf4nx+Bw35WTli/VrA8dtZvKzqQxVCsRKXl4ZpXCqzYjLpOvGWhP+3HmNt/DcamfAbu
yAGf4uXJTRGTIXYI39+f4+ZKcui5OiVra12LtaYUceEOnCYacvVzUcYVXA76YO6PIr/HKlQnFZYt
PuQfSG2s4slugOVkVUA0dBOIC7X/+GusFxXykON01McWRQAEny5KPii+OvXxTvC1+SEl1+7/h1/r
xDfVGFu5yyRzvbKofE/mP4g3ND5tbvHl/kw3v6RFqYVQHaGq3wI+f9yhqhYJTRXszIbc4VCqoXJm
j6JV6SQEN8Gi+1TbmlPnLHt9OJtnkDkSR0s74XXaKpK4X5g/3uAiTCCozcrBiBTTj4jw/LmmDf8/
zFSOBp9Q3t+rzCQxa9mXxXhlHmUvbpQH53mQrZ9Onk3pMWgN8Zosffe6qE6583T8pjCsNxSBHIRN
AHtoUPKL/7HMVtdBWnBC4EVKLfPDWOuDil7dkn6C+aBoD2SgNoJrmoj+GZM+snins/SYDVGAlASe
QJbfJbXi0ugAGdILUrctvWmalNFra1sTx9lolc9OMowNvuyDbuys3daGtMAgJW8REfF1E4+YNb1N
MBj1Ue/vj0TkauRNyoKwWYUu/l93qxCs/Dna6racy0QtEk3uSeS3TlOWKpSZ4zx+jBfb2MOjtrYh
6T/KE1gsYi21egRHeG/t6II2aF29+GRh+UVBH9V3srk8uW0V7VzSW1cLX5TOGB53HsPVTgiXPMln
QdEWgrR40tGIVDzDmmeFbs55qPwaFbzx0Kt99CnJTOfHNBv0tN4/CluXKC12En2GMk+X/fVuTOMo
ElbaAIxlkfK0VI353rLyvf7VWyIC35E0ThJ4acai5/16GI2vlwStQ9NDGS3pOcb/9GfYjKjgC3Y+
sr9W8CEv8ElCeznLD7GaRb/swKljikUYXYIQhpRRxmnK34hCD7oD+rnD7I1CX3rPafLlW9VXXe47
el7ZXtKKAFUxy5wiTxNqXr3ErabSSZ7VRXYYna7+a2YOe4MaKlgH0BE66auA0K6rtMllZ+TU59bb
wQkqWnWV9NR1ys57u3H+eNZlnxhFW1qe5Af94/qolxq/nQpUJa1Nw0PQwrwQYgWelsCKvr83bgUK
JNMT90++GZjYTTM1aqIEMg6ZvxskSeHbVUX37oI8yrc40cQ7iquJ7YUJ8qsP9Av15vuuKi32sBmO
uRebFqYGy5yobxxAsMZLlKqPn5u2Gd+1M0t5qkIcoXdy0w2QREYEkJxl2Y0+hevlWWAFz20C0GvA
GTjFs1kdHaEVvrVo7c+5jKrYq/LSMnduxa14FmUE0DxZw5f0j+txKzuz6jgi1W70zHgR7WgeqG9E
uVcCi9AmjCg0nf3jkPpOSkv8MAvXsxqnPHLE98xBNrYIyaQGVAPwJu2hr38L/PZusRe39pGF0L/H
0aAd1dqB79oOc7r3lm4sON3hEPZ4u2lcXFOMHAHkoDoDb2lQF89O2un+0A7hiZQPmctMy7/hZd7v
fOWNGTIoGDf3CRHgurCKxRPaLs0ChXaskSfve+3B6BUFe+/uP5R6pIMySADPNeC9fDT+PG+ou2mt
07R+awz50akooQ7ZpB3RRt3DVbaWUp5qKMkQUG7IrYvjTGaekeUNGoIQ8F4yv6Vp6WxVUIQrtAaf
bCPai722llIuIdkC+TMtjdfzW0bHCjVMydCBrFXfSJLuZHQ2XIC47XYCzM2hCPD4D6/BTT9oNiqx
OcRF60e5Fp1Dt9DPnVuNh6Iv9uh9WwQAqqr0p9AOQyPCmmYex0pJ5R/ooYg5aSltwj71n+g4aTMm
Nhm6kmZfYjAdV9PBdamQK2Pa7qQOvyUtV6EeqAf0u99iZfBFr9fWsCulGhBh9aXeen0q+awfACrC
j0tT2Qj8pw73ZJWKLLw47UBv46RUVeXlXZc53Fh2+GSrE7U+oD7rYSwawvIGra+P96/5jbAHR3IC
0d+1fFDW6185RHWJLIjW+A5KytRzouWo9/rHtlGzx8A1wx2AfmMX0CWHoQnIHjHBmlpaKjOkFQv8
CXZOhqN3UNJlGYTPVbUoew+YXODVB5BtcQiByDZwLOWvp0awNwT6BMpQ1VNgHfXZ7g8UuXWEvoa6
uEwFduyeGgQYWuuzOCf4IeeeJUxx+uslpm1Oxgh0PWC6sdoIFfiNHU/AK8owY0iMw/0h0uL5aLp9
81QWdfjp/nibawxfTrbgKJQlVpdWpZAgTAtJue72FpQyLACBObrHAUjgr+MRchlX595CsYH7YxU0
l9Osap2lY2IUZu4FUxF8vtRIOeV1t2dwfDsrORSDSH1BsJrVRm0xh8e62Wr8Ximmk0l3sKcMQX/K
gt1esNszAdQOCYSqIy8pVLXrjTPXdmoEZSjxxAUlc2OIHiiCR8fF0mqPskD9cP+D/YZCr3cqCyhF
RAmaZJFHzv2PZwbxVbukQsbcAPN1vxgcszwNglTcGzgjb5PCgH6NvW1KAGN2xlOZGi7eAYYTtkjM
j6QO+oiDhhfYRZ4eUYrSH5M8GH4mTq6dgiDu0kMzTeoza4eTYYUe8z8hCh7R8f5ENi5eUEoeL3jV
lPbJr68nEpRitpRUNH5qGOMvAPz8oUTn7qHI6TnzbNF1x3QS7rnGxvfBdQLlM3B7E+6c/K3vJ11F
ZK8zW2XdPR6j6ZTWUcolIyztKEJbnJS2N89DoGn42e8aLmzEf8hMgOtBaqThh6DretpuE+m6kLca
PuLmm2IaQRP0LhGXKsOsMktOkWWMzyk3n9+Fk33o2LequSt/dBtC8DMQ3tOgmzP3df+EMeOe2nc8
sXpojJjL2P15yqIBseqWyB3k8ZIayR7Mv7HYRJtQsQEAqZusZWEqEqMpa83GdxuHrh+7nJ8DPW5f
RjdNe1q/B9SF7++yW6gKsUb4lbTQcmRugpbRVooykM5pdSbgAtTK7Gejhqx5Td0rFsLEp25UDvag
1R/ujyxj59U5ldo0mJpQO1EJC6+/M3DgVI0VANwcTYZfFWXyxln2hRg2h6Gnin9IKxCFuR6m7tt0
CSa38RWjRlYisObywWnn2esCLW29DmG06CiQNjyGM7BrEovkw5jH6kFx0+hd5wxZeWqCKDotke7s
3FVbn5t+XAmXQzqlvHP920SLTqUWc7aWpNQ+6AbtL81opyc7hOVyUAMwvsP9Rd/a1VLhieYQFJfw
VrwesQ4sBZSMEYXSFcc8Mgw/6hz7beem6M8Jnm8TdGxn0K1p/jnoKqU363LJLSWi3N6nFsWJpD64
gsjBsALt7RBMf60Ox4rKMIxSpzQfXSf2ijImY5jiLGHN7vwAuazx6qARR0yKFq+3p/EIaGmcsX7e
cwC/mSl1CNpvQIHAQonNVzOtYnu2KPDTCyNiu70YRhMigiEtMBD3y5T0XCxTuGffInfw1UEiLyUg
IomjSxL61wpXD5YoyWaqZ35Pd3V+1nq9fTabQH0qLDXYU4W7OU5yMFpgpLoH2OvvQP2P13Vu067S
ypIMOFy0t3k/aSe3LuwP97fpza3EKDTDI+AjEfTb0o5CBxMBHQSbcYjexRUFAqiWFQi2vXjEETRI
gmAe2nLea0m+JUowNPcgCB4pqokY3fUJkUKSZSmAyObGUf/ttTL6RVRrzQihQg0gFNOl4bQe/8S6
e/mE5lHoeuFUuS9B0pjzscowy4QKHjSv95fk5uTK38WLALgIbYm1v/5dtpOrk+jQtGqSztX9ugrU
kz0O8SEciNmatjKBQlRcEu4Pu/G90UamlkkPAWngOpqyJfPZlVRzKw/Sz0XhRCpYobFLf96YHriH
LDqDnEJSkyfrj31F9Fk3bAbGmZTknBmRk3qqM8W6P9az8xHcmKROiH74fn9+GztNVoQ1+m/wM6Ol
8HrcFMFB2lQYdwkp0hZt052cuDS8MlKXo7uoLl5XjuGBSe5RzG9XFtFe0jZQChmBrwvF9QQFircH
pdvE7t+ogZjf13HX7uA7tzcSwSORPvwaAoqbaLiPkpmJk723Sej6STsYF9zx/l2WbrhEEzjv/eW8
/YywxdgskLjQuYatf72cOIS6vW5Qzo/pY858jHXaU6p14SXRzeA1MEftsRFJ9beJsOSogYb8tgJk
n67e0bwayExN+FwLemynsMynQ5nrsR+nU7VzHm4vW4biRpKcJfLgNbWxMwYziR14ND0y39+jcgp+
Tkmmvk2Afz//h7WU3Re/IUhipeu1FGo0stQULE1EtO2PuRaG0dEKY5KVQklHG+JfFp/x4yn2LA03
J0kAKmspqM+vq3qz0OsG+JfDqNTBubKM9MnJc/usA87ubJjb80diCN+PMw/DkID/epKopplCaAA7
dPU758qg6e/sNstw1vXa+WWHSul482zab4wisnYqwrcZFvuGJjW5URVKAGtSFJEIHveCMxc2jZZ6
uaN0KXWjvkbhP6yWz7FhjfkpXIbmg+kUy/9cyCoICGf9pL6//603LgNAUQkbEjvIq/Z6GUQQpeMU
UEdN8zbHFofGUl/NCkffWe6tcdATof1PZhk3tuyhCpMUXjZ7ysibp1AT9WnW4j3p561L589R5K/4
4zIHwU+GCt0ciFh9SscuDrdOG0AHL7uqO6HxPfy6v3y3TfiS+Q5z4TewTFVHvx6xBAAUBaKaPiVo
7QMemEZ0CDLNfikosn8duIMfAWxUJHOdUX9AdqR7zlw9fs2DIn+0I50muvu/aHMJUDvAuYHUhhtx
9YMQcohTSeYo06z9ZIkye5xTW/1aO7l9cLCM3oO8t84sMZCEquA3oTxyPaDZd3nTLQBjQSriy0g1
+xBUc3qUsko7acvmUBJ0hKTC7XRTGersZbQcKGI1fWGnxS6yB4gG3SFRR/Nyfxm3rgeKnbQdgouB
Qa/OhZWLPulCpwWosjP7YDpJ/6uLgr5DVdqQcrG4JStNrJxotkjO98femObvTk7uCJI0OLvXK7rI
DooCjQ9/QK3yTT/XyrtwtOkcpXHmdH8otHU3Tia4FaEAwSfp2RrYNFo8MeoGzryNZVPzJKbUwSi5
pmaLE4xevjaRYJqhFWnLuVH7/gMt8BMottOIzjMiO41PKlTa9yK1xL/zPAXvyyYILA9tglw9zEpQ
j4fWqVXXw01zns+zaobDIc7sWDlXvVn9rBvdqE5N03c/rKKYJq9ZGivy2iFu380KzWl+bFXGT6ee
0p9qNyXlBS8gI/Pqtpr+wVamLz2QNBmkJ3r2g5he/VQ4TWNRI6icL2NrD+15Xsrki/TRLWEbG61F
52qQvsaGTtzaaPhSYTPfRolHu7Dypk0Gt7oAudJURcgJCyNRlubnMDRW9pJZAFGwScnOiVpx9nIx
uQ4OUxY31hlfTtRTdJxqT5G7OPElcAOX3N4p7OGAtmUR+XM5t9mROkqxHESpxtMJgZDs4lbZCKxW
CUf38nyuw3fNEJZfoMuG/xZN0X/Bi9MsIWvkVUvbJ+p7B2NYzDdY0WKfSbfv8AI2pIqDCPp+8oWr
TepTkOSV4XFJJD8Ks4vEG8eO1Ff4ZDXmW7EdvFebikCzR2IJRcoog3zeKoWdvA6YwCRHZ4DO52Vm
MX+mDSCKPU3r+pn/SZ18WqZl0MmIUGY10R0BKRui9k2xCNw9FrXgN/WmGkyyuyr+5RZ2iHUavfuh
b0zp1L6tOtoBUQBDQesUIpwF1ihi7UXg/RI/ovBWvMS2HTDTyE0fQ1Pk5il32P4+D5TxpRyS6N+R
RtgvEBBdXMxR9leoByTzOedB1Y+xalIbyKYEFbnACMmCsyKhTlBgR/jGUIx5PIalXSMOGatT4YVR
g8cqpNo5P3eVjltXEQafh3xRTagGiOMcmlFNjJPdl25GY05RpW+QJVAhPeRD9FirCsQ1ZqGews6M
jEdhTEDcEISM1Gv1PKo8Z0CG5WIOtiIOXd9q+KqCBT2KKHB+IZGEy1UVgRaxoJ07PtBWkmCKEyr2
v8bo1ubJCmj/8TJckxxPU5HGfu2nIp3PsZtNzkMxm2pyQK2yNM96EPCXCTHNj6MRmwLBiKR852h1
+RZP5KrzMqVpn5Mg0l/HMVbQV+/z8ZtlUer3tREm8Bk3riyFkNdZ5qPqBIEONYkUE2t6aPynpXUW
FZMes4XFFjtMM7OHKXtQLORUn4i1C92zcRB5NUUo0ItUwq48ZXNTI3bS18GP3rLn9GLUQfejDLTi
82Ri1QDbfTQAxvAbLk9zOKv/ixIreZ6VKeYqsqJ68IzJbuint0PD9oq6cd+3oWC7lnMNlsYap5eJ
vUjDpdVn74KwQtJ6IiV4nFAMts84BpNJFqVW/K9NqG9ABx869AcwnE090dftg21nuuk1BN7FKQOO
Aq+Jsry/jJkdHFzo+cYxjZxAe4CbUKbyUAw/gIn13hvB615drDWcw9Dk40NoOuPHZhCwbmcjDb5a
E1vlUODk2jwM4RT9It2ev5pGbdWHIddHXsrZnJD050srh8pxRe5nTu++dtYwFkctjNLwQUTLOCGJ
KdAx0oqqDo+6MyrqQTd7ZfHgYxjKJdUpch+7Jg1qryxpi/bHGentY6MWAifORVlwDw6q0Dm0Slko
XlNECex4peyTlyjq0Xpv434eDnNa5MMlDpIpeHKLcmweY4Vufy+y8UX0w24ahofSERnuUF0LojdP
KFZcxDxVtWdHipi+RXE4ZR/IcI2fqjNGmIxUUVO+gcGgAaWnS9ks71p+znh09BlADN35KX9Wa92e
zriYh84Ti49AvTXDPBe+W2dJ93Z2Jj1+ChYxBMcaobjyp6UP/8fRlW3HqWvBL2ItQIyvDD14jIfY
SV5Y8UkiEBJICDR9/a2+r+c4bjfD1t5VtasK8YOOfEFN9F5FFDnYRQXPh3ORb3X5VUxUV1808Xs6
AXY1m4ebJ+xxy890zmGt2dg8HNGbynJW//VoF2VXzX7ZonM8Di6JmtwPIEAbl6QaW1aRrGbpsWe7
WR+3azwX8xkW+nr8DYvkmDc7CVX4EyXGqBzBJoVUl4Hm8Om+H6oaNatNpnqP33d3JO4DssQB1mHJ
mtgn+CZO+5/5SMf0M8qY5vcRThXSwouRDv82gkT54ySrm4LnjPnIsxcoZ1P76NzoM4W5oIbQutEi
iVbWbUAc179THdJlgR/6vh5vcDqf1vvZWVWC2qsC8rs3sdMfcG3LY4nHJz7oE7NKZgj3o259oEDs
IbA5RK7Je5XC7xZAfHYYiEgtkew14oWeab+mM2E4r9Q+VBK+DJCfvuG6xaSDHCnVzxX4Sxo1QcPd
EnY1IaOZbzFe5qv55ASLTz2Ll8rL1gGQdlPjaWWHy17M+/i0i9rIv2IKN5dIS/DoP2XK+vyU4N2A
ECeG/y0cb2IgNuwvKBNNt84QRHJfR0zQtEuHQjyZ1O37ZUO83gqqPjPyvlrhMEubWsCvh7SFkuvw
DCtACYvBpAw+q5pF2hpWPmzMDvB02cr3xyx4WT+OvCxp48WhBwh/iIdhVIO00rp4F3rCTYE2LbLz
3OyuPuTZzTVzl1kcWXpZq1xn13l1OTbE47VmJ1lAHtdk/NbMrhHhSxvEccQUQQM1Hf9UZTD0SULj
mDYhF3Cgo8r4rImPA65ROhrBL6bE+2d9s+HowsDRmEpOVoRDpVYixQIOteJ0uJVkrbJwvFIIMd2n
ukOcoAA/Pk9JjA3rBfkeC5KdbqdkGMYO0WMwk8+Tgz9DAQ6T5nAk7GPcofxuV7Pn0ZlA0fhcLwUl
TbpG9dEZk+6fcUh203DsAiKrI6b2Co4OdtLLVjpwVhOSZ7ppLsiz507/AJtvQ3tkUbI1mIUGd7fI
uvAdVloO6DwmlU49PC9gbVSUO4f+bEjx87Hl9EvksFhpZW3ocvF54A+IGhWsI06u93uUxOPjgB0A
3wczjM8GdQ8XDpLa7/lNWjc2IZ2LCgcW+L92XxQHG1Hi37aCHWgOSlZCZWZGYKot22DIBwMgxFA0
S6x1/EvOWoCO2+tNNmgVK9XUQynJCUl6pj5XMMDIG6sXWXXlvqIyb1LBh1olh0bwQHz4/V2K3arz
NIlgv9A6plkDho+zv2NkGRQjiEqw50FjHcw9UTuS+RRosCFqbL1Y9aNa+B6Xp4D47BReb0O+9UoX
lvcqoXX0lZgt/ik37O+nML1X/hrbzVZNAf013quJTWUfI6k+ajzWeQR4nyrd7xeds0s85NNyZ5Db
VjUJ3NGOlyS2cYz+O/eyo/GwhL7ARLfd+915d3ZOpTsa2/IQeNTZnnXIyUOAbiJqgLOFcAFLNImx
MEvOq3BFvtMYunpd8qQ304a+rME0vdEnFONkfkptMc4v074ky7Nf4Q/UM7JuK/anKvcGw76BX6DU
K6+T4qNs5TDJcM4mgGwPNe7jOeMhx7ORoevtYSbq5pe18IT0o1TVnWZR+FtKyByduvWlC5+WpzkX
2ydHNJduShWjRVEOhAOEulYUTUUmiFHLQPgX3pr9K8cORtykKsjiQYZdHv0ai+JfUR1U96SwStyR
eS3/GZPpsaMong/rBou3jhYzZNsCDa5ok3zlU+dULd4sysRrptWOBUdIB3FOi2kZnpBXQLZGHzOc
XuABnI4d3E3SVycntjZoj9dvQeB0u+oxxUkrFxaGO5zDG5wMxwVd7L7Rm/tY6fFHVPmo3GONgLHH
Wd5MpLYtMnODkqrWdozUgvCLSehflRTzC2p5FUByL+LDzTNAPbwJ49sgc/zSo8BKZuug6EVnZiK/
9ZZNsAgzFDGDfbF7fLyGY/IFKwe2bEAtY9dunutl6TYdYRyDN1vdapVzrEK7IX4ZJ5YztFUJMuv2
Sq/31JlYfAKe07+HQa1QHZpEbnd4J8tzdEB69LMYOR3BdwvGGmSHDB/GMKMaiOyC7mrKt7hBgzf9
2gu1nyJVL7JJDRTv76GoRHjQmYymFijwvt9xd8gvQ+qAPxhLgxC9krGylz1DFRBsrY+TKjfD74qp
DNd5w916XYdqfEgMKmPvtzQkd3g1h+UKtGMVTaaQKfJgj6D0ucpAIZxmtSDqIaqnQqFx2A3p9xJJ
9z90auflR2LjYmlgxbawDyuiom6jsGasmdmiYFGykHqAxEntv2nEoe/A5MOmrBX2kGXravR3wK9T
NLgwk0jDyTBuq7txI/PcCjnG2w+YavqqoeU0/EhRW+G5wan5nrF9/BnPwX5WIVMfypfLkxcy/Aa9
xfi1QulwzWTwJHepyI04D+u4fC/HfQAEOuHiLfD72X9HR0lsQzZIvG2hqg81FrW50F3XX9WwB33O
6WCy13pjWd4rn2b/DVHiiq5mS15dUcZRUvMJneoWZp485OW6PowFmqoGB0UFlauS8asRGNgvsL9J
yNNot11fLOLPUWTKYV0euQ7HfLGZZMl3EQ65fZsT9LsP0kzuzIRjEoIBE93hTrr/sqCMPGfRapdv
Ao0peciO7Pg3Qpq5dRvHSnCTVTcvsrla9doeK0MG3p5D+PI4ThxL5wnsEpPnIa2iGQ5zefUnjl39
zpErt18BZkxpYxlf4scDwVFXO83V0OVRVpmz0WRAK7bn/CzIYullWuPpW2SEdffFku72oqtkOI2A
ZPaHxbL8WphkzVtq0xDfC1wdxI3f3PZgfZ8sV5CvBbvShZB3QhVHc0H2GYr6rSKfSRwQqLavAG6b
aAeSeNv64cAINElnfDqEqA22sjFUrAg0/XHYQTEE0+AZZTIe0l6liXyFbpQsLc7M6F5tamOdLQlC
EzKFD25g57H9TUU0oGsb9imDHppPB1rbPfuZOzeLa7pJeBUNxUbusOLBytZg9iXfnD6q05aW1XDO
g0h5s22B7b1ByKJtjMDD1KGCorih/3P/Jdk4Ld2qTBQ3Fa2mvyvbPO2PonB3k4WPm2t4QgmwY0S2
uge+DuvWZMcOqIhMU44DZWXLeoo9JBVnDHk7nCerKIx2bZIFiUOI36nWpzSPZndBbgqQtBh27ygm
WMvabtnK/D4NLL/3TJRxEwOrTl7YqlU4AfRK85MBtf5JXJ36VjHYdp5iIAX0LmXLHjpob2FEMqQT
+7sMsMRvYBgYJWe81mlyNuhRxMVlcIK9ZjT46Z55d0uswT5W1vAdZsmYAaOxaivcI3VRZCzPhydY
oETVSbBaAeek/ESHY1QtVPxJeIS5ptn7pV7T42OP0Cf2AX9Oj54V++sUGoq1NZLMI/A3DDp4R2ua
w8wsBnai8dGqmaKyfKPJsJTNNFIxNnQ9gLRUI1VYN5qXIWpT2OA/TxEy7JsZ69rbczb68jLHnG0d
cKvkG4o4/wGRw5g1qcuWrzHKxF11pBDhRmKK56u06BNh1pjbomNzyF4ZdqZ+4a+9pUnMyKc/M2AU
P2EBQt4F3j5z5qlSvIcvTv651H5SDSF2e9wzHE7/7B5n32FwnegeSnz2dFBTBUwkBbAfQGj+FxZ9
MiSGGpeOrWVpPD1EGy5WM5rVXuVK9AprzDR5OdgcR5dxQwTbQw424Ojg8FzcL9g+mbt1mWp5gp6N
vFYi2mrojlO2NUURDRuGvv/f22Dr6A9QOinfQpVI/VxmSLbs1ZFR22eZrnh3bIl+y1Ek/gaDTrWF
qZjIr4Rr8z3e4HLeSyjf677CcZOg+lfmwWE3EU8+3pPz7GoefV+X+fgKaWnXbucjUacks/y2rpWF
511Jza8Gm457g/OTfIgkD7SrxDEOF+Kz4SWkq8PrFEfokW0Uq241I0yU4BKKLZ1Rj9gqILujrjnC
rghuK8VtO4ZQPkPRDOwQj8+eNlxByNJ5yCsv1sCspkkl5PK9W+J467IZSyvoxo4F7g3z6n8bCG5l
ywZu52Yq1wmwodjHVxjTDzNMuNBAX+BADBxnzvX8sksstZ2A1m7vWz5DWgYx4r612GMCvzmNW/UH
s427lhHmxwZYgjyLKQX2UO98Pb72OlX6tOqYyPslp1v0OyAz8F+9TfvQaj5mD8PG5Z8KwPDcM2+z
78cxTNeQDpT3aBnyqcntiJzZChDiPzIDPOvHY4P59aa0hTvFMoCNb3D35+N1W1MXTjsWmEwXUCmu
GZpp3mOzMHuvh9WBsBsj/VGTxb26AkcP98CJWkW35H31o8nuhJP8xXk7xK8FmoLjFMUW5KbHrsB2
BuOpnzm2E3iD0ro8RwHDY5+pbblWIAHT1gX0kI+5E+FsYQKIOSEkXPTpyPbPFNpnfYU9K3+SXA9L
U9J8N+ck0vxSuTWd7sRNQIIhJxcrwC6+onXCGYHN6MGKPx5gugfkvIm0NTtBO28Hi3UrUYR96Hxa
uc8KYa28mauSfIuKacQ86Kr4USGGcu/LtHa/0Zty1sY7RreuRI/PW1gauR+yHvJvcDZk4kznMvu+
VRnAOlMULCD7wdeAgdeK/T7MdLvVacj7InLLzxvtMbYyLCzDtuARXpZMYISDhwWsd0M8jKbRgapv
WHFFaqmw5YEXQYryVNlssE+mUDWFlCLsfWBHoZ+OKkLHRCs1P6Kt8VOnpyk1nSsLmzQ1oPP3lSLM
7GNWs8BlQiySfosxgP2E8WsVWkmQvvwk/XQ8ZDCEyfE2YLmcoeTJjDQz8jL+8RU029n7TT5hY6wI
YAMQq/FMpgIPHMBm2bCU3ZppatV6povWPVo5yO1SIhB8m8K5+22Homy5z+k0XDROlLc1LOnDmt7i
y9LqWKEQFvUQXqJ6TLGSg1inxgHPhPFQHMn0kR5R/gVwMJdXzPH5Y1BrQS82KKxZYvuL/IJMfv4a
ULGAYmPH7cEnfFobNFz6g5OJR+BwIvtY2DXCq49gDjgNe5WRNhPVpLtqoDHDZoXA+4lXtbZ9GeG7
AHh15YOvaJn1CczGIW5GbvJzkufAJ3x9cAWdgq7iBohTFjXpWIV3ueXoLJT30BEMEQEfoyM7wNw+
C0lLEylpA9QDLw8mLWCg6Dlh+lsSxLGgfQCRcc2ZlzEw1JCyC0Bq84YzOkq62UOu2hdjMNNDkWic
Ow59m3oCQunZg1lrjD/wHU7lVSR0JF3OUv88sCB+MVViVcbkiFElFaIQnzLNcNngTTdF7Sx3Hh6d
IOLT5OjAPrgo9t/cTHn+ygnRCBXc8yN5qJAIe+ddNpneIikGb9RApgxY6lL84XNNkwak2To+jjK2
j7vW4FH0Vh8/UjqVDAgkzPSQAh/KZsOCyb0sANd2QozuaR2YOd42s09VDwOJbWkyQiWYG8TR3FE3
j/x77ev0uN3WAn791q4/SanEeDWYhKOewMH/XTln8MQi3qf+IhvAOOQrxfTDWl59YhkVf/Qk4BvY
wFPQDd2xumPtCkcGeVHCle6eV/Py4vGA+jsi5fC9Qs5d9r6solTtCAra/Swk2+7gOggBTIiJiFqx
pQ74nNlqZEui5u/ol/BVUFE4rPixORLVlwEwcXRZdESiRz5Bg/B4gxJ/F4wUDhYRBdoSI3UaOr/E
m+2syY3vo4iRX+TYddQkUb3oZnBGTSdlwaZ1ISPbByCdOrrss9++kgV0xpMkYvtT7DF73rkh2NyD
tDVt99RjsXNOnJVtOdXqBUQ8NrVKOtZXD+ew9H3OJ5BJCYGlVgd7i7L+dGDR5gsQZWceqqnQb1yA
NfvS2XGwVib7ikJfCN9xTAEe8x8G8MYEV+T3aY336UINIr8fpiBzCdgRi4VXD4du/q7HcZsaNDFq
BMETAKdqDHh1O4+GTLiKpQeYXcxPNrfZ8lLbff2H9PAMqVgQeKGaChptlx08obwgrRRfCOe+xqWB
jCy/QH5S+nbd8unioyFbuxruVjcKaRjuQfnkmAempX6EhU4xQW9WM1gh1Er9Ixkmjo4sGqmvRTiK
cNtCWV+wiOOeFeObayUMDwecoBKpFwUoKqDfKKpHR6s1vdyUX/D/l+UxfQPlCr8ykObDfzEmdph0
iDICu7sXW2irItmeJkR1bs2YTOE36F9QhAgOzYcGbqToVKAnRc96M6C8XwuzkouWM/ssqhqVQ7BA
/9NiHUSPmRs/bCHshREudvNCIw+g5ycmquFPKMT2N5sUmm07JxP69CV/yeD2qJ4UTFOOk5Yk6tFO
RuNJTWrZX3Jj5SVBfxeAPvJ8bcYRE9MJ2Hsuz/guZQroS/g3YqCUflWYv9XZOBt91Hz3MBsyqk7O
8PJW8jrDI143czy6bxVYF9bvaVihtJ4Gb+FVEjCyAE3aYwScJaiDQevE/yDeKZCJ9eIwnFYcywAO
0eKuDaWLX4/Rlb8PNSasDf9/PhYsgfDOQVgNDjzYZIY/eVr/iLcwJmAyNP9vSQbYQa/RitXOUcTF
2VSaTR1+JXujKlLJW70gaKSxqeb6VG+KaJgJlR4Iz0FAI8zIYStOoMsyBpg/xmKEhUwrNPk6yOUO
9BNcEZEl5rZTJacs7ma6Uv84wHbzORAPKQ6KU/xv0SV/4BB7H2ceM6THzYUreoaScoMiheLQrOA1
H2ssW7VysymDNxkBhCWPvXqY80pGVyKTlfWIBFrkI0ZPejSY9zHIE1HMHdg8J+/quQL9nGI0BVdd
pWbtDQ4BAMg0AjAHX7nfGyEzWN9q2WU/LqnCpHKkUjSLke4nXBc0zj1H+BmyTxpQXkU2XeqJMn2X
gd/EdUhuDyyXjnYFRet1zaG+nVpSWuBjeh3gWAQcBS4E8BRbMnirpcUKT4yxds28jjXy1HBAQUlC
Al76aMHmT8/VIZ/UPIGPhLZkrBoMJvIn+mfmGwzqvGiSEi1Zt0CP+rpMyLq9Z7bEFBTpHHkOsOAm
JyzhiK0LS2nZQ54rKfqaDhUAlNzR+7qOZv8QIQTyYdUWG1HbnoLCy9yIDX5N1bFecEzF39dUxH/z
1COiYrwpVIHkrAJJ4DyZ8bxFg5vb//tr9ZoSfRrMvCw/3cLRxJs5j5/0TgX0727Bum2Wbgnw1cjr
ramwt+2bEnEyVziFgFnIbM6zBprN8W2eMp6c9mMAl4X25rgHlW3Hs04y0HYhofhpqqHDuTqIeCOI
67NdNgEO0BsYTm9eKcgo3XJBD/yHwYCLJwFWiF6UbDqhZ7bwxo2RdddgzrLX2s952YJmm9XNsyO8
mhmi/o5iI6i68BEbGNcJnlAfCvzknQ27X9sVXD1Fy3RYfvJyiaKGY5i4hVok8rsArvKxBB9goWZv
EgVTFXzvhknDgghb5EzdRSCo3xTapuw7pkEtv2XEqfIvcPcRMoFyAnkjAAi5jtsxAcYDLSK6XmrX
r/nYtMSercbOGvZZhusgGJzjtJ+z6UoSp30HHSdqNVjzwf8rooAfNBiC3qDU4OjXiQ6kgfgnxmik
6vo0VWNeop4Kn144l/Mbo2r6RQ/wyPBqWSkEC0ltAjY7F/YXnEYCgiGAi5tQzl2lTz7IPe2AFUAI
gX4cskVwVQV8Peu9vl/8hmC8EiEgUEiJHJois0r5hUkBrUCoSv7fCt7MNG4CCtUnIjHh3s8z6T3y
3Q0WXVLV5RC9yytmjUP3nGKzoEMWYXGXZjf1gRlRy1vILzxOuHx0YMplvsQtX7OwPa8e5hDAxpAz
16wSpU1xaA4u5lhRr6utWL5BzaOylzjFffpVyMDD5UAtrxodm7F4Y5VMS2yaMVDYDm4t4xN4D9Q6
MMsA4VKdpTVWfWG01lDAXHhbC74AZhGJBfLGyQeYIxz9Ymd0+ygsyv4nzyaOEfR25uN8J7496l2/
Q+o/zP3NEmvscJnlp7JHeTxOS5yyK1AWsP7i/18lxBXPcIPR67zQiUBs4GRgn176UTWzcNi5qyVl
8NydJkawhB3k1Tm0PDep9Vy1qRpg7aJhvPIjA5SBJwviENE6xH4sp0RkOKpK/M/fyua5Bapexe/F
6qY/sR8ZbSA6ib9WXRbj/bAp5MyBvCv2U+KlfLebF38rybfQw9WJ2Qd5iKNGrlml4BNKRtjyhgPO
wHdJouk/EelqbOEdDSNHLDPGr5iBoD/fgXdTXHsMWSatoMRiebLj/NYo6e2CoBPbwxKO/ndAGvW+
Q0lv8QVYUnRVpgBDblkWpd1WL9T+kqVe3xBVX0OkFDTlJ+RTp9AVjFPRiRX29HARUQqmRHGyQT8Q
VL0jPC8L4/SgeZm6hs3w2uoI1QDvFaDJhwAhAJRF3uX/VGlg8wvrdfUdOW4bzEm2yr+JQiZJg7OH
gLmeYaf4ECRKYleGvUBIKeDh4VFtGhC/Vi4qewlHS/vrMEuctYZtR/wI+j1RfbbAuq1Po4E/V3pJ
HZAqjlNs0EcwL4WNiqLbNm/VHXMRWoZt3rLHYiCH72F1tY9dcKyOe5Q3GTdjlSOLRoGu6ddKbqHb
R0jcbvisf1gqnRQn402SYRVKSd8vESsK8Hyef0QG8kBABAeu+WyhAHwZprJGwT5kcT+gT3gbSAbB
F6khWzXAabBwMqjCnup6K5/Rhqw/QXiR7anSM7vscersZVX41TDH4PNTkq0GHmZKyudomct/ReDo
EkC4VssJPHz2vKH1/QmyYM0b7MdAYAMjcBiFKunKqslHCCCuQwaEKaKwtP47kzH4hkEdAnbUSjd3
6DIhfdEBFIgUOpt6pRYTwzEWbl55TFkFwiPGyNRAd4MeNJaQfvcIusV5jSSdHZ0oB1nTL7mgUICB
zn9VWDbK290S/WfwKGP3bIc8oxsSnphO3iZJjLLsQGM90On50E5s79MMvd9DhAS+95uoNDRV5sOl
AKqsf2Kc1V+gagV52vngRAfVzJD3ETrXh7CCR20TG4WHSTuXNdBD1HkzAt8/HmAMtb2NeY4sMTzJ
KEF+z1H+EMkrn9ZQIKoU+gvPG2O9+FWII5/vcJ7lX3Y4picPA533WqsCbuM+h9odcon5O/z9zdBm
MRBXKJni6hsw/mx/HAscPI3cxhpefUdh/oQpAyQPhx4aLjwd50cfswkqKXD5ADY2DTlEpXh1hyad
jN2YgAHpfEHFuzUIxD5BEb3Fz2w0qDyYJbc/i3fsWWxDhEdyQbVv94HPp2RHIgsIRCCxn34Ru25M
hCxn6OEH/7TaYLf/8jW45yMlpjqjuR+Sfh92U0PDGNW/gpxzDITw+weqBFVR8l9JoBXsZ0PW8y0r
A/tpgoxo/Wxdjy1KkdX3jFC3gz2AzV1riok8yyg/fuPYtR6ZMWR1fbon6ydlYYb+SMPf87LUsaN3
cj40GE8l6qdEHkXW+qECtQwjMJ5eaL0v3zF7C1DSbqLPKAKq7EZofL+kL9lPYijA+Bs49pkJNb6z
YSVlS4EZ4TvDuwcP4zxXp6FCzkRfhph+5/G4wi1yh+QI6iE+UIjkVhRU6rR6BfVRN4NFcDCUpJoA
fNJQtaJ9qMYf/Ji47ueqlu/DNKAoQDGQf4M4FkKuBN/vRei8zlEqKBPNsalMPx4ioj8BsCJ0N56m
FcaitUSZLeis70gWnG/dOsHVEYZ57i9QPSxuwrI/8PZgILh7WKLBPDZRRb3dZpEyfp0PvqaQq7lk
hHF6JJ5CPZMfB/Yr0jtTJfYOQ1uKMw2nijmnWSDhZQb49ZtV3kWtPEpMFRgzaXGaDlN+BDhGsyc3
hZRiguXLz9xH5dG7ApcENXYKmEomvcZ96csdwM/I2XFhR71ihZYSegUWzZbTkhTsviBQHoMT5zhS
ufdA+UPg6e/IZXV0ppxTfJ1apY8MIHOEp9RusgtjRfA5Pk1/eE14cYau315SDAG3cX9T3yobpWOv
8xxPZgUR1k+4xAEWtZQskI7z8XXaSkpbdRz5f6IooTgSiOb7nogleZvmyERQyRUw97E1omVbVaL1
OEViz3+WZuf/TVNiPuCRge3zYsXlRZ8WBSBYrDbNkZfhn4HU5DinhYowtS0HeeDQDP6YoOJTJwsa
p4S640Y7g5Q7sMuI7GwJgTe6tmnJpG8hzqJoixfJ7/ehtEu76ZR9zwaS+NbCTSY6B3Gj/JH9Y14E
tFHgToaSf0DBk61QIyS4UOlU5KCMMUd8m/KdIsp1qu1vEzNUGzg4VQ9DDIXlyXpb2QZYLf05zEcM
FW2UJ3CbIlz4JmJg3tE8wlZK0kmyHhip+CEgZIQ0a0848oayFY4z+uarcwFAqlHlE50CNWT0ZcBj
DXH5FAGo0NtSQdKSFQs8rg+SXsYjiZeLSnL3XIDSYO0OsU/ZwDvFsQZGM9t2sxMpTUNzD9IlzgC8
fivnIXqFXAqiDKp39t0YcHRLYzC13sEpYV6gr7ITRM9Y6MbIhFYRxFEkszOsrDPf7VtZK/xCCjkd
9A9raFaIiPdm3AZ5Avi/gTCs/ZhhljDU/KrhQfUfy4byL/RA5T3ZcgDJiUVfD53OVNRdVR/j3lPi
0vRc4hq8l/WUZj1EcMf1gFvO/oSkrfk/q6IxfoIYIzd3enX8eB4TWb2A71yXVpot/cYsPMjuzJqI
XwtE35BcZTGy40RkjycEGBa2mQ8yPUBksisEwIvoAwzhCN0xhOptKgucFKkV/GWVUfll4Zxb/wex
IdlPDKrzDHymZY8QzAN8lEdW/1lNBViJQFnWb1gpRfRHOq9TW5k9iy6zNyxAv+rDcpfvg3NnoRMh
ug3qwuwBZMjw7ajA/5/ctkjA8IQO8clpBnI/UmpGbAGZAAdhan2LoX/lJwwWxWnzY+xOtywSbIgE
WRko1g4QizNIt6V3FaQgr0Yd7ifVq3k+iorK0zEcCgRBsakBm4Qx2PQ5zzIgASYiGwwE0/yeWkj/
mljXK8z+OarPh12yefuCrTvOOS8Ui7oAWdv8SCq/qNdcTNY1sUSzAOG+mZPmmN3RFQpD7i0AZ0qa
YgejDfdv6C5OWK8twcTInD/R6pbuCVFcfEJaSoo9iGP393QxKPVwhIA0bFsF/TNhMbpA0w145h7P
BekXu6AWgoCVKXTHCkc4zN+5h+t2rr5sWmHnaFjtlrUFFtYB+lTmGHFqqFl9T/YUsA4GVbCL9rZr
ACm52sUZkXXrfBmQeP1Kkb07P2zZdCzoqZm9h8ZFfniYqN97TkkCwGpCWYsVViJBSXnrki4j/+Po
vLob5bUw/ItYS3S4xd1O4vRM5oY1+ZIAogiEqL/+PD63p0wSG6S93zpF9s5q49C7j4ZJNAdjD1Nz
bFUhlm1jmIRBmgCCE5tWJC5s3HPHzkfGjcHYLRFmKbv8YinyMBdpe+p3doH2BSl+Ts8qSsv84lcW
nFAe5pInIXLn+7ohx22HEK3ZiSJQinU3avlVqll/ev2C3qcda3WKnRZWmScCPnzi2+if+jZDiKkr
r72PW26LJLOWPEgQjur0Go12gWAoXbz4MY+pudmVA70E9+HILrShvCN2T6bK6oZxI6jGbT4HbKMl
4qU76GalDmyww5M/eOjTMg/DdWKnkaNPHFu9YVVT6icKAbYQ3RvDQb7GUbPxUTOle59CI3QnlVD2
aQCdoPUh4iQZaQJ71UVVfochPNmOsjRe3rDrhz8WMLvLacjCl6DCzJa9QmpGI10rybIq7bF6c4p8
yvd16QqbnEUu152Vtz7EdDdO3DRNRjt8INvofUU5wUAeBznoh5yR9k/oBtgnFMLcAnkukFk6wP/n
kSi3y5jW/mbyl/FKykM773CnF3qzrsMCQTCaprpvII/apIgdqbblSi1ssvK5z7zX5TJvIV/RYhgr
sA4jp9q47ynKyff56t00BvOUPnjz2IJOW22eJp2Yxg8irvXTpLRhbaTotNi0SO99KEuMMolfl8W8
ccuhXk8TTzNgbr2kf3x+5KPrhual7umK2jV8EDCG4YjQWFehbs8uSMk9SNZApqh3S1hwuDquelpL
uY/yNiTGfylmLDioH/Umm4WQ25uPH9qUU/MrxDTg7oLWTCVBzo5kHR9m+nIiRelsUngK8WzscSgg
MuxSVuwRUVSHBmcgbqaWL9ZYhPo0pL64a5whAlqzcTL26B7BDnzlBhcRYsLC2zDJZzrbexi2sOkv
czmGvNSgVF9lKlSwB4Dmv0tLLtUN4IR5McwdaeKauLgCKPjRrph9t7yGfju8TI0r5g/p5plzMlRP
xl/NGMynqne1BVmf5uJ7gSnTD40mEmuL+t0j8t4uK3NInbk8OIj15Y9NP1XwK1oxqwRhAAGp0ult
GsOjTjxSiQBQ1669/7Jqt67fA9ZkDRxb6Nujvt4emXapgd4tHR34Ld3liBNiOFdunQXHwK0cRLbh
Wu9sELF5h0u3ruCeyGc8ZdicZv4eDdueAtr9ybKGs8VCWf/bZJ74JnMQ8RH5vME1xcME1L5kOBgl
UFN8GCZg7c1ABo2Bpq0GZORCeh+gZ7betcSpz9Cwo/8dmxY7CbJJ1NM2guhP07bib6p1HNzralyH
j4mL7g/XyBpvvYDYug1qjqyF1KmDL5wxwLR68nXxMLKxZjtpd9WyofLbivhayunotdBFKKLyMtg2
XQfu0fSteNE5HOeBXwYlJAtL+1EhCe63oLlOv3NoY5I7FoHqp8euKH+tIG2+ywYFx0H2oWu2isLg
Z7+AbZN6Zf93gU18A9WcL++Cx5rC4IIK500cr+tVIvNdzrzdXftezCEirmQa1fgXmKQzBw+CfGZB
9QxVhBh7zFs1ZI58Nq1Ppv7gB2jrvTWu/6W1Z9+5egIiKkMG120dkQyfZhNosr0Ie7kgQazWjVyr
4dmEDUYP7s7p3HhjQzi/VSORhDHkXdWxx4nsDhVnjx5M8JgH1YyU3cqi+95VJro9MAamRwSrLDeZ
q+P8Ty2XTCaMkLQxwN7Y5AsVfBtkQWWXAkmhPpkx7NCy9wELQRo1zKGUZWnG5LZepq3l4VBJosHW
CxOLy2zBL+E8zrBL5jAWYn7l5dLjUUojxSHj4jvClCGkMp1x7ok5tZevEfog3fEhIxT1SKdG6zQM
7V1cEmyytUP2odOM1dBD8UOtbTKr2UEtJu11/Wc8SgivDhVX6WGEpfPu2rmO9pUcHXvvEJX6PeFW
vwdqQow9gwDtfHljevh4BaRxOP3/KJZjDtashl8jovWt1EhZE1sPxYtH3tW0FVWvr9biLerQBBXw
X2NNNWm8fgZG56686LR4oxfY0kWv5k1pe37z1YR9BwZpd+kvIEuJucTpxnLf9ThGNmXBQ8aEU2Z/
8kpAojGzTvGmblbwFhmCO28yhWDlPC3gREPdg9LOthTQDC24PHuhrKujhMtyH7U1rVdMFrjLJhMs
l4odnStZmJxbuxe5SVZc1kxrXo2ZsgBNDB7mEZMHbjsOhKhzxDPCiLna2tzO4f3Y6qY7LTRYYi3z
eCR37FfzlZlUlokswI1ZrHEjgv2Sc4yGK3aHLfpb4W1JbgudbWmy8TWSjMxnu8xZlNzJSi8t9+VJ
uMHw0fYpnJxL6wg+flkjQDMRJ8U+tRzxMWlGtKSW3fDi48p7xAkPftKMafVpmTF9FUDI4HCLKdWm
63T2DbbHNlUaYkjeBDPBf8IFXQW6Y5KHcq2Wx25dRh76EnPMIRKNCLYld9MTsIsPvD1g3z1EUeq/
La5srLdYuinjcB1GH0q16x/F3IjKYi2YukZ/JrRDNAQsW6NAWqjtun+oeFCrXZhhgWQvm4LiLsv6
Bc6I3wlQgsLSMyiJL/beEInhrfLrMDuJymS376fOsYzks8sAy2QHKeK7lDh3YfECGJkWR1Il8k/s
MWIGh2s0/KGPZWnPGdE016YW/gPdOQX6UaIKX+uysf7w1TTLBplc/aZunO5GuVn4M1KT/Ku0YLwf
3Nb1t2aNdPU9NEb6txPUmRSkcSvetEMJ3xlt89q8wL/7GSePicBuJPFU35o3E6YuDTrGX5nbDGql
cDbEkY0IshaLxvgxKstLGo7u/Iz01j0PmrRGguNQFhybprW6o9MDxDO9RoO3B0UoUIxPKIagUmUM
I629LyPcinuGtCwi3fLJPBKAhMtTYkt/7Qsh/nP7bDn3mV0CalZw50gE1/kR62/7hFwtU8Aa5Ms8
ebnXvRXKsd6HutLuZmDuuNq9sNJj21vWPRrP1Lw5Db67LUGl45Hee0Bsqx7lM1Oi2/H1ZaOTYPAW
l6hTIbLcmCcocUCfiAzwZ3EM6yFUB7fIlu7gLd047zI5IA+NWuPLx5ie0uLTVbGOrwAD83ivNcPl
tp2DQ2yR5mEG56+3SucFWkf0zNz94h/yVDjFscfYoG5kl/NLqUYKhtpK8wQ8VuZHRI3FtVzWMX8E
fIjypFiD6Yd8f46nHLf6bCXE9BXD3ivsUIHTNcW66dOQG7ppcIdtWq/wwsMyAzQd/doP2121uN6h
NpSl7/OMPo1Ph+jInJAsqeGcJdox8C2ggO2wRLi8UTiwIm6XSeXlqWqH7oejO3tdXWONO7uSUFWt
2+OTkbQz/1pM4Rdk88t0USFb78YrJkLeBnt1d5PT+uW2qyMZ7VciIHFTzCD2VcnnSmMKN7DvL/UI
zVvbGF3t1HZPONWLDzQkUYnJMoIrZABKu1drsZovPBvQPy3AKMEAy9C6GEU0Ps9CKXWpss4mpclQ
aHiYerza76R1TwYqDAwb7l4VAUO87zEoVwvyoNqjPQXBnfkvAz2fWdmbEn05pmXgccdCnIjHAElu
Zzv8KnqOij3FBK2P8nqMM7AygU+LcXT4A7FY/XW5BGweMBZqRMgy2/sdsbg3hUD4Cg2RP8yYcvKk
qTpPHSK/RXw7BqsL9R213p3NZP7rNOFi79cIfiHpCIr5r2e9z0+Qc+WPU/ioErNxHL84RNoZjT1j
6B6bnPpX2EUY4XPh0EnwuDk6WVYMsduKvRAnj9+kEMteHP7FJluTC1LUkQ2TVKuvMMQzrcFbw41k
4LukmYmoRNOe/o9RAA2Zmjw/JuWiUc3JRSnx3FBSz0tZzbMPTlmq33EQ0ac3YHkgGAlS18lm3vvY
8rgZ275vo4NeBJLWLGjmL2ht2R0RzwUP+M+L5boapCdHlnkIRkLn1wEXpRHf+M4Ax/ApZOda4CVB
CGlX1WbO3dneYWDFlBmaILrYoG/VvlpjrIYkEKDx8+zI+WlXO/wYdDs8wNMCkTdRM74Z3uOatzyo
L5hhELs1Ay4pWbtwFmIpi+vUu57YL33mcZRkGqV9jrj7bPncOFvawvSVhPD2Kyps73dpu/KyLvgB
oMs8BaOH6fGXYjf31WUvhS2l9sjaF6GhfKscQRkdt1nr7TiQ/41eMUN8wy/IbotkYn3krdb/oXgk
/r9vYKKOpd0GRwYAghQaZeFGsvoGHSJpkXKbd67jf8asUcNWZn7jbLwmzpeja1ZnPE1V2ZwbXxT5
JrOa0DvCfat6kxE1SHyEEmv/x6cNwz4hJ4d3J92gRryEYK5HCsKDn0xhM9+x5RXx2WZF6u9HJMhP
avbqgCSCuuA+j5htd5Egki+Rclzu3ekGwdhyisPt1Hse/4gVNuXfYsXHcgAY5zGPStvSz2QSeWrj
pTK+5JZ1A9zSQF59+hR/BCISwf+9CC8ij7K/bALxmoRTWgUnotqa6tJWoNnPdtFZxalZdbFuUxT9
CFybxgYiwuYSStmWj7qcpJ0A06i/dRxDO3lNA4s42TQQ7kxmj/m2xG3+gAkUuyJrpYdZO5jmOzyW
cO8hg4eTtE49IEkdQoIp+7L25q1jz6XPpUlZ6abth/HOSfvi24mMpz7DfLb/zfBCjdyKukubHd6j
/CEC3qoOk1piVH0UIMQbw0F9RYzhOv/xPtXppc6V88A5mXM4K38yd4oDAUNjxd9n31VAa+65JIhK
nnw4weuUm/FfiBrpW7BLPhuyFb3dvMr+T9QX2bjLPdNMzw2C722O7RbXfkfrYhMNYXymLDM7ClVP
sJ6ZzneFQ1bwNkRRne3d1IvqE5hr09G6HXP68vvrmXFrKt+GuBfmWpWFvIQ8Owu8VQfWkI7UXhwG
QGACo6qy2tgo6vHkEQj/bk834SNK9PitifDxJsEUdn+zMfduHLSkdEwF1OBtYljkIvH8MvunGigZ
1BNgn/RpQFdsuVTmFyUD3q9CYsdMLM41fUplOv7xmVcfM7tSTA+eM337tp5eZ0n5BkPm4O5jLFp/
pS76eot4zDqKpi//RdqwkJduYxLYLIcMdaTL7jaHxB73qVfkakt5s/iD4kn9s3zZX3giOm7EXIbP
dVuI9OJQfHAh1mR2T1lEGvce5SyWSGKChmfSkNt1i3EPQ0pLnkh6YXtCchPWEP7JAvHQJ9oJBpc9
SPmfkHJxfrR57LkCy7B+B0bqx7sMeV61DygaHYl7FM0vg7vvUlQQO4JbyiF1HrdD5B01GxA2ur5T
WEKcOXM2Ut7UaqqQdn1H+tw47cvYuDC4TaWealhIoCFbRsj659Rf7xvJCM08MwTuqemcWDG1OGW6
X3yAit0U2s6ezK6IvRgOAnFcWnebErsvrZ2lWXB5Lo51miYGlN1koKcSAT6CooDCCoImxkmxbZGU
pC9mvAnCHYfbhiTpPkROlWIDQ58pr5TKwmW5ctZE0UwjTWk1DZ17crlX7tqK3JeEyDn9d5r66jXt
m6U+V0uzXPsyHR6YgyErXc9ZkE32XneXohvFYm2lPUO4aw1XB6e/g6/KHy99o+L1Hff/+hAK0+as
/g7KaYZZDeC2RhjJeSWe55AgpL0VrGQB86lEIREvnEJnGXHbH3xTV9PegmrkskVIJ3fkGNRXOn95
abn6vGd2Za85pi2pJmRwdc0fXaXhZbU57hMG2/q9c2V9PxK7rLZZlZo9W1iEkQ2Q58Sgi4KpVIok
fdrLor3PGB6w4KoA2joMu/W7VR6qiXb1u60p0vSBQBOT3QEV+rnc6FrE/Fnd+G6VmX9uMXnzqUKh
HeZq8cZdj4hwSBRwKcB8ETr1tzNRMHAZJIa3MbEKb1YfFREr/9Wdi3rMMvbs4Gkn8n4aPX9OGuWq
cM9Ix/AjCREoE7IJO+iyckGXCEFvZ7t6TMVF2cHNKoTRTyKot1xkCDfV46ackZ3jgXM8UFpD0mCi
23nxt+ENhgGY8VL8c/jU16RDiWQerAWtyLUtw+CrNa2LRp8BQe9Wb47FBzdcG51nivdWqHMO3ySf
lcYeNgcWeghfrueghI9pEmsajbVvOybCrREdJ3iDpnMj8PZnmxj5IvZh7sbNXETjA3h5zIvVMdft
dYlP9ZZgPrsX5FSUiwMOdEgOC6m/02Aw2RvK0bzf+zxH6caojnShCHYLc385aJy3GAjzxyF12mdk
RCN+WHbBaENWR/yfNw1ReQpVPn7X85LfD9EYEOrT1v7Vcn3f+VeSg4Q6OkepkrSwG8P2NrSzFOQl
xkM9LsFEYsB0c5EtWfAUCKoAuNStFiDUGfr+qS5xz/PDGmxjUTAX/S4qOu85vVlhmbiFV+/YYT3c
yT3SDBxMuRJPiCuQxo0iUw8339FprpF6AK3UIBy1zrE3dXHR9azeTVgcGJvwNbjB8hK05KP+XTIc
YOMYR/Xjory8OeVprpufyQL1T7BQQO4reOr+iD43vEfPbmDGOgdvQwysBgyUxrz5NdLBJ9h/Bhvt
DOT+BATyfOgQ90jiLv7yChbuPelBz18FLOhnkK6t++CWciXMhg0YcKZtaqaAsPq1s2z5EXA4aWLW
oX8p+YVuqAjs77bMcSeyixXiT6/C1HETKloiXk3JXztCmbV1DFFqlI9onzkJ+pa4440kMgNGAiRj
Z2eUB+WIds0e55A4Z2tgF+rAmaHzM0fJrREOEXOwc9ARcmsKd/1CUzSuWwqYo+hclkCQG8/T86Wr
ub92pVNmHeFUjnJfgqrL9Tlq0uGfgvnAC0WgyvvN0VoQpVDMD5yIzFthweW813kN7Kx7tnXSNtBZ
7FBb5fXf3Go5cwchdXyS/WQ/5Quxi0eb9yZLsqUcH6whXoZNTPQCS4bfM/n3nR7GDXs91lE4gQnr
pk34MFp/1fzYOZGDSR2Xvtm5DV1VRHln+ML4S1LgLyfI7gyir88QQgNSoMhJHvdMmMfbjKyUYiNL
OT8qGgM+rHpZ+1fj8oTwlPLGowpt6+GNBV4OH2GANB0L7GreLGJ6PoB6bt79LlePaVby10CTDnck
c3SU6FBV1iZxY/wXcgnJIJgKuXIrsNyjh8R4EG1iKaJrbBuNAXxG7TvCGxSqv/NCN0KpYWfm0U3D
QO9tMio+KKMM/vFxu/7RS1fBwt7jW90LXc7BEYmtPNu0j6qN2/s2oBngAMFQBrXvZqVmHgKctTe6
j6uZdXhUEf/sEgRLdOnUMt2pLOv681SkIQxaREzMBhApAhoBecACy38CRARHr/b4AHAJjXRPFRss
IAMurlKs05YJluiOfHF425YxS71t2ecIdAedIQEASmVkbYlNRitAXpq9m/EDHVBbdMHOwsrHUADK
J7YYLJ06WRsPM7mrHPHU9SlObI5ItcP7mlubYUCjsCn6dXXwEUVSH6cp4HyRlcrkfzW7lSFzh8rZ
ZFym9jNf1lgd0fZ5QSJMl70WwZi9jZjg4S792Pi7rGj0P6AqPq8oL/vPvhICdghTSZjgI9J30PKw
AkYvBHE57pxHB7yF3X/lQEw1YR7RkiZD0eD7SHGKLvtBjdPTSsdsmogGxS6ZJ3X5QqrMah+IZ8eQ
lgZ8DecqHZ2p4lwTt3hj0ucqdEmWf45wB7fnogqJIGiY5vsDW7t8WXqO902Ghs3wDwAl70Ks/NO+
aghdSaKCMLitm8fpy1ALaV9tVQcn1ABDsSFnJ9uTwFxWx6XJTXFBdMeF1qNkFeeYUFuVwJwZ/Bkx
+YGIkoIDbKTWdzYBa/Ym0qN67ScvfrUxUXt7zYtzM70r6zC0RZcdeDxvp/xgaU7poS33sLoD6qHZ
CT/6oEZm2M8WAqbR452MB8c7TN2AXqMqnDo6jKofgu2EpXR/o2vxuWA/vSGUHlAoBkfR7mczRc+W
Vog+Cq8x1TZGq/+5kNwVbiu0ws8o0WGbUhzHSNGpbtTJ0Dp+TSBKjoZ51hpPjwVTEiMyxZbF+FWw
qM0+CkLsRTO5bDcxYd7ZnUwMcWzfI3fq26xWsgYQIDnddeJnPdgr/okd4RlWxs+t+uOCZcq6ANG6
wWbGhT4hzS39U4pBddhWTQ5gyskxxQnutf+fwV1UPNbSAfjsYKcSG64xvUzL0Ij9UDlkIpCP43o/
fehFD1Fn9AQdT3oOmjnZt3aCezkUmyKNhye+vLGCzGjUV0wP8J8WQU94Dt1UiqMdiyVmbHac5s6d
hzXgbfOdv9i7wndu+NLeDSg+2XYLO/6ytWW/EA7A9turCZyjRtmrMS5+x12/OpuaOJnhvKaZnR0A
seOfNmjb/GS7IiP4HBDe2kzu0K67jgKi+Y7QCbfYMlAxB9dq1B+rTr080VakMDBbuY2AJfKZ2Us0
GOPJDmrD6xNX9bx3FSaCbZuB7u8Cn1QP8vYo3oX9T63whaQGzBdBhvp2vwItAur5s3eygYBbiBiP
4DWfLMXzQOO3vyFvjJyDee5nSv2EF3GEIFh8kt0sPfjoAZw7RyZ8cSOM7eTB8opuJYwRwX2ONf8j
YSV9cwOrKY64yZwvyCKCORnPJmI4B8fZLWBv9iaI+l7Bc/mYh8uxJG8uxyfDXS5GCqf88ZZBjXCY
gS9E790kRAA3vx72LnUOfWazjay5+ne0fYW3FL8cnybvVczST/7I8MawxbekKGxct94S2vJTdEE/
I1prCUTJ8rV+dGMqIQ8zUzBPOLhA/UxGpwKrXD2whJJj4Y9VoTk/Io/tyZOsQwBF2kcadNiNE6R4
jUPBlz7ZfNTXSkNNnBhMaE5nm5rLM6IdcWuMHkuiR/0qj/D1RgQnYMqG/lvrjpucw2JdL2E1NHhF
6rWKHrDOmuYBADr4DDsouVeLFJhot4Db8QMtZF0EW6wt1ii3kushwKEKVjYUWfcVI3s815i3ljtk
bmI9uBO+4cMYaT1e4VPT66CC8ks0pi+eEYGjW+QZXIAocRqzRXQuNSZiGP3wrwvkL8845gq57euM
iaLkC1QYPB2kYF2vjHXOnVS8lwv1ncdymOWrUIaIg1GpCRtBmeETiqKiuvDBjI9xr1Sx4/pR9Zfs
mXl2vVWs3WHwi+UePTnR44utgz95ibxw5v3mtc10nyOBDbP52tzUlSBQ0bMgngq7r+PKfQfaP0G5
QCA8N1mA+AIfQTnclbE7h3th1c1hFWxAeHRFRyQF38bFttux25CHFge7UXpjtB/JUkWv75PWj+1C
Ds1pciP9SfpnC0Xhwl8dm5lkyN3Us9gcJaEQu0XGRl1j3zR//GItPyIiA9mB7HR5XVYp1Z0zI6fb
MdZEzi5z0C9vs3nN0q2JFlSYOYFMvBsZWi2QZRumiEUQfn+OHGSENWXVOfFB62UmQGg4qDgrvQ2f
Xzni7c1mHlalm+fKkpP1hryY9t1Y0tV2F9KJme5QH+cxnJlgSbKnqamO7HClvu+trn8Us9uOu9FM
Y4FKQeb+zib+8k+JMqvYh31shgPkSk65bczCNbcOKg9IkpqLcLXkuBvirr1zXdV65MiEa3Xo09nh
LfZR8bJ3WPXwz8Qz6qvWJwMQC3ocHVbkjHnCPuGwT6527RL+WBr1MXMnIfewLVMnGIQa2DMw+RmX
lSdrYi/CoU2QtLrzI/Og027IhATIjUrlnx2JwPs0ajUVp5bvApgA6Wt7hxJ0mnYrKqb7Mhoz/zqZ
Mi7vp7mYIaPLfj4gHy2+J8sKBaVdki/NdlbnBHpG2JMTNLcXvLf83yYfu/kB7jfU+76q+/g8WzgB
IQ8mTOBQaybb2cR9EoTVe+LdUv4AErIGhus/XAB7yM2R2EaDIsKt4Nc3j5pFNVFkGkFe4AobCfLm
ZPa1b+NsIqcsCP1dS843R4Jh6trbLZgRiUUE862uNX2j1vB/S6XxX0e1xHbsKrXc43vLv5lC2vpm
ezfbeJrR/93O8i2rzwwrm8/Zs9ISfBfxBoig0MKVkGyN/iGvrPhiyYJASpn3DiEYQH6HW6ynfBv1
2UArh6mGl2JS7HUmd9OnsrPV92TwH5PkgLFwV9o91a95vQJq2JFNJnwI2hmT5eAQsxVxaHARYW94
z+tORec0U8P72qzrCyEa5C8wjf9gllIcPiH9xoQw9PHR7VFvEdazLq+i7PybmGFBERjwdD31bi6P
VGplj6xNEFCBwTh/rvyePemWOqY2xIMRo+Bp25JJZEY7PLWm1N9DN2GRdDS2evJoO7xLEejDchS4
Edr3tiKEdn8rCPvnl7MZzg3v7gG3cmous2nKXxDFXiAuo/fMR6ZhiB/Fg/Ibj7ilQPJQ+vL+Zgze
Y1S73Y5QOhUn2k3rQyzjjJqoGiDkPEtZ2ZB+qwNu6+NUQDXTlg9klWXVAyE1HMVqLJlyAxfId9tV
rIy3JXZMz5GAWNwJZw3VTuiYzFq/wUeXeMTJos/E3W4eFG/aX0/H5rsLVXpH8I9A1TwZ9CB929m3
HHk2G2b7oFx3a5TbT+RAI33ScdU+oY6A4u75mo89UWAQ+OyIfwX693KLjJdgZ5JjiV9f09Yud1bp
Br98WdreNGRw5yevmB3QmpYYxE3qV6V/4aobsgN5RF5+wEXJV8D/cjxGsqm4mXw37O9SJNE9tPyS
8gj2TfSRM6PoYyaIsbabxvrxRVqux7UZCmc/y2FVNzdN/YTiFSzWmyzzT5AQ5CLTMOtvXROzd098
i3b3+SjMfwTZ5z/sM/NDgbTxyZsUtr+mstv3MrLdNw69+KEYavMnxic57DIrjrDI1x5urcn5yBgk
3/11naYkIwfBsKatknZzcrBPJaomFHGF8LjOxWL6bcmegas9ilD9m3Ygljn1Uv9aIbO3OELl8B/7
MuxlNRX2vwKN5t9xcMNP0Y70RdiSsCOW7cx/qZwBYZSiw5drqgymC/lYgbupACaU+IQSq9OTUlk0
7WpgL28jMS/rPSiX9bKmxfrXEVrrLQXV/icwOY85pURsSgTP6seFHAMiDAhsgfpGjnT1MoDwhCHG
YVRq7OLB6tBjJrHJ1LSLraACOYML2va6iAYIdRgI5KrO9OMtsnqk3DdF5cwVRlJV6vUI51Ialzd+
OM3yjixO8WZG5gJrrFKKZMcZ6FJE8GyTHzbWJo3dOHiI1tgmdbP3xWeAz+EJ9U6eb0rkqBSQNrTI
k4WVDkcYEWz8TWdFHzSphvbWYgbcA2aSRTRUI2EjlDzN+b7hxkM3gBZvgztKyx2eMHBMvyaK7Rm5
vcArR5oI7rN2gLmeb1REA8mL1aLCXzStjm0OObKCWyJAX7FzFXDASe/DDZIchnjsTHyhc3ApcO2u
fSgJfECeYzmHyp7pV0oBIF3U4W1Qvw8B0VlomvnZTzrob9G5Nb/R0mnznRUE6EDcTXZ7ZpZSd3Iy
NgEb89T+LIEl7hwwGqB8CPJ7t3TaYR8tMcrqkhfWvQMmXOXWd9uYU9flxn6wFyQTu7UurHrfVkP0
wW5ALZvQxC0mEEvcpcWyEuHXSW0Ii2ECnPZ1tDJ2p26k9I1bzoqtP+Fo2HrSudG8lp++LcFS/ZqG
Kf3Xt5n39iSR2sOl7gi4SQj5IyN/7GARE0+uKtg11EZOcAxAJ0leeP7blLcKviFywPZlV2Ahhw9q
v5dgrWfSGct+2haYXceENLLOp4feCX5qNH4XvfTi9yYsyhJ7ZCfg9AF9SAbSBW+eIyT7RMIu8Ytd
Z2P5OFnRkF+Kvg0w8mHi53XUmF47pSS2KJ2ZQ03tK4GiXlyxf1rr+lUA6RB+p7S9V1lgPCCdyEMf
aAhSvk87cnQS2tv76jiFPogWfjShk9RY/ktBXPC3CchEJsIlnq5lrNNs47s9J2xa8P7u/Rypwr7S
/uIni9uqB9J24e8t8lnIj53FR9C7/ZchhhxFjcMYeoiCUfxI2oyqB25b9YCZieruPhX2sLN0KhBK
VxgU+QMyCf5JSvc5mox8Jf4EPorIPP3Weh0FndiBxv9I6OpUMlLQ+KM9JdItsRMQGSSeRY+mCnKm
A05bsuw6T/7GvIKk/zqjhHXypuBuYgDGo5QP4X81EbYjeVNk5yQVq2CYkMLEIdBUYppw3Gv8dDG0
63ntGDdYvWYmA7J5gu+gR+LdS63TjVOl3B7K1eE96nMMLiiR4g805fnR0QVpPLqesCJLn0DuHd8H
khACyw2CnTkKbzRbjtrCdruyuYq6df5TaALaU0xgZE1GeS++afaw3M2SNf/j7Ex25caVdf0qG2dc
wqVEtQfn3kGmsluNa7nceyKUXbb6vtfTn0++E6dSSGHVRo22gcUkRQaDEX8joYxmZhOdBGj1N7o9
pM3J0byp2ycVvc3DiJOOOIG6G9+Y9tBCWxl8dXDT2Cj+Tnw//OIBZPygm86A0NtQcZj+wc1QpCe0
n9p6Z6bCF4Bt2vZtiF+Ed46qOA4vYB3IqQHZNRdbz1VEpICPfxqy0P5kI61P/tJ1A7CXtENlWp26
v8NUkq1PTQ16L9F5cgKINN5Ptm5RzESWCxqigdUKPZgmDv5UFNX4oDgJXGAl1pPZzZMad4uCgQlW
Iq1M8MSUnOY0AH/n/J3RTATFooBpR7ez7uqj2WXGl9YvTOjl2iTfmxOAQhwTfHGI6FOD1EBbQ6P3
rPM65QwFBnqjEC1c4MgWpMsCfuBO0BAND+poUWbSOyRvd35KaHUDamCHHn2mlmhDp37fWYC+34AD
adArowmEsrWABKGFe8ZyyoNo+zh576M04iFzPdB8BDvpdAf0duEdeGY80I7z7DE9cyGHvks5RE/O
UoKmOxRaJ7+h/VuF50IEgLEDq5FPqNl3sduC4Ce66/hBsNkU+VmtfPO9x9vWPshUnRIgStDbXGmB
5XBB7ZCmwmDMnwbsUj6m4CG+tXmlZLT+bP1DWo8dKhlwrylP+IX6Ge355C+7q0amD8rr2UGKosJH
+TFOxodSmLOJDkX4nxmxdQTxlgc2YopdQc0dCWx8NSx7+JB27fC5nAC7K3YUA0Gup+6xCgdqzFIX
IVq44Ls/JODwtMcBDwJ4YeRYs6wANKsTnkzVi9ppbJAeSN37sZA5doU5qwRmCPoyIo09eCq0xaFg
mCA5lSMAI3SlGkwQ3yE/52tfDbOmZt5j/fUmIIp/11VfG49mhDj1swK7hFrx6NgR4RWFd4qBqbRf
9CSAftBC4CgPkxZAq4yCUY6uDwTzwo3SJgiS5iCna0U3/mpTo+UmS7icCjik7S7USiUmnzSrB7ML
HceNssAiSUEhRh6soem+TtYoP6rBmGluTVcWj66utNnWPoZ2Lis9Uj3OINVIYEfp42gIKSiyOF7z
Jeihbz+Rr4wP8Je15lhJavo+IQGKPe179MCh8+YvYD95otK6DT50eIWC+G59Gbm0g2wK8x41D5cn
VfxZQe+j3CNZOVrHgh7v5yyozQHxGWV4+KPkYcJriC6TlRjcMiJHqKOrSkTM/ygDp+/LLMGJxpap
eKrwEfkm1SCiCpwKeiedBzcBae5SfvcbSKfQ0ICvoVPQ+38VBh0dXF0iyn1ZikYDZRjRAHRp0QX8
Smm8tV/KKsjaZ1rZGjl8Xvnee7UdxORq4aRf4BqFKUybMsh2fzi9lGNGbueCrYke6Ss46Iaz1ePj
H2pBxaKgQOgGlmf+Q6+u+ZDJKJwTKGBYAmbypz+mCTKj6CTsX7PWPNJaAVhRAd1KLaRIzeMfkCcb
R1hecshNLZB7weX5IGJMeM4RGOZxwxZqxc9Im33V+CuWQKhi9hz6zRlLFT7iLrJo9mCSRpSmDEAu
x6FvBnkeWj95msDYfR29eLzYFA7c//rP//l///N9+G//R/7y/y1B/5O16UseUvn6v/+1ZjGk0/sm
mdd14agLr8OenMYi1vH0gd0BdAlJWsp5zuP9UdZsk5DK0wE1gjBx7IUFoB+NFZZBvJ4UjeYqKow/
lbap3vDOGB7ujzR7aF0ZnxInQJ3rQvL2MVjQ68Xso8DP0dTCUrZSwsd+arUTl2m/1xV8IYxU/l2Z
PQLnGGw81kb7/f7g8zQWg8/fULV0rF5NutLXg5dB58fw8PGOyKroUogQv0qkOo6138AQ1LsADZ44
Odwf9GZt6frR+WM4AaBOcxZfcBqLvgkMUG9T3RYfhUQYOytK5U/k8MPXeioyMcfQpS3R98G/bPEZ
aZYNDf4GEMyKoj5mlpO5UFUbd/BwVXrtrHSVmopqWDrKhKZYmHzpntYVaOAjNmmZ7yonSp4HWf7U
0y598/qBeEvquNCrLKNYmLIlqmkAbEItAJ3cejdQEfhTI6oe6YHDzrw/1o0BHJPRbUwgHXz2bKi6
1/sDhi2GK6mj7y3URtGSHrVdLHMaFqCEdxhidK893PN4zvy5iCsaXLnr8aKi8RE6Y7wKNP4JzUfl
oLdT+vbVs8LXU3NoUghKG/riU6WlP3Gb2ySc2JHtvTxyjhBGUcZtBOInsjc3fBFvNzzS2hbcXkez
6Agtj7iqwINNBRi8RLT1XjNMmrkl8kR6b08fXz012JWawX63WEN98cG6uTSQhthNTFlifoiKloaD
Veg/GwQKT+BVg9fGSUvH+RwsH+UBDpg2T/23q0DBD4ALEhSdghjvefJzMnIgVHtu7y0/xpVVZFtg
YYdEkw47ZvHV0DhoZuICgjPogJ4xdOEEUJ3Zw11rNwwm14dCiXb+z2HnX89K82CmwCGaz7Je7hQt
FBcPAGGlRPpGgFo5YJKYQSwEakv0X3yvQgNkOARMpQLHAEOXB3bvD9EpMHoU16Yyen2UYjxH6KZp
OCzlIvbi9dEnncNWzHBBPg299F0dz7BTU0c/7+/E1TXUHInUiC0sLuzrNYTkj3eOBTE8rmjLT63v
Haocg/po8Kt/MykJnVKwhKYhF0P5pPS6Gg5EqV5DJw+lgIvhQbtA+MHacI28va3xd0bWk74aAEU8
ba9nBZQc0I2HpDBaOBlg5h7VnKNPPk5DHrvQn31VAddrNIUuyAQu+WF0JA/ef7G0trAdXbVtaS8N
2nMe71k1oPOgeUqJBxJsc4qV1VnYfbQRkH/9resMAf6ywMTCFHR/NXWRngg/bXIaYnKfTVnwWano
4OyaAWujApTZnyJI4pewqvRHmmP1E2Z44k+u3OlAq92+AMWxfoxx0f0Alp3ZvO/BZtHdj89RqFLc
VaC/bFxY88m893MX30dRgKnGpi33Mf0KPwvowHoD1gcYXRyQaxf7dGxCtIYRCrn/TX7lnfdG1q53
BsooUFx6Rq4RbwTwgLJcav9pUjjbl6rZPTozJIAiwU+vktWTCNPgXLbexq9YO3QEf76XOQcue/73
38Ix5CE9kqB7YPqhLemFaIzXwP0viISXG0PNh+pmvggocMKBAZvm4tBRcolaqHv63mu+GmA0TzRl
Mtq66MgWiAjdX921weRsLArSA/qDtsh5nCJu9Fn/lrZj5qv7XNWLJ8WKqpPRDwm1eB3W2cb81LW1
tKkUkJFopqUt3YwdONZkEXhwIuBSo+2LFwEIbK+4WKTrlxG3L8AomnlELrB/Kbgp6HDhCXCgNBJ9
UDTHfBxBfZcu/BlxLCmWn+6vyXw1LD4ApGIV+RSbWh9XyPW3zublz5HQAhUHsdIuwdvrtN4O90dZ
WQWuJYeElgtKE2Kxrb1poPuK7MG+HgWSujoCKZah7eDej8f7I62EVsK3ysWuseLSXOzdpJcdaDty
P7pD1WUKMu9S0N3ZU0aZWxBmdupqNUAL0lGecA6pXh9USaiJdSY1b6LqYoulA8zPsA+MvaPkytvG
FHArxFjkT1Cuk8/3p7qynQ0sjnVeCmwsdfmABiEJB7hkLIDCswuAxKeWOh1o6qmEWIb12cbarnxF
k5uRT4hBt0E373qvYKKDmKdBSR/QWv1Q9jHaf0VjP1Wa7WwMNf+pxbZkKEfVSGt4OS8tnHHpqTEG
8riME4sWUFKHLRKlYYAIOKZqh14X2jPOWMpGhFidoa3ZpgHmxjDU+bT8FvkAcVYR6kwookG6OFLn
BEVSoIkOqyM/v/rr0ZlAj5wzbFvIjV4PZSpoyUMvJcmdPPFOL4uIvgG44zOsytgBh9eV2kYwWp2d
Y/Kq5M5XLXsxO0M2KjGQDSN8vykPCqJizyibGJEbQi1//XOFVeQTmrapSTLg6/k1PJxQg2MpUVYx
QRqR51j4dR+qAnjn/aVcmxeRy3Y0HTtYSy7mFSOjnYM/NvYQzgwMhlAfVhI8alvAhxsbZO2Cnk8A
jwdKOnA9F9OCqy/MtmVamDxZ/r6w884AJmDlZ4T1FTSMAySHk97Jet5pY/+jqsrugpdP9TC1Ksn5
62ducpfRPCeoGsYi3NQJrlBWj04mprvWuYUBdRyc+kPbQ4r9FyM5DnpY4Hu4LeZg9NvJ4PWGQSm/
gGxRw1AAehhSRxq4VxzxNtZ47exb8/sMVzX6vvbisqiHCohWDZyiAO57QY+RLhvuVW5FD+cB4Wjl
AjXR/hfHkfcF/FsiNzUKeT0/30LncUQ4G0Rx4sO0BYaRBqb6ZdTTczE53saLd3WOtI8snRQLPcvF
h8vhONjaiG6TF+btWyvUoz0ePNMZRY34CZYglhNoFb7+mUjsljO0SiWtMxdznJCgA1+HdHsCVlU9
zKRRcIKNpb1xGPubEQbhl/u7Zm2atmWzN9mhJtHuelVRQtO9AR2PvTka9YdhQmi8yoGzRjiSfuwD
O3lqe2X85/6ga+GAujKKog7POd1YhANRZVap9yglQIUZ3HxUxr2ZKBAE6BafXj0UdU9qMlQF5yLQ
YkVx2Z6ZZvQOoP+qbkC18omycnxMSq/buBFXZkWZHJqTsHgzkuNcL2ULfQlSVo1SrCPEMQZZSS8k
MZG/tn/en9T8lxZ3LzQ/NiX5E9UYsfhog/C8Oi7Uei+BlbypMK0e4HpmeHTeH2fe4zfjSB7BUOUE
U1qEUtsqszhC2ha8S+WcOSv5yRxqE99xieDUZFofZAdmoeA6xATBir/dH36OWMvhLWECLKFRZlIU
ul5Qu8paw7ckJ14Y/TvLE9NfoLqRLLW77FiOmbJRcV05CxZep1TIqXFJexlBW7CJVhDTUrQnH+ZR
mls/clH7+5D2PgImsz0lEMi/Xj1JYjbyL1JKIXhIXE8S6WNE+8Fq7zsHcboclYg/TbrTR/Qg0TTh
RbnxTX+t2mJVuRTZn7Y0OIPWIng7ST/SJq0RVmvj+JsRpNb3OcR/ExaUTrhTFfrsajAEUJgmSB+g
ufz3KRVI070/8dvVNizTIaOQZFk4iy+OC2QO5JtCCqXCVLS3mCYmP2lJ4IAKAeERqQTD2o0QbPTd
/WFvN5VhcUyZP7QQRBvmU/zbNWmiLxzamCrhX4jjWJzNUibYTF7gs/xgE4Ybs1wdTrXnHpOjOlya
18MhWahCXQLkNGsAvgfHo1+qBF78oAyQsoMcmblXz29eUXy+IMGrzPF6QNucVYnzvob+o9CWjGTa
vJta3bxEhtdjoJk3GzNc+Y4YujGmxT1C2rq4KGXZhSkuS1A/nbQ+h7JAvR5rB1fxvPgcBIp3mRRF
+/P+LOfIc72JqekTz3ni8IrjeXU9Swq0OW0kjiqeHqCbqgGTwZiMx1KL4h8zKMt/oqbGPwCS0cb5
uY3y88gmmQHvcRP41fXIOspCY1UaXJjolx5oPVuXStraEzo/+UbLcGXvUMFVJVU5SrkEweuhFE+L
ikDXgTgUaDZWwzgd4FYDdp6Kd7mHk/f9NV2dGV+QuhLoOt1Y3CpxagXKFAI9geKcHXMySGD+nnJE
OifZWMS1z6dS4HFMh7aTsBabNNIGOB7prB8zQQDsKsU/6OjuoPAtP9L41U4IGs02CYOykdXNQeV6
35BfMaTtkEayoovNGvcjzkRp1UABob6k4FJ0DCl8bByJ2w/H+4PyMfuSUHNzBjsVTRKI382+riMk
dSAFuIjQFEeUOlEcwhlmYznVeScsp2XNjzM6TxrZ8eI4VKJAJLmRDU2nUn8TJbwggyjD1EyXZYhr
i1edRFFDFjBFei7LFKnS0GkOTedLZD368lkgqvbh/na6/cYm+n0apTw6z9wgi+0E8tqHgsc3rtME
dYiOIPvZj5vhhE6Q+alpYGKeowF2oQuOG5Dl/dFXPoHDO5Osj//B21iEeccyB3i5JY39evrqI39M
4wWT6RFKEyHweH+w2zyJKKTSpuXcGFJbtp9nU1wEEXGnEEC7zxhyIbJjTf3ZS7HMpbBmXXI/RUyy
bZroYABFeH092OIQMT6/wkSQfXGeEkqkAoGndm/H0T88iOpnHNo9hGRj/e39qd4eIEYiIYNCyt3N
fK9jUltizRcb4G20IYNxXAbNKaTdubGhV0YhA+OBOacG9CQWX69UHGS0hceCTg60X8x/HhQNqdT7
c7kNeNZcgpxnA72F7XI9lxzNWpSkB+RZZzmvMZDdxVSjz7KfptO/GMkkw5O87KiaLTLZDtEy2Cs9
xq6AkfEz9a2HFPFh9D5kcrk/1MpepHbOI0RFpZrO+vIDBTa2NOasHYPvYw1LojWO+qD1z6pGvX6X
yjp+n47w9mqrKz/Vvfn6SjLqc0CGNAAKJp3OxblHoJf6TgqMCvPC7Il2+HTIe3QpYzHoh/tzXfuA
v0ALzq/Pt2wIogHTtVar9cjxlNCkYshkcN+jF9QOtzoT87JdR1jccZnRDGQRCEovdqTtYVKljrAt
SznJd+jdFZ8KxdQ+aQr43l3X2I6b5ln+6uuKUUGu8aBUqZ0tPyZyPcOQ+Hq3H4BSPmKsVLhq7xj/
4hxgcEcdcMYT0Mi9Pgf9iDG00JFoh3GILugk0WqVU7XHy+/1RSqmwnuS+EFjlYrg9VCqBmMZkDWw
JwvLEguR1gNOeMbOl8ixvH5zzLWUGURAB9xYnDmtqjEF6mS3L716PE0OytgBjeJj0g3f7o+0Fq1o
xHHNzPAqmtPXkzIbmTpTgttGWRXtpal4IWc2SP/7o6xtdi5UacCtRRXTWESrQnqU/iK4l6WNbQiq
/EhBV0Z5npq827g8b4ZiEmTVvIQx+QJhssiSJnSWarPF21UYnXXCHmU8l31LjQEW0uH+rG7O1TwU
K2dSJCXT1Rc3l4KRN7wi5I7iLPXPwJ99JIia4AVPtvqL0+lQUiMcO/KNGa4Ma5LlYi9EF4FrZhkl
aWWzDwq8MLkCyKqbz9gmqqckjbUfSK7aOSJQRvnac8aD4fdBF5vfQAon9YNhQssuh5ymYbCDKkdz
HMO+O99f1pUvSCfPYYYSCI24gSKFPIE0NBP2BcKbDyCWUea08HMDAK5vnLObPG+eFdBJ2rWsJYCJ
693vAS4J5RDPxpzJgDUb0q66RIAH+IJyKjrN/EoeFr8brHrj2N3cdIuBF1sHTRdg9Xow7ZtG7Y+8
A1EvCg2omuoUFQ+orQcuSl4w8DEffqKxnG4cyNU9xGXAwaeDQmX6euKI7E1N5WB1IgJMqHahQNbS
9YMke/KQCIigaJQog4xIXGxc8esDSwPdKbpoZJzXA1eWigQrTlt0+eLuI6of5d8aNkQnqDCWWwpr
OsWYQL7+oM49cqqBXH8AwRar3ReKo2ZePs8WEP+eklWdPrVNlvXfpy5TXrqgjhQquHn1/f5Wvomu
wIp4BVO9pYAigdddz9bMJ70cUcDZI7+gTLBJWlDxOBZb718/DkmnJN10AJMue29cF1ppV/CnTcpQ
s6POWHmPQQBvZePzrU2I0ErlgiOHAeNiQmEzWXrixWLWRMa8Ncd/Yaq7rf7sSgSwfh9lcSyDGI12
hD/EHjmQ5mSZHirugTOrEFmvLonwhUjW6ZFAzqRBs7gu0JEq0y7QAN2YufYlUEb1rdZadLvAE7n3
P9LK1rdIanGtN+fe8xJHh1GO7WSJJ/YovqG2h2YlquD9eKk6YZ99nHV3HeLsGx9sJcKRr5gm7QMV
8U1zkUkIK7AUTLZUJObS6juVl79RRJze9MSERyj4mWtMs7ecYyEqf3+6ax/RnCtcVBOo9y+3CmZ3
fpPG7JI2NccTtHSMGCNYfhpaOxuX09quJGsH9kZlxLwByzr0eirfQCKEAnh+ykVeuhZFhY2YOUeJ
qzSarUKxEAifBXvRXnYOLR3Jz3LCxQ149Yh6pFVeZr/bYznbXfblqG001NYWcK6IzOBOi9fxIkY7
A5Zx2Hxp+8rI0kMetOMR56/xBK9xqw66OpRFABGk6wbPyes4JUqYUDSbtH0JKfFAtESYEIMydCet
LYjs6ipy+1FXpDRIq+J6qDgErZ9aibav8cS8QGLQLwXuKQ8DzMU/e0P6p/vbcO3U8cmIjBqZGu2t
6/FwToiaxmRqUlY/YuiK57CBNRfjkOs2GEZgXj3lG2OuzZEnz6+yOTWVJWSgAPDuZwNhf3QasZ/U
Mo7csezTDA49PoyIUGdP92d52xlhczpcbaBnCC7wZa+naeQmhgCjQ2COnDbcJeEvyevBUY8x8skI
16EaRpyzj2FgoEYH31A9ermAZnb/h6zFG+bNEx7YF02aRTyNLRWfqCAE/xbZ2ouCIYsAo2H2J8pp
/fcsbwyoS8jSd3Ult+Bwt2Nz/gmwGPlRzqeWdL0GheKbQzd62HXlUem2uj7E6OTtNOcIN6l2Sz3o
D01aK4f7U76NPgxrqOxlfcZkLR+6EPapa80XO97q+sEaI+85RvvufH+U2yM6DwDam5c0N4VYTi62
pxEjuQEsrWcQeHzMtJB7OQ5F+enVI1k6UWB+U5OjLZMJfNEp0g2WBjtRagcnnoJTbzvlSZ16c2NS
t4eTRvoM3LVNwBg3IDPfDA0lq0Og+Q6y6jLLUQ8XCrJUme0dAcQqSA3UW0Cl29NJ3xlQKO9dHqO0
Qa63SWtB5m4NQHxwN8OzXuJtW2Ezdx4amLd1CI74tes5l5N4zvNOpNe0XM+si+Ma/ylksoKphes7
VESGnIfHUwq+ZmMz3p6B68HmbfRbi7BovaDvZwSRVTUIUds1WhF+K10xGT1WvfD2rZwQn+LqvVHv
WQlBGrAvxBTAns+JziLS5sJoDJ/eJx33yHrGxrDbK4H+OVMM3IoKZE8RJsU+dkDCtKxwPDZSrdsI
g7ef1uTChFA1s0sIAPN++232eejYQSPU0R0rxXlQ+tE/jYnlneO0nFAYGrdSuttDyXj0oaGxMCAV
mOvxEiQckQByRpx0NOeZivOAGVogXV9vt4oNtx/WEgQZTdVMnsUQMa6HQk1mmNDK6F2jqDpUDbu6
+RA6aLarbRO3UIYH4yvGK9Wjjxv7xqa6XVbG5qOCbNaprCwpVsmooqc65L1rYxX+3MOgOWcUZNG9
0upTINR2I1O+XdY5b6QRTPpjg2GU13PFMWdQzNDqMUQsCd5ONOyQ08DoVFSf75/NXy3P66TOmgGu
XJ201uae1/VQSVA5VOz90cU6FpnGPgVPtKt0rFKB+sn2Y4dm1ouJ0s6foHJHtP4jmiO7WSAajwIM
dnd9kpobvdPbC8XSCMCCpHm+ypYoQMSjWgGMGBUVT2A6iJxPsJd9Nv68P/f5Kl5MHR6XMScqlABu
4iA8cVy3VB11Bb9GQQiqu9gD+inDk4rvKNg0CcABppTtItfZyF06opt3/yesfGiKLvPoFOsQg5g3
/W/nVXc8tGNjm01tiPiJFKE5i8oQDwDm5cZDaHUo+mlQcIj5IH+vh6ojSRZSq72rTUqDF1oWqPo+
qGsUny3ZtxuPn5VgSLGYB5cECTe/9xYzCzq+hECyBCWkXsn2rabCl0ZT50FCWd13jQpvXY7hCZaw
/aaeKv/Fn9QtvufaF4bGSofIBsYNI2g5ZzQENTUf8BdS1adRk/jEhFTusnRCrxA3WJQuNcVNEvj9
ZDHt+/tfd3V4zhXBw2A/Lx+8elJ7QUzgcFU1NtCgVGkoxx20aDsyBvQSwccDsm5ReSiwiVWsV+Ot
bb4BjeWZFDS/DhffoDGBdrRDNbh+lxbfChwLT9JrjV3flu3GkV2JkFw87GU4oVRFlqQWX23tRpv6
AZmUGCkNHJTP/QDIG6mbENUbrTndX9q13QzwiM4tnUyV5On6y0aYYsa6xfYqO2d4bzKAC8OxeYyK
cAvJsRaN5uLInC6B9Vru5KYVGEeGYB1jWWj5Jchs5JYwQsN44P6c5lC7iEfUKLi34bzCsF1SXq1k
7Ao/54bLS2k/Yo5qHLwcGaK8baZ3jYHoNXJbzuH+oCsLycU912NmZIX2C53wWwRC59Tq/RhBPdMv
ekzE8ApyCzmbBFU14l8bYeEXIm45R3rswI1gkcz8g+vvNgI8TjMxYtkM+rhX0TvPHAz/pkxYx6ns
1OnQe2GTo7ucjt8QZTDQlkduFcHfcpaj6amQ9rtGRMiBxrhavAGf3YwneqKqf+xbpOQntDa+tsLC
YBbpNr4RtjHm9FZRfcXbGZXf2QeU2ofmIdLC/JmJ+wnKzNqrOaPsFUm+Q3rkwHTQFmWnLMirxDJa
RPlQxXwn8v7B75FbxEPLekh0rBRe/RWhw/HaBCRrUDCZv/JvXxFhv65OkkTnids6n+3G8p9yBAq+
SK2bNtLclQ0Dg96GMQqYAPrIYqi6L9FZClrdLWVqv0MmJn1shJGdzQGhw/uzWjkQcyOLqoxJcnKT
zbZ1AJ+sZSga4cMjybXtqs0UPEQJDTp4l9qThvnRxvxWIhnJJX1OVpIWmr74cnLSKstDksxNMzN7
G1rhBRsLkrCqBxnfNFsYw7U5/j7c4kBkyfykpq7hTvhdOefG9hFcExNmiTun5qrq6JDiRKMX4nB/
cde+IxKZaAbw+qREusgxQ6RTkRukyNuPg/gSU635XAq//JDE6fRyf6j5nlkcejosvBB0YFWgehZz
rFVUT3xadG45TuJAEREz71b+xGQHE69B0fY5BjA/y5oGxf2BVxaXgS2gm3xMFVLO9bEwInS0Oq9W
3bix0OHpNeU9qKmfeSu6N0MDrtIc1WxjXVf2j0Phh4ovfXdi3GKyvV0gnWwxZudVNhcFAiXPKSDA
aFdruDRlo20d789y5UtCExczYIRuCwXa61nWyII57YSAaY8W0hdVNPWbUY+w8KWVt/G+XFvQmcTN
1ySIU+a6HkpJoIelSD4gO9oI1EGbqrebt1aTWfRBGk3ba5Vtv/QFbKHXzxFqo5RoMJFJGfOq/xbg
wpLSjySJdCvPw0KoQSX1fZkoFfJqTlptJDNrC8pmpaA4Z8tEguvBKktr4pDmuptlnv1J5mOOsUSI
aYRph+NGjrh2Noz5OgShD1hkibiJse9rsIBRXcvxqhofOLV77BLbQK2LhyjlmDkS0PTSDqgCtBug
+ZUE1QHwQ65BdZjRFwkisXWKykrH2sAolO4yWol/tjy05vfl6IMTaxJN/yv1pPk+7Yz2Z1ZTn7r/
XdemT6VyRtHTmeSHXC81vqCW0deldM04RaY9qY1oOOl5YvydxJW4GJiOHwKQf2498kjbGHxt+tRr
QDvNjNIb/ILUhnbIzV4iFhZkyWG0pF8idqmV72IHKK2ee/EjhgGmy3O1O0CF38J7rW00nrcoMMyq
Qlym17OP6bpXCqpDIDplhhBuI3Zh4ehnBXmOfxEkYAjP6Hnyg5sEPVDjKLDQK3fTPkDPMbDbU4rH
6yUtcDq5/03XIiBDAHriAU9muTg+mp+pyJxF0sWvXvr7nvLJj6wHkrzD26V/7LBrfv2QSC1wfqgx
gktGm+Z6IX0jL9AKqybiUt+9tHAmD/h2Yl7D/zv8XXjolt2f420gtNG1Ql1i1kmaJX6uB0RgvDIR
CpzcRNWiz+A1ULnyFHUXC+ycUvwSd8gwDxvR99fdcX2RQjaWdHFmsQdKI4vTMmgCD+i4G1EA9UXu
Dt2gPva64f3dwyp/l3hj8NT4NYrYY5GZ5yaN+ucYx+PT2Dnin/sLcLt1yQJJG+jpQ3e76at2qJwi
EqFQ+cMM4L2ARvwtAy/4XGRl9un+ULfHlCxwBjNxpfIqWqYPmqQ3HFXR5LaobR+GVHMOAX61hyKt
jfeO16YH0YfVjtvVOtfp4B3uD3+7necklAhBh5VcaQk792FKm5TDUMVARDFDtSFGIi8C1UByplXl
U9c51caHXtldqpyRE5TBQKHbi9vOhiXdYVg4uupMy+gSszrIVnEO2LRM3/BAKk+xZr29P83bSIyC
M1V6m1uWTHNZOsakTB3aEonCqg7DD0mqvdSenf9FJFTOah+gOcrj37VJhjfCxdpOIviBFQaFzRt0
MVk/xbTTCWKB9Sr6R82g+Y9KArY/bmJ/42K/xdrbNpkL0Ar8fthJy8Jq3bRV0hsYXEhAoQBq+wiF
+RgjQbvy8jdsnn6XYDHrRlo/XCzVH/8KybveI7eKF2qTxM9aafnn+wu/9rFpWlKtB4ZFBrA41LiL
RZgZEErCCbIBpqA2YHSMm/y9h70F5koIDV8yx0D37f7Aa1+cVIpqDXw5ENTadQyLcsy8oqGf3Loo
+icMg7SPuLUmF7uW6T/jUIljjuDBUY31fmN/rx0pwhcIcY33MSXu65HVHH0sr0Q3mXp/82ao1Zy5
qsondLGahyrwvY0IsrbFOMScKQMsLp2v6/FSgLq9FWJPCX20PQ6oUu9J/TCKGOx842KYv9YiRBOr
WE067sSrZUU3TzHinR0ykcgdmrc0KHQE55v+w6s/HfWa+U1FXYp8eHFmSkQAR7uORtw706Hc41do
XcoMwRxViYsjkptUkeqwwV0UloeysW9WNiyZGuxfcmSeVkscMOXcsqupVrmTPxW4Z5XlxSh67U2L
Ndkj5fJ2N6hD/vooTDrB3T6Dldg7i09o0PI3wjCbFVRrPF11HcsNfKGPojM+2HGone4v8C+8wPI7
gtYlf0H2wODWvd4yEjVbLcbc0aVRGu8Rf44PWFWOx6k3zLeFbPOvKsrP7ohnymEQuCIeqkqYJzw0
4/dhW6Bbj6KkvndKHkUbP21lN9NuJ9pSxceNfVmQJJWjj1k3o2vmlvYSO8p0sbq2fAf0Lfvm4wp3
ECNyqnFfBZ8LXo3fIyx/BKKRen7E8TI8TPgHPDXEorOIo35jd6xU/ime0LeaX8E61f9FPIMQXkyW
7Aa3N/IaaZ2i7xM3RGbnSy2kYh0tBZ/UBxOVjO892H9/n/uZeEKbGSWCjZVaiTOcQFXQuKMpC4jo
+iOmEcXhIKf+b3S4VOKuF/vHFoXnx7nTPh1Qc5EPI3ZrZxOPZATPnex7O45FeMjRKnNLS8mewcXq
p9Aq0qe46jHha2PF2NjaK/kNUZBECk3KuVkw//vvb9uutOB7icGNvHygRD/p4aM25ukjd6XzFWl3
5HVz1N5ZymwsdqIZvY/3F2rlRM/kAZoFoO0lEfn6FxiI9eEYKThcoYG1n49d9gO+Bt0HM7Fp3nQN
wtsH3Prs198DMK4YcqYtAlxZ3ANRU2odHXu8+pS2wG60wib6R1BJBQq1BvwBo3cr1S6vniz9cVWH
bgWKTS4fvYanYo4V9sLFcagqvvrKGJwjup7lycYrINz5NW5RDzjdjK+uLFJNJGxTOSGIcdyuVxkQ
oo4tUkZlqIqLEh8cB6cWGZcJLGZPmc441st8K1jMcXERx0CZzUqu9OhJexaXPPRPDcp0jH59bqJ6
p3p9jMVgWzw63fhNgkE6RqJ9GZy4Ow3orOxpALfv7i/4bbyiPAHBjnse1AlyeNfz1mU09QGVWhek
mfaJYpEBm85AwKnO0PK+P9ZK9AHXIkhjZxQGzd3FkQ8c3jti4rBMWl/njykBKnNlElhf9Laqq+d0
Gkf76OjVqOMLD8lxX3tocONZk+ZbdO7bXAAwiPWL0EV+iy7m9cT7UCJtAhkDa3bCyq4u1eA0YZmz
cXpvo9z1MPO//xY/mr6AW2LL1gXeZvs4k9rtY13gbICnR/23E3X68f4irw3IgaVyBG6AhthiTzWR
2RpDGnd40UGZtHMcg7AyhUSFA+LOA26zkSGvrSOI+flzUlBAze56gphsqgAS6s6VXeU/51OdvdeM
YevKvw3DlCpQy5BIN5ElqotlBDPn9FnadlgJlPURMmZs7hwsaF7oVFUvk+F4L2WsyOe88FPX7IT+
cn9VV44JY5PdkKAaM97kepaUNgK9jxg/SOvMxXsLp/Gmrp/HaSwP94e6zfypekkgHwQiMqcl+wEx
61abING42DrFWKQUkfIpSjXrwVdVrL1px+MEkmneD14G8VbV7Va0b665URpCf4h+1U07oFSwGvC1
homGmFvscQTxHq2+jh8z0Zglwkco1v6yVPwc4JW89/Si/diU7fc0aOT7OpySQ1wEAwKDnfVEj6j5
6/7irO0DyLhAZmd+KWzz6++QB4OOpVDa0cpuCyraiAz9pZh5cBqVQkp8o20LvbuuR8IokuIdou7G
RvK5tt/JA1BJJYjxTFr8As/OdK9y+AW9gQPrLvBSALuRXW9Uf9eOMRxPoP/wTeHTL8JTjLVep+Ey
5yqK6D6UuYhxmsSEdTw501QeO9rGl/tLuzoxCmfmL47Gbdc+rHWcBDIOMhfzJzFo3htp8ki5P8ra
QUIgBA0mggYMn0W4gM6d5XlAPMySRhwaxbPcMO0wB8uV1+N3KFqAiqdigtYcz/frveKFAdE2sBDM
6OzolPe945qBCA6e7xQbudLarBAOokZCKYpBF5uizdU8CaXTuiBKUXpt2+agBRrG5kGwVZFZ2xgW
cX0WWdQoQC0XsGkquzCI7yMGZ4+aaCIX4+8Ms+fInF0u+lcD/ckKwHrNOBXA98t7ksZGVrT4Ebke
JCK0vtPqVA2l76rYuB3v742VyKcJkmwwFjxQSAKvPxgAKBlRT+vcxrKRnPUmZ+9nSgR4pKvPmu/w
SPhfzs5ruW4kW9Ov0lH36ANvIk6fC5i9uemtJNYNgiIpeJfw+fTzQd0zU9xkkFNz19WUlASQuXKZ
3ygmcM25iL841B9UlCgTEfLAIm39p2PB6lQH38QYaAxNJe0f6mJ1shBTTsfXMoB5J13raY/ITOOA
reKhtgbpTDuVKtSsN4N1TKnYzSNuZdxgJ0kLGTH8/NV8sME2/CodTrq6m27J21fTrG7bM0ybQxOn
g73syscWeyD0wu0vAuwHUeDNQkdxp48p4ecUNKUEN7CEqIhgWWIMVv9Ft+99VUMJCreRtAEcFBOJ
tw80YsA9jwrbWJdS3XvTJKh8NSUSJkqCrlqrlwp6gl8s+tHtBpfSZjJAPQXl7miH6YwFRqPHqHTM
7bQJpLJiBGygGRq4c63/VNpKRcdCHYwwp9KcsXoxzJvaaNvbtltRpCZyjAVZVJyc5ZSde07M8v3z
L/3RiwFFv03diCjmsQBPgR2hbbYop+SaYt+XmLJGRjYqUVJ4tFbyxQkx07a/iMofLbrhAJmq0r95
p8iJqj7+q048hS6b+SRPmz9LYE7RgD3pAfMw/F5j6J+fP+gWE98WP0wmuAUswotGiD7aaXHeS9g2
CpmGl9SPdjP9KBDI3GftUJ8rwxQfMs1BKmsVzVkRF6+fL/7BtIbsmOMI/nHzQTkm17buHA+avd2v
UAr6sOpFc5mtTuL5a7Na+6wZyqCK1Xm3ZFo7n4gSuNDc14BdGaJ/xXD6IKZvNRjzGiCvGybz7WHA
57JMplLjm1d9eSDELpdzoj8NjlhP7aXr958//EdxFm0OrF+2DA8I1NFyBc6JSof3hJTW8AunH/jL
Q9VakTV3+LLjYJqdJUjEXUqr9b64Tj56VJe+DyNtBkZkKW/XloaaN1hqD6HWrd7eS1Wcoi10TnzP
E1UkuvmLycn2LMe7DC1gLpPtaoH583a9ompTzRtZj9R0icoKz2PFFs2usJzxixrho9cKmZa2LzB4
/sdRvpHXci0qzFTDzNHnLOpdCx86mqHYd/X9CYXK8IrqMx6mwLT1759/0g8O8MZj3EC9gBTf+7To
SVNUCWuPtWLvRmXYHMiwD75w+X+7wKzz4XSxOzf6fNkPzjDgHYaeBI+tg3D0NVOrKznaAgZsktn1
SaGqM5ZlCj2ELFaW28Ux5m4/6Ypxt4JlR1ehN7+qWD5466BBaALb21AOGe+3H9jGzM+VStyHijsU
O28t75x2wt5a6uNObb32gPh+GvZc3l+cog92FriIDeJKlEcj6KjpHWeO8OahHEIlz9w/8aY19+Wq
twyp6q+kDPUPHxKaLCkAisLQnt4+ZK1KN5Yqvjvz4lg/BQbGp0ym9L2YyukghzEN08ROA0fL6m8j
log2ZAhgGlI18UAq3HhKfOgJ82FaFiOsE+CIBNYadWeQ5/2PrjVSPJNq+2qOZWYguC6nPyvY3DPv
U86nY5l1AWHCcn2aUrju5XZ3kq7ZV94aHz4luolb8w8W6zEu03VTLG37ecCPSmnulWU+LVFlW6GY
6sJntr4q+FYu8oKea/dF8fNBWAK9ROlDaAK6fLyRddwNU+H0QzhgV/VI5LzrjCbpAb+CTrBS/eHz
c/NBlkUHbON2bPH+neTI2OVuSh45hHbfUkXDVxx1v6q/0k/5aIsCIOK54LGhlna0RZ2uj6c6VYZQ
7UYMNuqiyjCQa/v1tHVx9/z8mT6KBUBqt1sMhU+m1G/3KK6vuVVOkspOMdcH4ZqivpFDDKV8nHvj
YqYftWJ5NEx4W1JdR3OBRd/nv8IHhBlwFwgpMLlEYJym5tvfQcFrYZoMDX6lZnULwv4ox6IX0fbx
uS1r8C4iMcQ3VELM6sJJV32zBJ8SFEMG7blo1+JVy6r5+fNf6oPQTI7LOIjEHazjcYBKe6/sSgMX
Y6CW83mVY189Ddawq5J6jTLR66mPms5XwmUfrAqfeEMveeRWzKPevolULzy8J5UunNre/u7BMcNz
sIvNO7XVzdVnaOKdFenY/P2HZW4MZJUGlsGde3TdCldM4FbRxZ5yV+2DArbQedEwwAk8nFAitKWB
anBTfXF8P3raTQ4Q2DPtQa6kt09rqJmW2rHEr7y2vO9Wpy8UEmacQwsQSbtTh3rc2UuyfLHs77bj
UXYB6oQcapu1YtN4VMWotSYKV1dA5RecrQtD6/Gknwyv/LnSQ7/NPWEUfgnN+2Rczdr2tYKJQhjP
eaeDdE8xmnWRxg01VL9RZYS2gIbZgDWZLxslef18H34QDH7Xjtvwm09znAlpVpHOrTcjdCVqHQdi
s/Sy9do2UOaosG0cxVcB4aMFCeOMGSmsCa1HNzMItpamOspaqtOC9SeNLs9E2Wan1YAgQvD5032w
Azhc9Cm2LcCWP9oB4+L2bsp1H8Zxbn3vhf3QtLK6cHEUDpduandZl3yVAXxwaaBzR6b3u/vNhn+7
61YGlWbROl24Ngr2MHnZO/iJqyX6s3Y3f++8+f+jDQ4lGRr5VihsrYC3K+KObMphqASNrHQu4E/k
cjhJ3YUhbpF56KVJTUkvnMScq9NZdqaS+7XQ9afP3/UHHxaWNwLZzLm3nProXWdMH+JKdF2oVQCM
V0cYvpI4xLEUQ7vd52t99I6R42EIjv4JKd7RJvJKGgIc5y5MczHdJlq5PhTqVPks7e5r2aZfdPI+
2EdQJ/GJQHGJNOBYhdYxaXWAQaEiLLXuBrk/nEIXNU8X5C2H/KprYzI8d5q+It98kBFsijUQDUmk
0SE7uj2NUsstvWc0loG+iVI0IULNpTj+/G1+8OWQlqR9zWzBQM70KDxnqpc5XtH2YVmMDRRzcz3N
cX0PUq/o/v6LZPLFEIGcalvz6IFksw7VZIxD6NVW1/lJAbCraBL3ljfwCqfI2cFwSKK//Xwe1o7Q
tJgvonp29HwAptVGd1Fijmshr6cVl1ukQhWwgFr+Rez/YGMiEbIpZf37aj9ayi0K5Py7lhRuHNJf
c1WJSMtV9RwKkHNbN/pXZOCP1mPaQHm3ZRF0zt8e/bGshUDyegi7xXSGiIs1lye8Y++MlEq/W/rR
+iq+vSeEMXyAfAbxGLYUI9KjZ4QYmZXTOtGk00vkDmYHkYfdTB+8yv1s0po87HrVeNAyRxYHbaKp
u0vWbtgnk0qiaXZqbCDW1Vj6T2EtjtgnqpW/urEl1l2FhiX5wCzy6kZyHjfBCCO+Tvo6eUmHdsAO
TvEa8JvS/V42blUFXlzryd4tGQR+kTa+O/OcBG5wkETgzOk+H0VVSrdltDLBY4J7ucm5osLFEKpf
tqY8ya3pmffw8PlGfb8khHzaEpu6G1yUY0WUVIKALOrGCru8d6czQEmUb2aJd71Pj0DInVKQ5pyO
QHm+ygzfRRqmp8xeKF25QRikHUXvPsflbl0TK+xzNCaiZHO6z2I2wN89i9s6BFLqAQbteGC83bC9
G+Oh0GFDg7LJvPorUuLBrJTG+bq41c/PX+e7w8FaMF5AJG5kXu9YXAWdjtoZ0WcPcyOO967ROj+E
MK5HJY2jphq5Bv/2elumCQaYelGlVfv22XSnEpha8g5pKFXK6Hd27P1K02zCfLtkC995Ro3uweeL
viuPNwwuo32mzyBk33U6MKoWGuZQLKomaKOreR/KNq9CIbIxXIHrBBZeQ1d6YnzlELNtiTdpLivD
RNn4aGw4lIPfPm6Dw/DYZ7kd9mmnPEwJQLWTHOmMQE/aL80of6dqx6vxLZEzJbVifx693F4fSxU/
eGgnHrqsfj+k5nmHQfnsk3XkN6oLydGP9USnPO90ZK6tNFeutMZybzGTqX7pXYX0AStWRghHRm4g
z3pMD0UuSHs9rMMu1CLVkKmI0+V0zCFN+fqgApd04qHJfVVBiC/g++V/2k2xPn7+Fd93nhl4qDZw
H/pmG7TsqEY1U4uEDY+0sE0y9RyqgD773mJVDb+myIU/L+5oRZR27dloCbQyndUSua8smTPgS2I4
1cnnv9H77tL2G21UeLpZlKrHQ3W1N1NBe7JBNszM5oiPWvS7zEikEqHCqDPwkJKapO5BJvj4w5ev
JvUO8pAJ9nmBzFW7DwRe7cJXwcDXvo0odxPKRTXVXQYNoQiyPs+v604t0Uw37PWRfrfV+gNq9UXU
YHJyv+oOKlhlYeKOgUHzcMjk7GXYDFga5B6I+s+fP/P7HY1wBxLq8FeRZKET/XZHr2UH42qt2xD2
nx2sjV6eiGoA7yDnryZd72MTDCTGOZRCjPLfcVY7AS8kQZEk1F0xPqaTaUPgsjWMedD281WKwS/i
xIc7jCkXNcKWKiDI8vbh8KRLqg0FG+pDPkfc8GBkS1FEJEZwOqdahErnqn6aSyuSADhO6jWOg9Rp
sn8Dvv7rjdd8/9t7/rlpV5Gh9370n/9z1b7Wd4N4fR0untr/3v7q//mjb//i/1xkz6Lpm1/D8Z96
85f49/+zfvg0PL35j6gesmG9GV/FevuK4fTwe4Hktdn+5P/rD//x+vtfuV/b13/98dyM9bD9a0nW
1H/850eHl3/9sQ1g/+uv//x/fnb5VPHX9q+ieqrX47/w+tQP//pDs/5JxQjTFmQ/EieMQP/4x/y6
/cT6J+57RFi0iCER0c5nkboRQ8qP+EsktFDE6GoBlt8QBj3aAvzIdP6J+A0sxa0RvwlpWH/871/s
+t9h9d+fhPfwn//+Rz1W1w0k/v5ff7xNTACMoxMBDYNF4B9D2TraO5LKrjUGiWPEGicOkjJ2PSf+
YMYqVnnmYokLQDHLs7bU/eEvr+iDld9eb79X5q1AJQJou+kk6m937QYyylGwzoK+r6rYd1JV/dnZ
Q+xEidGuY+ghCzkckLIoXvtqJFx+vvwROHFbn3kwPGh8uKluuXnerj+Yfdu3do6PhOM0OJzkJVAO
1940G/vFexhWjbiHn6YeKoXUgmxotWaPF4q5//wXeRsvfv8eeACQxTCUhJN9rIvSzu0sJ6XHFa2K
zenejVc3tAomdheDofMepsZarj9f8m00/L0kjQwu900pih15dCVNalN23arkSNtL60w1ivQH+jo0
/tNF+Wrs+36D0S7ZkCTIJ8NpOtZd6Zd5GUY1L4JBlnPmt/1iFQe6sB6EZQahgEsytb10ZK/+/PsP
idYo35kyipRtewl/QWL2te0wniEWKnUs7Et7yeP81MAvRdC96L/i73zwmJxjzg+IH5Y7dvhqx8Fw
18KoggLX3bMpX4oomTR4VEn+UgnNIxvhVX/+hNvZ/L+J0+/PCDyRtgXJBW2iY23qRaqjXRqYlbUk
kT8treHj5cSLL5Z5f1C3ng/YcCbV2Oi82y1rVo1LIUo8ZUvrrK/6l9wch3GH061vTFqxU1bJvKac
6/qLEPF+n8L7JnZuwuKEzmNhmdroSRrbpQxmi/DgKwW8gbge5QvW2tg/fP42j4YJ2+vkw20iVPS4
ENQ/DgiOohU1DBHkIHMz/+ZMlZ0EFZOavabhrhVhs2UWIYpqpCz5aCirPw8D7oWrsyhR19SWio1i
PX9lG/3+HZCuECX1TdNxYxm93caFqybNEK+osKQQAs/UuFqDevCK+SLLUu+LWPTRYluvgcBAhxsu
7dvF5Kqa6ZIgCOy1s3U2QG3aW4mBRh5Ywfbx8/f9fvdul9tv++KthXNs6GkT7XI2Eij3bPT2BtJm
mV+1bdIGn6/zfvtC5kargGqRrwoo4O0zDTH8p6xOmkDM9XSRr0q5l/NMVSU71PDBKyXPNASqe/pG
01cqQu9jO7gLlgTwtLVvj5EXQ90nw9LyjCkZ+c9uzFA31lHOSwJbz/XiAkwrV8/nz/vBeyUBBS1L
PKJoPD40neYmdh3bVQDIbblWZFl+I/K64eervIt3zBhRrOTWIjbAo9h+/pfoOjq5zCkSLPrNmnLt
muiMxp1rnhbZGAfY3bd3Gof3C2OtI8ooR5QAhF4RvF8OKqtu7/svq9K/mBTYTNjzlF7qncVG4p5g
Stn6BfI07olSSkQWp8It56huRjbUWtrJS1ZX9UmvTtI75KpTGCeUeriuf/5CjiCF/G58aJibG+Ed
Z5p3+YzRFN6wTjhwgqJp9jB782mf2xa1q6ZPru8wfj8b8DC6jqvEC9Zc1oc+nxKOsSxeadN2U4Bs
YtdEsAeyr871u0MAVAJU52ZByatjhvX2xU1LJt3cqKjhYCd8F8NU/Sk3gEcEdTy7kRT36kVWKmxM
8kTSQE2KBQCy1B2/JkH8bjlzfaKPzuSEXjLpp44Tz3NkitFJwr7EUS1sZfvbkUe3mcWBnO/80Zux
eOcz2ksIB754of+sqvRmi0nuaAoN8w6Mv94GrWKSAJrt2gO3TBb1YrYX93WqtHo56WM7z3dL05Xz
rtVd/py+omkV6WpRniYr8sI7RhHqT9ojSe4DReeX8MbhdhFadq1uith6lRXUXfjePzuMEwJ1nqsy
cJcqTQKTdxL7mTIt102B+pufLqh96YnJeG5qJ7KvQVZu8Zjb+XKZqcbylZjl8XchqpPHU4ODidvY
OEdJ6FKi9VNNTR0ol+W0q4D1lpEZNvZXvaTttuAT/yVb2ATJkQmnr7PBo1DlP4qD+TIKnP5SF25+
ZqdPiq54wodFiaWirtLJ8qXoMeCpNTiJak6jOx+M6zhjTBirCHzSlxHGOUNV69KuUeAME9tLr2Uv
d2WRnhsLzFYU3+3Cn+ccL3NVj28l6kVwDjl4aZRWcghkXZV7fa7wx45jKXbzkP0p9UlR/ErGbdDP
mR01jA2jbGnVp7lfT5qly3+ookgAicbFfIdeYZ34pFquj9geE+e01SewLThVhHbHAIeQmO26JjZP
4thprzupu9N5ljE7w7/aFvt8UGP0BWlwNX4yxsYp8cAJU/TvFz92UCoLyqyYVQReXOdmboV1UZRp
oBeKCswqVVQRxp7StXuovfY+TddlRz9UNL42avK7kWSH1mwN+cRH1yCqApsIu3Qp+72C6IoJmWOe
xU6hE3BPPEERQ6Jq2beF44/Dmt9oE8gcf+C3WCOtsxX7xJOucqpWsgkBW/Q3sbq2t53pFHe6nlav
kCJ6RIrTrge4XFq9FiQtki3xmFyNDGONvShdxDTVvvd+iVYTDUdNsX4AEllWKBsSglJmLE4wGL0x
+sJZxms1i7sbzZrKA9CP7LzuYguyvbGzhefuhAEEnZevXtYrhgEt88Z95o49ksmaNYgoqTsT0UzN
ek3j9U8lT1dKyXH2fgh21G2q0ANqxrEr/CabG7+cNeNxUDvtZPZc6eNG8M2qZ/1aqFrvw0570eij
RICtXCZwEg+GoFmndeeJ0lP9BLnWi7Wy87Oqsqxb8Nqz8OWY2IM/5QzhWUz8WlancYNGISneT+6o
FZdl3D47qX2X0Yb3R6HP635aKmn4piwlKquG9q2dizrZx4mu79q8VW/03ERiQrVw7Ulaw08y+Szm
iXzMypOgnzK0fAtjvHXKdojKAjmI2KtkEVJLNYjn5G5gsxGHkKgFv6YYeYO5othRryjDKfOCoYrq
uKAfk2XCudeS/D7V4yE5pWgpD8juGCkSJlm/173WytF1Wsvv/TLQvGxwjyNiJAnXCGo4wVI243Ul
FXVfLhAqR82UF8loL6eU2TaHO3ucDHxMm1zcxUY5+EOJ9fBo7FJVfhO59S2nSvV5q5YvlPqwLvES
zdzj/kzg8nWwBPi//PZ7BmsTycmzXvTck/DdGwRa0Q+tl6u26afYl2mCYWJhZBunT6KTsXQ+/lsi
mszEvEEmRbnSRUoHYWgD2rpGMFnpQw1u+OB4yV3bDd3NuHbZSzrZ1aFuyvN86O+9zEpCPGfZptZT
u8inwhEleLa6mP4k23nxTC63RZl+iqUzf+SrdNjPpnlYJP7w01TdLl5ypaxNfaYyJv+ex/KKEdWM
FXn2qMkXUWcPbuK9pLMGjMhdT1c1uSBIgaMbpwjq175DOT/07A6GeW8+Jok3BaWlX2lKnwWD1e6A
gz4YzrAElboge7xc1Elccps2D4miGXtrLX6NyNHg6fboWe1PNc0ePGu2fNvGHrQaOzfok+UJPhou
AECTnsnvbhdD3rtqoe6Unv6Hjp4AaK62xle0An6Aw1PLHisxa5uEdtvFiRukXLzn6B74QmsHX58W
OxBNnoT4u1+V5soXktOCpWVyTvpZ+rgs0uZpbT2cMQ+/rJCB9MdqLn3GVQYrqBYo0lSllTkjuVs1
pp/WStAlRnNZa6ioOV2MAiTjF2oh40SpC8Wvjfw+me09qY4kQbC6aOGc4B2+zdeSO93gDLl1c1WA
VMRKrCITzl7hzZgHsjfLDUWnm72fa9YLWF6j9fNKWV4GcPE/rEGrT2PO2bnZyBaMa7HTWubm86J4
qDRNV0WvMfpV9OUOUgFS41X9gLrlmXSEiASg4D3xGb9Fq/MxrDqQTVzIfip8r6NdJ7U2LGfPjEq9
Opu0/kddxKe9KON9hj+jr5hjNJg0i2j1eYHF7DJMRJZG7QQTrHTKB4eOIjK2msqHqZz7TkolrPvx
IR+0nWIlNyX5l0+XYvFLa74pcvc5sVcME80sOVc6a4haJX3u9SQLJ6zdTphvrb4jkiqoFSZAHmT5
i7xtn/VUnHZp4Z56g9H4S1n/cpUR9G1TZb8oD7eZYqxG7tqkL0Msa/A3VrVjwlPemdZQPsi446Po
qUd2gwWQ2tZ05UctDVEf2clC3ZM175GPWH32xKuOGxu7jsp/7NfsIqtq9yDa9TbVTFRopruqbs+H
sb2t+yX/sSzdTQZlHZl1Zw301n3W1jLBKaQ0DnISOs2lNY/sLMYUuxNRXC7CT4fsUhKdb0U33apW
AzJuXvY2EFCzWS6MrkvZ7+ZDU1BcuF7iMwm6zov0tFOsc7lMN3raEejG6VI3i8vCae9jOZFx0i85
KebpV4Ojm08f+zxNNOJGXZ9P+ojibpIye1HUX3bvIbIP8MU4Q/KrIVWdzwokxvym2tTzyvkcF7V9
hx2hT5bhHOJ+uTFqdv9O40X65fbBq+HRSSAU4MK3Vwg4na/UaXGpJnPlg27B76GuH7yheqaySX1T
9DOqMnozhoIuHHtRmqOfOOtlB0hzAJqFtpD3SAC3gjaTf8YTrExfS7jEDRvgWKok51qmqxfmwqRM
LxlguHK8mSs2Ja0LTLIKQJdpFjd+PcWTLySOuWmzxkEd57vJy6JOLfYpUoiGufJnhuy20D1ucmtG
brutnmbFA9Mk6xc1UwafboC3c8fBd8069SvGRn4/GVc1eXQwz/G9XXfndpnTlNHtBq5z+4QR0xlw
/+UKCsd4YiWmxogW4QllVb5PrZ1dlAh3B2MbXzZNFUcaDQas4g5qeR+j5RPPiOVPbWR22lmmAmxK
80jFTWcfM9ADC6yofld0DVYpRjSV3Us2pc82oqDJ9m5TW95bqqjB8JrOYcYkDsNcpvpdRa9K6CXC
k2nr+p20922a7ZW5zHeW0K9djV2m3nWWGe827oVtKN9iqjbovwGqIddkGjvVkwDoCqBthvmil9Np
nzVnUlX2QgUGpYyF5/eWskuKdTc57jVd5Qe1il/y2tzhQxDROYrMESWLxrmbrepK9lbpy6p4dFBJ
64z5oXEzQjc3bN9okTmZ5m7QRbEz3PKa/mmJQufURHplbK6ZpU0PLIvJOPkcHmKFTZ33l3k+k7Db
vV/Dxk0NJJ+9hV2AqMY+tabVB3lx13V9JBSl3bn003xr2hIepfmmDq7tY7l0XirqrZ44l2ZFu8nG
Mhr4SR6V4NBP7dUo2VJmypwVSSgzq/eNJXlBg1JXKNB7f2Z0e6K4WBloDoYVLt56va75mXTr8wIn
lMupbp6ZbCqBM+f5eQOlOyCb/u5W3bUDGetqlHZ6YukZp8bl6q6kL3QcMYw1Vh4yqpL7xPV+2iPm
RplzmNTu1rWVewusz9DTIFxs81fmuBNlqEHp5jh/qh6z1cxGF3N2Os0fDXmRuXodoGCWkWJPj/S6
n8bBdfxYOG1k1+69PWu6n2r6rqlLuV/kkp+6lXFfJO4d9usObY3uhvnNjYN+6iVKQALPMfmnOSun
YoCcnNrg8kvDuV3KDX/fx3FUJe21UmQlugZLSW/WOZCk7dccJWVvERZDD6tE0N65yuLJCfrG7naM
W26aLv9ZiNH2VyW9atqSfGtYSiBpfffL1MqbCpEmf3Ng8FW7/daresWIsX1pjPlGQ7Lw0Lqr8aBo
Q+XrM0POMk7WYNT65XSa5dXgWHAY9GTaWVg0FH63Vo7vpt1TXo3n4H4uMi6w0w6ORWhQ9cDGxPzM
pxdYXLDv5NmSTY9DXWLNWa3EOdIRSQg9d7ysiVEdgBYSp82zMhTL6TB4Q+Ck2VU3xFdYq5zO0zji
LJt7+xZOQwjtUokUcy4CTTDu11z8rBqU2X1VlyLKDTsOc1FovpdX3zrZnzjuQjgjsvhq50CPVurz
0sqlT98jlGP90FTKq7Q691pN+vQC4MB62jidvqsyPjOat0pU2nNyYUzdTi3iQwpek8GQ8ghoXmc+
q+y9yuEEwRXb16Vynbv1zu3Xb8k0fGu8rA+w8Dg44JqIZqE6MK/uF+O8GfqbZtRLX2+7c0PGkWet
Q1CstcXltdExqvR29Jz7Jl/MwJLiulOtH2vtXXmjcTJWqnbA8AV7bRdcDqyzKE/6B1MqoKw69axz
m5vZTW47rbmtxjXzC5k9qlO3N2rOnbTM86lsoN/3+qmwvFMpl8jt2otFFZQlVDBc1bt0WIhRjbND
dGM/L0tEH+NQykHjYunrS9dqdKbTbr2e68Kaom7yDlkV36DMkgSTsxR0TOKD11Y7o5q/VWXlhkmp
RYtGUbsULpWy9mtol+3stpqf4lcWOSVw880gz0GrNdZVatZmMlxqVL1ogEDNs71TZiHGoLBm74GC
cbiDlAYzolOVogqVpU2JKnket6UPoEpeWiUJ9K2dCa7pdfDK/gRKdHrR9UpxsyRN9wvvU4KfInpS
xg47m0u9FA3drGwwlVOsNUk0E4BpL3RyrG/KVC0niprOlwOU92GvLc7yrY3z9qpFajaGn5Ep5S6z
Rv06bpWYy1qbYvvQGGUZDZZeuCFHyu1CtZ/HqB21e4xXR+18tAbn3kbs4xqhqCQck/VK6vG95643
oF/Un8uyoNTtPhHv2iDfFF/k1byhabNOz0/tZMXtQ0vzvNypqjo8LrwgdlgPpi5GrzMx0+nG0tFM
c+hnKT3FQp5exEpyv5gayl/83ngc38YUz6Ucr+FP39AIroNVzGNQedbVkpa0PtYmv9hwGFiYxn38
EyxNcZXmbdTkThHkjRrEEqvPtTN/dsJ1okqP50PJkJjY3szItMTSClSFvRtYgltGIMYHZyaJantp
rppanE0jykxZ3/h9p473wtEfa7f95jjYtqtlTSu8TZ2f+WIp1Byx5jMgk2eZN5DpO+n3tLA6uo8A
d04qYsmmQfutXN3yrmqTH3rFgWVvNJZf8Eym0hihUw6GT9aHpU7c1INL40Cj8Ey61AjTScwhtIsT
p58OitHdZqNxNcgmw89dj88Yr/9sirzZJ9m63KWtUk3n4zLWT9Rlyc+uFu512RYdjFC3vE1anc7u
5qu1DgChxDzf0qAM18Q9TWdbXi9T3wSKSNZ9M6IUjrsElVSe5udqnVh3HPCnXizXGdn8Ve2JvPFd
rymivF6UBwphOq4xg507OMfywLUofMHFeo+oZnJeSplfO864njrS+y7VWjnFpuY6MfLvJt/hrDFr
ZHkdT35T7IqNQNLWRz260A8lclX+mKLTOadD9eBJGgh2Vll3WgIeX9haKn3GfYdl6Lxwsez5upVe
+gy+3362JgtHVGwcYLqb3zpNdc/SrCqv8kQhD7eW/KKEZkYqwRTdz3LVz6GS+t6qn7liGoOltSws
afpITTWG+P3yjAz3BZ+FCdosnhgzl6Gw2pu5a+anFn0InxOD/rjX0Wsz0zPGI3UkurY6TPUwwukr
q5NsitsTvOanB2OB0RoIz/6ha4MedSTRAamUtjO9SgNKoI9R4VVFBOw6QsNXA5q66id4rrjBtKz2
FIzM2NVV3tlTlgaNbhSnUu2nHQcQzqLlIfZikcgIt/+B1PUv3Fp2q2vEUUmuGJSjrkdZagA2a9Y+
R8+1s5u7RKiVEla6LS4GZPdm3zAm9QE5WO4Fvc1aqOT5I00SNMNmW8VwBAucMz1b4MKDTw8UZR2D
dBivV4NMurTs8jAVMaaAwK1LvxPg7Ce17U/W1oIQXs2aILyXyv9i7rx25EbStH1FHNAFzSmZPivL
q0rSCaGSSvQuaILBq9+H6h/YmR7sLPbsBxpCd8tVZTIjvu+151Z7xb2sve6Sp66hojbT7aH1cD7p
IE1ffLMUt6aY7ozaJifHEdW3asyzb81A6UlkDeg06843f9hZKQ9kUDif5FBYkATOMkdTmssfYVgg
xyuGxN3Do1dZVMjB+tltSDP7Ul/s2mRiUOGzk7rxYmcFD6QmJi/SzIKMi4vuaB7p1mkGQAr8scWJ
uLiG/9SaedOE0eTyQJ60lCAVBqg1n28lJuqVixA746w9lpM1C5m4g7RLLlaWy/Y8J2NGfaEJtnux
Rit3P8dRzXx6x0kmkVevjfxe8Geqr05ImvO9VY5O+hHi+lvuzJUCxrOqpyHd081ZvQ31+IeVQCe8
nwY+XlFhB50Zc0nARWqm/pFZ27SOfZ844sxd4bWsQESlvJiYJj/SOvUeexZ+4rr/0Amyp2LtzHiq
XQaKZjhNZt4FT9XMkHdxw9l3Dsk4lOrUjvX43noVD1VTevwPMoSdYoz0gr4AIMQ3igsWCy3jTE+O
k8WDvbjLRUld1fdO7y6PlZ4KeXAm0zll8+yFsRRZwn4F7gieLWttftR9TZ9sbQbt52gbg/ug8RvV
+0LUroAqE2a666nDWA5yaaf+BCxfz/GSeaaxh7wktZmbCz2tP3dhSV9QMgZ7osn48gx7x7pNEZ/x
pN0FRDboP2rfPzq2OmI7el5Uqb62BfBzaP00VAFQODwQtnaY5eCBC3ccN6HVn2ilEU8rcOsuGDKL
zMrsW8ZUm83TJxnc67701fptqPIdxqMu0kPQMgSB3bFxgTfstWLzGZct/hGxLOeIrbKD23Y+q+Z3
mSmZxqZnQBulg3Vgi09qDFvoPVP5Kw+D02yo71Y6evctKVJRGS6HdE77B36L+wJkXr6S8iLeTKsr
TuRsfQSjy9Wdrf6pZ9res0JlU1T1pDWRwb9GRekHvMXAlPsB5yx4XTmHYXV0zbH1nlRVBcTZhjOn
wSLpoR3cOciiptMLHxGvr527yTeJjXRV2uO6zWf30g+qdsAaNrr1YCm7UKdiyFnoXVHKYNdkI3sB
qc+sJ+yN0wS6U4XHtg20e5f3hW73fUfFTZzJLidZQvWef21yg17mtrGb+sADEwwHZ54X8+pTRyke
kmn2vZPd5oa/Jx0lZPleRXmz5tT0rqoznfbM25uvJ2u27XWXENbm3Pl+j2wMtQosLGqOVB3afrTL
JybmJX0dK40OvFww/By82eBHzSkURKbZ4tR3usFMGWCSO0kH13hYmnDIDplwO5PTJUiDCMloS0Gh
tWrnpXSUtK4htp3qZObVqk5BLYjwi/46Joj+mervs+f1+aM7OEV9K3tonZ2ppqErIqdLhzUKvdo0
bqHX2fmJPzkBwJBZdbXGQIBmyv4hdSUblu2X+iLamivRLYcHnuF1PMjZGY09ESGpepvCJtw7cuno
ByFH5lQbrIFVBbzxWJqdPKEjUxvn89aPgxVECS1nO6lgL1Pmzvs1bfIzXNzv0F/fuVJZshjAr710
9AOH93jNXe/azEF1qrNwC4GZNuWHAstxxHis7XbdZyupJoMh3djqQ2ajxlXnbDCySG7kO+2GDSuH
Nzm/Jsry6K7Lkq+4KgZrg9Wyr/WQZ+owKJQ7bPlSFicgaGbLWY76rpFdxlCX8yyIwemvle8ABGWV
F97Xi15OJBmiR5/CQrCGEHOaIJ0udjzLTO5kpg2vG61ymEIu6QXFL4+5EzQ/yRbR+0mKu5Qe6I8l
tTRtQKH9NA+5yo8qKGVMI2Z6Xk3zZbIbND/CzA/IMzyAnMrPwbyGJNZ9OByMdLIvOUdEf1lYyI7I
yD+rlPggnLD9iy1tthoAOZfvBFM765/8HvKmvWTQJ9/LvFE7syIHcWzcJqb4oLIiszV4TXXeMc1q
4K1Vmu5pHZz80lhEz/lsqo8+z11M1M2726x2HsPU2h8VKALEmT/aOxgODGsQrW/0hrdPpeV/dRTA
jsK/tq+XOXmiMqNb9mWgH2uZmJwMbRX7dtPdAil9wPoxeCjDSSVAebxPpq5K2MmhnM8yHKtj4JXh
h0IKe+xm1d5Zitolh2K+yAehZPsWRN1m22nXZ28Wdpyr300fsrSrPbLCs58nC3aM3ttxY4z34eg7
F+RFqKJ5t3/4eZknO6u39b6UlCZFsOMYHGATnX0l6A7bEWHnfmCySCc6Upve2g9lzRNWKk//6P0t
vrZIDJu1v8gfQ4i7r5mrx6+qIvUeo8OTwZ+EZ3b1HiYHZogBo1kvBI8Z4U5Dmd0rRpHDYDTzL5fU
v6etcfrRkNOlID/AgEpR/glAAdRKSAegCAedm8Vluzrfsn4NolEH/Z6CkOZ+cFPzJH10AFGA0nGN
rakojzXBonsPoU7KwbNm37PECw5G1ppJNMJrQ8F2HedqMCHk6hZw4swe0ZzZV0rJvSOWVxuYpLZV
rDphgu6r1OKjEgQ7m6LcFwdz8E6j3jxCSIaQelliH7PKZmf3jcqMU9Wsh9U1+1tqzPKDZl7nnlbS
z8lswp5daT2z06Sx3ybUGjm1YZ6bul3OvccgKspQXOmVqiGMCbhze5Ub0bgm7hPZQOpbN3R2uEvm
Xt+wWIjnJlVMHrKr9uvaBPcAOEFUtslpFuuJ/S0/DCapRp25PKMJMV6114xPElaM8TVvDzz/yCNC
szj0ZJy9D0Q9b7J14ZxTwZMYLUvrPyc5CoCgLapzKOfw1NEBdpoKH4QuD3dYwdsLH9lz2WTrN9R0
oNop2KNZePLJoLl8lzH2s9EORfkyOcr6qoSd3osyn7mb7Qwcx7Mf7CV8K70NX7XqujhOghRgs0Vb
gBwvow44rNntBvtU5qtzpNtvelw7+rXjukp4/rPw01HJ8Ksum8+qaFQs+2n6MRe2f9/j4xuibkKB
6g8Tfw+cHmT3EptQ4gRD2RmDTVFdNHXjASk9EeT2we2NE/1o81l46QpaKi62rfrYIck8Dlv9bbCL
Yo+Q5Etdlz/FiMykNXCt6s6NBInKrQh7l3EBvWBiG8xEZD0WCIPq8WCQUfMNNriijqjpYnCVBQs9
61K0LtkzUHhzXczqmQ7HaA7q3Nu1A+uEMUFHkvkcXtrF5GEVmpU5rcnPvQ6yzw8kbKVXdB7EwNSc
iaEKuYBrMCwiG15WU7W7kkN0P/MQ08o2IKUyw306ua++WXzU6MUOpLenOwjBPbOX9WW0yhNQe3Gp
Q/29G6xhH/DafBot91HuqNyNPUd/WYNOWRFJWkgG62HVdUS1VXYx1jp8x5hZA1j6Oud3WAVn5VwP
xS5IWAwmxU0W9YIe4MpgrW5nZbwu5KZe7Enpa8r1HMlsKk8EG2SA8MvwMPQBgJJfyRiaOLsGpd/E
GULN+6DqwNCBnTWGriOYIksIa1fcBA7Kv3A246Kvu9fcJHis5FDdN1UtDi234MFd7WJPiri/68Be
bqnlgQVvdqEmt4bYGvzwOjaSW1Ck4tlMfH236qn/IhKW2Bqk8qvhGWetjUurJ9MmE6Ft70CxY3OU
3/NJ1I8TVc9Xr6jzC2Eh1qmXxvAlCVzrKnszuGvTvv8FeGxec6NPr5bVzFFCGBh65cJ8QOFlJHvO
M1gHaDJIH1IAxVjUp04jIgyDbWZs15wPqFPudUVPmm0bYoS3EOPj5DXGfZBDW6Qs/q+d0QWPCYrT
fWWBhdnpuqzxrKv22bS7H4EzNHdDxXV4GPTcnvDze/vc1UVMPdL4EZLWFVWIqiOWO47n2r56C6vX
TQNzP6cqgxleSRO34hmo92LMQI3byAgD1BJd3VvlLjH95QhmYl18VRmkavIdNBIBVqFANg9lNQwk
YS1hF0kigi9tOeYbyd1+15w0y4lPdfgi27JK44LQ/V3mD4OGyTRaKp0tzoCc2mGNXO1U+3qky3vh
05YLKd/J8kxGsI8glLvZnMshArkzrwvVP5cUTMWOnan3v7ipbf7OAk0JnGQmm3Xmml864Q1PynWN
L00+2TfZ+PKyjut70Qf1bWHFenIKIS914rXPZPCSv0s6rXP2/H6SwOg2PacKcmznNDObvbnoG9B+
tRcshmY0A+O358prOOW9ObXAr1PCNXbGmMrY84gbjFvRNT9JIcimfWivyZesH8vfTpmEcCoGd0EQ
wDSMo8ljM4RzwSNP/UEYdW1evNqdFm6EKs4OKKzpBTOwNVzHYSiPHGjMbJVY0YCxNyokv751GMbV
B09YEXJ6IMylntpHY/OyvdaK08/TKOPixHACPPIZyULuaknrzUVTwfBUeOkloLArZiP3nJPdADSY
XZ2PERHwUB7uMos2yubO0rGFLfyTWEs6WW2s6V2XlRfbaawPZ1D9ZQxXzgfhLLAYznrXhXCAaTU3
t1YZyTthgh/Z0gQw8nDfpeAcU3l+R+P9cu8sZnnwO0N1UIPbluy2v9xAnelKS6I+LG6tP33LechB
ExfMaHmbzQiTRLDHcU1sSdJ1uJBRXTUPAsVUukeExqnHtH2yEqMnKzAHWZqcoo9TO2mP9Cxt7WC6
pjnP8gyiYo3AjWbP/wmMlx9k3xwHIdQ+m5rhRnWQjGVVmtBXWBSQZHuRaaFuKaQID5mW9dlmaYid
JfgZ+ikiB8SUx7q3xveC+sxz2CYprv6xlyfgqJ4PEEIIll0Di+SSPvJ6oyNCj3ctl2JBe6ra+bBi
xDmUmQY8XnmTDGzXuxUWw7iGlAO/0h1kNjuvVoHFTza31bXWxyCkfxRyKTXWC+cqHK0Pe8wEBegF
P+pCBkU1D1+wX/KxOA9pw4zOz9EsyCENgVyTtVhNSFRYSNLT7DmO3AlTzfsUYckB+I/K3Ua5zwqa
8YDPAH7IdxFhUSA+kyVocPlvTx+e9RMb1vh1JS3+ZDldxeAQNAqTotF9dSYBodq1LjZgYaAV9KWu
b2MiiqsyF74Ohr4Ezot9OZ3MLQNweMocIM2h0mCgU9Ou5xwA9n9RYv9Jv/lXySUqHc808WoRNP9v
TaAthi53lu3/k9OvgdQLme6eV0QA84h6aMWKOLO2rXP0k7Omv+8HZL0PETwOEoNMyBZ8UklS8cQu
DQJXTsPlMYSRZBorlqaM1tGZ7B2xRpnxWY8acoakh1r9pR/+Pxn7Xtuaf/7u1fsXf9//6Oj7l191
/Gw329zw9z/q/0PbX4BI9n+2/R3kj+bn5z+7/rZf/5frL/wHsxchA0jgWXGxjKP8/cv1Z4h/bLHm
iJQxI6Blx9f/37Y/6x8mMm2i1QX3P/Y/+79tf9Y/aIQirQBtOUkXOGL+L7a/fzUmYP11kewTaI0U
3OS//l4DUPYikUnHfu1l/VKeuDPXN+aE8NLIeuD8nIBE/+mlQayn07b5Z6Phv/2NwnUo/RE46LEO
/FtiIeh4Nw7oA4nLk8icMwE3uCplmXEL0dUdoA/Xp//8V/5Nks/3JUj3JVOVt2L75+/ZyVxzcNIm
dPHirejCi1mj9h6WpIAyslcI/bTz9ySGJqgc8ir9Cm5quJFO3d/kQVQfip26jVPHWd6RWzES/+cv
718tFNtXhyWFEH3McS59G38PZ3EgihB6OkyhrV5RvDaDp9k8Bu/hLyvXH9dGI5gl/xfvxt9sFPzN
rDNbWopr86RhWfibFDyfPL/IpAGVOguDXBgzcI5p5eDi6tpsMs+MDROsjmfLhyntgNt6LDp9XLmD
YRGpxu7CNYOk71mArP9vjUZ/C+3989XR40OCJ6VKtAA4fAb+2eThLi4HmEfNZ0cFix0ZjuU9SncA
5pRgopHs65zLQBpBsxOe1N7R9rP2d8sYvZHtxvAdHjZ/qifUiLeMzk5jpz2DSfI/v3tbfgdfyD8d
77j6yUSyIbR90hkQc/1NvF8HuYeRnxejEIk452wpe76b4lqWlXnyTfmrBbbd08Uh3zJWcijFgrvJ
rfzxQQZNdaeLVHzziDsAyyCU9slYfAdeuCrtaApk7537ORVfHZaBbNflmaV3wyysH5MMERgUagaI
KnWZHfs0rLLdEtDl+Kh0WC1PbphbH2Q5e+6ps5MJEqqbZFM+roWNfJ6gFcd5KpAp26CXo5NTvtYG
hR3ZedYCRjBxwjdVFqL6x8xT+XJM/YbM6yQtXQAzDrdUkGnn+eOLD4nHwpcswYdvTCakXt4bw3mq
jPEwa+rFj+PcYf5MRsNn5rT8TsWi4Jkz0ObJs5y6wYaRaBJ9Xj1MJWBwowGBTX5MEXv+bEh83mr5
kSLaRu/QhHwYPEQN+Z3OBageSD40H2QF4c6ILRB/m7NL0kNX20+SmlJGpFLUMdt0fnNX35U3tNTs
Gra58CM5vHYaGyV4NeqAsiwjU7q8lGOLvu/Yh8uYMgHbpLTVc46wXht4lFNPJOC9NtD/LhX1BODb
QdTDGfeXLkkRXIzYE6vXeRiHazAohyCdMiv0A5ibYOffOCfLd4cAJ00Y/KqQKhOGI6F3amsijhfR
pf9haglE73dFUEH8V8uj546c02tiiiv71MK8bmRItc1g4Ejr2sD8GcisLA9FGCY3MHP34OkO+X2d
zg7UnWiCHRXya7xOapz3i06ns7uiJtSFPZmx2tS6UVJM2dMaOMGvnPR8RsncQ0GIkTYaast6EqE9
yktSlApCrBDh8jq5c5uS8NAiE6yzAPsBqOCjSJeGyk17bN4NTpb5lDiZ99LhilrOgmz+GoVsqp6C
0s2JRlzow4HwR9+9b+TcnnsUzrgrRuviVMGPujbqJfKMtvyxouSwf3ZeIsGvyuIXKiqUvIZXclQB
mS/WXkxNv0elOl31ulEV4/rLqkDz+gn9tpPb80+kLsXNlIX56o+4KmKckA1fw7qMJ2hp556RsT6n
3jS8CzkRjDoiAAf9qHftAtTI/Nmi55v5/vWCHAA6J92jNOpp7TAYsMMyIyipES7Prtsh/F3qMcE7
GSCoaBS06ZoGEvFZntjvFvigIB+wUU7czoU8SSGYfRPuiYNl+p/eiBPAKNzwd488WMcjv596nKFi
SIODsfDA+PnFkgvtHCWskktq+V6sQ/dCHq+GMh6b4r2kRmKXy2BO9wqOimOGt9uOCL5Mzb2ZhgKQ
hl5z7mG9Xnw9iRd3LcRHvujmQS72EmOpSbDJNBTa5WN717aeZwAcCqrlhM2p0vaeM8ftWBbjwSto
Wj1Uk9sddG8Zny0r9q33l3U/WV23xE2bZBfl6gz9dzuVv9uB1IE1cRAC6syYQzQdRvm4SHR+x8Un
KmnI5fpsll2OmiJwryVwYbwUsBs3JBhTeAUJYXOaN4RuGqGPB9uU+07lQxg3JjcXIC9QuuFzq0EP
f+0cn4c18cCg7SHzD8OEmjjA7nQsytIsIwNSdj+L0X4qU5JaeWWckz8EboxHVbz1IWs04o8c1VfW
Gis2FHu2WALt9rDFuxKiniKgmah0u4AJ6aNJhM0IpFO5Z6cx9ZGQdbuLGlaPOCMx+IWbv/oIvNy5
FZbE+kVXavI0WrQz7cjRlzNCVbt/rmkIkydjnaYnlAGZGePP8a5iDgPakMcm2896WR+NZkH2TPHq
GgVmxVmW0VLGU7x+d9IBgTG5hd5hZY/k9klbN3jadgTjCeJ66s65CtfwxIVsJGfit5Z6p4YlO/Q8
sXy2S/d+8LFQkMYA3WmbqEwhGBBpFPRsDGK4LJV4nFmrEZK8wtbZd+WsCQ0zxqNd2sfet37W1frc
meHnYHXPVhvuvdL+0Gn6INcNccsfURq7ZyGH/sF1JGLcaqC10JlSztTMeqk67zaiEz4MrJpiqRSA
Zs+/bV773m9w7iBA29OEvn5JFPRtbwvv0FDxfpr1YO02dcWZm87HvZMXn0lnZbCaKf1i7eTvS0+N
H7PbL0j+IXC4fQC6ZMDr6AZO/wYakpggNQbpx+syHExJSXQknLHJkdtp+Di8SMT2FBY2AnJfOvgb
aCgQt+kHiqQDqRlmfvPqkjB5ghrNg58riciLFzRJfxiCbTcOksB46fI0PXA+Z+k5LzyHUcupK4GF
LTWDG6wYoEQosuG1Jdn03S6ATQ6kqhJ63U/Jc9M7K8QTmt+Ih7CL4duT9ILwgMbyZRR3EOzrwR/z
ZTgyapDMKheBADxXy32p6FlCijQpeedoeKl8NrFWkMtYzDscqRtob7nzyQqkuO+9nvFdOy6dxqi3
CTDTi6/NyBzX9blIeM05BoWD7y2rxbd+8rNwb9dZFq+9uVoEBKT2fCAKxfvCZ7a/K7RJTGxjBPTp
yLnxqGCou0fETuIAK6Gb/Tyk1a8AqnR7jZB7/sGuiAYBx+o3SAuqBHQLC8ngxtqBMjgGGwxGpWFC
UGZY/u6s1PjST12OHKjKsdtmaZqSgAPJWPp0ilMcbX9ZPAeeynbr6dK3IWrWYszd9jzm0GpRP1NF
mCETObkbZrds6F2T9/KhresmO3GbVA+BES7fJrvunt0N/dMbDjjz0zcsgO/Q0QMWQ9e+IR5M32yN
LWCCV7K+C9bAa0jOOpRMZf0uBsf/kk4gTBJFzU9eWfFttBJI+THnieHbS+SuBkwe47wS8t3rW6uM
vGV1AKynaqcb+bHY7bJfN/wTQ1p3GuxSarxE4KN89pkCKtdw1GlCvfm92wDVAF72YtFu20XBzNdZ
/oW9uvPI5x5P6kr9Eu/3sly8epiPU6/KnfoD4W5gbuEz+a2dF+BP3LBev0NFGU2how8kwgNaL1ap
7kB8rnlazKCi4MXJ6vGDqfwPbU7U5Wy48pRMZzrB06MbrFrsObvUfWs5V7Wh0SjQ1Brr1JnPKFfT
fb/h1kqM1muZieZaj1Z/r/0OrXlXu2O0bqh3qdpmn4BaooVbzoaey++spqhnQlBzwpmNY/AHSvdr
d33InAafQwd12QuqDrnRRP+rsd0EucEMLr8h9M6G1Rfa7SE/xuxmqzZFxFte02J48NekuSOuBrif
BeCS+sa52ZgAb+MERDK1XyaGnWNVeU9mmR8Z4kBCs3Y4YkDpo8Cfqzs5iYEID2iGbCMcrN6abutG
QoiNjsAOi5hioyiqjawo/tAWG4HhKHb0diM19EZv2BvRgdHVOird3eGSsvZhOk734UaMqI0isTey
ZPxDm2wEilMigVZo1jlr4Vj0xrZAKhuvjFwW4jy4mPkPLRNuDI3qekn8Y5b5Oy1d+02nPWy0061X
Yj/UjvaID4SdNXPI1O8VfVn7GjrvWCbOZ+/KNjxM5Vrv88RNrr2xFlFGTjZeBW0/gJS3r1Y2NLe6
Mb2FGyr390vmME2T54mns1SHwM/Gq+58D4uf1qfSJ/qPmkp9rV2UBsS3/Q5VANmnQqpL5iUEW7bR
jZAxRqcLZPqxS4vqWJmjwbifNRRDNe1dndGsnLQJttasubre2nIwjyUKkN75TpK4xk2LFIBJfLiH
8DOwPrSQcqaHV4MOdDA8Jo9kJWVg9gre4rxE0FOuT0QW2a++mxWnpZ+bQ6W2pDSq2MPbRAdK1Exy
pRKi5zlwZHEwOXd/hkyGnxgawSJni3smSexzPSTGjQiE8qgHN/gSuiTRgu5Xikbubtpnc/UWrPSX
lELAC1dNHs+hLd+3yFBjJOpmbMNgjhTxa+cV8Y5EpmRCwIUKw5mcxTYVm/u8X9a7pPOsgxpTpBHh
EmWop3dJlgyIN9Qb6Z1IiPVSnRdtPg5gwnvH4JK2CPk+VLV/pBcAXVFOn0jcdzwis9fqHWkmHC+1
ng+NyjmOSGSgWWk2X/M8d/DqtfkZ8JYXs2mcn5Vn1kC/6tkZO6G5C8LsHfvRY4XV9gBo+7lFsl54
t619wNVyDvP8SC+PRh863mu8UgSbC1Y3ZdQvzGvrqXQpc8lsm7t0ye/sSdD32NRuAF+BvXIf9hWu
XwM+1Qy53lM+3iegr+TAcPyt9hXdCKQhv9fQ2bdeb4ayNvNgcVeU12riHEGCMYTBiz13VoxqHIVi
Z2GFsar24Nn6ZPABisC0nTvk8cWvpqrUuyK+uIpIJF/OgZKRQyDuY1VUEAx0sPkvie7QxY1+PaFe
NBlqkPGdKAz4motsPQyEM7GMiQkbT0qqOvHWVbzSI44wdvEWN6qnCacbSeK8hT2SIGy8bE1uz4oQ
BSnDB8LrD7IO36tlCX7RbFRc+Y31A/R35lH4M4mbm3YF3VZSul/TqXUv3tzO9waq+x+lYclHZXXA
6Piz+pMpxA+kWd6IZ0B2N6RW7o/KNTtcT2ZxQUbg3qTdOKivahcWnPVCWbn5xEIpLgkhqMeumboL
DS4QXamRWeeGsp2LgeviNuZyecIxKO/7POQ/a1zi00SbyFgvBtCGq75Ld7Y+ajXWO9OAcjziGMc9
Xw6lhhtuSicaQLwg6f2BH9gEkC4p0nla70vnr+avxECMEE6B/uXwhB+VCBA++i2k9ZBZ1bVOmiEW
xtQdsdswgoQJdjMICdeiU4EyTKiTZcl75FW184XEQeT/SSsYOuFR3tu1Qnru16b4nI1hGuMp6fun
oauKN2flb9oV3Tw9Jb6hL4v0AUKJFP6Z9Et4Ki3L+dq2qr2kjfiFNrq5uDocYpRy/itj+0s1i/yu
J5RhjTxnxRHimO9YeolV6JbpZJpm9lESMPvZdR3nm+0xZsnx2FbmcJnrNbwbJTIdPZbdazD3wZPp
S4z1PDSnsDDNnSrKNFq6YqbJbrSPLWzPs62aJ7S72c4V09OEQ+RnNSxp7NStupWz+kZiXeVwYZmj
GbWL0X2QHDWbR04kiYWnTUdsh1svjJkvyYlE1g4VmOiR/JcG7uiiHLcXvIsmbNY1xPoO9w1R+nlR
eBfYWtzGS10D5DDFuockqHjexwV5DCUQwWnUUifPXaXL8jQ74WgcVrksRxT63qePGH/fW6q4dWn7
UjvJ0v7EAOMS4D3b9P0+pbWPHW7rLX2Yy0rQHCN6ZcWLNK2LNUmUIf602sFecrC4+9QioOOtB33C
nuR15ocVdp4+JJWavocMXiVq1h6JJNQzT6G/woQDSD/NhEWbUaBrsDMNYRzaUUoPA7JXdD9lfnKk
n8J+zYRJxTUZNcFV9HOiYkx/OjiFTULyHarL0L7r7BQojbz52cY3K+wCL4plYPUL2LIsVaVobQM0
Rq0KEcA0TVP+6EeFPXAovRwjFQ+t+KoyVqH7rKRs7zcIXNnBkOmZhDte8JHDMzIqd0rw9zByR6WH
7vXB9eBbOVjmoTgUTC2/ZsupX20WAiJFq+mZEpKFplBXVW9jLas3tqcePzmK6O+rLL3pmDeBWO/N
ubXzYy7QEsJ9uvcTnzLW88IW2a5fcBSg383JKWj1MpxrsEQNcpEMj9JOkuaCkH/sN6FqvjPcpr5r
SKXGsItZjXGzrZbm2ATZpo+Y06dMYA1HAgBGzKNFgEjcNF31m9jsVO7IRvbEF7p9kNC1ueRMx+aH
mSe1O5BDquPGfj8oLK3RaLiY2y1zaSreT4nFjixUvzw5vQeDgKiQX9+sGEGOQx3Cn6xDvzzO68zH
20s9d37Ocnu0H5YB72nkM3ZSnwOU9wqbbPOGzbgOok4NSu5LHFhEoqSZO8d+IoHx8KswTDTaWKPZ
sDzz0KYbOlLYxnLzyG1f49Typ3cID3Way6wSz15r4LNKhIESSSQeSrGMj9WLQGt5YyrPcFxAQCBp
IO1m1+JtMmNELMKMc6ZPPy7SEu+dP7l46KygzLDoqwIUnXC+hhwHq6TdpVpGJE4oHLNdSGyHT3p3
7vq05iW5d3bmHL9V0znqMRWpwSvT9GNUe2vZxB5RK6jFGNpAnDC6vGIk8JmSSY1KUThoLpDZzRfv
vDZ0s+0StFD4ctruV4b4to4nFu5vSibZ4+A4za/Rr6Y3z6bTc5i74cEdTHxOduuTMCvWJYmKpl7U
cXISCFPhYYI6I1VdgnMrJThtJt1WRbMS/8Xeme3WjXRZ+oWKCU5BRtye+RzNtmVZviEkD5zHCI5P
Xx/lvxu28y9nFRpo9EXfJBKyLZ6BjNix91rf0teaCKtNQll177reLLb9UBUfUdC7T7M7LbeqDhVA
vbZRHhtqLR6FTSg9XpMpZG/uk/BlaUd1sOiUs0sjPQg2soEV95SaCk+4LHWYfh/UQMveSUIUS3r0
KfnpPyO2pg2j1XXMfntUokuaTYpecML2MnovA0QNs/GsSHLHzyLd9xgNcMPm7njppiX95C5190HG
6DYdeDir3JVbBoJzKHeIJOL4ZIxY8itCyWxIKcCG5a724rIA41nyKGeEXbvHcrIprCzLce9FG5be
FTohgIgmEG5xBnGNzdoa2pCNO4qnaBfSjSf80oE6DwCUVr2cLRY2kyOCLWYjLn1qvPJiB1SJe85q
3NxknfjkVYje/pyKtexM7XJ872PY8LZJ3fNU2Bzceeb6Eq2UHljqR+S3L/4c8VHWMO24WwwgIJ0E
mnI1mrryhCkhv9XSKPeOsb3t0pBwKK2aOQDlhO2et9DxVA7bAJYU3Iu3+92WcfIN4Y8b7H2Oebdk
M7nerhmYckoMtPF26rv6sxajpzftGCD4jrQp3tPPlS8p0prPMyra6ZihgPjoUnQ2PKy59xGDFQKb
vkKvXcYhBtrGTMOd5PFbx/rh9OSg3B13GkRfdrZTFLqXXK/UybB082CfYPcSmyyOMty5Xmzfkpsk
XqOBxnOJyZb0pNjw1SXOZCfHcBQ4IPEBOKtKQeEw8vyootM9e80hlzXVa9Za5TUzzLnZKdTOt75q
eWt9YdvH0XRo+IMI2gyYxdjbpS2UCe54JzJn23X1eKyc2puOZJyiMNAdNhMSdQa/2COHm/W2HJqx
BmrD0ogSeSkwyJRue1cpxZrHJtzv6HNM0YEDTlld99k4Xmsf0MWuDU24fMJnUn+ZQyTToDBAqV4J
zkfTg06qmPIUM1+7nREJjrtO1u3jaJCZbaEtMOeATSqHd29TrJkg8/JsL6nvIcNLnNdaj+qWuCFC
BfTkyorTuxsztUXc/T7P8CTg6VjBZjxs4cZKelSkPvGunEeleadS+iZnCQqw3qcq/qYVIm6Sv6jp
6tRXZ1wniPmRaZqPQkTLtOv6zltg7ZSCPnfLVreBcTReRy08nkOjK3UUlqTJb+jyV6dBY+k6JkER
Q5eCNxE5bhVd5VKVwdc+1Ml8nynTxrddYHh4RTkt5tqehpYnkEaJe6VzuHqnejCMEjk/e8VZKBMt
O4SC2OyQhHTfO5KCcAsvVv6x8Vp7vhqn3I2eoQouLWadKSrOnnY682Kndr58JN6M6kA6Yyj3WGbx
Hkh6FO17wpIQAiVOvm8co/ptUMvE39EBSndVoOn7DFHLnsEQJU3OIOVSjpcjYahmW4bsFK/+kqTL
spnGruzv6cpn+gH5k/u49Esd7nWrvOlg1xqfoWxFL+56BK5Uc/BNJPrGvHLcd8i/80NHa/ApLPLl
C3T06EYstcPxV4gr4NPLky/qlApb63dhvNQIHZHKiDhgmmMCGB+US3etm3Y7t3HsZldFS3hNMceV
3Mbud0xlw/e+F5gveRnG3D4qDY92krT3zLGLb07TDd/1Ek8pT9Uc7ZZiwCKaNZm6GvtSXgVNG4DO
zscx3VqQ3bdjHM1PoT2lJ41h1rgKpXaOF+jzhG/lWRO2+mhR+u5Cw62ASbfdATgW38q0RAgGMNy9
GebMnMOhsu8SH9v/KUG74F7GCNYwOJGmQ5qXmROLgThxrIL6Qaukfm2SJmAB71eX1mzDNwj6Nnnx
Fj+DeDjRAZAjqlLPny4C9cY2cCx1wYbB5HDKw9tENYRPzSuqFEtGlCO+E77FICRyjmWRLO+T1EKv
hRXc9jdxR4NLLv50KugQvrhGJ1tAZfkdT1Bj7cKkoKgME91/GUm9om/IKIqh95BdG9Rm7janjdIy
lk6x9sWcdGGOtArme1gmdwv9VoBjjWa0KuK52vhOAyiBlLLy/SKK5DuzbBY7Z+DElpS2nW1pKTfe
titx5ydDYsYNbjwfC2tWXUbTeHrX5mjT26Kv+VqR0WUoKc+zgl+USdk/B4Q87/q2767RCcZnMrsZ
jjnRExzsir0HeERGhGJdg1fIxu5pxsguSRS4bfrhMRRIE60Bj+5MR+ua+el8hys9n7aW36XvagNB
NOwkFDm6nnhRIy0uZrWvgg/pPyRoj1/mYnVoILG4p5nKjb+MbXWwRWfjtSVMKVNx6q72+BR/Ql1g
GFe1G52L0IZDHeFLO4RBEwDpL+02eS09DQhO1Fs5dE23JYOyOybLqHEocMEdwsYs2IycjgEQi/f2
JMtrlCT1hom1DOFIZP4JFkTDtJqD/r3fz/O4gfpS3wDeU2cOyAXWflHuTN67NNmqhDl9JFNv649K
XWVVX39G68cuNs5J/Tg2MrxNl2x+BjPn7smQQLlIg/6pcqyRji5AOZhEHQ0LL7fT5NBDEmOWXBZX
AobYLVDtID7EttvtRqv5boXucBJVY4rdKhHa/gcUrpmvOkJGbCn6or2Py5ePHbAQuS3UbHFUX7KU
phSy+3hbwA/Z/1nd8as2JyQewXMDzgMoElzIrb8HjHSsl3bVJKy5iMUjuHCeuFpwxn3BqcC8zS7D
u2x0qSz/fNlfRVJvlxXoSZB+2eC5Q7H++U9806pPJ7HMhoF2ZYVyUxazH+0Ket4sqaXkcBDiB/uH
azorZv5XHYsi1gjDbshcxw4hdf96VeyYAIoKps9m8NduJhQA5lA2ixdIR2G6QzKN/YcpAm5WOdTU
iCFkdmLoz4lvyIPF7JM5sF9xT+OcNlZqc3gN9dQ8CdcI6xxYdMyx/aqsFq+Mm6mhG+Fn30tYRRnD
b4lKRdgV9cGcOeZLqAiWPPSwVh12ZlWVJ1HU1UNGWwP0WLF4t4PT9I+SU+64LVEhew81knZkQHbf
kI7WlwOsrozMm30+RqS1OUYwnss4GLWvavZXBYnV5GtsRUGjmDhN54NKeyaobWassx3NUMzMOLbN
NgyG5Szwjb/Dl1vwaHFWeB2nkb0umSQ9WEqrg2dRXMJE8z1/hzt+oSy0SiyFqLCgp3QJdIuzTO0h
2c26ms9BAT1hM4G7Y/XE4X4h/7tlbsL5+gkeU1vtGqIEv8HaSqk1pglHLROr9DkoKpec6myQZu9H
zvylkJDTQQ5MfYvLdNL2PsM+7Gxa3Eo709CJ5qBZTywBdMfwIGRe356L0jQ5p5mcxrEKu+5KLTnb
jFzGrEBB1CF4icN6zndNo4j5TSxAPyTEI5jDVO5hGw5Mj0p6TIAnZU4Ok8tFNiM2c9F3F9A0tjq0
0wxcTc329P9FqP+t7AlCRH5aRdZsi1/CJ87mpZh/FqG+/f1/ZU/Iv+B4r4xmtn/WlYBH+4cKNfgr
oOcRAvm2EZuGRPD+bxEqAROk8KBrAzaOxNoP0L1ppMpkT3jiLwbfdFC5dVekPrEY/yfZEwAH0MfC
GmfW6SLr/nXdqUW59k0lzKXUjFcZHAIiiLEjGdc7MfpCKCGwQfz02fwbGSqd0/XX/iTb42DDkQN9
Iac9PKDu7+HKjHrzznfoWzYoPpbHZqRyP5cWx/idijLFEYimV3Bdr015uFqyDu+WMXKwCfh+1bIX
gha9EDRb4CnA/wf1SodQI5mcp8sZNQIiFD7br07sOvCLcA0UJO8lqj5kBePyZ1nU2PV5vHj2bZ2S
nCO8rKn2YTtMOx4mTJtNjmNgkzVu8xTH/fwVMDmagEXb6S7ObRR6EUSTT0OeJcMBwckCrE4lY3fP
SL15Dy85j3YU60sAX5SDxgbLauRB/FH+J3rbS3y0ZJDMvDSWdaCE0g+9vVYe76HKUhBYbR5AQmd8
bUGjVTPn2C1jy3TeQYVOw6uVNNCxVTNOzDcuEwM8FVE5le+0QtlENPigjkjZepZsx7lz4xjcnI0O
+RkKwZ1F14/s7iUeb5pUV4ekC4aApvYYfiorJvkMW7Rf30djWJeHAraR9Z7+z+ztzUisKvSGyMaG
CY45OzqUfM+jUwVPNDWifeV2AW7npmyeZSO7O5uJwmuvfQB6QpCJvYvShTdaj6lqqGlnt3zlgFJC
sW4Fb7oAc5/BQ3MduTXgMpyTzeSDAs1L1K63ykaA6bGZNSxzPMa4+Lz3Q5SH4uBVhQfIFI7QPm58
s0dhRygDq65q+/t0nofhPXs314TJ3j6vlMNt0M4zGmjt+Tk1erhQy5j6NtcaE5IE5cj0sHbSAyQo
ChtMVdkXm96A3DB6oDGUW4UbHCfPUAeCnWD0spnLKu+Oy+AWC3ILuXjRXZdZw/hV4k53vItSLXxS
RquL3VwYvZf1wfi6p8vWQsK9L+26gSqV8b+55fPdI4nx9QHlgZti9QjTur7j0nObHTr6svneClXU
3WNQ9vL71utNfoxmMOzQ1QCcZ0djPO4vR5S2fpg4u8bQakGvMogaabqN93bbV9lj2bhJcU3je+Iu
DJBp0i6sbd179uZfP5SwfIbTpNwME7St+M0cycMw33W5DKAOAxSVHEKdMRLDsksV7o4z0Slh8NkH
UwNLMC4DfaADmVhPXUsBcVySgbvZS5fmeUg5cu+tduRMP48977rCcZStQ1/5UDX0GtiUdaufZzH5
1S4K0nrHk4IwbZShmfb9jNpxS7eEf2/1nbGPdYjkAXFLx6NiNxPFDdIxpj+hSbr8fgyYeH0woDrR
eEAk45bWGEf2KDbTFFVVpj+kfmul53bOsnnXzij8voBzB/sYTIBJjlXYVt+MttLvReeod8atG/Gc
VKCTs752zEE4ziXPHfjS8SI/epmfqwMdT/9D3Kbhbd07NuPM4pTE5aa1sQmyUG6TdarvDrMPcTU8
pjo800Exn/tw7o5OQMZHLB69Oac8j/mqDI0vr8V0Z4Y+vFdxXdy3wra2nJZBxAV0xa+83Ik+EuLY
0+CG3xc+BG71ofLK7zC50U3WFLhHuzDOuV8GzogY6fj0QbQkLMYYjZQ/vmesDgktdeuvbgkgasVG
PMDaPOHS6g5hLJ6GDBFeVdGv6BesQpBNSr7nmxBy8C7xnRMIGX2ciW49h1X/WpmSpiEKKtegrbMj
672VYVAcdTjv1PrFqBnJsyXbSzerXWtNj2OKvd7YyYE5QrKVNL1vBh0ZbgdEMABmrDlFXKEZcQd9
fYs0moUVaFJDFRentwBzPoINxC+5ABOPXbMPa0Idka43n5zY8ZiGf6z8+QphWrC1nfjSL/IY2Ale
N9oNXZD7HGFb1B7RNXMoufF99gKvX67iWgN8Fogn+kilBxvjBqgzc+WhCQAvmb1jB6OXVvPIxn55
cRuW0WyRB5Yq8bSE8wfQkbjkUVmcEg0rNAKyd/ZtnEQGhVFaIwSIhs/NwoSDlmS8adu1lQqfGJnq
KLdKgaWKe+/YIwsmPGDnQTGNXe+rK9WZfsqpSl2PfJ9yfo5y2gjbKOFbSlCpIMquDo1jXXNY++Cp
7MDOD95RzZzvps7MmwgKpL+b0yzJt+OS9Ad78ORDayu8eZ5pGU4HlxjL520fiQcbkco2YQS8iVT/
NAzhAxw0a0Ng4bVR4jRIPOrUt7duGrFwT3TzYz87xg30WZrpM/7c4l5YSFUcTV8k8L34oqwcKbEg
URoxOFAOq1Gv2UB00cY3NBsgqwTAXWzWR6y4y/ig5LTC8+SyF2PxQHwnDuvYoOfpjDbQc+RcvYyo
4paN1YQ0bZtpgGm/rDCoDFEdPNBiPA5OJU5jFWSPM6FwJS81Bm3jdBgYN0wKP6l5iXk0Fpg2ltOn
zS5x+/zSRVPzoTKh86LaMv6srIY8uyCkot9jNr9m5ZjvOo05vy6E/BSib734TGNemHZ3DiLtedn1
JePX/dzwmaG23cWhyE9xkGN/6zKvyfZ968oPullTNJNsZEoRLT4woFHV+4j94iaJQeJzqy/xjt6l
fp4S45w6Owk/Aw1ugZySKJFTPbJN5MNwCCBu3fWOerFFW9B9ZMC2adO6yMnVievgFbiBca4VZCj6
lH0cc36iWLA30DybYxMM/WY0fbAlnTC5a514+q7oM9IrqfN2C7Q6pZ3TLFt6oBlBe3iCAe85QsPy
oUebclTygmGngwh1lGsXKA75GuWTnRXmtkxjMHKVm9jyUIHZZjZspnFn2RVv2gU3S3ddQ8VekoCS
q+nCI8MiFAZDl9yVFvzDyEXJpnARn3DU2xcygkPSxMBldNoYop+SrNgGE4E9Li7MBiV50bL0BrC+
uVMfwkZoaLX9QvIlHMP2xmHKsC2SIWxpOGssUV3eAm2dlxOdBrDdJKw6TBQm/H6Oztn143j4gjVl
Pno6cz61jePR7yLwZdlW/pS0IPX75ERoo/9J98Gwz0vG+/CNLKU3NGvtj+GocDlgSkjLlrajj+vU
Bl+OzdBizal1JLYC48qNk7XhJXbL+r2cwqe0oIWl9UDP0h40YSpNdZvitd+aKjhq1kUMxGh/dx1C
oQ+djtw9WywnZBSiSEGZ0mGL8h7Swk9PPgvoiSTT7Jx6dXEggIGREiGQm4bt8Cpsre5Y9R56cK8Y
zqbrCZxK8+BhoNZ+6Lse+ydmpCsjxHcgCMW5gTs5bVo5RECZGO7sIZnWHHTr2LnJ8LRdAt0vt4mb
FjAmAZTQ9YzK8ksrmdbuMz1UZ6mG6naZkKvVXXQM4aDk22TpNY+2Z/LwnbE6KiwEDNHRwcKyIjCs
tfGREFKh4XQJ1RTnEDtvdAoHB6peU0jYQEypli6orzTqENh4Y/KNPRW8i0SYzpBnQjaacKiQyEG3
3jii6JnF+MDS08MYTVKBBrWZV/xI158QcxXIl5Zebhsk8jv8OBDjdUr0dZFbh8xdzKPxPIt2RWbN
p0zb5M7ECPRBl3jPzJDYL/06CuytawL4gQMNHNDpaL0atL7+ocGgiljMh6i+mUlIfS+RjNygWEDY
2xfDO06U0JYXKxyPay7IlnRTph266FmsZ38Blo3sZPow2s4w8EDL5DuSJm7prJzdzzjLxVZ3QQxV
dFbelllhMx56a1XODKMNF7aKUX8zuZW7oS3zbesN82szuk222iuGBOu+O90FoyW9CzbYtDsFRpBk
AGS+Dq/0Ih4Ks6BomHJVd8du6MJLsioXPF/5CO9Lfelzb7oQRIJMANPTvgizL2QOQNNgHj9ci1pZ
Fg3spH2wpnm8ZLCNNqojlsVlwrvBKBBbMCtHB5aLjvKtN6w2CAs+K+6pOYOzG0HC2w+UO/Fdwtcf
b0Y0stsZNRmHG0B7G8/Hwcb8lmF4xJ158ph+6qGe36WBKfID+SkQ3ynFzNY3TXEzRjSrDSv1dZ+g
PuuH9GMUJOkVq7pzJctF3A5p59BcDYC+SGi3Qy+iG59V/E6MFUk5MrWoAeL0UdCA3oYIxPb17CY3
A0dsQqE9/4vsF5p1ga2vp64YHiw8k5Dg5WPmFe3Znr38Go1h9diBxz4szZTuDYDdI5KM+hS5bhcf
WIOaXU6jnBkPSOJNI11kQgZWTjIru97XmPJFu3A392QuVH47vVuGKUC9ZVNopDUDxB10Ut1fCQ6U
tBPbYef5Di0y4qTEcXLb4QzWwGNaRs/tsHY74AsEJiewMbBOLUKxg9dVEJKRlzdcdLVpMDzAskEu
qvgYrD6OqOLcna3eDgyCLpv4otdTJTLqCPP5EctRfB9NQXAoiYG+Kdoq/MjAZ/mevXlIzGonKfGV
cIBEV9byaveqGJiUvzlQ8tWMMr35UqKMWtEKTG1fSVllbDi4V5bVx9KtjhbTZQLqFJX9sVgdL0FY
Y36x/Biphw2CaNrEsDA9xCNOcumZIUxbklmWPbBFAwO9SL+2NfkwZb8abZLUJ0anxMt/qH54cX74
claLzhiOIW6d1bhjGSw882oVawP6mKRAmDufELjXYDX9zKv9p3hzAtm9Jk0i7f15b795hWIOGDhe
utVDRF84300MrZ+8OG+fRREboB2+986htchMOo7O7upKqt4MSqheyg/9m20pqCYfempeq+9i9TXR
hf5WxhO77hBTBCeuHsDJuh2GJL2ao6Cq4pNymbx/6WwT4sNig6MMoOnYTQnjlgEp21WyuPlZd+lw
sLo3D9Zqx2pbG4lvmqUjeCHsWlwZMMRq4XJXM5e/2rpQp+snNrfyjA7Hu0VpYk6d1dYro4Jh2XYa
q+K9QhxzU3hF+qEM5vzWB5u1GVZLWVvLq5CvBScciPb2zXkWvbnQAtZ4NorVnFboQh+Gok+9L6Ab
85eCnjBf7By+kmg7XTDDNcesquqz3a3OtxAkLBLEPMcRl67mONNFIR6/JCynM61h8R6TIEOSZjXV
mYEvfYuFyrsec5uGPadpHCssgOAeZkKXD0thFMEIOYpkJAxtukr/0ofM5UwExtcNPhdOXAAFRmOX
7Nyl0ZAFmEwWJ4wpUFQLo0PMz3Jsr3Pk9+FW4n7xAMsl1UtRze2LbeG2mex+ycGqESPFY0RdyqeX
WN3N6Fcz4Og8L/Fs5fN4KDMJ2DdoKH7YQ+3l1FFxfqc4WyGEYeLSoU6tFFOWHfcgjXjEJq90nulO
gQU0+CqvQswYTy2xGuzf9sqj1vXXEVRism2AZwnurFm/5Aw2LmNScRyP3vpbohj4/5KQiy/sC0Ny
Hi24o0T8DM2O1bJ7TMmBo4OFmDvBSuTXpwX1LBL5tBkullzaPfLG8UOKdRVXoeioH5WTPPWNLC4Z
2Bys0JGIX0xT01gQ1pvjgLkdvYZpRDNyXgEVT0PgIt1PFofummVCOgP5nGBkcCDWmA22cmZIE4Bh
5HAs6rQpEnzRW1M6KVPlgg2m69HEbBLFxBx1UYIpz+2YHVwircjPoRPffeFfU/ST2QQQKS+aZ1gQ
0VWlm2jk6JDlTb7n7MYvafDYz/igWht3bxOuPtlZkzeGUPdROho7pN/y13gmPW5eNeCvjb0SncqP
n2dvfSex9k7cFK6NlDHInIqwH0XAUgFBQ9gMnfOxY7feBFHZ2w3QT4KxToV2pxxaXgwB6K6MMz4M
F+SATVYFuoXyqlDDGK7GxJG2kxeSTXIIS6SiSEthfN0HYJtwCaqpea58JsW7xlP8ilGS7Yg5ELYt
CBP2mUfPxfUkOf56xWPnzHz9nWkk5k5c7fXeysiIR4U9tl5+o1FXtq9lFdKC+RH9+KOVQ/+KD2lN
0s7oa3RpcZ1kVip2VRtG9V6RwZCdkJqD8EXjlE0PU9Q2z9ieeIGuyPj4fvR2AE3yqiyIOfowapvv
IGhi3lzgTfwdVY9tvtcCwtRxFktLy2vsFB9Un3e8JaM9fj9qIH7pROBPfWc5Nt8/jTanBBDZlvq5
CB1+AhN3IWsCMdj0wHIZZ0dtKz+/YUjNTQmoj3dazhPOJIDAWZ/fOiw95fXQ5/0Thb82H+F2R92j
o/F9HcY6rNcNLY7Msbf9sN12kkHSDSgvXmg3gu65VW9vVeIZC860AVEeVnBHtmzpsOQzhNHJDpSR
mlCYYyanr+XRtpOBF/lbZr1Vv0+Dmrc4FT4v3wXvNVEgEfGR9hCBOu2X1xZihQ1AYP8j8DCXUyrD
xlI4h7wKl/KDHw2g4/7DRllJu80XG9JRSbPAYhkx8KKb2dz5I7ImmNFa/ENk6d/Hs8r1JVgCcqvJ
UPxbhN4Yu8pOPe5a10MGNXmpQz9lwLSi7LBLD57Tl+YfuBnu3y7Kv1Uu4jSoIUxlgjVC8KeZMMU0
sxmKp00QWs0z3TsIZhF3w7eO493O7ReBWFy3aA8HC3N/0VeWdZhptTDEzNuHYiwhQanBFnvM/3hB
J9wWs9eKzy24mXEnkhXW1i4NxuDZAN/i4GLkox9Yw3uCM5KDwpCEmQQXAPFXGVSaPw9kfktA5KO0
SUYPfElcn+sxC/r17S0W2h22j3nDGTjl3oYKECd5u9OemO670R9vPLInIdPH7Yc/X/nvH6zjebaH
T4Im1zqK+vXKLY/akFZIFqECUljmRXCma5x8S0TDAUIxgfqnONjfwBvM97HROqCAMPdBcbH9NX/3
p++yAz7Qw0Rjvg+l8HYhzJC2E2qdiXBocgsiJa/LvA3vLDE0l0p2akP/XkMw7qW2DpZZjQpJ4rn9
P9xkv+X+8rqkQzuZmd+KKYLQ8uvrqtrOzVs2dLTE7nQvMSPfAwihXPwRq/nnz/3fyA0c34aA40mG
bzxPv15MIfSsa00i0w+ZcVI0Xr9VU+yf/3yd39+U44bM2UKIZtxZio/91+vMw5JlPFM1D6em227T
KypwVyLx29LKYG/48+V+v5G5nMt95HpMSJkDqFVS8tN3W81OWrEegS1523jSKWX2MM80gY5EV7Lo
F3pem1BsDHSWF2qs3Z9fgOP/7SVwTzHUdX2IMkRYv/35Ty8hHVEf5syFsDeYtn9KdLFY+8z3TcAE
0orx+0Cc3ls6bpgWJDp/jhb4Z/R4WlyAfYgWb4chg46JYah4q8nJisgaCuUqdgOSsfFkhpsrMqDU
QH9FA002w/qB+GFMOWPA1DkhlBhDDsRw6GkAV0jyZ7t27RO5zlayE71h7f8xlhGDYaNlkLDWoIju
6zuX3jSaB6pbCH7WpD/LePbTq4pC1oWWLIJmZxUB/r+uMLa5L8aJL1HpyakfOVuwoTK5YTrYEi7B
8Gqw+cUSAzYEhj5CfT3ZJGbjf4v4b43/K98DRYW3TAL5Q6xmftqKUBB/OHphvwEF5OCltMW6E2cJ
1YBL4ANRK53BxukZvkrWtfglbqYmOqSZIy9lp2kE+ybsrzOZq++2l7CB8xmn1AARY4ZLb4IoeqpU
tAqWkyT5uHRmecARZNhMyYIjiaqImEq59N+L67TDtngswoEixEhrWk4JVrb+m8BuhUpUJb31fso8
xLxzPbDda+iSNCcaL4OgucgUwbkn+T1eSidp7y4trAtfUVKRCZJQReWe5IOiT0Ma1pTxWUZMc5ZT
pLGcnLFcsUGXc5cyz3urR0Sbq/Qy1T4yxNQztFI1+hT7ZJzRLq+mELIZbIuW9nWv5qbdD2+/oU99
LtIzoCErQI8tQTxxmqoTs723D2HNBUEdz9XBTfJiF2r8DEraAPwXQV3zrJcM5rzbTBGdZqT3qVDh
k+t13DWZzZxjtsb2NjKmKvdRkwNDiSz5EuXTjc4qZgtBlc23TuBzgCw06d+XH1XaNGawnaAO+hur
HfCt0tn87tS5+zADJEEIKUNf7KKyWgDBtg1hO39+WH8XmDloyjhgh4DBkHkFDsKMn1cLFeR54zmV
u0l1Sk0fM1N84D2yTkmfnDN43sltJnu+gj9f9/fF1wlCn2025Pou5cTv1QTMWruI5Mi8u1Cs77G1
ithqTrf3f77O75urgw0osCX/9bikDH9bDRlFJcqle7ipfJldrdDnhYd3nfrC/3oe4nRw/mH5W5fz
n2QdLloGWmgOF5ahY6Px+PUTpZOLcT2D1eMDw/+YKKf8ltle156STOGQdSvAACTjoIe8ihan/mR4
DL//+U3/bceB+IaSQcE3E0hL5G+CFvS52YTMfCECNVV3hJRgnI4n75uaOx7qP1/rbzcQ1xJ8xlI4
CDSc39lmCeppv/NDJNhLnb8iVkfC7icFP1BD3UBAlNPXH4qH//l1g4ASwSeEXUJ0+/VjXoh4IfIt
YBw2SlKzZw5HNPBCEo7WvDFPzF/LeMWs/fmqPJC/fb2ujT8O0Lf0PUpG3/v9601qdOkRqTp0hIo7
2wYQO/s2ycs5FpZm7/p18DUN8+k7zDfnq7AMeCw3k/pFY2g2e0vO7VcXoIe7f4MooW5myN5EqngI
y8F7bKqwvFYTTccNGdPZR8WM+KUkatGsGQSS3BOabuyA+JYaonqbcUeC2vBSpHJV0qQK7TUPQ71z
RzW/eGLQLRpdq82uWTSZ/LRB/ToasKHHxXGnM5KJSt5PTsguMhOxnX7CrF0as00w7eI8Ciy8OUfy
ftg/evZrawvGi4O4PZRwIg2tqv6bgiIB4SOSS3MZazIPmXJVg3VCB8NimviZIfOyt1Ikjm/HeoDg
/Lx66/lYHuU+xkvGw/f+MPMb4oJ8iFtiKqJ3eRg7TFeXEUTSBUZdJvdYbxpEPX1ZchR1NWG0BELW
ZHriPLqPtbeg9pA+GpIFThnG1mG4aYeulId0WXla1ZhZd5qx/XsSCdYXFxNPVjBK/ZqBKaLxlSr7
TovS8EZQz9AKBp67U5mcjiIvfMxtFXIbGGnfi8ITKDfzIWY/niUB4PjZAvtai4xGssD5vWu6pvfJ
CapmtQ0sET2lCWmqh7ns1WlaYu+Thk/9UWCLoDywAtFcyJESV1UX+6TmJJlM95WS+thl661tEMmd
mCLLAEBsxM40Z77xt3Iahw67BlwZ1Yzi6sdSjQWRd0dcmpVf/+jVZCQl6ucGQTNflZJs1RizKJN+
/H0GNDK+slMwkdep6aR/HdJJ/DSJNdhKBlOD1XVRwQ4csvVsMTb54KN+oanj2xFsHz3mVwiuaxJN
GgtnpqH6PIpZiQMUuNGQ9zBF5dZe+j66ySp4TYeuNLrdI84oy5t0hO28LaaAjE6B7sbaogbkZv6h
Slm6mZdcVSZujkEpaSQXAIhcutINNsGOZ6RkMLZ+uRkJO8u2CYA8EP0z/Uv1CRE0/lb/G8He3597
kDGooREmO8Hq0/x1vamQySkzZS0BSjQ/QPk2ufVQm2apXt+WmP9rjNP/B/GlznqQ+6/5pbffTPKt
K16qr/oX/ej6r37oR8O/EEsq4MO2WM9RmHr/l37U+4tvW3COZV12QpY29kKyL1eRqPD+Euuf8A99
AWR0rW3+pR8V9l+hAKoG1hGD3v9UP+ryi37e8m2O0z6xTGxDAXcI+8Kv94bDBGea8/+k7sx241bS
Lf0ufd3cIINDkECfc5GzUkrNk3VDWLLMeSaDDD59f/Su7mPJu+2umwYahQKq4L2dmUwmI2L9a32L
U3JXN/QYdK7Aw96bGuRA2HQbmfUeIzun67cdT9p96phpgXeNaiR3xKsizAkPNz5+Bq9h8GUGqPvU
0KFH9AE/EDI6Tb60FNRBeO/YQ3sW1CYReS317qer/g+3+Kedy/IxXC4G+1Z0MDypnziSpkNxhe23
/spPqUypbcWT20QsXNlRH24YozS3C3/uQDlvRhKOjODvX99eXuCnrdPfb4CjkUfaCKTlj4DAT+dG
yDYch0fts5rk6UWbmtkJdz3khr7pwT6GNsfDLlLhsc5840CqVW/iyLjLvag7o/GFXgOqS+yA0x/d
c1ezyporEYCbGpdsfO137ZkNQsHZVh0UybisjYfAtI01/TbBlxRMmXMi8ot9Q8ts3rmsk8e/L3VB
ovP3H3WxNX/+qF4g0B6wANsOJ+WPt0wZSVPJDKrdkGT1LUVdwWU3mZxQ5rkOvF1czdPl6CNo4zvz
fZriavqNiDWFuA19wCQI1flX2S5Za3Oygw70XzTmCLGE3Gg0hF9Q/mnrY37aVvL1eD5pB5pffTjX
vzwCRxt6gdXjPOkZsF4ySXhn/DVTnArTiWZwdQ6UITz2wXQnJvAnshiJ6Ea9+6oLVVwpmyw7JcEV
jidMIXvqbvP6MqFk5tzJrPGBvSpl5F2t+22Fv1dzOCwaGkgpQoOiNR5x5w072yvNa2rFd3C+nD1f
Y7Mzit6j76ez91OSNa/Z1LcnK7Dbp4xc9ffKDozbxiryo0yCYReGtbisjWWR4fy4lYpaUWLM3TlY
EXmFX8rfsvKXdxK03bcqnB9weM6P1dCUTxXL96Mhc0prsJuuvChvIEp1wWJG0tfMpHLNhqzC9ZUV
07GYU++y1nV3qqAhXLXMvxjTKPvJBilw4VrzhJEtu5Vq7jg0JhCtyKaRpW3z8Q7TxGI0hYPXTMy7
6TDAawctYjxJaVz4wunPaI9KLok7Xqk82EG0mNcBafZgML+IGoPpkjvrN+lkUCdTGlj/nDwwb6xE
jyUlFArX7uRGm2Ly01MEqm1D/yBiblDx2/YqusgX/9LKz+onXxvBTnmqv25kh1BhQifLGovxZ1H9
4SBhfX78cFiyJRNz33F8K3A+Y2xrmuymiuntuvMVbBq2HTTcV51q9qKu2+/DhHyje6AThM701Whm
7Ul78qk3hFHgxFVot1NjeNYGUly6oXsQdAKogMMPMoaQRbfRgbQu/vBD/uzi511zhHZcyyPcjID7
6TxQ+sqWTM7hZ9SGCVqFetlgnCce6pp9HneQLBL1bjEt2Oe4LrdmpLtNkCfhl9+/kc8PlOV9OC5K
iQXnGyjDsn/56dk5AQ0jAgpeTE2qIUjE95vKhopReEU70Tbs2RC4//Sd/fqqLBYS8AyWHCJqP8jz
P72qaXmRMAiEItCIWAGDGptnR7bRG1NhYEEe3SD0OKRz+ZAxdd+HpltgGIM3GH5RDW7fPg4cEH1d
d2GwtV0hRZB3bcgfIJrNf3iAoWZ8euji52JHAGia+UXAOINdxM/XqCV8TOcc/LcEe9XaHeQVb/41
1rUNZAGVYB/E/sZqsTwzwWEPSxj6XEHwqhgT4cnsusRaG6X4WjtEA1z8Z5cYOUm2t7BFDJq7NqMT
tq+lbRwSo0qOSvXtOnfLJ5tp+NphfrFmFx7ecawtzjz6EPcydx4QREdrMy+NTc7S3RRGtX8HbyLY
VEuzU0e3Fo0yiHmXHDMs2CwB218Li/4+QKaafpRDOQVylvb1am7U8NQJm3oTJw6uXYvRdTuEVEtF
S8vUvPRNJYGkj9rz/X3KOZTERRTusiiDBobx090hY3l3na7MA7zncE8EhANN4rXbgCQDBVGx8wWt
FXLjnC91eanlPTN8pw2rqVLqN4hpXDD5cShY97pjO4r22l1atOiRpU8rSjAsLR1bJmF5ohCOmo9F
PEzYBmohN1FlTBs5NfYpdsVN1YEzq4VdQ7FrAKCHkXvpdkNybaS2OEYhbW+4meyzKc3D7VSB1pkq
wSCdbp5j57Xzsc09tS/sILoqakWlqkdNOH7jsTIBUUu3okmIIrGu8axtH3lUdy3NYFv3R93YYNfJ
fiGKrIjW2PRvGt1h6ny99X/Uk5VLUxm+0RrfW7/2zTk9KyJaf3RCA6S/9JuhFlK+meB3C91nsXSg
2U386EWpscJhwjFMJSdfs1NsCrGoGDSo5YZbXThz1+8zdw5eC1abfYlNs1rRrk0qdYrqamMr4qyz
W/mn3m8fZp2Hp25pa/PVHGB3KPMTwW5I10xY9500rzlRvYAfn251C1nOoEKVxK1S1HQ0ubcl1AGW
phX71JprXFjhM2wJur5Hz79C425WcMEgmjbaemQbLc6qKLXPzSg7s23s4paO0Qr8TN8XTW6sObzX
t/hKMigdvl7XqfdUGiPe06WxrvVqfa0CI1kYW/TZFWxn88rfhzk+6nqA7LJR+G55bwP1wTH+ae4w
ivHSpSIvgiD6wnc43kGzfaGOOzlyGhPXSiXuhVt01ZFlTj43mUuCQHgA0LyCFvilho+4zrteivmw
AEz4YidbSTAtuTgCKuiwIk8hjBhQ2iQz3isSviUWQZnspsydeDPWfVhqiLvR3JwGk93prhWVcdPz
g7kZrTl7LavohOgwbVv4gm/sxcyFgEdh3eDDpLSdQtw6mCqJw7TDY9mIu5QB/LHAZkKdJgYTxvXc
yDOJe5ehTAzxd3D1IecLuKQbxflq8dB/wsZVHCqePQ9+PlMP3onqma1qvKXzWl90+KDYGWeGTPdE
ksAPjUuXIk339CrCV1lmsKklIPwvzYtGj7csS9PkvZWtTdQ6BhKadLQ1JhUZKqICYs891rwaU/NG
1sNf+63wwZtoUNNLA6SVRfpc/miGzJP5qsMIci5dOCS+nJ9siiQrfvG7dMEjSBks+eoCd0R6LXKS
PkUw0RGXM8cfCAV+VYnHBCEXa7Oe2gO7mUw+wjejwUYtpZbsjxBJpBgaezMFNPa4DszWXQKY+4rS
luhNZ9WwxVSJqwQZAtRmqeb9EEHmbd0u3AZ1HwIXw5+2bAUuY/pk+eVBeL4cYSLexYToeCzgX93n
7B3YX5sR1bMDAqKHzKWsHia9r6dXPUT+eVNX5QkPRlav/RzLZq+m/FuCEICTdC6e/DLCQ9B6VBOG
erhjKsKDXzvE8hgEBIoJcurRk8MP2rpEjAu2o8TctVKuNLxN59eld1QTfLQok+g7ENg8Ew1wWvy/
Yw6xgPW/+qIbfFwUCYzt0eI5hlXPEQa/gOW3X9c1LKI8mQ4mAKyrBIA/3E7XCoOtCm3qFJOpFNND
4rmc7kzsEgAAhmWsZJsWPiaQF1fgVxM858srYTzxTlhwYJqEy89ALz6botGmCwvPwpnOMjKKmzYh
mfFtYJREL5RnXqoqhIhc4XxRq4i4wgUbdY0bvAm2OI2ou55dFuAURMIC4Juux1J3/hpdEv71NFuX
TPn8zdwSB0ldHr4MbBY44WRN16WsaKjWdLC5TNgiujo6zBk2+LKkWdCC7FHOq2TIuV/pC96yQaTJ
MymT/QT08IJ1PHjkxfMGljfl9q8hRTb2teM1TLEdNiMZu2CrzncJrOUOwpVfD9RYF/03VZsjOxnI
ZTW0g8OPt0ri2DmrlxGcFiM1ZmbRQg7IrUuqg9qD1UbWJTS8cRUQ7rA5vFGRq3uWqpBV5sKCJueB
E+PTJ9MYbAvITLfEUEjh+aKqHqp5RvET0dIJZFdquiY4zgajJwZ+OxkFBLW5gi3CdtIB70zSYGVN
mup2cLehtUs5UHag/ukx7X5QQU3ISoduagPcs120mW07/4LgzPtQdBaupNnWXwKCY7hsKr++FXWA
4cbCVEnWRkGEL6vYORuSgQ/SlTPfRlenst8IQ3qM3mingnqVMr4FX0YTdMuJiNqFEWApUdADBbDu
VcU+kXJTK0BNJaVUneeTqa2NxHLwSHqLSwceCddMK7pvDuCrRz3ruEEx9C2PHcXkfs3piHuyAkW7
Gq6dCeRN5ajrFEnk++wb6YlxIk2BImLkW+PeHOJp44viWLdh064H7PDXZcAMumSwuhmlA00ow+S8
o3Qq3nYLKDw2yxuznUFIEsI8ubrFpQfgqIPPdxOQFT2SqB8vMT4zL+rUTDp4kuG9nWfttMXV9FbF
vQVBitMUfQE5EMg2z64kgdqbIRfOaQ4WAT8vl1Sx3R5HfOZbgBbLSa0Lgo3DTgK4bChfLbhgPH1I
zB+aLq/pAtZiI8Mk/9bJEPOX2INHC1Io2Yzo3HooDpYly++lrqZTEfbmfR3TT4gkCp9x5fUt8c2y
qYcvc58vW5UaZOpYWawgWAFIktLkJVYzdfD7trEPqCp0gAhZEyGgiyrH0x6HmhXUTs6xPo9r2ZP8
SHMnQPuurZarbYWkH2rPCg+g6uQ5hKnpnUlbt3FyYZ21+MeOVqqs23Qxgq07Tv6HypmjE2jywlvn
Sj+Gwnlij3kn4+imJROxNpoaSVvTdJ4P/S0TGCjrwJwRf9rXqLKZlsrKXcXc8Vc1mcyVdmHIGyOD
/gkf/l7Pxg1pr2AdxJwlEdb1trNDgCOKhb4X7nQVERs8r6q0uuqKeTqgIvgvdlyK66IPKlydmX2V
Rn4J6aOA6O6CHBp1G526PAsvlwjkTRk36YMy7Ke6opnXpgr80i6Hr4YKq8fWrRMq5OM6AGpIoBI8
WXIIwu4xqhrvyzAZsECdqP2GdA2KZfY77oO+bVazN/psDGmeF0a9Y2pOwWja9zcAy0x8OtWCecBF
sq8G4fDt29+S0n0IhD7NPaDVKm+3/z2pomrE5A2bqPMvObxEpIyBaLETfSjZdibavDJBNDB84cRm
W+1r5/W3/uC+iQxkiuKZ3pj1bRsOd5lBb1sM5zUDvhObDz/Oqv/PJO7/X2u8rIAT6f9ZB0eiRQP/
IIEv/8LfErhw/sK1Y+ISY1qPTWzBBfyNULD4E+Ew611QLaaHnvhfErjzFwAZ38KAhLLiyUVz+ZcE
7gR/IZrbeJLQWX2ff+jfQShYn6VbJqKomexzbR/zEbPBj0drU85Wa0ZYAo25nmEzz6nZQ+aISK2U
kSHlqpBdy6kr84LruYk9MpDkX0ifcMtvfrpo/yBjf5YpeSvkaE3bXSrF3F/8dGTGxwajCAS7vNXb
KJfhdmjbW+1HfzIx/OmVPmk/XRXhJI2EuS5Z5/fYZOn2EnF8m4LV/YNg/Is4xocid8e4AnUM1+fy
Vn4SWnDZ6qwrYGJGQKFJ2HfjGtcprL1kzOl4VgOlAN3AkgolyfDBgP371/Tnl/+knMzOAIrC5OVj
GSdXtt0EHK4GQlh2P/1Jpvks0iyf1IERAjHDt5BsPn7Sauqws1fcSaRh6aIl6W5BeM4MsSn5CRiY
dKgM+8Pk4xcZi9eUixTvMw4yhf/p47nGnDmUfFDJCwsZuHIDPUpgml6DgTIujYxDAyni+fD7i/qr
4snL+hSfsUf3wPvI5Uv/6UuFXa/LbEBUKih4e/KtYbiI4mFO2ZKMXrgDiYjc38pSMBnFhLkB75ab
Z60mBfOiZ7PwiMOjTG7JOrUN0no5L9yKkkIybEuxeapbkhzExONKXcsUq/0fbsp/uv8D/IYYDf3F
8bLobT+9/zwroSYRZFhLByGMsGiYHZB2sVIj/lV/uAWZp/16ZzCe4VJxi/PQ+gzD0rMToCv4wRq5
aaZb1hMi4LmSJDeVX8Y+4XTS+xuwkUa+xiItL6TbCEhQWM0Jd80hHMbIIP6/Ruwn/2bFfX1hGY4n
2RL2JAMHeLX9AT3XLiEd9gR20rmf7nXcWuTafFU9KCBrxQMMyKX5OxqKZJ0CIwDwHzmKfqmwbr4L
znGwYC2/vC7jIps2Ln6BEkjb4vPQtm/giakZsBzYLbTVxieIXW/MgXPKdVuxMz3UjT/Ga+bNFkjR
Mptfyor4HukVGFinlpl5zDaMqRdBC06ahRvXu9AG0rzpMlC4a7sZOQyFONCxDhv+mxWZJYi7xqKT
tfMb/xZyltq3ciBp3lsd6Vz+2y8sqrgftkIQBdtMg5U9kyMPrgebTSW5Q6d+gJxjytOoVHXj0ttY
7HU1VDzX81k+EAGJJphoubiSbdd84TJhg/BHMXzD8MugckD5ozdkXhpEO9gJ7yPyZL4aLdgla5Xn
3ZsHHPMpKQbvGSMXsfYK9Yh8Uj+/wVab9SqHEPrsZuV82aZj9G5x7rpRVUtaY27CjJ4Ev/I3C3wV
jTLS7JuyiQL1AjbFo+6CEAmt8vRd2pbVsK7nyrybDYMWFrLM6o5Jh387I5uRGVV0o5Di9HuHqth8
PkDByktO1bDtV6Ppz8FK+5xjCZxJOJcGMetqxUWRb4TLwnQ/Z3Ax+tShJD51sF844Ct7yLJZoDaz
NqW6cimLPzYEw+pVwcjwlpVS5ltPJAK3J4cfZ36c6NtRe8+YHO8Yl5XjHBNfCVheczEqJB78rw9l
2AoSUYxn8dKnYwYNq5LtQyfQNFcyC5z64JA1dc8cNtrVTqrOi1cOyV14BUnqDmAoiTuim6RwHcTl
WBbE/B2ri0LCaS42MaZv001kAkTj2BerZsW50LTXFkH2idFRlb/ZcZZQ9NIiI+MiNdMBSI9CphuT
gbGcAYIMQIdEzIKu6vJTcWQarNJe9g82C5gGos5Mbz33itIAmEUZTFB4+V/zhva6i8ZByhvho9Fd
DBYxR1MTxmVUUFd2EHHDIIv0rke6c65b5n+iFuPeUWTodn5RMxFs7JBbofe1adL5g928PHdH100f
qoZN1Ko31OCAGEWX2GtGrPpEjfponEQLkvAJ/2OgtmXdoGPVZT9N72EXp9MZneL8ZyXl6A1rLeSU
vwp+ZA61VHl3WcEGHx6XjL/CQyyy+Aq9EBGRHVl17nCc7zZJGA3mDS4B+8k1+9Bn26/JBxsm1qqp
SICJrCtuVokjtCUNxhij7S+5BYIngte1d+ZoIwxWoUHDBcmlMJgpE4Idsh6CObmdvXDKN7aMHdgl
InZWYkyo84MiYRKy7cDoxZnZlJhjNS7UqgmM4cAYkwOSskyeIDw0K9d6csEtXcs6Gl8tFzrKc1jU
iexXWRmGzUtFKHvuyXsNWWmeYqEageZktW5xHtphIw+Vl3hKrpl90G3Ckb4R1PMw15DOVZEZg3Y3
2ODzCAd8lNgcEUOjoAk5iRLvPh9coG7BNEtWQOrr6hWFfQR44U0UxX50am7CQdAUugnTiNj5aE39
fYMzIz4URLmwt5m+ou6Av4w6LjllTxofcUjbHGwWUm8Duqeyh2hfhVNWnJyuzsSh07Ae75BcMZOV
aek9ZoOn7j2gMBdETeIT06SZ4lZwMiCXXCc6Byc57TBkxIDWbbK2JvOReFb1Q1fZ4Z0TT9SXoz+i
MxBWIskwFeXXkFDxjryXBeGn1LddXHcPDOaqC0WF5oaTn3oMDU0JV7QMRSTdXwKzCD7OUx43E/Cv
/GvlhDkzFgb+2xKm1qbr8a71XZ4AqA7UzhHY3Y2Qhu6YnCCBOZId91SV4Y13B4rlddRtm8zPtmbN
WXNMv0SpF21Q6XwTtaR3D1UxJARYg+A5G3Bvz5LTuOrd5JDU7kWxtDkm8M23iV3uyDCSJgeHc260
fsTQZQb/lans6A1htJ71TI+IxPIup47qdz2izZoefKEiQ6lVWyWh4gQyKVaOcrk3sIbjGFXdLoHn
sevN+gAt8WnpD+FRhBX5a1d0/g7OfnEYyn44y9ow/xJMYjqMiEB70Iu8h8n1l3kYTxVpkUqunekN
oekJjFl+IGuxJWnEEiDQakFwqXqHXp2eMNqQ7JZ2h25R20xvrfDFGR14tHRgBAS+ZPjKduaMiV54
yErx5o+1m62R4F6abDbWvUYslV2a7UnoASOoUhwPtMU+hdPoPYXdTDsSTz2aPGb/xtB0ZBWK6h5s
/d9TWLpbI4jPu655Q0pqwQzkN1XpniGIpXtDpE+Yba/HgLrPvGCVzpZrleU5dC9qvFBI9RCQv2rb
lZWX6iyMWxNLOoOvxLoXue0g4Fjkrcqm2RHkl4fUCd2jzkRMsKGxAe+DvB3YG2DmZLr7HOKkbzdh
G+k9bnAbz3fpVCuYHxQ9iBGvXwvUC8pm8wJ7Lr4rhSJE75t9426I3PpiK6P6moGRt+tpkDhjF3sP
WNi6HBOXFUc05ZXvWccWwz24LfTzrnqNR3GZBuFRtDOgyxRUvk/h6bGK5BXNZ/TDDd1FTExlHRLv
W7vl8lgZ40inG7a+F7Uq4+/sFCl8RS7d0FYarmMvmNYm1SrnKfZ9j7+BdkyT7jOeBjJaOyWFOLrC
U8oPTlzEWoUAI50QoSc+q8FI37mjfTWk8p2cU7rqSy0OLmWPqjK/A8jZsUnrr5jyUxhQ+nslbOqy
jOIt9BmhgRtf2BzOVTxGCudkZ9BrGt9knHWhI6XMtYRIDHBcRnUzm4IKzHai5X7Od3Yn2x35z83g
OyV3U7MdvMmlnmkmAE53HrWENJI24VmCWQwN0Vdb0mI3lQPvgFz2S9Qp/86Gr5P5FDMZ5rAvYpkB
rPdPIW30vay/OoHiAGN0dwD8zvpAr4nUPPd2eK+HSq9V054jZEFziaOvBRGTFSoEgcImvCxyA8wx
GYqSue/5Ih4aIbse0jNvXcMWvBkrH5KDZe7jjO2yHeb+piaez7GUAXDQCf5hMBThPkpTe7n2ifdc
acRjU+vvZo48Fpe0CQ9UoCbta13YjMBCUW46uq2qekHOS/3imDHalzdsgfD2F7aP/ZlUz8lhQ8x8
IIl83PTR+ACGFFp/rw1YLa0Nusv0xnE9oroptiutUXK7MzNcQzLP5k3P3vGZrgibv8yJ9SsTphlj
Qq957DVYjdd+1iZLYcx8k3hhdKeZnTzFoyfClXSThqtWRAWcc5vp50qNwnyHrgYdP/WGBPWce47y
xMRjuhTOBcAOllIufZmDa2Z/4pVnNI2REHYNdx6eg0bOyR7/bROc1bPsL1OlQ2dnhdgMMuT5EGhN
YB8A08VHwQrsrDjMgClqWzzcBAYDUGMSZtU8DwwRy64ED8hIzH4l10tljWvmXbJNbbv9zmXMJUtE
CTkHJMa3VvsWo7JwcMYVgb8I5nzkjOTCoOC/BMPkMC0rtavOaryUlyTjFZfRMMP71CwUrcaxFLc4
mPNqDWQnxbetO6h40va/YluwWAhQoDDrdm6XYICAuUsRj5uGW6T+BnIXqvi4WB/Y+QqQ61T/OsLq
Ngrb3SPH3ru6gKy3DpBuEibkTc5wn1y0wpVY87+VowJKn4m6f68h3GerAWV12tQdFe975FYGrB7G
8zPLVtULkyy9Hd1QPMI8Aj+U4md/Ghf27IaGJa6SFC1i1cgAEhexH3kXSW735mYWCtQaef6WO52l
S3K2G4pHT+rkMYHrRysskY57C/pMDkcnWygVXqTyzRyG7UtXdynXSsMZS0JjaNa1luU1XJGATp8h
jFkbomzixWWfv8i0wQOjSqs+0Aqjh7NeOM17KGTyUoylusEeO774lQM+d6i1zb1N5eZW5oH7BKeh
h9lUNvMeGmJFLTct09O6HhHKAFiA31wn82C9KgIhTw7AMgK67mJF6DPs7xubYMhDVxtUR7TcmHRC
2fl468im+pYpuhU44DYM+Iap0RdDxaFg7cwtRKxqcNxmS0HAqHam/SM57WvnxcTycG97BXOoSuCV
WSfKrUHP0cSLRDUwHALlrKkpdYNy/OYNpc14vOzAXPfM4G6XZvKbCC5Gcux4ldt8ZHdAT0NoqL3j
9hnr5ejl6x78O7V6tj+/hoVb3Wj4jnSxklh7DCvRvKl8Kd4lSVEtP7Pa5WaImvuCkC0nXy92x03T
B0G6cbEoiE2E/zNlL+OxaQGZRktFQIfLi1eGOBnwniVvBmR9jyWXgA9VGG4HtiDuk+9lMtk3uEU4
BBG56zq6Ctz52Z+rhimcL0nWwmLT5b4Tdf4wER2RtKwX5TdjoO+GJ3Hb3Kp84oBqziWBGbBxTbTN
89L81oS1M69DbY5y3YnIc7YjBMyZ1mzNlnSeR+rXZ5J4F4kNpn1Tu5PxJVd+CxNupttu3eYhWXTl
T12Gm8EAwQzq2uci95pTlRu2RraNRwaW6z737R1HX9aLeEwjTLSCVh8b3yGeGLb4D7nGFo/raAHN
z30dW4RZ7QLKtWfSdW2Itj5Tg9LRTveENjjkeRY1SjoiLR+n/bSbvT7F1aJEoE8uYx1Ci55IH40q
wLkkUye+oVnRsFaGO4LLcgHK15um8QG7VjZtDSgQLUcjo83md9/uBqrxqhAjKqqLcevH5uSvzE5C
gxO4SrOdW7fjg4fRq1ovgFCDHXbZ3FhzEmWrZERIPfhoGcXepPv4pu0nkEy0/JjhtgXtlHBjCYRj
lfWYjuXY8TwPWcM5rym8SwSE1wtJ6SnEIUZjUsUStYvIKw+7zgqzr7+XCP9BYeOQzk6JE7dD0u+T
QliaBTDPAoUZopWk6yiEUtl75t5Yyi5//1KLxvmz+RrZ3DWF8Eyy6CLw3U9iNt2R1CwtLzW1et41
hZ1t7BSvgdV746Ep82j7+9f7h4+2fChIArhAME8uf/6TeCiHLjfdGp1XgCxYmWE8nXML8KM0jD9l
N355KTz56Ew2vDPC0XCmP76UDdWXlGvOS0XkZ6TJAlfSG7+2Z8s9//2n+hytN7EWEzdET3CRkhex
/uNrLXUvNQ6IeJNDOLglTp8CPBLYM2aW9L1hD1rS7AlKFm3CZE6K4lFd1pMR7SyvNu5FB4Cvi+bY
+oPE/cvXy/sioCDcAJ3WtReY9s+XOwlcsD5ZRFrV1jBnU0okqwq4HqjQLTto89/LXS6XwXFJ5cG1
xlFvWZ8ueRY1rTdMXrIh85htBM0iG4VcdPB8+7tPWHP/+8v+KXH+4+UgU6AZC0KIRPQ+fjpHMIZJ
TDfZAF0Lu69Qz1r/EfNpReVSbOgXORoWjXRqqraz23t/S9P/1jzzlLy1VVd97//HhwDODyz5G55p
emLi/j+v6vfyrm/f3/vT1/rzP/nhX+z+88cfE05aSOsf/s8W/n6vb4b3Vt++d0Pe/y/2+fJP/t/+
4b/Y7fe6fv+P//ZWcXJe/rYIg/rHASTjl99NLNt+iL7mv/wrf88sDe8vi0yMH3j8vh3f/IFw/3to
adjWXzARGBwAauE7M3nc/Cu344hl0slTAaeFMJfgzv8eWtrmXzyeyO1Qk+dgdPX9f2do+XGewCvA
wBAmv4lgiRZZ5qe8C9unfCaKI9cRfUeXcTonN/B1mx2MsYTectigK5y+sMrKLDmZgxff/XSt/mFQ
KT4OTZenn7XMXwOPsg3exudR10gGr4yRu9e8U+PB6Hr2Y4z3edVyOiO3iOZaafbnTt8ll7gcJCcU
JJrt7Cu2mRUK6/kEjeCx0N6XMKnZkTSTPd6LKMUEZ9S5q3Yt5L1ywor3+7f+ad67vHUebgzouG6M
zSzr08SsQbZkIszp0fP0VBy0mVjeDu8Y5wiNMPqssVXhr5kMJnY0R4nkjGmWlZ3rSXThH8ZQn8I0
P94MT/UAG34gSA59XrqgmHeUDNrUzQHroldVgSlZUbCRmbvJitNX1Hx3Jy0n9TdhVszQ2DqlwkMb
FL25n+oiiY8Vi7neCRxUmBwNsKzbfIzQhsG2J925MOnh+MN6+/GRxZsmvGyjxvsWz+RlBfz4yILL
3uWNmEAQuZTRUNM1WN6BLhAgjXWVIb5kPNPStRVRQUu9k8mG7g/f4fJQ/K8Vf3kHLPT8LAk9Qetg
gfz4DpDVM88CMMWeOYa6G6u5jICx0b2c4d5DLqaIPo2PZugo47qgCdZBARqqKQJBXXkEdEU+LmnP
nGI328o5CBtpk/SP//7b5HbzqEhgSSUh8unZ7geJRyXXPKz5JWWYV9iE3hG4znb1YALZM0XTg0AT
lMMeUjA+8WU9T8BOMEtz5hAmqFdsXK0F3bZs/B7QgT2KP6z69i+/ZGgnHrs03zF9hhQ8lz6srtzm
QreVqNZB5UbtVd7YQPHTmO7r1aBHmANuTWipUIHDaqsLn34mP0e1NXwhD/QQc5aKsO4cZ7K9r108
NjuUz2w8b9z8NW1SCuG9KWtvKxf8/hqGkDLwguGy37TGGJp0g+NHRDdKC3XFyAFUZctOL3zArDQ+
SGQgd2XS+8ZuA0R69Icb+Qcj4sN9hBLJfieQy2FeQpP4+OHlnItSD5IRTURr2RpuVTSsKM5i1wyR
A6ZfFTY4fOHJpttRCyqDfWVftH2L2M1UrkTeECnu/9/fN8zvP93fkicrZCVuHvKESyPvx/fVBP2I
pkYKE2N2LundGpuzEXt6ugmQhcrXVBQc7THXlcM5hTRnQOCrdJuONrJg719Tq4or3FLTeCbrnGIN
Zey6tG0fB3MY77UdPAelS59FmIwMfAs8sfDyahqSYIbBkS45my4kUCnKq8TCQLFKoCYeW/L1e9ts
0y0DS/O+UuW3sgxpYZD5Qx7N3qVuF0YeAlm6NcJqUW9GCsPpImN6uK4sp7+rpT3u2lx/V43HRKQu
Xyazxb8KTag+Hw1Qx9uidsyDgK6yYXddnLc+WVOfDi7MgP28FO9E8besZYy+Ug3vl1uVXr7OnOAA
GDQsnAJYwjtcmBG782E4Eqe+nSlr2Uc2hrcZ1MwdyZ87BG6Lnh5yWTnkqJMz5Qv+i2KGXRE1QLMn
z/9q0HNKwasdn8IisTaCyOILz/JjZ7fOhsx8cCBqEmGeFeVxalDHVSSXGujeAvSLRgETBUe6+9R4
TJgzadzNKaJiR2D/LLd0tKdAhdb2RLY0FcCSlDQm3daVeAjCJrsSNWN9K+FErA00O4AEe5qELiiW
ls8tXd4vrXKimHs1ZSxmpv1sHt3RG90jXJThnUaj5ltB7NKdui3Hzmzf5VN+bfi0LjQ+bXG49V8S
EqY7cyjfbeiwHaXu4NM3UwY2DOKQN98wREpfzdaCDU7LonLRZML0e9d38lvDwe86cAbvqZ1C/71u
57Jfo1oqjJuxcemkHh7p7sS+QzjF/6TuTJYjV84s/S69xzXAMS96E0DMwXnmBkYmScwz4HDg6etD
qlSte6tVMu26zWQpkymTDDICPvznnO+MR8ddqkNSUyBLS9WZrCjDQmZP3EF5H7YWuBUG464J604l
6PLE6e6mYZiO8dJFR7OGmbCf4JJcS0orN0S2O8aIPjKznOojHkYn1Oam2gvpJM/mzMi2Wswz/aAT
1MbJgnufaN5mKgtrP8qkOlLyXhyWuaHSCkpY/dS08pekZAajpV11H55hd59iMgUf0Mladl4qqgd7
YNwyMFqgIo6TDQPLuk4+qMuY92Oy5g+AYWy8vhlecIwJZJMyZXpF9IzJmtD0OuCSOt2C/GMEj3HI
gzhaEOihqmDMeJLyqt/lynE7EKEq3Y8Qp/CPp68xWMQHjxHZVpPEGlhY88NkifY9oQ/sFl/rFHg6
N2tjziSgQNBBmxInRc4C+9hmuMZwVzuMSjyL3gZwbPRsiFw82amcNkkXs5Y7v2GKaITHsh3zy5y3
dEkzScNSAidUJOlVYWvI44nlH1Zf/5kMShWkSrf27TR+NrARngzBJxZYrFCnibjVTnpID5SPF6ci
mm4R/t+G0ZLQozwS4LOX2AFDAyoDhTG91QtcVV9GEUJ0btx5uCvu0QW0o5BTRVqA8VNXuj4lwEn3
qBhl9GHp5lTx+fot/yt9zvQqO+SutOUGdod7REGNHwvXVZ+SoeDrQMpIBFVfZvhtmvp6ljAijXzg
D5Vg6+uiufuCWgSt3c2y6m3IZ3mYYfqQHJPzIeoUk5wBpJS1MauueMoXdWcWWXmjgCx+0ho8BO08
fJaW/e237USXraklZ7PTi4eya/PrUWTyh9YZnbOvmcERtmLChJmWHHpvcQ6CopmOir/Jm0Kkt4qK
m7F8ghaJyzYdXy2AdfelUU4bqzC9EwlAhUF6/SWQmUt+ldm0HF0QtEGOU9IP3cootypjuBbbEakx
8DbzPjYSYKkWU3hDaKnaLDKd6Opuh+pZ5J55k9uY9W0wuRez7p2DoSf5SURExIZI3uEgyE4MDCnr
bnJ359haft0pyi4bgIPBWHX9M1D66FJMnTjCx5xxgKyR26LPb/qB7zbxt+OtNFOyxRK0p1Tz1kUP
3sc9LiFOYNNLmlfDdd6V0t47WOptuuF7Z9nNedreeLg1Nmk3DWBo7Tj+1tNmkIiyrPt5mV5DPFzO
kzP4W40zFP9NpHgpvnEhyqvSqyqos053O2YragO/V9BT7YTEPT9jjahgdgwRjH7lvFqQenYMl5nX
kWynLjEiahfAfTc16DiQMz0p72IQf1coyMm9QTbwmNURqR3y2czqkKnSI84h/Zl6PesS1RrtVy27
XhLhC2eQ6Yl9gUVo29mpezDoZPqF0fI7pa/yGKXCO3F2ntXGkfzhRqxoGzg90CKrNEPm50TdkeDZ
5ijnRKY98dgo2PkIbdaX1pv+xUtK+AIWxXI3hB12q7abac341JcVVQJSdx6b2ha7QTXjEc6beKeh
e0d1DkPnZFiMb7sB9u3OorqNMHjvOYSqNzU2yzXixHhNIBcTU5z2R6dBv9+0TY5vtGioqkmX+Ybb
eXuQA/UjFZCuDSuAeU6RWLCcNS9y8f2TZuI2JY6Ha6CJLBiJSYHMQxrxTIXBxFSWxl+sUdXJqkx5
KJUEBB4VcKhSIb4bx5pQ/6ZiZ61riwf8kUJc5T3ahunEQScLZz8pQTOHZ9UPPNnFecEC1wcdHd9U
z2BpAz1AMFxbrO1c29rzYM/6dVrn7huUZPeAPkCkwYwin4SOYlYsc25iLULYox7V3XMb6+arNilW
eVIR07fBxfTWqShp3vTlGG8tNVAXzdP8IaT1QI8P2iqbkHIH/wGIWvc+yiJ+kEybfiZAU9+x3yR3
aRrlO2fQnIMHMcKjNzsh49Yg7gYMe9XRcQb0/Sb5GpwlOdIP2PEKdWomqN4K6UIDL7G+Z4KWphnd
hb0qT5v0kDn4lfOMR8Sc9fahTuuem4XF6ULBXPwdUwoQGKHC0zsf3wnR1ZTN23n6ZTC7OAvRM/Rv
qGf71egpGpgpB2s70K77PMmGcELDAZ/qsRKIJv2E9it2DDso5zJ/kKaN86FOZwDkpfeVCFv3QtyX
rAAQLbChgJe9teum56pdNuZpxr9xo+GbwOlUgXMOeLCK0KcrLd2Nak4upczr+xEDq4HtZv6CQV/R
uARNT+xQMd03ATHR3egGU+wNxz94q/hciJ3RjhOFfFhHSFodnQ1URyh1QhvIvGccptXOKEafHZOZ
Mk/7xAzbZ9HuSmvacbGlfpbEKP9Hp3AZ3cm0mYlUL4PTJIc2xqAJ4U80zgERc77l05HHFz+lzmyX
tY7jh5M+S3sn8BHRmSO8+jD2g/9k0Kj5JaBKEugX408Mp5r9dSqHK0WX3G25AND35Dgiw+MXHFl3
/BFLgOsgzIxVdZW4Y02Q2vC/Kn3w5IaUL0ee2G3f2HmTS8NY8aCnmR8HmQIrtAc8TPZF7wf2DUQs
Zx9pacMuBnjokgGj1YIuG60gHzjfhOw89VvZxq6CqF1FT07n9dQH0QrWUOxS1FNIZsjls685NCPE
viy+hsn0nooWfzHl1XzhcVWq+Zq19hGxbVFChTeRvlDPjR9zZUUfxKFctZlNrdzjgFE1IJDWoyQq
n6o9w3T3je61vKc01xyGveHPPjXOHMu7APSk++Fn+DvwBHEidN4d7B/YD13KpQLK5/JrbUxQwmfN
rtCPMU56OxKG9b3isM2ZxEPL2+gaGalwapFOSMeL5FIAryTuZydFsG7XRTDThDqd8qjynozWpGBr
yX3bOCN0NUQrx9zP3is8uhce5YoSYV0bhz3Hg3HZZ7NdU4LEtxlRX7quOE/JMmQBXlZy93Rd6c9e
n2NKQIhDTy5iGr1Wkp5ncnZvaSOGR6pB3KsaTI4m55b0bNKN+4wDZcjCFYeXbsnz2XQZtx6H42oq
ky6IarBhGLgK9w42Qno9T3jpKTrj3SoKHa9ik9vzxsa8cqWNyntLOoAaYTSSvKqcyrmH0XKKncS5
bfVInBqRaWRlDHqCB2vhF5YVtPasWhH4cGyDe4nS+4DqxtZQOgahvc7yX5pVsfdqaADbWs3deSSB
/qFYvK/ropE/PrNIi8dIqzE9WgNLXtIB5MnKkjvniDOn2RNkGweAYQtq7uJhsNvx0k1npyxJER6o
k4rip4SM9PZ/vl//pb+SiRGeeS4VdOF466Tf+oui0KKV9TIy+o3bNhh0loTbTxrj9skzv9n7ZYYq
B/gVjFw1Zs6HBCqEIXQilMEWTWl54BbQYW6grGjWlvog+uDgM9r43qgnYUNLh/FtFKogTZVP5Vmf
YwzsQyInVGU+/taGQt9BBFJvCwJ1FMXsWVp8AvrmSNuJniz+sGkHbCzreSG3g7QEvPkvwgrGOtv4
x9mHCxLHxT3k8LmzHfEbOfEPKlZbpW6tc4feLHUW/6LktKwCGfX19zzhoOOlUPRE6u4OXz8Hfjb0
fENTsTEEg50bVximshujSC0+tUR9r//nd+i/DWl5cR5EZabpuO5t668vTsdJPjQtp76+JLAWRwYX
P+C6Pjblsi3lZYo9uK4WQNrtsGQAL9yipUlHs0jD/oth45/lp3W8iLYInwt1Bjnov+WD4kYIjBuy
5JJFRQtQvnOJvWQbO+awW/LM/hcfzlVe+tPbwreDhcLUEDXTIL/859GPVfk9/WU6sIfZ+hg01TwP
DsUC9eD4/5ZC+7cfjHMtMqaxNpS64s/fqYxrDSb4XDI38ZMgpWbm1JawiAcS38ff7+e/JTM91iX/
+aty9KdA3D9Vov4f1JcY6v7DZ3rVr/5Tl7r+KNGlHthDvquUt+T7t+Z1/Prf/+v3P/mbvmQ4f7D2
2Gs/us7sH6HxvzJxcOHQJUhKsS4JhAo+j3+Xl5w/vFVv9iz+QEJahee/Z+KoFRYGMjhgdGbzlhD/
jrzE4e7PH0OXzyBhIvyTJlBYCpD/mtpSfQGUf8T7jlaTP2O9in6Nej1Rv7fYTJywadId3rc2NYrA
HEimJ90CL0cZLaELQ2HRTLSJY4M1Jskh8ezB2MaccW86jH+0Yo+V89nHVYIzwl20a/x5XLbh6uIC
HpuerDDhQLYjiOAd7scBmb00Yyyi2Xo5E+bearDo7aHLpU+xNxg1ttl6SHZT2Ubmhsy5dw/DJXug
RoOcgKR8qt6Mra74Mii7zqYkOHu1wF42w9RxHRDTLfwMKrhMxqq5KqcetHOU34xxT1y9t83ewDAS
MRgF4Gxc1w0JcooDHHZinKQ0RSZ2fJ6s1TLD2yc+CA57RFCrrGAfw82rH1sDjmUQxe3iMSdEC8MX
kfgXa4i6i+l45SVXDOKRL+IEGJeoOILSjceJXy0kuXZqlCZtVHFqD4g8hebxioHzcRushtcsjtGq
QBXL+ND6jSvDFhLfq1is9t6seCuZNuk6BzAq016jEbDHtsfQ9FrGtvXmGrH97MZqes9bv72hpFUO
oaEcRrd2ZyYaeXX4YUGrsmsTrFUqGQeLWlIdScKE8zD3ECzqQ+2Rh+/PdZJtTA3DZEV829d0Lova
jRu9gsPvrOIMwwxXUBzCTjrwKihcClorPTKbTrf+2l8pdmmhPryESLtxqXHNS295WfCsH0S9DNdL
hiwft1jusDCL0t3qZvmJcvLkcYsOmGQHjdHe4IhnKDNeGfYAeXO5AdrEVc4/JZrxXPTfWTPdtvFz
4aTfVovfLNZf07HiwkHZ5uLdjEBkC03ht4mOhgQkPVnmPkp6EC2AIarsup3InFu4cgTGrAm9zvSr
fUtHoSFqyBinWuWwNke1UY7YlR2+ZS9K9gDnLovHGFdgTzEGv91mdJCing3iEdHYfHCKpf6V6f3R
VHzmvEmpMHELKiRrE5KLdAtShMZWTrr7kNsU7AQN5036MdlLSEHM2qtjudx12/FH5N2V42W3tuc1
5+q3D3jqp8d+9oLVYzRG4ymJZXftUi9nxUTLZIu39gILKqTO6R7jC2b5JSS09uIbH/p8PVtekPuh
YTXBpL+gR2+NaH4pcmtbdryR7up9vZ2ZmQFW2piev2wRDB4ATwQaQBKfeuVMrzfD8u5Y8i5ahgfT
5bYFrhAWBp8Q+qRKBfnvunDsnccVTCcg33MwY50MSc7t8gFwiuec8UuRRRhi1LozyCKQKdquzewL
88bQ75Og0KuDbebj1uK1WE13qAcCEtpTUvwSY3Sm5i+I51fhQGzwAcQQU9HTcwrVVaJW+OqQGvGv
xHF5WQlaF9wnJDf5llgMauMocJOHyTceW1XVe8ahn5rmf/BRO8ty5olIyPq3glbE/G5iMo4ruH10
W6rCdKYTHGPMAD7IXancXeRUgPKdiYWqenWG4SJXfMZMcWGusl05NOLIfTOU1bJn/qcoN4IW1ds3
Y6rtnWj6tkdikSysQtylHV5AbDH0eMb5bWp522gqLoVMrhbdjPYR7N+Qj2O5M2C/nFUxqnvFl4Yg
8+ZqNe2Jmbyawf2ZS/6CSrivCZlgJ9X2fU4P9OI9lAt+4X7aCWgFy3ID///kF8uuBplUW3x6ZV9c
44b+BD8G7wtvXwOcgbLdtiCRxpru71rXOUG4c3ZLxOPav5qSCEKpDm5VZg/V1O5RZ0OrNO8aN73B
HW+n+iXOvX0ji0dVu5QDd2AB8tmVTdC03YObyXuhTUfLG7ZGf6uR0AJxdD858sK89VQNH1JW7EH9
2D3A8r6KWfSJyz3PZncvppM/MZ/u3KehycOGQrEy4pY77BXoBOYtkzrHy8VdU2FayT0nS2+4R14I
ul0IGxFL42mckJdaRiFqUzu/+TWU2F0X4lCa3WVKPDfI6R8neLaGRGI3dDOx6jPutnZ12r5m2Bm0
6zIIYGQAL8ZsZhYVNLxgyczdKKKfXtlHyg8O6eTSQVX53UdpO3lIGODgNu2NK6GKLsR+g1zKJ2vC
yp20sFGJ+MT5ts4dKCfTXmXc1QiJDogeNtIE+yqFdelgX/roV1foF8aLgVdRYi7LLUVjgZ2BgQJy
lCaCy+/42UKn0mfn1mAMJ8xlZ00Kc2LByvu5iKO/VDeuuvFQ2pf+Vi8Fk4+zxWjCMfvQYFbi1yUa
KvSs5MNcBqCTGpfyYMz7m5yaM+LtgYs59APnxwXz4OvScwVexld0tvM4g4w1rYXhv4Wame64CbG2
KpqryyPpue0YO4/AIcSLNxmrynfRqiIAHXNTcq0kymKWT2Nnv3lLR5OF86t1tZBI/+fSjbup1+pP
huJh7z5LnBF7akAQaGDVQSjfMmndmYXPztvVr4nWTWGf6reUCDvhvNz6+EJH9Ds94yGrQ6CFwaCj
rrnlAbspq2D6wYDyQ2AEx9J5s3jiSgzq0LKYG0aNb98Bw+3Gl9jXwjGe/AMgVWQdSJF6+tppLu9X
folJWt1pBV9+ftZ1qsoDhX59TVIRWmprI6zSO9L5ARuoOlSezZNqYycHeDKD5Y5APXUL08PJvlJu
92OzreWQvkLVCq72aWDPEzE39tIcE5B3Y3QvVllu2B+fgSWeYjjYizf7d0N068Xui8ryY8tgvKSg
U6lPz0jxptTqDGpjSw4zoOpn35rpicnTYzbSWCaUDHDe7kZKnwMOfu1mrqYtNNwXfEyY0JowzZpD
1/XX5DCIh/Ak1cMxn/FfLKa9M/3xK3Zwkdh2eoVX4kSI8pb2K6TiKh3CaTYebafl2Yym+WgOFhnk
3r7EJhqhy35QBs7SHThurb0PN4ajh0Pu70dD6rfc7YPMHDe0ji8ZdFRu5qS1w3gd3WeIsIP6oLOV
CO1qvnkosngHjy1o83cz8/gu1RuVM2C95nvPAaU+v5sDyP6Fgf0i79Ie5R2neJW/2bS7qwUyjkqv
WyhwklHTwFYAQkj3Do5tfI1OfCDwecylwRSKA20Z8zvJ2OnswANV5vYm402Caiu/pYE2palbf7S3
gxYFJhmEAbFzsepnh5LYLH2jdDTJelh3XQo1SyPOnjCBd6xdDPEMbiUdFTMXfK2+nsrR9QIJJI63
zDl5CeKxVfbxIRXtMRN6OEt+0PmceujLrf1ALiR6wXq+85LswKnk0BHiigTCtqNtE3JqMRcCq5/D
spK7Jv6SwgqZXSLwEJEp+mDdXBXsm4kXQr/CtorIPjgOH8+BvU5fnoD/oIjF1s7r7ibO3XT1zk4o
U6I5C453rOig31rziqTjs2y/0c2Ibd9I/UxGdutHFSRSXOqZRQ/fp6fU1kkurvzAJTlTrB71EII0
0nDYe6rviBRIXt70TXKyByqE9SJ+JYO174naFDMpAIYYDLHpatIEpiDrofA5bA3x0Rn6vVFM4zdj
Ctadges/KbYazCJvM86UuI63ZswNI+c+g/y4jqKLV5OwpKlVt2lGu3Irhmf0tvbIPDzAOxt2vARS
QDpyiYEl3R3Mh4ral4XvmLeHic5a1P0gaXl9cPU+SBzCmgLIE1SK3PHkfsGHDGdNf7RHdrml4crR
JgO7OKEE4Q4NohwXp8XtP1PDDxTt8shC011VUpvLRHRN51AzerJcYEfze9udzJkzeU5nuITBn1zN
hn1I59G+qxS+peWcauK7JKve11qoOqTCiKNQ5XOFIAsWjDxBWPUPAru/q7fbFnfIet4RTDNXEW9M
xG5qs8dU8UZRF5qoz6lQhyIzr6jH2rt0IvSFvZfdN4G+rZ1idYp+Rcl0M2AUifHFgWwKsrEI4ro6
x26xc2CVZwlTfHlPNLAs73mtPk0ICM6J/eyw6XBXvRM+baWjEdSiuqLccM1DHqiH3S3yx6TlQ4r5
seudKxnrF4/F8hqTwh6zZzhO3a2R1UFWZthBTLqNE9MMe0O7m53kwxg1MEOTGdqdkYtVQhmCzsSh
4TPBXSLtwVzo3XbtC0rgu5pleYgz96DaJjrS/TSE5qLd+O7I0YdudiN7Ldx7MnFEkSiryeEsaFq7
0e2i+zAJd7aud1vFaVDmYKi62yjSXSjhLj2HBe7gE2S00IurK9xazGjHODCcmZt497PEZBEY6uCp
IMYALDzXryOOPxXxjpRzfdFAQgWeTAjUVCVtr1a/l0TgEdtc4ubj9J54rOei6g4LR8WSa3Gsf+RQ
Fw+ZWejbThAN1oB6o4c/Cp70kvvH3NHUPRm6t0lSeSoYmG243VxExzM4pCRx6Ys94ONe2YYI43MW
tVtH4wH2uKQGloIiW3bFDotQGuj+/OXmqNd1E3UnY1qGM04e4OHMq75h7Xbb1NAued7+avtob2J8
5O1Xe38yky2B6pn0RXzOaEvcWJjUYHmSzifiqC6a127drqj2csSxjldlVObZXvSjNfph3ntXo9W9
VJRjlTml8h4WcyKQcLgIuAu//yhjuXdboYWzARGwW1ANMijPFd2tcZbftibEcyE4ra8p+wPujrDq
6Kb0LgMuxI1L7F5wTrUq3TmmzV3TYxwhSAt4C77jkRbhnyU9ru/dCEKLfg3oBikHGNFl9Otx5FEU
8gDjWgMv/Vva4v1Ym52Hn0hYkTggAKwIW1/voh0meo8ZPpkID/t6AzJAU6PG6QvPDB7XqUajy43Z
uhnrkrtUQWkYPz/WgbBMitq/1ukkwZPQGupqFN6YHkvOrK9RZKj4ENsq0vdO7dA2PrRtc0NFVaPR
lVUY4BJXfvfA05qCxzAabauM2b2lA4d7AWlYfqGiLf3XaeFmse8Gm4J16GBo8ES+SKMlyPrryQ87
5BZCSo2IkngC/J0OKt7U3ByINnner39/NPlP545/mk7+/+aAF6vb+J874B+aj/RPjvnff/9v40nr
DwAGzLrxeJuoh76JAfE/3e+G9wdQLp/ZoM2A0uCv/Z/5pPkHXa+WQW8Fs3Kfafl/zSeF+wf0L32d
WTIeMG2mmn+3/nPSnFm9SQ3w2/6/N5oY/MO/jslNRpOuxVB+Hc4zrvzz8LqZ9R7xWP6MtuHJu8RF
Mgp6Klv0UA1M0Dcuqmqyoepu2RqaCcsztZc9WBfrO/JFEb+BYB7NvdOVXHhrb5nzF/TUBUKiqEjA
5DP3K0PCAvoYEYg51rREQFns59oJ7MbFhiMLe3S4Vy+ie2hWtEWGRae+1dzYgOePC0tuCaHaPcSr
FR2jFiBbbIuUhwWgKLml+YXm0ijqlDAkShaoIDWa9hYXsO/R560RO9HbrJMb1mZFl1BG0jUkV8c0
A7hxFcRlGnX7wbOrH5MAojlsiKW116mRtm8eXYPGeVAzViOkvz4gReaXnDUK5hwyyhrk55FU5Tbt
XVGETa3pgqB0ciFFb4ltUU3z/aSveExTNfObJvA5hqqXtOUtbYx/OaNkwMFbOU3ztsiz9BEPfbON
SfZO+wRTnLmpvY7fIzm9Kgn7QbXqnX8NG5SNQ06Pic/deaVTNuMOZhbcYT2p9fsMqKN9hTOhBJo4
QMVFe/ZXN3cftW+DbsA71WRP1jWZZfeFWBG5D3QbMG7UbbtZDt6oSxVkk5o4iqdFsUu8mStio+Jk
AQhktPnOo2UeG2JrxFxdOSER7h1oibentTJkpMv4GrtHa967SytTaB0pP8WQieaNJoXEP+ZTJO4m
JL+aiUsynKgzX7CASJmo3UxJmRXgElDt9ZCYDSnLqeeu6cU+GinOZ534K8jZeoPCu5xc0QL7KPXC
eyX9K/xQSkAZoWmPdH1XEDU3hdUwYrMjANtHLe7VRM9qVbZvU1pmP3WToBXWlRUbX7XdqVtS3Atd
VxIQOQttBX65JQNxQvybol2EGcALBgLPMCWpB2zDjmcq2eqYvpMn0BDTJwvuKEi96pwhqb2kyTLN
o2YI7CgaxQ02dL5YrAy+mIWtZIYrhU8CNAemtBIUOD8Yv10JyeVcq7bXGexOnrGrfB/+rd9i42jd
SVJ5Yg2edfQ0g4dtoH8G+g+ScLQD9k8VktEpdauEns8WwdH1URyGTuIqBrvLl2jsqlfvitJJ60A4
inpSDj+mwn8zmBBvvyzs/8u0GRDoOJJpOaHTbNPY7JzPdCk7ymLcr/jGy1qEjS4/iJsCXxrAst8f
10W0EM9HUtLwl7ScpeFvH7puSkp/5xH5k6HoacW4JPnqtTadIudi2XsfrhXDTbFSwPNhJ2P7VXRI
48fKmhj/xLNrBg1d0Xf8TnDCpclsvWlDlF9s8sI3jjFx8CuyxPpU2sR5q4rqrywv9IMwRXZO4qjb
SmC0xxElIHCqBp567Al5iMvqhzlzFy6VcOKdo5X5tVsIppxWjnNih2UW4LqkbZQLgW5P2yqL9Bcl
jZGSzFxssyWb31TjudfMpqonX0IOgHkY1+9TofvnYk6BHM1ahSZI27XgZhFRV1HXxTOULv/Y2lN9
xTBynjZl3GS3JpItbKHMMw8xR0F3NZ8mT4WyH7xEYWSukzRFzNElbFBPTONIwm6qnU0XMyPj99O7
q6NwhcphM+QXXTOKCftIpAvDZzq/wKW2bdgY7nyfU8ZKHhCzza1jlPUF5DHvgamNj6Niftxz/zvN
rsIpBnYMls8AvCC2u/R+bpKc3nEY7zdLNbbMWygxpZmCq1UxPOXukF3PAsBDNnUvnlHXuFTtiMsF
JYKVdpRlHb0A/H0Yly6mRG7sLvz0xUp/H98UJCXS1agGOVbWoCnGes80FPlpaJiKQVGrTovFA53K
ZJg4k3ncTxq/AUzFCSkLMkNilV/ypFgvAckPgIvygRWbOSTMY0pxsqZv97of4zFv3DK5mfzWz7fc
LbsdZC7mgIUFFApHn2eLIGvL7LJQrZIEHv6rX15SMAZc3JTTmg/n5KNeVkdoWYn3sexqhgGa236m
qYa3k7vG/ACK0gHsELeU2JBRyEMG4itX2crEtmZKc70UBV1KmL32rCTjpZxyF5+tFZ+E5bWHgqrx
dzljC49HMZa7lsOuyU0iqz/ZGplm5S10WfhbwwHvfxeuuVHEJNgt4pSuseJDUa7hETnyjuGpz+WX
Vivr20nkT6Qv3VVc1HE4cBR5moELvnl67r5rnprSEDrSJxkG7lDZnEZBp0cch2MX/HHK54Jvlfvu
OSPv4Z/1Qrb3ljVHIZFYlYadPzXfM3O3H0DA7S0r/BoL4Nm7Jpc6/DKMwX0ApDyG3WQw18MA4l7G
yqJ/oCtEAUVEeHcNxRofJabIu0xzUryiEXdlIPwvuUHN3eCRj629JrryihxCnL4YL5jA8p3o++HO
di0f9+Dgr23sdVg6TYx5mpgH64frMzcrRbI8LhjoMu41HgvD0HeNPOSmbftvRCww5wguw8k2y40K
UGBKfoLxs5yvYBI5bzl1e9e1WKS/DtyYzWmWIboVCFj8UGXOMDSbmv7Z6+gg2LAceAxWocuwn0Q0
MCQp9AnQgGv982CxGWM/Xj0yTmW6uynNlNqxG+Qv+HokNJ18kWeLkZgbNrpf7PuhxxHV4tSugrqt
B/1urr3+MAyl/V1mcX1aEhb3jW2aCrwy+I9ln5CkoK1DzGm59TmMWfgIeQ+8J+gZzLW8aiT/sCnc
mmUuzmzvVbS8aHxRdmZz+6WY78D1KC5CracMd8shiLIii4crNIyqoaYkqrRvLpfIShOgDnyDxexL
3PuiDaWvht0Ez27hYiJTn+2uYe02NNdnkjWKEm2z98dLY9djGuZRB8MU4drR7ic3hQRSSwB7W4bQ
2IwwTRXGe51axvtourO6Hf1ZxzdpWQ3TeY5C7AE6vKtqkm3C1VI2463DSSm9GBHRQ57/WQyn2B59
2nlYzvML5Zr9azpbzR07sidPqPGrJsupI9toRcrONXdN8zXOg13s9Zrw8R4n3ghNT5lsHwX1cgfM
rGW8z+SgA7Hy3SaQCzmBzTTZ+L56EzUe52zmGHdFS3XB2jwjb+3JJduZJ0azH83cZxg3+lQLc8Dr
w7GauKHpYENZTFLnPEeNrTOYV9nBjOLsXoyKfdVqLPuHw9G1A/mM2RWkHfdkmL0iz+TQgbDxkfYV
H8lUK3dapLIz5QjmGZBWY+11tMucSUCfW+e6VHz+NcBpIIOQF6CXcM54A/8GnM5aqDTO2UPtgOT0
nRUlZRbqo86sziSzwJiWUq8hjDSOYvRMWTBJ6ALhYS+492zLuOewDlMg+eiqeGAgvLAtI1LkV50x
Ot+x4TK6pqE7iGxOW1juHe06L8rm3Tdi7s4ZiX3ejXZ0oE1YzVSSD5EZ/qm5Qj3vyVwDNVpSZ94k
vc2HtALtKGExQgQhjjWtKSTCf7RHubEwN+NiaxdSDl4bLqOtGScuPvSRN+aYPoO5723IupX3OpUd
s2TbmjuYL6n33Jp6wjyf6h9OR47fHDOZmCfRIAoHsCt4fDsqybhfmLV49pqsuvgVDVvYNDF4BRQ5
uBdH2n63jfXRejKHvH6zMPbtc6Iw71Zqcpg3ilp9icFo7zxg/jM/cRIB3Ncc8wiJq5+OOopsHtjj
qL9HPYyzzfT7EpAUhhJkTfJn4lUeLjd/aZedXGAyHQZIZeAxUI40rirRxCjYiH5Me0rPeqorgkOu
BxfHGy5+X60zAg2kDJMLczFD8G86kEDwW6QkUK1eEqNbnkdjHrHpOePy4CL99dvE/w/yzqQ3bmRd
03+l0evmBclgMMjF3SjJzJRkWfJYtjeER87zzF/fD1WFPk4qbyZc2wYOqow6qIqMYAzf8A65uM9W
1LMpQFJCPZ6cJxr5TkUnzjLQ3eKykEYjTJqcA6VvM2zeEX4PN3CCAa6DFj2CjCchjDCVgVnEvnBB
+6JoqDV+pVR0GwHdljYYbn1Fc3PoRirnTjjcpI2e85FX5He0YsA1BzS4hbLQz8bKrV/9ILW3uRs3
X9wpct+FcxD6K1gHMpyWr1JiK+xcf0agc3x/Bs+w9GpFqMN2L6odTlqR8AqkletD3czqs9GUYvDs
Vp9v0LVE+Gw0UJWyS6eeH4EyItQYld3eSRW6Ku6Kuc+e4fdiReJT0y/u6MBNBx5LKkfklA4I1W4X
PAP6bX160ok8Donb/BUjU/bB0Ez73mzA0McodWCUMx2J3uZHS6vNT/KZPJDXY3RvlO0iAHzANbBX
1oGpCdTg2O1peJisqb9FYqfdRxDIP0yZoQ4qJICvdbEvcznAKzFhOwQr8WHJ1I9yMuBCpEGkc0Td
Jb/HKSs5dgOgbfA2fZrs3JVhEZeTecvr8xOZs/CHjWX5cY5wNXO4VGkmrIwNCPWN8ABDxQBaJEjp
XZd10VtuyQw2SZ/7YxW7XBEVu5O3fmWLiJU4MtJC/1TG4K/7NsS2pzIIbVEiwzGmBomSDM1THseF
D897eBjhp8iVqDIAMLhtbJHdW4lmHocAf1weNMuvDS3/6SSV8GM01R7pc1BIl8/MmOSZJROthBmr
bJHzD4KUIrqh3eHFhTIlcrFElr2KFI2YEL+TpqtREM5cXDEzDYhKH7QZ4sBOmdzpK78HwP/XJaym
O8KL7pjOdvMq64FJO8KxHkFgZR+HHAVVf3IayDyoDKu/xmSaD9Ezv8gwwco00JxH+qYIC5vsz9ug
amJxnIrR/WahRPC2aPWOjy9oAFXQOrt7Y8wCDZ5IDSeqW+lR2UqUUgZRDfekS5erqeL0MK4EK0Wj
l8ZNVfV30pbDU6s0DlFkLlz32pI0PyB+wuLSnwldeSf+arq1Dtr0RnFIVxJYkBaArxOiDk4vdSj8
3jQSFLbxQkzeWKGOHmTcv7OcXMOeVMBci3RJs4165ciLqOPYIorI8tuVwlYH5merro37IikpzRcG
3dgat5n9pGlf9ElXkBChx2EZhCRMoIW3E/nHTdpplU+MwtsKI2HAnhC6XY2zT3SDKeV8RHXM+DB1
CuQ894JMfbvjN094+f5VOUUA4hZmO+UoN30KoSV8kWFhZ2Tnbfl+ngI6GWCRcSGGPTg2FNX38ONg
FTbFkMsb9Uw5hF89Ag8ZtOBxlgN9wGZwPxY61gsOylyHuQ2xDZ3C0ULEq9MpoWNM9pZ4cNkbz0RI
tXIi05Ud2T8TJUsokwBx0sbrxeLPsZYdhpVfSeQJ1dJZWZfTUFd+mwMH5wGsv/WGlj6BksOqJRhK
UrBlpD/+TO3UZliewKDH25Ik6U0+DHulMmfxVDhn3wBTV8j+NamL8Fx+j1ryDP48iI7GyiyFQBEd
Edjk+SNY73eF3Ts/G2gY7U6CMZZep+hlwb7UGkAeK6tVLUP/qUZ76ogfRds9zU067/FA+cJznL9D
PHLynTTPnvI5uu2Z7aHXeg66s9JqrZFm0d3yzLYNldOOPkgW7cvSyPoT5GhcdkzA8BQ/aX2q+FMc
FvrbpklAVywpnYFWjz+76HUetZCeVQIjuAwgyCTUHmbIa/SXKWNoRNvkyfidjXb+Clng9JZ0sjiA
TLS/QCs1vHSlJKPM5nUlrFJwBcEwoeMqi1tqPbTJW3O+7SNLe9smvETEPJKjIN4aCjo0Rb9wF/FM
7Rs4+A+B1c2vYNDgJWMuHa1EtxUoMOJeA4xayT5+rTeu8RmnFP04tiU81D7VynsXax9qc9C3VSSI
4SB0G/k07mssnD6amegJrAIUbVyZ3E1u1DykKz3chCe+wNPYoSr+Q60Uctm2nCBEUovHzIXjOE7t
xw5f9JheTdF9bC2p3eHi1X12ngntQLtK8ykhjpi+FNKBVT2oXs+8Dlfx3iMfsil3jXGImGGVW8yR
Ul9RP8VLTjEVgPgYeZFet+9VTt/+RkA5W+jdUQkKrFivD5EYKFzWIiRKdbtSx3YEPY0Pc231wL4j
wC9hNFj3GtJWVIhj2BMz8Jv3vLjNsLeLmFgK8dVQgvEPKQ8MJCMYxlZNXd13uMJHHn26RN0gu0gj
DqTshIY7zcvEA+fONTNZiqSLb+pQfEJ/fbgC+D9XMZfoCRBQ6pT67VVz4PvXtzFFuv/+38b/AeAa
jKZwf8IKmO+cvNflEV16tBfnEhKrVfZBSbuomV+rVKs+/dZZ+KeA/794nJ5KhET5z231arD9WAHN
NhJONoIxK6b597Ede2hrMDBfHfyLH2JX9IdwNlBDpejqxUbdH0uR9W+1ILVyur2avr88/MauAKg7
TAdBhx2faDw/lb7pFoxO34Q4sxXUvQb85fH1GHH51Qp7dbjK7QMJOBVLF4RJc6MG2mXeZA9LT6kA
0y6/64OMoH7K+SdmsIbEFj3Y1oehvXYjJd2HXcklBjNPxwrXc3NwYG//dAoOnCAWEZsS3l6wnKdL
GCkZaZO9Aq50I4r8XC8UNVA3jufvAezj4X2F0QEuF/A46DYgmPAtSRBI3zeKAq0/Npgz7Ehb6sSb
ZTylt0Gvzdk9koiBeZCRmWuelbb19FQuBvRTCOVCu2Y4+4JxQuhk4eMBtUPyt9Xt5fddoEW2QT0e
zDD636l9iJqIUj56cCi3DQMFRr9LDSMj2kv5RhF+CeQembEuvTaNH6121dJeGm0aPOP5K2h45mZX
1L9e0mJAOhkIrRG4cUz4nac/UgjeC4XqBzZRTTIcAqHZ5T3sF34XsQemRmP800072k10WFnk513h
In3e+GYdmjZ26GFMxQrdNlx9Z9wwr5xjcQrNl7ZjoH0jJMcJEiVg3I34U5VI3CUjsBymlbEHRDpn
zpcM2YrB12ZO+FccLY3MG7FgTB9C06SpzL0ZJa/D2S6je6lEKI9Zho/WDrxcnO3pheGuNsrWggi+
QjxwSaMtREkAqj6yI+ZHKVe7bpzBbGQeUY229jUBNGL6OTkHQXXtHDSnzBFuZCP9InVK3sJuoega
1zRPAAA52tcqgmr4Zmwj+z1Olug1Qvarymt7bKucgs6OhDfhwBsyLRtey+nno3ERVagRxMhRZe7w
9u9LtTVbxKjBJVb2a94FvMrtmH6Mp8pmtm/DqV2y1y4sVPwnIfODpW+nlPAwqwvOUjsJjlFQ08y+
zxGgHsEljZ3tPFw+4OaWZ+QYluIAQLTCKQHCxeaAL/RWckVfCjpvNEWvtdghO+s73D/At04lECqJ
N+FD23TkhNAszfl+ce0wvUNTgz9b5J2PNDAwhHQLWrS7wpA4KXAzpsm9bs+Otc9tXWpIX1tm69W4
t4gbJw/5V80JsEN9AywFvSan6RPna2Xn6XJL4Sj5RI9Cn99fnuzpe4CsCqQzrhHoJfgZcy1tvlI0
wqWy0gBNBgdAJ0lAuMOQIbvN9by6s0E170Id0wv0ATrTx8gbRNPlH/Asq/cfmhW/gEW2JQcI/TRp
Q6Y53SdLNMm5SGDVYd7eYrqKIyFxMKBNej7PXSmWWVm3LmbEn7BExisoi5r1ZjVC87uMJATFrJKx
hSyMjniFmVFu3edi7L8UCe/4TpCa3UJbB+iCsREg3D7Fxq4mX4dlIBctH25yM9B8aVFrPVyZ3HZ5
6bAjcOYYBrwB5aCVdTo5iYyvHtjdD5Kr+oFiEfhYs8/49RQ53AcS4T4ACqnEXaDS6CuGmlRElWrS
wEcjKhD+6BbgM0vddh9nirveMCdwaSY0pmmLGfKd28/JPeK3HBs9kEWCBC54IQ/bSOMhnoBAU9Wm
8u/MAjf4qkAlinKkbP3craAXBORzVzh6K+jgN9acMpkxUAXbVBZ/htewuRMzrVQZdic/kAanNSho
3JAGle1a/gOVUOwcqmfDnj1WPmTQb+KDLCkdk1aQmYEyjCb/8ifY4BPWH+Sg9WdAxVIGVD61iXhy
y4p5ZxD8XsnS1m0JkfhdkrgFbIveCGpvEvb8YagHJGcl8iJ4KsrZCV65SD4A0+27Fs8Weu3JDfQc
9xceQUnnJ7glvVYiFca+r9L8VxNLuq2yqvOHfijq7J0+OhMp4tqj5aKpPptVK8EJ0nJA0UenAPn8
T7VBVvQbdNRSdnMI4tILNSfN9i2GFuhhdDUU1KElA5VtmUJSqBAY8ebcaGF/0IlH1X4RcYzTwLRK
3Q4FBUfMdPuI/+RozbucW6RDYAoE+E323EQ1c0uEx0L19VHYFmIaIBfIhWXQB36JKDq5ThqUky+S
rC69QuWudVvMyYoWQK7mFXLLxofWnSlqy5L0DZZuo9Bzy92HTK9sAwC/kbm+6LDjIMBDjwMRFnvW
YI/1dMyeP+z/10xGk9N0ASc0/vzx8xQotP4LfwOFVm8/3OodpFmFMqV02Of/ePvp/4VoK7q10lEk
HCj1/T+ckI2BH5eejXuYoXNHmUQ4//AYpfwvIRAWc3nABa83wKMNLugSTug05cFtix/Am2pzIwil
68bmku8zvDFd2DgYySA7Q3davUF5BIdPqsPHvKGubCalDZIVYfcrD8xpkPb30ETrBqBti9+wQqF+
j3VNZMTcNq2QOmo4SblpVQ/x0MaeUxnF3W+f40xydX4ocFXc+NJmQU+H0k0rMsylAEA+WrWHcReE
mLqqPQ1p7SuzWt/l/7yaf88KibP1ojUAXon14fkthzRCXGNFy6yMOLLuRrxnPKu25ivs73OfjXYe
pFgJBxUw2ekofR6GSVCVCI4tiKx1SHpRLNWru74v6ltarNjUYLWHlEGfTMaVGa7/7RczVORXtmms
wmObyKSng5clSQ34X+taHAOspiAqycr9kAs4T2iO7ALSySvv17lPCN0drBqPBYT3zW5xsxE9JZtR
4y6biX3maVf3cXHEBq+9vbxbTmOD509okt3YpOSA98SzHuRvn9DpjHg2chugkjnTH2p6Ifa2Hak3
doPlm2XyHEROhv+400wPQdUK//L4Z7YQG2e9D0ymK83Nxy3iKDGcjI87TE1yb5YuZXo+ZneNR38a
Tv89z1VQdWXvrzqKm3EGHSRImCBPI5Zsua06gNOaY7evqiJqALFEzvHyvM58QpOMgwDJWPMOuYlA
HBijlKGoBKBYI452SLdonnnj8YG7Jt1wdqiVnI1ap21TDzg9Hxk5oaicXO6msf6eNZU6hE7WvYlk
es0m9NxmQRfRQhVcN4mWN/syGGgzI0HBIs5O5SN/BOzXzkPjwXH19n0+obuzG2UVfdTTAOOzQc+9
y6t65jiaSAgDQkVpGJGKzVekRGPQHCENjSpTe+8GfYzhRDTf1l0+feiJUjwncLMrn/LM/cMONeDY
o7LCM7S5A1AzATFosr4lsMYbAI/RLodht4ckrd2lldYf+saV+6qPm1+Xp3vuywr4+4BnUZwgzz/9
slCQpx6At7UzC3PBOLBHiSaDGuDgeHZlZc9Oki4UZQ7LQUZ3s1+NdrUrxadl7Q2XngFj/HayJ+Nb
1Q72Q97P8dOQaUgjIYyMRtcfT5PbR5BuAhfWnWd9lt/uoDi2IF1XEqenKMmOrRknXmuAZYqNMrry
LTeZwfM9gFrwmk+jjkAutJknXUKVGjpjhQ2FVbfOYC8UCwwAaS9olcKWhTp+GNvafifyEmZzon5o
oFGvXLsbRZN/fgfrTO2G2wFV4NNPi/L+MCwRvwO8Its5iD7QKXL9OFqBqFWNhRdKNzuL3jqwDEwI
e/3n5UU/cyESovFDTAebQMjppz+gI10L9cgCV1l05B8ahGCo0tHetqZinwrMOS+Pd2YvCwV/0oHW
tZ6izYSrArqBJUc2GHjQPcJ9wqNbHAMn0K75Jp+5pizCUCIF5HwI+DZTWwaNAjpV0F0WZOGuVINj
3ljGPL6zx765xWLFPtbwh3+qaswem7Ut9sdTtVDwt3hOEcvQ1eaanAdTbwsNplIoodD2Fs19oI8z
llbzP/nH/wh9PzNVx1njYixzBPt2c0NUyB8W6FlZsMml/jhbIvYUrnDgtqJ2n4Hepgmrh1DaOgcu
dlT7l2d65vX+fXh7c5oQetXCctYET/a6ZUM93dctSLXLo5xu1edIndoM0uyrRpOuy83WoVo1VtEs
Kr/IDMjkZm7/BbxAeKWL0wml4/SKCPbZ8WAz8MIonht9M16VFUAKMrfybQQtPXB2o9dUBZ9zjL/C
bL8mO336DZ+nh60HhRl6EcbakTg9iboZIuWn+g5Hw1a/Scw03C+L+TWtrGDfAnO+t9yqRPC6RyiD
OPvKjXj6pP4zOq+bYXJi4O1vNqvWG1AnQGH7gUTMKRL0vFLTbu9oCNHMyEbDp1Qjni5/0XODrkki
OxdxGlS3T6ds9OgUmtDT/NFI8lsIBpmvt4hqu3DifyknSenL9uOVz3r6xD3PlEK+zhtnUHF80W8I
kDFz0rQCJFZLECJxCbOxmu2dXoODvelUOd24Ie434VKJK4t8Zke5nE4EfgmcKAWtP+23F64PsMFA
yLLxYVjBE8ew9xVCKS7QImXQJ4B0dnl9z03VgLFDPMiEqayejqciYA+mOTa+oVNsm+JQ3Sk5Yto1
2TZE46xO1tZy87YC8n7lnj87VSTMydeIR6nqng6dRVqugohPO6sxuUcCR95EXTd9xN9O+ck8XVva
VWfptxTt78+KcBIXnIswinI3V6A+mDbyOBZIq0q4e8izQDTsaEHPWy7Vh1LZCM1XWD7D38NK7ieN
JPcpCXjRBTqgvjGM6lrAuAky/v5JJsk+1VYeVmoep2uAQxUVsKVtfJWPHzhfzt4NqTOASQW84Zq0
gxrTfgXYDbyRjqB5Mo5iD9iyv3Jxnr65f/+O1ZiIejb640Svp78DZ1JsSjOr9afeShl5Xu5SpNI8
wy7jK4fr9CX4eyi0pqjs0E8mqNh8dg2N+QhL5w6wpHIfrNEsDwN0kU+X9/W5zSWpRIu1TLSmIacT
MnjpIrpWML4b+Ilm7Gb7TJ+ND3ia0KMFFPlnoek/00Kai6K59azCdjpgF0S1AgzQ+RNM0X2/6NOd
64jxdhRJdPjzudkERygaYKHCZj4dCqABRU449Fim1bVf6ao4IqM+I8kDHzWc0by5PN65zQGO2EDY
izIRXdjT8dpmzsdS2FB2mmHc90p2xwpc6C4w6QReHurcdUTUZ1tkxOyPLTsPXT6qJ1HU+V1pm14r
l+J92TrpY2aho5ASr8N2yFAg6CYI25eHfi7q/aeC8/cXpKGjk/fzP2drmbXAZ8HMNUaZI7ed29ZF
9neKaeugINPtTQ2OCCbSwfc5jtpjlC2ufuxo2O5R2kauLIKr99hFOrTmCYTPvZ1hTQAaNQpuLaNr
dnamZufKSToTDpCEAdC32Q2cqM3dHZiw20wwq+DTEVZ0nenVhCwgJg5F9DiFU4/qjia+xu1c7FHz
co9X1uvlderq+BvRpwBaD05jsy0ymcwUMmlf48MJ1yPqA1jJqCoBJtbg+YKkxcEP99TW/Vo1mu21
Pd2JGwdLmoObFc0H2tHi4+Xf9HJFeDzJu9eInnDh+br97fW0qqoeOpVWfuAE3V5FPbzyRHV3ixzN
L7U+iw8YuDhv8qad38xV/I8p1v8YY7/cvevbbbMk1G4JHjZB7mBVYnTLloKHVPVO1qm7W9EtB7Pt
wSOVgJSXDOtsY26KK0d0kyWumxfkPbc3asuSAuvWWmehjqKsnqYUK2Mf4UQtBx4sXRyAcVa/lLbY
t609hveTG1SRLwbbfDRiffxwef1f3hQrTod7HcSOpLG2uXUjFRhLWcylL7RKeUjt4Kk7GckjCt7z
7b8ZiisU10TWcLv7OMUlKuwMlQKx/9bQnPeDtmmR8VGRfeWgnfuuNpUkh63uYPyyOWgjMtoC7eTK
x02wxfAWYiWcnc5WqGI4y/clX9RNXU8oIZu1i+z/5Zme29Q8l9zALpRlYsLT63dK8nZO3aharRrN
+8COnF2shzpgaoRXU3rBR7JY7Zg6+AdYhXEFGPHyIXUpLhMD81HXx3QTGSSBrFVnZgj39E7xOqwG
VHgXPOrvF6mXRwM64JUn4MyABN00c1hphtsmqsM8dDQ+tRyGc4PKTA3ZH9yeBFOtJlRFQgNTz8sL
vO7K04sfLVMXYuF6k+Ldtvm8gajUGAcok4B8rgCmJoiZJLmiTtcG98Cp9RsQtOm/OLEmW4kSM+OS
061n6be7aiirBC5mWvqq65CjgFbwMIk23E/gxN5osld3NZrZhoe5duslZZe+xiJl/HF56mcOLC8d
5o2UamkjbGs7rWMiGxt2pd9Yg/EN3Hx+EGrK96Zsmit3w5nvyvtMB4jeGqXDZ/zUb/MFfbZu06bG
ZbQPf7amixZJYKIG0umNh9bgUl/5rOfuxDXGJK9Zazwv/B/bzESl1sGslRowJFut7qChOkH6HvJN
MN/omTV8qblLKz+mBoQglh2gtRIGKvP/eJXFWmXCq5HCJVjG00/N/zNoGeLzPnc3gOzMbeiBTZbh
iQBtbu/yYGd2M1OV7Kpn/0G1eZYXRww1rCDUieBwPfR5Lp4We5RHNOrfcPnjqaHF+vHymOsJ2Zwg
hLFpmiD4sCJEN/e+hFw0xjMTDNPaeBoHGXjc3Pn3y6OcuYYp6zDGmpZT497MLEF8PZazrPzebeAX
Q2e7C1JcExZFOLYDNYY+STLhj3NYEJ/6F9uX8Jcbgu7Tavp1+g0LYTeRnBTxtgjaV3kVD6h0DcG0
K1ChOdhRudhX9u+ZD0kUsXYyqbWzg7fT7QZgZiKoVqU49BFBWcPIVeNnAHg/9BaxA/Q3NfPPtypH
EwQjwgHU9q3NY5MN+qKDYGeaCv5RnrrO625cireQ75xPlz/nmQuBQAm0nVh9Mlnb0xUVVYvUS6qI
HwVcr6pODQjsuXZvxCvtFqGyKxHDmXfUUi5ax4ZFtAQ3+3Q8vpVKHCdrfTOJAGEiHflEMjqrXYxS
HGj4cnzVwHrioemCyV9mJGguT/j8D3DIaigZso82E5aDinjI+AH9EhRfMDToX6EbgIQnAOlXFT55
N3JywlVMovyUNOZfl0c/t9wOUAacZmlvEk+cTh91nUQf+7YFqkWLqAucGqWtirb0MOC/xIV/DU32
st6y9jUF55QCD39w1vX47cZXORU2KTPXc5ZUHRFaREV1QrJJ16b3RVKI2yHqp928aBq44zz5OONc
jxMFRiW15gyPl6f/4orix9DThRGjW0BLtgVoPR1rFFk6F2Tp2D00E0RfcFPW/s9HIU3kGkRkhox5
s8cCNy3mdLSR51SonSYdgrH10FzrTUkW7uS6xb+Vd5ReKY0DoW/fE3R9dXMBoOtNkKqhAzf5rYGg
6yppER4vT+jlUIKqoGnpqGmuK7e59qpQcbXZugnDPSw+j5yMD87cKgBd2IX98VBEexa9WiJtHZjI
6XZxp7yj5DabiNWEy3xTaTFCdSIJAQRifYA34OXhXpwHCva0fdaeqW0RgW2SNdk4UD5GS3hAeb8B
YBt8Oc7VvhkUDZB81K4s5IvDz0h0z9ZsnRIKN9Dp7Ix0DsWiJpOuSxR5cWHXr7EN6x71UQ4PGJK0
dwB/wMth6LNg99Jo1uHyfF/WGte5ro7qoOgBg6+4qpPjWJUr7rQ30Up0UFgOjQCgrMK56C8srnp0
8KxG/GXBWKYTltdDChgomQmKgRdDfk4xNLvywK0P2Ok25geRUgEqBgJG+fH0B41VvaRGlgvUODXr
i4ObCLTDsH4yw+ztrLXYCFVt9zOaDHllp5359ISiBhVgW/K3LRopb+1W62r6UBm+QxhpCNur9bC7
T2yh7ZOlta/cPeeWnqoEpQn6JihgbZ3I3X4R/dTjiUoZjYJJY4CWQfC04fRmWQ+YuJUV6eUE0Wbw
Zno8LWZKmMzu9CRofg26SXXv8m44c675RSBBBJ0ri2jxdO1BOJo5gEkdLZQ5uS1rWPyVPrs+p7y7
MtTLOHyF0/DM85kpv/P+nY5lmoXRhLoze4LunI9W5OCjnjLcz4NV7HN8OW8GbSj8ZRlnDxF5RPXn
tv3zT0506pLprOisF18AOfZCDYWYvV4Z9W0ZwHNAcDf2K/RF/BH3lCu3y5njTiWRlj2sAmeNxU/n
HLcZfmap1D1hRd2NklH9YEA7uWsdlCOMVojatzS3fgNQZBoxhRw068qyn9nkgBbWcIeKNOU5cfoL
kiCmmop4mEdNDGM+vcPUMWiXD3gdLT/H0oWHenlLnTnOsKWoSCMKgfvE9lSNuZnOLmp/XqrpY3S3
sg3vBGpIcgc3tUa4mTgQQd4yh2TRW1ADr0z4zJKTevCC6MQ4THn9fb+FG1EiQQmg9O5pqOLs9Wzp
YOnBPDlUSGLIm0AqhL0rMzjU5rDssjn6F28lAYbFgjsmsILtAlhZ0oBMbBZvHBHESnoEOEojhBYq
MD+7vNZnYitLp+S7YsYIJ8U2lpzCIUtdmFvehJdi6KUVvHhE5i0s/XCiQFdSfW4LgdQnvNpjii6t
RYxlSKx2sY0dZRddYaG8/Pg8aYK6Iyh6ooVt6XOmzGcAJZeetMLqIUQt60hE29z0SEzfFQUQ8B62
IwyT4tpSvAzsqEytRsyAErlctjXHFAUQCc1ZQpO14iNo/uFO40hewcq+PE2EQM+ME3aX1OXmDsOe
rhVVbEmPY2W+c0KcRpI6srxE4F+Ypqv90uUv/PKCZriVBLDibqS5bcxqETaLpkBBfFhSFEGDafGF
wGyUL13t/8VQ1PYo9GHqRKR3enDGrHc0Jytsj8fY2Dm9w7lpI7VzJoRoLg91dhlXJiklCgFqYhOD
LGGDunIUSA+CwKupRy8bYVnhD06ALUWcxFeGO7crie2AAtMsW6sGpzPTTeiatkF2Z8519R5AcLbn
6FZYgLTJ22rBmTE3sDvAkDu5chmenaii1sXRNMneN2u60E1FCWNkTWOj2Q2VQF1ojPQHWLDZkX7J
tW7M2fHox+BsD4PnRTPdcErsUaiDYf2ZjJC34Be7oSSvy4Li1o6r5sflD/nysqWwth52UD0wCbdG
40kexpmRMt5os4BmiMJRNEuMDJYcEXEXJX6kfm1k1Nz0toNQdmXLnpsujU/KXCsdVOJadHLXY0ia
izRjec1qdo9BIMUBSFNIUd617pYpvNYfXz/XaagK20e3HbwsVsDWtgNQoR+LUF9jo9eUNA8ZPex3
WmsLYscu8ETbqX1oh9fi47ODksrBc4BPSsnidJICjaxMogbogbi07txQlLsoIXiqnDnAanioD2OF
sNaff1hFWknOTuYH2+50UGNKhItZgvRavBibXY8S2L4Fk2LdYLVk/0r1MMeaxIhTwDExetRWo6L3
l3/CuY8LAJBSKa8ob/m69357yLtoRrs5MqWnB53EFUcM/mJogVdpS+f1fXctMzo3HnUosjKeEYrh
m1vCnZwsyyktepop5u868lJ70J7lZwNkvbhp0zL9dnmCZ+52yl7gBNYagQ167HSCqEtVZd4jED62
BkTyaI73kpDXD1X//fJIZ6ZGqUBQb6fsw0OyuW+TDkUK+PMoqQGzTtBsKReJmHeMtERSo0P0x6OB
uQZxTVQCaMsQp/MqU/S0l1hXCGZhrdmjvXSDADcCnrjZIuYaDVeCjpez4waCIgNOf60buJvxmhp1
LluLQ39CA3SveKB3Y6JpuzxJxh1+0sOVIOAZD3p6DdigdejwEtuTymzlAKoMVyn0zaDRFrP5fbJi
57uztPkbrMr11/oirC85SldPEVRutLr7Oj0Eyo32eh6Pr2hFYI8UFC16ToHzFwEs+e7l9V+/5vbn
kd1Y0KYIxPkSp+vvCo2eeBEFnm1m9pGTibL/jDzK5VHOrTonxeLu5yEn3j8dpUXDAy4G0of4FKBU
2ZY4WOfqfa7c9rbTuis7+OUlSEuOB8YFM2SAGdqcFUHvj8ixDbwUHWHospq7c4NS3OhhMe0jqRDI
jYprONKXB5SSEHEDX5kHjtNzOkVLQPCN7FWgFyEyjJUxSk9SLCcIM/64XUNoR9RMiAISbi20nQ6F
2h+6Cdgj+0kWTXddqNSNZdelv2QY5KajXt8vJcpwlz/hmflJckOuH8gRKyD4dNAEn266bnYMzE6C
bdHxPwtH1b/LO1yl/nwoeosKYisHx9mmoXXuhFEamBEFdUP8qgIbE0AbrgBHwZrSw+XBzh1QyQvN
OGSC/GFzAsj87HEci9hXxVT+rOyheRzHBRuIgR7VQc9FxUNtzViMOGbzXe+L0m8LRMY9xO3BKnQ8
NWgQ9R9wZo4eVvXoKwHpc8S5OaKSYgggWk6pTqnzdOXLLEPScEI2ZxpmvAUbAxuc2MTrLonlyise
sVmIp9x8Quaoeh00I4Y2qGEdavQOH2pRzo8oOGIeooFJnRDtxxi3aPpHU4uKz5jbCdy2XEEvs9am
K3vm+fbe/PS1+QUZglI6DbDNSUS8rETds4v8Xi/elZWe3aKLHa00qWhXoP1yE+Vtd0j7CicZLAYP
Go8q5ITeeZ0VZuiDGamurOaLm4i7Di4hvUA66fx1EyCtGLEC12SMPkYEi8IibRFDtKggpsgRvZV6
kO8v769zA3JceABoXK2FndOvF3RFiS0yIm6U4K2jGbXirurNCY2gorythujafn5xTuG6MQz4XIpn
Nvft6XgIy/eWRIF+h0wnKknQVYAngEdY4Gt7l6f2IlVaG37rKNARBAi4zVoS9GoJCqvWbhhriX0u
VaJfhgGzkMJoT88eEwU310avKN32ytBnZolwBVkECS940G38pZGMtXlVW/h4944PTQsxc/rWO8vq
+7eXZ/kibWEEzh9lQLX2x7ddXNElDaUoCBd2PC6+hhcmFYpg8qpcLYgcYN+Z5XP5Fhn9Afn1/Bqw
/GUhmPExQeAIwRigT7TZQBEjghtKGB9KDxrVeh8jnTUkxwozUUzG6Z/HHucoaPexMRrvcSSYH1Ls
245hGoy7y4uxDnZyoNcfA6gHSiW1adrap7urAgVhqBD2S4jtza5GINMr2uKaafaZM0OwwLZyxMpQ
23K29DoazECV1g4s/7DvXeSVNUCLN6ii4x5Simup4dlZkauZK1t0zYdPZzVDEFETMOadoKNwOxZh
8aqvh+zK2r0IS9a1I2lYQW7ciNvQ0xhzYCKo9KP5K4IfaMiTBmLX9S2laYLze2daTyjaqisE53Nr
uZJ4DCoLcNS3/uMJwZ9hraLwsdHZn1ade7QV7UrfL1ZtJH4nmmu1ofMjclio7VHM3sLsGrMebEPB
26lRWb3JLVTP9RCRo1wsINQTNAb/dE8KnkVyMYrI0D62rc3cVOliFoxn9rhJysTpbmk3yv3lUV5+
PUahxwhSBQM5tSXSoPsdRpSnIUMh4PWI5H7ii8adX49VnwHcRDgGfwC9lVdwhC8Xk6ALDxOLk8AF
tMXSkQVxpnuOggWd8NgHTXK0kN7wYyfQ76WTTVem+fJOZzyLCo0yFQ+33DwfdN0RTmldQNOI4/mW
morb3jWV7xpoD9P5owwnsaEtkQG7Fiyscczp3cLQkEoQM3EUeL3N3TKHljaCoxY7aabIY3ej2k2d
NP2mVTl2vS2628bQ7PN+Gj2Zm9NeszXxVpdgdy9/6pePi0COi2oG3SfO6vbGRRwxqOyES04zhtQP
6hrvVqNTd7ZEfuTyUOc+L/uKsjzRHQIOm5sHveRRMwNUI8K+w5WrEtOuwV/3aEo13BhtN16Jds+O
J1nblXG8JqanN12bCWMEM7r6YDW4ZGs5C9jb2auerwpDtp2vpL/nlhLgCCdTrpo5W2RZb4826QIi
Dqmj9zeGnmTeHDnY1Rjmteb8y0tcrKkJMHziH1ocm+0Tt1pqY2Ym8R0Oex/ty8ETBfJyf/7BwC5Q
QCSkpTq8OR/hOIdRUCMaNcLxRQQ9s28iNP1RGk2+qUEZV+62c7cOACTwVTSIWMT1e/5W18L8MzUr
ZUBsbduaCCsxDllaaLA9m/auhdm9a43CvrJJXkY8lPGYG6cAqghdqdNBjWqm+as6C0ljA3S0lrj9
0zRP/VFXIwlIUU7Nk6PV+UcL9ca7KdWnT5cX+dwlBHGYEIP3Evb2uiq/zRo1l9lNwYDtsJCJvEzv
IcX3dXwwNNd9T75bkcwUrqfZ1fjm8sjnzge1WgIcnkvF9E9HFhM63/bIejvZ/yXtvHblNpqufUUE
mMMphzOzg5K1JUvWCSHLNnMmm+Hq/6d18H4ihxhi6wfsI0GqaXZ3dYVVa9XNpTP7BoLUCpqzqO/9
oYPe+r69n1P2W6dHyxcaB83lFduSSZW5pWa2GnEhUZSKfR26XaYlo8H9Z3RJfAO9yHUU0ZXQLgIb
Mj3Vn4ukfKdOovqqhWU6oaxZ16ZvTKUWnaupdkiqEvSMUFqt0Nz24nwcTy7IvC9dYmv/5RSd+xNS
kUX3AOI/605qUyLwTZsu/ddwECfN7KmEZSlEEMe30mUo/XoR9QG8YeeIydkgMG34BcKuzbnu4Q6v
xMKAeINE0wXNdcTYUEU5JzDrnuJmKE+zh/ypTrXOh1PsCDd0m1MTEFGeR1dMEgPRl1jvs2d0Xm2F
LlIXC0S5s2H29HXsVv0x5loHt3baDi+9BijVN62Mz1Ekhv6p0WYbdZs+Mb9WLmzOQR23DYS3cHZ+
sJKhCX2d8vbkJ+NA4A2aq0AMmdYLs0dxMR4FJDuuldYwmKef5AakBuslINVXWHFLYOco5hRo3py/
wPgW+STk8/n+Kd0zZdExBpVAzw/czdoUfKl1rXEhOTfALtk6WjVat/Bq5P1BfXbH4cnZoP+Z2jyI
JdSCGnRmBAHWoD0Lvc6/LjI18skCUasB0To9TFa1XO6vcNcsLM0MoVCnIL5br9A0Uc80E1boNrYo
fdPsJFnyOKAjqNZD/dXzEuUcmq17YHfny9I9lQxuwAspSGzsxm5XTjG/56S2RvGQSWrEunebN6Gu
/ri/wl1LkGaRyuC98TXrFeZF1SHSlpExx04JIBhxeM9sWt0vHLv5dt/WzlPMy/h/tjZRBqL1ooyg
hT7FXa6+CLhwvtWyL33fyu6K4IeipkLQaG0pXk21csdcr2H20KIGFHfjfUTOsYR9PzyaldozpUma
PRJSOX2xOZVJ5dloiROFGzWiObAVFRegOtkDakPxQal85yQSV9AIoYVHmrgFnYrCmUY9Dslm5hbQ
E1wWF8UdqevWIrpmaaN9nKfC+uv+p9zbMLBt8mDQ1CIHXh+OBGECpxJsWD4XnMVEMMarg5q/b2Xv
K5JeE1Aw6sWmbdwI5dMBOUGW1rWt/lfUlv/Wpe58tJvsN846SyFIgXyKCtdmuwxHAFAVk4FEhUje
VlbDK6JHUR0sKOce7NfeoginGaXDF5O/bGzVkjECQnEDHcWxDywV2F0/UNSs5vloiHdvlwimoXUx
mPumX7PeJTQqRhQA8I0aFLOXBVHAq9OHr0Y6UsuTM7tMWvOVOPRrKzVs56MNI8bJ6du/ifqac5Hp
y0VnQSdhi/Dh/qHYXZSsjUoeXdLOzaJsxZvN2kVzN6FU+gbNGrKtMHdCNbhvZ+9eMcH/PztyH3+J
KeWLoyPaZpyMkTkt6ExrXzdhA3cQrIASw8uf0NrwDmqHO+EkiQ9pNK0FHYaGjVGmWtCpLBeMdgya
+mHYJV9EMvdIlDnO27x3q/ogP9n7nOQnVHssD75bYxNYpVrWpYPK0W+hjX3sl/p7Gan6QVa3b4RD
IqdbGP7fvFqzK4pRtzsqPIXon7wG5elER+vu9TsmB8xUymbUrW7aXBoClKiAGSeATMkbmGeQrMiT
NihRs2BG2H0evfC/+yZvF0alRae4A/4RxuDt+EGq9XqtjZz9nPwg8Kza/qgJw/1038pteiPrORoo
fNkZZup1fRQRqtDjmEFbpkic/Dqm3fKsp4n7rkRy9VQgVuJX8E6cUBwazvct314CLEOSSUEZZ8Xk
2NoybBH1CKycjXPL4oOhGMkXQM3DM0Ss7aNhhsiiT4Ca7xu9vQQUkmTlUWJoGcSSH/2Xm0d1Ex0Y
Lh/jV6NMZSyXOToHDnir/1ryil5+xxxwTikbLOtma3NaEtmw9khzld2eDC/xTiEPaDCl/Y8ZqYiD
T7q3OrwlRNo4S+BF8s9/WR3aPXRFF654JgamrYDlBXaMrozGoP/nbCiUg3ru3hGV3kTORRKIbJHR
UCkzkxORuZBbRSc6muODGrvmQQt276CAx6Aw9bNwsy2BpS1keIwggjTxuuQdie94VVD9hmx57JHp
a9yA0bkyuL9zO0ujiwShiBx4BCmxOZ2AdL2egWypAxqNz4gcxmdP4GXuW5E+d51xg/0i9QTlLBm5
t4Gw2Th20edYGYoZoK1Txn5i2t17CL+yVyczxDmyhMLfpZq67cWNFKKEXXDR9VQNA8WYUt+NEZvx
lro6aWY5nCa0lg5egJ0DadOml90qjshNA7BslsSsSx662Bz+0rLIfaKpVX5RlBE+9rDIDuIfuSnr
zynnZUFa0KOix7lF8TpWQdN2meECQ6vsg5mO05mhY+cEM0x0ypt6PCEmVjwhi1x8dNF+ODgzt7vJ
cASxg0qPhhFWaxOt5LFAPnZ2gOYX0fjNtUO1CSABL85LNUfDwafdNSaLFmyozfj1Jq8pxmVSh6Vk
IrjJ2muDJuKbdpntK1mqdr1/Sm8nIGCgMd2fI/SUT29I40sFWQR0nIogHnNUu0sxnVWuxNlLh/k5
6icEfSc4kKbYYjBYmd6Ywm0/3P8Nt/cRu3Sr5CsFd8wWeACKBnW9BS4cuHinRxXN8HOULPGBv961
It9aAk7CP1N+9F8cKNk4ZzR3i2DUh/4BvWLm12nxHdz621shAxVGaWRxj1XpaytG307og1NEMzrK
3UayiEe9F9FTYo9z4WtV3x1s4N6y8GHUpBkYukV/R2YHUTJwgmBpjPZjr2X2W1GjQXp/i/aW5YAJ
Ab+iS37LzccrUgd+W8RMwctlSLRMUADkC/TmnjoVfq9FR/Zu3wW+4C/25O/5ZbOQ74E0xMKeMytv
c/BQXyBmnR8Sq0oZ2XS/9V58pEFys0RGiul9SQAd5bqbEQk1hNK/iGB7nfTWRJV88E6j6bQP6OJo
cENXR7D9m0uOPUYCqEK5sIbe0Kk5cbl0fYqckqHEySVuaxo/BvAGfmV/4Ly2yhDQDWLLkG0EDgmz
05tYZcI9VhD5FkHXitk7IUoVfeUsTe+dZRBQ1yVFSdNtzk9zMXjnpvaM72qC8JffZmr6pl9i/TPa
k/CKzimUuKiCUkeaBH1lsyy+w/rB7y+K6gtJffeg2e38BxVsAWWb0Uy+UrUHgd7ul8Nn0YDhhaVb
uj4cZQ3N88R1CpJist+MqjOcLZQHL27XKQee+OYcyg+HGQAZkmV0i0MYJseYRlLvILfnb9bolt+R
Pp6vZdojMoVAbCpOZp4cMd/tWZUIMUBp/H8zBFh6MTGlMRVBpWjz2VummvkHZE5CGHMuRa+owPR1
7Xz/iu99VYolDCDD3gjYb+O5liwdwsZWENK14CFrU30OOgg4qROWR0DuXVM0fMCawSVIfrfewHHp
ZlRged96EGE+yiMNUiljGMRUvl/rj9lAGPUgeAcjIAtPa1MQXY7m6JoIqo2oejt01QJh9agKZXF8
MdCV+vP+V7x9T6VBYIsmIwhQQmzRF8pEqQ3VTx6zKUISXDMr7wLQOX8aWqV6M0ZL96xMaQcnb1b9
k3itjhZqWh28qDsHCCtAP5hbo/GwJXDxCtCDVelmAVwMToB2ZRUsk1n7KM7O77zQa3y7MMsDozu7
iuskJqSszsO3Rbd0Rc+womuijoKo9DmEiujTojkdrReQEve/8q4p6lOQDjPfQVy23tWmJLmcR0xF
rRpduy6PLsLVh3ed1eavdzYgdiSrqBx3umnSwz4oTKNUMCUaT6qjuxcFQqVTVbZH5Y6bEJfoR3LZ
AeuF3JkUbr2qqEglTCnMIIIpvECNMuuKbnR7soTn/bCtZjoLDerUViIWIJU6Sov2PirAbEnVRSpB
YWJtviEistUQZfFWytaLQYG5tVb1k1aHw0FhZ+etBWYK8EF2CHACGw++OGncFNaQB4shVCbI2vol
D2GqqsK2fNAKI7/ePy9794HCKdEfsnkapZf10oyBIomdTTk6k3r9VDhWc65qvbzA+7OcMq0okLdO
mwPXIxexyljkdv5idPPoJnOxCJTd8mAKDQGFcpHPLwx129eqzJzHzDDii5c5GsIPpp79dX/Bu7Yp
Z4G94O0HNrlesKtNcy/0hXRl6o3npVR7n8gQxGRnxKe2HL5nCGo9DZN9BNzbO0RUjiUdLoyt4E3W
hr25LF0lSfJA7ZfoYSb3/ZyqFBBwV0ew0F1TRGs/n0lJ27Q2RWUrL6XOEyMF2h9LoTovlXAYWB7U
8KBKsWfJ8OjkkptI2v7Novhok8m0XhaArUtOS7co53Eq83M6Oe3l9RvH0Chj7wR7IBI3N6OkLpja
Ku4GitDycS7SFgHTvPjYNK1yNWomlnkkFZoA7fT5vuW9l4taJP0WzDtMzkn39EvMDewUgsLRwtMt
ihboXmpcmlbtHt3ZRrStndD6dRL3i2hiJLV12UoX1NgOQtW9m0qznAkr3AKv9mb9c5hksm6SBb2Z
eo+DHsPVh3rqqcnL75oLXzatnCNat5sUiosqkSaSGJA8dNuVqhMdLcR6xmbC+OdkdsMf8P64BwW1
vSvJUArURbKOwczn+vP2RTRPcedluNdhel+a7KeL1PGF1/KbE1r1cmp6p34329BZHHzUvYdFyj4w
NwdY0tmimMdSQGPUFnlgCr2tT2afjOepy6IHy8raL2lfu99dL5oQqXbR0+4WVz1SZthz+HICHxwG
9B5EJZvFD1kTQz6aBTaP3In0GWwIyrHBqFK9SUvzaOB/78bKF5ToHUA1lf21vSS3tahXsGelVo5o
m7cEWmOnlxi9x4Mbu7c0xn9I+qkOcW03ptJ2crqkMgh70GT3vcq1GeUPu4fcLufz2C3mwTm6XRr+
VZJ40jWjurht5dtmqy1hFKFVPI0fo7YbnnqVQDMHxfPqgA4IBiUZ6YvojWzjkVySfHlIlAZFWg/X
UeWyA5UXl6IV5sEJvSUNkHAP/qMbLZ/prd/zutKkGFwQsSrJ9JfeZaLxzSGBeArm+uVlpqn3zzjl
06nzhoSmuDX8IarS9nXYOi7FOFYH3vDWD/FjJE8qLpHpyy2gMFcVx+yXDD+sJPmnqrTG7JRbnflg
j5Sr/LCou8/RUJfRQdCwa5cKC0zDLliDbZt30KOi7QUSg/Cg/kCBPTkDPXDeDBalcLJtxAoHy3i5
7/n3ThTTHFQJJAngDdjeo/dlFk2VBeaooX64jNnFSUf17Wygp/EbpnjV4MrDC5Anre/lMg4R/yjb
3IJuvFhusnBjGhshk/ZIf+r2XupgNTjAvNgS3L9xOV0X99ZgYmo09coXGbPuPTFu0ESR+gDeTH98
/dLkqwXCBlgo0M310trEHvQyb7gtpfU+dtvqxFteXtw+Xg4s7a2MRIHTIcGaN+/VXCaGq4ysLLcT
yU3E2MLSFJE/JUn30udjeQCiu30fJUSEqJmBDLLK7aaZ+hwpDrKpga01zUU4Sve+cVv9ABK5dwqB
vUi6fznLvm3Qa3pFjb+o0wBqU1THFc0+WxmtrgGfc76/VXsL+tWU/Cm/RDplYvZl3GPKrTLtfdaH
6RUCb/EbV5k8ikYkeH4m1jcx+MRTqEWI30Aalk3PXtm7b8MWalFLTOHfDh3JU90f9uV3zoaUGZHs
K/gtrvN6aVFXoqItUFChi/ZPGFK6KRbDQQOD+bOZmZ7Xf8mfHNtASkn6oZdZmwthpUL/3EzgAWi6
CzrI0wdmpF6newaDNGCyn4Uwon2aFdsD2HqobcYNVoaiFi1A4bA6NW2dfpvQD38HvPSoI7FzFplL
oK5AJMpN29bCYOBzsWjIszi1J0bArJMdx3Aqp4e0I3umePAoLFDP5PXbuKlhUOuJ9kcSqEZS+1GI
MouItB5fTOHo/rHfe2RlHZOJKmIVot1NxmTEGdPeON0gH0PVR7pE+6GFiln6YSLZVXL00FzECYJ4
8tRrBGvSCQaU/FoOZXkaC3v4fv/37C1dwhJUjimp1ZZF1GTWfLSUNoGUXUnea0sevsXpwVGkRkf4
x51n1aFFSreSViUjoptr0SF+ZRdLnQRopaDS7TTtJasHsNZx0gooijRUWzNveXjtAnl9AAcAN4J5
AEaz9e2Iddp4rpoxdNUm3lmfhtbPJhyClSbpQYp6e+8NRouBhzH7TifY3lQ4gPQ7tZolSVBMY+4n
XSPOANbQaqmY6vc0uHXvL+3WhYLek5VVin0scpunMSkMSqyHUH+BKu4Ltd7izNygcr1v5faESBo+
ciUuBy3mLaRjyCY7Z649DqZ+NIKiSRu4sjokdhB/8e+b2lsQs6wkZnBW3ZK2jyVkc6WmRAERuwLo
jUnlkTJ/cN+KvM3rmhAWqAqj/8Ep5DSvTwSco7QFRTwFJZRUf6itl15sC96pltzwmvHXfCdSyj+6
ZnZff0B4xKkuEg3JltMmTWHy3Jk8lGMDXmCkXHpvuHRGN/9bLilqEWU2H5z9nQNJNCSnG2QHhaGD
9UoRXQo7q8de2BYzEKoqR0V5iB49vZmvds5M78EG3l5xkgciPfqvMDeyh2uDed3DL1QQIXdpE15r
hnYhOV30U4j0+hPNKvPJSIb0IGjZM8qMKj6MzB6SMXmAf4kkRGYQmU/TFDA5X571bHDOTofGlWYP
yhtbj6o/ErTNDgKLnVsBOPj/jMpP/4tRVW/BSACAoBNqh6eqWdxnmlDjqe3z6OP987q7PsJ0SP65
GTdDyX2Wt6OoOa+I485/a9qIbIabKOUl0Wcl6AqOUlk5r54eIw8EUMWVpxYNxetmK01Ihaopzqcg
s5hSoes2BxOc5E/EoB71Pct9vZvBHiEaYgIykd/sYj0sHqJZ5RSkztycCHX6swkD5Wl0UufgDd5x
AKR2P4kA6XvxFq33LgyVTiCcPgUdvZvnBb6FcxsaDBmlaappD3DhKNdQU8u3lYHi+f3N3HFxtPdk
N4wyDEWRzbnJ9CkdGm8Zee/Glw4lpfdTY6af7hvZOZzoKDN5DD8Tsca2HELUpJVouI7BEBuSXnFI
rjzvdZAlc3OQl+wcTob96FlKxwYNwSac8ZIsmysP7+mWdOfbTCxUJNXyqbDo9+V12v2pFCI/MLqz
PkgPKOFJP6rx4K43cFaVhdJMMga2N3l+XOZqANd695A6Y+ff/5RyP9aPBZPcjIkzoE75BaaFtSnb
6kLNGxn350Qm3xSAcCeTEamPVPGKIKXwf1BZ2rUHahMkDuAjqh9rezOIi3psiYfM2XKfinxK3sZ5
VDNvPEXF3403FAcGbw8kC6Q3K3naSJq3HafOjZtx0hYRaC0aKVEj+uekm/qDl2jHCsxzEmAkKYGg
yFgvK46XzNAbZQg4sIw2A4N4Qp+oPHDKOx+Pog2jjEBxOJXbgtEijG7QeFUDERujQUQ9ims4RtkX
pR2S50Vrw4MqwM6y5JiUZIqgPsU7u15WZY1VQlN3CLzKVK+1I5RzfDxkf3vHCFtpREBLLu1skcqL
q2eNZy9D0Ftd8iFq+/BJaecEzzxqlJMH5wPUJu3Bju19SxgoCFMgc5Kp5XppSaIMxCvWAKapcP+G
9zc/Rek0PcQztNupmI6ob27vNBkYdUdJ0sl4wBaq2XkNM191IdCBKhDKiZPmqTU5MFRvj2C8O7tG
fwVkE/U2RjG308PzkHpL15cc+VI0T01qaNcsJiW57zl2FsQtBg7GJaaGuH3QFitVWldjQVOY5x/0
tO3PqVmhLhgfkaveWgIvAt6agXpgMubWZ9Csip0+rYhFXLV9b3aq9ckrikVnOLHx4oNl/RwbX3tE
rP3cJYiSccGb1xO6LZEgmjcFQxJXAi7wUkL0l8R1fHgtSK8WuiwPQ1TM4moR08D+MycWDFJlqpLC
1qqV+yHKxD/6RbG6U+b11edxnOcfitsln+bYFD+IWz2Aeg1MaA8zJWbDz0fdWIL7G3R7rZgBpMAA
VYbkzNiiRASDDZkRJX2QRNRr/Hgqqs8ZbaOIMTnX8CFZZwjLGw/u1S3HCyE51SGGCiBo5chvHi8P
j9sVcd0HggGvL1O4KLAeC2vRzvUwzP01GUb7YkqN3Us7Mnxuz6Hxn+K0te0vWWx6By7s9p5Du03u
KCEccKxv9bqnOMq7kQ4D3ONd8tyRKZ/nKEe/SmT9c5Y40cF7s2ePnjSoEVrjnFl5OX8JnE2k3jMt
7Qm+Cks/FXDjnr2G2dsY7KQ/oJ918CbcXnbK3OiRk5XgYG4e1E7QVskr4srESRqwDi03sMyOouU9
K9JV0rGl546rXq8KAVBg2oAxA1Gm3rVCAvdCS6o9OLG3F13SEklSQx5s4pFNcCCWVqsi5GWDSHeT
M3W39g8zbDJf5Q6+Gh0iTRGjMgxOI3iLIUhnwOy51xD+Iy/mW0sxfiscxFgJyacHO6yiP+9fxr2l
QVMB/RJ8l5IZff0Ba7jXmGQiLq7NyT21kJKnvl5W8JcZdv7j9bZkIMLxo3hPyWZtq1PqgQMDWdXc
mfEzr194pviUvRXKXB6pTO04GQ4EsarUbiJQ2KyrnaYSTxCRvKmD+qBMnuPDdlf5NSCkx2a2ppNO
mn6+v0C5gLWLhsyE2BhFDt4FgOXrBYZaM3m9Kl301AyAFZP4pcjGQYoJuC8zjGGPdSicSzcL7et9
y/Jf3lqGuRlcEUA/mr6bEzp5kbcsOds4NBRVYVuDegT/P7p/37ezd1yIjuHqkiNpkOWtV+jmjjNA
0UXasVAhLugj+nnt1ujF1tPBx9xzWBANYYe3ldx0Y4oGwjwqcwi1GZfPT2GVu9Qp9AWp2z7b2Sj+
ur+ynb0jlIQnRkZ7BvjB9cqWKUvQipXJaWlp6ISC0BwSr258sSzaw9yjRxzHg+cLYzkiWts5qzLw
Iu3g2rPiTcgHOkPTizYjjoiWjDlJI0eaIAErYOi98pUWYelPTj1d7y94ZytXVjff18ijeVlGCg0G
5D/IFObzsxZF06n2hiNCl/0FyvKzpAzl2Ky/LYtWGnXGqU1qlFwm056BslTUNAbeYDTTx2c30470
LeQ/urkSsqkAWbEk3ra2OEknrCaIODRYADMVguiojd6F4/J6PDZPKp1IGVGRIWwpSfNpVCGQTXjm
vOhrn6fOx3xxwktrDPrR2OnPycHtiqjvUewmgEIQUX7mX55wiAvCpa9AyNidW7y34nx4FFFoAh1O
qnfaNCn/9HPbB3rndE/wQVcfjTHrlxPOIfu4WBaevc9tC4EN+58oNsMTkUb3H71Wqq+5NSMNFw1H
3ca9W8UkHSkajW9EvjaV0DAalyqveTn1eJEEU1CD5y3gygqQUQCPc3WOhnI509dXDh7S2zNHiRmX
qOKO6Xxsz9xo91afOQ40VmqdzH7jZvUfaqk2o0/BPvmgLbOrPQ6M+0QHhm/vFeUYleyNkihKEFsU
gxAGkJGZ4m8/2/Zl6Rvvmew+9xcRhq92kZiSc3yQOtNF2hJW270a2tOEz0pnpWSG1xF1oLSj/d5S
qqbzs844oi3aXZzMEwGHAI7Z0pCrStNC2TLwrPbWGCSJZ18KZDT8RG+1h/v+6fbosDj6qjD3ACnn
8GxOezjoqQkPUlD0jnnp9SX7N1NK9z2Cvd25Fgz7WT2DoKqaHUH0b18eLOOpaM5RPKF2srZsREbT
2B53eq6X6eRlU/imKnjp4nCE5KDM6vbl/lJ3DSK2ROuaiheQ1bVBQtdm9hIZK7tO8+wwwufnVVqd
inbSL3ECOPi+PfmWrR2JC5coHSyaFDKD3XzayNQQeqnxxwUy6E9Ja4xPngYDz4zyUwA/U/5SAea4
VqJefHNpv7/auunIerrBD6BDsklkIz1vBnqC5H+2SV85Sija+kbh4sO8tj9lzHdcGDEr36bJ0J81
vTlCre0c4tUP2L63Y6Noxej0Qd/QxKM9AoakL8SbzpqOBp1uHyGCClpX/F4ArXSf1zs7aZnjFV45
BOhddwF0kOZJdSFuvf9F9xaEt+NCUkmEK3Z7YMfRsmvRDEFj07IPZxzNHA4owafeqwU0KEJQRac1
QbgiydbXC0r4w1ozhyFQMyRTQ83M/HKEp7CeC/UUK4csUntLY5SQwIGVEfNtwjJRtlNt1eoQWFlU
PrgKjjTuq+VtDVLzdP8rajvXUNbc4OagD4go1fZcGLIL2uoDmD9Glom+6GH72aw4f9PS8hYfLWDr
guryXF5nnTH/cwz3znt3iK2CTtsAwxBoCW04U2GuXrI5tN84VZLGUBBY8xHt8+53kQqOkPAZ1Mjl
n/8SC9B3oxqU90OgJ337MAjoqaY2/pREuXfgnHYKJ8SJSIVBMAAmkFL12tQk3MhrND6LWtXdpe0q
ROoUSrp1m9bnpo1fUualrsjmTNxd1T253tI/MbLVHuzPzvbwOwgiqLeREGzfnmZmDHeAqC6ohtxD
ZTVZLB/iNvtEamswrxg5r052eOdsPjDZAKHrtqsaowZXF2k0BlOcDI+OK6hXCkHRzQqVg7XteGQG
B8Cf4y7IG7ftDrWoAOXNowhK20CJgBmxxyUt0gCpkT5gtBCITK+Kh2aJl8AokiPk5c5pos5NNQ7b
MqvbnPzBZpQ2qVy6LUmkPrm58XeB+M6foj28ZDsOkXQOECS3jErwFo7dQNFSqkkIjXNZG+ehz+pP
S9gkB6QAu+sBaE6RGf0kOsLrI2s1uRmTm4oAFqnlKV3G8RzniUbRVKkPdm4nTKFWAxUG8y6AvLcx
WON4ZUEHRgSWHRefh6Urn/LQMz5qeqb7okaaqky0yS968/VVKUDelFKoS2lA7byNC3AUThSIcxEU
eaMFjNwQ6zZVep7j3jgIGHZ9gGTzoxcHnAfPv/6gkBvDt2TR+Wt7r7moWhFdizKtzlMWv/SVlX0Q
lt6/wRcVgbCXzB88t7oO5EYHX3vPBxBWM2DOrDJYyY0v0gbXbdwqH4Nqhh3Pz5eOfpOq5dOXuDQB
TMczVOn3n4WdRAI0NPPDTFHS291ynZizbudLSlPXa/qEjr8wEKaynWd3RmZnQoHspITwRd03undN
5MbSCIdulcR5/b1nRgkH3Rr43uRPfm5PykdjrtIP963sXRMia3mACMWYJF9bcVIjscwWFTyjj6xz
GIrKX+aseTfp1dGE+e5X5NzwjFA4AtiwNuVFczqg7CUCFI4hUNRCRmyTQVRnuCD/7adCfM5V86gE
sLc+3iuQFJwYl7drbdQsNGuwq2oMIOaYOJRDVwXqYOvvhtw6epD3FkihW+V0yi7Dtm+Xt0uoj/GM
y9FE7D7aVp8kHxsYpK3PxiRfqaiCLdfSx/yoM7R3J0CfUhbApfF6bGLMcZlNs4doIahV+Okjgvig
Ft1wGRJtPIMpPGLoOLK3id9DLZyMOsVeUvdpoDYiPudNW13U2XMvkTCOWMX2dtFCWV52ykH2bskr
JJ+QGOZKBAoYti9I7qGQPYTmcEYVPDnokhzZ2hxTY2L8P9OBAQBB0c/jbHlP5Uw9rJrjI4z+rimK
xbSWIamihbg+nFFvNDBEAgAw6sL63A99copFoZ5BxL5+ho8OL4gN2m4yp96WJDLhKWOlczYrpfWu
sNu5V70FBeBxPS73Xcqe44IPB4FEiX2jsbBeFQ+QW1q6EAGDVKZ2LvmeQk4hHHnlvUNINsBph54J
8PXGdcVZQqnddAlKTTv5w1Rym66ClT7Vjhl1sAgvR/d7b7ukcCuzkOSuDDytF+YiEg9hTQRglgjt
otqDeWlK9NjCadAPKh+7piS+AcHWnUEROrtRqS8hga46l+cM0dBPHIyBmoCVHpja2y7QubRIKJKS
OW4+Yxu6OhrAiQi8UHSPJbndi6IcqhXsLggsuc0zStd3C1aCoWtxY2iEgoopimtqFwhg2WKo/KSq
s4M3bc8PgzL7n63NPvVGZbipA4ABtoH8yiiT++wok/u9zxnsVNTYCVJGy37j1NOvg2UBeDn1Thkk
/pKN5WndN0OKi6K0Uf1baC0TXFHvhgdRwe53/DmGKwebgduszVh5ng7lyKFnwjlNH7U8Mp/iqOva
q5qBMb1/k3eNMYclsRoSg7x5VlogXlU01+QEojND36it+GnuW4VUT8PL+79hDUAA/JRwFCHJvV6a
BoGVKrL0JwylemeHI+ogk/EU5YfcXXvr4tshqwPmSY4ErC2FWupoCjN2YIfyKFCXsH1EEuRzLCrl
AHa8lxqQe5BCkqUj4rMJP+ylae0y4QvWSF19USaYBZxKzyTzdXIWfa/65aTkp2XKv9z/mHuVDGQa
YaGGv0Uqj24uQWR7SlaMZFnwaC/P9ojId2XN1TUdBAzvg2Jd88KcPjS1SL7CnxQ+t5AjLifYurNz
FVfd1U4j45saDoX9Jrfj8t/BEPN/93/k7j7I3gA+HKqQ7WGGf7xONY/3z1NH6yWNR9C1uRL944n0
SL1k77GgRwPKAsCk7EWst9wqGUxtHB6lMvQgqMU/XOxuhuFfB/uAqtfRUPXe0iS0hUgXZAKQ07W9
vtQSnpKJpz2bYRMr7fSLKTnQq979nSSQiUJaaDL3hIpxbYqrG9OqZGl2kyLJgAxU+wVKbWGfkho5
kd/wCfKpcKEDYrxrm35VUmCQKQxCPy0NHyAh6B9KPTFOCBvG5/vHY2/PQMHJvAvUCnjT9cKEcOLI
HKkSC9nAj3Q0rKfSpI5WRBnC2p7Iv903uLdpVDapGgDXImHY+DthNr1rJOkAe5mpPEa5DiF0KeKF
S9qHB4/U3rML9RwsBxQOZGqyXhzJvFPNJrYqYYqPWWb3SkA6KJyD/dqxIzuujI4xwkhPavMuOXo3
lwVktYE1GvGjVczNOQ+b4q/7X27XCpgAYDjkWTedViZ6CoHwMLXIouuqi6hi/TFK9NG7/v/Z2Zx1
KjggE3kCA6BZkz+7Uw10K04O+ne3chEgAKBB+3nGaehu8w3L9BKhIQQb1LoRz092Xk2aX9U5bkk0
efZV7ZPq+zhX7fBgVLlGMjLETNuboEq+o2ulG2d1trpHTY2UOCjoOQ9+meQO7k13+m9tqWmKrxpx
8tInZa4HYV1SXGg1CE3fiTYrpRucDeGLsDSW08AcbUaZITUf3Y5U4txW2fKpnfP2iCR658LJcT9Y
YkhIqJptSjyjPQIdM5HyjVwX2oAimV8MuxIPZpWW0PTPR/NNe6eGcJBz8xNOvu0kZGFpejV8EAHk
uGnhj6Pa+k5f10fp8U5ASGmOyVpCaQpi28qD3jVFKmqVbk/bMoimg/onWlODqi6069KWcPiRFh0c
1R1nIqcqaEBTgCS/27wAC53Fxej5mCqcHg9jOmUfO+z5zAeYrw/hKYd7svEDIwJR6NqXDDlVFVSw
e45rZlEAK7IvBn3hg1hmb7dkC0DycsppPnl6folwa0UXuhKVNO0aVfkKsnRM/ZHqeHD/iu8VGmXY
Qute8nnziK7tWF6fmZ3u9jBQJ4Ma2O4UfRA5quanskzsH003MgvTtF00vh3bsn9BvH3+O7VtRTub
WobOyf3fs7ePhG+UdVA7Yg5hcylALNYpsFFcjkHtaok0/QFE7H+l1h+Bo/cswQcHeEvOVjAjt154
M6qTGi4opLtUxP4SGt0uKGazyQ8RGj0ItveuhNxLcghKY0wXr21lU5TlnaF0gdYpjvZWjxwHMKNI
lepkQm2bffRSxc19yP+mv+9/zz0nQwkVL0NHhcdiE5jOXd52Giq3QWypSI3MfY7kDvo87zUvsk9M
ps+/sYE0RBmydWiOMi6/XmpsKa6pKIIwItczX3EUB2plmP1rW68Pzu7u2ggw5QA/1bgt6UKO5rWZ
jVYfVL3ZPyLjZJ9CKxZXYdfDoyU5kO9/y90TA5AXJjiQA7Q61ktrqQoT2eJjzE6Ez3GlGEjoeNqT
EWtHTY69pdFgluLoFJGA06xNCbiKegFzACPEnXUdxJye4tpJLk4X9n8q2D+IW37eqw1CgYleagWy
ZEBEKX/QL+6G6G+E5ZQpiIImz6kQg+v5/TQ911O5RP5YdNPncjHnH4bS8LDSuI0/2kZWHl2UvU/8
68/YXErqc50ZUYcPBJ8FZnwGN+ELtmBDiaPfeDFwdyBdftImbDEgcWwIZHGYoYGwbTglZqmB4ky7
S9NO5vn+wdnz5VABy/snhb+2L72mjikcaWTA8axkp0zXxzeUXtWv96389FjbPUQEmKoIBRWJiNrs
oWu23aT8P87OY0duJG3XV0SA3mzJNOWlkkolqTeEuiUFGXRBE3RX/z/sxTmdWYlKaICZxgCtUWQw
3GdeM2tYsE3g7+VkLQcnD9sdqH+oxn44PXiObB6yGnxeU83urVOI4QjRtKtiyl/zcOgKHcBpoOhy
BPvdvNSp590O5M9X4vF/0e9vfqu3ycuj/slGP3uvbVQUa+TGNNSybvhViGA89mttmfR7BhdCbY9n
clUE/Xi07aJ7AZ8ffctcpzjgzSt/5MqxKvwpw17tOjXVV9br0i6kiUk6abFcJJWnH7JW6AZZ1MCB
pnZBnrRTGt6A2fT+6qHbXrlULtQsGAAQEh0F5B/O5dQbapq9SBcOXuCQIM+V2Bd4lSRrDjQHwaSf
A/zsGzXn127PC5OE7gSsGIECiHFvTnzXrCsBHAXdsRPNfmhnDronCep2ljOHxZUb5sI8UY6G7s0N
Q9v2nIvqovc6jSFcJJmGbuxrxNVrdwriqVX1I7Bf+5AX5nd7nvor6cXFeW4Sb9Thee3PsTpB38Af
LaEnUaacQJp41b5F2vJojuE1CYZLtyhV+A1DTXKGwPn2W/5zi9YwlxbHajnotZPftIu24zpQOo4k
VsfGEAaJlfbTszC4Yowpx3rAWf7Y1omRaWHC+kX8jQTi/CZPQUBlA60vzOjU/RoO7YNN5zqu9dV2
3+X5krKB2NhsKc59eINQtqDyKcOOq2V88GrhfYIDFt5FE+4pZtYV8bouwa5CSj4OnCXYhzK99mRc
iK2Iqv7fbzhHvIYQOEhHkJNXdt99m02a0j6eI5/RO6jvpjmPnntZFX+eAxCb0pzm3JDnnJ/aPo0y
o6qAj4z9OMUobtj3KWHrlVEuRAEbtYGWFcWEzcPldDsJRFoBEDOKhavDi8hkI5PWHYKndVrMfZpR
qblyG114qeD+bm1Valtbv/90RNPMe532Jh/TzZY1rqLObGI7i9xf779Vlw7lf8c5i2+gDGYYKlOL
pAOiDtNcpftWgbyZqqm9ogJ2cUo2KB/MTEgOzwPS0hKrMD3NeUAVcSexUEjgXF+rQF7aheivoi7D
VsRk5KzA5DuoVyrJUmmXMF/Y6Rb7uvNeL127y7hrb6rFv0bGuvgVUfLZNM7453mbJ/Qb1Dr1vxXd
pr4zFwStBw8rMkwUsivX98WtuBUOwD0jXnmeX1srsIlhoG/lN2ih17gpW/Eacr9BuCt3ou77z//D
Dtkkihz4KAD+z3biFKIjLWZiJqd1KpRlRzeR1Tx8crDPvP1fhiI+I2EBgnxOybKWNTSWrSdn9djf
ZcvS7NpQhvugca4Rty+tGAZWKK3zX0rV2yv5nwfC7VCSt4ztsmqb9lW3q/gLSw/vYaqt9OX9WV3a
91skv3HEESg5f3DJ44dAT1s7yZThCxTq8tVAu+DKvrg4IcpgZLWIw5G3n05oMA2oJgMvHlU844C7
RxtPRaduptpMr9xNl7Yg7BJQzGg9oN94tiMELiWzFfKQq1KLA1rrxk3ZyeJldXR3QKYrvXJxXDrS
wASY1KZhw2c8nVoHFV3gVkCC4M7tTmkz+pCJeY5Dqh77PHMyvHrX9O/3V+3S92S9qIaCQiJiOYuL
fWkoNeORshNVEb5A858wCNfqPp1QVH9/qEsR2X+GOs9KyJ2LtlCUWswwq+ZDnuXGU9kEhor9KYuS
YPCqxzmogUdy3UW79we/tJi8m0iZEjtQMj/bN6uSuasMcNqbd9Aj2eaH0uvMnWkv62NuZ9d82C8d
BkBdsAy2Sg/49tO1tHFLRBV2AhbumpCFXG8+GL3557JOmKyR3m3cMm7K8/BvSEdC98kYdlpk1q0V
KkxtiquyTpf2Jftxk6ajDAGU7HQuWYqGE95f7MtVL2B0lmUvS0rGQ+fZB6dwcPXIkKZ+f70ufkCA
a3RKgD0Bmj0dtLArW4qeMiHQveKoBmwooIRca65dGoUrmG1PSRLUx9muSBEAcfy8pLExVwoYAf4y
y5BW+/fncumMEa6iWQL6nFR525v/uYTnFQ6uN7LxJRqdX3NZzzGknkXEQeH/LwHVRlODKcrLYr0B
xiK+X2qfgkagQu8gvaaCWRNeY31dOk3EotyMDjRmApDTGW2u7jLTJgQhYxhQWne3QMCrjqoqqtsg
aMSV03upakwUAGJmAysw5tk7RjvPBHgBgxLbZDCa+RodSyP3H1xjzfZTCozfWZV3aFdpxEPh17jV
uelxtZdrXvKXZk6nebP3QCKOFtLpzIdpnOwymKYdbSX903FLmVRAXXA/w4bCEtL9/ud7Bz2zzUkE
h2P4AKfjzQEWG3pgvNoempvAzZq976ru6+gs0xVM9aXDQGd0g06goPDWRT1PlzCa4LVlcxcdRNQX
XyZMVI9/PiFEqIiyEA4kkDybkFWWmWPNUKFUahtxbUmxW4yQ6NWI/gcuG9QcuGzsnE385OwOabop
A3mHvpf0hzSWXtrErZWOL+UyLVe6JxfuSFoI9M2B7SDjeV5w74ue8li0SYllnn9wZF/HS6mmAypp
HXSGIExoy16TKbzwoG7WnqRPqPZvtgSne2NMdV6G1jAhvmDIv2wZOjdNN+rE6bvi9+J0K0zR/DlK
tXNlp1y40GjrgTSku03qf95JV8Af6ObBDxyN3D7Quf/Zj513Y0pxJTp5syUpFm3kx42t425UvdMZ
+iOm6XmeUXTLyj5ZeoACDU3XT+9vyTdnehuF142FA5pEM+h0lKxoa6r3JaOMerrzQdY81ViFHAgO
P2Wj8cca59twCDLAQWe/kL6dDidKZ+pGRX2tycLwaJi62xmjKzFntZw/PWw0DgkNEKHiAuFNOA9D
FjqYaTOoXRvN+s6NqnXXL7K6R23rWmC+/VUnBVaGIvanUYkw7+YlczorcxBVUAnVAnOYNi8J5cVB
5xeHpTaimxSEb4x6S3urKH7HUzT/sZbfNjw5ISKokMkoMJ4OXyHv1eQ94J8KwaM9lbL2k6o2bimh
2K6rWxpf3XItSHlzDrZBaZZu+H2egvM5K7PDVqwS7W7zO0p6GOmHxsDb08lTcXh/j14cipwbQBuF
cLbP6fz8lSe39xy1C9ZgPfbS5m7xCdZVFyxXHts3dxmzInhAa5JS+WbKczrU5l/lA+5QOzMSW8ve
SfvvdlbrORbKNZ4bZ/CeoWVkX96f4YWzDuhowwtsWSTI2NNhW35KNwlL7WarQa5gGYkuRDP8D99x
mxbJDs83cOnTUSaseUl92Sf1ONRHxzPsXZiHVjxMItr/DxPaMAJcYZRIz01txRIYkZsyIdsM1Cen
4pBSTfORG3p/nEtbg3oTGE4eO3TTz6c0UOrOSlch8JVX+7CVv2cdAUwZo2t9pUsjbeQ8RPuYELX8
04+HznBkUCZpdr61hjchoJW4lZH5MEpP/ekTwyakf8UagXvYQKOnQwk2iTEFVEY8lU9YOU/mMVxn
3tLeLW/f/34Xrn8aIhDe2RRwZM6ZlmyBfETEvN6Jxtdt3C+lKR9tYrzbghZmnqggVN//fEiaAyC+
NgngN/15DOKcnAnigdpP+R76qBvLfl5jC+/sYx2G15rkl470f8c7ixTmMmUxR+xBPW25SaMGI5Gz
vdyGOnXQa8iyo2qLa0pH2xKdvwiUMtj8Fi/eG5uSmufa68223tlGXe+piZtJSUXlvivXDqFTWz0I
FCkSZ/btKyfv7XThkW72IaSPsOCDs+kGudf5quMGq5Eauy3F6uymAc7HKMrhs1lM7W1gc1TeX9O3
h2Mjr1JiIEWGR3cufhfZAFfaEYEG/unQh6iNu5k8IrZRiPjjS4zdyn8oZyCyxHCnh0M3RGbsZRqt
5ey99uO8xLOXVp+rLlBXDse/Ivenq4gQKNwS+naALKAin44lPb80VmYGInMdcqwm+lDGtdEU38u5
bmAEYhSctH0lhkTPVv8I3JzHtoB6ZvNWify7nxaIKoQu0NgrF9/bF4OkmrCQiwLqS3h+cNuxaavC
9fkMhiM/S4pziYnVypf31/Xt9UCnCWwEwtaUCNCUOv0A+EUOZRYS2EjThi2eG15M9zh60YX6Zk9D
eKV9eGlSDEieTqUA2PS2zf5TLFgXv3NbKpy70B/cQwcFvP2AN7l/Tdvw0rQ2Ai1cT0RM3lQ3qW/X
KxunhXzcIjw2ZGURgzMVcR314qnXxrWK/lt9Q1g8JPFodIMNYuue7VpknUxKbuzaUGbidhZz8+Q2
S3Pjs732i+sZRWzPtvEIe8R9CZYUFiFiWv1jqiP9vfCjfpcWUfNV1qF/3w8ivB966f92q8b7otrM
xU1Xik+lsnLaV+1VMM7b24xfj4HuVpxF5uGcARKkpMyOm3fwcIc6iI2oMJ/b1S7vHMw3n6JgMB9q
b3G+LZYRXUkuLy0VwIUNnUbwh8zr6ZZY0N+aw9EhtB7c33oW0VO0tvU+D93XDvzvtaripeGAHEG/
peO4AZhPh3PqPErNLu93C05FP2vDm280LhhoQThhrCv3WnHnwsX5r6hZwK1JEHNe0s9r362H0egQ
6rDHp2zorJjqqXurwuma6PCFh4GhtiyPDIDc6+xwmW42mAVmObve68b1ELZa7WuTHOFOAA6/K50+
3PUiz69U9i/sHeA1VDG5RalpnndhrImKA93afidLkX7pXZh6R4h6/XzvOUuoqJ/2xfe8k8PRUiAE
D+9fYNt6nd3gRJjUiLcGEO/CWZGz7tMy7Bu725mT1t+kdhFTD6v5obOmDMU17byiSVDjEWFP+ael
Lq6Nf2n28BaA5lFmpbe27bf/3GhRv6YQr/t+14ml+Kbw24iDLM9u28AQSZjL9WVRerpRTXCt43Bh
Z22u66SjfHpe5rOUAgKhZw2z7ncqNIJd60/io22K7B7IQvn8/ke+OBTVGJrYW4XyHMIzwIymb9Ig
AVPjYFytwo018L2kysF4vz/UhfNJrWfTmwm3kuh5a7TRFhx91Dd22sSO5rga3TTwIntAPK1hqfa9
nV1LdN8fEgDV6RKG0sGNCYlPnJMDuqN+mOZkg55vJPlqLA9j781/ytNFKe//TxI0wumIbeAv0jDS
DrD6uu6E39EVGpb1wSuca5fCxcltZ5Ou77/KV6dDTUZv5albINRajM7XPNLlwzoqA2vqJQchVUb+
x/cX8NKBwFiEYjZJKDfR2dxU5itzzRExzWydx2lTN7fRmP/K7bz7CAV6uQt6L3pCBeEau+dCbEGp
AiTp5s9Bd+osLkbjoO+dvOt2qS58KIVVlyCu9edZIqw0KjAbGmhrpZ9dsktbaccnzd4JU/1o6nJ9
dCwrha65DPv3P+SFQ4d7H61SKlzIc5wXQPteNasYSaP8FIdJtPna3TThFYHs7TXUz4VLlOiHadHL
g5J83rN3F8vuQVVWu85xdJ/MlmzvOw39D2Ego78LUdJ6zcapvqvduniQGoDd+3N9i33aWlSMT4GL
jJjDf7pN1zAYg3rDJvCXz1j6Tj/HkSpeazTusXMo1FiZH+4F8U9cD350JFq/ZmR44aRApyRlJQjh
N7yRFZPmMg851u1uNZUHX7rTh6mNgCfP+7yKypv3Z3xht/5btYRszlEBG3k6YeTQ+zktmDDiFdl9
2fjZl1H3+ZVRLhxGRvm36GR6JNpnb0SprSwg5GBOWAh/H83CjyOnah+jQKn7AuODT8QsiqhvvXbv
XNpShHTwzbkMkL46D+vmcMmmzqQIICzvJutUuKslrSSRy+mmz3uDnppl7+bVaQ5BOJev73/eS4sJ
1Zhm1tZPo4B5+nltWZSpcqkJSMtZuXKCby1hxQEl29+mkdlXcrVLR5V2D/cdYEXC2LPFBMnjZnXO
pbCybea46ev+zq6L/Gml6n/lqLxdUrrujELHxSbuOifHNmHUybFFji2a0uU58700qbDSiEHteUek
29VO5CkMqJQf8v43td5Oc8uoSOtdxILAnZ6taZuKXmdC9bvAExj9FZmX721tdFy0+ICXsbnY7k2w
Tt4+MMaw3ZvBUhz7sU6LQ9FkbmwObSdjw68cFAINOD+jOw0/rvzI7VufBoTgfilQYIROxZDw6HTl
Q1/IJp8QEu1msdzb6/YS6aKJ9TDXCGCFw8Pqf6Klv4uEO2WxOfveTe50fwxhI8EAx4PE0cZBpxVy
+jOQlvCVEBr5q8bxbwdj/C56rLyW0S0PFjKoe5mu12qlbzc9VO2NLbLpU0HE2f79f2JRsdpNLtIe
lhOONHJvrPNoxSU6muYR9DqKkNHQLfL4/gd/uymIfV3adMB66Jqd52+AygKn1KTaGgeShOajSObR
Tz/0svSuVA/+RSycrm1AcupyXfIA0wk5W1u9cCSiCimq1BhcnIzatFrjPnUiO7ZUNt0NOarkR/wh
2yZ2JrAwyVj7899rZ4zOPnIk4i7m6oWPoe66KjECPX6f7A5nCiNcwlfUcNVywHxYDHFfm/2HZizx
9Hv/c71dI9bG44MhJLF1Ns+iFJC9TVpKNqWWpZm4kx8koKKM36LJSuiSY/Xy/ngXlofshBCCIhd1
l/PsDOdk/vqg6HaBdIWPHqaKnlckD186b+KzXRns7eUEaI1ckB4OFy//43QHqkJKb+kCXM5Ls2kf
C9tJve9TMeFfj4RGFT6BevGm2MCPd9gZpYHzpFdpmR4C+ubyUE6bUPXSleqrTf+wj5vGt7M4NJvs
UVQ5FXI9ZinlEmN9cnQ1Yr8QqehLq2Bxx9TRMGFIpzD4KNc6e1n1quzYDBCgP6TSyz4EaagfptAw
xa5piIfitsxoIxelg1wiCMK+2YMy8nAvTsH2JZOhPQ/3cmz/bkaYX0syq2nJD2tWS+weIdCKu6oo
tRMXDeLlSVTOJpww9OCie/xdhMQsO5fjYTDaUN+PRHjZtw68J84F9iBstAcjtG8dYaYfnbmw1A0q
ZXhi1FbZBRTF/PCvVSGC9Mf5FSAISi2gralW0X84XSEApnZm+9StRZBHscCXPfFGUSGfHEX7csmC
/ZUtwd93emRhIKEk/C8gYqMsnI6HYYpv9cC7AQyX2bfebdV+QHjpYz2hLP/+UG+PFrkpOSo6SiQA
ZMSnQ+EDIFpInu3OntrqmIZWdh8s+HGSOy730E6uJeD/9rhO50Yjj13Fxbe9NOe1HWdYHLBPIHiX
1MPNdLG79astda6PBf+Hh9px0r97lHjFjgg2FR/LpXGrpKEwsyaBn0bplyacpy881XkTF3R/03u3
66yfjWq7NuZxab/qwZUf87mhjpLlYg2fkHwm0W9HMd1WhkQ+jmzLnpOu8FszHuw8ylC1i7zXoHfE
Nw+f7ZfW6uo09vzKU/tKlLOIVy291y6rdJMAilH/1M5UfTZlbXwfRhByaEpM4WtG/bGKu1z0t3Ru
y3WX17p7FtIwf4E1R8ZbRalc42CpCdi31fhqa1e/Ivzm35V9Yf9aRixLdr675n8T33Vqb814vMSq
xLr3w5qFFd0R2QbP2Vj2r1gUrdTRjbSvEtVDLb+vCiv8skKwE091n5leXLFP1edVZ1P2MUgdd0Dg
oJdrubOFWXsf0wod8SQi7OLgoRdwV4bR/OoMmTckhtOO34yuynuYWV2+HBqOABqcyAehy4BVZbHT
gMkqqhpp8VwWm+20a6X6aUKnyYx1jXpdbI3USA8NtYkXbUjS1xrfkCHxU3eRsYb2c7/qqJk+6nk1
9kLQBbuyv8+v8k04nUiWLjlnF5LG2f6eOGaggQF9zX6n7qwhKh9ghsgg6Rb+xZXBtnvgv3t7Gyzg
qSV4gfoCNPL0MA0DfIlFexYGqGaZzKUODmGqr4F83kDfts7G5tvHy7QV8DzndBja724Lm89MLFln
xr4OxXxPpSnde4J7N+7saP6cCk/f+2PbI55bhu4Ul6FpyMSqrfYashVv123E04kTtuGUwtfcNMLP
sZkoCNr5vAT4T9SEdS+BLo0RvJgXdeiU+7n3dRJ43Lq9u1EBrRYZBTF59XqDkopE4rRu5wEogW3g
966GTr3OWL874KWmDBCFqKdsZ0ddEcS90p28SbFtoLKlBtNOAJQM6bPyZOHsm96usjid89TaF5WP
60YP4WJvZan+2I294E+X2XblRGUfh1PYiANAxXVMsJNc6lh7Y/B7MvO2PkbOmJd7aUTWMzdFUO/L
YY4+dHY//1Wlwl3jNk+9/Ng2Yvjm5Up9DHUb/RhdgyOepT0ffRJ+PyeZ37g/WjUC6szbXj+lJYz6
WPSOpV+6sVhfUlsZ34tG+E8BomImrLROTInlCURL20oVD0YUIUNXlDX+4G5rN/cyy+bxwTV1+K3p
WnfBkaarbvts7UVSrFlrHswunL/T+Btul26WAEKK1HrRbjh4saEbpB4L0XygidTI3SxW7OHaMCzS
WOuwcRJhB/IRKji7i2ba8gIZPrjDOoDwDn1peihVk+owxjQJR4cBQos+klqhwFmUy3ovyqoGMo4h
ShKgufMX54FfaAMGuNOm9gR82grbIVUazXRohbtATAtn+dmHH2PtxsJryckybBvjLugKtUvHKvso
aqKWTzpsu78yaaIGLXAk/EKHrw7jObWn7zVSkwZwyLn+aZr96t80SBevSWFU4bc5F51BxNOLIgH+
4H2jWLt8HsshfMpCfGCTxRiif1Z+/Oe5Uxg4oMHhfx8aS1aJabjRF3Ne02zf+1mqdku9WgGwodRG
pjd3FH4Gk0iHZAlS8UFbdWYn8wCLKMa5WEgwOc6cx5W/RP1rU4X9z9EozWUPIl49gS+j6eDklvdQ
ra1d7CLdVk7ctZB/ASYaprGL+kYeuspAL6pDC8I50FsMftZDufwiiQ/4q1tbO8NtGXqQs9fS0r9J
Kupun4Xz+sWDtbJ8CRyBhSlm7Eaf5HU3GQ/T0nltEmShlLsxD/xn9Fvyzxo2pHfvFXy9mPx5o811
fY4Mae3n1ZFzJD51zhjiJ1Z36yB5E4fxAW3mKrrzhNtMyZjP/rzfuHZZPA2yrPd16/PLs3oZndu6
n+tv2OH2c9wGgXHM5ICDADo12d/5XKdPzRS2JdZHyvzmAWsN4spxxLOecFuG7GC7Ow4EaaExef1H
1/BKO/Gzxfk1dmUwxK6GqRPPqLU82VnYsUWLsfwsoCLbR4SmyvtiTEPvIbBSgJFicZV5i1OG6yVS
FrknY1EHtZ14WMw+OFGL+ZIx25zXuZCf6nQrr83FOr+kOKilgHqFr+IqLaYxiWZwV7Njq5Y4xHIx
yGnglD35JETiJh1z9QFWvv9D1VPQxcOKnUuyuVV1B7Rs9Bg7HZvqzpVO8VEYriAsd7QKvvaFsI/V
lJNEeaJykiz3hf6gU7vMn20Mftukl11TIk1LCzcmNbLCnTGM86fAsbtwhwJNOCDpqubPAY2HOhmc
LAWUI8KyiX1MzcfYmmVeHoyuziA0hWm23vfu1JV31erKf4yUtPW2lKJZ9hj+ZOahDdEvTQAyB9Eu
5ZOtcTjPAreoxZg+4X+6MXfdvHhCmxwkiY2mTXsH5dRX+VGmqsniRqxR9TgKX/ymUxEEe4D8i3Mw
XI2wQFAu5o95oqsbo2gyebvOKpyfZNzEQs0ineOqKTsmm5DhRxRJqjRpVTqAyQmmAIi3LUsqja43
mHeG0USCo7g6UyJXaDqPNttO8W/D6JPK7ODDGFjuXyKPpvxmVWryP0IH1uWhbaKsOtRlaz4vhbcu
m3Zl/SGYMtYEd6AMm5S8XNnWdqlupe1VP8xNXibBoVQ/u2MVZkfcbOv5bhnnWsdGU1mva9UNXM32
nN2NSHx69Cvs5hs1O3dEXKqeXosFcfN4WoNhwAQOo+ipczguDRyU9lC5Rfg8dhb2LbM1BN4OIPEa
7ksNMCcuc29m8L4Of3ez9jqwB239yrE0xxjfF6O8nezU/Ee6a6vuVl1Zz7hqOHov+8a/K1DYU0dV
ln3IR2q6T6nvEz2ane2vz1Mnxb1BiEpkkbIsokdL+zYQqnwxcsPseRD76kc+j40dq1aZf8Ovze04
TZfhsUvZ5rtpRt/rDlGrvgH573r5wcui6MafxxXCEm61XdyXJmY52TSMUaIA/ux0DX9kBy6uc++j
rBuQlJdqbkF4tcVWHouWv9pxw4NH1jB8BR8wfCgza+Gt7Dr0HQudmuqusRQvJk5j+XeiTBfjeStq
miQYASvfTfmY5YmLH7giOrCMO8JUDxoVu34tj1jwNQWE3Vy76AMuDQrznlQuFtCD89p1LXdhvur8
J7hdYcdG65bittX5YseNM5b1x7Tt4QM262i3jzJE3uTLSuidPzR0VLKY7soaYXxZyw38klkfitWq
oth3qlTvF471mIjRKh0ygyGEx1uuSxf740LzR092sweKtvZUO/p+uUlduWS7MmiqV7OUMo2LtlEf
eqMIfmi34o9JX3joAc3d8kFJ2BGJENxUB5VHMorBEcivuSHVMx1ld9iPhRXMB/RUJxvLmmKQCY9T
iuh9oCCLNP5ky4RUvDuUSiwUIYSdmfEYzuyOrvemR2W16wiKZ7amB8uayRQ3+ombeKpNP2HaTdnc
Eir9ZBiWrhMBoubHLGTk7MbWTNGBVybLtJhd92S1jRkcp7zLuzvlQZ74muc5kVwgtfe1l6YxJHhb
Bt/ClerHzvZKtKMCW6fotOWleETrPQ1jish6evQyVwfxyt8KRLChfhENtlHGc2M7FD5EbrjLTjfh
xLOiTEnyjnsn72jHzBNR2fOHQC8S26/U9D+SWIW3va0nI6kZ7SfupQLZY4FCR++UTnlwpc1JbHMs
oI+F0HZ+MKmcR3GquvQfIASQfQnhzOxzUKje2SvfUV+lFZRVLN3Reoj8cWVZKst5zSgwIG9mFMYN
kkRGuNP26DpH7vL2IdhEEuJ2scxfFAw8/ClnTSgwhemunUvCJtNJs/RmDqfcTGTrZV2ivMmTO7Qr
rJ8wFIxtNYTF1rWcYlekTqgPaLrUn5zGE3iILvaiYifK2zW2Yaz/BSOWd6PoXdDRVon7Aa9E3WRJ
I2Q43TtcUPI+HOXccJZ7sCZI6AV3awUSO16mtksPHMmuTSp/WB/durfTXahFucQ5IDne1cDtKGwA
MJuSctQqO2poyhoeRkuvXPYePsJCh+NNbhtWcLCa2v7q1ZSBjwj+cAja2TSfSY/yYh9YdRg9ZAWe
jLGZltNj6XhFcVtaPFaxcnLUZ1O6Jp/NvrOGfaZX8weea515SIXddUdZTu3XwJxpJZFDiI/eRCKV
tBlCcLEXTQpj1X6hZTCYGC0Jvw7viKwdyOiUSqsjhSvD37V0TE3E2h3Obp3x3hzo1xhZ7G9ibRj8
4JlNMtf4eCu2dh+75BxUq/BD6AjyIKEkWGv0L2nk8X16JIa+9QKFHzZntoSJqbOQgLL2/ip6e2iT
EpcgLiO2NU855ZOHbm7RTuvNHpCWTbPKoEoRtEtc2EP/WM9lMcZtFaxg9Py+VEnYsW8Tfy095+AK
Kghx6kUgxll7iFuMLMZYTUr/3cvcr7l6quhV+jq0iCA7N81jfHN8eUz9CcAfnR0VEobhxxkXwJq/
EDi7BGquP4ZxOwnnH1WjHxbb+Ef1h9BolXwJ6zmio4EiWhB73jiPMPgUpf0qCsq9Dpyi3zdgC70Y
ILpSSQWNh+ssirAf6Vaj6o9lnrt3qzNLpoHelHWsvKJyE6eR2BatTl2sCczE2UqcWo8fvTWbUJkD
b/GrFcIvyQjy4KFrWpxT7DqsA55AJKk+plzj37U38IJI9uUaF6u/PnAzEFY7TUdogsOv/asusvS5
q+r2W79WRvXgFONioC7nzfspc5Cu2RgraSKjoPhijsvSJmM62T5dpTC6l2LxnlkRy0k60oADnAs7
2Of1OL8KuYBzKUCsWYk7po5MZk8E9zaCKz6Hy1SP3rTwuHd5WOdw2eiM7tLJd0uCLWXsZGfoJYn6
zv/te6sX3XtqyF4zjEdYfT3O37SmO7UrBqP72bgRZS1rdINbq3FHOwl7x/k4O9ZSU/Fry4e5MHvA
nEWmXtxGEGaOQrLM04B5UuK3eNDHnWNXQ1LPKr23W4TokgmCqbPL56wqk1G02ecRHeEWvGsH5CWP
cp3dq0xPKb41/tTE1DWHz10ze+t+7DO3uUNb3vuVBblb7PJBkY771iSCmwUiWLPrc3+Y4q6IjC9r
bXdN4lEwbI52pfTBt3UVxl7tQ6PlT1AVq0wygX6sGh2vwThLjl2k8h3b0/2bpy/9kRkS8ahuVhr7
cO7zCrP3dPjptYO2H4NqLfu9Ew3+r5kuCc6hqyrJpAlM476QudxNkaTiVuAMpHi2K/7I6mBL9tMy
Vvsf3Qq2sSnlJkwAB6CnQ5Ivv5Y0z+6EHHyFPAkyMMlITexrZ7jAK3GDrzhoZm1wMfba/YJIZPg7
sBYPXwtrCLOdHOc+eJgqd3iutZ99R6zN/z/Ozqs5biVN03+l49yjF95sTM8FUKgqepEURUo3CBkK
LuEz4X79PtD07hyWGORq+uJEK2iSQGXm514jdvmoD2VI43ZYz1e89p7xApBnPhlXgPOoLr4beqlP
xN+cnoLqfXVvtlOeHqUO2e7oJ9bEAdTn+mc1mVMRlyRmJY3Q2nqaazF+VV7RaBEWJ3pLE6YKaMKI
qZ+PG9etDZ12tbvQGe2xi5SvvFutd5iSoBhtA4RNELMjcifNpSCv4nJpevMAiwU31rpLLS9Egyj/
KbAUyEJYAuhy16DPf0iMjb6pYshKyqiyFjtAU6qknCmIRWx//Ofmaat4sjkbux1ZmSjoK6ruevIS
m08DIzx6Qt5oMk7glU97vRudJ70dGRK4QTHK0MobrwkL7pk67mfd+dm5LvXEmG8jTzQXqLuLHFgz
+4u/u6qH6RPEkzSPUhKoe21uNUliMGvHjgGNH8J56wnOo2I6WyJaEVrJhKftQIr/qas6C+v2eVQ/
tDrtrkWXp9+rskke5yXPvyiyZXrVqEA/dAZyzVFSp+vDgoc5z2drMFmF7S+hhW5IGpkCbKBHbZaH
Rp6aV/1CjQPZFNpmvMxGehjxXL7rl0beLX5Ou2Voh6KkmO4Iiz0NaLXTMiJEhLJ3+9H3sFgN7bSZ
b7mv6SEUszZ9bTW7+dm1U9NCV8q9PhpXu6zDFem+WwS9rPtEJeUZ1YD66azSuss4Qc9z2wDcE7RO
Gkp+ndZtkFku9KBOd6cwQUPXD3VqUHzt7cV/6KgMxzCj3fDVMIYm24Fq8Yq4a13Sb/SOByYrztp/
oI+zCHJrWYwRQ5m6v3UoQfNzK1jhBhRmZX3uM7f+oExz/BqUbTledovwJ0aTk+eEeuem7WXeZ34d
U36jhz0HU7PLhy5ozkpGBz9yWv0XAV6Q9Tmikt4tWmWbwBxjxzZC+ssfYvKX6nqd2/E2KcfiGyzz
6QLtuySLbJlZD7ksgyWs65oGsmKUe+UNa5Pi3uQiHQyAqxzCQdXOY1XNKuEGdblypsUdb5ZA0P03
bK3uj1zF7V7aVaaFrplwmc/EM0ZkeqPpUcWdfbsahG2YzZLeJMg4B00n3WholBZpfWe4vVrO6W7Y
9yvZMlO/kcI5ng2clcKUFvxKx1HMZ2NFzzQSuT6wfXqNNn5VYYEXFv1SG1Hma4GIF2nNVdQrge6Z
CcjuRvQWil9pEJT+tc0I8afAEfeh6Sh4OYtbJp0tpX+WJtVUkLLp3XTLaaA5hF2Ouh7Sou7Ronan
KhIBOrlRWfbWg2M3TC8kXhHb/EWrjcsus+R5RiMjCaceuu5h6dO1i5O89gQltTEz9JzW9vu0zPkD
oNym26HHlxa7JHNwEhh6ZZMYMEf/mUzTfLl04/pDlNypV3pjTJxQuN/yQCo8njtrYw7HpRPa0V30
VDEYclWyr6YgqA8D+cvXYJ6pZa12NfdtYnXVrrK74hYfWe3G9lr7fmCWmoeqc71bGMvV5y6ftDyu
S89pw0Ez+ZXzgi955DpjTWk42QmtgHkhdPTUjU5kcZGXu0wmG9Z4kJurZL3ILyS1xWOmfAKjl2ht
yvn3mWMB/VVHeiOrguNqcUDKsqDa8ha9RYZRrxHIKDsShcDJvyfW6AyhHAFooSs2p4KJjDlUIZz1
Zg6B0psPpCfunS1mb4iU8OfztGmNIGw9RzsT4yLti8ntprNRVSo/isXMHqqVRtJlhs5jt0+R6M3J
9UdKFNtqnc8rhUsWOzS6CQ8FDauj9PwkiBZG/w/IATnFHvZZ4+yUWLpszxA3vQUxJfBVMWhOtY0R
HMDOq89ON3tX/ayVDNlKUz8D3F80TJh6DkJZBeWlwTxLhuZY5h800yC292ociriWdfI1Bf/Xht3Y
czHi5AwnzBerXYU66dR9sowGaaSoSxm7YzI8rqIGA9u33Bohkov9A8RF7XvBBvguQTZkETOL5Mku
zeJmkGQQ0Tp1FvNxRF0Oau3p8WV5W6t4dNMB18OxEueiVlq6N/RBO/e5+NwYhRS73g2jl9THchBr
FbmYJ1Rhm7sEnmFwjEvblsqLUScg96IKhsJsenm2D3ozbaKs74yzlUY984WmU4eCyZgTqmwmdXWr
cfJpsneypn/m2gRqbluyjRR0X8D1szAsDoorr28C0iNnNX9UYDK+NTbCr1FpCIOcQKJoEaQ5l7ZC
OT5i/DZ4YdAk/c1Urbmx42RUHioeC1Z/dqAW++AaQk8pIrL1UVrOpEfl4jbWTmr0fMgmDFVEXjPb
j40A032RYb9khj1Ak6tFWwIj6oLKuBnXrczk8nGyC7CmzccEa5ANVGIadw6J9BAyUmOsW4nyfNyS
ngjRMe3e6xASQSirMG8E1U59m5jV+qMC9OCfNXatHvw8Tz+4nb/P01YfjrNmZD3d9t6kL2AvpQ3c
IAiuZLBMT4ws/PYIR6q6oCDqfmgi5WboZ5OfKCvN/LBO6xCQW44SrCjlwE1LKMKpyl/p3SYkETR1
PFtQcpZWFm8F97hL29LfcbGmAc2bSXXHBrAX3aNWIH6x4AkvLnthZVyW9lRcL3Yyf+4I23cWH04O
lkuaPxs/I+vd1PIupRU084FnbG7somhJY4s5oVNu8TU9xzwrRIoY+NcqAkE56rHNQ6wubHix1Qgm
kA/21poSevu09p0v7uyRQZh9kn8HG4Hck0T5swg9JDqCKwa8NP382qZBhb+No+8WdqjD9S00CE3g
TPqbrE4rPWxcNMNwfndlGjd1Jz/aAZ5hF4rBxhAvAvoc5bALO7d11xbHEJyxv4ImKdv9olFjx/pU
EGzMPkvXQ0DT/QF6tLW1jR0ql2Vk5HRc6FqpUA4lXLKsN1IwRqlX2WFZ+D49II3YQXhw0zq21xpR
QZI+Q+zztQQKGeu+CvQutLppcfajJSvtuqL3jLFtWwrZPrdZ32fXc+pPeBcMeUnCg4+ltXCL5mZp
xkLMGgCUMQXS2V+rnPH0ErmD1amHTnXdeiCBaVMtLBILbFMwA95EmM7MtHtTzraPGr1ZApEK08rl
Hoy9zqiLOyt1uzEJdeRFBRKiS2d9tDHfra+7Wpt1GjEEHfs46C60Kmw1TbLsWte0Rz2rpuqsmKfO
236uypuLDL0Kde8a40qqpfmr3zxjMGqS2jD2Yw3ZBjAZQtVozkSZv066cXTm0pyuOpsmOhODdqx/
ImQ9rk3EOJlCbN+3bpr8TILVwz/aLgZxMdTY4z6WOK/IH75B7LzW/SZxoxnh+fkT45Ze/1iNLrlQ
lARuZXxutNbR3b0QzAiPiTGODJUHa/XXH9rcbIAe0rnsaw10tjywTM80Md3suBdCIuYET5at6Rxu
w0tN+mUlksII5Pu9PSD11ABQoAPDRAWVh5K3A3liUJ5zHJ1VafeVYzZkGmpqHYYlydgvQJyl3nGk
HHAX/je3s1zvm3L90pOHnDlpmoX27BbtQAcqt6un1ifK/AgoXZN49mcrv5jzXMgbZ+kQx47gvSH5
nXlz4l3MPZSNQ26NY3WpU6HbBx+HjSkWtM7XW7fl729C3WdUgIQ/Dn4/0jydxUc307X5S7LMhA1m
JUtw7NnfPJprlMGBtrgazww5EjIz3WSUQntt6s8XTSHq7A5eOR6HasJLRNYinwiVaiiuAURl3b6Z
PNWc96u+FvHoVFb5BWWPpKPOHfw+putp68ceqMkaFvWyGjtLWyqPWQbNlmhx7Np/Kjkxd2gCFvPl
sDhUM6tOfI3lLJFFQO95+azSOXvu59Xoz1wugXI322XyWUv7Rg9TbZweUNlMzf2sB+Vd3lSWCmHP
C0yWCH92jIpZ2XxJhzLxqLWsYD6mLd8UETeW5CzluPxQTlc4Ox2s83IAmGk8QECix+TQsw9CFdCH
CyHVaB+YpKZiV/rF+mXpvOYOPrTxcfFT3aNgGvJ46LK8ZohAjhhmHXTbkBFKdlVTe3/wUe8AyGwP
lRMmbpJ9kUM6GNHo9HIMq7ZdnipzXSYS2VHXd4Yyu+8LouRPkyrnc41kXwCLadwzNSB4T5HmxprF
ucDksjyziqIDMyDXS8ZAo4ibdLQvGk7PFK6mYnzTLgkGvXY+lZfCwyRzomygjLTatgrHzGzxCGAw
zmSeJtC3ajXmj23TerRPPTHWu04Ab9+tGZPfu4Ib8aOu9QM9aTRMMYdwvGxhrmEBQhCGC+gj4+1+
zDsH0HTZjP0TuCP/Likro9yndeJ5dw3O348dhpYAduzZ+RE0Y7nQjHGGZZcsTlVHzjSXcZ8G86bt
UHooNSMaJqJpxgX3cpDGhFyH6KqzUZ+y4wSYublyoDLllNQO4Tvoa3oZyMkxr0Fskt7PZOrZJaR1
R0StSoqU3vOAfy+Bv2bw2SWeHXaO13/pUmJTPC8VeI6C0p1oXAY436o1WY60tVJ7N/hDlV2AptIq
nA3zSsR5sqqHFZjAEFNGLt8q18i+I2Tv++GUOfNFhfDTuF+6Lv/Sywm4sp9lxQfZ2jmjS9NvwC0u
q2TKIs3+gnqJ8hUZ/uBqozekkVG5mYxA+jCHYbjKtFeONc4HbYXvaojh6ECwGoWthV2yyvssozIO
8eJCPN8j0+l39rzMH2RhjS2vZHb0MOMGWsO09wQ3nhEAuErHges8CJBWPxi0NB8Z7IN8GEtEqSO2
JY3rYs3bi3QmxYpHqDsjl9tmSuisefe57Cz7ox7MiQi59tk35rBI81Jr+z4PdSZBT2k6uIIabwDS
3Qx94e+5jPxsj5lqtld6q6nIY3hl7IURDLfOkK4b9s8xr5q0dz8grYPMa9VwiYfaWvpLnOXL8iEH
mntv5V1XXfSB22RxYo9FGnWADmScOEnqM+shydj7PVPxrYVAW390VNrSyzScbm+YVVHtVWsH9H8o
AGnCynmM1GKoLzWx146EgQ7OIxSLet11Otg3+m6Zl8Z6FuSopHvWcMEkZWmejGL183i1Nf+r1wy+
FXVdPY8xhxv1hKKqK/zd5yGwzzq9kVfjjMtVhBISXXa/qupzs9FoYWcGldyeBMH81Dlj/8wdynCr
zPWtWURnW6f8nA0/6gvMoB+Kol+PBVAKQQ9WYzQLPKh86LPe+WjMCBNfGMS727UyXPKBt0Gav+HK
QIsjq+SjeqST052KHtVCLoqkij5sW/T7as6cs7F4d5VTKiwiv8gdoQCOMl2A5tEJEp4ipXOrtfaj
tqUH7Qk+facxwD6VYDrmxUqjHDXydx7tN3zetugvOCiMTDqK29f/Br9XqUEkSpCltnEZvkAnublv
sBg4VIzw/3wpXJMB66IeRVQ5JWyhwGOIpWy9qDXAFVh+Lg+pW6pDZnT1O1olp6jaTS95c2n/ZQqB
Et0JQi+b2ppjN/pRUrR1WCa4JZRelR+WonDDVq3vkRhe2SAbYBhPauTNQAaefHTl0q4JEJIA/MBi
nol1nM98LtJ3XuBrTwWiGU6rifzpbxsEMnvllXMRRED4MJydQIBbiVHuxOgw9i165x045St7w8DH
3SSRhy3BpP7l3jBBiA8DDP8ocLtvua2Xu3QCY56r5j15kNfeH9KIqFVxsbMbT1CiUOS6ttPyIKID
0t8DCPCuBGnvO+/vN8Leti0CeHrsCBd9hVOebuv0DtUhH5MmaeI3ZWtegdowdr2vWTdj549RIbLk
rnNn4xOTRRWbYGTu//gugeMD5tsmZsKo2V7F3w4cpZ0HTYOXOvRA56M8AKoCSsuy/tSrxIDctW1J
n84d7s/WyUJmkcHkxvAUlq432iEWA+DJJr01H9epfU+28/etYiECyUwL6C33ZHBy4LTMGBidUMJr
WTl/Y37CcHNBE+EJol3+nsf0KWFje7KNq+tam+w8T/jyFRbFYCSMOWh4eYZ/1Xr1144p9Z6s5jvd
ryqCX2HvynSc3qHy/H5Bs+6m0MH52yDNJ+u6s99rJPScB2d09i12XVGnbG9fBW2701J3iXSjMvZv
75dXHxbHYvYMYGMIOC8fFjDJbHclcyVJMwMuO1B3MH7LfsZwMJR22cWm0YEkRdz/j48/j7sZiWz8
Wg8G0MuVa7vDIKiagyix1uqT0Kr6brEErdRpnqqbt5/y9wsACi+Kx1v8Ix6dCsfk1lC0YxewVp36
B31auoOxMkd4e5XXdqlDRQu1iPNvnKoPUJYntFE9LtDZ6WEMN8ytVF1dLODj34lAr+0Vx4T5BZnU
22ZBL1/eWgZD56HAFAWgta5nuSTXNtifzwZ6DHq81nYyhSQBhRO//YivvUj073BBw1ERGu32Cv52
vWiFTv9TUdmuk1l9EWbqVDsRSGvavb3OKVV2O4MQKz0InQ7aY9ZJbBg0A++DxQ2gEkAVRAKWE1dI
Y8dEAvokAAbMZ5TzowcEeT1Z/p9aVW7Lc407HpNLdFFPrd/VaDKeZbgcJYhkRzZi7WFhehjOTQXa
hrp8T4HvtZ2DZuOmxWrRtz/V18wQ4SgWaKyRr/RxjwfMbYJp0A5/NP+dIPXeSicvFgXRNV86Xmzq
Nk4sKgPDh6JMdlXX2mdvf4avLrV5tJrIViA3dnLAaWclaZ/YQWRruf0NoQqc0K28/dTm2Xse5b+n
Lpu19n8vdRKMSDBcxaApiMYsQKzaxE80pX8W4/HtAMjEW/LtRzu9NU2HxGVTdNB/KTw7J+tR3CDm
pkoVT9pkHGAfzUCzlmBfbt4BljWPey+lhWMtYnjnJjt9qb9WRhgITuEWdU+5i4Wp4DSapor9ofR/
Vk0TnJVMfxHGN5p3zuBrS6GYqHM3ozbo2Cd3jIvwvlikriDNjv5PIPV2BC3ioxx77b0y4fTz254K
utimD7y5MZyeNyFUb+YpKFbNmq+YuBif+mrqQ4YT7p3wxXusuNPbk+U2ci5KMWAWEbw8eTJDKoxP
/GCMZy0HI+n6B+cXaQIOBUPTpuHvYHr3zid3eqVti3KdkJfZW6EXnCShuTN20mtAZvoMOTfHnPI4
IkXy0MMV3pNxODFNnuY8U53/NVvm6f6PtywpDZ8i5ZHFM58c/DFliNYvlYyrpZcHWe6b5s6qUvWh
ynwnZtTaABlp3nvoV/YQzPwAabMA3UNYUy/jxahI5llExmVfMKdxTW2NyFDdn2mfgyV4+xFf+1g3
Nr7tbwK4bKaXi3UKYAi5mYQoZeVRULnTddNnw4fEWLK97ACbaW2jv/OxGq/sXShTyLQiP4i5x6lS
uci9VE/LVoJE781rk7YtUxffld+EbIJjN07TRy9by/NCDuYtFZ54pClsxR2M3Q7/G0ZlSVDldKag
a8RJk1ihgbn4exn0q38lCLVNQBCM6emWnynScZUuACXrEPQ66a8hu8Q59kIbjr3riO9vfxav7XYP
qguEdLAL+ml2B9mzrix3UrEFKloDg6iJJLZANAGWmesLvFTzHeyl5KLMxXBM0LwY92//Bb9UH/7O
WtsOHLmRi9M9oshAKF5uh54mp7k5GMVl61YXtN2qvYf/+dFL83LXDssaNYN0rgZ9bWNHNMC4+YTj
TqmSUQoAp7f/nNc2J1YzPnk2YhH2qRQPAP40aUxGzOuUVRfVIpfbUYdcoWXOt7JNPWZMc/fO3nxt
TSQfyH0RiSVanYSpSej6qk2pjGEGFZG9mOM2ipLebbH4YxkyvKObUCW2907keHVdzAI2pUpgCaeO
aAZT8DWjzYZ5ueUyP5D1Jhyr8CFlmpJBm9X0bF+Unf3OR/7quogbbrccRO7TT7yR2Zwrp5axbgrr
6BWl6wIrlsVFAut7NzaLwVAEMtk79872Gk83GkeLEIYgNgKO21n4W1I8Ae9VpgXTA8HM8SHP52Fn
Ktd5eHsDvXKiMPaBNs4BRi/yVEcALKlwZLAOsds3RRygOnQGLQAQxZD+hLY8RoM5mxGpgYWev7LO
3l79lVcLW1PHwNM2QO2d5h3kCUtfGhlbSRTuReGCmvfxZDqQoQ6xrE30A7rhPcGcVy4tFqWbQlaw
sdhP9i+RDKXZgJilFDNklFOIzgtN9dJL8shzpvHPzyhSR+YWpHFd1k9jpD9sgsuuL2NbLNrF4A79
bQayt9nrcCPzSBcy3S+Bt3z483dL5U9Kx4s1sWJ+uX8kjAkHNL2MNbXKw9IY1VE6rR7DsvU/mODV
IQj2y+3/YFGb9oaJNMqWO79ctK2GXBcOkdkts+Zitul7976jfU/bdj7otXmNse5SvnNSXkkHSAPY
wibv0USB/+WiS1J4rrATGTdJNdDkttS9xGNTEB96KKhvP+ErSTrGFrCp2bUsdlr0jxIEoRonEq4F
brEFfezcmVbrXmOOGUrY25GFRvdelmv/9PbKv5mPEnoYhOIguwlnbZa3L59Tr1dC/BKAJ6JTwHxi
6a47hpA/IWAs+6y1sEe12t757rdJC3cdjDJgDs3UzwXG3w9MYwAkmlOd7UA1wRd4+6977VQRlzlY
NCkpIk4+BGecdI2bm7joA1bz8UqHPJS6V0zG9TBJxz9V9vv1Muhd04ElJ8Mr4+XLWDLf8LqOkiVT
9KwdiXqBSXPykJvS/PMAsOkDgxt1NvXiUzMcZkXWkMEHixMw5gdS3k81p/zABUPtEvTOTWBWZfzn
rxNDXHTvkNDHf+fkIEFpa1xA3Cp2qoZegVGrmymvlzhIAJbYeL3dvb3eazcxGnt+YJHM+bhAvXyd
fq3ju7nUYzzaiX6cM2XAoR/kA+xHA+3pKrl2m6Z8r2/w2qZByBQfFyQvN9XEl6uOeRZMKZyCuFaO
FblBB7JM5NoOYKC2SRJY73ySr9wUFghh2+LzxAzkdL3W5wZm7DzFzpKWV62T94+9aS8H+mnl57df
6CuPRqccKTiej5avu339b+HbWel1rmsxMYYEfun5nQeN2IWAqCnA30jFr++kZa8saMOyJogz69u0
/V4uWDc2DBTIEnHZpcm+dqfnys7NI1ZpLepHTfvOBn3lVSKnia4vE140JU7LIgbpirmvPsUDl1YM
sq88gGuwQZe774mH/1J1O0mFtjwIBzRkvugmn1x8bgZ0zM3nOZZFthwdC9WCLtfUbaEKY+dOcqD8
1OsPuRr086GFX+MMwXqjTyr9kqOE/Q1Wt43CgdUfx82QxbOc5D5NenXtU/Sdsx+KYw2J5ZimpXxP
nuy1ggGeAkUqTUfnd5Or1bCw0AT/Fjv90AARSiBiOebsXGBRVz82IDnIYpc5fQqIx2dNl6M7AlRI
e5ZWk0MKQRBg2L29N1+JYUwDGJMZ5DoeA6yXW0XXGoRRe7aK4UoNsFHlb+pLI6osILpawy6PqxYM
kCsb650C7rWV6c3TyGYWgVLR6TXjKPzgs3SOC937geGETcK+ymsY5U5sSFM8usOYh9MQqHcyzVe2
KyMQ5kqUbGxX03z5yCnsr1q2xhwjip4BL3PLEI9AK3a68T0b7leuUlS2t3XohaNvcvKMlhSpRTic
0WxINnC+PVUHkDozM9wZcOOy9kevM8d3HvCV47/dNFhQkBjo5mkPfTEc1ZcNxPZ2QeFEBxELVhu5
juM6zTU3ANIebfT2NvrtnbKbSTCdbTZBO++0QmH03xizrxZOXz5cD0ZWH8zGng5AKf90LmiyFBsW
hQqyGP83P7q2EKNbeOhgbKDLc7h3eViOPjgjOtrvJDKvPRVKUxafoI9ozWm0r412KXxXW2KowHTo
q95WkQNoJQOmNIn47Ve4hfEXNxsigjQmUUmnwQrw9uQk+tBkQMIim5ADl74Ggc2of10bBFjeXueV
h+LuoeAxeX/8L3i5/Y0U0YO0s5ZYjOgg2HC+4L/g85sGTff17aV+2/6bLqJLasyNTenxS9vyb4HP
LQMkCLaGObTV7ijV0MYD7MqdVNqyp/W9POqGmPZvL/ra89GeszY5WSqBUzOsDI08yKoGoCPga+hm
mPldvdCz8yTg2P/JUhYWBNvDkSu9fJUuvDcD1OKGb5K41DoDqCX054DEB95/zeP+1/f5f6fPzYf/
2gjDf/4H//7etAsSX5k8+ed/XuXf+2Zofsr/2H7s/33byx/6z5v2ub6X/fOzvPrann7nix/k9/97
/d1X+fXFP6BAwAu6Vc/9cvc8wNz5tQh/6fad/79f/Mfzr9+C2Przv/763qhabr8tzZv6r39/6ezH
v/5CP/5vb337/f/+4vXXip+7n3K5Pvfia/3jt596/jrIf/1l6P/cnLqY8jLG4wKyuQ+n5+0rzj8x
8uAyAtDCTjRBnfz1j7rpZfavv2zvnz7KVzqF6da0pmP51z+GRv36kvNPajnEqEhnuNA23Mj/ffoX
n9N/f27/QEHoQ5PXcvjXX6TNJwebKg172K1JTV+eX3dSDln5kAIAhTdi2mv2VNpBiRxBAePRsAsS
AL3ThyigRmTvyBR8J5rTxqR5H6pOJGfZ2ulxmwV6aBv0NoNBtvewcb605FxnMlHGTTU3wUUJI+Ey
IGm/Sqm3kGcDA31V5zjh5qtrX41BHztIUZ+1aeBCbxiH8XzOVx+UT0q/R0PLAJaMMeEeoKmDSly6
yb2Ue3h26+fZI7WaRwipZ3BDMIQdLefCKOb7Omjyq5mfPlheDw67HieQ7EPaP0n0MSAny2EPD/tW
0KsNg7lGDxM5AD/Sqiw9wCMsYgF9eFfauA6GPXyPsM9y59CZFiLmVS7m2wKRh3ALrBG3kwlcAAQ1
MhTtObIn00GktbWHBj1+nwSaBr1lPyM6BKi/QcmggUwdmWVQnLuiWsJJE7Q/rH68op01nhsC42Bk
Hw3vbBpNr4KBjeA2er6YzsxiyJ70etG+MUyQO6MNyhC+Dle/kS/n8wCXNvSMWfu89gbwW1V4Rykt
WESN2wWfU0OW58jdtfeDsnCitEeBkmUpfs4oKR3LetzPCQ3yIVPLcYQAeZY1SeLt6to6yF6vjz7g
4oepR+VKQYu9Sq3Vuxgyp3NCBOXHYwMBEpJgLpwL2KhGpNp+PRPQm6+tXEdc0q2aQ9DoBRK4xUYK
tqoa7UGMTRHe3LR0FpSEleP85EJ2L8ZeATlOmvV2HW3n1qwBwbttBT8G4PXB77T+EATDcDGuOTwi
q3TPwfAj6IxOzdGb4E6nfKgPptAmhBLACzMbMA8dYgsRjIli55DK7TpLMz6i3CDMnY1Gk8kkInSd
NQnb2YOwB2cd4D8z9qo9DLL0voFH5bsIuLw6oe+82Xukpu72E8EREFwyQNDqvHO0fuwrjCiciEII
URsvr3ZeIhBIhvV/VvlrdZZVnTy2AQpN7hQcqnHUP9FO8T/abiL3U2AYWhToaHMJV/ixVO4IFLqw
nxqhMvD2WgpHOTXriySosyLUB7iL1N/QIOyhMJ4yka3A8cbxO+DtJUqIqh2acKa5G9rZOPMHh+Cq
13l2AKKc8B9HxlPtod2M+LZAxQIJ6WBB6ssC0R6rRvF/Fz7LMVxc0wBOP9HXdsT8Bbq6HsH3m7/V
ZuZ8hKLxpdSMHqirsK6Bu14IiOSwBg3jYGmOcQMPJYkHitvDBOcrblokmOqKVyRRQ73qOhwkauCt
R3cOMgSEkGKZw8HJMi9sF6E+dVOwlmHCKBVIrnrSaBs+mGO/SanZ037A/Fef5+ZYY3GwM7Veh2xf
PjX+oMeT7SWPHFV1WRS+uK2y+ZOXBN5ROZoVu+a2G4GKWTezXdyJHMD3Iud8r+Vl+SFR8FztUvoo
YU2zugaLb6PY2hTMEOqmKz+55jwf0chQN9IaveduzoyLxQcxBFp2sCD1yjwCFj6hMzXr8rKy9VmL
p1Qzr0wlKwD76TR0Oxiy9TXenAW0mMqBYFP2hwbdoDBR6zdt6perDPn/H1AFyCltdNcObTtk0Wy7
837wNfjwkKeejQQRmYDfd9DKRZ7XopouzFLawOmXfSvKh1KzHeTdp6KHJK+pajr3VT4GN3mz4Nyh
dap87Djq1w3JSxHBT19vG62+8tPe3ll+ap4RyrIkNNEQAEMPRD0Wnl1/nBtses90Pa0PWVIO7a4w
55h4k4V5pZ2bXjrtIIfLENPzJRQd9gHQ/E0R+7n2CYS1e7GWVfGRuQF4r8m/TCd07WD7mTvamLz3
JisOs5vsGBCmw27UgvTMsjN1mSKBtNk02gd4BygcleN3q5NELFVUZxbq0HvDQO5sRsUWbr1TRuB+
YcIJbIwhoWKFjkJjPCIC19AQ3jNV+O6W/WcxIAwVjE+eENc2Cjcu4EnoW2mBKkPtunkI+gmCYTq3
R1m2X1G1WK60pUkvHWPbJBg7HnXmerGypAUIak6NY7tyUxbrcE1b1HrSEiONU2FX5xC54eWiL/Sx
zL3lC9m1HyMqiVJLqQQAuHFAAm5tPpuiewrG5bqcghsolEnYj/0P2Xc9dtdMmbkYY26LiSrVm69X
erxgr/LxDFXlC+mZWbTY/q0lDJAS2vStnrTkUQ5ttrPKOt+l9boStoM6wp2v2OV+gLhSmWFJhEgy
xCwLibE0MdMbAWxvpzBhvxUi98NBlZcKXlUXOQTgBq3WqTraeaDft6NXfq0oD4oQvWwvgoKUnOEW
0R0G9L247ZR4XPAgPEcUYD34LmoiULgTXKy95knBvLdR6VfocHmQVAyztb5RoLZ7w61zoO/S8nB0
HZwfCGSbN4Go9Nu+zTyUCvhTb6CELjBKh3PTL5bz/0PdeS1JjpxZ+lXmAQZcODRuEQiETJ2VJW5g
WQpauEM4gKffL8jeHVaRxh7u3uya0cqM3V0ZkRGA4xfnfEf7WfrWzYtbXopO1o9Lmn4TWtdnlfIQ
8wAFZL5gKM7m6aCXrUuYJWIV9Hv/FFYF5sDRzT/LtXCBFPU2NEsj60+tmy7tHsTsyZc8XTiXA/5w
3QMXphmXHTYNBifeQ7WaUIayWvRP2bL5761VP84QwGfwDSYK8LwZ2ju+YixOI9TcR72t05tdmR+H
jjtqCRgfFfAPAtT+eNrBDCWdghgvCBz5YKVGd8zk7Oa7ltLTBzBn3sgRFBFRz7o5RozrfeoLfCNZ
byt2gDK984C83ecgLZ8xxy4nMVQyzg257dYmwDXY2Rj44asa33iPtRMJk65518yBf5/JVFwyHPUJ
OEpg6M64s1xl7YGMpNct9+xDXuMhisDIVUtUhU2+m7CQJOGUH4yhb4/d3NxB1hERWUSsIoC0dDtj
xvMPag/FeDU5II9GnDK4fKqUjPPJ+TIyByYkLTCWqC1FhV3WAxFp3Vgdbbjedyl8pY3AnPOihHot
4d3xCBGwy2YRLDstTPk4S6MfjzVK3njhZid3ovRsuStAdHzBLlMBHAiE3lnQNA+g8jN25IHxUuUL
BxcmQdLVtde/baqUnxXrbfMKiyH9UdtyEi85FAgIPr2/JR2jlHS3Ff4XVcxbDYWwcKykBclFTC7I
Vdcrgw9ON/xUtvGzGz37RYdpEAcYKzFq2AFMprFv3kO7H/EO16WEFz2G98rxJyqQJniD2WOUMf/W
OCPDPoiAJCSeu92L4wzq4NMyJBLk6rNbcqnIADMQ0e27chpVYmKHC6i12DB1jUXwhwvNZ+QLf3AN
76NDLZlg5AEXkPn5fluW8kfQbH4ckMlymlaepMygqiO4pn7PNyGP4O62D+3Cwm5uvkjHIvg4BTXq
MyijhKiubUgl1mz494mfEM1nn9iLyC+Kq+NuLzhw8MgTfvBeju59WY3qcair7ESd8qQcmdRef49n
5YfVhSyu2mdphj+I1HkuFuebXVkHA5jaUXebdYXB/aoDfapr/zGlpcZoJU7wpAfmZcBSBgnQxMm9
k8rw+OJTZCjrW9VOudT02oxrJwcHUW9flzK9beM10G4/HEvI8Lk3PK+LFGgdi05DRZy6hhxgf3Sh
wVTFN58K9sliIPLK0oGxTj56UIWsNXtC4AF91Kz1rvOtOt4Wu3lJG7uMtnCBBYju5Ix1PttrHNkP
obuujNlDNVPmFql3wYhseDz1shsc09BPGqbomoS1acS5p8rnbOI/uSlblVjvTN0bxyEsi2PQb3QL
ec3TtSHx7WRktfHob50X7Ggpt3unJmwJHF1GywU1kLDQ7j5n0bWzCQ59dG5GZr8vIDbAliB1ln7x
MFHlLMUCqWXAJ+MjkmF7xeAnmoEJ7G2n5hRu+vxY6RQHTVoyCm35gt2C84dnry0v5WjBVwuy5a4Z
HTIgik/AgvkghnYxTu1aU0E03kGl07ID20+UF35e8diDU0ZqGjzX29jG7fSpBarBw2R6aYrN3PvT
1hw9O1VJEEBSyFz/3DajPue2DQkDH/hTLq1r7UiM89MG1jaTH7EX2s8Sm3IEKHKIW/gPd56E8OBo
2e78sm4OhHxlJ9cy0kNnhhvRjGRV+EVg3eVisRLZeM4BiYOEBuHLp7Lh8t4g1N3Mk5rKYrmb3eIJ
gAn8g1EbJ91v9V1KKhSo2TYs97BcmyoZi7l53sbl+1R24qgnkGQkJ+KvxXmUU3FPRnt1ue1AywyD
uyuQcnzwLc0tm2Xhs1h19XECsGXtx3TOnD1x9MOrCkgToKcKndsPaPxrVjj8URXZU5Fa7bJbvLbf
ryrc4lxwIhib8HZZfnNEOO2nDGrRvYDNmgFxMeDdtkUwYPs3iCQIYOA2Nd9WWptnPNNwmOaNhhVZ
SRX07SNcCp82ssweoROGGMPb5tl1tzHJlbntJNbhXXOL2VCz2GJwB1x2sD3kdyyi3Ud3dGsdjQvn
UJQxYnC6Av6edlP7bZGBOHSlV73McjVjiDduMm6qPgGjre6K0nnlYqD4mcbVPG/GIJu96m8A/cWQ
J3Khiz2j147nc8n3m8thiug/nNvvkkdGuiwPCI+CFwWMe6JLHYJPN//6ZdDByLyj7+8mxJI7DN3r
a7C5LMOmxfiabuu6I76n+ClGL/jEwLU8wRFbXv+zcxsJliKwosIVOHMLSG45eJUjfD2xK3zzXQSl
vvwnwKmtZNABvscO56MpyeZZ8aPe96V3XxZTuvO9MKNaKJ5oO8t7sYg/NBb/1oDutWv43+8zt19m
df+9Gd7hR3ebfg2//6j/B8d3KC3+1fju/N7+x937+uOXkd9f/87fhneG/xd2r6zy/JvRgJnbbRH7
t+mdEf4FafBNbnkTlLIBv83f/xjf+eIvVHG3zJPbQg1RO5uVP8Z3vsn4zucMxTzju//O6O6vi8v/
Gskj8mKKzIqBKZBrQmb4PTcGWHPPQ87Y4sbbWg/W4pqdylk4yeD51TGvU5/Sby46jKMGK0SZuVNx
MTczxqYNZak+GkZRrDDNbJ88eNS34HmYQnNOOLlKI2wexceZEgFub+HrL7XICz8B8YNvdSnpb+C7
mTV1KXQgWMXuPAJq2MwIzLj96JlwlcQF6CYQL9xKdt9F4TT4xWFDsiJBmPTte7nBjQYUUyKDceGt
+6tRYFAdzA/agQ59mIuwuWjD3ECJ58zkB1DiMjLaStv7Rg35WXtu+c3SG3EUHsgPWs7s3C8OrtvV
66c3D6dBE+eZvLUdekmQYIv60Ibja9hitU4CCx/uIvOjw0gxaQ3R4asQ8Hu33BDvlhJwsJqJCnSV
g/W+9OX4pWUOdwR/xPRlbJrjX6+9f+sm/e/dgf/fTdFvwWD/43/Nqf9hiv4BzNeP7/9xKdrse9f8
Mki//cU/Bul/4RTklkJHwzoYmwh39h+3YvAXD6cMYnaffeZtocP99set6HG/eTj1bvpPtIkIlf/3
reiE/CsOdOSx3Lyktvw7dyOXyi+DdMifrIvZs5j8NN4eL/jrumWrxnwTk8ghK/iAoSKvU36QaDwQ
QLF73ASHtarDi6JG7CB/5OJNkE8COxTnSW2mPtFwOgt+plUnfi5D250Zi2antV79ZGn84jXIdL9f
hq5WL9u2LQe/lf0jUibv4q2W86kFTnvo0H8Dxxv7NN117mp+Kcgv/OKJ0i9wV1Pts/NtIdY6rWUy
wlnkDI+BABESH4LZPiBrdF4AXk7hQxW2JCiMWzkCyvORaMUZnv/5FMKCEUkDvuaTNUHSjbuRAdwe
FtbGcCRtwh89bZM+jpmLujdNDYeYrRWz+0FVJsEk60D6x06JQcPQn/GlJpnEL3YyfGcOnq0wh+SW
FmJZTk7a+D7979BUZ9M3QFlXU0bgZWMvh7bRQfgBIiOpzR7Q4uMYeisvES7N5xxj7YOWqGQB9gbG
fGwDQFSbFaxp3AcQpwFkrPNdw/y33OktqxkKkSvvHxrbSfeppXI6ahCd1xLxQQcrAabxbklnz0rc
2RkqUp2c9fu4mczoaLFX99DPna8ec52K8bSWJhx+p/VDFRXGWr90OvQeLKtfij358dWdtVKIRG5e
LyKxZGjMEe6u9jNbi6I/k/+k3d26bSIZhtX+Kka4DE91SKxBMuYlb9iFrgYqiKV+QlqYbnHr5/0D
AMV2et26paNdD/tW7kO/CYcTuUrmVzhWkEhS4ggjohQAGbYUvPqiShV8JvoCgl2ZZhoWEOLgI54f
G/yEKuQOt/r4NGuGB0ClveI1HH0F/NIy2m/gaYjjzD35qVu1eef4dXGUN6zrZACciqZs9sGlhzN9
bW562ymse+MV017zHC6znGJCs/zYbnJ5cSYeRVEBSOSlrxuVpNJat/0IqJzqU2fVWyeUfFQdgbyA
WPRwDGjzTfy2JdQKEt3TdxeE37dOGjDfw2DYDlPXmbCafNXAmVgwV+/ZgcicwBGR7gJjbRlMldXR
Kw37TQqALHEdpN0PlbqDsyMPhERKoCOMtZX237PctbadLdLuqVBuf0Ajask9EZr+A1WcBQS/AlYT
8aQS5AmaRPzs26bW2W6y0/I9MBg+EgdhtInC1nmH8MN+rLyp1Yl28wWuqygYrQ7Ui1G9DqTOAabr
3RPetPrOWBgfJS237VdvFVXG7gDa558oI35b66P05eS76T9u63aGIL+t9cGojKYzemQCqriDReSp
7G8PNcrGf75h/KevwGQEaRnOSaLkfz0WB0ZMClY8GecqUpt/hHn6f/kKvx28YT9pu+l5hYa5Dr+D
Pw7/J6+ANvmmyaF6c3/bpOOVHbhcXBFNfmy4zlGW6k9e4bccQ/Sm1HMI/RgQ85BCHvzbGhbGWy7t
kuYe24yz3OVTb75sQxN8LDLHEBdTSWZo/sgC0KqC9q51inRv9X59J9wMtFGAxddL5DI1HxlcOP5u
yNDvfFJiNhug4q0SByJ9zOVqGmbZxKKu+j/Tj/2q6+E34OoRCGxwAaBGw6P36xctu2qRnqSUDDdx
NUFthdXZ6cw91dKfXLS3L/S/Ct+/vZKFaMM2sd7f9Ha/vpLhEB9n1gZyz7V/TQNVXmgKn9q82eK/
q0L+2Jb//Xb8n78QLm16M4sJ8G8vBFXRawpybyJn8uKmUDtbd28kbHz61y/zj58clmx6BWyNfPf/
cBMCQOyC9Ta2NOEmQFzudnUbfF5a72jo6k9e63ap/vrZobvCinb7A9Hn77CVwmcXZBatHU3BcmrL
RIKkXAiTtoZL7if/+vf6Lcrr9kX5NzEywaOoUABQ3H7xv1PYVF47OMFCzOsCIqv23sDL8YwIjY4J
5bt/G0KfA0jjw59JvKGd/Hrs/PWl0fWj70HRyhXy+9WonZ4uvwWuJy13Yk43o1diElL7hO1N2UOr
w8XedWvtf2dBXJ+zsd2ebT2T9jIs0okddv3dkQd98VB2jmftKq9vc8yRKWtJz52MT71u6sPs9oRB
WTwSL+wr+g+kkXK1uFM5vqZrIT6n2xB+SQOP9fsQ4DGOLFemRSy82zjJaCawfwU2sTWml1MGcHXT
vgJ7H09dQHUXSU/PX+tetx6GWkt/8PpgIdtNkpbFYid4dlnfDc/ZyAIOAp2zLefGTE37kvXa/Dr2
ffFYQ2ehobNTCduWjMyz2fuDA9kqLJ7tKfvB8yFbo8VsJ/jEC7S9iOk+uzkcBeJFD15hXaagt7xz
uGTyRW5adaeld1Wy9sbwvViz8dFt8+7UWHl7bPys3jsj/JQoJ8sDvHk/W+owT5gAbEeDiZEUJ/BF
/QDYWjB3hhOPN5UUuAXRfy0Lg83mLaOTwnOtmuWh3+QQ96klm7tGrfM7aZ3dRSIPi3NJnk0I0uhR
KKuLO2Q3V2ajOSsFyinCLiYCoDABdA8WQLAmmWecvC/Q63zmi5J2LvKqoVvuBmPI9CXzhtnAgpgO
i7crWfRPh8HKJwIGK99fY7vs9Evf+lm+G4qg+hySeVJy3h1d8OpJHij7icIwfMGxIO2DQNRcNzmN
7WTAAKcDeTM8kV4NFcpxRzBKdu2LqtVnvkwrGaQP+ztI5zMq5ZWZoWJdSABZ2b5q7pq9gVFySVpM
Bs51Yr1JQANhIe51zHR92JD/vfXWhjYknKZhj/SQrXO3eip/pHjwd3IoIYh6pdeX0Vh06m4aZ+ai
hgFCe7RVcbJ6VL7Pt3Faj/KD3eSl4aN8CPNAnpjs8fDACawJSuPasQ+aH0cYQy6ailqllqj0X0lH
It3AyraLItgzXoZeo3wm3AtRUGF1QYKBiOUpFSIL+tH067PUM9tc9KwaBg24R9N60Ah9ym+zaXsC
fGw6GsfVDWv9gm6qfB86I+wu7Ej9U91uLcS+sKs9Vlah++pVrSqgi7b4d8NiJYpIMin/wliuhEMH
XyYEUc1T/eDQky27sRxru4HW6jOEVqZHEgz15ce2IgEiKaxBxzbylwTAaviS4y5LXBQyQ8SsZ3y3
2BgkjjHpo7Fq9Qgg0KN8dvqfltDOsTQbKymIljuWSk3vgURw7mbFwM211MEcC6cmLrAoJJoWJn4w
ENfA+DCkJcqrVjcmOMFsyr93IPie0WCzNzLAhH1Utq1Br8HGew/z0iIgIDXbxNezex4skm64dYWX
sEEcP3nA9d9XKI9tRIaKfUAcMT7Cb+d9GC7TX0vJ5lx4Shjv4CttcWCkaeynDM5XDDBjqeOe+Ymx
R7EPSzjnkJsPFYyiq7OtH7u2z4kXadorCNDtGwkaaXDQDfD8Pa2wXHegvk19WAzAOHCI0+LDWqjM
jpoBlY7bpIaKb3SuYm/WZvNTjzKIq97W4fNMH+8dTBCL7sWc2sV6ICthEHth98UaV66CQwgYz7Ru
eQCANhuX9IWjUaA7iTz2b090mFreKVEiDwHOzEIiliYrgCIeC0A1iFxIlZo4okn8zc1lVyzW8sr7
bmNcHvrdBGPffx7plqAjORwd+BHgM4wzAWAXu/RBmeYGxVikSMU6tFLog5VqIQ/+DbPJTgPoml9a
6txIZejdtBrbngVn4USEGBjPOWHDWWIyb/qwpY37oZ0Wd7+WbX8Oe5HjGpwYv8tgXN+C3iaWQ2BL
Q0qwLdMrsT2VtSuKtn0cjZIgGVztX/UkAjjdIYlfiVdtvY2cLA/sD3WAxqRdgNHVKlP+sRuJXz2x
s9VqX3XrFnpI7dZev9D7ldu5NouiS3zkp86jP4KRRBMntUzwYUzFk2d6zd5sJvOMiqITX5AciTYO
Clc6j4zjyqskOIfcV705RyHJ4zqCgMjjbLaye+G03nPbT5az27x+JYNDpDMRbQWSpXaPfcDL3j3F
93rvO9MtlrIG3ZeU0yayI2jY1Xobq66n0fL0cvHVnB27oQ+zO4jXINpow9VptYzupennEImcHov6
wmATfDyR0OEjlEor3C/W2vTndWnqbOf4IWGsYsxAF0G+HyS5MAZrMwIDvDqBD2vCSjSDrboY7obu
p2R+8TyH3C3HufIs78izQUGdRVx0r8hqAbqauR+bzIJxXjJ00AmE2BHxumg+srTbPm0cAH6SOUWb
DCRNljGn7XyStSe4Szx3yAmwycUhM9X0OG7F7F/ZpC23cJQ1E0k1LEoihAvtZ2fcWj7ZBZ06Uo33
bCwUBjVM/i9EyZi0BORMeaWV7rcpQFSzUlUc/KZcQeGXC+VIpFy2aW7ucoL5m+gO+bYVS1SDrD0p
wFziWoU3T0okurR9djrH7/fVNJsvTe4acONDvvdoMFXo37v2mj2jfODsYb3lfNjy/JljWpRA++dJ
HmW6TOWnqspCfd8YiGt8oLv3kuCF4Aq21mRMpGo1XTq4D4w9vJIhwdjiN6HhVSsPU9TSjGVKY5eu
5XKeTajezJKb3VKRqfnFWOqa+24ONDOdQVf1voWkwpa9Wpw9q/h2/GqQ/7Rv9Ia1MLN78+iwsauu
TYrJ+1gEtlHFoPgEHHqZhehOjVCujGyEO7BwSxFmsB8k4E+Xb3oEhxovqg6De09sJTjIJUAaE7Ac
6EnkbBmypyY/QsHD/LQRwUhGVDZ2h1mYVsVZi0/4mA1t4Z6ybara8wDcPg6kHlmcNmCUnwWEzzlm
wlfJHUpAFTekaCQIgTcqqJ7VE8um+QU5/g56ZnkOMqniltlMTOzQUZpufp87W3VIdZgTTY/6JhUQ
UDLu/gaXOZLUmiX+ccESAeHbJc6cANbgCiTdHH5KYwaoOSM30xIx61AbRsuzFrgQS/yhmZ/mRstq
n85oU4/QWMf7PGzNz41c+oqDZOpvNJT1QuzC4kTByOaRLbK5rIn2Bqf+BMERmqJEZkBIxM1vbo2D
ouotnPlqrmNn3YUkKbM1ncL6a8nDlcLgpuVqQSmXEcEk3mWZtfdYplvzSORuF7zras6yt9Bse2TD
W1jySPP8zymuqCQnz2Bfd1pTTBjmZ2MBA7BjOjw8LTahz1HTDN6FBLKAoUNQdvsw1I0B7ycPLJKL
DdIn13xbSGmiXIQH0i/t2dmM9GsDQAdSqtUan2mjyFp1CrxaL36bB8S8bAXBOHz26/tYptX63fLJ
0fwqVCeKZPIbAkHMulDNi0tU5HEeZd+hlQ1zai3GuGDxAnYSzPrCvWV3JMQO84KIzxrs12lt6BOa
3lzPK0PCkyHgD0fBLXr+yhNj3tU5uauR70j5s3UqKmgmm6xiqtNaVZdpYoO/trazR39ByjbuHePE
drNK/C7PQHuW6cOC5/m1H5KRUn5gMkR+0cwNYC6gxR82d2RSDcJ53Yibm7YtJj09pd2oNv+JuDwJ
qHwbgvuAuL89XYZ7P5krPZRDbAqpjfUHbrng4IONvwxhbyVGMBg/RcadteNoXk/aDFN9dlNCfC+k
j9hUjWubfUM2OB3ktvXGBzS8NjE1XZBau64kzPlWo5qJANm0sC0v3fmtZx1HFxYiaKmWsd4r1yDR
iTZLxWqsqutQ37Shvh8Q/0EGsHVI1ZJup2LbWI7VRu4UOzE0JhGkrSTbqZ51eTI8jfZclTJrr0FN
AEDkctF+KpTf1gRKLL3ej9vUtddq2vSlyy17PXEs5ieaKjSQqMTNYo/TYv3G06AkW25rbEIbgF+f
WT3RdxXspsTQjoRFwEc7lhkY/s7sveHYl1mun8nNhMOvUKE+rmUtv0p/mO9sNgyH1K+IJe3CaYks
WQHlmIxCfwItMcMybhc9WYgksMah8B0XH1kJyqFrxxTdP48p/OXXsQ0YT6JPIZdB2n31yaYprnbU
IvPzMtf2k7Gkw5dgQOm1J4mBjOPcHC+zWzvvS2Nlapc5jdnebegNEGIVo8qfvdS0SHwDONxFNlaZ
izFnq95LVK33QMnb4+DMSt96E4Rg6LjdqOhn9a1vi+nBIJd1ODF1rL46mSNH8ojj0W3JitlWkVZ3
rsy3z66gPo+tUSEXsQuDlnAdyo/gz0iTtHnsksPFjJ44FnI6aGN4/oyIJqwwNjylYg+dO4+Awe+v
dqm1dyrDm/xicKkZwqmO17ri/4bhnBTVPCYrfrvnXixQeE3po9gM7DbSrRkcwjnPvsD3d1/7tcdy
2KZoysgQKJ46NZhvStCytptZPbjMovb14g3AkNGMfbZU7zOgE/ISWIW6z7eOl136TPZoEvT8MSQ8
9mfd1ZqafAmXQ+jk6z2hmPTlo6eWgyN4JsZEE48Pa+dYKME8MXwg0nc950NekC7I4jLhliNxusar
tWu0980bLOOuYraOESwz2ydK0u7zxDYYLjy/PBlvAwWQY5M+yDGRwaqfR5dOk6WQdQKn6R68eRmu
VVHVV65oEevOKRPeunyyrU68aqd+SVvKBJfpBkD2wsT14NRiiBdTbj85aMS5DHXoJKmX69NK/Q4a
Fq7/x0FNyPT4ac59ldvEXhPeTRzujGUTyFe110p2J735qPDaftDoARW9CLjJ8HMgG+PYsXjtIOsP
8DztweCRUdvptux9CPp4IkZyFSXnwZthVCHJkVX2yctHpztZgyEZmkuvPRdWH8RhnaqQzbdXPRkF
GeKGyppnTwLFdo1sudQsa65apd0t/M8X913gNcd5tatnlY7+3mShtCO5p3sYh4LM1ypE84RXGnk6
/V4Te6Onv0wTPEBUZoN3LJG3MNYR0p2SPDcrf9+bRF/ZPFCMSC+8gR1R7OkHaKjBYROWEXsqFWz/
EIF40kIEXgzbMWNJcFJLOKVRF9pj3Op5ODf44V4Rj5VPIJ7ZsGh3Sb09maI9ASEueoCZOfzLVGvv
sM1EUyMDmsGg49etjp2VMrHoHLmT6TR4UTcJneDn4cHjrx0hiPzjuYqbHEOJo8zVJxEpLGnTh79q
vGqxPBkWwW0MlNTVmeYxDnrWh2m+FgdXc665YiXdg5UDf2kgZPCtXuHRHVDcVWsk3DpL7H4NY80H
ESB7seZrK0I17OZRuT/g6nfIavv2y+QOu7EIymecG/Z8128TMcEUzx9uMIsXeC/NRNnqT9W3LQj7
jyuBc3NibIFZP/JxcPsQb7X6yDCBUI5TQDzkSKrhg9g8j6XfbTZIHbAE5sGxOn89FuVortc2E+57
VziCw5i5aKxsGoukKAxF3Kqqse6slRnGoZB+SZxNWiUyn3kcjXL+RnYkngDHe3QI9iPFuqeTioQB
o2WauXV8A6/rzD31OLRu8MNbmUytjaXt3Wjl2ydyC51P6bDqZ4Zg9JIhuusLUXMw/XEvkEjfyooW
Op8slnEbC5u9BmT4QsoFGeoElO5D0aZF0rOXJlS55iLYK/ZJdgQBULo7oxD+1Z1Zou4CW2VPnlpR
9/Zsx6l+ufIiGrFlfkk3gkXejCuLvLI5mIIo8YEgLyupSEubhqtZ98U+bIzvALuJp1X04z/SyTPE
3kgbsWuFzhM3VdtFK79jMykCE6B+q4Z3HyPnwfQ7Jya3t1iP6yh4aT0AO48Mc1aoKXvxsNR8cWF1
Q1aFjY7NpiD1oxEjcM+ugLsvpWOZO7MdNveuL4bXrp/e/QDT1BZY67Mzh8V1W52NUxanujq7h/yp
4vI7rin5ezvlUI8ffIVvZCODyz+bY7Nw2nayu2MmD7Ei7GiaFivLTyKgj6V/kt4bvaE+A2bWewv3
x3zMsCN+7ykqx8gNgyaeey6NSKDVjAOmU/GWwn9ifFLNbyN18Ne68/gelEfruK+IK6/jPOhCym2T
nuyuBdhPfgYpT8hI+2XCDGK18i7XAacvJRsusXJb2w8hHhkRF4z6H0gIDLtITTYHh3TGDgVOKGf/
3rbrLgnmkRQsbJoVGhuWtF+tSRfFARnndLLyeggPKbX+ezWV3iHv5+rdgODSx762xDndysVMaB5W
fShk+MBt+VTlTA5y5E8Q+hc3PYWkkrlJOBR1G7XUyWHiUw/d9dVoZSiJ+jAu+0whO5+dnRoGluBk
EKcfFS1PuLOmQC9Rx1f25jGEBaGxlYP9bIPix8BTOiev4f0npjaaNEazTNlkz9D/4yJPNRlgtcNg
0NaeukuzNfjOQPMHeL2nNCfoPhqWwHogWbITyHd0Wu8zDFcv9uhAWlFW8dOu4YhTJxBLhYyZBJ7W
79g4E6cYNte1rEqSNAyCfCJJeDB7Cq9b37M+aEDmd9Py5qToLSJA++VF2O3MSGmqhX2ytt7EkrgR
brIL9KCavdN4UxVNzjRW+zprVJmUBnlyeyWIptuh357TVzx8RBf4RbbNCQvmdI1YCKZ4bAhXjYai
r2A8tbV9NYrRsqOwychYyRvm+/c5gjQkW8pdyGIMVuKPGI6DXzea4lo6rXRjSOmrf7TXtTQO6FS8
dyQOgjAOKicvDrN6OmCv2KqnTMjgtfcak4gCruzrBNeWUVafmdUp1JVhoJRmyJJFTd575SMSOQNN
+NyRrswB3iDkHaR+b/JBW4QkSPk+M6bbvo80WpgcqHtPLWfgcmwRDOAX6C3rSWSdV8Vp1YpX41bt
HjPHFsMx7JDOj2NLBJJhNA8q9YaXSVQuc3Npih9bYefJ0mJpjEKoeszgF5vQP9PLy2vN554stvKY
QAszoTYp7px5TLdDTaLL05BZE2Jxt6SNQgX7MKZm8UhZp+9BWsykoomFjLfB9PmvvCX93q6TqXZG
6Vb2jl1tNkSqLfGrmF2jHbKh25sQe0jfMFygoktbFVyRzXTELoxM4Z8nROvjruAifiNpgJIxQ0hG
aUDq05ua1mqFeDLVaOxng9yOKWN+CsgiK98KQvPoNZjm3xIn0xit6HDNxpSD2a9kF7V1wAaoW955
MbwRiH7ki7EZiji6HhxNzRPrh9OU5WMN1zO++enGw+wFAeZBb6QPDgaYe6Qd9eCmNodk6q6yrWvh
TkRVjHSuJIRMCHWJvBv0wTa3FSuUnzlkSGx9MEfZGNbHpa3QvnSLn59g0DhQb9q5Ixi8kp8bd3Xv
0snA/xWO+sW0MY5JQAh1lP4A3m08NcagkjL8XhACE7qKUG8wWIhqKEBx6rSEQrKOIQF8EDokV3gp
icZq27S0L1Xe5B8R6PdqX0w1rRlhlRthXTr8wFTwYc7r11S4Vfc/OTuvJceVIw2/0CIC3twC9M32
duYGMRbeezz9fhht6DRBLhFzLhSS4kidrEKZrMzfrCZHC5xZvCrnK2YgSOq+4aGRhzeJj5lblekG
MBVokjdDSiHkKKLM621UayjKQ153db5vwjSlZcCnvlPrAoEhTJahw1iYZOL6Jo+Cd4N9BR3CJB3r
o+pi5Ljhi2NOSTc9iu/FFFxKntIYWoFp8V1+5GSc1A90rUCUlPlOpGf4VEyXrlebrDzdyiM84Njd
X2n0IUVcwW0JbFaqug5KKCS88Ef5BY+e9L41UjLBiLojU8XrbdNTG422oRFzL6SFyfMMi/khPEhS
a3xIkRzcwMaqhvsyqxvJ1nqlkJ3Ulw6eFXYBQtJZIdv4ChbfIwwigk1ZjnH3nuf0LOzC6vxgW+YK
l20ZGNm6FdyOVh1Vm8e8a8cb3wr76DGlPcfIzNqLH6RaMx8DJK3SQ4yUs7BKUgNP4yoX70UP20tb
TCgbaVGBCjIKTiKPOlmXSXQsHYZAPhrvCmQHZIvxDoBUlMb6kbXkbsijxI011E166GtJ/U7GyQxh
cZCXO3pdr1kFJYAPoNSGXSWVMW7lxDTrVeh5ofxSkIpJDrYIUkZhcWyI1wi9Q+PIw9wc/Y4BqVKE
jLE4b4W3zIXcEhpcqRO9e/jOh5NuAwO72a8Rw57IwbLwTFM0prnSRgg5JoKhPHe1iVU69J9qFUkA
5ievCIxD6T21+zqxPDRqvDwvt16ljS+hBqFrFXd9/1oPaIDmg6ccsahPHumih1/Tuih3KBQk5d5I
6hwUb5mCAus1eQ12kBpl4g5GiT5fFT6n0lDgCZRHGcySsbOeE5F04DauhS5+qjPX8JwEz0jexq0J
9xMIA2bkWN5aFBJTLxbJRgz9twDoJd7XXV7TrEk4Hx3Fiqu935BDfM9p4gyvgp5K/lOFFnjHkvUw
WR+w+wttzSy717YNk2Dl9kH6WnW9RY5cmVTR6a4LApwQyuabsbUE/7F265zWF/axXxTPS/a5OAK8
9TMs59UwHt+CSlHBPfbRM+551JWQcHcFvp0OuZE6BzZ4YRH06MrnXS4e6w5nyLtIE3zxyfcHVjh6
mgm0QK7sPdbmUnAI6TLzJvWZfXsw5eYbCM76Too66G5KZemPgcw57HRFnTzAUayeFZ79KrJXbR4c
3FqHs+dJfXOENZ1u4ijzvugkQpXd9i61RgDQmBha1fCtgBFhOI1XBa3jYQU4kcmCur8RRi9oHEn1
0MPM+iZ4ULxYgQ2vuUX2XiC4dRcHushrHAvL91QEgWCLUlW/1Jpevgy6ARxb1XOBYn+QHcyxKP3V
aOFab1tKE2n2MPKGcJIC2X2HRDg5UtCLH/ntgrRCoaZWf0RDU960qVY+SDqJiYy59lteDP5thljI
SqHlvoIy3B50yiYoLGh0DrBgKoXB2w66hmMTfgRmmULND43+KQxrOp+GWMqPYdrIP1Uxt/yVHyBc
G8WAOr8E5IDUPgdwETatR2NXsV/2pRY2R3puxlcpb8wbtGo1yuolVEUrLdxo25VikPAQDJSNrIbi
I3r+7VYOdMj4OEDgqFjFnLBtw4Fk1AXc94Y3MV3LpJJ2cqPyyAoAdBfIynrWWqM58ZsrCw2XMS/N
lauF8beqKctboIX+Q9ZHoApZVil8Wep/GTbcICHtFMBs81TIhfxQBU2wCRJEALEskj+kspaO+JUg
To2yz7eC7r3rpEGlJejg0EKM5Q4vyCobWCVqCq6+EyHqK60QmgdaP/07laJ0Q+YsjnYy5PVNqfje
raHlxpvY6PhKlHJzl3eNtQug7QyrmB407xXJo4BPYywlJ6Xx/5O95K7bvLIewrKhUhVPatmermy8
RBLvlQC/UztHoXyVcJy8NyLJvcjSXINpNHu7dn05+e165H7HoAPrePBMufJXbsx5vCNJBwHrd6G4
jzs3eQ6lqvuqpIEH8VfvKrJ6zyqVBz9w82oHji9FyVnVdz360n8kADJWtCgkTwP4BtqZYRH+EmV3
/CJXGp0RkU5buaNcObwWo1iLtz4dQOZCTXJ33yl4t607K1B+KWzDrStCd19hjV3WdipE8ZPnmVRZ
ALJITwgshGRSVN0wzZLbdOMLtD0RR41lxwsUE09fF0V/vW2MYo1BAiA3HOybVRKi37B3LU/wV0lj
5MKGjCJHoIAe4S6NvTF+GYKxt1sh6Y4yeZ1lDxGn3CbjSrsB99dIW7xu0wcNv7fbwYWrSeUVlQ6e
N6JL3jJ9uA1ewVl6T53T9L62sBTYKKU2NbfoIqy8pPVum6ACLK0Mad2+6RlpFjTaqrfdQtD6fSOP
KlVnk0IaW7zgEQlVa2VwTEIfrXRs02npjnHdrvUh33JeIErQG1FwiLw6evKblLY8agw3iKiMr3Tb
kWIJRMkNqR8q3o7+p/eSCwH7qmvCOw8LL6pBhuSBKCFPDzdGKvCE5VHPvhiZsMYRyJ5X/SgUPfwN
v/xRthF213pWt1+1UOPQcgs/eaiy2upXEf0tlADCNFubdCXSp4aoT+qA84fLMXbHE0a/b+q+fESg
BL6aLCLdO+DcvbFcgfeKWUetMza5NeX0MTprWaUaa1/Wkl1jcg47SKWJTzTOKPwivqJD/NNUdz9w
2bSHWtfRm4SOxleCe+htSs1MIrunspDYcCojGeRFkz0ooSrf9qngKzdg67J+r+gBJS6zFLMHoU4j
mjstW4VOf8BboyjvkTvQ2Btdug3JbzDS88dvbhl1zyXqMXTgR607llaDHnGeeBiCaAYJ1iafhNlh
ksXtnsq1/IY6sP8O5HygQq8ptB3UQvrWZC4MYbadmz30Od6EqoZEGCnaoB46VOqt97gXy2OKMmME
I2dolE2pJgUyuLWA5abRhHS9xDi6D1smaEOagIsb5PpKp2dq6ukjXQh/eAZJEJcfpD0lPncJLBet
9KPflSiawjaxlNZ/4ClvttuGfGalVLGeOGILn8ku1cxM1lMbFyK8bvZU6YHhPHEMRCCXxIz7Y8hh
TY61jOpm09Mt7LI1My5+Ado3mUBq3H/yipcMCT83d8cjdtQoR9AzjTmWkzZ06Q9V9HQRgzHXSl8L
OqV1EoCIQt8xDGT1CFsAC/AEYNyrknvqmwoBahUZsv/TlPkpu1Ltc3hFDVxFXosSlSl+ce8jvFH1
76iEBPomsPRSXHPiotHZchl675ZZmj+9YZSjfQqJWLsFnVhiNwtnPXK0PJNuB6sktZHMbvioUzX8
HvSp8g3vqkoADJaaX32QTTVqHjksSlX3zJ8+7QuLI57+CyXUzigcAUw1R5dQ0ibyw+Q+rAeoEBK4
DKi7BmZmO9gT1iMlTGAgsmcGz21Sivld5IodvMghxHN9ULu8vU9Ufzz4Utv/ELlXfylZgTtmi8uG
QDkYKVeaf2b/ISOE+DwUgoTpVonQwm5Kzwy6hZSWNtSzdfSF5FQKj2DREJtwE1MSV4Fs1RA9I/cm
7P0IOceqReen4aAe8KqkmQzRQp5Oag/hJTupPYQNcrXwIgfFUi1aj6NL7TvyhOpNaXr1u5+S4DsK
Bl9cJlyt9SFwUYbd0zvvH3EUbLLt/9T9mDYpnFBqHJGSrYRWbX+bTaXUtk8F+ilqUnMr6U14RGWy
+yaHdUENVhS/XIelnqN6Uf0FmGphs4pKnzoDKmed1E76RootQ/MO5NuEjWsZ44L62gWgLb1I0aQR
ikqBqs4A3WIeusJQh3TjUd8QhafA8lFeu6OXm6sP1wd0AetqqXhYgbHXNGiHswGBz8pRLKGii+q8
I4ruS5S5j9dDXJgzmIw6VR6F8SAxf4rk1ZRc6JuIEEr+mBsvKSxpawFsfY6CNrHBEydFWA1O1qS7
dgIW9jOwMH6h0pTuVoWg2EG0FYHJjv6S05/JXzrFQJsiLiTc5pZhSvignEZKC9ieMPvBkmDqHVLW
6wKRJwKiQz8S8xDAzr0+eTNnvAmMzJTJCMKaJijyM6HNDIJ+Cc4Wmzg8bluKh6J0SMttYN2Gwa3n
rVvavUueQOdfbII9g2GTNWQxxDl2XfZoalpg49DTeJKzZtem9QaHmesjO195KMahViqBsjZ0db4s
kCluglInhZas+755q80FRfo/nmEnn4oPxIqDWQASWWfLnn6qivqp0Ze6bqtV4xSS6LTZe6jpTjn4
qPCo4H1z3DXab3L1VvEwpra4D8L/Uzf8fyksZ+sFlgGUDA4L1O8xU5rTP7IEWDeG4jyItPsM3+5G
rJ8wdq+cTpAeZPzhaCXcXZ/ZP9j42cj5eCL0MlH7o/N/OnI9tsBe+hJF8hAdkOI978gGKrV7rITs
OKTyuun0u5QWEW0KpJlg8Tz0OMVWCgIcxbirPO829/qnhV81bcLzX4XHAwyCiakw26RlNdC1gsaD
qcX3LFdvRHIwLVQLu81uTb1B68iEoNu8WnJ8L6AdhAvKd1mVFkgMFz+IJfJgnzSWZXP2QQyZbp3X
g5ktEiCXGoJXFuaLBUIGprSLKMGA/vlxfeRnx/m0Bj6FnH7SJyqDXA408FFTt0t3gxz3ykXZqqPZ
1pQdqncLxImzbTULBrP8c7BeQ08w7gjWgo7hwqaRafCcuD6iswOCIOwsQ8NgWcEhbHYKAogcwiZF
OEgctDVNg20eAbIlF7we5uxYx/nMMGDXckBYJtzY07F4hlDXQq24ZO3mw5CKv/GIoTaSVK8oYmVv
14Odj8lC61s0Odl1FQPL2ZjyREH1RTNcWwjErUSy5CntG6t44cI9X3+EwTlLxOUAIr8xjfnTYshq
T27r0YIjL73V4SahV44cVAE6ufkw8iWj2POlRyIhQaKZKDuwd2aD6lBJwj0YNf2UqLYaNPsWke6o
Tx4j1EradHSuT+KFL8bliIsaRw//Pt9dQWBS6pNkF2GO76jy3cV9/YRii62m3s1fRuJqZE1M6gpM
ojX3jhKmLlUa6kizVcYj/0sErdqSDlyomCsfIaTr0aZdc3J2cQXLmBaTYMAFh6J2+tXEsi8bkHhs
YTSV1GdJ+93BA0lFun/GOmk/EAhdX494thyniKrBErFgnmvzLdYUSRJ5GHLaKIQ5aPivG+2X+5eu
IkyhKZNeQkBX2Mpw1Wbjosw0yFaq02Tu7/r8i1a6vMkXDDfP1sSfGCbfSiWLEefyzzSychOqMEmZ
cMT41lbLA05eqJVdn7CZBv2fsTAQOkTAeyZV61nW3NbKYEqxTJ6JC94RLnK9Koyi38e9Et4Mjfbb
VdDEKTxqTXmb7qIBulVJ92Yth26/sDrP9h1qH5JOrRSZQrbD3H6nq4rY6g1JQ+ECrXADGPDWTFTl
RUE0dc/jl0KE2qQLGc/5RCMNPXk4YUrDM2VOyFUbqjl0Omi615YdlT9kcdy40dHVX67P9PngFFXR
WTJw9EASzjmU3qAVY1kD5MuY7DZvoQdpNwl4izxwcuv39WCXBsXanMzIDJW4s6whUfCtlyyKAVGc
P8Dd3EN5BPfXHVtZ2F0PdXY08wjiJJExYdB1yLTTuD8dzZGnhO3opYadxNEqc9+qAoW7ikK5XK3T
+gdNwevxzrc4muh8LV3D7YYTehr6p3i+FCm5EqIuiUZteSO6Sbyia5gdegF50+uhzs8vQlkY2FoT
SZRk5DRUgJyVqlV4+cCAj/YS9T/cOVAt6wcd7VwaEvrBM4b2hs74m0FjfCFfOEtKYCazUiaasiGr
Zyumb4cIkEKDlVCLkK8AVa1YcIA+fyfNQswmM5fMxkA0lo8XSJNioDCstCFr9iWgL6cY6L0qUvoz
EtrC6dL4XmnE4m/vvukXWLC8ea9x+c2t5pPYdX215RdIlIlRPpSOGcK+ajp8xAhfX/+eF3YFBDlt
kt/m5JbnFFVQwgOlPLK8uPZXknAQrdsk4ZZdMtFYiiOfrptSQJuzl4hD12vVSbcuXW20r3DSWLgk
Lq0QLOA0xSJRnmofp4EQhI28RqITi93CY5F7P0JDWJizC9sNsh3XnMRrEE+Q6Z9/2m6dH4Fzi3kV
lYDR7EppHU3ukVDUioXVfs5dxq3wc6TZWuyhtZo+YoN2o8K6CR5GFp7/qxZQxdQSRyipUzTfKrCn
aEReXxfShTOM0JNzJMUp/sNskAh9DjWwGt6b0kvgocx7UMVdUT10WDnRXFODY9YexB77ik1dPvnl
kWZ/Y220yB6zbwu/5fKE//NbZtOghnWAHAvTwG8Zsq1X32XiVxedAkU7QkLUtW3QP8fuDRqANElx
U9sMw8KVeGFZkRHo8iSyxeKaX4lSqyuZXjIdeYlaqNLkXFhgKK4P9MIm0VHplyaxIKoN8zd+A0gU
PjQ1XPgvv+VM24Df/QVxbl3oSxYhF0JNkkMKx4xMzjspHH1ew4XXFWoeKbpNk+i9DYbHvNJuwHv9
cKP87zxCpnyKzFAnkcGeldLTvNYpdHJRoOvBKlaEbVGYk4YmTGPry9/OHmF4CMkidUgJWNnpkIYW
oNCgEcao26PfozGqgkjGLYTX50Jh5M8NfprGT0fLpLU6eVr8h/n/6QiwVGT/8tanzhB2hvmYU/Xf
e7IidO9xnRfhRgnpoaypjpvvqlL3IQ2/kdsKKe9ucKjCBXuImvpbDDHbuHXLvPuF+pI1HqEegIc3
aM4lqyzRSHLrkYbChm5a/HtwoTatdJTm32SIkg9iGVsHlkxfk4d27Uvul9BYegV5aMjbabxF67IH
mOIH5auhj95LFdThF5oZ9T5M++aXa4T1Hs5CHy4ckOdnx5/CJpIupHbc0rP9quXxoBQBwJCk+B5Y
CHibP4sA+aPiLgz3hrxw4p9nkdNLESNDQzZYy38u9E/fggRWATNR8y3MEekg95HenS017a3KTaaM
7l/fzirSFfJkj4TkA2v7dJmJOnRgqbJM3ouIJzdrTek2xghvP10IdH7k8NcVi966YUAYE2frWdbK
ttLCCNOI7Iui4ve58JUu/X1evZTR2ABkc7OEOLfgGnoZJKZhzL7X9LjHznj76y2JGss/IWZzJYRC
C8GBECIcG3qTNrvFMZpVDXL+eqQLgwFCRR1OmS5kZVJc/HyejSDWQ6NCpbpRkImVUUlRlkKcH5n0
Az6FmK3qemy7DsqWCdMSZesk6j0nzMRuN0LUX1eZ2L9cH9KfFsDskKG6I5FvswDQV5ylMjhfjFGD
yLQNQM3WlfyQRyhTo+sroMAA4v0GBMsLcgZPatg7pg8LJEtvMkjQBvwCSQ4X2i/n+0yntQNle/K9
twxtVkSzyjGMA0NwbSlVn1TVgw+KQVdW7UI8W8xRWnjUnH9Rxg2dgvaBgYzy2eMwynVBbkSB9m/g
HsPK+N0h1bhwkJ9nFpM0DE9PqglTnXv2UqMf4WYe0DBbbb8FmQjU3NgISrbwJc9njih4VsHO5bag
jHa6OKMcpnAf+KgIV9KPOk+3LgzbXjBgApVdCi3P3F5fOpeGhWCmQalEFKd04jTg2KRDKyDX5RjZ
S5rDnw0MNOSWDqjzDYFrkKFOUqKcsepZd8f0I6/0LPofRouVAfa8W/zAEGPwoidD66SFFOz86TmF
MzmodIRfzl7VsSsY2F8gr+KbSKu5H4Au11HF/mswvuCYxEBdsnVfW12fy/OPdxp2tgvBXaGtAfQC
HfP+ABRtA0XvYCL30KNgzoGwUPA5/3Sc+IosKTxxec6fmW42cgpJ0Q8ckK6HqhAhsP1xohUWyscX
4nBVkv+hT0QfWpktERWluUIqaV6FaItqk7yeeIzij+tzd54ITPfxP0FmVxhksGGISV7xXugiR8K1
oKliBxUeZyQVjN3ffl8+Xw954c1k0VjnzGBlqtJZpt4GeQfosA94lAWPfidvVIhSfSn+kCTvsY9a
UMHiO2BcCnjFKlCjhVv7bLngE4laDG5bnJAy9/fp1msglcftRPHtxBZHhc74YaWG9q1Q8IiV6Eat
4iIdXq+P+exbTjEBEfBMw/bPMGfnS99B9Aj1LHDKEGFAXUMViHM5WHsd2+J6KHkq8JxcSsQipSMa
3nF0Labf8inb8kNTA7ogBc7gbdDLsP0UMPX4hq/QroreYCoDez7C8rrx42mqnQRsW7/Vk3CTR+Je
aO5K95dh7LVu4bqQz+6L6Ychf0rPBScx3PtOf9hYIk9eqHrgjCnFagpgIRmZlVZge0GbJbfRkAW6
A84UuHsg6E29yzJZe/BjWViLQdm4uyQwPf9QcggNNnmksgKaKD924CDbVdkOOSxwoRduTKTLVEeK
ADk78P7J14ukUD4aIwCxRxsybBZOoLNz1kK8mQlHIZYe1lmnMXblthfEMnRyyjVHHlDjKu/c3BHH
VtxJgafvrn/ji/EosbFxqfLRFjmdyagcW6nSAT5ZfnyQ6y9eIKPssBHVhcT9wrKlpU5nghSXDTN/
7gYxpAbUiRgX3tzszB/ov2w9wVy4fS8NZyqicxvKbBBjtiP53qPPbRQ6cfhV0n627UZXfub+wlF3
OYomsQZ5Vpvzrl8QiJLfBHLoeOK+Hn+OKCF4/UPQ/rz+bS7NmcqLgM4fOQuH9+m3CeOaa9C1Aifk
ltgKgZYg+qMGGCoGYbaQHMnTh57t9T+5OzcRz52zvR5Sn88w0wgd2e/EN5QjLFSE/VB67DEQxjUA
lCh6gXimf6/SztikwARfYwhlxwQkr/EAhTpPHJzR8LKjwwd63hAr92eFHMLL6HvxD8OotB0yCQBZ
B/xdvqjYEnz7+/miyiFyJOO/bOizenXRsB870Q2cRh1Wrg+c3cp2lvvXuCG26Ocwsy2Tym5ETZcw
AN6g8++8WnS0KIKI+XZ9PJeWma5S+tbpttORna6fT8evpRYobqlIlDeJQfc/7VX1XTKj4omHrvJj
1H0OwOsRL1xoxCHlmvzceYbOzlXcPRQ+ZB86vEbgI4mtcMvH+96nmEKFQG3XHbWkhVTvwij/8+jl
8cPb588d/2mUAvY3BU9+oJcdWoRF5yS8AwYz2bldspAHLYWapSjmSI2kiChSRNlbDuULtC0Y4w9f
XTjEL2zckyHNphFN2FpTUuIAXF15VbU26mDXjH8tS0rVG+VTknIsPck/ZutDDMRSLUFdM3PmqpHK
OxfyOfJjm+uLQj0/GVSLZ6cOqhDNNGMWRmlLbLWaiYsXvnd6SQL5fD3Ahemaekw4GE91Nlo+p+s8
d/PI17MmchBy+B3UyQZbKBvE7sIVdGFxT61elJ043XjVzvYtfrSmL+gAShFVOE4Wjgj/H5r0Jy0u
aELDwlY6z02Bw01tA0lEJ37KjE9HVSKcFw1phNg1zDH0LRBqH/W9mHJIbgwZ0bgGEcVy7ad/v/iI
q1LwJINQkUM9jTsWfuoKGO85kOodJdJWWSWggiqtr3+0SxcG4E+JGgx1C6wsZ19Nr3pLS0p8mDAM
s73cp+D5aOE5hf4bYgD0BupgXbgHxdu22RtCAD0+KEhxtt/y/EadoPvrvrmncnv9Z11YrBTrMKqY
smOwMrNZhwVfaAEcNbb4FsYlPPlq4cNeWkasIj4phEFEI2aHiDXi4BBnRDC59gfoWtV9TUsbVZBq
CQRxaWNgoCvimU7dQprbiHuGrnvoECCf42H8544rL9L2SJkujOhymKngMz0ttHluNnpqpZgcjI6X
4VBHH1eLdNtU7q9/mUtROKe4XEAO826ZpWay61sAJ4C9d9VRmzS6xgidiIWhXPj8dFXImyX6WIh/
zxZ/ERW5qKS8P42m2WkwAvl+CxnzhXEwBJzkp0qSzmFyur+a0WuUuGQco9u+obSC+4l0J8bG39YG
ALpOaAm+P+1vfV6BK/o6bULFANxeWyupOYyYIRvmsLBdLtyIJ1Fmi3lAOntsQ6K0AxokVAiwx6oH
AfifuPCYvDRtCCODb6EFBZBz9vmRLZYGMw9iqHfRXoDGoyIl4tbB9voqO6tCTNPGxmeDkjmdZTBK
KbtqXfux46olfElEIOiEHwYLuWH87VZ5Ua+a5ve/iQlAFaA1VZz5iVu7pTtgZRc7CMKug5aMeJ9L
j2VG5Sp5QDbterQL5w/i9lOlhV7+1KA8XX9UvjU9U9ArVHDiwA1gn7TGSm+4OAHFGu3C5X/ps1Hv
o8BhUqLFC+U0WuGa0DI0mFDeaB4mBwrJ1NZytfD6uLQMpwIO8urSVKCajanR0H+wBBQJxEzfTrW3
MMntDq0HBDcXsoCLA/oUavopn9LNQIVJa+mEUkrrJYZzHtu5Ng6rUh/Kr9e/1KXDiD4oZx3JBl9s
NqqgzQIGTSjUAvfmYNwjUrWwGJZCzEYzaH7r5S4hyry3nkavDCkhet7T9YFc/jz/DGRakp/mzB9A
qY8WUcxOsEfeBCpdsCdF+BdXK+3pCaMJvInm+OyMQMVHHFO4JShVqc8TKKa13N0o+8i4RreKYC7V
7y4dFp/iGbMH42CijuO5GRs3hxpZlX7mZK1n2J5cfHFdlKQDb+tn0eb6bF6MOvkGUdum0DNPUbrY
0yovKGJnzOIDvcU8/iVLvQ1LJ1FwMDcXwp2DnDgSaQv8N960hj59PRmfbZTJiIderjMgniUgzyap
IoK0z512n1Bh1xAjCtfXh3kOrZzFnS1/VULaBZOJmHbpuEVSRS0eBwVdt23NaIF2ZNWAgSmaFtUe
Fe7rwS8ekp/GPNsXujtp3SfEpmvCykETEAvshyH2sK/A/FJL/j65OZnj2Q5Re5Q+fex+acUdPQlZ
1ArtRejI10d1cR9+GtW0sj59SXTqvQajHPQQLDSHtfprVzXQbbwQEOWSFcUfIOGsIKTjGGfA5CGj
BiN6GiyucTKsVEr4tYb4rN8g1VUYPzCbgb/svoS7rLFVJMxQx1DEvYj2VfjN1XWn9T7abOH8mVbK
2U8xLXUCGIB5nD8QWxmMV5PXvCGC6ldiIrXQwBPH6Hnhbrg4v5/izFaNgrweNX2GLMjoEY6yI9Ro
mIxf0YT8F3kqS49qKEVeMJazJNIrKHmgvsX6FAbLVjLExpAIXwhyadrIgMCCA1G9gGNSxD5BWh1N
UaSMTC8/arF7bGrz7e9XJYmPResHEAMmvacLxchbwQeCETtRqKcvujjE+xLVx6MvW8qblkTv18Nd
eljrFi8vYD9kQPiYnMbzcU/PywDL7RiR5bbeU4fN2i+4BrrDoRGQ6TRu425VuZvrcac/O1+EvMWm
3ItvBjHxNGyGKUbbeCKXkxAc0V9St1E1iLaYadWDWR/8+K1vMlRSFxFx0x8+DQw4VKKIIFPTJO+b
BS6scagDBXMID5lbJMxq4yj4/YdQKYi00NKYLAPfkfwe3+sux9UwHFSnioInT1G+dpL3pphldCfo
w7iNWmQ3PBgyC2+V8yyE38fMQInmOhXnD8hYECth4jLZhfJS5+9d+nF96s9vzNO/Pzv30qTCG8GX
eGRL20h4M2QEzR7x0dXMVe41f71rToPNlpcapioaawzGjVei5yP+iWwT0kHXh3ThdmQBc5rxEsJj
UJ2jEeSqbuksUjgAxm6rxpsWfVWUVyHt7UI7RvJr0d1U2La7t3K01MuXLnyvqckEPA9Tw6kfc7qU
U6PN4kLBdl6WvkjRKnYnbVv0TX8bmgPKqayQ1dS6tdW9ulG1ca3bxWKAer6bpn0EboHWN9WA+ZIR
UM01+5ZFDT99jTBMhJhWERxqFUAPhADhvkFqtw3ZxrqDwZSTZpteXo8NcuCrTn2Qc6fydwUp7+Ai
b99htLFtoQn3zx2CHuJEgI6cQvM3nYkZtIuaafislrsBS7reLO20+ga5aBUJt3X+NVF/VeWzZd6r
1jYcxK0HlIIOR5w8N9g9p0vVzgv52OnQZ6s5CAx3TGOGDrkdeTcUtalFYorjq1BaV8BNV0P4pKH7
cn3FXdhEJzM+++hh3wtC3BG2HTZNR5eceXzmpc5i8448xBdylYUPrMxyawScI7PyCJeh9VlD8hfj
Q9QjDtM6soSl0fBTRAfy+hDPL7yTmZ3jHIK8blG0azWkLfCdzpE7BocZYFpyPYwsn5/I0yXAC4Xy
z0T6ON0/7jAg9NEQZxh7B71JOJrPafzL0g5S82gYgo2I9hihtfXelREiMhtZ+Un93u40HVGvDr9b
y86V267fVsioCUK+kP3+uXJnV8bJD5yl/G4CcQNtUSYCVR084EOEVlM1IRx7HmWX5lc8SPakMGvg
qB18zXLwwIld45uQ9pYzBEhDWY/A6+Bc3JtoMpbGnVzp367P4znoDQUBHhoacGHFoPw4u9moVojD
UDGP3iivBMOxotfA32OdKIMxCtENU40nkxI5rTyreKde3vQ/0QpZmK2Lq+bTr5jtRxkvCSNy+RUi
TALV/VmA9UzRrl4Y7MVF8ynMbP+JJlpFsdtpdldaylM6SuKE9tFuem0sYUCh0IqbMUmUK1O9RHZy
3TRuY4eTn06lBObCg+VCes/cYxxrmQCbYUnN5160xhyNS82Oi0echPxyr+Dq7geJbVirxvowsi8i
35+XMf/6pvXoJFtfuhLc0Mv1iflz1J8t1k+/ZDb/8F0URan4JVU7orm2a4D0ptEkZn6wEOZHhlhC
Ak6Q78XqSRQ33njXD6+qgEFsuGuoWofhYMvNoaTdUZnrRKudEKm0Xq2hZH0g9MVbM99e/80XctBp
9ibGr66hGTrHn6MV1RmYpGoAgz9cGW+eL4Li22WlbnvwIm47OjU4ElDwUr1w+FxcrXyySRwDLYn5
xYlAlZ61wahhZIO5SFPj7ZsI7U+UauOFFXv+GprG+E+k2XfxTBc14JJIICB4p8BB8Tc14lF6oy+M
aSnSbGvICR/NjYjkKeLK5eYeU2qn8YPaLOTwfxB152vtv2Oa30oI1prG4HMKBsXkSowoJP8xPuQN
2orBYyOEa5mj0pOcUbiTxK2sHLzgRrXIit5i60PJ3wxz5L987YZb2uEQe+9TCx/wYp3hI5S/D9bj
wkK7+LmnCiJEOFqwf7bxpye/ruCqbkzHti64d72PiG9pIKWLQ3DdK5tIVje9OFLJMVZIW36N3B8l
fs8Ofljb0WrxSl7iBF5e+Z9+0OzcGH216GGzaXaqj5tsyB1JRE3HOla+7GB0Q0XnphIfulq3jeDv
r3daVBOvhPlAEn+2TBI5EboA72YbZwvqVcKt28brOs4XAAmXhkgcgz7F1EY6g/AKVQRS2eBC6DUh
dAQcM2zcBfERGNC2RXZT2PD/dbcu3EsEGLlhk2gALNOa8cKALyXqk9bJVH2h/m7Oeaz4Dgyhn3DM
hGia956yyizpTan1ldxnjpVpz/go75FiPVqoKiPe9Kh30n2gqhutjRZK9Jdn5dNvmeUUTWShu6cx
+81UFNG2GGOJ+m2GNAe6uErnlGJywCewSRa2wIUdcDIH0z//tAPcAhZhCjwJW4lwHxvdJhjTdVb/
fePY1KBGMECOPFrHs3UdA0GQgml4UXhAQNmx6oVuwOUJ/BRhdp5KLeaeYspAEuvOM957ZV8lu6h7
V/rHJDuAWlTlY5ctLaEpz56deCfjmm0asEqejycqqaDxKo3vruBuY/EgpA8lniA1qDKwfkvVrYuf
TJlgWDqccvpGp59Mq3lE6wMjVXX2havuEhS5s9RaeENPE3Y2tE9hZhNaYokzGFMYjKicvNv6+Eil
iLs9ZXDdEF5eOIqnrP5auNlMkvTL6OFxS0XZg5RshPAWgHjg/cIlicIHKs3cjE6W/pRUnKG7hYzj
+pQiQHg6pXGYxFIdc+wqlY+CpXiPMvdtG5v/ZrP9d0oNUToNgx8dJbeYMebaU1Xfh/rH6D5dn8fp
nPj/pxF21WmILBB9sen5atEo2GKH/LawEGFprmbPsyirRTQpiND4/lbpeev23mGyQ7g+kGkVzwcC
xgYcCMTACYN+OpD/Je28euXGlS38iwQoh1epw87B2ftFcBrlnPXr7ydf3ONutm4LnjOYmQcb6BLJ
IlmsWrVWUNFyb8ssSVNrsLOiCmU/KlULDuZeMrcwGmtRMjHAUh4lZ6NBsiVYQzXBaGJWBt2bfvrH
CNWbvL2pitEzY3jTnWd5hrBqJCaxUho9j7LVHO3xvdOhqvbT0Z9k7Wdh/ZQ0VChfnDbfNUWx04d7
yfpmm7WXtOpGTLd23J198BL0nZzbi55Wiowod1eiNs9qPJGQKdofmkPPKX+RAMrPok/QZuf34TRH
njTIz3bYpRvfsbJKZ58hrBKJLl6ZMC+6YUUiQjVbmTdG198mMH3BxYKSbdDGWx3wy1EguMaZUeFk
CjLVRn8So9m8z0lkDfnk1lG+BybqdVD0ydpH29pkfVs254VVQsTfOTUV7p7zGdeLUcvNEYc0htpt
7uIUlk4JYPfOfkqt53yq/9HN7F1tSrfXN8JaLpNj/j+GbeFwCnotTZnl5S35oRu+Kuo/v9kb7Q9F
fdvGwHxmOPzuK0TFOmPjDvgN9b8cNGHhkouRL3IIVlcoPvorhtuOZbYPbafaoVkjPyg+HBU9xFZu
mg+Dpzvx+zDN4JQd5tBDv0MlkgPApVhb59vK6cNk/PkgYe1DtWtIbDIZJm37Wf91AOfU5xtH3Ar6
zj6zIq61aVa9P2El5q7r0e+Ipk90j3Pt7TT7Ww0nbJi75E6tAmpj2ZsTyLxzFA+n92Xc7mAQLtov
qkMGNXXn+cuGP6w74lJZX9qmHTEP1+R5mZUTa1J0H8fpPtVutfTQ03c0ojA1AQq/z3QP5rzrZtfS
cszJH7Pquf8nM41GDsrV7uCQZFzkI0Med9G+BQdWNzsb1trC/9bHEHXV9FZSJbI8YO0u/OOp9A7i
ZNXy4HKLSU+29n2z9X3Lwl94Kn1exETycm+IJxForiqUmBVTH3aLamrS9shovyAz3SRfp3nDRS5Z
HeiNWvrK/s+e4IhSEaSIRTAdcTTekExRosENlUNZokt4F5Ufe/u9YTxCsh6OHSnJR6Q/0IT+FY+7
SHk1y02Ci2X6r41fcFlzNjOlj5flMb7k3Xxbp/MBjVS3iz6qkpd0nyZdJavxoZr4oo27ei3pfjoZ
ItQD8jFjVGglJtvaEtw8pH55MP1Hn4JYxnOp/OmEsIdspBv+H6uOTJJtwU79viNP7kCJ67m2Ws1w
5/Srk8qukX+BTNu1qo+mfVuNjWdZ7yVd2his6Gg0FELXQ98AoYJKcCLEP7080LIo2eBY5FtI9r0B
TILxoCmf6v5dUWwcwGLuBgO/mUPAb6syPGdCXKLVSHv36A56fQeEsIP7V3U610mMvZZu4ZDEu3wZ
zGKGMiwY3wuiOANO8Jy8AJTAuezXXjElBUT8yCM1RD4wBR1na45ugzpPN8LilUGatBfCakGzD+SC
wiDRbq0WHZvEG+EIcNly3Y5k7RdkaOI7BOEV9/pJtmoOUik4NACI6b8P/xO3qbsCIWrIuLm+3/QK
ZDXarZD/KVuZ79/Zo9MtyYTSW0LVdrk4HdKJ5ydmAA/tIm1Iu2YNJMhEmAmVwDx0ZypCGoz3XwL/
Y5NDUP5ZtY7UVCb1PdKTtnm8Pt6LPIf4HcuEnAy4TUZH7ny+w4x911b9Q4rOV/bCOamXj3BL+PmD
FXmZskcmx7WjB0fayG5cbBlhIoSzuZlBzE8qH6Ajku4NduCClUanAcnRXE72MK7va9XY2Kcr7nw2
+8IB7aMqZcSwrJLKC/dxeVdD4JGGB6m/kcav12d41RR3I8VkersuGH4a3+nUymHnQJhORutYqvu0
jnZqv/P9jQNh8ZkLn6IJC2wbUFhTdF47KSw9qClijM7z3IJO/TxvpVLWTQC3hVkR4IH4So1lvc+r
BT8eovX7W6r3nzT4cn3GLoLa3z4Jkvj/jAjRRFiHyBOavFrkhlY2CkNys5e0oPuS9U66N+1YvwmS
WX6fj2l8SMtyeGgBSPV0NUjRbYJa6lb+QXw4ix8kHOtViPZbpMuMWt1ZsleHQBTsneHfWygphq9O
dFvBC985O5SnIsOrla0PEBMg//sBFtck1ToA/EJyQG0TfbYyPsCKEctUvEzaa2joyY9oZxZoFKDC
5NTUzinY/9CNjeju4i4VrQvrIU36ZCD6ShuSfAzbpxnSVTX6DiJ+GD7L9iGtD029MeJ1P/szYGHG
UaWr+rxmwJr/libvpvIx0/+57marG9P5Y0LIqhaVPCMthQmqsHL9A2xbZj/3M2CGLdz41mCWvz85
Y/UM5YO0YP60eHoqujfJkQ/qZvfR6kF6Mh7hJHcSTUsg3MdKy8sTFVT9OKC7ylMItmzL2Ti2l5Dx
8qz5M3vCsV04eWIYy+yN8wtSBrrzZJoPY36MAJS0d5Rxri/W2hTSiku7Ezx6CyPv+RSaWpWi1+sk
Xlm+RsO3IKYKsZU32bDxexucLBPSiEo29NhAfpuKNCLYaAWS8b4+krUI42QkYmCqUscbzAorWap9
UAdt37U7uR8SV9E29tCaQ5BQBOGjI8JLx9T5nAGA0BGjp6YHxiCoDxn1ielLh/poZ9wP/vH6sFYn
78SYsJuU1DDHXsHY4A97M3iNaQSu++/XjazO3YmR5SNOVsjnICI4w4jF7aP2j5l5QBUbScOtE291
NBSX4bUwlkY+wd3sNg9QIucmLcGNFD/GfnAn9J4NZV9X6t4O36eUSxX0WOfc6+rdpD2H47d6i3B0
dbh/vuI3ScTJcAFR9ZFU8hV5TGfLt9G401Dm3uJZXLMCUzJhPZQLPGAEN3EcrlIzAYoP7Y+e7Bz7
SRp39lYWdW1GiXKX1zd1e8MRZtSExq1BpDD1mgAFJudrA1x0iDegFb9TseKpBPsP7AM8GhY1gXMH
meAfkJ3FiiJTP+zSapGxSAv7JoHKDe1L9Oooh8xpvQ8Su3u07bncy/EwFY+jaTXQWdmpXf0aJLr1
gMAVgaN6cxwi9xuk6i+5SdEUA2ALHK4wcrk6QJFfoPRuZ2370PfaKB/TzBgJEGq91He6lgdbxNar
0whBIs2CC+BTbEyvQkSspwY8tlQ5T0Okegqt222Q7P9+o5FA+o8ZIT5OG4SUWpN5nHytd7UBIUWr
cGHeeI679Oa/syV4hp6Qcpd6bPX5Vzu9z5PHtHzqtoCsq0EMkRP8UCTHtIsUbYDEXKOxhJ5pxL86
6DAquXOR1OThrCN8W79Ay7grYNKrt0CfaxsMsrSFitzC+0XOijRXFamLWLNKUXe5v88UIDJQqP0t
eeYSppF0YpA0L/JIEq7kslSgxLcYYVUH3aGMrX/S0tA3HshroTCs4DYpFSwBoj/fYX6nhxJYdN6L
RXMfAdIN8nDj3lqdL9QeFs4w2BfEHKbZh101z/QrIomc7MbxrVZq1xxp6B+rrS7MteEg1AXIg44+
8jXCnCHDVFTTxI2SICJmF699+nLdu1cNLGzROnRT8DoIkbvt9IaUpgzGWEC/3W3c/vg3Bqifo1LI
+S22QDpBPAaOTgskvII/yXQhdBZu6UdcVJQW10KUgEQ/aw+5vbDqRa1mVR2j/TY2/lGJ9o5KMiDb
IYaqGZ+CeBHxeVg0caF4+zej+2NYCCv6MqA9NqXl0qryb/SleXqgboBO1tztdGzCnaE0KcrfIWML
1K/w9Oy0cS/ZxmEyNiKk5RwT7ybQ5pQRoTPmjS54AqUSy45ngCu1pfgIZ/0Ya/Idw+e6j1+cMTCh
nk4fZFgDrs/g6vAAMEGNB6GUI3YzZ6ajt36P2amHIUyptF0SW0jVa59y6ed1U+tuwt1OJ6pJh51Y
l4USPcvNpRerLzXP9B+s4nkyocW7VbVfRXVjGK+S+sHqNy6QZY9eTOzCLEHaFTJqEZenQz5LIMcI
TYQ/VdA5+c8KfK+dHPXhcH2Eq7sZKTGOCpKDoFXOT79C70OrUjFVtbyyGqW+8YN4q266ZUR4bsPp
k3PJYwQ2t0+DL3+wYIK+Po7VKePcg2pziS9FGTFpshwkHzmVJqn7VQXRbQlhLtjoG3t4q+qtTua1
hwgUif+xJgxIk3lrDwU7DOVxAmm525P5dJF9gxXks987T4rx+fr4VtOaNHkBFAcGQ1fJMgEnoTMS
jVIWSZhEw+l1mDMP1cCPqAR/ymUk8ugvMXKUY/MSyR3ti+ZMO7XTd51d7i0k0q9/y/pc//kUIZby
+3hK04ojzDEGr5KIop4Qse2Mdp+OG6ZWJhrgCK16C1iBl7Lgng3S5ejW4jloM+3KBsnwXWjcmFa2
C+w3BJCvD2zLmrCsUWe3PXKp7Dvey+b8sQq+jIFKAYInk3Nn5jfXza0cZHREmgwMsiIuISFObMra
mNWBxj3wIEfSb53002jfoZa8cWCunNOIctBcQPxLQ7zIHqOPtRTV2dJUR7Gs/mAOsFnc5fqNkqK/
pfJ6LjfStmvzqJCyVZdeJAhohYHZWQci3OfUTOeXsfLCfLxX92jU7/u22WizXPFFiFFJRKMtBCGI
yN4nS2YdyEs7Z4NA88gd5SL1h49kgesn1ov513g0AgcMLlpGEHdRjBPGNgfF6CfIf3oxjPadZLst
lYWBffb3vnFiRtTLqBu1NNrFjE+IHTePZeP5pUrf0sb5v3bDIQPjUA2jfxw4mbDDKsfo2nKmsXMu
a1C3UBTDtpOr1f2U6q/S2ESvdjRpP/zKbA9TTgN7GJtd6OohItQb22/NT5lZinIsJXtC+BSEmBVE
SFWuifEtkt+g4EznBRd9Z9Bf7jRutJWDW/XTE4PCfp8bv4oKE4MFNCVdirD5R/SHXbWIvSF7U8KN
/b72YgNr/GeAQtAphbaatUgE8QR/KO0GbE0L88sS58IbeZBkDmzKNk717bovbQ1zuZ5Prg5wUNnY
hwyTtq3XquCgCc1PRWgfJWd+qdCBG/JNqOgyFCGEORuqEIMa/uhrTa6lXqn+Gsv9iH6zfhs4D5Zz
a+nPTvuxyw6VkSLcfjv4G8+t1TPBhroFyMiiKypcld3QzkVQMM2tHEBQcNNa2qG3PZneo2GLbeQC
M/T7POB9ijoQHe40155PbhKMfi9FTK5mljIp6qjZD8MEUCTTM1o2/B96EJf01g7qHUyD7yVEuHeD
hTI0CWCHSzzMbq+v9troqZ4jkERtmWeacEA5AzoCRq4z876NhAEEWfExbg62lByrbD5eN3aBk1mG
f2JNzOgVsRa0ZWSQn8qfOwXZ9aquQHW/cnh5YaHvhize5bX6WIWHUtmpnnVrRh/K+IFDGt11RBfi
l3En7ZR448NWQk6+aylHLwISkFCeL4uEBBcpNWZhpDyZVOUzV8PGRK9d32A16avlrWrDMnJuwkn8
sJbaZTcnkZXspj4BCjRZwy0ak1WEqrLTvr8+26sHyKnJ5ZNOdrLetYlK6EncuRACVt/67qM57weF
8vrnETFgRAOlr9dtrk4ke4jJwp90kTgUAsUgiWtGmQ4Oao7Nw+Bv4e5WJxL9VfJJvMYdEcyk+Eoy
A8VAh715kNN7a3wnqUdneL0+kNV9wZvfoIysINknLJddaHVlFsu+CPKXRJPuqrB6P9mwHXfdU4hk
/HVzq/OGwocJP5DGy0owJ7fB0Gbgnz2tq5r7xiycB3PeoktYfkQ8ZfHA/xgR/KGMSQyGPUYMY9w5
SYWsSLKr1I37Y93tYIakOs5uxxHO3S4l7srjBFaEXs9e60Ghn7K8jYbwRoJNeE70m6507gfjl+Vs
hQT/j+lFyGBhQNTE9lgTJSPkjh1i5E7btdFXRUJdrlYPfeh7Y5cdM+NtKMZjoGyVf9accmHGAvcG
V5UhFqj7iiKxnQPhm6M6fu6ChvymPCePVa8goBq0zcZLZ20pSeKCfwIWRC+gcGCRszUkkFYkU6BY
9Lvbmdsh/HXdJ1eDvVMji9Oenh/j3MhDiJFechx3LCE4D6R9ajC18SK2PB5nMmB57LyOloOwR/Tz
v/wAYVcUVPekNOMDAik76PnRmr8G/pM+Hdsm2Hf1qyp/sLV/qCZft7u2GU/HLeyTpm41O9NYTCMu
0Gk42ua4u25hLcZaqDw4IoFk8vI5n9k6UAKtaSa2OzywmrJX+o+xdNSlmw4a5JQe0uvm1ryT5BCi
tAsWkNzNuTlj9qG5DTkyFeVBcQYvbuHpiN8KKdpfN7Q2c6eGhBC5KY08ALMC+X6Zv+/m/IOWzxtj
WfN8KpILBpm7+oJmL9L9VLN7Iqiw/WKTT65e8n/zsD81sYzyxO8NuU2r7PfLYvjIbWnRk86b0usC
r61eqi3u6NXFORmQ4ORO4shV5LM4U3Kn1D0yFxDQ2bE7bgU5W4YEtx6lWO36hJmL/TvF/tinj3Xz
zgo34py19SFNTA2ExpRL8qYxnu3Z9G32bGoXbi99LcvqZgjyjft5zdNM4JiI6ar8Jz5E/VA2Zt3i
aLCTGG1uX+noplDij9f9eS2P9lugeuFah0BULKjKbWzlHQKM6I5Ib12lHVVJo81G9iZoZocxhIP1
uwYHcjXVB6cL9gFbyi4DL+3sDb9fPY0RHoAtH5Z5Az3mc6/USnOguJdx5M8tbepRP7rJSD1WL8DW
F+izO14RVbTMRy7dOl4xb/VKL4eSGD6cfoCwLUynSjMrX/JdhA15d0is+xwlPBACQSbvu6LgveRd
n/81lz01KewNwx/ioAyozTv1eIja7010LAZtN7ffr9tZg9yxzn8mV9gbRu5MkbUQJk7GGMF3nrvl
ALelVd8FLSRntEbtrPa7NifHYcj3sRpBzvPXXTTL6+j0I4TASUeowB6WCW4y301V0vdoZNq/ZuNH
ZX6fwke0WrxEPzbdv0jAIdP3Ww90KdIKs2xrU5hQrOdIVeKbwEIJqvAf1Ph9a+9i83vc765P9lpo
fWpOmOuqICqTKPZ4QTh/zqdq3+smffBkF5c8nPK3iry/Z3VRBOSYQFNNfNtFbRQ7dgO1IypXu6na
FeXTLEO3s0UBszosHnYatedFIUXYn2E0F50eYafK3i+boq+OoxLs7OrR3kojrJqClG4hmwYTJt7n
ZZ2FZh1XHAWygs7fjSbtMgQB/G/R38q/L5O3lLNo5DXJPov14WiyxxZ0PZFDu28NCGVe++RZNgfP
Uh6admO3r10dp8aWqOnk3lWipAxCC2N53+THPlZkxPZ0aNY6tLGv++CWKSEAS5K50jMFU9rwZE0/
UumFaH3DxtrhBXMaEZ4KMTRgFWE4DXXVIsYhyq5yk67wwJu4pSq5zr8azYklIeyiy8aZnQJLQUsT
qEZvmf/U91+vT9na8X86HMG/46rX5SLHiKFHdB2/a6rIVYyjonzIpsptxueq2l+3uDqBiB+itkOu
+YKpi8smQGKMbP0YPunFoZRvo/QDnHv/nRXB6yZA1d1YYaXMEcFTAultTue7SFGf09DfusSXlRDu
0IW0nhcb4+FAEo7aEIyEEtvkzyEJ3de0xQ0Q65lV6nZQoKXSrY5oKdePcRfQKOqrimfY9cY3rLw9
+ARYJuCzII0lbumxBPBRLp8A65pq7ft6Vxq3PfyBsvWj30TXrRxVS/kR6D+JNeiNhY2mNmPRzMuL
IDN62J2kA/J1H3RzvKEd4D4LzK0GliUIESeYiaVbZqm4gvw833SzUo+dprGagPr2g2nvydBf95eV
o2OB2C0C5VDjw6J7biFvmnSqNepjofRWBk/ZNLpxupGT3rIh+KSeRrKVVdiYB+iz7LfEkh4Uezxc
H8nK/jobibA2Q5QYWlDiCXVc0N3vpdVtpL1X4KL6b+zAXX8+YzPsvwpk73Bs671byM8AIrq49LZB
0mvTRk6A7Dr/W5j+zw2pVBkrreZZPdcAq9yunsoEcjvF2fkKyohgO4uw2Gdd5ex9cuK34TAOtyMw
Brh2tPxGp4UBIJRpLenLEFkduxqOcxjGB6x1v2jHkSO3Dqsc1k3HRxawjklARuMMcXM2JQB/W3ad
ddNRyQCHVDTaPklL1TWkefzsD7P8NQ6a4MGJyultDFLLf006Vfuqd3DoFKFEPniQreBop4r504+S
+cVKVXpDJbvPj2VZ5gMosGCIvXlER+xY+63VPzh1IlUHrUmU8KgEQfi5Nvrhs1RXmgZzYRF+LSdb
iVwp8FFJs1u1v6EwmB+GuI6djftu7WABGgXUj5c5eC/hvptLrsFMIWXq5+2uNY414Wup34zVQ6nv
M/vddadaW+tTa+r5WgdxF02xijWrGqhJ06rWhq5NcuO6mbU9cmpGcKkmmXGfCTMKRHrZa+K/67sf
1WYBbJkb8diC2geEHDEqtJzLaE9Cn9o3QkeDkdFrqh+ltlOzo6Y/JyEyKuW9FB8BEjnVi2luPKLX
3pQ0jP8xu4z+xOzQoo/Fe4AMn/azh3aoyN6laNKY/d4welfWnxtp30KQsIXsvuDfI65ciHtVjk9K
T8A2zw3b1dxKALMyDz27H3rxNvfjAXhU0H/skubODKa9zYNgER0ZabhJjFeu0ts5LO4mzTpeX+GV
G+rsU4Q5aGs7pS7Dp+iDYkKIbOwkowS83AZeVyS3arHF97MSSDFwbqgFQipbIlmCb/p5pGdD5qWF
+b5IEaSxy8QzMv+pk4p/qC/cNFPzvtTtn9cHuoYOPzUskiUYmZIMktIjllbMt76cEuzYmeW1kt4+
ymYPXUmZJ/F9PDdWcZeEkn8vW2lEf23ZhP/4kyZLXpuYCsn1rH+R1Sm+iTMbiUsdUjqV/n+//Rom
xvipD6jLu7EeVnfh0Bt3kyynL3LMhZwHxQa+dM2FiUop+ADkMhDDFDwpDuamDfsRhJPU954Pql22
G4NTQf+KSkuyr+vkAxmZFyM9zlWiucq4JcKxchKBJQF9t2CPwHgIRwS4xlnSIjkjIMg+a1p4dBrr
k6lsYdZWTiJkVJfkD9kGQmLxeB3i0TQqVm8aZtekpkHvWxceM+AV1/3kon1/2ZwUMxQVPI68gMjO
N2ejDFTE7CnzKvXryANTh1d9Vyu7bL7r5Y9Q48EOGYY3WjW6Kd0MsvacRrdhcCNrnsqfXf+ay9ld
Eta83qHi4m4xhVBITuNZwn8W3HoGmu2mm3IvHf/6lIeU2EDsCNQ43iRS3HRhb2kjAAO0Rsj1RrvR
eFPVT+NW9+hlcHpuRjhqCFq0qikwk8F7MOhPk5NszNblYbZYINo2oeqB4FgITo10ipTMwEKhdftJ
/pjPO3D9x3SGn+r2+sKsDUZblMN1OCWQRBeiR9OcfVYGtlJk7dqXNo8o9rZZtjGgFWekIqqBSMMI
uDdR9MgKDAu9L8yY00cDcdRQyT45Q057SvreacDf06qTSj3y1jXMI4sWZuC2RvS+Vd/rXfzoKx9G
q/QkbbMr9PLKXtqjTMo4iP3APy8cPFT7NL2Wq8wLcgdxVg1uusian0ncuhDA7MsZup/p+9hnh7QB
EGW8vz79K7XOc/uCM8WBZPRmW2cUJZxDX/VuNUkoyirh0+z/UzfRYZJ0GrQI78etlNqal1FO4vZa
tCHZN+cHRFEAS5nzhjXhBRv1j2q2W2IVf7yfk616z+WxxzD/2BIhI9FAR3AYYUubWwC0EKmM91p0
b2+hu1bHRLsbtYuFmFxME0LCR6rZJAygmclV5ILemEM3PaXtWy4dN5Zu1XVObC1b6yTsGnu96RIL
W7wlCZF/yQoh8o3pF55ufZ/JN0f6oQCFNH64bnhljLyMQJRxPkA7IlYzVMeOGksvcvBq/wS55Ko5
FyX9g/GdtSnCsmqLVz/uQQaRf87HKA11lsddiTiy2lA+O6rqUS4heW86t/37+iY4ZzCdWDFAkYrR
ZNlOlRpMFbaao6k8zuhRN6Pizt3G/K2Ug84NCXuu1KbaTEcMddl9Ej7O5XHUfqr2fiRnaXVun99T
ApHVT0Vxazf7Lnm9vn6XkSPmdUpr3M4QHIqpm9xw0oDYMPd8YwAQRSs8WtPDUp603udN6UH2nWy1
bazsvzObwv2rccyrmY7NWU8PTnxQMv/G0u6MdqvAtTU44VBBH82Iy5HuMw0NTqgdGdTkdskPxfB3
rd57kXyI7K/XJ/TyyXo2obqQmSDmmJAVYXC5RQrsrm12s/42Nzpvbm+M69u/t8ZFhn4aYQx93MuW
Odn20yj3NLsovMOLaK/RwpvUDxKJt6QaD1U3gLDoNm7PtU14alFYPMPoIiSTUf6UlPLYjN+kjAZl
2zxEYeZKm1HUqjWVByXVj4WSTdjyoN7iMKkZXzsWuym3oKsB7j8VOzWg2WbrzXyxdtBAaIatgTAi
GCY4PJ9Nf1CHvusUieqnhx7YwjoWmqoXy492/MoD6vraXUQ7izWkwcDbEIZeXA9hZORN6mNNcr41
GY1L+tt1AxfujwFAzHCKIO9IWKWeD6cvGgt9JRj8c2Co5C/79qkpPsUTsmpoF2TNTTls8TJsmRRm
MM0GnmcqaxRMbymVP2ilC5gJU7CX33rb8JytvvKLWF4Yo3Dvqd3c9jm5THccn2z1oKkFwfbx+jxe
nFeCDSEs8+dgzqwQGyHnoh8cnAGKsXFX6Rubec0heImRvSD5h0sImxmUK7zTEXbq8kOqZV5dbjjE
+mT9MSDsXTNppzkrFgPje17pivK6yU22NYbFQU4OpNaYtDhpMWGHwQHdD3fWt3xsw4TYmVAoMZmO
ZZqa0HT14JPsbKzD+jSBplaXNwjNhedj8EfV7FFBZgxx48LRXNfvVPPddZ+6hAcsTmVTxAMhTh+h
uNh6C4sheKRFyyrZBRUUN/Vudu77zot1yzWt51Cq3aqDWK/ZydWGR69OIU1cYLcgY4DP7XyESpCY
Cdzrkmv5j1X2bDcbxYbVHXPy+4KjBX3fx+i8c7RNNGFq/X6yXXl+TLc6MbfGIXhbZWqBMS27v6hT
N1NufHmrgHz5JmKdFlCktfRfgg4WNj/9peM8jKzTCMmradAD5gbxU6152nRbGrvYf6r+urixmKRs
pwNC4jDQBP8zm6qteplRJfS1ye6kfNCBBlXGzXUXXJu8UzOCE2QRxPuRihlZ/WrBlmL2v64bWPEC
8NRUSJBZ54Ugaq2rYxkiB0JnS9V8VMhJVrtJvx2dT9etrOxWrODFS0kQJgwhRNDiBeRcz5Kb6vuc
JGFYJ5RpQu+6lZXJ4jVgwgJOHoRqq+BpMPRZWpcjPRc7Hx3rVQ43yH8uRkHKA1Z8sOEGjLdk4853
ZLhQ7AIKCz1dekqG+8Tca/7frjcmmJ+F7YfGdue3itXJ0dwHoNLrIQ89uh/k9J2ubfz+4i9nBYfl
90ldoCFkmBalzPMhSL0cRNlQhF6r/aPU74f2bggP+bALow1DF34lGBLmKnB8fA6Rdk8tZjpP7yLr
TU/3cv23S45QAfxIgG/AxBB6CvtDy3IZSfiBDm/1nzbadf1WYXllHGcG7PMJy9pYMSdQ7J5hPc/+
gUacEiDRVrlpZVnIIrPcBnk12gAEz038TPGNdrFSPaY+IsTqTdsXHvoO49ZxvOLEp6ZM8e0zOoWm
jJiCwUovjl1z19sbN8vaaIiaNR6sSyupeBynRagPXauxKPoPvXTt/N5v6DogWZdseNnFjmf5Ty0t
q3eyXXLVnCkLY6lAZSzOKT5sEX+sTBfPbhYFxASFKzFF3A5Dn+iNEXoZz43ko27u43qjlrHiYpgA
1AxP4kIRJPgwcGffbn1YClLtl627QQnlevyuQHD0+vG4aocG2KUEx61lCXvftgensEon9CRpF2te
HOxM+3nealFYWRLyz+B2kBpUNbDu50vSRZoamXMXecgiKdKHKPt4fRRbvy8sea92eZgp/H6ZHJrs
pS3/uf77l7O0KGeT4vz9Hrs4gaNwcLSmDgATxGp74/jtk63PzW1bgI+oxnCrKrhqbqmaA5OhzVtc
fI7qcXZiKAmqaW82BaR1h4hdH0gbB+XlniSfTlsOQ2NDqmIo26Qz4l6dn9A2+6yEDQXnw1C+dGpz
KIdv12dwOazO7xhMIR1kUh0DFyCm7pPKoAaoYwoBMuc1yeXxdUib+3lK6puibyJPnYbvWjON90k0
/rhu+9I70HSHtIVOeQsicBFoNQTaKNU20wn9jOdb+b7Zwu0vB744Op27i1AAMBU1inP/DuLKTHNz
oVgwur0lGa5jtfdJGX1urcnrSVZbSD7+i0Hx1iQ9zQHB0M5NxloXhXSvg0avXmK7dNutWvjainF7
Ltrg9HjLooHeUrP4NwzaqJBQiVEQ2I3OC9V4OUbRaXD9LczI5alKDmcBAnAK0cqnC/Fgn8W1Y1eA
Cv38ZaZWVb12Wy/Qy8fbks3nrKO9V4cbQXw/lWrRlfYUwAMYfbZ8T4attL8ZAzRcA4hDX3qaSyuo
6k1U8Zrj9QW73NTnpoWgoWxHBQFdTKvWeDsq9F6aNDe/m/8aAHo+REtIHilpO4ytEsLlaaeumXwO
8/LQbpUtLp3jbDDitVH70RA3A4OZFTCKwDNgHXjXOKOL6smnQEH0rh7cZnA2DqxLF8HsEhLBvwSk
T7xHyqFJ5FlnbH5Ks318rItP/l8nuZf5I3vAnQu1zSVKsQp6qV9sVI7Z3wyG84se0+dWmsob4o7D
dadYHdAfYyIhfO9oCbEKxkLtlyHvZ46JQN9wvMuX8PmIxBq+FRo8kTWM6NKDr+968yGGITjPtEOt
3jXKfi5/qNKX6wNb9faTgQleGMazMyk+Np1IzXd1Gj8a/aTzMC6kPb18W30EW/MoHMCZ7OejVSDy
IWuvof9S9eB1Njojtkwst8xJWBk6cThbQcRS2d+JyCh6ulawEbpeUqEvS7XQSYO0WCCKy0ecGKGP
ydAHg3EYzqOE/l/1WOhu27mjduOnt0b0wUJXL5Bd1KAr41lPacpw1XbjSXuJoxG+Ylnck69wcq2k
G52vGFFX01w1HF0V3tzkWzg+Z+i5Dv7ORPuu3zqeV53mZPRC0BvWyLuUDXan+L1qIp5xA9f0jrb/
6765uiEwg2w7tXoaqIRZbuYOngMfO5JOnk5nHIoJfZVPdcIHwhsucBdZ2aFtfgcZ4nXjlzEX4HzQ
GKBYbJtrSHjV0d5nTIqK7aSy7+ha26WkvoZRezML6zbothxquTTPI5NTc7qItx0tuyomFcGflPjO
+lWOyi7wXb15V9JWWOf1LiwOWT7cDuHu+jjX1vLPOJntcx8yI7mZ1ADDObpGlWbeBlF9sFQwkxAl
Xje1eqvriEzwuiS+vLjV064ZuzzClk05xu212bW7Gd78dDch/WaU437587rRnhIlveFbgfNusAmt
7pnTbxCud2p2bZ4OfINkxf4HUrTDfWbmPKrmovdyGQqLQQrmI2xU010ZqfVzNtbHlvfXBoXf/zMZ
INL/t0glPk4V9IVIjPAhsgkMo9313U1s/ZDaQ2IcAsTraWAemCSSbePW8XUZaONsGhlXuPUWnI6w
5pUWRzAfFRyRwfSkSRWQ5y398FW3AjZu8J7UFwLGc7dSJ8fJ4IxmmqM3WO0S7aeztKH/iziDjggU
PgDFU8IUrpNYGjWpKOslzjDuOrO4CTvaM6bvG367Nl+0XXAIWRTwLxQErLSMFDteQsKeI3b07U+5
hVa40cIH43ep+tGH3CduMx8s4/B9LIsvTWO9VroP/UumffRbXds4nVaPRmgQ6QUhb0b2QTiC+1Ti
YqopDSdNtvc1/x04ppt2rhBGQ7DJj171LtsbY7YP0o2I4XdaTjyqeKSREF5EaoCuCUubwDiuQSLl
JeVLbY7HqNa/p1PiZu27WWl3ShD+QtZhyeP21PH68msbcwsNtXrbGAmBmuqaztfrK7RsWvGTWBeb
vK7JvyKMfbKaqmonHDoakVjpXzNtOsJ54Pr++FTQ8OonW7QVa/59alGIm0pUHaZpxmIZ/w9pV7Zk
p64sv4gIQEKgV1hzz6PdfiHa3scCMYuZr7+JI87xajWxiN332eGuJVEqlaoqM6cK4mB0U5vpW4y6
ibPaNZ839NLqNC+3jGYa7B62EmTTvI99t3wt+5UbaOm+O1/QfAbOcgnlGFFtcRgZEYKlrPxYgD3q
FEZ4/Gwvf62lR8m5Kc2BirRpI3AcJkGN+bs630JVzI1/hInY2BCVGkXrl+1K2F82CU55TMkiGhHt
Npd9GSeQwkawDStYkoFK7OPITb9l/DZkIOrK7hJjWuH2Xoobs1I9gJggawCF3cc9NTLljJGFIEgo
Rm5d7zYWaznS0meb1wMIwlyD0icqitKMwWrc4Ppm7ljeZ2PXY7APAcPZxGkJ2gjRQJuzhkTQymW+
5JQQiAEFOyr4eKlrAUiVGW5Ss4MmwHiXkF0DHaD+K5cI2L1whXBK0RrSvprZDH0eOz1UENt3Y7oV
0UvMX5i3u+yOiysB74yNrqCHa1G7DSd3GFPcJPANL35q2+5VKqBS+mnF6xcvfEyiuOB/QS3604g2
4EehMIcRKR6/caItS676fDeqvWrvTWdbWFuCNwK7trrnL6zvzK4WqqLBaqM+mubwke94Io+keiwy
Y2UXl0Lw+eo0X5cinkQ2yxNFLi0DRdz/zEYPPKZ5YJe5u4vL1tpUeb4ycrFsF0M+aO6BUkI/2U6f
V6RGrx8sPlkQZ95V57LNOBl3oZH7uWXsGPt9eT+XTjUO838t6gNoYZPFHQGwLCCFCDx5y9u12cjF
2/3chOaSeNzQigmY8LwQUGScrG0k7kX/rWQB2ks2JMzCZuVAL4XIP8P0FtrJgKlrhy10SqeepAM3
6dBKdt5AGRgMSb8hmGqK1XBqaHZt9uPx8mauWNU3E1MaQwIUE1Y63E0lqPrv7ehVGfc1PagqqNYm
tpbO+tki9dolJ7xNMFeOiToJGM9VRIA4jL5wEs5taOcNIn4FEzZs0KSGUqLv0Mi3UdFW42ZsIEC3
Ym5tSdrBGzMvGSsT5tzoPcVsdz5sV1U9/lwjWgrC4PBz93+e19HbAiQRTVXjDg1aEAPHO8vuxBuk
/tivGIO7O15Y+dNQeMmtOzRqCkYljDt0d9EW6xPRX0dVml41jgfC5sves7D2mfDWhrof2E1RLf54
wXo5cJkNXq8owBxDcardwfe6VQD43FXVFz+/zvFgxU3O9dF5KE+qgnSokfV95VwbXmXfi8y5Soce
TzbF92Nn9xukLzcDeJP9SBbTyjIXIs5MUQEgGKDmQMFq4YAVePqAERnLJMBsgX4Kl8XljVyKODAB
ATPAzB0Mx2nXuZiqsHEEcrKCXfHmMNRbrwhS941GJlA8+6HHY3il07z08dBjBO/gTCP8iT8vZSRr
aDFnnMZ1yvYG8k6AUC+vayG8sHMb7KODKMvExFKTI1ZXG1BTDGIzZTdh/AJaSoD22y+kEiB1RwsS
0JI509R2sa5HwVqC92hsnWh0KocfXrySUy7uGqZa8fSD5wNW9nFFWUXjKJpgwrPg8r/67GZsVh6X
IGRa8Pg5T55JkNEH1mkwGjmoMQEXOVA6cfUyC0L+dMyke4VsTAkqwND+kdY5P4axNG7dXDYnmVnZ
VgIUcggLMzoKqZo3OoTmeyWL8GBaYtpJwxF4VbCC7ItOhDvwbrcnk00d9Sc3n96SEQxnTAxp7HcD
NUsQjXpqk42yvWni1NyMNSuDuG7tm3p0jTtVhUMDdZxx2ldWJd5taaU3LGvLh7Csh2sq4+Y+NVSL
12ZUgukuyTjoiNpabIRp//SmBGTVOa1DG7pwZfPctnG8pU0X3zqucupN7MQgZCrRIQWYP3LBDThB
xOa1YSDzwcb1j105iaPlVNaWh0h0/Lb16CEqh6JEyblS1zEh8y8L5bGDjsfGrtoc2sE0AlkqL/pd
xRy1M/OeZ/tWVO0BVcb+yMIsFoE5ReRFpJN36lk9gONhyEm8DWk6lj7NTHptl2Z4ED0Hk1RZm3Xt
t9jEXQ9xro2DOS3g/1hmHLo2jQHVdTq+k6yL99nE2fesibITqo/Gs0yy7scUeuFdXfZ0a1gRaTGv
T0nqx+iG0g0EWSnmCs3E+kYmm6OtPbCrNGut9zZV9n9oEZv3vZvKbaGsGAkzIAfpxsiL9FuWsL4C
n3OR/pOHznCSILZ/lVbXHYvcmgLVj9kN/nt7E3keBs9Tl9yExmihsUKiozfY8saOnWqjiiku/Qrl
3m+8stlDnwsuIYGsSAkAjpf2uzATIt0DSG4fC7tuHhJJqh1QabwJJCHjCQNf/Q+3i0z0ehWKxR5U
jvc9wHHKp2C0vfcAzbhNw0qWYH+fYzg0LZ5EkuWPRT6xYiPLqDy2RVW9Ccoi7leW6t9pJzE4mlrj
5JzsKG2+S8xH7uSUlqewNclz3pYkPEL+NQYzoD09QO0o32XJ6ARGaLgPjluFx8aqHXPf0ZCIbdVW
oeWzHHXXgMpk7PZpXQ8PadmNnT+kPLzuHSMD0shoD2FcGpbvDlXxE0Cd6JlgXyK/Akvtk7CcOt/k
bpc+F5IOTzao1X7wEiyyIuVm48tS5s856ap3J0VFATgiBjhIlETVt6JP+UPIRc38vCQEnOc0u/L6
QWynFhjvtKj7Z7sabeULQxW/h64fthYais82iwFoST00i/zMLsACncU8eiJJCPGv2Il6XyA5f7ZH
29gVYUsi3yzMFDP/4dC/EiX6Y5hmivt5z9hVX9rhrSANDnBhOgNOEYYZo6zsrvo+Md9GTD75dlJR
/HTHCzOw8RbubabwwAZ1jjMcqzA2EDqYSkYo+k3qRJWR3I9yagsfYjPVsfJYssudBvUyZ4oUqg/O
ACyHTP7BXFf/Urq8PWZeytHYRhHwLscbLQdCKdqUqlDvwgujW0TDdmOobPzpZna1myhYnEiXD5Ff
uyUIOaZxFFdxFyN15SML9xWV2dOAcL0zZW13PgyJY8HLaodBj+SGloV8NMIxOrCIODgOCTgRPBY1
W0HAqJ+OU7cDJ1zylvHa8OkYtVtwVrgHUE6ASY4Jp9soNboo+lk2ZkJAoCp2dHQhCUmrfhvLnG6L
LnH6fcmY4oGXUWfyASOuud+Dd67Z2FGdRniUKXSHnRIUrX4HUrEtAP4NCVzhJltmJemzB9l4zLXV
gwHJeOqoMQDeZioDbtbJb9DEA0s5FFXzWhU83I5ElW8uDZtDF6XJDjwM9RsRRnOooJUcKKNttspV
5YbMmx7lxvSNWq35u6eJ57tuUjxgMMC9Fg2vryCTMR0tOCK4xI1oTeRiqRUAjsC/t5yWPUaxMULI
K5RgUnic4p2JXoTlvtn8m4l+8sQCo/STcUfXpEUWs7l5XHCmEkAxWTOrMANVWHMv2aj3FdjgU7U2
WLmY9ZxZmH/BWS1PtKUtQE2Bpm47/iitf2aSfW5C8IKgIBT/4ml6T5s10PdiCklNALE5auUYIJtf
6mdWq9qV7WAgaUjm0cf46HS7Not96BLF0WGIv4X0H1mtvMWXEhVU9VxMKqKmgpTro824jkBdPLev
i/A2jv2e7Zpy39c34dqjbintOjekbSkUnUbezV1lQz236jsRx3ZNbnDJL85NzD/hbP9kFaoonr/a
5B6HzAHjMfn3rXGGAhdecpjxmmmPP1ooMMhG7bn/xvurfty7fMudlZ70nFDrbyVw5ANECtID9mmM
26qz2rS6uWU7ede9l56aOIHqZAwdWXtzObdf+iRnpvSZDOW6dZmlWE3oPXn0HoqJ1tpo72ckOxhE
z21oLy+CLC/nEWyAkTAAAx1SRFBmTubGDRVYVoxrG5OFUcegXAFoIAEVUQYOltzyEzkcRqjzDXix
NeYPF0MCl1e/stH6+JDnJlVYz5MUSmw5ee1bVBZOYm0YasknITEAuB5Gga1PSuCsS2sQPeDlaavf
iXqO1MsXVjFXXkESAAp6XQcLWVAdjjVeMxnfVpXfAGUCukcvX5ugXPQVhAhM/3sAHOsCOb0tUbxI
8Lwl4ck2/lN1YGxaaTGsmdAihAm5acizw0TrPfEuBkRiY67JJa7ZmP/9LEQUieo86uHJ7BW/q2Sb
FHdD+fiVL/J3pz69mEHiU/ZYRol0rXK+ecWPMAt6tdY/WPSssy+iPZVjy44Ec2Anh/oLeZHdSl14
bau028io8EAKKbaqyrYVpAZr59X61+T8c3Q4W4MWT2Vig1OuxBqa+iTbb4o/JeHD5c+xsk1/Lt2z
L87DHNPgCiZs+j1KIbyhvnAnzKIPmExFvQ4p2EeXGs02Gc0MParMOsWQEcSNbf5ruZZ5n5C2AYYH
Pleut+lNz7Ar3uCUjxmGWfp7z3honRuBAXa2EhWX8oFzS9ohrJA3RzkASsFo7ml0EMrzKXsABXDx
76dg5zUxaPfNnK4o+XzcN9sqwyqXsNRZG4/eTnTX9V/59sBEYQ4ftVfMmX80oQYIF1khGu1NeePw
wm+yr5z1vwYcbQ1p3hTMi+bo3r3k/Y5FV0W4Z2uwpcWTiAkqAKQxe43t+rgM14zzqm7nGpy778XO
qBJfrl3US7chGEeBw0AbCCy7Wh5YlBPgsD16axEg5ZnYJWz0wdJlye3l47jUxGPnhjQHg0Szolkz
G6qb8hpFpeSUo6ixdZu6vgfiMwxUB+rYjrEfg2nVGzY5u5TFJADP8FrGveTsuJf/+CG6x7aWnKQN
mYrJxtF1k51pD4DTPwrzqoGk2GCtVB2XwtC5Ka2nkZd2hboKTM0DvTF56CHOcXlnly2AvGpGgwHh
psUhkoKoXM6l06bel8Ut6VYO06KHoIL/37+v3Qc8B0uXGvD3q/wf2cqNyFEt4e6WxGuk0n/obfQc
GE87gI6QOmLmX3NGOCJ6WuAwC7yOQajOwePH2DkCzIqoWTWTi1Ev17cFdGmS4hoDy7cjan9T3aIy
1vkSVMAEPERxzw+tdduGHIWvlb1Yeh+e/0DNiYFOa6d23ovW+Oax+4idsmgbFVAIPVXlgawNXyxu
/dl+aAEANUeHgw4InUU0xOq48Vk5Alp4ECgQXXaipVBzvjAtecm5BHRkxMIkBibJS2PcmuZKBFj0
05l2HXMJ6FvoftobuQNGCAxcSPs6Siyk32vd38Vj/deCDr+P85QXmOnAnAA0C9L6uXZ3efo9ra+N
bG0ce2UxXDvWIWeqr2wsJorLQyHja+hpHb7ySf63X/oLvSb2OMgQq+Gs3RekR10t91M3Xfksa5um
uXTVJYpaIb78CAgxSDHcHORayYZ2T71MN/+/JWn+PJbgUQSNF67Nhm5Y8ZIxYLu9lX1bPqN/902L
h6FpxS6vsW9CHkwMgar6ZuxvKoYECvo91p6T3eVVLV9tHGBy0J+DfUGfti7lmPSUtrhO4us4O4XD
XYrZY9v6BjnRFkQ+1KdWgE6wj5fiV87tPJmF2jsBfE/b0XyYEtSnYTqqT3kbBSYK/dGalsr8Rz6F
5TMj2o52NB8NNp9c7u2lu1dZjZH8ldbZ4oE6s6HdMlUeT87kwMYAvpl8JjVoV5xvzYKWFIq+LGPD
gAXspR8aRdCtDdUueh4af4B3uX/kFz7mawUUYliRYeoq9+SzREj1swy6bWByZYELCiQw3YyP6Jy8
Y/rr+AUfnFUlgaaFfDvwtB9tV0lfS68Z0EB1xEPmEYB7nvu6Qi27vO5qN8gH80ENP6fmFXPxW2r8
a8JOvFRArYtEdUYNu5/qBAY0hJSFtWfSSsAh7Y7mgXaGA5X6Mrn2vMJ6ubziJafEVkNEFwAHE/PY
Hxc8xL01U6HCKSPfSsArn99NYlw5XkvB8dyIdi3C9hCXFEYi8it20dA5pE6Jp+Rz3b5eXs78l/Qz
dm5JO2PDUI2ia5EelwOY/0D5CIBRYKNJRJq3y5bWNk47abhJWIpGDPJF/i7EwU2eXHd72cTSQZgR
8OCKBEcIXjAfv41tV1Ud9xgty8N3N4Z2DvrPJTqSpt/zd2LsKvHzssHlNf3PoD4M5aUtpolrGLQL
smUD5hUgyZuhCXrZzPJH+mvG/riusnAsZefzR0p2LN9SusnTJ0K/EKjOdk9/9DsQhAdrO6wQ9T2T
+65cqTQvBcLzvz//+1llxAVQfYCIEZ4kA8TRIPwq126lxe8/34bgpgDkVX8ed7JOQQlnYU7ZfVLN
GMjhVZkUzUT0QY/xiDbRGlh48aBi3hWQBkDwgbD9uCbRFC5qVrDIres4BB5F7nLR+31rIW/eXfaC
xf07s6V5gQ0KbcdR2L8IEFCDYWZ+JRZ8Zl6cg+mZBe0dlHtjTtUACxUmMuWpVE+FeFQ0yKt9iwYx
cmd5ssQO/NbAdQV5vvKiXExoXOcPVTpmWD4lNGGfMasN4YFGZPXSz9xufKGxgYazkl4BcHSYo/U3
VI+py7I7BhBUEcwzCDcW8H1gpqVCrez54gEHXANIBRDdfCK+dm3RV3VI8Iu6J2lv6/7U8JWgtWZi
Pvxnx4JkfKzilGKaWbq3SQs+tVze5mqN43fxbJytRAv0iL6dF08wU3dpc+W4fYFkxDrJIWab2pEn
j6eQEJfiilbF2itv8ZSc2dbict+0sdOVs21SgFtpp5KnItqDFwfwly+ckb+WdCJbKevOEwqWosbx
FTX9Zk2dfeVz6SfeJYXrqgIWUop0tNzZGPih2UprYvGony1DO+p8sEqMr8DtOuvV9WDj6fI2LX4Q
j4C1CfgoTA/OizzzuVxKyN9U6EXFqA6ZDqiyNzK9McJ7NMEuW/rTHNcTDGS2eCcgsAB2oC0lSS2Z
khnIAXoAPyRXXfc7DUGBeGtAGKoptj05uNnbGN6Uzj1acpetL60TuSGQTxSyOIBbfFxnyIxcQhAX
+yjrdxVhtnz4geGyu8F5Jkm9cpCXThjQp8A0AZtAPym8FQWeSd486GdTE3w/V5n8ORDPd4ogyq+6
ZFM3/7m8ukWDoH4BoAP8nI7O/GNACNQuwwZlGq+4Guu3GmwV3nAbeT0k7MXzlI0bCEWvbOmS/+MS
9SCrPitQ6y1pF88+N7cAI0koGOwg3dBdjas8UItGQP2FcQvMMIN2+ON3497QorSIt7Si9a4Op2MV
mftasJUvtjhQAvJkyCEBlIc6pnZ9q96eaf/m10Oc3ozqbgJfbKTqW7CqbTHruouq6B4ipo+jrAOe
vl/+fEuHHHBl8E8BDOShKPxxkYxPOas4kvwKSojGcN0V/1w2sLiLYMBFMwKdYNRRPxpIbFoNJsF1
6obTfu7clYa5E8Jb8Yj5gvp0ws/MaBeYSaBB6s55CVR4/dbGlG62a+UT/QLwedYi/99ytMNsFRa4
aDEHGoTI6WLM4STZe2UBv7fWk1o8V2eGtJdK7IWsLUGgExQ26OX5O8UYZ/rU0LvW3eRFfKi9L7T0
PIxxMQQPtNV1Kr2yb7mpKhTrRXIap+8mO1jqC91VqBKjZY8Ey7H1a8sgYNKRBgo2XMrAHUBSgSty
rRC65NHnRrRYz5IJXEQ5jGTMuzdZ+8Dzx8suvWZBCwyE5FkBMTmcGUjnWMOdk658isUcFL07Z0aw
QZhe7+El5hiLXuFU1t43swBW6Gq0n4z2RUYPIF2ObowbFNOmr7zwzqzqL5cIuWfqzA/+PpkwHvPa
KNcvvc0qK/7suvpZPbejBTyhzH4ARVQSWBXL97E9PnTDNzXxezb9yoDn893k5+UvthSEzi3qPpEn
pEgKHKbEATBhlhhoH5N/LWKIh8u5Ec0tMru2hQqxrI7vwSLrQ5YXHKRkjZJyKdKdm5m98yxtKty6
J4MLMyVeYOkw+hn72fSH0lwBWixO5p0b0iI3Ha3UtWdsHsRaAzG+TyE+2E1YPkJ4D4JNIKF3bCRU
X2jpAeYLAj4UlYEU1ysAXApZ2/N1mHbmqcnd226V3H/+3JoDwgSfCTdBRfVJOyV0in7A/D1MuNVt
NT+Ty8mPo9bPJAFSpkKx5uSSfNM73wfx3S7XmBQWPiE6isxjQLAAoqqTOLCutbLYxiVighGoL/YS
UxrmD2eNIHvB6z+Y0e5EgH8FTVyYaRoMgTfDXUOr301ubi4froXj/MGMdiU27VR18YylTGt5AyUW
wLL95GFw+Y0qQh+zKCtX/cLN6OIdjC4akLefe2nSMsxK1rjqJateqV1so/Z3FAJ33j/BpTBT/JPH
/f4Lazyzqd3GBjV6p2rsOWRt1PSkkgffJ9Dfls1Ky3zxm+GdgLyWgZVQJwcsa5WJeDbUj2Dq9KJd
N2WnahIrPCJrZrT1kEEJtzdhZmj2FbuX9S6NDpe3bP7snw4Z9O3w9IHoIzKmj3GqCStojGF4Puh6
zOrHW65QxQFIJ/ObL/RoIF+FGRHQMs9MlNqFwkEOjKQMpoao37TsQCCfna7VDxa3DIMi+GsQ+gWF
08f11BkBTMLxUIUBlA7sHSNmNB2xcvMvnSXLxKgtUnFsmw5NFGKwDdEaQIFKax9GKIVLCtI6Om54
xwF6GVBIjIuVL7W0MgsQQZAnIvX7BKmTPYuAmQH/ZdRAYomrrNq4vOt3MZlWlrcU+M4taRFpmlwG
YAKWF3EKhDK9zjt+FOAexE1zvOx+S4uy0W/H4CbYRj49hEF1EqY8QVG0HCAPa4JNTrLtqPhKPXnJ
y22Gd+isW4VXnOblldvytIhRieFJDgWMPfQjI++Kuf4od5cXtLR355a0ex+ScxMQ3lhQbuzA7OEz
92fHtx15umxmIbkFZ+jfBc37epZeWIZtCvwrzDjTndvzfVGUKwF8eSUzWecsa/6JYz/NUsh/ERSW
svz3CIg4/+a2235NtmvRAUAX9V8rWoiLE4tU0Vw1bcv7oj2OoCQZVm6FJRNgskFhB+jmmeb8417F
Wcbbfga/N+Pt4LwaoKg165XNWrOhhR019Ap3HWx4dEfF994Cg9maltxS1EHvlINQHxpbwPF/XMeQ
2gmoxHAbAL34s8yi645A9YjIXQoGUqfyfA/8sf5lP1u6xWc8wVwXwzC4ngM5hZJ9I7CuuCsBsr2V
CNhVVvgg4g1YuQUCE/q3l00undVzk9rn6ko7FaWJs1pl7i3mPgK7z351pbXNuLfr3GwlrK6tUPty
VGEyLWTY1bEoi6Chw3tYGvUx7ervRWe+mVwU2zDmtxnmwVY2d/mD/t1czfch1pcMaYnNnVxrgBoX
ClegZOk20H54H4rwzSysG4gArIwxLJ1r1BxBa4w6IG5K7RqGHIs9lsYcC/srPBvIkPhTHKjw9+XP
uFQwwxwVJHQASwEQXJ/7oAAyDkC3I37Y7MZMWDCmbANFzX1lyKsseWu87OgAh+iI8SCc9tdl84te
NBeyUEEFpYHOBsy6rlOgQkbyXvxqkgyOE+9s0eFKe88MufIhF7f0zJgW9IljxiFYwVCUAbdeyV6T
KTnyGhIuxleyavy5/y1LiwEOkHiSKSxrjACoNr0rN3eRF0LjeijuZGNuVNT43rQ6Gru2wvnfz+6b
HD8JNHmwG8nyYKcqkE7rO0B1gCvrZhjHAONy96IDHYw0D2HbPGUlu3PjvoEMdLqvkta3VpkqFz8x
M0EeNKPYQcX08TcBTZuqvp2PDyrXabTj4E2nG1Ad+GskcYsH9cyStvreVWDBiLB6OvygxM/SQ4pm
iCU3ocih/LHiuot3yZk1LSIVIxgIyLyuGAwm5vg9RJ3Uggjh5QOyZkULPlGfOIaTzp7kYB51C+Sn
j2xsxchicD1byvzvZ25DGqeNrHH+RG3znfDmOmrZpgtfgYbbUhZv4+g9x6zu5ZUt9aZntZH/Ooau
pCC7SFblbHVw0h2J4yMYKwOry7ed2xyQPaO9IjcgxXjsOrKLjHLriXfTEPdpdLz8S1b2WJcIbiqD
hUD7zWVoe0MjG9yY8b401mR2lpJBqDrgYQDCQDAmaxHdTevS4QnePMJ1oCTPDgCs77+ykr8m7I8f
EhPPMajvEeHqTpykG2GYNHoNp2nFzGKYOVsJ+WimIE3hNSNWQkdxVHV5Y3WPVu5hDISteOZSsxEz
cJDfpIBgYApI2zTKm9ogEUdWCE46KLpNDqTWfYe8uvT7MO3a8M7p/Zx2IH/Y1muI01Xr2n5GSFVr
qrBQG7Wlgj6w6BR5QV9egeM3bX8CkY3zCBr2zsaYVb+9/DEXw9nZ0rVdrt2+atX8Ri5iMJTJYGJ7
Ebcbkb3kHOLhwWVrSxXKDzut3Y5CRGWU4ZUXRNOt021LjLk63X6KFfKqR2I8pvZmkCtd8UVHmicc
5wNBPmEbDZ72Ji9gswyjY646kLDX29wz9i2WeHl9i9fQTOgFgD9FtVJzpG50sjG08Vp2IohiIk81
WrpP8cKY6HdcWyshZWlh83w6h7wO+Hz0NuRYCOoYtEDCT9zaV0n6T1PxLrAFi/3Jdl4ur22pxYGe
pwloBbTcbcgqfDyQouBebTowh0k1uq+T8rqpq2LjNGI4ghCJ7VtGfjVxVfuD1xYbMoDDvwynp4yV
a5zwS8EUQR3jARS/5hMfrJ01ZECWlQYy5SfaVgGt3Jt09ZW14K7ofM3PUUgTzHra2p3VSNHZHulQ
RIwfvfy97B4KsPWOEMlh6M5vawOSXO6KD33+qrCJ0hjGYwkkWvT2q+HZUVyEsCmzwKqfYk+BI/hY
9Gt0V2t25n8/u49du5VQlURJfXSDpn0a8x0UshX9dtlr1qzMJ+bMSil70Ol7WI2Tdn7kAbRlPVET
nfHny3Y+e8S8a3BPDLma3NWds4ojKB0082rSp757yM27ao23//Ph/mhCi12RU06czyYG96dwj5ba
iALjDL+ntS7A5zscmBPThtbbHyUzffykAWGJMc6zwkP5IBR/NL12pWa9aAEKMxR1tlkfRfNrYsko
jEMU5FsVNPIbJf865M5snpBDBD/eLIaiffU2Ksd6+FN8d19qsiNh4SfhXQ5I0OWvvuRd53a0xNUe
cszg9Sh9sWwj0tQXLgiV0AyiK+tZ2i+0ntD8QeEIrGlaXG8bJG4lQ2VK8Tu7+E/a22sX44JzOYir
SOddVFZcXf5bAQmRjznSw9YpIZD9bELxM3KzmfzFV8UN578pkw8NaXeJfDC7+oAGx3Nrk41pKbBp
FYgR1dqzYPE3MRClEsT8WSTs49lVLVTOAOVHysrSq3Bqr1Rs7Unl7Eb4/jitdS+XzEFLBK6PGiDc
Zj7iZ6GiKMDx0Lv4mKqeyrfRDUEUk00QFw2KNIUYuxwtCl6TFvqNOcSShU9p5/rT4PYnAZGQLW+n
1POBCC1ySDR4M6OW7OqXEEWke6fo6JpI29LvRZ+EQWSWYjRCn4YLpy5EHRnbM+I94YeJuTGm4eTF
xfVgNP/kcbvmIzNM92N/hkB6DgrENoUrouH6cYNGSOcOwpsTRUNBJqE2Nz1pr4Ht2rjTuFEVRxkn
A+6232OUce3rzH/8k3H4AgXnx8xQqBkHcqc22gmpzdDxjerNg2HynWtiktZxdkZLXqa4R8qDcVr7
uSvFSqFq4QDO6vEQK5sVPTGW9HHpOWLNlIXI4Rzxs4883waH1b8OJRjk+tN4AA0GQKIfLaSdGCrS
hajahlsaHSvragBBUv79spWFa+qDFe1IDXlkgX4Ru9i5RzUAYlvdcW972cbCg4LAyEyVg3OEcpe2
WbWa4knV6A7lzrBLADbwheBW4DbWuG94kkCJoU82aQEi7kE2wy0mzVC8sXrnVGftQ9dM48ovWjop
cF0HvIBzwVrvkZE47CkGAEGNav9GJ8HPvNvQNO5b3qNXMWxWlr/kqXBR8HjiRWfDZT5+SdLVaGvP
T5rSCiGWktXXHERf26gqqrcuZnKHTOGuEZN7C8LrG+kZLkQhkhWH/bPJ+nnBB4DMqYXzihmtj78i
dLxo6EIQUgwl6xtAhDNiBoJl9NngoMhpklaB5H1I8ugKM1xwulgmaFNaAJkfXVeq54EkIKpqDJe+
e50gG/DZTi2utiw5mdWYR9tkwl/y64bVzwWPrU0ZljPbWd6MWzGx7MVmjTPz2FjPZkON31VeV3su
DfvVCcPqkDZjtpERna6jmGbohIRh5Avwot23Qg1rg0qfn5n49kjMkK4jr2G6jEEy4OFtd3kaeDbw
XrZ7nzu/GrQREkuBnZPshrUhxoWSMyyCIGC+TOa+vLb/smO0b128Vtpxy70HIjZ5+y13n6PuHYJ3
MWow7IauyjcunW9cBujMgqIddJna0etTe3QgI5EGfQRyVWtWdknumKIrwwALeQ/uHMhhoZ6Ng65P
0/Yp+PLiAZPQactB5XaMyx/S+87c3eWjtHRuMewCXWs2RxS9ZtUXirTA9qQB9fqtPaRHxpNNVFM/
JW9ioCv32+LenVmzP56YqbM7KRWsNRMIxG17m7r31bCyc8tGQIuPYeR5HkX7QHaUDMLl0B4csv5X
P7Dh3nO7l0I2xUqbedkBIZ2B9hy6s4AWfVyOxAiP6ufXeRH2mDn9WY+YrLmauC8GdAa3tnvqgEwt
12ii59RdjzuUExw2aBkBwaml9h5t3JBl2EXWvEzt01CehAT5gJ8YL6Y6WGtvlYWqAJAAGNOfpQ8A
vtFx8i0E/DJM0cFHmhfg1gcSmMkmjLdN4rvyO0kDAavs1iv3l31zKSM4t6ul/tIGpWDvYZ1e3exj
dzj04xoubMn95zcSNhN9q0+1VNX0jZ2C6HSGZpf1seoPY5XNc8MFm1ayjyW3PDel+X5SCEy9IQMO
PAH1KcEOnpP6ZpZ+4UCfm9GuRiHHalIRzIQAFZfD/ZB851kRhOM/EdgzL3+gpZCPWSKI9nDEfKrP
qc/V/jrvG5w0QDX4I5fc586DCp9aCEyztUK/veQPDMEeakcENGZ6vLcqo6sUmZMezHE2ls/LJ3vC
l9sa1UMdvgILbtCbVryPRZB5B5L8rsvbyC3Rudl73ZVJ/1FG5WflUzodcraJ8zUOniVnOv99mr+y
qiaJI5APgDJamn437pT7QOqfTbySefyZydYjAG48sNfgtYpbSAs8RHm1FTnYCWVHGOPapyO6GTN5
rN8kDxUbN5FF/KTJt2mByzf9URLQAQVp9cshp2R4zT1Qjg6ByR4GsRLhFzPT85+muXlrlwRtXmxC
lV2BjQqbv0VpSMkN4c8y2zG56ZJDAQ02kW3yfw/BIsBbwjzmpcC1pL8hqgpFD1SiIBoMrnPUTv2Q
Bv2aZN5S+D03Mt/cZ4/YpC55DoAhEgDrrWl8p9m72Y5Ez71zyMI7e21AYikRODc3e92Zuaoanf/j
7Lp6I9eZ5S8SIIkK1KtGk5zz2vsibLJyoLL0629xL75jDU0MsQYWBwcwMK0mm6m7uipKZphz7HRD
Hd8iNxOa5TzV60gWvXjq61AGQOYXFd5TO/2s2Y5RYbcl2YCOw2OzPMQgprOMH7mKdUOyb+C4/Isj
BroNOb1TU2iMTYvEgqkkfXSiBu2c4COubiNwLZINGsLO71KS+TqxJszXmJpRrk2wBr2UhYHzEf35
SWz5jukX1nfw7ALyotgYJXv9iUlhzlI0Ipf2AJNmQ7Z61wdjda2rAkMyYSdGhO1mGdM0bPhlKhoL
n+UXKDhiWH0wrQ9McaUypTOG9YSeWaT6UGQ5nbGiTK3cmvkY5o/JdByTm64kaNIL7GhrlU9Jam3i
4Xdb/k6cq3A5uKQJRsvxib6joCJPjl20a8I8MPotOqs2U96DaXOHG0UGdbz4dvT+/RBEteTjc4Wh
wf7Yl2aC32+AUfAAXjKavct+jhrdur/PR5eEV5QrLXzYEm5jDUWPzsJvKSH7WdlBq31LkA71Oj+L
j/q8bZJdTa48Y2tWdx3YmeZyw8wHz37Ni3hfq44g2fa7+hqISJ9OFJTLwlHX8TUehhmF1QgisBs7
0/12OIKY3A/H176Z9rZ9VxbBOH2h4gDzaJtzCF5m6Hs/NQ/yatJO/GoasrvJezIXQESqiylWHIDS
9fVhRmzm1ZZQ89oEZsr2NWnGIKoPJSu/sohXRoQN0ba0eAKsCUOpfW/Bi90nW0dFFCzbmzgui/dV
uGCgEtaV0U9jnvGydOz8zMPjkkMo8ti4IJvNLqvq2/RyPlhl44a+Xsj9IWkEKLMwPXqnA98bzVh3
81ajB5s+Ll84gnnr8P9MiFNTmyPk2muYaNh1Hr0xZ6uVitUt9wKq5ehvRbJJzDWBPn7piDbi+FgO
s/VNT68aVTeZ1AQqJ46ONCE6TYV5iQfTaBYXXgzTI1DQc3aFquv5uZBVHsHD92FD2KRmG1oXkBlB
fDWvy3cLOfd2o9l/zOR7P9znOBbtvlDYlLuFdw56ovCCFNOGrO56qwKQamM3xyh6T5A8Ij/OuyU7
KVBu+s+EcNqGhk4LpOLB0hpuR+2AS7gdpOXN4m3NVvH+VnkjTJI3R3ls9TDlQXY9Mg5j8h3w6PPu
8N8QbtqYpA93hEnK+nlsDR02WDL7Se5b7stMC98zLomqQMRH5pwpYXEaLmtCo4apsfplaBd5+15P
eCjuzzske80jX2aYHB+NS7L4aFvSEUoo0H7azLjdATMJyRbDD/vh0mXOJjQbvOTqG5eS/WyH17Eb
3cdM0XEq2/TWXyCESA0ULMgY8AWEHof5jzM8mQQl6guQ8FR0l+gqj/lGLQwsOstsE6RkaOcGe+np
oTR4SzyNho08YQMZldjPk2e32ubhxWQt/uR9I0ghd3g7/vv5gf4DoObRgw+FH7GxNms6FoJG9O82
RWlQdPth2p6fTMlIorGG60hB0coDicKpZ3Xh1hNLIEjmsGTT0Z2j72Pio/rm20mAi1aqSnlJYnRt
8O+etnqMOCb0JeopxNRZqZ+nNbDEx6W/SomiFiVZ2id2hLN30NGMbhUekiUQX6cuEtiT337hgD8x
IjxV3bq3yxLX0k2MZigv3BDv26jiZJbsH6APQBqSw0sQCfzvqwHLHG0pSObkG5RFr9qqh3pVetmN
ybbi/ZtDqhg3ye57Yk7YrsCIA30OHTGXm78zlviJafi5toXuOcVYqrpCVdaE8GvsHjeBEtZMJ2jS
H0Bi+lZzmLLANu+z/v18rH8OCQvFO2w8uFriEeIIrul66JS9C00Kt2XIXkDEcPDLanfeyOf4hhHU
wSFCjZo4uB9Op8teClRApwj1V1SjrT5gWoLX6YOrHc/b+bxwYYcARoZiL65L4nsqXaJKrxPYMYz3
DMy1EDNj30xI/g1gb3LHTWwrbsyf4/DUoDBVuT5WBuSA4Vi4bcrD4F203RvErJQybZJrzdoSmMJP
hxB4kXosO1haLIfg1hyGyc7twujaIGm6SzzIYdRFU/22Yid6iA0a753ey57Oj6/UXejocukKZDTE
Ik3YeA0p9ARwT3bdAnKcm/fUfZvsgDWKFSedyZUlHlGrBV7Yqd6ULixlYx14uMExBzJfE1Ceh3j8
Nlj3Vqe49khjdGVR2FKoFaILnMAiSLircbuYLgCtt2H9hSorZhL1NdQ28ZrDwXnqmjXFJfR0YUh3
N4mzsY3WHwaws+l+07+H1oOePE3eDXDxX5m7/8xaQgBBWTeNnJL7Z4B7CAxf2p3jbUtvq4+KtIZ0
S/lwUAQ8GFED2oEKljRra+fX43JnzK/nnZEvh5UN4ZAxNK12+zgGlJrzUlTbAhWhbmkhNZcAF/s8
pL42HwcVT4DKM+HKoyeuPswGPBvMJdAALJym7+Gi4rhTWeEJ+1Xsh15Z2DUPkIRcxuljDz3zTKUL
Ko12bJMgaaLIS1pCtNdNUYWLBxvM9ssl9SkgpyAHiJHtOj9T0i1jZUg4XzKv7EKDL+QJOXVL+xWx
a49sl8ZnKtUoyZbhGKBaIa5pANgqgq60sM+9xY1wMRy3dnk7JEHnPg7VDXALWRW4xb9HOdR7AKG1
UTFAwUAYwTQm0UCzBMmS9Mo17nL7tfj3Ww7KMSsTwtgl4NxMxxlJ/6y868y7Znhm1WaZb83+348x
1H2wIeGERtlabO5kPeoe7gCYCQ3vcv0xZRtKNxaOmXQ+nA8H2cI9MSUMG4Bn1K0dDBvN3zvt1YEI
9qaqZ7/trw32YqTXUdgrXgySWD8xKQxjrlkWiHrhHTLUo/G66PvGuypV5WP+K6fPIV47+xhDYVsf
5qxdZgrHPOP3PPyA7l3oPbD4IU8OoamIPalHoD7jqRpelhH3oX5sY2j+oXSM3OMALEbSQsTwivSK
2ZLsRBAa+LAj7ETZOJgk62AnWm5NOwjrp0GFueI/IQ4bBg1rCHUQgI+EeCg7GldmCEB6aAKKqb8T
VeZMbgDEZuBtQ35OfMwRinexu6C5F2phkJQ3Hxe7UrT6S00gYcaL3YA0ivDCLDbsEU7zdfq7qh8c
9MKcXzWy+eYZuf8ZEE67uDPMaSkLJJiKex07tZnduvlDrNIClk332owQVk3KBpzb8CNuj0v54jI/
DRURJTkOuMLUf54IERVHbRRPGTyh1YuWvHkQUofUZjZnfq7iIpTOCuS4KSVc+kNU5KaZNRqtjpK9
nVxZXb1pC6aYFpUFwZkMV7eq4kAVqBsRZEBqlVacdEJWLvC/r24CTVejLOAB/KXFz4n1RGYQ+Y6K
GZHaAKaHt3ChjiAmrqJwKVk2AXhVTbeaFtDqihTv58NXdjKjdPyfCR7eKzfyJmozq4aJer6BpGrv
BRZgk/U10yCVzCDJquomku3FJgXWFuVQ5MXFhCwwbdAKIqgxxPOOOW1gQnM4nwPNucL+zMB0e94/
aVCvzAn+dRDvAMMMzNHmajQOifvikmBuDrUKSyyfqw+/hM1yHCjohxYY6qfvTrpnyMxaimeQ1BfU
+nkjFgefCMcYZV6BVhHU+Ej9NNbPSXy0IiBeH9P0C3cO88OQKE7I+rEvCoaNX58PQ/GEO3xebwYg
MB1FC4J00FaGhORDZFLgdwFt3TjxNy2vfHRhQg9QEQLSHdpD+h8cLOg9ESNOB1Q+BbsDQpz4Fqpa
DQ30Hh26itu0dMdZmREizejS1IgjmDH1e017ZVpwPpKl1zMAnzHFnP0cV9vTpVqlTlqGHHvEFqjC
afElTbOAJObBiMdLfbyZyhLwNLNkfum1iqKAbAwJLgGcgZT/E2x3YGYmS4nQm+htleW+nR5GDbjX
43kfZfEAoBM/g5AdpCLhYNwNZGkp4qEy9mb4Z5hvZ1eVA5VgGJGG+TAi8guCd78H8waM9PUGGLXA
pNeh+2a5e8/eGABMlA+pt29VCouy8FhbFUN9JkBFcKtteZlAh7P+96Y0uOUiLBDpIJQTcxeNOSz1
UiM8uklz+o3lpu2eoHGTbZibOaAG7XWvUMSkdL4+bIqJCwAk2oxym6z6UbgQqX7r+935kJCH/cqG
MHBsHEDhtcCG4Rzj1vDHxga46i7v7hZkLNswqLStbm7PW5UdiwSvbxD/oQsDSOHTtTaRxUD9AUbD
DsorPqDC6QB6Po1BX6aje3s0zaBu6+Ra60IkFufC2J//ANlez9UbOKUPnhIitjzPNUr6HB9g4WKR
ky3Dogu93NfyF7NUXDOki5tXipBmRqpZ57O8ugPoBekHz+vxOm+SYEnLLQSvmQ9xYtyabFUnqDRk
VsaEbXKpyjycGGp+en03W0E3PmdUETLSsfO47iAAw5xP7NQfLYrdvMxHRAwrQc2h+S79gWcmQK7o
2IttxfEiDZUPa6LiFXNYB5AZHJoT6zGmb0vzGnnLfVHql3pJcXKiNcVSoXilu8nKqHnqYh4xzYwM
uFgAGcqvUMMXcpLokkNTNFpbcFcTM4VFUUM3PYZbVvpOFs1fRp/Yvlc+26o2Cvl0fVgSfEH5Zopb
HhG9jl6d1ne8DUnuhwH1vbcvLCo0sKPQYeMQFd+bkHKLSOdMyAMAHuR2N1C6H+gTEORDqFKIlYX5
X/w4SukGZ2Q7nSAno3NCCkzQAkaArB63rMfb0Hw575Bs5YL+h+sPoy0D6bVTK5Vul6DXnPGOcn+k
5H0CDpiFt62jeETLZghtamgwQKMTSAGFLbhv+zFqYoxbpF310VE3b/Lx0qzue0dRJ5eezWtLQizo
AFL0ccdnyKj3S+Ndph1wZaQkIFaq+8AY0KZRsb2Jlo2pbX/X9usXBhQeAmWDrMQnSee+ocvSeXxA
wWrraVYQsW2HnSN6P29HGh4rO/yVtNpyqablqCfrGFF6mdqXVrrTWsXZLNuXrA8TRCgqZJMDEeQE
rkzDt9lDUnc6pKDpjcj7jPqUOd/oKq1UaTQCYmMDP+SgzCeEiUtnczRCOFWg1mXNG8d4j0G7byaK
m7Y0HJHYpQBmAuVgC3aKOenN1EaQZMsBRdg6edLGbVvf2qq8odQh/kiFP7hUiXtg3kdtFaUmojHX
jk7zTr3hl5eDXa9hihWmsiTEfZOHyRw2sDSa92CBs4pvhAuGRdn2fNz9xbuJOT1o/v7nknCxwUsY
iNfQgEuMXi9D5ROn2Qxl+ly31kOT9VeJXoO/9MmsX8okvkP/m68ly3akbxbeZ3PdbBcn2bgsPVqD
ik1INQj80Fstij63mWMxfBvYbVtvW1vXehw02sP5IZAlIJAOhlQfbnY4CYToiZg3msYAbAydvuf9
+zBslvSos4u53oy/z5uSndIgiAMNPK5WNhXLHtacGiMFBd4mm24r4xYUCP55A9IRWxkQRiwjWj1n
DAaYkwcpuZq7IGdkN3wl+7h2RDjNXLMaCqeHHTv5nhSLbxv3RvbzvC/SVb3yhfu6mn20/gOmyW3M
feGn2etUR5vMiNEb/0BVJWzpuKGZ0YKqBoUItnBujtGAF+AMW00NGsvXqfV1yJSoSpLSSFtZETZ5
iGeMSHpjB46xdJx024U+UFi9fkfDnUWfzg+fdLtfGeN/Xw2fHuUjMTjILdGvQ4C+W+DOd57xFEeb
tjmwRHGVUoyg+IguXQ2g6PnvQfnaV/upBgzrKVJxekuPSdzXOGjvLy3OqVNGXUEEqlrwaNbofjFA
Qex012HnHs+PnXSdrswIW4KdoA4RglNsE0P9OoEIt/ntvAHpIxY08v85IuzvjJAis0DlsFnMd6vX
fdYcRu/Fsh5M9i0GYgnqU7RS7fXSFbUyKuz1UzxA0z6DUbvG3o68EO6HQZbEPi7HAXF/Q4lqF5cP
vYMbqvc2JfFG679Vevk0oFWapRVIn8fn8wMhDZvVJwkbltbrkV1H+KQhHfEse6xr9EQ8NNr+vBnZ
hKJjDvgzzn4AZonTuCnqrhiqzkEuxAwSMBsVy6K4g8gcWVmwhQn1osxpioTCwvBt0oPJvTfcVxCq
nfdDZUWYwTDFYBHmYk/M/0wgiIgyv5u+d977eTOyZYbamM2bOtDcKyaWnbFq04nBmQL5DZRibGu3
QILgvBE+5uLNY2VETCpTs9Zjs4ERhpadInr0WOCl9yCCatPLtkqDelBxFsv237VFYVnrZuShdx0W
HQbO4k1vYgWY/lxejb+zUlXSUoyhKwQE9frBnEcY06qnrA+m4ZkotlxDGg0eh3ehoAEcpxANXadZ
zdwjJ2Q37ZOL5svDNJs7ly2vYO/M/Gyk435qmzlIwPB1QZ38dawY0n/p1kt+gVviyi7GHZmWTgEI
k+0zXEMCWhJcK8MVxtkzeyvWOQCeDhpyHQkYIUIkqn6kjt+pZE1lw7y2JQxzAxShVkC2b1Oz0UfN
f7M0vywVSko20GsjwkDj2I7ozGH25QxYQmQEVT7cFBp4hL9UAkc22kQhDI9rkB+c7lS4mtC4jSYc
DEZgg6k4Ln+cX3bSyVkZ4L6u7wUpjTy3gIHIQCMgYOekT/xweKmsrVGqhBVl+y4ISlyoH4DjjYg0
bz21Zj2ZLF6w/F6Pv9i4O++MbPbXvy84w+LecqOQ4PWyxJuItEHsPnWTqmdENmRrK/zvqyErUYQJ
C7T/bar0ONj7UEdL6LDJKV5Dj1/wB3QeaDrAWYW0/amlfCwqyDLjnJqtdMPaHenDnekq9g3ppHwY
+Xs3Wbtjh4PZ6jASomGMuvt4UPVlytaLC8wpMRHKwP8LbpRQUqqmFMcUYYcF6nClX04P6VfQIisr
VEholK6NjKcJP8xoVxjvE6hdzs+GhFcXjxwuQUfxPgSqXPCj723sLzMsOKgslNYR71Cnv02mPWiw
aHism29YoVm3ryPo5WC94iV0/gvkA/nfB3wi9tW0tAGEmqe/4k1D/dB5rtrXaTieNyNdRh9+ihQo
kZ5AQK6Fn4YR+xRnQ/7oqa4u0kXkcRp2zuUJAZbT0A5n0oL6BI/5Etw8zaOdHPXyWLXbVIVSkp3y
YF//z5C4J5jVHKUxUifIOJnj9Tg+z9rB6l6b4mCpKiXSpbSyJbzoxiot89mFrRSlmAUkE3WiOEsV
3ohTU5mT1c4Uw2YWsd9mKF9c0f6KdYGVfc8dRZ1fZgyii5BbQa4TWSHhnFsiz8p7vjNMWbVLTHPT
u/axX5pDa3igdJj8rqkVhWTpGuNqqwCA8JYssZWRdGGShDnuSVWyCYnuozxCSAJKqNuQHW3qJ+Ef
XNz8lN1k5pWbBZ1KLUP6Flt/AZ/k1X6o0WYwkgFfEFU35hQsUWCPuzq/jqPrhu2j9CHE2+T8gpPb
RKKBZ8+hFSBmgoBC6boEGi2bAs0Io4WyzV1S32nNZey0YCJEN3uV+ejaVpjlEyjeuf+yhwL8wGki
hJMsp7QsSgdmvZJov+tsaZEDhixCP2nFsWw5mBT4uz1DU9XGTVOC27E5Lu86XXR8GQqdQz9+BSgD
xj2kw0BCg7YWYZNlyFGU3sI7uPTKL7tXRt9rJcujbKGujIhn3oS8tzV6aHSibQ/hVB1VLMXYyvY3
XhABNz/6nDzxiWlnINiJuqTA0yz2q+hXD6aVzPtd1nfKhgvZdr0yJeZaDGumY5JExWaK8gDaKFfJ
FAfmNCpy0CozwjW+T5cqa0yYCZuHlnzLG4LFqCLQkZ1wa1+E+7tZLnNXhHGxsbQtjS8ceotLVToq
Jkc6/R+TI8JV8nlxB02HK3iN+C4jvqsCS6r8EDaRUDcKvTRgwc7uxwL5L9iwPD/+ShnWA+UfyKn5
jileSTKqV6xuwJqsRc1L6np3jaFBkne6REfrvjW7w/kdQzpwH+bEC0hWJKm9hIjqwe73kzHdLzgR
zpuQhhlnSuBqbGBREsLMMUJ7iAqYaOtfBC2oWbwdo7d/tuFyWUPoHgA3iffI6RbfO21kM60uoIM0
h5Y/h7p+h0aL1A2sssyT7XlrkgZjYMtsrquNBB9n9Dw1B9XfkAwWaLSsIvVTDXupfRWiMN+7KP1u
6iXzaR8fjPyONN0OIiaK00VyjJ+YF9aUPpgppJsbjKi105BaBhXbEHgA7RL9VtcUFxTZUXZijZ85
q+OzRf9QliWwRshDh6fY0m3By+m78UtPcM4gOXEVdl9Y0CdGheVmz6DY7UyMcFzf1tGIu5fq6m3y
URLOyhMTPG5XfkWEVoWWwy9Nuw/tXUu3JI4CS7+2w9dM2yal5je/SaHt0ngbJ9/itOeQSLx4Ny7w
cMnl6PzSo7eZPdEhVAUYf9p8+jbHhgrMX61QkZwBrW8FAzViAcjaSwGCgeGHvezGmu6L5slaAgQf
wMGqbjjJQsVbA3hDMLYjMSimdfTZCpnBVWrDyU/Ji1Ndp93u/MqRHKJ/m/IBBUb6wxX71HNNJxNx
QfrQmmTvTr/MfDdH7WYq95NKnFGyYZ+YEiKIAc5EnQqmYiPINSBAD165n1XkkpL988SKEEToTe88
1sIKzfaTeduCG/78iEknBXf1/40Yd3MVpZB5q8w6gYHUBEP2czLs4kQBM5aBMIAhRMUbYFPzc99H
HDegYh7Qa+Am+hbNM9Bd2xbZzywMEuOKoCco2+UJhNF0VYpYtrecWBb2bY3k4FIjvMuB3UPBtSoC
Pf2JRAKYoJM6ALes8iksNYneNDA9ohqMRIxwRTa8NMzJgKRq1/s5SGfRtduDWLLzu7n306JHsyJu
EcE/zyJQzx9GRT91ms4Zx02Wy13l3OnGuzP9Om/ib5+9sGesbYj59nbo7NHQYYPU45Pds4s0nP0U
APsWLV1ZR4KOvDf5q2M84h7OnKtiircGRXmX+nqGrkM7PiaDs5sLSAI4z2aoQ+fsV4LWW+BW/MEu
76bRvk3RLX7+uyXr9OSzxbM0GWLDbvHZA16BZrUbjRcvCbRSsaVKzkyc1YAv6riDIKMuLNTIisO6
nQHHnZ3Fekk8r/geITrAzGaR+BKrApeHrnSaCoMRg5H4vJOftwnw4oN+FhcUMMN/Io0ac1agYTwB
MCB/rPTLMld493mX+H/efW7CRiua4F0x1EkTpvj9FrUWj0WbVM92nv563gsJmARmgJVCqgypdtg6
3Yx4RdOGAB64F5KHBhSf2U4n+wkqZVEEYO6tvQRs8F3vqtuwJ9vyu80GWrX1blHtWDJ3oVMLzDg0
scA8IcRMF9dGOptwl1V/qsy56mZtP/emApz2t3XvdEWBmhga02BiAPoIJZhTdxdd77Vax+40Os4S
+xrQJe9GXDiXc2UOma/nHSCFHVugklORFqoqOVoAl8JoSGAkSXVn4Fl9i0J9m6Ct0mudgIyhuR3b
Zpignt4Xpa9BGrLyO5bFT6Hbt0/jUmEEiZ7RgxmmqsOKT88nfwByAx8DcjGuuPWxvsgdK21QsrIi
PF9qyJ/mXg5OdY1Sn5nF1dzkuM/l6DRLtS9gVzCauCuDTRUQU2DGTkdTMyYPAhFYgVX+HjmXYbIf
wm92sT8fo9LQWFkRQgMKF0Nq8w4T2j5kWWA0ILkwns/b+HyLAaAKXWyWAxVRDtk+9aRvAbWvycDB
uPWd2dvXsUf2Trjg+Kh8qoWKw0O2efD2UihaQ5mZimXAlhEtMnq41ADT7DWmb8Y/zjsktYBUFW4A
XAji0/YRVmAajfnx5Do7zwrBIaFo/JEO2cqCcI2ZGSqldQYLU3U/gEB6fNTTSy9rfU8lJPx5o8fk
eJzYBLzYBv4jTE44QE3SBBA3XW4AgdTZIYy35ejbFJKO2/PjJuEiPDH2CQvehFFTclh2w4LCvB7n
fcG2NNsa0cGxdhMJqva2SIIqPFCiUs+VRfrKUY+/b1Y3Q2iPACrAHdXZVYNUuHeIVKpusg1jbUJ4
+tWxF4bGAhN9HvTTEawB2OKhA5B6O41uWpUguCRXzIcTJwse85g98V09lVlmlQDnbKJ613Z3+vJq
pgfa3s4xdB/+UHLMre+1NqKkD6k3/UdrKzJisnWA3QlHKOB7uB3yIV8NacicKO0J/C1Ac4LeHX8w
FduT1ILL4U0mSHEAZj21oC91nZkORx6R1jeKaz1RcXJJkhPYKjCKIOTi/OniAmiYpjPouODUslFP
uizmB8M7aNl11G0rJ4i8zGctEBL4p0j1y1beyrC4GDJ3iLphgGGg0j1tb5CfaXdjzM9tfWH8O0Dx
xElRoy6dsfZr7mQdVbt2/lEv5oUWJ8H59a3ySFxirMydmaO2YxCoOcttXl7i/hs6P/XuAPyYwpps
Qa/HT1htPfAebaZzn1C0d7+33UU6vp13SLYNo1VM533YLiB2wuZY1zbodDt0/tDQQq2zSf4kg6n5
YwW1lHiKli3oYlSsI7JBRJ6MM7YD00epEPKTFpPE4wiOInvsOvCWbzT9uTL82bsYVaRIkiE0OE/7
39ZPNBwL/oEq0ag0B7Y6D1kx03Ke6s5ZdrkLasPzIynZGg3wCyC1zcUE0cJ8upAjHbK8I/gMNgn0
Lo05uYmqOyCmbzSjvqjJTayTHbVxHTxvVULFi4vTh9lPpYGpxxXBxv6RTN4BrVUQX3GDKHkhs3nQ
NOeirZ+aKL4c4jbAOQ4iB8vbzNC6SBfISbnPVhofrN7aWIbi9Ukks4wPQ1ihxx83CBEJ0kTpULkl
gpdW6GzQ+ii7iO1KNze5l6QveE0ub9TLvWNC+vGQWnMWNH03jn5tdpB57ZbQZ0sWfyubWr8rQzMN
A33s7PwQtlkPBuVx6i7KiUzQFp0dErhmXP/u0yEaA1Mrpt852Jv/xCGYiFtrmid/TBzzpzs09rEc
5+xyjmg/bXBWLw+91xgICj17C1uWHNHm0u4AUGuLK63svetMHypF0fXzAxdThqY04CTwZIIw2mmk
5GlnWHGNGr/RXuCpoJHfc3Wdh6quqr/aAMLtHp3iqK/xZic0Ugs3Xzx8h47FFmp/Q1PqmziOh2uM
6fie9Fp70K0eZBVOVk8/aWn1N+U0ooShD1m9zaasvRjdqXnIswqZ3Q6Efs9NYmV3LNf6n7WnLYoh
kQULeIFsIOU5J7AYLFGvW5ANQR3anbVkrzmLuXWYd6zrpjkSgizQTGnoz5U1/PsBD3Es4FH5+QhZ
XmEu8HhFNv9vfbS9B02h7zrb8wtUNtlrA8Ie3llRRzUE+gYEJ0ibVFrth4m+Sf89oYTGX1zWOeki
/kfcyDU2sD7h5SjqsG3fZzcl6f1+aBRHuuS6AoIG7HJ4LXICB+GlUxYDS8dsRB6ajkGiYdFOm/MD
JjmR8CAERSA62ixITQmnwxhDDm9o4Ig5bxpQiEPTujdBhDn4jUEUtiSTgyq07QDqwxVtxCrhoFt1
PoSoRMeVP5Tfm+m2q7apSjRLMmawgswEBo0r9AgxltleYtKZWynfHHqdqgoXqt8XnlLxPCxDzqvD
dCp9XdtGU6kYJ5UFYdZTPXW6woQHpZkdnSE9VPXh/KzLZ+JjjPgGsbposzrO2TLDB1ZGO4+AEGb6
5iAF++8NXRBvoUi7cTFjznVzascejDoeCtgpjPvFnvyI/ujIjZfGihGT3DtO7PARXfkDRal2BoSr
QMPk3Txct+M3rX87P2SSLP2pL8JKyZzQbKcBNpboIQ0BDC+2pZv60XjolmuzuU/Ko+79mL+wo524
JoSbAxpRLaE8nC3IerabnumburokqqlSDaEYdHE1d14P90L6aNe3TTT5JAvOj6HKhhB2c7WEhdnB
RhM9LPRQjRsgmVVXNOnqQbIQ3Yp4xIJr5zQWemomkdViwJgHDLodeCAdm32eWXP15xncAslLkz+2
IdQ2gdDt8yd0nZ53U1LjQKjwOzdU4JHQETnJqpYBMl0h7Hu2I+79UOwAXdhNbBMWnq8D+qdPV/m/
E8vakNTkt28sOKTahRux62TL3BgurqbFAa184FuhbdAM2/O+Sa4OaysiYKHxCgoKLlixm9eyDqzl
mg61n7XYQXZh8XremCxeOPKet41xClshJpfayCqqA1WUN0HTQHrIRa704Qs2QMJg4GSy+Kv9NFxG
3HI85iFckvK9jK46EK2oTnGpGwQHHoQrcTsX4brV2KRjMiEcOFwh5ug/pOtVZP+ysPc+jIho3YnG
brosMNLVTyFq58lXEl722oI4UriizGmB1aux2kdl0ukvQhXfs+w6AmgBgM1gkOelmtPZKGYXa3oE
/KYzrvQp6Ie3wd2R7DiPL1+YdguPcKSCACn7qwS2OjFAaVuAkxbT7uiHJQyi5hiaz+dNyE4MziUC
1OVfzW9xRfZVN+jdAuSNkb/V2gXeP0E1bGfnIXR31Ntn5rur7ypXkeqVnO2wCpUqjKIBDXhhCO24
Dx2UdLGRQ1DChFp2Eh4YHmKVCpjC51t48MAQOsLBu4bimrhyjLzPW7PIACZw+m1FmB9SdLOhB2YC
/MvYApYBRK0G1NQIXe0l+3l+dCXxfmJduOYNWaZrFDgN4Fonv6Q3BlP4Jx1HNNiglwNlE0cscuXu
0HbImsM9bNiZ9j5ND1p8HasOC8nmAAMfZgQ/uph0SePBDImuILI4xAc73H1hqFYmhFvYYmqURVkB
PCOoescWGODo6bwFlRN8slarSWvAc0z4WCEF4VfeezxAtaxW1ANl2X407uDBhScX0sTisxVMVZkG
cjFgMaC7Vid42sVoGyB+Wd7gwQ17YN8G73FdPU/9c6hCfUkyTifWebysfIRy7pBqOgKuGNJ967mP
+sAuOV1WRBwgstAPPhUIxHZ/fmglO+KJWeEMTPI0wmMKTi/koQ2vcvt6Mt5I852oOiw/zyHegS44
VCwIg6O2JtwfinYEPaDupiim6rGf9eymcDQ/12PF/vR5HHlxAZR6ECvAG/DTm6DrWVfOTobqXetb
/XU9PY5s3ozkqEO/AqK+/46z5UgT2IJyMFaBmJCf6sLJ69rNNqgka8ZzFj9o7dv5SZKN3cqEmHq3
e6f0wgomasA4G+uV9E7QzsF5I593vL+IGRxWFMcwJD9OA3AGzfc4TpCkZu64ddI2GFV3iM9bHixQ
tBTi7Yw6p5gqKyzNKfUE8uXu4Nfa0Ta3AwEN1/By3hGJGciv87QJ2gJ4cJ86gigrBq8HfKDon23v
kkyQgH/qDcWbUGYFmHdw26GQhfwGn7PVerW12TGyMIKVPETzCAsfcr2/GRetPRp6qB3O+/R5mVK8
OD6s8a9ZWctcO100Ak32MmGZb9U/pjJ/MqM3upiHuXs/b0wSbmBxBZEC1hFYt4mwoadpHYeMIZy9
KgKNwo8J0CmnfjxvRBJulE8RmkyB6gVd1KlHACN3lctZyibgLmwfVxn3Hicl/X3ejGQ7+MuzTbnI
NmCJwrYzx15hMI4Hc8NdtrzG4AFKE7R+BZWxA/gXiSJV0ySKcPj005sLRZQj4wVgiQm6cuEmGy9a
4cURuGRJTdvF161wRqOIHt4BHInZc2M8uf0YXfwblw594I3x6DOD4laNNzL6DjRkZ9qNNWoj6KaX
djyOo2a9FGGLq0iiD/UhrUm2BAPBbqoXThfv+zGH1sCAnfWqbcb+Chnk5oYZc9Rf1m5i3TmLg/W2
zMvO7Ob40jEL/bs5V/RySmh77P+PtPPakRtZtvYTEaA3t2SZtmontcwNMdJI9N7z6f8vdf6jqWIT
RbTO3jOYCwGKimRmZGTEirXYXhHDYxmBWZ91heZhkkhQDAWO+SuTi/Ew6/b0PZIm46lo/OwlpJP1
uUzs7lZ3kvFgYOOptEF9lHmuhrtsdPobPTXNL30Vwu6UTKHijt3QTjslkPIPRQSgeZbTJvCmWu7/
EYyezQECtOK6M2fCdj1Y2eOQ1+18S5d18B8dkKUPjLrYvTdAldi6Yx4W15YRTq9lV4cHK+phAi0U
+AEoaJrHMNLQCvBt6M53QTcxADSrofSQqrn8Jalm/6lom4j+iWVU11kvxTsE31DO6fW88ahbhflt
XibFDZ9RC/aak0w/1UotMljTkuwjdEUl72wIww9500S/mrZK1YNk1TlvYsvqEt7lQfdF1Yf2azEH
aMr0oR1/R6xB29dBpyOtkafanR42lN9a05fcy1v+7RuampgsmPIsYBIAPs5PVsRFFUoVXMlqNns6
3A+q1B7nWD5GUDP7ffYzlrYaV2uHmZKE0Lp2IGRbFkUMP7D0POOUacnBBHzUje+H2OHUiYVFUC/z
1CpawZYaIB0rpZM75NeXl23LB7GsJyG2nZROn35HCvZXE30Y1afLBlYSTCiKNG4L9K5oUSxjUQte
tcjbieJGoUrfrN6yvuZhMNReZeeURx0IMA+Z7wScwszsZ7cN/UjdtYma/VsHWsz3i5rbMhr6anf5
l625Dtko+Rn0dpTqFwE/DfxxCHSAEUP3SVJ61ww3Gg0rlyWe/2dA/ICTtbXrNinU38RGg/qaqNA4
gsAwpvImVzcsbbmy2PxGZGexJaQVa9oZoC/KTc2otdvR4k3KwxsKb7oA575ETkR8FtgEItVOtV4d
OA5DY+OLrBqhsUg+iS363edGdCuNygF9dU+yn/rmkHY7Q9swsfZN4GH9Y2LxMnSArJp+TJeuGb8l
hrmLOyDZ+UAHc4vdcsuZxfaSi64oBwlnmulKqW8aMvItFMJKfmRT0SFDAvcAwmexXlE/qT1xT6AQ
8gOsg4fsaL6EECvr/vupXKFDODG1WLexkLNkkihR+mV0hdhpngYHo9218n0Yvj/rOzO1WLhRsYI+
8RltLUZ/15rRDobVtHjVZZjcJdO7HATWrg1YNCE1RqgGNPvCWBUUfdc4LOFQelETuWWIRt4VMlSu
gV5yvLUpVrffiblFSGiURJ9yCXNT5rtRv5vkX37v9unrZa/W9h55JgUWVVffdlJhOeuM1AAyEiJ+
ACDBBrShzFvcTBtWlpqxUx7IZjSRzMawTdnho6k/m1vMyWsLduLJctAum+u5Sn5Ln5aGeRy0pKbs
r9zPUOLRLPLjl8sLt2Vusc2jCXnzJmXhNO1Hav1gzs4rmRwK48+X7ax0M2DuI2egZ09/GAj/eair
OU613zEi33PvZobnGM+d+qJMVD6iXVgc2mm7cbi21wVkA5w7CnYwoZ7bdEI41oMCMIVW5GKiT7st
uu6lG8psr9Qfeno4krMBiliLUA4s/LgoOxZN6nOT5I+DZg1wDUiD3u0l7dFIOh+2hly+Lu3qCzwc
W62qVYu/uQDgBROC1ucWza7Vmyoh7BZTatFuU1AbToZI+aYmvhR6lV756TEbu2yjkLZyBQOa0kzL
phgC5/DiycUnzhNzoK2Sh8Z10d1bfnW8vGdWjtv/kDCaILPoSC08k1J00PWOyrecJNnemOGVNOtm
BIth/fwLS7yDmUVwxCjowpe5dEwKwUSpuKAgoj511rFUq/1lI2sLxuS54IxhJuVNSV2Z7bBOakHs
Zk7uyBiWtqU8srIVnFMLi81nzUjByNpEVkRPPn6M5YOiXWXZXTH9RZ4ukL30R4FGQGolPt1Jppfk
Yz7Zk8BUKgyRdo5Xhj8ur9ZKYKL/SCsK0DrwoiWKOBliq9RKDYIQ5UYdbnJ9P9m/CmPrGb8ycCXa
q2BvYI23+P/i0xtp1k2RSCnaOCoOThf0V3nv1LNr5YYZ7CwntO8jOQs/BE7YFbu6yKoPw5CmL9Gs
RTdppmbF0We8O3arqtP3qumnL6JUfqfGI8S9KsrsoMgNKDibYWh8Ny6YvtqbUTSpFA4i4yV1oI/x
aIKY13HTVDXPHkXKN7JA4cV5rQL/wEPDkUzR2172kv0pCfyaBgEvN0PeT0Pue3rTSNdDKwxW7bRX
1UE/GlM3HOu+sr3LH/PtScY8MyswG9MkfSMjilLoECUlbUXoSqpDayXBF3sCMJL79ftF1zEl0JyA
dwCgL8Ph6MRKnMf0F9Oun1xLyaPrsDRtl3GdLX6QNa/4coLty9FUXsTnh4DyjFQMKaO24VQ2t4Vt
lk9q3Nrf7VKjhHN5Bd8eBzElRVA1bOC3EOSf2yK3ccymZ4K0LB8qjVYSusb9dNRLaeNTrRqyQHOh
92dq6pLoI1DNysqTnjYz4MYpUnivRh9Q49k3evV82ae3ARGf/jO1nCXyS72Q5xZTkwnHX5M/TF35
9bKJ1U8EdwuNTFtz3gT2Ss84cyUmhj7YZb72mKDBFybTxk218ubHFSDZ9PnAzeLV+efpIocqXjrR
XxkO3fwcpbdS/Bqo1wYj3hHSmdXtjEZ6/KFMgWN+vOzj2jLCYiCUtblaKLKe25YlyeqjxKBBjFRz
1uVeFh0uW1hbRVsAv0mhACu+qft0RuGbxF4vKl/RepvVp785SyLK2xAbCTLCZT9nCpKinmvGN4fk
Ss4QLpivIrKoy36srBRpIA0cvpLOlaKdr5RtFFVU2gr0H5Pidcme+ZENCyunB4w81QKBMJD559xC
VjE2GPph7uX5vR9+iKp7y/k1qBsPxhU/xIQXIgFMADLDuQgGiGTmbZInuTcg8Kh/MbdUb1a+N4ET
gWlud5oeyxiaN107McOTeyXMukOyU/MHrdtQXFy5kUzABXwKUY1i756vlJr6ukmJK/cq5ahkHwf7
WFifdfNaNp59A8UUhnovf/xVp0BpCIEAQO6qeCycpCxKAlI9GDDYx3eG8RpaXxMGyv5vNhZOTYkc
dIWNjTl/8LsHStZx9HLZxOq3/8+NpUBAPc4N0G5M6PN0UJT0amJK4P0mGInghPAvs1yLgGINel7B
IpF7EsOrkWlRo0/+wotTE4t42URWSHkHE+lcuw7jzv3G6+Tt048Um1IAe8whrVuGLNPooe6q6twz
i8jV84/xFxqrlDh2Jp2a8fvlBVvbyySrkIQJCBhqYudbiy3npF3d5ghgPUw98slMU8v01Ez4B4+T
bx7lLdmytc2Mg0gNMSMARf0iknVxWDhl0RNnzAh/brL4n26LiHctlp3aEDvx5MDUWi3xKsOGlLvR
r775LAe7ONzYCCtLZ1H9FPrnVKPo558bCQfVH2tp4NIybiUzdrPwxWQOMnRcxbxFM6qaN+KO2FmL
TBhIJ5kA3Ey0qNXFER0aFYHJaeJbOS+zdKujH2B6WgvoYtoiG1v5SMxr8ER2dK6DN2I8tt7n5OJy
7tXdBIU4r0v9YzVuNWXeWBGkASazsoJLkatzcZRkmakccjSgh23CDNOuVHLXio6Xd/iWkUXwrErF
af0RI4YPwBt+MS3/C7E1wUsgGGjZ0MBHljmurAyjOY4QE8QqtXZtNwSld9mNN1v6twVs0LMVo9+L
i7PtypJROVreY+Xs8mpnO89K6njyRjxYWS0SDEa9kekWdX3x5ycnxy/qkjS6pBJetciwMsk0fQ7e
nZQxiI/MLxUSvjrp38IXqSlCoxYKVnmoPWldvzNy5PeCjTi65sqpFfXclSkd/C72hRXwk6YsH5Wo
e9CsLXzSqhmN9eLJr/NKXJzKfuTNaM4M4vWpcdeO2r0FeETNuvdvY1SRydAEckhM4C28mSXVrA3R
oqDebQE0qzSXBtLlTfbm6uHDwEtDTkPJSiF/OjeiFlXOg9MEFGoYh8GJ9sxlHocALE8aP4/SsAvD
LQqeN1F0YXIRA2K7rKyxpVmRRToz1fuo/Cfw213CpJ2eHvT6CNPVZSfF33gWRskLeF+L0h+oDpgg
zp205sIsjZZGrW035OwWHDXlHt6Goznbz72fXV029xYFK+yJPoICWzGFp8VuD31IljuhzDVQZuzS
fWnStj8WsVdYn5LkVVGewvCLE9xcNrvmJaOQOipCpBAgBs+9JEceoqymaK3VN0FIf0a0jG+b0XGL
foO/aSU0UXyi0UgDg0kqZ7lr8iSdqwJTpipfZ5p/16UJNEbVr85pny57tWZKNElk0FlcGcvHqp4X
zWD07BbD7GW3Ucru3g6n9q5sKsltg+kvIhVDkw61JzpOojJzvoqDajeKLyiga9Xc02+Fzppq2btB
3+wQcNICG0/K+uYF6QDfYPdQ4oJV39olVmC5c5o/RUrK5GleHKY8/3J5Hdd2Bxhp4Zu43ZfPpMqq
+7QWAgx2b/xMp/GoosI8B3XjxnZyaMwtFrEte4tcqRkbsFQh9sos+iWHLaKk481IBb6Rqiezfnf6
8ntB/3NvccSnvLCqNGFB7RymXekjMr2HYouFcSXwWwCXSfbpmpAnLxLZvJgcOPDwYUzU60p7antj
D+Lu/ff+mZXFygVZVyexqO+PoXqQa/9L11b32vwjiOqN/s+aP9QCBVyQZIbS4Ple1+Ypjud4IhL3
z+ngMEomueFW8F25YSjOUXbnfxR0l1e/zuR17cM6BEGUsgvlz3L02W9iN/ebpypC0nUjXqyas9jk
QN1A6i/1CqcxBF0gZp+bubyxkrtU+7ceqr35s6Qv3m9Rv4hvsbxZ4DUgCSCxYRUXMRdW+k5uejKO
xHF+SCmEjnm0AR5eC4CkZxqPJ9I0eLDOPxKHCO32hlhLleha7vJdN0zfeIkwVWVs3JNr+4H8yeKR
JirSy6dhpADPyy0aJbF1BZYQJPRVo6YbZYe3lCsc1VMri8vD1KMsd4QGW5vq2b/SbJg3/qjVjzBc
TZ8UabaYHDfLI02VlNqk1dzGJdUQN69j50F1hv7FzPbqsEVY/7bnu/hZi8PgRJPhhybOS/D3pMOR
CQ9z9gIjRFdrV1Sap4fHZuseWNutNI24amD70tXfmcRJ8q1AuWvN0BF6Zd1eR6Z2PUfdnZ+OVxNH
0a+7m0Sv35/xiT7VH5OLJLkvzMnPA0zCy+G2uumO9o/W3wG42tNJzKON87h2QgRqlyK9DlPAcjan
S8s5TwVHgOL4jxqM5GP16fLNtnpAGHtGn1S8XZcgETUwcmeqhQVwyNFNL2dKfBw1pQrduDT8f9qw
L/9mDSk3QfvBy49K8/mZ7Kep1wOBHmrz6NhZ8pdcLm+KkpKDpd63E2SC2ZYqzaqXos4JHxfMmctI
E1bzaMRMRXgWTQF9lmFNzG/1wmH+wtioOqzmr3wsEdQw+AZ7p1pxgkgqd7ffpozEDq7OnWcFhzj5
MVqupH2o/BdLPejWRmhYjT8cAw6CLjCbi2UN6WvPiS7aqI3lIh3zCEbv4CMmc3nDrKUm1Av/18wS
GdPYU6B24tDJdbAP2leJZkFVHMJpRuN4I6SufTbKt3wvykYwtyxcCgxJQd1TJHojUKLGt/91qsHy
pHYMoaNJjpc9Ww1iDMLpPHJoG/D2ON+YgdPbNPn4WmanfYjq58K2EKQuhmNqBAd1Tr+Os4FsxUNs
bs24rDp6YnkRVvwWRZvGYM9EafZlkD/PifZUUpz1aGgdLnu5tk2oJdLwIHGmPrZIw6yqz/0gxlRS
GYlbGvovp81uaKxtCW6txS5apoQUixq8smQvjFoNZcCRiUna7l+LygldbZPOd3XdIIjgEcWVy7c7
/2JxN2ZD3mIjtwAQI4hexCDodRW6xo334erm4K1PiYeIJaZAz01BkzPNw0y32WxbW7lpHS1I70k2
y9HVkTIAot7Hje2ag5p80FsjfFZDtbu1AbO/v05DpRGqPF7lDDkvD4URlZ3tSPyQpG4/kU8z1qbG
uxwW2Y04veoycCpRQRNNx2V3IDaUMLUroiZp8I1mx4GbILfsN+E3vx/+nR31Ncw0Ty3yR4Xn0OVt
+vbL8mglVLPeFIreUM4Y2mAMJbmOR/dtP5hQxBe7AI7LPH++bOhtPMMQeDW6nuI1ucwQtX4wOs2h
P+E3d7n5bcwCN82veJDTGdnw6e3ROzclfD7JV6D3KrVRx5Qyoarn7J2CZHHrQt8yssjEesNoKkW0
dFAyCZrvjtS7ybslAkAZ0/vgmqEqxKzcIoYw7VHLY0ApP2Huxkz7q8xKD5q0VQpacQW8ESkCM1kE
rGXjcFJIKkuFqnreWP/QlT9aPgE5KIONa2bDzpKJGZHeAnHWmb2WTW5YSodGGve+sYUzXjUD25O4
nclDlhBwyeknqalMVm3ye0+2C9t1zAKer85/f7BS6LIwZU0JCRKB5TsuqGoiVQrZf2SWbmbvbctL
4nu7iHZ2/c0sw4PNTND87jkVEZRAYFB7UUC92YutZ0ZNGPsRVu00/Qg31KtakvbIEgptzAAZDLtl
gbO/fHxX4oQYOTMFCyX0Sss90mtBnHZzVDD6Ix967Xs6DceZjHxCM+iypbeVVzbif5aWu8SPiqAZ
Ryy19icGW8hJ9pJv7Ofxm6GS6+2rrd78lsFFOpK2hQ+UC4NhU7nWQMb4IR6YcfscWfa+kb5YW4Dx
1bWE84z5PIEBWd4snaV3xtgkhacAW5zCp1GddrLv9tZGivz23cZK/rFDK+E8DtZFKZe+iWOxolG5
/qw7s+fHnmR8yZzPtrQlafM2EVFwCVIhNiV+aYt1tOZwCIOaMFKZt+pUuhrs15e3xsrJhkJKUNjS
BRBp1blDY5VSaGCm1yttVXYneYj3SQt1C7pNW7zoa85QOzaBHItztnwR0lFLpVS1aKcHpWsYj5sp
1e8E/rwqg7CemHsmgoAgXCY6XQ0Gt/Y5xaPR5G7pG7dWZrQHaYofQll6yBrduPHV4U6RpBvbrq8l
tfhUVfN9qQYBPPCcwiZ8pIekkzb3NwUSOL5ERhbIWr9xIt9Sp3JdA/oW/X/yFNbkfN2HugfClIQF
s0HmoVSyKzkUhPHyruzRRxuBRMe+J48/gtnYxUogmPY2yo0rXx5yASasqZVRMFu2DZrSpwM5SQIP
cBP0lhvUzxBbHd+9vTDC0CxSOQBolucyS7MqK6eAQEAe5jfy0YR6f1M7byXdo+3B45innQVsZplM
d3GVK1qCmWJM9nn3yZoENrYdr+ZK0Ol0uwnhKaVE9tBotnLN1XXkWSmsk1MsRxxJAystMrCtx3Bi
ja03lsptGm5BAlZOj0CY/zEjIuBpBpbXsDB1mIkK+jup+aENt4TXV6K2aAnqICrJXeE7OTdhV8gJ
ZRLBzayfdf9Dn3+BWKcdn+3mi65fdf5G7rJSbkBE6cSeCLYnLrVTa/tTFBfeXO2K+kMyuRHFb2U3
zDe69M3R3Hb4JPVX79+RFPE1niFArEhnzo0yi1tkJUA++hPyw6QVN2NgPETSl/dboXfF8JfM3leX
VRsoJgFbpqg4Gum0r9vpuqqbHTDfjetobVNoaIoCtQJj96YMPcR2WJEPsSkYUdGan+T+7/dDJ0Co
KvggOnGLdFmNGQjozYbNLX9UjBsNTYF0w4e18wPETox6ARFi851/EJ+J7ILGKbsOOZC8NgXJiLt5
N6ztbXr2IAUBn3LbLW7SwLQLh3oIK2XedoyaQGKiDE9JuMv9n/Wwy4qNPFZso8VVBD5EzK7B/kDN
XHh9srfTvq6ZR2fIWYOT0+pGVx2e2uIxsiM3jSO32tLOWllFBg5FU1YGskYCfW5Pmnqj4mVTeEku
pnXtH33A5aKpW+DBlR0n+pagRsRFTq3u3E6uKaUfRrJIJWvpZh5UaJZ7Y4uqc80KTVhqkKwfV+Ri
9eykYvXSqUBk5HZEUHprRHNlNzAAzBMDulzg48tymdpZsK2F/P1SvS9lSqkJ3dCPSnMHb78aHKct
lNqqPdGkJD+FyWHZcAOfYgytzKpZxXjTOeORSrxrOr806zs5C+x81pG+8XvHj4lwJsJ+MLE5Mvf7
YhGHPq+GhBSHi6m9soIBmfEtRqfff8dym+OWIpijKN4ukwi908ICqtvCCyg+QAyRRteRfN+SEaON
2X9SJ9eeHxH2CaJ/0u7Yzw/hVjxf2yqnv0A935CJMfZjleuFp/qzdIPil/qgV8aPd4dBQan8x81F
jKq1RGEhcTNO5L3Ef5FAurYgHLtsZuUV87sFBzgf0AoDWOe+TI48QbYtDhdpRFvanjKiKxI9VMUW
g+JauBDNvv9v6XdCdRKejHqOojBTCi/V5qtMh4/EiffzYD6/3yFm1Wg70TGhzrlYtzRRqrij/uUF
1J4tJ/g+1tG9TMYLW9JWNrGyeDRKoVURfPPs+8XigW3MUi3AlhqXt10XPM6TebTqDDkO+5Ak7ZWs
PSrAa9NKhcr8g6q8mGZ9FzSGW2nf6yTZcH0tuzn9Pcslbiue3U3H75kN/3PRK3u9Vm6MMr+Jk/Cx
obKRgoO0yFfpNoWQiGxs2ZULCE5BpIvgVwHhtQw5Q69OydACTswbx82U61HxkBVM1cjLJLK6r5c/
9Mp+sonXAgAHQIgR2vOdO5tBPWXwlKE6hrSzcZzSf+Z+I55t2VicdMMvktTxw9Kro9yd/WM+Bbtq
c2hwdRudeLLYskFVjrLS4ImeHO32q8RcUboL4/3l9dqyIqLayfkLS4eJ2A5fTCTgAsAK1zz7VPvj
ZSvrK2YKIg1EkSHgP7diK3NssQ1LL0WMXWGAPo1oPh0uG1l35Y+RpU5ACJmOPNfi00v3uf6QWVfx
5I3dBhpidTtTN2Bwiem8NzpcVW758WixYFKjkXa016VW3XWwbDOmr3qD4h/VYavYs7Z8ovDCiAm5
DkDs8+VLYyuBBJahbNuOqXw6d3KWH51W+XR5AVduMFhYqAAS8jG0RA1WSRUrU1mxF0z1HnnhY+F/
v2xBPNwWtzTEeUJYDGZqwQJ17kg4NJ1aaySHlh1lcKlBDJCEA/PlTf5tmOKOuBhkG/HvrU0Iepnz
hQQfETxtWWifM8loHZ0Uq412vfNV1/Z+dzPo3zrZe69zGIIaWszoEPCWcT/yFa1rCtKcsvsyml/9
+jroXmv1Zt4a2nz7nc4MLQN6U0BNlQ7cmUr9xUoI2Vvy8eI4nn8mJL9N2sW85WCEXRbIGr2fi7Y1
yTLG27l9NPOjFH6ug6tquC3V26DZAHOufaFTc+Jgn8SgIsjjru4wl5aTN8nXcCof/eibNF618Rb4
Z9UWk3+gEIEy0as6t9XPaMhz0rgM5dfWjq90Y34qtHov1Z1LZ2kjF3h7cMUEuwDqwRrHfxf73ZDa
OCjETTEMmWtZh8H+5Jf7y9vubdgTNiCehc0AcbYls0AR9/ZUDGgwd8VPY3qu4rtwAgay8The23Mg
tJlzJTGkKbJYN0VBzVGzhBXlyfQjKiJPl914G1cRACeo8jz4HRkWS9XJVZmXVVx6Rb4zS7Q4fwT6
gxZfZ2izJltgzbVdcGpM/JiTHZdVRdh1sAl59qy7UXJtWE+GUbqWfN1svbjWtgBoSjBt4PNAeC2u
Puhsh9wIWbgK7Y20PgoBOCPcYhhYtSLkJLiTBH/gYvXCujAoG6clIlRPkwO7mfMsWVtsrGs7jSv8
j5HFqtnVIBFpMTJzOIvrJvoxKzeysiXytvpx6DGQL1KLQZ33/OPkZdlYSYQZOzFuMwZ2r3iaQlsa
jN+szrxXAz/bOEKrFhF/pk1KJwXs9bnF0AhzQ/a5X/3sX3HFNpZXSdfSUO7a4nh5m6+u4R9TQALO
TUGm1zZxUbAdpiuo7qqhdB2DtG7DzOp+ODGzOK6mb1RdN2DGT/dm/7ULn8vo9bInq4tmIl9CeRF1
1CUEDUEJvQZqU3qq+tTHh9a4kR0f8IhnbiH4Vp0h+MhAnokOyyJMyGz9oGU4MzTRoZw0LwbhMyJK
ftmh1U9zYkb8+UlQSLPBNlGzLL2ky6iNeWO0nxTTbYu/CKVi2uV/3RELe2KHEdFUhWSf5wPyw1pn
v+Zz8Def/8TE4qRSGwsQx8FEHzwb0UPkPMzjRl1x/fP/58XizDS601WG2MiQVh3C4LZLjhWUFaGO
zszmk1ps12VCcrJky9QeKo6hqXSMdXnIXOogZgbmo2R8Mzt711rZvp/1XWV2MZQ0/VUyO/+39Vxm
DabFUBdcYL/Da6d+7PWj32wVNDd2+VJDR02hJbBLbKS1s7PCB7l1XGsLPrOxx5dQ1cosBsTkMKIE
O6fd9/bBUG+sraLO6t5gAAncE1UQpHfPd7gmT2GojFgZyh9oflTTvk+fUj/wrGQrn1tdNeDEkHww
pkZad24q1K0G4uaSQCd/1Kp9mv20tmLpamZyYkKkRifnNQ7SVrN9vDHzVzv/Pir/JI7X2y/2oLoA
ai4HofWl+8+fRRCyeiktBp03WC1BeRR1u3AcmYh1B+N7YbxetrXl2CJKNEHQy1XB2oW1cUXvph8/
G0A/FO2rWt736l/kwgwq/PlSi4BBpzypAx1raq5/T60pculYHpBPub7s1Uq9i0zyP0PLmX/gySW9
d5awDfa1/9HIdxbtwzm+GrtdYV4VEdE9vPLlLfCwcOBNkDqxu7hzZ2WEvphBVs+vk9feia+d8aPh
C5tMpjmxp1CNruq/SZtPjC5qUYU/N2GQYLQb6kOmPpXVgJLrUW2+DggzZ8OPy4u7cdyWbTjQ0VUi
i+OWd8CHmQmt2/I5lawNr7aWcnHk4OY15j7DjFz8MGKvbG8seOEm5yocvMlxm63Mdsst8ecnRzxI
y1AaNez5073VfiiKj2r1cnnl1h5Qp7tycbD7Ki0rR5iYh5dx+q5NG/fxCvTgfNsvgu5o+4EZ9xiw
x/Z1nqRnxYndUgmfYNpBAMW4jfKHMmVCIDO3TpxIWi/t/EUgqW21kuMI06ZevGpZdxenwa1lTTep
Ht3UjuzNZQ4Rtbk3RnkjXq7HMPJPNFEYuPodDE6+XM6Ya6e1BOdY0r1U/iHH4THM5oOCwExWx/dM
3m5UK1b3ClcbeFeec28Q7hoDAmMaixNnIAlQDftc0aF92QLvrl4EJ2YWBxvpytqJJ9a0jfpDZtte
PUQPPdTHmfYzdLYmyleXkVlQSrMgLmhFnh8As261nhlJ8oJWEGcmntMdW/jb5NlVi89J714+DOvO
/WducWvrEPc30Llz3opXCSyM/bkpdnNz0LbexVt+LQIJtT8/GBsMdcmLnDNIddOOt63+IMk3uv7z
/+bUIogwLiYVmei0T90/ln7MYa8b75To3ol3lw1tObUIJQKX2ukFhlpYuuwPsf/J8aHLei7yu1H9
m7BC/0ZgYEmkDF38mJMD5si+niXM6HthZF8X4WdZM7w4mzzTCmE6osEy/pCD9MV3tlq6wotlUBF1
aEYO4QeFO+XcsGE2RjcPGI4i+XqUnFvC51Ncm/d9GG4dtrX75tTWwkkYBPNCzokio5ocw2A3FE/d
fEXFZu9IbhDq8K3Zf3EETk2Kn3SyrnoWlFUa4V6T/srsW6n7NbbopPhw8m6RWq/tF/FwhoASDBB9
sXNTdde3YwqZhzcnB8tnwPabat/5U3FQ1Z0dbLF0r15Ep+YWsSQrLK3sGsxV5JSWfp2Gqgtjtx3Q
LHPu7GJfZj8709w4FKvb5cTJZUgJ09YqNfEJpXt7PPYFZUMQDeYWm9ha+D/1bhFRtILZtJYalVcM
3xLZk8PHZNrIlMVf8WbnU3tHR5FmGaxi59+L1kgXmBU3TGEXH/rSfybj2riyt0wsQkiOSK9dtDUJ
Vunfcfr3VbP1CFxdKDEQguiDGFhfbHAKRlWENBPAI2aklPBrI49uvMUgt3pw/xh5A4OmyIVWx0go
tKbp29x+jJzwOqKYO35vpJc4Up5seN8uR9/VpQMlRitTsDMvsb05QAIbHW3KRNO32nnUt0Y7Vzfy
yd+/+DSjnE+9JFLsyDSvbCd6CBP65EEh7f3pb+oaMAjadOaBUWna4huZYR/BfYwv9DtTN7CkzI26
9qYKt3pj65vhjyF9UfbsrDFVEwNDcsmjrPz8P2M7GyF1feX+M7KIczKZpxWlGDFSJh1T12bIv/sU
hRvHczWcGtTBEQOymFJdxLdcatrJ1jAzCRxvkIZemCGMZoyRNzujWybp1cCT7/KuW8mYYC9iTghG
UwCWbwAsuRGH4NkL5kL2EMPrPVQdbl3sJOf1sqG157NgFmNyDLYtRm8X0SeB+cPMTAe0ltHt9Sk7
Sul88JHPTOv5qtV/0o3+YFCfiifzLja22utrfoLTAakoJlb573nsM2d5yIcYsIreVd1OQ5xmrwyJ
43ZJ0SIko+Y7OYQi6rLPK0caADrwUlrfTB8sAWpq3uWTr9B7Sv0uhcL1+zAxannZxgrrgApsVRR9
f3PtLqvY/Ww0ZtbRCDIn/THrwQNhrb210Ti6kSbUpKRReqTYZN0qpACeOsf/MLgLcsjsEzcK4HKO
30/YI34SmFem1hkTXPZ5y0mVs1HD7974YVQvSZDs4B1m1SfXN52NuLkSAs6MLeJaR5dVLk2MjcEI
ZkYyJk+FXsqVwun75aVeuRSwRKOS5xkvqOVZySsqLk5DalVPPQp0YdC7aRRJO2WSrqspMg516igu
BDE/27H4eNn2Sgw6sy222klah8peB+8RzStpNj3mZSx1V7baXt8SV1g7J6c+Lk7pFFMfbEq6L8HU
fLBIdqr8qJU10iiQwhZXl51aW1A0CJhlgUQNIMXCWNjOtZqOONU1aOhWmgpRlmyOrwj3GJRA83+j
FJLgou7jT3LdZRsP7rUlBXpmQxnJ4BFMhIslHSFw7UYJ7N5c1m481+2j0TbVLjIQpprnsduwt7a0
jAUZgs5BEzzB5/aYfOsDPcHbilHGvnt1mpvOv1KC+6jdOBJrqTLzIn9MLefh5iLTjUgnJuij4buK
0XtTEX4xWtNLVP9z0tXXYBR/TKV6Pcl/8TQ+s724LfPGoPxL5YvXXPzYI8sdGMqDVNRe0qduOVuW
2xvS4+WNtPYpBfMnDBIKFZTlS8SOK7scRJu64x9T9iT/kxIluynYiAArVzTw5v/sqOefkO5n08ca
dmx/2N3nuyJncKl6lJKDre4vu7RqStMErhTqM6C556YsqUs6zSDYFDAYBlF2hEmrQvmmVq4M/dbe
GlJYNSeoMVhDQtwSZOQbZWb8bq10chBdVbOpQBcDSmbKiumDkznKLo38+zJFJe+yn+KULR4lUFZR
GYI1Gz6JJcJAq1TmKCeynjJ7ENQ8cOnKWxIWq86d2BB/fhI84yTXfHnAxhhb39s+ufWjyCPbfiEz
urbC2tUka3fZrTWTFlS0QrgK/fYlOqzPhsqeBf5xUD5KkucEX635uhk+ZjR3Nh/ia3H01Njicig6
1UcxHNiJBaIl7P/VYyhcQUTK2j+pFLr+cBsZ78aqIlrJC4wuPeU2BhnOl7QMo16OhUlJmQ+j0t7M
bXToBvNweRlXxgixo4p5D5mFhDP03M7cVVNTidtdHdDF1F6CiBYZjCYArHdq8IMGDK9+yd4Z2daI
xtqiwuYqAHccB2PJlxfLMeDykrMu0ylDnnqfRZ9k67UzbwLrOdciIAl/ccf/plJhIETQsC8uCIbf
griRWFMlVF86pha7TN2HzJ7UqFVurOtKaZ2jzuv5f2wtO9/2GAIZSVhXPfk3hIc38/3cA0X1qQ6i
fZQX12o7Vq5cOg+2HLz+P9K+rDdunOn6FwnQLvFWUne7vcVLbCe5EbKNVmqXSOnXf4f58E66aaKJ
8YPM3CRAl4osFou1nHNZuOoiFIiHaC0DLue72ipKPMs4m7idSL3Akz4R3PtoMoqIkcVNp+mK0AmT
zsa2YXintCBscX6S7GBPdVKXb32/42A5v6yX+CnZlZ3qJQUUwzZiOlf0si3Wq11/Bx7HB34fhU50
UCKbjmmD87OQmVMWdgS/PxL6bOXLD5sayUdEELRfgMsAaIqSiM4cHNKipAQw0aQGdKIJYrLLElT+
XvRCCtaaAHPM8oFOp4WVSHTFgTnFXhOtIzCAdTMzKu97KkS6p4EI6YSDyPE65KUPjrRO7C3EsJgT
U/6J/ryskXLbTzRyzrcF+Edr7zUQZnMjsoAb4lqajVeuWYDpYkDboMdZ7tNGFrkI7AGpmzVD4xAG
p4s4q1+scvyQHMxC4lQCmE/eG7B04LSI9p4wzNnBRBy8q9BLnVjWqMs7KHeIALoWng5RmxwMG2ZZ
1aMH/0PMYTf512WReNNvr6sis/nspE//fYsEcAL6tNEP8G5Km2wA+20CvGq69W1CBsfQpRdUO/RX
ACabzm1g7beQ1iEE+Ox7ACX64DrX+WydDOnk5CiCjk0JGau/J+Wj490j0r28Tqo4+lQN6dx05mwi
xQ4RbLnNS6CVHbs5cUeNn9QpIh0YD3js9uxAyuCMe9pXezAxR3QaNNas8vwAYUAMjX5PPDPFZ5xE
fYFhk4kJJyDIjsIoJy8VuiIr/2dD/rm8bEqFTiSJZT2RVJJ5RWwLSR1w2X1g6lL/UI+aiEuZ6DnV
R+h7IqXHvNPaMSzbUmyPXmhErMe9mVuJ71YvizUlOZmwcSsKW37ibtMSNW2xr+vyfui57mNU8cPp
x0gXxep6o72WUJmH5JVh+K3Y2n0NaKOgza+560ZwIQdMzyY5/UDflADX+L99DaWzluOpN7ui1ywr
7jj/0QMDi+0AKLGC59p6/p92Vp6qbvI0nDBnjNRvkB+bDBCWDVqnZh0MisaAQunc+Vazbm2A1cQg
62DTyJ2zCFTFl3VRudzTdZMioWbxe78QzY7e+mDZsb08TuOTXd3S9YrqbiydLOns1UtvbXwUe8TZ
bTP70VCCZH0Zd0uZP5QLAbHfolFPmfQQyEaARMMbFl7+/HwM/dSuveinw6xOeqxXh+6xjl8Cmh1L
0CFHYAfx4sorn1tCrs1+7fb/eX3x3MN7D0ENqtryE3oJ09xp0bcUZ20Od/aTtSGOY+yxg7tcl7rb
QKUuxLk+itjILiOtfq5u3bOS+OARjsPcuHctRPLehFRSEU9gCqkAArfm/m41x8hc66vLmirM9Uy0
5O9qd5jGoYam1Loru13dvzapRoTCeUMEui+dP1xrcla78bu04KKTo+wfyzkx3F1J9ulyMzmaRgSl
LqDrwhQFkoDgfD1fxmWtLK8IsIyLf2Wv13n7WrLPl5dLqcuJCOng1YafVWkBEU2xK+e7HoB8ADHb
+BXRYf2KhZdeIBjh+quMZBPbwAivOmwM4EVpcb1233iGJvofl/VRBLzI76NYJBhc0EIhHbSgaoZ8
C2BxxAP9HSo4k45CU7UpfyW8K79WdkG4NUOCaTws/DYcjzRN/rsSwC0BogQOkcBgON93YKfYyyaq
bRk1OZrXgGSK+JdqQh3VhpxIkROxQTc7ZscQuc/ul8mNqX3TlG/Tdrisi8Lbgp/zX13k9Keb0tnI
C+hSEgAkAmif39Tl3ijfiHPfbI+Xhan2Rky8I78sgF/l+Yxwxsg54CvQuLMONrJN/hixrct3AUbg
NKunMjT4clT6IQmNeFLEa8x46sCti9IOS8ZtullNXaVatXQo6OBFHQD7DzZ9bgZemC/UBlBnnAMI
G5zL4O9tDzaSSWVLHt38R+jQ4+X1U3kDwJGJFnaM3AI+81zihNCXgZ8MZQAOfMGlj2zjyauzyFuN
qPA0U8U6YVJg0TvoZKgtEQM3O7Auxyu/Hrdyv1qAxNZcf2KlZN9zqpfkSEXnR1iJYaeF35uAcgPF
U5SWO0qTMZ3QCv5gIAi/vJQqUzwVKTnWgVXLukyIiNFmdV015MuEAWPHzXU1VpWRwEaQFwcSPnpB
JSNZNjxOMgOnmKOL0a5e++CVoDczOFrFVZprQmv1Ov4rTAZxbie6toENYV2WX7G6wdjlfAXep2Ph
NpERbL9tn89RaJi6QRGVrzrRUh7Tzs2S+aVo+W69MJr7F57Z0VbcAZJYs22WZj1tySrnFPO3i1CR
2d333HKHyBy9uK3W26DjO2o6SWnmn3j41fTTpA1fDLM7lKMdTT77ZHefM+6iygPGNdAtfcCgBJQk
wLOQmXjXg+MYtdMFOJvcz67GEQ67mP7pt0Hjr5WnEqnPPyC6gjzq3AVYI1piHQMu1Dc/j+nz5Hwa
msP2K1vfPqCODVA7S0BGvhuuZaRfjH6D/6xKN17xICQBhhB1ZXGlNogCQNssgAnlUgCY62neu5Bi
+tUjviWuwLCUAtiF1u31ZOkuBVUjCTrY/sqTrGdrtw2uDOEUnrV2NJi/tvxby8FPPrt7FGLuNmv9
nJovwTjEfq1DzlYekhPhkperuLHUVbbAoZr1Teg9UzN9rvJtH2BlP7B5J5Ik59Y51gbiICxrW12h
XWMtv826cQilMkQMWQKWwcF8+rkddpwt7thAmSL/NThJ2OyLESP5OtQfpZv+K0YOT7qqoN5QQYw5
Yl6ma2MuZkk+cnRPhEhWQSay2MUggmz23LOrenwqs+MHduREhLT3RltnoBGGHpYHBcBlZOdoV9Y4
R9ViAS8Zbzr4YtCES3uS0WpOnRZC2v4WXAtDf5vrGBeUT0cUfuCABIQf8PXO973ozLoKuImgJ/w5
r5+zPIjAwYAZy/sZfoKXkV0+h/QD5RGgs/+VKvzISf4KD5eVgPMFFxtIAyYz9tEDfXmDFPYMhfD0
RxMo6BjlfpIehXScTfhVl9svlYPXSeFkP2buobtj0uVsFG4PPV2uhay8hdhbjuPY6m/+NOJ8GtYv
TDIn/lodjWZNQm+MnPLnZc0UVnEmTLLugGeWnTMIo/X1zAfEHhFjmkqZcvVOFJLMG3wmm2MteHJv
6InZ7Be7fqowjZobvy7roghwznSRHBsbDXPs8B9o6PkLhn33wYQMFOmTISR36+y8AL1855c689Mt
ofj3E/PzN5ssjIr9QrnRR2sDbQGPqXER4tulIPhMN+lkheGcAYUVumUAMqAheJsnXRuRTg/pGM1I
4fE6gx4ld27QgY8ZAgJFdCzdihjtTBPx7yfLlYN6pgWbIawhOPjTbTjt+WCL8xR5E41bjU2o1w2Q
hcCvxLNIvokmalGPjPDe3domznjTFzpCIlXYAIX+FSHfQt44hKLHGlmLPJpZRKxb7sUAbAkApMyr
aLZilAd9nVi1l/grVTq4OVmMyWohte69aHQeKf3a8dsl51HGNedXs4aBdH4dXlRjLzJZPoDl2XoI
Dd1Frj65f5URX3BiE62xtN1IhAS87UIW8WzHygOtBPA/QJwPrLm67Cp0qyed2QKlNL5RCASALgbv
tu2hYFU8Fwlzvl2WpD5Vf1WTDi5rCB2oCUmAcF5nZJysqLE0Dd6qe/fMBKWj27vNOM2FCIRW9HEm
fvE2NN8mjPkt5remTFY7WnSQSzqjkI4x5qDQn+xCL8d6ndNv2jSabt2kcMXqF6CUc/z+RPLvxsqu
ACH2NnXe/vL26JZOLvpMIEZYNmHcXeZi6mcPiKUxA7gjsE3zO79JGvva0+FhKS9EIKgC4dZDe+j7
PCcu/9SGCwxZlhTUPDpI0QTGzwCt+ZfVU+7Sv5Le5TsHqzDpPEPSOmC0aGijbvyIfZ9IkJ6cbRDM
sync+QAo2GD5CdakTAdJpLwyTmTIvi7sx3JwsEde/dUHr3d2jzI1ryfMyaPnVLNkStcgAMkD9EUD
aV5yDZbBgh5TsjhL9qNj1ZEVJny8nYtPnXG4vDlKEz+RJLkGk5TzXLni1I5Pppd45o50Os+gNoC/
2kiewcnsot0YtGEGYoZlZzjTrrF3VjdFvRW3AwNTCHCj0fv2WtGv7RKzWXPCdF8gOQrg8yG8nKDl
2P7ynZ8oc15eReXdcbKKkqPYarKllAsNm9eMPRELNBkP6fyZewkdwcnQ6ZqgNQZCpDKxtzWp24Ah
L86AxhaYcbrFLAP4Vx4vunKFTpR0uHw22NtsCVtEyswQ+/WlWL8s1bWngyHVSZKOmINpFRaMQhIz
0LV6Uxh5bI2Rz3/yUHPAlN4PiMBoXgVAJFKf55d9v61AeMV4Z2yGb8YEkgj/x+Q9jLreXOXpOhEj
ny67qMdM5Ki24DtmQxZ266eajKrStE9ESIdrChdrDsTjiYXP+fTP6h4vm7ZOBenoeGXvA5cXK2U3
ZWRWWWLOByf9538TIp2f1e1Dtoh1shcfjGIU8/sHJ/vyPwmRb1k6DOWEpzKeZriHSnu3GV4UFDog
Ns16yS/nYXFKdxQJPCt4yd1vRXaoP4AihQ3/13hDKRbuQ3RihiLswYB37C2vxdLHQ3tbFbcWRuku
L5rSs53IEuZ3EhUbhZ1XQQ9ZWfc9BS3P1tevZumAztbcTYQkfU/3nk+/XpaqvGxPpErnZposv97E
iylj39zuxQDM9TL4+9qyUFXyw6ipKh29pMYjyKiTbb6kLBT3+9QB3z+PSLoDtlRk6Do5dPYhnafA
bwaLC9Xs9RjyhLI3La67ToR0mqZhc01cd7APsg/4U1P/0LZYa0TISf6+CY11zv6s1ud6fiDjk1to
HJtaBFrFRTERcars2GqH9aY4SOs2R3l5VaUvaB66bGfKG8f5K0PajNm3U26FkFHU60tBp6jg7r7i
adR17dfG1TUgK80a9XigbgExGOmA88PUDx76nxxccAHmFwArFpF5vwxF0nfXeXk0dVljpUmjuuyi
KxTDHq50nw7pVpE1gLjC/Oqu12F/zNuYhsfLa6jcpxMpkofwqhoJ+GbFwXFu0S9j8rfc0IgQBvsu
8YQ5GrCxQg901J6vGxtq26cZkqs1psrMK6vajUAbtHkyZgc34NFWvX1ApxOBkv8ZZtuoHAM61eFq
3/qIS+J09lCnMFcdqoty+U5ESWa+hV1V8m1DEwWpHrcmj4ssuKm5ZjxPaQonUiRDt2HTYzZDil8f
QgdIzg/UvPd0nekKQgnRIPZ3o2TP4wPlnROIYVuWYNCwNofIz+/7bsfb1wVz2MUNBk2K9GYZn9YS
IAd78qEHTSCmkoCAIlA2JVtxAbHJfJGIR4bc4bfe+s3XuQ2lPZ7IkFbTQaXc9ZALFY+m3Eko/RFM
36dtZ6W/enfX6yZJlZt3Ik5a1dHIJnNIoZLrfvHWn5b92Sc32iyEMpAMgGAOCEyk/mX8wXCtvbYR
ezeuPF76H3mqsUGlpZ8IkFaNublbdAEEDNOhoteAZAK4yeVzq3KweKMDPVH4dBSGzzcfQ6NGHmbw
eM7aNk9dPl0TD+0g21x61xMGS+4zE8QAtjvqGENVW4S2sRC9Q+jdfUfmavOGe6ThcBj+UxA8ojuJ
2zeV7hmrWkEHKOMOJs9tzBdJhgC6HqPrc0ccLztJgfCTeRuY75zD5VVUWIJg+ANmAuZ4Q5Sazldx
BMawUYTgSTcxDwqwltSMgMOmgyoSB1Fy6mdSpHtjIX3AZx9SMNT+0HVAQe3rPSDun0fkrX0kri8r
pVg7cNw4QJ8QGDEAlj5XKp/q2g25YGKf8107jD+dice+YWry1EoxDrKO4LkGGacc/geASwY8AFiu
l7L70izoY7eGB6JD01C1yyO3KWDFYWywOfEZJ2F5UPjUc3PwT6dh4+3CviqfTD//slVZuSuc+Zam
3X1V+m8tmgCjZfPv0ow6kTltfcTTnhyr0dOhyqj20wZxsmj8AoWIDCCwLDbmh3vQQ4vGSUbaLWom
34oCxLsxCJTyqPR1AGxKkQLvByP2WG8Zxy7nQQbqQEpjzvdkvk69Af9/W0GL2un68lU5WtDd/ZUl
BVNu4S+l70LWCkhWml81SxmNRWxu99OWOM7jCjiBwdhdNlpb4VfOpEpW64MxvR15DXgCWgl8Fh6U
d7bVjt/SNFzvwqlwPlmp7/1OGQ+7fTbNYM6sfTM9Zqa1PLK1blBXsK0ehU5uHom1DEs8DiNqd50z
WyDzNIj1Mx8zf8eKDI5lQt81j2rb6a7Sqshe8sZd66Q3pnxfpIunydsq3DVmsXAi0SqIMVu5gdSx
WmYYAgB580Cq5jzP5AhAwtw9sOCuWTTdgqqTeSpMCr5ZBss1ZgjDRKxtR8wYzN8WBpmfZqOov17e
N50sadvWwqjavoIsJ3ua3GNnHdIq/ogI0aeKTmU3kG3f7hyMQ8w4brX3D28eQPmuJbRSaoFwTvCw
YwJbnl6fSVsWbICTMb31UDEzQikBuUxd15FqDBqNVeD0Bpsp2tPkfIZdz5U9/1mtoo3W1f2RNT/p
XN/aGMyb1/rXYAWx5ZaxR6urDZwxWVU8XF5MS2yIfBk5guMUN4Pne7I/rWpzsgZHbBi4B3Zgjnkz
icH2HsGMQ1+XYJL23GdzCOvINIsb7hXG16Csn6g1+zsgpBiazVU5ttPPEW7hxL1Tr7OKTfjSxckj
BuKDarv3ptiqrin5fFl1lYeB3hbmyHA5gYrgXFSDMfd8rEoaY/AIAw9zlsZpg/eOtVYpXj2jMekK
rUqJACkCGyraBHEdn0s0w4ZVjpBYOr8na8dQde+3K19XQ9GJkRx2ClpZZnUQU7X3aZl06d1cwrx0
WAFq6wXlG0qBPm4hIvbyZK9mVlfF2Fc0zqqg3C9dG5WkvC3X9TOZ3/KmvhvqOe7N4m32jX1Tb0fP
/nJ5C5XWgs5dgaYRiGa38y9YspEuroeraXLBxPAKW454exiKX1TXRaN02CeSpJgNhJTg1hKX4DB5
Cam+5PkcVdyMcrx5ipkdu5RpskCqWBTWCT4dQP/jhpB0M7J1GRxxASIg5hGt+JoMs6trZFB5OleE
LWgXA/bRO5NcCxcEjw1WsE/K6oVjitbcksu7pIwgXNcUkz9gFjXl/lv0qgZubyDQNTOgDV3z9XUO
98N2GwLjDwwQVpAEutFgVTMy6G3+ypQcSVak4DghkGmD8qgFHSE8Wfd9ce6ddN/byeZ/yvt4haMz
vvR2XAOGojWTiR799khaXQiuYPjGsCrKURiKFjBM8lEhzSge7fga1t5kJPLc3yl/7MrISCNmP/tp
tGU7C0w2wyevunHaJMVga389z7uOfa2LXVvuL2+JyrjQ1fv/aVNAsie9p6yUGoNjjTSeF75EpghQ
p64dNUNYKkfkouMRVPCwLWBrnR9PwlsE6fVMY8/8vY1fOj8ACF6IQfoPdFfisgboLHGRW0TS71zQ
XI0j91xG0Xl9JNjvrXgIdUPUqpMCZ4e2QJCGArpHct5jEbYzhnFo3KzeVeD1d0FrXRnWqAnWxMrL
9zFQV/FaAjCKgGA5V4VVdZvVBL1YbGxIEW3MMj8twLi7HsyeJs4wmY/LbM/XdJ1MP15p3rxdNg2l
no7YLZQHHfw5/wDwNhWbP+MDjP6YLV/N9EB126VyppjM+1eE+PeTi6PvnBUvO4joaY4jcLv5u2JL
ssVE81sImMLdBzQCLAme9VhV/DkX5/SVM4aDELfYsUvJXc693VpsT5fFKLU6ESNdu3OPxoWph7UD
ig/41MEwRI3x5o+fiXHstM2+4tfe2cmJNMlO7KywN5dBGh72U/1lA45UTl9w9+bd2xTu2taMwt9m
fwT+YnRZzz/R7yXR0l1obmM6tCvWs8sPtnm9DLuc3DVGTPtDVidhXx8G89rvhmh0f6bhLne/5sMx
nR8KHQ6/yr/g3S3Q3AMPs7nSxno9Olu9EGtglKJ7+6prkyJ7JZvmsaY6EQjYABcJcnm8O6QTQVjd
rxZ4IMD0bR0Gbu3DMd+tqaMxU+U1Cfo3TBnbYJZCleTcTjPPX0Y2iEtiBYTOjrLc+8dYhrmK1tQu
0z0p5nQHLNnpqUbIGsRLg1op3gQ0nzQ3tkpjsLcBI18ALCC3d/4lVjnNQVotMGW2J863hkamoWu0
Vh2XUxmSAVfoyuvzTVwOWbIFUWVf2TVAK9s90Ab8DzTwYqAa2S9wqolNlJZ2BkQoLkMoNGy4Hma7
jMq5/IDjPJUhRxzU4AhGISMNMVoE7kfraI/5j4COH8n+nEqSDBKlhsDIGlx39eexvfenT3y7M8tP
xfPlg67coZNFk9w0DVmPjm7sUFo9Z6Mb1eCPdhMQrG3uAVG3xq0obQ4vejzIEM+/48McvMmfaksM
/Hg3YXmo7UdfB5Wg8hdAU/0/EX8O4Mm9Y6/O0LNerBt729gve0ysIaa6MTBVbHUqRfJKdmFXzsyg
yARGbHseIyBYXN4Y1VKhwxNDzmBfNQEmeH48vapDytGzEIo4tx7GTSmaTnWpcFUc8icTbsK7Ikkl
HU/CMX02oviIogjyiocN45gUbx67yyLeHaamSkq2u6yW0gGeypQuFr+pLB9eEP482yK3uZ2yAaO0
NybdszUes3tgZ6Bl7rJQsVbSZRYKklzTc0zQ+cl3iDFl5YCueLwT0Py8CLgy+rtcUVkdfjg69IM/
KYVzYR6wc0W+D9VczAlKbsjL6rkJFsxizh5q05iC9MMlWqvdEvhgxPsVAuCPeV86a41IliNO3lcr
jSryj1NudxQponm8cvktCZ4n8+iHT9ncgIm0TgLg7ei6Pt+vi/hUAnZs7L8HIvRzGzMLsnYbxafW
465gTxb9isfbYuKNwn9f3oF35wXAu4KRFH7ZBOyF/AQdCbBvx9yvwUgKvvh+c6eoqjcd7+m7MyOk
EE+kXOFh3u0zBt47vylQnsCc+3Y9tuMLJzZI4Rr/5b+rAypKG0j2DipIck5vcaa0IhuiBTPPvlOk
yzY7iy+LeOeYoYvA8ULeH1UqS24QaSbDqZH1QEK3+7o6z9MGqGseWVkWNcWr5+8uS1OtHDKqeMZh
isMOZGQAp+nWavMGlKmK4dWzstswH15JpkP0U5gBAnQxnWti9orIVVgLzGIFzVpEP6bzFqzj44jI
9rImKhG2Z2EOTzjNd89Ek7OZExypOO9mPwZG6QRPo4PBendwMODn4mjjPQqQ/Hfp6aHAoDEwAmhs
1QjB2WenmeLMezJcJ94cTWH53YUGWR5MAdggrqA/lQ5pkdKFrLWLNQuRRPjHsBK6Pcz89fKyqaT4
QL8BeIaH1CURBnJyba4eQ/Kr9UT6hj+Wzg9MKt11TQgGxU3jjN9no6EQkMWRjxJHFOmJc1G9m/m0
CSBqAGIzn68XB9WYK9JeGe6N5cV82/lIlpTsaxncoGnpv+uJhz1KeB6KMgCNORdOZuCUdgttAMTd
xnlwCMIj3pMRShoaQSo7BHsSDBCd05hdliKE0AFdLVkhCA1eMXjM73nmPl7WRS0C4S7qkTZQTiVd
7NYcchfwhSCOzY7dyDAzuXQ/L8tQ2YXoIsbbC+8ETNCer1eWg00DZKsNilg/QqSzgq8DSIvN/0wi
B5vAlpiwPFg6HnuSmLmsGPEHrJZ70/bkjrpBgll7zZ4ovNyZFCnYRbmDOVYBKUOHof1iAFmB+4s2
VFNvUa4Z3iEC1x+5UHn4ZCq8krQLxGT+lwLskHUa9WOiHd5/PxYnFu1fObiMzhet86fWKxnk1M2Y
GP1h49+c9nrL7Sj3QYlK7ltkJ/q41kEVKa6mM7mSads9qbMlFXLdaYdRtbhZSFTW4W7hbuQ6Tyby
BP/ZCgEibHnocQC4D7Jm55o2PC0mPoG3Bb4LuGRtVEwsSp3XVDeIp9i6M0HiyJ24QR9N+ZazQtDo
1PQ5KBz7iPJue7MO3bcKcNMavRQrSVCWQiuFF2BwXO4qmA2MjFsOnMTYVa/ANUumbJ4jzGFFpdnc
OUjKpa6tkalSEaRIeB8jtgjfJVSqwAIicjk3scN9gJwt0ZInpAG9Q6/JDCtOGzz8H+xnca3IWc5i
YUMfBnAdyNFfh7TJI99CLcAJdBgvKo0QvAYgvQdbHXK355tGVrNbWAWNVrz7C3DxkkcHlCiDo1k5
pUInciTjyE3D9ZdigS9Mg0NhZbEd0KQat/1lY1ddkORUH+ku5mmOTBWFPunWJFW1ASRxPwY7f407
/xrc6hzIvr2RjBjenLebwvmvTT7irYRhR1gIAmlPrhs0QBEW0+RNTDBGYBnVzl7dnWW3T5fVVMRQ
p2LkgYXUna3aqCEmy/EMSr8xp392zTaZbOuq7XTGqJQmLmKRQkQRUSqGFLznBgs3KAWzMLv2xnR/
FMXvbBmTHK+fy6opLmagPKMKhHqQ57qyQVrGaKJbCKo5RfNgUOc26L9flqA0xRMJkin25jpklEBC
UC5xky3RZk1PYKjQmKJSEc8DRgLYdxC4S6s2Fc1KF9DvxGOYPZoBf3YK3ficOJxnz+U/L3MwNPl4
gRLQBJwf3rbAX9PWg7Hz9CkVfVXt5wDJDreLwuem2QHrMnDvgt8mAPkbOh0ur6PKdYCBB7DCIsSx
ZYz6xh371FsBol6Gn0rkohr2s5h3qblpXIfK0TuCuQ1qhoDFl4704FFm2QVakkonuENXdMJbP0rX
KiKkPiyhFRVUd5VZSt2QgCDYQBKAZuh8ZWswJTbMdRugSzpvbsaPPljkvgW1c9NN3l0zj368ufln
fwieCsZZ5FW5dRxcZl6ntD967uDsu6mnUWY5L5dX/X11AZuObhSExaICBbjy809D/Qt5R1BkxH0/
Rl7uRMx3I39BNYXx8mi36d5jgJYy+jnyyiq20DHjNXcVJj4WtK0vPYt67x+v1w20vcuH4bNwneP5
6+HQ2nLqBvafsjJHQN1MQYJaKVT/p+rGQ2u9NFtstHcdTS6vhOocBx76NnH5E3CjS9bfBcaEynnd
xFZPy6verN24cnJ+1zq1/xFRUBDREwFuonyW3bAY04ZAuXbY7siKojQ3P/sBe76s0fvmTcgIIAWd
vKhwvGs2QsHTp6aISjdQgQZV/rJMxd24/F7TXw5jxzCf8sibzRi13Ger4DsP8OiJYZvglpktTcCv
2lAglGNdUQf3PLljeug8ixVriqcmsyJnjAF4mPV70E6kaMlbyec51zhM1ZkDAjtYUXF1AoxdfscA
p7bwhwwWZGdROv8Ign3TbXGh649TKnYiR3rJhH2QG2FrIG2/vEz8YWmOpodxK5THyJ3V7Tv2gVgO
QI5A7hJuGvWV8wNbwEsaKctxYENgiyO7bhgsGgdL4yZVx+FUjFjek/DbnaZytMAKCoChBxa00YRB
i1DXE6byxXA92CbhGG25+I1zQCmZC5w5fp/md3QA4nVwRcz91OxyHQe3UqMTYdJG5ebQjrQucb25
ZtT3N3ZxGAFZefnMqYKbU40kT1+N2YhONmi0DnsjmOMGg4R5ezsVL/byEQP/q4/M2rhg+I7VGURl
1tcuvOLV42B/7nVcpMpjdCJFuh98wio+epBCwiPp3tbuE3rNF6a5/JWHCCkN2AHeYBi9kqwtq5ey
oHjsZU6WkPm3aRfItr4FI0AcjGJvOWYcrrpAVGUQAkqLgJgGzyLZ4xdla9MhgEEgit+Ruo/KIduF
Oni4PyPyclh1KkYKECcLeDkGgRgD6fKXufIW9DyPxVTuFi9Yn11MBqZ7gFM3XoQWkZkmnUWW77iS
WbISK8MQX7jURoyQwGqfQtuYXvlsFaKZaSQBWqYHmNqao9OJDG3wg64beVr8oe6QcLDC5zItySP3
gcqz0HT82uNXUI1F58aXugcT75S3WbXPDHeZUGwCfkaUT6h3PQ4MCbUEd9MIENeyBwi37ZjVnuXc
aXaMMXfcB2PtA7R2c5JxCLqHLu03EJSW9VBHczcFccC9bt+jb4FmE+ZcR7dt6ojnc0eiFXXBezJM
1hb5Pm9+GaAG/bKa1VRERYAWxgj4JHhVcXdDSD322Ry7ZWf719USOIkdZOYz6xde3s3u6j9YOSV8
B9AFlu0CbtefAHw8J+hbzvwodzGH5tboYcKsrZm+5h3hwV1O8VyMS+YEn6yBDsc8G4I9Lxc47dXt
SvPgNgQsb2QtgxdW9tkUzfNSH6xhavfUDbtmX5JpRLWxcNkNuiL599TMyzlm3OhANWR3tSZgUB3C
UxOSfP6wsQ30fTgeFFWzMb2f06cAuaWw+nzZe70vCSJiQBFKgBIjTQBqqvNzOJamm1sij7nyT017
BdC80tyv/QtAaaOuvEmDo2NcXZapPIUnIqWLhofLGDQGEi8D2pA7u8+RBekes277elmOcg1Rd0Q9
Gm1rOPPnqpGx35amhpyJD1cMvf9tX76Ujv/UzUyzXepl/CtLrnzztQFxr8g4b/6VFf4w18fJLeI1
/O52u23bjRWo0nVcMIpHhmirRt3IRz4d8yOSp0aHRzagQRi5QHKX9Q8tuxv4zyz/vrZx6e1XHNji
M855hKlWu5ui1k6K6stU/7i8zO89+flX2OfLjCmkMJ1yfMVSodMxfR7WKmlMHqd5wrq3vIiLUfNu
fW9AkOh4oitZAAvLejce5lqLfGrASuDFXW/s3SI8slQnRpHjhRw8SFBN9lHVlAtzKVv8rt5a3ITM
f3YJOH6XfLiacnLtOygWU7tice7gkTcVw7FoQY4FTO7wv5uW+ApfICjjsYYRxPP1TS30KFsVYnra
vxbkd5WvkTNgVY2vBv2+rPcYI143XalGucQnQt1zoSZN62xwsanc265Ky/8y5fO+HVxNFKA4N1BO
VB2QTsfMmZyBMFEjTFuAqQKCHciC9H4gnylufvopBO/FsKPjHU11zcLv/YKQicqhWFLcg9KxAXPO
TOYB5jPS38NYAbL8Pk1X9BL+vnwwlGt4Ikc6GCkh7VoH0G0Yr9v6x0R3Fnu8LEJsw3mkca6KZBsD
KHTQpgJVpuFxM9uIA0D8sgTdYkmGENpj4OUNlKjQTQ2vfayK8DEAhi/majSilI7kZL3Eep48QGgX
lqiqQJkm/GQEv4zRjzYO8LA0Sq1bZqXRCDid/64dTpTozgcVCHgZzkUSp585C5HttScXlDuf1uK+
WYq9o8NVUZnCiRx5HI3lo7OaOeTkVnMD2prd5NfJVmcaX6ETI1s2rxd3NiFmBrgIwbhRToeko7q2
8/eDKSAYgScKfHDGCsBdSQ5avLrCDJEB7Qq2oW7CUndvA6JvjXg1OfQOQ1fIX4W9cV+YxbJzhrX5
FjK63NijYIBkA/p/Lm+kUvOTL7LPNzJwBheBNL4oTJfnNrV+jYGbBO3zZSkqCz3VWzpu1v8j7TyW
40aWNfxEiIA3WzTa0RuRorRBSKIE7z2e/n7gPWemG0Q0YuYsqI0W2VWoyqrK/E1ajfngMr9G99Wq
c1zrIKAWj8AOfHHkcvZG//xyxMVxmbyUKYlN14tZRC8PotyXKQIHgenuwkLUrjKljWgyxmsC4Uu5
BNbUhKkBO8l18HwK8XervWwK1TTKTelmD0Gqby6PZjHd05aaVg8mr1idn8fw3SisR5FOQIEWv1dC
pj/I4qFud+i2SdaDrPt23azwfJYyGNMHGJ66J5ekWUxBsLBV6Cn/ar1nG1K9icfhmKjqVk/rla/1
ubqBAAuF7AnqRrQ5psuIrKIcAzmltZfYo+CMrWdL+rdSvk27q7R8uTybiwM7iTYrbxhJV49JQjSf
epeJ37hYU3mo7GxNL2dxv3NOctekRMuun6VJYSzjKp3GNWgiQs31TrESJwB5WVfCJjQkpxu+guLe
DEV/68bGzg2HlZWzNFZ+APUvYFnT6jlfOEmS5VhicQz5vEPd5Fdj+k4C+l60gpVv+LmeQ6Kmfko7
EwPdT7i80YysPJga7EFV3VIi9/duYjZOPSALa40DTXbNl79c/pJLuxwQoMQ5RERuteejy1srtwIR
+K+nY7hVJnG18YrO3Ta59PtypKUMNsHzUCqYDDHn6nRCihOBJSQZ/UWlfROHsSvxOZYM7K4q1fyR
6UN1rwVeB3CL9iTPQe6lKxO8eK02dCZYREll8s4+H60WtLrXRwbF8NS1FaWjnftcWHaffteG+yC6
z9V7Xd+PRb27PPbFWdap+mAES/1ojlGXTKNRvU7nsiT8EFQshXjFp97K22ShBC9xkwA6TO3bgLQ5
Szd66SayBpZ0Y8i+XQ77LHvow0c9ofaz9/WDWN3I8m4M1E3HPUP6logrd4ClL2yCLlBZT0Dk5ukO
bpGZgoqcgEn3rdntJsRt/aCZN0p47PrANoxy5exdynp011CDUtk6jPv8e5p8TamKGXFv/hglHiYP
CWD2CiEqo3e8ak30dWGDkgh49k0Jie7oLBXIRZbDzSom6LdZXBeDauISV/rIKqthsFUoMu3r2qzc
lVEuIAM4+undgFxD1RY81vkws1Bu4iQhbjrsevW+0+zWauAXtzx88VS5tbRNY/4x6aPRoHAk7R8L
sU/0KjCi8FVhFrJ9z+O7qLEIXY3UUSJfdcEvtXj0vffLO2Qp0Z/EUOaopsHQXE0viVFZ6qMsN3aC
s0Ev/gq16AZEwoGe+vfaG75R37TlRjrm0Zr86MJiOvsFs+RAGYersckvyHAEttBLq6o71Hau9bp3
NFB2QxCu5aNpR84eUTTLPswjIAR+AjgVsRI1o6RmGyH3Rn0vaF351oyeO1kAdvWTT/n2sRAFLdnJ
GjavtqsZnncjeWp0MPKsVXZNrIpXoWV2azShhSsZKr0KTVEN/DbP4/NPrvdt1mdTgUELtb0wmrs8
WENBLYZgL0FAQC7jk3VPqyfRYAwkY3S1joVM1RdUxuVVtXB2SxCtJ4PJ6cXw6Y3fDIU1NhqvhSQ5
yIWHi99NGci25bsrn3IpEpW+SZOO3PAJYKpnYRzJHhk+CDuqvZ6TWVda9ujJ/yYOdzykKxRparme
fxczNtWKM4DvkojXkvhLLIpD1ZNpQ21Np2VxS6r0xGk4IidIleQ8liwoueob0SSvd+d2L9RjbNE/
SHGElcq9kL3ozXWjXSXti6+vgJ+XtuJp5Nn9sk3lMvBLbiXicGsUt1J6lCVhoyl3hv8ijYfLi2Tp
VgDQfkIJGTx1PpkuharvJYOYZZvcUm/UTH4a2i9Wm289L9vlYW3XSncritGNKZhXleR+uxx+aayg
eLFQMKZy8cdXOKk9BE2tNRjLTae29Tpovi1nCm7RJgZs4huL9br21lSqlkfMTUSf6u6wjWa7W+gH
xXc9RtxH2pceoqcwSE4v1dEm0r0bXepgruC4misbzX1P1DXawdJNBdspnpX0ykHgzA8UxfUlo63Z
LVl1Y+bc5Y9mV9FkHsB/H0xra1p7y93FqNCFlAF30Zr43NJrUNJxYp3UOrj4zqlBpRW4VYNd+qYL
jxKNqBpggCr88ckNunCIh6Pq3uJ59M+/NMBd5Bg+gAlzSD/IY6/wpwMGDnp4E9VlgolPnd9aCdLr
TXBnhO6PNrLqlSb+UmqCHYNGAdQFqvbzc00p0ziQ62yjFgo+xalt6Fx2Qf6IED4uj3DhgoQSBK1V
dHzBQc9prm6ulqKRwY1rtV+Yg+zRtHNq3oVWXR4NRPIvR1v6irwnALYQihLuR5fiZOs0sYvOu8WT
gqvP84eFtYzRiRhtJbPYd9VDa4mbtnF3Hm3Iy6EX5vQs8iw1ChluN930mKnch84NN3UKbCn2doqx
pne6lIUJxeE1uV2yXGd3XGEYob0k5Id6VK5UerGc/De+4DlKXm6jRLWT3N9l5tOo+9djp+8rca06
ujhYQyY9Uaxk086yRToGheynDHYUvgMhq4TKzuunii7z5UldyIRQQ+g1oAKo0H6ejbQxaRqzJ7nm
Ss1VabZbUvVGL6RfQlofhKQ/xu6a2cYCJG2yguJApZfF42n+ZlFzw0D2l5hRcNTQe9GuJG9fxgfe
nql58EcnMb5qwk1q7eTwBbMoG+dczbhv/rGKLvdqHhSIqHB6qzibnp+1jWL1vjDwO0KqC9FeVb4Y
2q1ZurTir614zZxj8Yv+HU2bUQjafigCGu3MNMYEtfiVWoPT96qdr6W8pYRAMYP5peI2aUieD8uN
5aFrmpFHv1hvQFfQbGmeUim/9pXoqbfKx8sraHGzkHxkqGDw6Gi0nMerxF4MeCtmG8kagPHl2HLs
oka01fwWIRyUfN3gyU1fAxORu+DL5eAL91kqVX/Hls9jY+AtiSVNc3CLHljx8Eby13Cr0w6YvReA
TYIZpPaBmum8foHVV+6bLlKSsWBuTVAAmjhwCwyOl0eydD6D9pqwfFBZJ8zK+VC0BrK7WtPMrUor
2weer9qjmniPielZTqv18d5vstvQ0AkOiKYa1ND2vYGLoae9IK9eH9ssGVYu8x8H1Xz04EY/zF3g
+c0BA8nApSFs+Lgllfw2luwOJ+tCe4eXea2KE5edBKz+sALdzrVyrzblBm31Q5A8lKZ+iLTadumd
hnpw7Zr63pcFIPVrHb7lqdMUA/0OKlTqnLPSVk3oDRarIG0xkw+vmugtdG2gJGgVv4RqflSDN6lS
bFnvvshJvAvD0i7FNbbH0kJheaCSzXOEy+0slfJBpCCiLbcJFIg6gSr1B8DIINOrcuWqvhyJd4/5
QVf8uGqenMHU74q4mZ6woSofTMk/VG281WNjf3lJLmUsOrV03jUqwdDWz1dkLypCCFEVZx+wKHl1
CKL3AEqxuiZVsJhBJvA0zwG0kz6VKdMBGlcdQo7OCteVtz4+PztNLGsuEkL70pqD8VVqJOmQ+EZ+
UxmVdGPqpXStpjmiepLlrWW0KRXPF701lV8AssIEnRdoMWmWFW2yqqhKuw1u3Oy9Ef7I9dZANlne
F+k+XttnS1N9GnF2txn8vKysyTQzTL8V4iaWqQsP952y1uhfOhtO48weeW7iilnVEEeQ451QgDqz
+o3QV0estnFK8VfSx9Lt4jTcbAV1ih/0QcdExvXbWKICkD93wZMoOJmb2Zm1u7xeJW1K958+HE0D
+vyTctX8ZjGGSWikCmcsJRDAmUnZ9+W+Kiqz2rJl9Kuylgtl6wGq3g24Vb+KeSk/CJo1KFe1kbT0
KnOp3+mRgrFHQ6HE26njMDzKQyYaG2VUlPiB7FPs8y5VjUPgRv2PSIJfsNEGT9n6o0ca9Ewvuq4K
q+4cGdJoiT5/m/nbXhPKq1jMhG0wLVsllV0kfhpRerdqsTrIVRcNjphYQuC0fpgam6p3zTtNKEJg
g5KZPyieKn4pZCl+08QEOS5BMkdu+ZXoiRs1kFyoiFkdHpukU7i3DhYabbDo+A1mc9carqLZsSh4
P6QyyB2qnuWzUihd7gxN0W2bsBa/w11gr6tioMMMSjxf32l+IV95HbbBdp13dbxJqk7z91UCMAAQ
46QqIcXqxMsSD1YhI+xZx4082lbeg+8I+7QgNaF0f9VFvoV2oRea7xmOHJuhMaw/kZdLx0Sxgj1V
gsGxYshYV4Dq0XqqEeuzi4xJtr0qHEIHx75mA34Q58FGVJPfRT40t/poZRValqHbICrbIKeBM4v2
J7Hc+ocU1IO5ibyq/NVUUvqc4Rzl2loxmE5tCtafWGN6n4zM8O6w0RDDjTfEGeQIdbxRETfetmWE
kYLEsZ92lrlvU1fu4bnXx6Ruwqux69IjhS75KNaUwYs+7wJbTn3sbsuKFSaUwCivNG2gO55qmbmV
hTbwHAQcU+ToWvdWlHOhPAypZHhOJIvCbdKwdu0hk7M3uRwAwbjgBdVNOYxF4XTYrmWPeR/613o5
KOqmyMcC+k5fFJNNWVZp2z7yvV3od9WdoI3Ss1r2wQgIGlN2W1YyWXrItTbNt00nNd6tUJfKTd/J
1VbhEvwT0nuxR2ADgGrOykhWnhiL6X1ietBnI6Mqc8ZxWdasngRH4xCJNVfe+8Wt3H2LgjslstPw
oGR/ytEZlBvdXCXALyQEXjXUeKB9Tjrus7yatbVVVBE3A5jCN/DE7jTvPcL9A82XvUy4oWt3dMGv
iySwqxgUvJqtJKWFFIhqFlh+EGWoec/7CKkgjomvNxkgDcmWN3vtpulUdqWI/sOaFd9CducqTD+T
f7iKz9NfnFdqMhjcC7KoQpGBkrWLukQEtdGSYyqxRqlE17ALwnwlzy8FhvUEixECm/ZJpEMSYq2S
aoHaVgPg9y5PdPqph8H94irBympamk+qKqgTyvh3kOXPLyX50JGvC1DTbqVSRyvU7EoS+ya20blF
RIn01TijJ0WpPTZ6tyZvs3DzopNpAoShtoM6+yx6rQxVMHZEV3GCrsSGg8w9xsGaB+bCdQCpQFj6
Kk8CwAzzMJQizdzPuQ5I9bbUDlhRcGJ/MdaeikvXe6AS3FeZSSoA89U56H2u5F4A34+5eivo01KM
G6ATbWow6Rik6h6/wg+jASR3p7q6PXDIfXfbpi3s2POim9STjGu/aq2D7+n+1nVz79oPOmErqXFL
0aLSI9eJ6o6+aKwjFy6Xrb9G0VkqSjFbwPzlCfoL/vd8UVhtkGpig6V1rlMt8Efbj9NtPH73ldSW
/O+QaOTYSVRpZdkvrYbTsLPPFFVpIpchYRut2+bJF2UY9vGaJeD022d3GvRVVB3g1QSlmV9G61ip
hlbkctxSp/YU/z7ymhUVhbUQ03I8fU9kJRvbI0SSRHxh13+U6+Cfv1mmHjVNIfRLpwr0eYyyEI02
rvCSMsX8Ka2EH54b73AXWLm7TzfKT7N1EmZWEGiCuNRrkzDYp+fxfQY9wQ9uQ8uOra3Sfk30/eU7
50LmY1gMCVarjt7vbAkkBdXDRKsQvB98J8vq+3A0tnWvXsm16xjJsHKaLIZD6GIit07dtVm4cNQL
vZG4v7tUW6Ux3mqFDhUCXS/Fv83X7JIWcq1KD/qvaLN1AQWjF8KBaKVwP3aVLcvvVXRbazufDk26
loyWPh1EDSiE7GCUnmYrRI2Q4PS7ydZF/60aW8vY992fOPxida5TNO+9utZiX5pMxCAAOFkg4ShR
nS9JVempm3tRAdoObmTm5vYYq73dROFm8I1h0+jNz8urZSFhUB3gDgs5froPzT5f4veZlU06DVkG
VKzX7z1P28vcju3LcZZGxvVQ4d2ODvIniSFzGIyAvQa2ttq24zUCozYUGr/kcrjG+1wORS+N7Iso
xBxTq7ioG4wxACqjfMtEETjaywCuL3cPw1q9dmmB6JDI/hNqDqvVg4h7lARKHRqXXN51euHIo74x
2H2x+SOpnHpNfmXp6soH+zvkbIkETYqSTU9IA4u9In+xuLeJfbJVhegBFKqdTRRbul2T1YW4jy1r
07nyCsZo4TIwwabQ1be4dNBSOl+mtCrbMhyZ4Ri71AD5aksob2tBPJpApi+vm7VQU0I4OQhioZUV
YdIGKvriYBaaI3BxrfsI2t7KkbOUWoDkQ7bAiY0vOtsJSj9YpTkAPw3bdOviU+DIQvYs9N02NJKt
GQvbvs9WjqClY+405iydGV6o+21IzBhn+7RUqBA+X56/pf1toDmgUocEXTHfDC64PrUawC3mmovi
YoymPYA7c0VAd3Hu/o4y3wcpVLR27MAlj41FsUJ4DSLrboLvCgbGR566b701M7SlrXcysHmNP6tz
SR8jANe6/1WPH0z3j9wfg2o7xg9+8qy3vy/P4+I6PBnh7BQP60AWgymc796aPYJl27F8XRXrX1wP
J1GU89UeaHQTlWkeS4PORRdSUI98ZWX3LuXH05mbfsTJlsro+0idRRAY17bcH6TmvVQfteCXrm3/
xaRN2nWA5Uzy/mw4TdjUhpQxaS1NgVCsHSU44Jtkua+X4ywuv5M4sxGFldXQjGZEyrTcmuiXmYub
Tgp3UWx901z1Ko+if5MtTkLOsoWRdlo4joRMagqjruP7T9WAfiYtRO2X3641uReXH1RlqHYANehq
nX+zwavMWDam5OQJdtze5SDR2uBRi9ZaBouLAyjEROlDvGy+rUa3HWQxIVAVf9WSWyHewVfepNa2
oJ70L77aSajZlkopyRm9QqhBuBEj2ZaTZhvHVx61kSi60db6yot76yTcbDEqgeKLVjlNoVjsIt+9
9ro1P/HPnhQoTVBw+Gv2ZgsxCawkUJtp9obvqf40YCnu97Y5XNXI+4876HqIG8b5oQ4PWMNt9OCl
s570+mFAsq0Svlye38Wrwumvma1R8KKIxKv8GpyxmvKabp5tgBhtK8/O9WuLK5gs7orq2k+3q1oY
Hx2f+bMHCAi+gehhwF+c3VMEHZMosxrQPjDlbxEy5nLR3QkNdxMp2g9WZo9p6fTl99SKIV+7a66F
y/EpyqD7wT0FYPv5jmnpiXaBANOjkfSjorQ4mMV22ryIemuriYLeJLTfxP2h6uWbKq5kh6X+HxhZ
KP708SfRutnoM6VpQZEy+rb72qW648qlM5iTFHrx6lrykTLvNu8jlka/9bTojert1tXrmzJZtSZZ
Sh2nP2W2zQDUYjJTMxGpBcnd34rWb15mYuEdVpbbNKb5Fz8NNJvx2kzEiY7FVc3g+hu9KibmAbld
ZV/0tsHLcV9QfQlpG/hrPaSlastkdjIRVGFnoFR5/rGBFURtYTHdnpLZSg5k5F0RHxNpG2IEEYX3
/nCX/AsM5lnM6VA6OUZHlZ3VFMQsKOQXWzkYlNjRw6QDOBL036BUdE+XZ3jpmDsd5XQlOonoj0Ge
tBIREa4MhesoR5Ahs/1+o4i3YbxWqZ6yw+fP+d85hSxxHs2ViiGUcz6nkWZXQVYdciDthvX78piW
zpu/x/QZyzCWgJenMQ19s8ncgtsIBnnBc2IxzHGtqbmYErFhg8hGAcu05gCbWJb0rMEOaaP5GPCM
G1F81NTYzo0vpv4TzG6cDXagvmXufZOu7I/lffhX6DnapuoFLTIHQtdFv+vkXdI0ToJBWPAvJBUm
U6kPLBPZ51N3wyh7CFMykZLs1Xd35bCRvVtZ7GxJuYpDxxg346o98uLmP4k52w3GOMaplBFTp3QQ
GbtYpD5MrT/cCdq1jjypu9UFJ5B+XF4+S6SIs7HO9kTQmkITS8RNk3ZTWseyvtN0kjt2jzcgOkWh
dqjq+dmukW1XX9sji98UQDmYpsn0SZmdsBKdQJCH4OPjrHxpuvAx6LpN57/Gwpq21OJuPIk0/ZKT
vV/3bYy6NZEyN3Zy33cUaMK5kG4vz+fSgKgfs3oU4Keo2J6HyaS2B7gDVzEWoD8YYQixzyOPpqr6
PZKalefvYjSQm3hB8KfO23BmUSaSIEIVEmSI/q4CQtTfJELxiD7k5vLAluYP7uBfoWbrU8nlGKEf
QvkClORIqWk+Q/d2cl3bX470UWCdJ87TULM5NLTUb9uEUFl6XcnfZetBz++a4sbPf0X4qY7fRelV
cg9y+zWLnpChstYMXZdy6skP+PAqO1krNGH1ipYyV5/sPUmuRPNmspg05YckWOs+LR1Jp6Fm95y2
cNXKAiG/qUbjT+S/RmlgZ3rr5AILB0Rqq8Yr07v4ISlUAo8E+/VJfV0IdSGqWpcPmWpH0MUvTe47
RfsvmBwgbf8OM7s1KaZPD00lDLfI6zpTdyMhgl47gO1bMQRbmEN41Wgh6gCh4UXO5hCL1v98LsPq
qm3sqpbTiQlOGJ7xEFJVc7Syh8rWVuXKfWLhRYSYGzRBkw4tRcVpqk/XCRr5fpL42UbLAuFJaRJj
k6D8tPLBpuU+2w40DenETr54iErNtsNYKG6WKDyMkQ/RG0cMUAtBUei7SYUjxhBIKlf41vLSuFDm
p3KPbSW2p7NxFVlLxbCYYG+wChQo0HHTIpaLN12joUqgHfCF2AayakeacFTQHTQMb6vVwb4eQ7v0
OipXnePq3XbUjS9iJtmmGVNJjdBgipw8tTaRHDmXk8ZCJtQwTCMJToIyVEzOP8XQY0HV54Aa06rC
z5PbSGjH4XtSP16Os7TWNKiv/MF1+WRTaLSpQBWLfnxf7zVcJ13/6IFARDhHrQ8G+/h/CzfLuplU
jqIxTuG8l8zybcm6C9t7331Ju9ZelfdfegYgbQ0sELtbsONzgm2SF0FfiTo05s6J8ZmzajuMJKeS
gfralXYcs9tsjZa59OUm+W5AHaSkT11ET2603o87yA6lUyvxJo1/p8OXTlzjyS0k9Q+Z8P/GmSUk
BH/pLkhsI808tAgA6bYmqLY0buJ8Ff04vdTmW5bMOploKDIvgPlq9PqyVANiGdJDrz4IPVJsrY1A
XlO3SMvvINxn+Q7ZJRRt9+ZaqXXxMxqg1iai69TGnKbiJC8luhHqydB/LNJa/BUV3w1tJ7fIW2Id
ha5Bs4/7lX2xlDJOQ84Wql+7fVrpfEW9KjfjaD0nirCSbRc/4MmoZnnQ15Wh01pCCIV/U2iINaJG
2pbBrRbFX9tV7cmlAghb/K9Z/BAJPJlFWY+r3KyZRaPo3kv/3sCtJPa9e2pgV7nSPAueubMoVNbq
W/WvYE5n0WeHmpVZ9ZBbjNavjlGxLcIeJOOT0Ly73qvp32T5s2RuS+VLrq7cKZdeBGeRZxslEGQ5
HUwi41XhCCUaPrV/o+nhfalnL1Ue74buCeLbXvBaJwqfB+VVatfU81Ynf1YLiRR9yLqcyY+K99h9
BNHo1NYmCe/bD0uGdOQt9rVa8/pdzEVoGGNxAjBemh+1w+CJfaoS1ZectH42qge324XpykJeOkMQ
uP1vlLkK6ARuzASNKJrKmd5wuu5G6SBr3+XKLrsvl0+QhdsDRQERejCUTAxwZrsmMIYU0j+pyDIh
3kR7PX8dLOG5FFMb+hUeHrIda/5Kh2Ql6PyprsI4+n+me5s5WfuiudchD0pfo156Y3iBracrx/+U
UGcJd4LjQWtA8oOb4Gy3oDBneQDwuCNJjzkiU3J5HNq1FvzC6jgLMtsYWqInbq0QZOwfal7psYVE
A3cwbeXQXxvMbO0HgimBKJjimD/9sqMW7trmPzdhAsAIwG96o36wKc/PiLTAQRM3CxZhvFHjV/px
5rgdNIRG87WPszhvEJc43immfBK0sGRQ1ZlIqNy9H9vfRfdseM9a/c9fAQzo7yjTCXWSrseIjlIs
EEUwKJTGdmFudXdbNN88paCFv7Lgls5YxJwlaP06Z4Q431d0ur1KnsIZyX3p/eyUAp/qV117NMaD
1G27BhmClXWxcABSoDUMyPHgaaiYnI8Q0LGpxtNlMNZqbFxRszG2GWBn86ZQg5XxLe1ggywIwJYr
GVDC81j4t2aya064UwyIs+hoSS9+9mb2va3Vv0ZlW5KBLyeqpVXC8kC2igsT8J1ZohoKPfbCjoga
gEWhdjeCikbD6DoyFKX/KdT8fU/PIdKKaAoldJuojw6C/FWBlj9m5lofY3lUPKEsPOrpCc6uYpUn
u3nvadlmqMv4PYUt/tPMJeENpHb+XBmyi89yFnvXgPDjm3gcjRt9kDFqkCTLP0aNkWW22eNAj0h5
IjWYQPtF64hK0q7c3xbOJOANsmRNUF/aTbPZz7W+r6BHgGmmHUtxVa8etKy1Y6hhSuYj+Pbt8idY
WsuT9xZMWO78qjXLpZ7e5G1eEc+vCzvKUH351nMd18UHM/gXlBUQU/BH8LhBdXTe3BDUMmuUaWxj
UUpfe9kftrKR35YI1jqA0+4wVAgODH4F07H0jDbQzZiUOXgqftqvfqxADw1BFmul7r6aqTg8AeWQ
nsegl6WN0sb1t05XooOsJtqfQmusH7BX223VNkpo9/R8jmpaaW/seG+w9Toxn8ww0qK9kKld5+hF
6/vbstWjr5ovIF+vK5WDjo70xxsV6h2S5ElrD5uFkwn/F+rF9COpScz9zFrPx65+wEoatdi7zMtu
4lQBDGP880SH2gjgS/p+aATNQe+QFk10pqOcWrgdw/EQ5Wdq31b0U+lWlv1CmiObkr+NSbBC/kQz
TFM/U4OJD1fYEFrzAXe26qrsKaL2+yTzj3yPywt/6WZLSChx0O3hsc8BRaZQlnmBlyOk0z9itCfT
2lIT2HGyaftoF1nfsuzVU17DdEVUYImjfRp4jjHq8yYSa4XAKtqSBZD6SnBC60Fzf8hxaxcdhJsr
q9gjFxtY2Bg/lMZb4H0bs7tqjVuw1N09+ymz06WvMcZpdH6KIJQbDZmtTqK/nTia+CM0qo1SHuTk
xhsdiOIegiVgY9N/oTeJXDZmmkD+QXXNKdWG4sK+UgBIuwhlhNq97+u2mK1kuaVbAqcoWwYa6yS1
OUurslHLiatPSG+KZN0uln+4yd6cFnK5C4erEv8h3ViVlZ46i7Pb8CQBiRclNDJwqdM2PrkKuTk/
pYsmxHT2TVZvZSt2NP0xlx9luXf8/qpStwAHLq/rhQPkLOZ0EJ7EVA3kzlUT3KYA52aMYfwPP6ZO
gRbHUMiA8AO6uRxxcRWdDnN2tvZD5/WGOoUst2K2y9R9Mu4npIRkHHKptoP8aHm3VIPrAh+Rx9x6
vfwDloc8iSywgngyzz4uD4w8bmOokKJ4m2dOVT+ZNd3zcQtiJCVlX4629C5nhv8KN39URUER5a7E
Vw1Ff6PIh8y6G9pjU2yEBGdgCH2u/pqLBxrOif7el+pa/OVV9Xf82abN0F2AuM5wvfGIrZAafM3h
2ImbIXjxlUOPK7MXrsRcOm9Ohzy7JXQBZ4M8zbAsP/rtb3G8U5s/l6d16QQ4DTG7VOdtG4+9yKz6
sPMzUFSitNMAQVjJAR+tcvqyKyfAwtUHS2LI0ZCAUHKcI8SETrK6UQEUP1pXcBfF1rSt8mfg7o3V
b7YUitoqCkWAjJVPDmRWmaju4HX5phe+Z6mjjWCpoq0CW64f14BvCzdd6OuTmjW8HRQ4ZstDrTUT
reke2kRCXz694T2+DcNfbXG4/MGWcipK49RPyG08TuaXEKkVdRfZAs6xRsMAOTVUqGJqrKJWX9VY
oA2VyInSW2J6owsmnN0kbLrYKbw+WWmULE7vyS+ZEsRJzkNvVxVbRcSo3O8fq/FXFrzVIAOGiN7o
uHZoLs6vhYIYOmwqovaz+TU1xSuRbQAZNGKx4hqC6qBD/ZZZxpsQAxi6PMsL0bgWofwBJQ9ZoLm0
lRggZGNmYYEkZPLVzOv2IAdmCR86jx5bdyiPl8MtbHSQ8AYUQJKp9sn5yffawCwseBtiOJp2U0Sg
uSQZs8ZaXVOfXBoZzTo85jVkELAOPf9oAe6rFsZCxUZS8r1fptu0bY99YBzqplq5ck0lh9k5DKQB
sgGvdnzy5u2UputoOlaEMsP6kBj93jfWpPmWJg5KCI1PNp70SanF9QWx0BV8asOaZzLGJu94W2Gl
Mhq/L3+hpW2HYgS+pyQUqAvzq0xB0S3Py64A+wLyWWyuAVRsrdY95qKxF+vyLpIL/DXzneSa7yux
p7U9n0gDqVku/pgcU3c5/2Z0bZrQN8ZiI7vDtnbHbVbHCI61O70obzvd55yv7ERA6CzR9unghyvV
kIWNPn1EilfAQVHxm530ZZPWUOvFYpN3OryQfkA6oGvvaPP4WzUUEls0Gml7edBLX/Yk5vy4RyaD
RdlKBQcT9krGd5HHUBojFH05zNJ2mFRu5UmtA3bRLIclUPgEw5UnxpS1F7v+VyFpB20sD7oi7S6H
Wnr64FTDYWSSv7jJzLdeacXqqFGOyzp5kwKnVFvV8UB3Qu13IhFoa1M4SfsacatoW2//P4afDdXs
QYt5BeGrpje2KFJD6Ai6XZerYEsCYdiQzO97TxjsIvR+Glp445rlz5UfsXCLgleoYCsJOoLK/CyN
Q2YcgSloxQbOx4OOAzW1lX5nucUPaZCvQlfZN4C3G9/ybNLHyiV96WNDJJgEUMDwwa4930epWQ5m
aRnFhnfRbVf1T+ilPgme+FaM1rfLA11aviehPtLJydk4DLkJlsUkVJ3DqR7S5D5sdX+jl+paLXYp
zZq0OQEAMK9on52PSh5qUwHfz+FBQZQn3bdO1X5dHs1HIWCegSzwEAaQ1cnWd/bZEpQNxyGS88lT
rVAdsbgeh/cmOsSxYqfVm1/r17r3MuRHt38upPfQyjdFfCvku2Q8GOleHQBjbnNvj79Wp6wcnp+/
KsbePOkomZioj89lIKte89SshfEtwZ7Dn6tJvM0g/wqtp8uTsBgHT0pc4CfRybntSm+1SktPEE0f
PNk1mhJhR/MKNb1Vm4HFSAwJLtmHA/As3/tCXrpdgNMfvHVsDJ9Q6Rnc+z75cXlAnxcOVKGPCvcE
PEAA6HzhWD0umqZLnanuYh1TaAzEXNddo7IvDYadQDH9Q9R2fl+tGkGrSp8XRpv38TXXUuE2K2U4
vuAcvaGrVvognzfeVMWlxQZJdKquzlaq5KJfMrqUHErD5f7U7LXG2OjZmpLU0tyhoj3pfirwUue0
ZXRTlChOeXz3xiFx3+X47fK3mZLx+YZjGBDLGQtsHW63598G69N20BOIyomGRKPtJghB+NfImtmh
elSb35ejLY/m72jT/59kK0lyAyWOiBZ02nYUEW+NDedyiCm3fhoQ8haWpGr0Vea7tLCUwRsz3kdi
o9wJsbmVsm9W/2TIr/LYIF/S8AQs1nTULgf9hEFXYrPQtZoHYCccqmbna/sBmaE+2Qc6YBTKjvka
S2hh+U0WuZxtKEZTb59+0clMmr0fWv9H2nntyK0zXfuKBCiHU3WY7snJM7ZPhO2knLOu/n+0f3yv
uzlCC/b2gU8G6BLJIlmsWrVWN2jknuoSuYW9NMnbeFV1asEKYC/aQ0x97lpwBCf3hj4f/ZawNzHS
rZkPNPNK5CWijTpG72Nkvnb5myEl29h7osPlOxr3NzSLVI62LeHhurywivpxZc8+Zv77yZDrnqy4
N8fgjvMkoRVXNHAeh9uYK9Bt7PeszW86IBzOJO2S/m4YxpVjbGEyeBCST+byo1NQ7NRRB6iXo3wo
oQ20X3m3+RDrd/UmrpO1CO5jHKzq1Dop40KcDT23MO15oYQhZblqk4+I43WoprrFJD+Wlv/dMNuH
uIytFSTBwsYEYglzABBn6jdiKcBoENVUq6bCgadbkGs3TVbuLq/fwvTBTwBYmz4r9qX4sOlDI7Qj
VYXlMH8txuckuxr/HFcy0y2yK6AsgplV3PuTYcelFxvVBjKC7QCBCQS7UCP7f64vix2q4DPGDc5J
cbbCNun8PsFOCZs4bOaedijDoy3tL8/Ywo02PwNNrpeZSlCsmlQZD1LaHKuNL92a2bNaHiakEtf6
PZbWhZ2NLqJM0AVj7vm2cmDQG0pLr9jbLQ1+9qFtnH3Y63+c6WDOcOUZLEd7qCVcNLGvp1QEmbN0
Ql7jyfJKlz5emxzZX0zaiR3hihlTeLnzADtequ2DWYXAMj9BEZa5+biSd1g49c+GNM/syYEUxoYW
2S2mRmgFTKRqe8PZ5iWM2Ur3VpnfkwqR6zWCo4X89PlEzl5zYlVqMm3qKqxOoH5g23PUn6MCYRkH
Ue5a+hHGPB7JTaOCpD9CVHZ5ehcOCoADiMAB8pzLa8LRVDl1lUWZV1FPiTbgdEBI//kC0ohpUY/k
zlE+CB6n5DXMYS5YZQijjMDirC9R8hJOK3HC0kAIeeiH0WweyyI3RKfGbZFnYb0Jy4ZGoE1PGHd5
qhY2FoHbbwvCOxh9iAkyQCwUztGoE1eqAbv9zSg4UjmKZoVTWXCGUiu0HqbUepN0iA1T5lLWZDUX
7iLO698WhONBGlp5KAss9M5jmOykDFY80Mqem2krhaYlS3S+kKCE/h0E3bxiJ46tDQNuDcnmZkxv
qob8E0HEjzzcNt7h8sKsGRIWpmnTIKxyDDl4WK8gp8lzlroSKIW18udCkw1d1qpFCkKf7z5DsEUB
H1LivqzR2+sRcvtc5vemBFvhd2PcwvHc9N91/ftU3/Na14zKBQLe2it+uOTpJ59gzqmSk3kt06qV
x5FPmMCZd+aTnq/k5xfuKTgTqO2bhA4zGvrcgCTnWYxYdL1pFNXtCVsqz1WVyqUb//LCLRy4p4bE
0rotjXUb24xEHoF8w2Z/o4fX8+uYl7Gh77VgJR2xZk89H1ieS0rnm9hro0NWbCudEGyfGhtFcov0
l7XmLEsHxsk8ilekbYCXMhrmcULiQabp/JvfPF6ewTUT899PfKFutFpHdp2lgo17eEuV+2QNebHs
DTOgm+yWwhvs3ERfRnGYhYxixhqUt62/C7SrYU2MaNGpdepgNOoApRLFFKhAWdLUMpAhkkFOp66z
VohdsABXGBwWRMUgV0T0WhxXXlKqY7kxCcBdQDpbqMTrlaho3v7Ca5XSGs228Plw6YlvCt2KpyZy
9BIZu2ormVdV/JmywoQqYtE+BGsI0aUhkVXiUWFTXfiAKyoT3ZyqgAyemcjTi9mUn8bAqf48MUIa
5rcR4cSj9SJDkorkZx9WLuoJ142pc2GYh8uevDBzM+RCmSsyc6lEOHTKyFOiDJnpDY1uwb7sLMA2
KBK6WZY/lJVjP3t6Wb6GSWmsGF44FEjKoX/D44wXmiFsoaYLvNYGcrEJ5aNv71rnsTKvlOiujL/W
DYwgT5fHuXBZnZkTbnjdZ/iWPrfZjeaulXexVOyisiLa26IbsuKOCw6CagfNaCbwVxILwth83Sna
1OmILctjl8abBFTJ5eEsnA5nFoThWElioFI2MJwCAEkWb+roWU/v8nrYXja0NG+nQ5n/fnLSBT0E
qMifE6jKT3Wfu5mPwHx5o+QwMtPNd9nY2qgEny9MhHpzua827SSVD2kQD7tWKv2nYnKe5KxRV8a2
cIqzweYqEoJn8wl4PrYRsbliNDDXOU9ZeqzCH0634glL0zcT7umUiyEhEMGcXRkP6ahO1aZG39Zw
+/bQx2CNXro/79KgQ+PEkDAWT/UAdcYYsqMD8jCR/Gh1W73djsFz0K0EKkvu/dsWEfP5vNltFwFE
xFYzvIT9tf0XKQ4KTtBIcevN3X1CvDD6wTCYrcbR4FfUKt8jeuBlaSVVs1Deo8cEhR22KLmaD1Rp
fROUEyE7W8jfesM2qdOtb7q1/KY2n5tkZw+3oLAm59dlF1/yuROrYuyVwmGm1vPY7PxHkRjvaqXu
7Dr7/N+sCM/LPk+cIu0ZG2HkVUyLRJrk15q9xoe4dHnQTjwXmigzUW0/dwTPySAX0hmMJf/Kk0Of
Pk957HaVO/VM5LfLY/o3FhEueWCvv60JZ54a6GiVhVijPGx+taMhPprOpCvk3L0JHL6mQUI+VY+N
4hsbI6vzWwvo5hEAQL2TpSTcIFdeH4MoNbd91di7Ji5+XP7ExcUFNvlvOnlWojmfDy1M9KZ3TL4w
fezj+4R2Yvn5L0xAb4S+h0GSSTTR2YlvxymTYEwIE3cx/fd14aaetxJ+/BuXibM907gh/kl8QHbu
fCxhrmVjao7cYbG665r3lvdBG6jbKHL2ffldtRy37NrNUABNkbu7Rht1ty+nfd1+mezHJKiOkqJf
k3x4MGRvWzhrKrBLh9Dp92nn39cHllp6EX23efze6HfpGnBrybdPf3+2f3Lx5Xqkx7rOIadyCGnp
cWq6rRVcR9Gj1wG3W8mBLXnOqTVhJyHIIEUqOAZatL6O1ZwceDPWAKBLt+upDWH/mK099WXBjMHy
FsWvGi+9eKuOKw66gLxRKYQCT5/pJylACwvjw7Q/pAlDmdS33rfoyzxWwFtz6wj3hllf6+REy7UH
2dLYTo0Kq1U7Wml7Bt7ad5+S+NVIeC3d/UXfHkMjZJ15pAn7RVBbaLVdCmk/Vop4F5YpfW7d25T9
uRDmuRnh/rNT25PjkoVCSmrKt86ICMw0wbM1uihSurq2cp8vL9nJuIQlo2u27uV/PWNsUIcE6QKa
hFfBbapF236WHkmg/c6BSjvlGl/EkuefzqmwcmoAsl2TmVNPfgrbL3F7VQ3Xl8/MpSDs1ISwuSTV
yic5VognhuS5s1V3RL2+tqrXin4JKgMrCbilkwno81ztg+DjA46unCQjrD3MmYn0c4z6bxkSJZdH
tDhpGu81CDbo/hWxDb3vdaiscL+Hpf0ewqan5OadHRgrZpaS5LTu/bYjeKJCE19ZJdgJ0vBTXX4K
W+dojgkUC+NGG9+HSbpSu/alDvud388CgeHGHpNPlwe79FI8/QjBO3UrVcJenq+8UXtovQBlq3oX
JfqtZPrXFEl2BnoWOeYvm12bY8Exu1g1YPzGbFxpLhkft1CAYZnHy1bWBif4phbmDQhPrFTJxmYY
wycNnXYNAMk/SXzjUQa+bG/xoDxZUeESkHMzLgNrtqfvAm8LxClz3mn1+gsrtFzhmjPVjCjBnCWB
jGY6r8ZMu5WHK8Pf9u2dpqxEuYshPP2l4Cwp65E1FeKt0LfoSZwHE+Zvla664XX1yzK3lvoA0YGV
bIfun3FNRXbxMDmxOccNJ3GB39SaNRbYRKcpjn4NRuv247sT3TerPIdLIQhqz6CM6TkEiyEMD2pv
i3Qwu8+w76rsrg3uKv2hKd606Qkk4p+v2KktYVitKk1jm2NLTwI3MHeFt9VR5JL6FX9fG9O8H06m
D5KlMDcRpdoEbbLLBxuRpR+hqUJb0NBnr22IUnb/aWQiMhWxlLas/HkWi4fc/2l1n0J4fxx5ZQKX
/GKu+4MDg1afy/R8YMjtyr1kUU80LHg+k3uzv55gYPWaG7W4ujyipZPp1JSwVoOeDHlrYgqFKC//
R7aOhv/zv5kQlinLQZnyeibSUWCDCR+l4ns5/DmYdwZl/G/KxLewU+tx6imzz4WtvotkGGKVGn2A
kNLlg+J48ubyoBZ9D6ABmTOaeclgnC+R2RQ2SLb5eTaobxO9rpvJHLZVP97ISUYjhvZOj+eKzaXz
FnYOwkVKcXOG/dymoweKX/UUetMcHrr5RG/Qdtgm+svlsS3bAb6vUfsDiyaMzYd7SadBoto4WX9E
rD1Cx9OR/E0xrjjf/EPiuxDwJhEwjTozOux8QCAaorqemMSy+6cuAAhqtFxfDfEOQiQt2ylrYr2L
++rEnnBhpUXm9+qAPXU65L2rqVu/+WIpd1nxx2hjqhMKhA+zdK2F3sz5wNRUUpImjOpNrhAc7vrm
zkMUTD3+6TphBd4AldCQ7LCISUr12FDHKUH3PKIJ7RYUbjVspbWn3sdJA/dESn8WtyetL8p8qLoT
0X+vU8+utsgZI/yVFrBiPhZrfZQfj6JzQ8Lq9LYfgIjRqB9p36EqT3kj198uz9iSCWDSOhla8psf
+hYVG6i91Nk1Ln1bK7/M7nu+xt+zYkLsrh2cNm7UCRPqeIyMoyZfobR7eRRztHi+beaFmFH0JFNA
ZM8rdnLvFVI5yo1ikyoLkeloKM37+UrKZmkUpyaEa8HXInmYQMwDPoM8q/APULPsyjb749cUI9Fk
mcQQBBjKB6irljRN3nCi5b3xTxykBMc0C90BFnru+8beZ4a64gEfjxws6hqgZwqJOq1053Onj3CK
wzxJzADQIPHvJ8e86jq6u45BoLlN5aZr1aKPp+mZRU3IcHsldOJtN9+wdLfn5W4ow68oMN5OZrfW
4PXxUsIULIDQbZA4JEl/Pji1tePQmy8lyFtuYr95NlOSelJpvg6999zK3TY3x0+XnXGhuf7cqOAq
tVzCxSpzW1j+9NgV0DOk9nc7mjaO9XW0LGQrw/1Y2QlgL+nJzOt7BFSuZOuTnHhbR++uM8PaF7G/
8mpYdOCTqRDWuQRG5HkpX6U0095rq/sBKHAelCujX5xxzkZSyRq3sthSp9th29oD+yQdvpqN7uoI
OaC/CZnHNBxqS3IvT/bSWcwjZU6P0+H+gfK6kSFFjGxGlaRfGi3b20r5lE6/sk67ofN9JdxYHNuJ
MfXcm0rH9C2KuGRTakRssvgQ10fZQTTlpm6Oir3GVbK4YifmtHNzlV+FRlUxlZPnuX2Hdo4hb4Zw
rVazNirhKd5Kpix1HntkaBxX0v4Jwq0k/6NE7519Y0k/Lq/X4t4/GdM85pOTukOg3gnJDtE3orpD
qG7L5oc/ZMeEfN9/syRcnrWUVaE8h1Jm9iuPKXWqbly/ZvafA2LY7ZwsgFPphEGV63xENEfqVqQ4
hGya7pK7vW+GxA3q+HB5OItX3IkZYZVo7CSqKrgYiiaWt14eKgc4D7TdZSvLvvB7MMLyZKEu13bL
YMz6lsa9vWZ97vpj0VyZ0qa0v1w2tuwLENYDGkKxWRaid2PIJseT8G/4lTdSS3Rj1q5WWm6Q/Tkt
MIsEd5U9F1zm2PB8kUpzUDTPZPbUEFZa81kr361BguTpOc6UjVKs+N7SqcR7n85Gem6A1YnTqE1U
9QKi3awy3Li6r5DqyIunsftcrVE0Lk0iiGiNFj7aij6ouGd6O9pRRsib+zRrdpWvPqhqFF5lhfEI
iVbzennNltxwLkhCYgXvP/j184mcYTN62vgzL0u0S1X/fvSH/WUTC5MHnonBACFGaktcq9zwK3uK
gKQ60lPY3UUaHB7F1iR7YYcr7r6Q45p7zHk00DtCrVp8b1U5N1lesFBBBP/q9N0ppC36i24RjvuQ
LIalwVgs9yM5sOk5M9YAYjwemS8hcqX1kvYsujZgEhaLHlFup6MRx0AvVYr9RhQFXyx/jHdK08sT
qnNx/Jp5Ur+TNT8/SqGWfm9y29x08EC/dIUdvHoNQYQ/UoWNM6nZ21Fo8PSxpdteq7r7tlF6WgyM
HI8otLj8Tgt//TlOBm1j1ErxGUy/HWwGpZDgvsmHb7IkGc91aVv3VeJ4MFKmwQF44fAzbM1Uux88
HY5ja47Tkkk2f5lDk9dbLQnUYzEN0q73p+Q4yYGVwtAZQ/Wox0F0axTkpFzqVobsGl2jjttxGE0L
1IGe9W5s5o56BS+6TmfXlOrBLlIKhF1r2aqB2fZBv0vQmdlZntf96trBqd3AioJw40Sto208RFKO
o6INN5Eipbd1kvavdjwVb7VUfqJ/+xFT3WHIMwugtjxNndtYDtyQgZrOWlOqtg+7PvnaWo29mZQi
eW5Jdh/82lFoY1DhjcwG0v8ACsKq2Olm3HdAf2XzSjcSbWdGcnRUkkzdJQqvWhPJyWs2jQSPQFUf
paorr42us48jMIyOvNUQ7JpOapvvsdcq/jUMfgk4zbSwka43w3xX6pWlXffBoNKBwJS77ATI79pM
pqEnqRApoRJcvOhVGBG8xlzUiKq/pUUFp47kOPuh84AIlJbZurZey1+HMYJRqEWIw9zqjg8yUIm8
aE8POJ2bZdH5L+1UN/ZLkgztuOlor3nP+iY9FDr82RtzSuM9bEzjD9nyAdZUNP3vUinuPiE55Khb
JfPM/GoqdWyqlRG8I5tY2te6XzqvRN7pYYRGQfXctPS0uwkWMceFTYzmjUxpm9tBLazsmlKOrqPm
o8q7rJSD3M0dSo2ulqER7+aZY9HCGhYFG7HPu32bZfpbmPqxh6RWll1LqSwfCi+uDgOt6hu7mgqO
96TQeTbFqpW5se+9Gp2mbDt4Xe5arRn2lLbV6zrIyoMnNc6t1iehim0/RsxDbvxDk/TRM3TM0xHU
OmnvaQiVXe7BaK4Pk+9WhdPBRGUYvb8tEqs7IiWPOsAQDsq2nDTllxZ2cN/UXUgk1amD55r+4N1q
kpS8yFbe/3SmNtyNzhQ/jX3eHEBjKz/hbCt6d4js6SbOIm+b+ob2VNaKtAlTWCVcjTHvjbKLgZFK
fvUVAutQda208L+oUUQ+tAgLu3/0siy9BhEqkSOVm+RJ72vnpVFL/zEFb/ClH+vR2sux5lxNvepl
h8mS6ttASSzueiP0d2kTm09dkSB83dtSotw2clI8G3Rz3KiSGf3KDeJEt58cUsm6Xvc7289axzVj
u+tfmj5LNlFUNtfmZI1bI02jXUzH0Lh2Zi/ceIhBwcAwE6YhmiwEXL1jpYZdp5wN7IutNEFtPaSb
0XK2ADqQDoo+GeVPHc1SN+D0bN34+tvo59ssvzPk4dvlu2qh349X+snHCGFZLctF7cfz9Zv4UBi8
plm6jayvw6Btp9b/lZffS9+4DTwizwYWqnrtgbt4g51+gBBqJIiz29kwp7z66DrK2m1bZtusVoGc
6kgaKQddb3ZmEmxTSgLQ9byvTMB84YsXGOMnWzFzGMOoeB4QSFIZgVbhAjOrb3Ggb4M62GtZ/bVN
3nNEVtyqy3eNmfvbpAhcpxhW4pFFZyBpYRH98gQUc3FAzxDksoBYAxR+MLz2G1vlusuuM6oeKyOd
0xIfRnpiav6Uk6dLLqF60LRgxqWi3IbOTo7KXU5DDpqxY/dmhldDcN2qK2H/QkBO5+z8kIaBB+UH
YXpjOdE9UsJEktyDxtS/IZh3mCYZnqjM2hRV/CyttZAuxV+0t0CwQis3lHhCiBf4kjQlLSbDOtz0
yDL7agA539FLNs2auspCOKmgHUUGUuEBo4ns9F0W1HqhjcRf2vfG711rrfdoyT9ODczze7JoHINq
mdsYaJsypEdRT++z3vucIHnPwzApt5edZN5too9o9NtBIPlvlltYLpAdXOGAxzZZ91L1b0H07psr
GcLFKfttQuyUCUZpLKQeE4M2bM2h3tbV1X8ahBjjZ96k96aKhbb6ZneH1vr0F3UONCVmkQ5qApQ6
RPYXDRTHGMcKz4gwAOiDpEhe1q6kKJ8ztbjtguZpClCZLvu1qtjSftJm9jG0BOngEht8Yy2h/1tW
601XKxAJfJPTHTGbFEy7Onkd5BUY7JL30e/mIBsGQRkefu59SNq1tTZfVbHyWua7ZPomWTfD2sm0
ZAXRGwV2LvYr6YZzK23AW1PWWK8oe6hp9PQGt9S40v8c3aABG/5tR9hLRuE0fRjLjAYeaDm3DvWU
3OYEjkkmr5SLlpwcpXib6GfeSWIxcZAqJGEDlonr/zaxp1v4Vg5/7uUwNXJvzC913rLnszZ2ss7V
TRVHai2flrPM2pZD6G0yleLRX5iaXZ1UNGw74iHeO1WcJJYzBwm1Gw7XWfYT8arLNhZnjIb1WYeP
FnZj/vvJQTcqSVs6kcRwhsdYNlxPXcGxLR1t5okBYb78wA+7ZvTqjU8lmZ4qVy97N1mTKFgg8mSz
0CoKzJj/KF+fj8MMwzLIY3NuZ5PLQ53FJG2MZhy3UhBJxyDvm9toKkmIFpqRKhvf1qOXqZTrT3mP
koqXKsMh16bsrqhgzV8JPZfm+PTbhA3QTHYFwyAuU2UdyNXhmEv9/vIyLqAF5/GjtDSTF1HBF26Q
Uo5Crbchvo0nnQei9qKUX3o1OMRI8hUZpaf0Z1HIT50RrISyy4P7n2FR4gQ4tF2HIxPvRcq+t4J9
pqzJjc3fLt6OJ2MTib6bKQ+UwjToHczkt6ZQD75XX01WsCks3Xfj0od62XysC/3L5Uldct1Tu8KL
IdEqlNVkhpZKj2XyrZSureLTZRNLZzDI1VmdFtlW1LnO3RYJhcG2PJaNJiiLR6bxYAIckT9ftrK4
RidWBAdsIdyI8xErffjDLo7tGvZl8fe5lTl6Z3zlv4+Nk0NkMjNOypw93qlvUn8byyvevbgQJqyg
VM1pbRJz5RUQHmtQKQW3FSp30uCO5VM3ySvZ12UrlgUJLdcur4/ztej7gPOhZxRj/Zz3u3J8rOKV
i33RBOlCrg6CPbi7z034it10Tc9pW47/hi/3gOWhwKr/xqtOzAjrbU8pv2sxkjI6GnpMJ8JBN9/k
dKW2vei8J2aECXMSmWxG6oOdGQ9pcRtbx1ZCzmdz2Xnnj/2w+39b0YWyb++E2ZT4WFGtzRTdytVX
eJUc5WgPO2WNIHlxRMD6+IeiDVCa8/WBktIctDpsNpFyG040rETxMap+0Je4AkdeTACgxPd/lsRR
GSSKbA5tRjVu2mJvmzdG8a6M70F2jLOcMOnYRE8pys3+WnlwcT5PLM+p5ZPN2pFq8Jsspp0zAC3w
nDa3Wvs2tPdpdDuUfw7A41qCfmum/QSAJ+7chAZPMwMzCaD1oUIuWX6seldCi3vtjl3cWXMcO/MR
kE6Y/34yKoKKKI08Vi6EqbzWFbd3vnXB8bIrLp5zJ0Zm9zkxEptV0zoRiyYZnqsMz+SMLhuY97/o
63O5CSYZeQbDCW/ouOhS+LFZm4m3czMGm8lP7vLB2fhFfZVZ1cqbcMndT80JruA3GuC7AnNt5LmJ
7u/b6l++wTXk8dqwhMWR7apB2RI7jv1PGlzTgjUmJGUPbbS/PH9LXnA6IGGBnLY3+qbBkEGFGCa0
PLhS+zVG8QXeCw1SobkRfM47f0Q412kLJ/R8vGY7X0JdJbnxk/dKP8Jp2EY3cvAs6S4sbaF+G6mv
cbbxgpWgemlCT79AOOBlj06rvuELmvQhGV/IbLrk2EkGuU4U/sW1SJ2BjUVLJjkXIQqy5Did7IHz
NxwfVOlHme61tXTO0rKdmpj33cm+kqq6U6XZxJgrT1mEQK/p7Ruo9C57x2LS89SO4IcxAjhFm2Gn
ca6c5J9W2tHo6ee/NINWuWwbjJvUeRjWdLkXDlzcRFMRF4Nk84NMxISuKAEBVpWqdBXlW9dCNAwV
ofIyeFQI25U9sLCpz8wJm7rLwyShpkWOxK8eyyzb6k207wCCEkGtTOjCeXhmSnCNiZDM7s05nOnS
XdXE135t7i6v2dpoBNeoOsnSxgYTXfowKe+j8mJPL9lfxGUMBD5vGxkPlkq498ted8x84poa+heK
A0Z4zJqVZVl6oZ3aEOFrCnpUWVNwQ412sgUFvHX81IWh/ktj5a7ql7sGHih0faBbG58uT+LS6/jM
tnCvjIh2OEaPbVn/HBW7Pr5OikMevk3lrg4++cah0V7G8tgXW11+0syVE2ThtDqzLnhkrAW6Xg7M
burrm0D+UaFCGwe+6+XyW16scbSsWROd0kmCJJ5jONgrFO2n3iG7nXWunN5QaV6Z1/nLhfua5zZB
zNxWqQMdPj+4tKhQO9tjZMZY3huldCuT4uob/7GMAtJd3pc8oxDeKM997D3Yeoh0wufLn7BwdJ59
gXAT5KktOUrMaKOBiolt9wqFt0qBQqhcazxbnNiTwQqbBHaftJUzBtuGxk0g+ftCN641p3NjNaEX
7cffDIykODcsxPdi5Cj7U5BkkHpvjPII4+GUU0y9umxieUC/TQhnSxIinS4NmFCoVw+WW8QTKYbb
uLuK4rfLphbvgBmuQc/2zMguOKVMOTysDEyNyQE5Rlm7QZ1OV3dh9lyY5cp+W97uEL8BhZll/kRq
U5yg7FU54ThDorgGAZibc91+cqOxu0uM2jVAj6qmvzNDf5Moqpsjpt0a3wHWrETMi1N88iXC1g8C
Zainbo4wgXX2COlkNNTRVFRt+2DlgF0zJaymrPZOYwYMWrKQNTSBZzXxtqpaN+p+wpiyNscLZT0V
KYH/zbEQSxQRzORGgblReh+QJW3pqJ5pjH14gV4d85GmBTdcI+FYvA1tSJtQVSfPIuKOpEk127zC
qNfG7kiewjaLJ1oIlHyN9XfxXDmxNH/JSUhmGCU9bjqWfPJfIX0KneTK1sr7Y9kIPC9Id9ugmIQT
JbTrJjbktNn0DeGJXeyj2t4H8prAxfKs/c+MePPG9SBNsYWZgR57aZt5jxAM9c5KbmfNinDH2jSm
BkOSMWPxwRh/Nc5jlG195881LokkZ26c/z9n/yLDThbGBv0yKjTFbLh6mqNch9+lLivfszj6qXRa
sLt8bq0NSji30qSxndhj6rz4lznunPAVsoDE31+2Mm/ND9eoQ8FrbuEHEyDsJcOqbScYeVcnfqDt
9ML0t/oY/lUoeWJlHuvJzIWDEwBS4SwKkUziCXelInPloQ0HXOnyeBZPe0fnFT9XwmksObeUJ2mo
KfOpZ1pIDKmUimBs/afBNZwHCZz0f7MmhACT3gZkmvCIoWpuNK+r3bKoYVXuFHB9mozuY2+Gbuo4
+coZuOgcJ8MUtm8b66A75mxFNb4UKS2CgHqy6SpRtc3lEc4/JPoHjEboM3Bz0o8hzKdudW2ThWyt
zAYX1SBZm4fuqEq7mAygPNXb1HY2vZYcLptdWkZI+OjmB2UJGbLg/GWo+xAU4PzNcO+km6B68ZWj
n34LitGtojXFysUHwqk54QLL4dLq5A5zVgAVmnFvZZGbywdPezT6T2G4T9tNFv+F75zaFHZeV8B7
mSTY9BtkiPVjViXuYNwTGsjWk72GEFh6gKszFb81Ew+aHGLnG2MYaEu3jZxEUPiJpgStuaol8p2+
G2m3M6E1RIeDvbX8tfL9v9qzHz3ot2Fx7/elZ0oFhjsvm1PIkf1PXnwqeVdK6AzaJftDk45jE7ut
WYAqrba50V51qXaFirHrOO3eK6KtnGl7U1pjj54HfenbBO9uytrPNAnvnsiNqt5zZn6OhpUdtBQc
AZlAQAr4BHVewUZVIR9bjdiQAlqzRieT3DroO+rXSbsDEHePAG2/Qp+jLO6fE6PCwdSl1iQPfkGI
ZOWfoqG/soJ2W4DdDcN8T4fiptNBT5dfCjm8iYxfWjzd6cqnRJZcDZ60DBZZXZtuKy+7uryvl93w
5MOEg0s2/Xbo4K7baAO0tNK72h667ioZv+tG6GbQZhR3FnCw9njZ7uJCo+M184eiwiYCLrKIRzAg
ZeZjyA6G1RxU26dUvVaNWz5IqCdyZgG7+JCxAymagrxjU3fVuEHnbkPP+66hg8ygUwfWylc9yLed
BZJ0Clamdukmn0uZ/2daOMP0nvyXM59hrdldh2V5RPpjxZWXZ/G3CeEMyfqZ3Tpm8RxQuWhUcoTE
bkHG/28W67cZYccUGbiyhIzNJoyHbe1Eu8Ssdz30zZfNLF5tJxMm7BGKdK1Vz1ebHR6NaW/nzw6H
f3wbtQhHHtq1Hsq1yRM9v4HVJB9Zn0TZ1v2dad6aw4/LI1pxARFoFkVe7xRzgCrlr4P2sBrGLf4+
1JAGHdSAsUSOUkh+CReneQjZQ1O9lM7h8vcvnlpo38ASRHsMRITndxSCMbmV1OzSRo5v+9h0NSV6
MYpXUy8OlZncdMNaM/X8ix8ugBOLgg+UqSmXjopFczyayLyDNpAORv4DmorLQ1tc/RNDwur3juyD
A8BQYD+0tYH6JbCiNYqexdGAqKW1aK7Vi1dN3E9ShCoyR0DPBZMmw1EeIakK5M8yhMPNJK+s11IU
qthgfpAjAyMgNk3pbe55eVrNgzrU+rutbE2H4sHK2b3oFdAcEnyikgIq79wrpNxDGcVk6nwz2VZN
70ZJye1JZ4R/yILKlfKVN8TiNP42KOJqgiYvwrTHYJlf2ep9Ve2a/KdsvyprZEdrhoR3qy/ZyJqW
88gkZCuaLcRmcfxNVTbOtFK1Wtq5mgV1Nvp9M3nE/PeTB5hfJ05p2R1QIZUG326nOmv1+yULFO7B
PM980+zfcwsFhJKOk9GvQglkMxU0FvwFaBIICt9PixNquKYQSOq1ok2KhwUn7jZ+D6ptGxDJSv3K
9bN4iQNrgXEeihD7Qztb1HSRV/aQODjKm5WQOP5pWrdd/Bqrb5GxDeLrbi2lNbuwcAwZBAvwNvFo
5QIXHMGr6jQYSoTsB/NTDlFJ+lDoVzyybDsgu/Vgrx0UC6cRT33qp9CDIz0nZilVFcY3U4HuWS7T
7mpwYC4GtN5xLyVrdeEFv4CmQCPVy8sD/PC8B048LwmLsKNFlT5OR97bxfjPpMsrzr04mhMTwiGe
hR0nn4EJpS5dNIS3Tf/QrfG8LJx1NkxGKIhw2NEiLCyRWbaRFhYYmTTehj7tyQwn3lNouHxRLHkf
hngpwJNNHkO8ZH0l1WoazmaqoesBXQwqNp1+pXkufCIZ2JvkrgheLttcWiMSjrg7bfmAnoWxwZRR
RHHXwspsp/vMK46JVa2cqUuBP8P6bUM994PJCADvx9iIC5gG0J7V6CjP5va4fdVsJxq0pm3Q7AP/
zxOdIIpgsHFAFXF/iOeSkxWhY/cV/Hz3nvczHF7yNRHyRdcAWQbUmk31IVkhD+hjjpR5N03xWjqK
62vfrSTimH27vExLfo723P/sCId4kIW0aDXYyYtNrCGmfq80KxH+EjgKCLdqkicAzQsq+XyZJCtM
BjQI8b40f5oirzh4cH5Uk4awg6z7B1TwpqtKLrLbXAmOSLJ9cXoIELPJT58vj/bfjLpwKPIp/4+0
79qOW0m2/CKsBW9eM2HK0jvxBeuQFOG9x9fPTp65raos3MK0RiIpqQ+bkTZcRuwN4FT00ODhhs8B
SWqu+FIyAo48HYOUNJbRvAxFGNwZ6Vh+TmqOnst4KA2QNOhaYvdNbt6ESahTpUNXIxi64nyDH154
eWKgwb+CcTqMZjMYYJLTg4JE83wXMOrhSChHD8CD1aEMg/ZZA4ZljTrpchCJGGjRXT6q2hdghq3X
dpKR+AWB8EtkDVJph0Dquo/8RMIBrskILjdglMrxbdGxCMIvJxNcFX3kFslUfA+hMAUEjQ6iEwAb
607KKzgyldTJOxkIHH9RPILlAygZ4+G0wLRzvpNAECoC0cRpwev7IZVqTxTygx8Ef6F88XQP+CaQ
ZGLYnH7XxiDTy3hmAHbGbQl4lgmvwEQD2+P147CkF8ELhcQV3kFNwN9w85kraeiNjN0yC5QFVpci
STTplV0ZffVYB81E5qCQqZxKA9EBIe7IqDd5uj6IBYfNQpqc8WfDeuI58XxNQ38sU6AKAS2ygH+t
PMZlQoD/3A/PYzCtaMwFrXImi1OYqh/26jRBlmDtrNrTwvYIZsvUEFbc60U5SInA1YF/fcE4Gve4
g3OAdY1C2byfZLwRagKApSwdEAizruXP19dwwdgAJg35MJx0XCWeDCIfkwhdypiXBaLbQUEZ5LAW
2S8oyjMRbMonPkffAqxvAkwwHcCaFoMJ25Imu+3XCOKXxSCpBD8KtpN3CYLIlIqJHX21/qgzdBT7
j7Hw+/pqLUDOMlS5P0K4Y5AFodbE7BhUxk+iAj1CY/KWi1tJelZSTwM6StnjFe+mQ2HV2tlYCL0g
HF4p8FJQhcY3Fs6hkObJD3a13oAEbjM0GSD0bxJ9p4d2g1b765NdcIMt4LiL6IgEwThW9Xzfsh4k
vlPNjnw5bP1Y9aRxfMczwL4I+oOq5lSc1a2mDC/Xxf5ANnCWBnJZYS5cfvRxcHIHoWU4YTgvOUBT
zOIZxghYnJk7W/OmMSWiTGjxj6OPQPsWq/bRnGQSyvErVK+daYCOQeVJXr8nYHdXm2FTAjAvlfuV
lO7SYUMCH64nA8xDq+L52qSo8xUrDWsjt9F+wKN6UYy70Xi9vhRLO3Aqhbs50WzmHXqucTmbcrhR
AUwK9FMzURoi6tG8FfMmeUhEywsMP6PlONxdF7+kG8ASqqJvFkAlUPLnkyz9QEAjEW5UPDZeKxc3
ivYXwQL6uv6I4JyotI8zRWeXVhOj+17MHuJwoKz+6/pMlrYL94b1lcJ30XikHHVqktnocsQktYUK
mtmVy3lrZdOKGGPphjISZ8RxaFtU+BWrDL+vZbUARUwoVQVJLVwdgGRogy1mSa25fajprtlX46PZ
lf1NmaaJnQI9Dt8kYJAkEqN2IoYYNjKJxxZQPoApLmxRq4WJ1mGc3IGIVzkCQqJBMySgW8tmCAD7
IYrjwe+NeafGfgbgazkOSGX51WvrW0DaCqWsJa3eRoehqed7Sx3Kpya25l2Ph3K7b8vZJFGmA+Gj
AFNVQJSyjGMK1xrltIDA6T8VLQ16p5CLYiPkkmUHY+jfmYNcwcLLxuCCijUHgq3ae0o1WjGRG7NG
Nii8q3sARotS5W+F3N8mhSBvDUFzpHJW3Lw0JnceSgtv3NZ0C6Th2VM1QT1oFSITEqZdAc6+PEEh
3ojaeQCiqcpmmpv5Zap1KSODEZd3yozkOgEwSOuTCTg+Dno5+6cxHSWvq7LklxBEEoAOIh0PlgKo
hVd05KIfZIKHWoLJAd8tH6zJltDkqYEgCqVxxgGs0+VNB/6OrYr0zwvexX3gaeTdaJfCaN5IZhfn
gKmY/nvOGwVPwn9GwZmlFPnHctAwisGaD2NiAJWp865foSVdZOoABkVvISjreY7yAe50o/Y1tLIp
gbsuRNhdBtBGpSukxUchFuh7M7elvpbVXHLyTOC0gvNXRuUw/1ZkWcCLVBokR3LpIEe0EALUiObI
Om5KcS3XtOR8ncriUhdZF4+Z0WMZS6MC7EuXZi7A3Z7atKofGkv4C2YDbNvJ3DhLF+GeC10BeeGc
jiRKW9RMTsLBjKLfSZgeJyMsbSB45I6YAy2lMob6+/qmLulF/AAgx6CuUENa6FzDFxNAZNIWA5Cq
HsGQYhWOPw0fvtCsFaMuaUbgeSGrhqQx6+Q9l6SOVRHDEYQpU/3XPO17alUowG0VPHRrYI0QURJe
a8A9uT7BpdNzKpbb0bgoC19hqbWqNlimNTJsNYGPkCOBs0YYzWwV77ecyuJ2M6/rRosFLCbw+Uia
Y0PLzfXZLG/XfxaRZytES67QxJBDI/NGB6D7MOzr5OO6jKU7cDILHlDL7ERr9lusWJB/R7VAEIeg
+CK4bat+pfVrTRKntIBqAFBttl4tev+Kqafq8KiYztSsuDErZ4Bn2IbWV6Yxw4zMOnCM2S2sxJ5n
uxoeAS21Yg/W5sTOyEmsk6Ouqm8T7JCYRaSzRhKWQNZ0qmYl/l6UA+AzVFuj11TlQ4EusFpFZlpR
aUO7yO1aO5aqSQxp5cQty0EOHClWhAH8aaj6CYBEJUtAIRHed981oKpUzRn97784deyx/P/K4c5C
XaAhRTGwbpKcupZeHUTNf4lTcweDtgb5szYnzq0NsmpqUgO5Y83yP3Qkf0iAUpCmTk0yFMbD/9/E
uAMxoYGqagZMTMCpywJS64lTyk9+uGa7luwz+AL/s4K8KpenJO1UCErGnBjd6ABnlYjWy6xMtImS
u6wuASJfreRz16SytT457whDQg294dCv8W5IRbvUD6CGJZMEdJUMfqQbtpl7fUUXr/PJRDlLIoaD
IYIqDXF+L9uI7kgkdY9JXsFLFmhbrPXcr50WzoJEXd2jAQ7iUm0iir/VewCLgV9mjSJxUQ7g3cFJ
hQrgCzqNYSpyaZqQkdetYh/6qFFBK5GAjJaerxGALq7giShuSpmeWD1wBNkLDby5f/Rxg9IO0A7k
tNb/ohjdQiYSr5wAfAdcDWcUO9kcyiyHotIUcF5PxT9GmO4qWQaeFsxjrY4rCmvpZeNUIF/jrBlA
++tFWBUE1luxVHd61OybQNzm3RtIFW91TSdSiGOaibgm6fb64Vy00AiDJfD9ShaeOM7vQzWmBQiF
sYupUNpxpQCR8cPX/BWvZvGsnEjhNrDI5KJrY0gRGdZw12/FMHa7BAGnVqxc8MUAB+UfwLNCUIuc
E6dXTGQe6iCDLKF15D61EzmC823LQO+rVWIG9hgoRP2LLmYLyXKE0MCtZJns83WUO73K0gHvRNXk
u6M+lEQC2ZcutCt5nEX99UcOT78yhcLgZwJ7xEks0Ii9I1E95B3pTS/2e6rVn5qlOtePCNucCzfx
RCSXtR5NOdcEBSJTbJgV2vB++4w21Xss5cjrrOzfmjTOsM5myWBvsZAqK6l8DIQH3TqG6mOIjl11
BQZhbTE5wzroua7mImTpfeXMgj3lbjvDtX8B2ksFeMdktQN5TSJnXZNSYBVlkChNsdtqvR1bgTPM
kh3gZvtj9pxG463erTFpsh97bQu5OyGhHas3C4gNwIuVVSlenrQVR3KpZtSCbwdQQLS/432FW0w5
N6BdImRBI+EQ9i919dY2eyWwJXkTF8gpgEfXneeU+PG9KYZEB7K5tje6rVKCMjai18/solo7GQy3
znWUNf2UYsK9/pB1k1Mme+SoV4QsruqJEG5VU2WItaHCjJNkp9QjcEf+AswOj5cy+oVUVOtfcN8Z
2Kq07ZFtFLCEUv/VqD4RcwLQnJXdW1yvE0FMgZ+4RYmqoEq6giDULZECjZeB8iLpK7rrUogK9E4R
CWgZyXKww5wLqdGvBlAspkjUgQp95BWdiuBG+q+35VwMp0HwBh0oiYK9N2W5d3JT9J0palP7+gm7
NGnnUrjjLqAACIgwmIw5y3YWv9RpRCr/Y9De/0YO8LdZ7THecTg55lhqcarD91FbELqb6qa2jJIo
Q+sBsm+NX/tSPWFSwPpA5QjwGcGvcL5DMsNRHlXk7zscg3B6VNCBa9ghQBGAhI1IHrd25eBd3qFz
idxmZaGiJ0Eqwp7p8w1iHNJawf31FVw8dj9gfDpobzSLO9u9MRYGmNBxiZT0I88H9RXtL77nJ9Ya
4M2lnwpqKhX1jKx2G09BnDOVlsI8SpOK94ek2AHCq29RZoHMePULbzvXJ3VpJiEKpFGmBuwpXZY5
BTeLVdN1owZtK+3q+lXSn6R4C57kSYE2WlnABZfqXBin6CJRDgphhjA5tSX1qGgAz4iIaLp9je6K
x9p35jX6qMWlPJkft2nTAFL0KNLhhqc9UbqIzEDbhv/R+5tVyNCltVR0dLdYeAjRdZ6vCGUOfl8I
BratIKOgkNFCar6vAOHS2129z16vb92Cx8/qKP/I4858HhlqGRuQlyfPrUpS8SYr3xFhUKs4ChMZ
R9fsaGOtKKylu43sLQr34J3ipZI7nGM5CmGSAlwPHoYfA1reAvmPI4UWScqNLD6b6vb6PJfuHaDL
AJcMDBLUvbEBndgUsH7MyVRBYIsm7frdKF5G/+u6iIXnbVU8kcEnGCtNLuW2Ftgbev0457Pddf+A
xftdZZmLSbqTSnVfauC7NwevQm9UMr+iznDF4CxUPZ2PglObcRqFGAZmOgwlLbWPys/vs7FwJT+n
EbjxhgDu8kEQIq/uO+CLpytFNEuX5XQVuAOVFJKWoTGI+bGWU5UlmdXXWTpo8Z0xruQml07RqSjO
HBVIGFZGg6mKyE/XZU0Cw1a6L6Vx4dAlzcbo/0b5nErkNF2hKbHRzJCYTE9x5QH5OygyIoAhou2f
GyNwQpHW4n+fGz/fUk7ljTWM3sykjsZzgYybumbX1xaSU3BmJmlNw+hdmnwOCWBJQQ7akyaPDr1S
OIriv+So3pxz7eH6lVlSdqfLyakBofHLEiW9UANKT7TxUU1aYrRAlg5/x/E2+u8jf7aOiMMNCcXC
KBM6VwJzW8UN+sIQeWTfQ9sj4Ce5ZWfS8/VZLeuaP2K4Q4IX6V4y2A1o53jjN9NRbVVHlKsVD3bJ
6TudDXcqAAMRiI0CMWLzkA/MKLFXYWrE+ub6fP4XlfJnQtzxUCp/ioHLjVIxJOTHtHW06FWfbdnw
lAFdYS4LEzU6hzYeeVdci0X7BCxwtGagRI3xzJzvmTk2UjGrAUAnU234nSXq6OnJHG/x/m3ilTHz
+wehVJvXuVcru6+7YqfiNdep40xwry/DomLDozNAuwCBBebe85EIYZkkZoKRCOJvcEYNtVsK+wKJ
MHHNn1qTxB0gVqAVhxkkmVZAC8PJy6dCfAuq0CnKZMVeLF79k1lxpyhAEkDtyhC5zNRFHxR6zCt1
QvFQSTItQsv5qxS9XF/HRQ8OdYf/WUjuOME6C8as4zhphgdKRqFzRJAFxDr1a7vv7q0JMXq3do7Y
7pxnHXD3T4Ryqsaq/KhrDaypUt4bqAYUtX3avKaz5DRS4OZ1i+YEpF3uUeZaW7tkrQJybUuZJjzx
P5RU7yKjxjJnoHcO4ycGEoMwRlUdI1p5Gfxpf742Vc7X8Uetj5IGUzXqzo6GGTIhbI6fq0SntfUr
U0CQUQ77Vku8StZ/GeBGEAGs3Y/DQey/BRTOQ3duU/HTkkKKNxhPGQUvjvyHqo73bVPQ1FrjTv3J
hF4OmuEVwjkD7w93DitlAn5tC94lTTrA4NEBLDJquJnjG1xzcJuaKG7uxwdQFuvD02DtdPHV6Nag
CBbtEXj8/mcQ3CGRqrmvsVFAtxd0sMoM7whOI9DBTHYnVsBAbeyx04yVo7loLk6EctsVyVlSpCGE
JjVRKswcb5LlGk8cYMsXL8B/5saH0x1o7s1eg5hglFBkVAMK2fWTUAJ1Vz0+g4VVepDCIR+oMYTt
rumisCFxFnW/VSlWVZL4k/Uhgnx2D+x66yi2mdmSILfU6X4e/fZX0SfVQeobH/1shtY8AFOocyew
kIWuPCSWXVgImtpoFDrSlqXVkRA4uSB9MdNqF8Rau0HtiLIvjApJpUqQ7keAqD4WdRch1wTqrI0f
luZr1gz+LqkD1J4Xg9/ZU1ciYacM801uWKkXC6PlNXkDKiMBhHuD2eWHLG4MG7mx2p7Q3fcMMqJh
5+sWaKdAzYAEoGXmxxTVQbcgSDf+Aeyfecy6uexIY5gyevWL3tBdX1PznRKOiav5hmjnKPcEfSBa
+IeyUX5FbdLdFY0UZbaFRnU8o825PbdZ+CTEvU7SMDPv2rSfDKKoNVD79HmWNiCs1nIUQE76p4gF
3IdVwNp3jU5EJbFVgnq5ssJxY1p4NUPZmgG8U8Zu01lW/WLO/fQEmoHqzhzH8LZBP+bO7BNpW6ER
x0mHXvyOKrm/L4pa/AXKK2sLqgv8RN+sM7ecjGqi8yS12xq59F2QAKwNUJCBYiO5bj4DPKI9htWk
l8C+FPMvHzw9LoieOp8GKK7YSGZWZrB5aa3uuniSdCKHrZW7iTmhEbT2fQ14dH7SjQTZbHkiZixL
D9PYBPeqL4es4SP1bxowbt0hBgTHq16Z2btRB35DijgoIyx8LZjA4zasjajm6p3oJ+0OXLTC0dJb
hlgjmrEDIILpW290lRYz+OW96yZq0SiC0FPVgRKNbg3O1E8pzjVQO0Aa3BYqaafqqKuz6fjd8E8W
m59J3R2MHKPWiml7XfKyv2Mhk/JTkQYYi3NDEVUKiJXGDL2HUuP6SpPQwrTAxVupbq30ARpHBehk
vIcTMQXehCAhSC+KfCWIYyb4QhufjII30W1dmCLy1hQ55Rugm3mqsJ0zr4oH+/p8F7XSiSBO4/YA
/BWQHAcmd9V1JO+SnpSxf9BE4VcXmaSf18gRF70PlGUrrGjLNJFaPF9gIU0sYCzFAD0d9or0g+JT
G48SlFMbwG20+/EYG85/P0vGJ8GI/vDJ91qo6LXp0gkyxfqDUcEN2qsObkaze9XWXsKX54csB7ji
TQAH8UFOEIJHDOUY4CQSn4IR2BR7LT1C7domSrcM1Y1AHyRJKxNcsmGAZ0YtMmgTpAsK7N6KgrJv
c3BMzDnRgF4btpFTIvS5vo6LYlA5C3QJEYL4YqSgm7Kq9+HZFPOmTsD9JRzl9vu6DOZc80dfO5HB
Od+IKxRLkSEjMMrKlWr0gFcgcltZsKULdiqFzfTEH/SnSekqCVL6oQZiYAWG3YQOsl2PwYqDv3wg
FAS8ePJC6p5vg4v0vIwFAaK0oXbmQSMDlKhZzbRqiq1WtTrJkcMIa9MGGdLadfvZkj/Lidc3Ew8F
QMxB2g1t9bLIAPBOJgoM+QKszFlG3fgxO5bkhm7293v727I3a0U8P2r5jyxTlgD9BSGouIdTCr5t
zpMaDaEYqgimsrQH2jhgErdHWyACQZmLU9DQBsM11fGJSJG2zkgHW6I+iYlISirYA/Edw9bsbmUH
Lmg2f8Yla3jiQce/dPGSIaSBOAimNZDKYePq7d5G6TdtMK6Z/BmXQSMKD5NO7mD/O6rEzmlg+9Sw
TVquaN4LMCPE0yJ6pdDRDBily5oZaYAhRuZnJOa0jVIiBXZtEego/bFxpRt/I2R7nXRYoeeQPH6t
LYrM3wBePBcR9WLcFyD7GIkQEnAGyfemQfPt+21B4VcqAFsl0dZ3y81nT1OSE5yciXwDMIGuPZQA
Go678gDgZsXZMtwXJFwRXZ+f0Sqbm16pYp3Ytr237aO9P+JvLvtwXeJut4Tgj6Pruvgb2RKvJVvP
Iw8evvzPLwTM+Qd5IB7+8xZ/PuD78L0O++/4QtkHxS+bfaGU2PT+3t7gY7+BLJt9wSfFB/sW9q3s
H/bX/uX+Zf+1L+0S/9rv8fG1Z/8XjHO/ciIuQgRGeCuKKDbCaVBkyeK3RAtzcUwzk2ikIO//Hk7l
trUNMjkRibzeRc26ndHfg1tRU3H8x3mXesN+IB15KW2RfH+ZNHANe9oJK2OTLo4Lbg6jOAHNnwhA
OJ1TmKk81lkhpCHdv2UkIQFb6s9X6tD7leLQC9hT3FHgJKg4Djq6vCHr/DSEAGzwtRwRguzVNjbd
8w6NnRLsx3VD8wPDf6auOEGcpRkUeUymyAfEL8l+VBbgTHG6dUfBvxRMkn1m+L1/e7OPlnO8dcl2
ZBP37j5VclBJZWtO6WjOJ7mDm0rwfENePeeRbu6/vvZrBFwXhoTF5YAYV1DNBMpnLNH5wnQjGsLl
Bhmo8jNWKVrYEJv1u+lt+Bh/pSuW/mIXcPxwFi1UcWDTsRHcfgN+RupnoQjpm/vhbn/ffTo3j8Gq
ar4sFGEFPGD5whMUuJiNi+c2oVS6cM4i+qIR7DUhB6wuoc5m5VT9POyebjabD/wjcH6BZplB+J4v
nuzLaSEjvKFQL0f37fjvLxda5Qjlwj7+VRRMWTCN4TH9scX/zj5/fjkOcXJyOFCojfvN9/3G3t9D
OXy9bK6fywvDgKGCDl1nnEWskVbkzGhWtZrqFx3oF2lDofSiH41FN2stkj8PYtyaAFoMPaEASUJi
grfX4lBkSTZh8Zk2g67FpB2ycsuWdhh4dRKyf2AWgk/ARRi1YmVZFYF+MSH7/cvePr673iuuz6uz
ssUSixwupnMiiVOfYh5IvhVC0v54xLZBN/3FxqDZWIJnD5JkEKGfn6GosIq4iWYmwLbfju5v4uE4
0M2Krr1EK8ABOJXDTUTqsyJMCsg5vr9/PD09BXBTnqB4mLMy4+/4F0Q7B4duHr9L+vj9OBD2+3si
EwnZHyvvbj+FrvzSorYABRMmFLLMIz7W6E0EWaeEk8Kuy/YWJhk2EoZys4GhvL7Ml/nTn+n/EcZM
0YnLOhiwglrFhMH8w/A/wMpjqhtmoK+LujAB7KoBx9sE5vuPseGCURFpkam1wHTKvA7mbWzZtWf3
n7kAP+7AmszltTyRKZ9PL7CSsWuqFjJRY07wBbh3+PqC2SbwQH97r97d4e5wcFY28TLFy02WM6xd
1cuhmEAwNGBBXPfJ+0Vv1pTK4n0/XVJO0RqBJJd1xKZnHw1iQXveeTipz2vH5PJVjJsOZ6H0KK0l
dJxC0Jvtbj1ENiun4yKe+TkdOlx0FGigiIfv3lPiIheS6d+d2hvkDRTkju3C+JfO54+qpBt2B1aK
Xpev/4lY7vonip9lswSx7Hwk5K2jby8ALYQ5mGhrs/gFHqH7QGApmdfRwusg3isQX39iqpQgoMRv
rP+KYfoBK7vQAicD4wyTCRbiGZgO/94WHCL7+PMFF4ddHmZRYSrZZWVf8BW/Dvjz5zL9ON9YLVzj
lTvM7suVUfFV0ELlV514Nio2MgzoX+vNRsHGwoIA58eSro1AYUeaHwFABlCCBcgL+DHcuhSFlWpq
jf5OJvgnTmGhCotCXjH7G7pjatK+d9ecmp+81Zlg9JRqwNmwENuillLhNGUb50IcmgoMUkFuAxKQ
jGa0J7/xt5mM+Bowb8rBGAiG4h3u6MP2wds6Dob0/X3/BY9r60L3IMjZIxa6f3nZ32868h0gFv9a
9V8vco0y/ADA7wCEFu49yo/OFV8l6FrcCWICFjEyv/nfDVE280f6EWyLbfxQktpLniZ7+FhjvLg0
KOiWsEAQjrID9NEjAXguWEjRLD+iS5VZr1vY06cnZlKwBo8TgVe1WduXS8cKPhVcTYgDOAmgSTiB
fqi26BiVBaJ782e0SbfuvPmteMKufInoB6g2qE7wjEGBUbXmtzMlfnYkmDsHIw1vC0CKcFLO5zro
oS7ovQHRz7L31tvJS7odBk/ykm3uNZtqRSdcxIUyJ487glWudaJcQl7vSo/SW/8m04eE+o0t3x2G
g3wwbNEzVq78/yIUxfFos2AZFC6pVaudEA8BhKYpNQL7PbqfD/3mswGByXe+hwZ08c7yXK05mHwM
/O9c/4jlvIXItyLQQEGsJdPp4T77FikQp2kk7odfr5OdbZ9RzbJaS8+0x8WOYlORuAJgB7qPz3e0
E3FnZjbZ2SLVTvuUvckzj9V3az/dxSmZbkOsMZJHJH4W97pzXbteBJ0/cz6RznkrldXMlQrUbTJp
ZEYBxAsMDuCpfEfw5Nc13OGfDqPLueJ5ALGujDw2d3qLLEK1CXCJSHyovqsXGeos3etbyRsfirdx
BygtWoF+kKypiEXBcGxxcRBAIPvMCW4Sv+9KAYKzzEE9hIM2msrL99pDSobD5JqudT9sRi92VrNf
7KzyUz6VzGlFwfB92VfZ9mJuRN6VrnrXEhIcmsDWiUmem03u3Stb7W5tb3/6bM9EA+YDFNsaOB2R
dALg1vnJ6kEuBFz0DDmdEQnOYGPdKgS9Q7bvAvvQjfaJ0+6ze5UGSNUC1/zlbvAAKg/tlZPsrrnF
Gdj7jnpzM3s5LbYyCezndCXmktn0+TH+3HLEqSh7vyijnpsmVYoOPIq2/jISwwFDqaPcvJfwgVD9
57WHaNfTbBuS+Ea7Tx+sbWZDDXjCU+Fo25XLcOFqgEEAih0V3az8HlHg+YJZ6B8Qi1LF47VryCRq
iOz4duk0gTfJRMAazl8rEi/UOSeROx2BhfqrFJQktBbc6EVA7SGtaL4PDhWug/qp/T/kpZlx4lb8
bJKcN9OCnga12BDZ7XLhWGYQ+NuiIxXfogwMWUTKbHRHedcnehkVqSAGhnG2FCythh0/X1pF0Oc+
H/WQ9nZ1ExCDmDvjNnsADgEd3Phbt1FygMx0cshvvhVnIDcpFYl5k5F/BhJ8XB/MZQaGGwxn1PBM
32htAWrqCflAjfW5qRMBsuQBxGcfreO7wEGpaIGXAZnoBfH/6woiTj636+gYkKtmxmJMyEVmpLmp
XdlJn4Ai89BupM3sPQNvwE0JWFbs9gZgXbtuk1NrpcDxUiliGCYgh/AajpzHRV9BHcDpjFokotrP
RiM9asS30T5wzG34Md+It5oX0Cx0HGsrrV00ttvcGTyTfHEaUD9R9ZDcOCgS6d/U786bbxuCchnt
KLxXhybCLV9TiJd+G9w1SQIUDZLcoLTlD6E49XosgLGMxgfFjreZMziWg60X4EgrXvwdPBnH3qQA
ObLHz452Lbl+8BZuwfkAuIMXWXqm+GgyZqGfK2zmiEgH87s9vH2Z7rQb7WA/7tVv2VEJaq/yffKk
AmqJirubFs+JPgFa99qILswTloQ5sejkw700RG5EaTqXSdfDzwoVOjhoixdSqOLhn5mYdgu6SDK5
MXlJnuCJBPRLBGHqyggu3B82AIaVC+A6HMGfaPkkG6Sao5AYGgbQR7iCTAeot8HdQFZ9j0u9dy6I
m2mlxmkqg3WTao/pwQDdAqlSUu6jbUZf5U/ZNS3ir1i3y5QMNznOoCRZDrBhHTLxAPEk7kSq/uqw
nr/N24jWyOhlH/mayKX1BJANWlvg5TAn61zRGm0llL0IV1l/H2/R5FLhWQn2vt8EnmHh/XN2nMGe
cKoye+0wLehVSdEQnaApim2mzpkWU69HKTLblCabuCPjY+5aFAV3TgOoUyrgWdj6Pet0PgbuOJNm
v/bmubjcJ/L5uEGMo1JRR8gHk9O9sdVrmFPTnmnhDc52ZpV/En28fqUXlOjZnPnak2js4y5UWWhS
ENTUk2RnvIFt+COh1eeIyduhMzr+a3lc8ywv+2FwZ4FYBGcF7Wca1Nn5TreRjJ6TOcB70UH5qt35
LdupW+VYw6Q5qEPJSbe5PtcF/XkmkV/fuG1wiVANR8WJqu/FZrTj2+kYPPSblGTHkUJ70/xedKNn
MD4Zu1XKlIsMw/mM+bXOY8kXIx3yw61waz0GiH2rl9hODubTFDjzxkhITqsn+WYWVrTUZUjKiWba
5URNjVKYJL7Cpu71BzHeIFaj0e/JIh1a128He9zJe0QRtvJ0fc1/ICHOTSVgbBEYGng+B90Ff59T
v9MFOa0TqnrRqwrbhDkeiqOCUGkvOGCO2VqH0VahtFH+Yc/Ef3oDoPF23EVP/lv1pa6cgYU7hvEw
mGBGNg2fnVNpwMKZNS1F3Zx/rz5IbrELnN5CVYXswl9wE7scCF2LEi5fK1UZXjkeRZEPwyPFT1L6
ZPVrIBNKvZUnVHkEaPbkaSjtUH8VnnUDNPD4pTkApm/FSbtMdDOZMkCMkBBAKcfP9TuRGfuhITVj
lUCZ9Lb4PEakJyoKW0yCA34wb0VoUWHfunihXztsl1EBRAPJjlFzMHoTzj8s8kQFIDHWGLkVEm0C
R/7lHzrX8tBK/4Au+7vrZ+yiVgSv/mD0AnIrXmmxq6Z8frgVNR3rIRGYLwxd4tZv7fYW/Eom1b34
TrcNGiJMfmt3OrG88junJbWeQeWDCqNordLtMiGBsaDtBnlPBvh7gcXWxI3SSPHPWGSKflAtIPkG
NepgvriNPq5P/PKNgRPGqdCiBpZ9kUFYiDL0Tf2V7RJqUPVTtGNn9NbgjBePFHxuOJ5IfeCFkbs7
qlhVgS9Aicj3NTzQdPsR0eCInqwMYZB857vNFlCS5k1wu9Zcc+kVsFX9I5k7UVY9h4GvhwmtUxeY
/d/BQfysX2LPWIkpfvr6OXV1Johb0dxKIr8OIQigE9Zj8eLOHnJo8K9Von9lR+0BsQWtbwCSqN/U
z2tU5wvWGPNEKRhrPwP1Jo942RhCLaslNvRYPLS35p1aIuNRUcWnFg1o/F7cTfthqyOP97pylNgK
Xkz8RDJ3hzQrLKyQHaX2zdTIrTATydNtxSDFJ5g5Jrcmkd3so4/Y63O6GlCxn35NOtMoJ8oqEkBN
F+K1gFYvKHgMNrcSUP5eBrvcCV7krjpaSwoK9QSIF+BiIvHOHadeSYFz1UI36vfZP4jnb+aNgMq/
zkVbY0fLf9ZwNhcNwKlA7lglqWYGcgaBA5VAX3k3b+76Pbom7hQPSVnxsKqCL+MizAvA7SqiIry8
iJzAOM00vc9gdv37+BZV/1BD/Q40Y7KjfPkPK2eHhR787umA5mVVB6Aw4PX9pBfqKMfQ9x0FG0GY
0e4mdwEH6FS2ftttQYb7HT11j+aaibsMiWSYtz9yuUn2sxEKZQS5OcrPbto7vGiMu5h8iQcZOSAJ
en71kWjpmpyI5Ntk/MFvk9DCuqbb+aDsFbui1o1FSyfaNp/ip0yMw7TRcGsf5hUrt+S5nM6Wx4aI
m0FtQNeQ0OTFOqj3o225Pvzl4Ve79/8PZ9+147rONPtEApTDraIl5/HkG2GikpWDJT39KQ7wY41p
YXi+jQ2smw1Mm2Kz2eyurnLPwXA3mSyb5APebixUCAwCqBLpgC/0ajIq5z6z5ufLrrayTXaYA8lK
WMGHXBw3dkiiABwOUfSi3rZDqmVKnMJOi+r2fEIp302C6qmonAgjaevJr0/pA9SPkLH5f/suBUCG
u+IK/UF3aRJAFjcUXHloiHPRjchVrIuX3J1txQWbwkp9dCFOZA1b9TlxYziV7rabh8lsV9bfP2Ap
M7/6AdTaRyXRSzXCDxjtLQDIH8m68b+yjeqnOwlFW7UwAxYBGNMmFf8kMRk7tb4g/m3jwUSLytin
ruolx+JJ2aKuyHkYIxecBFhNxmpJN4jeaY3wDUMUgQjtUkdWViOl5chqa43UKx3VzjfclxJc7vs1
s2SydKugDI7AC75wvOup1lQ24ok51TPylaAZLLBy2+Jno1sDMt6oM4XUblzG8pYioaZB3wnZKLS7
6ET/0lTCJGpSZt2dDVPZo/7+0ppdseLX0jG3G0e8g/EV65gupg3AtwP6BT4cSFBRX7WQs3hOSnK9
HA1X9sq7eUW4RP3O2Uy2hqzY3IAnB6PJrHRpYb2aBGge6eiqyAmpak01DnnGp0qGAlFvnT+rTXI3
BfccumLjSnEbVKe0AM/bvWgWu8jl1kfy6mDlLj9Wrp0KpSI0lCHOh5wJM29wul/ZgwqCBX4cVFJJ
gBv7ryIK9HbthK+tNzkYRjMft2IguYqDeDmbTzncYAgiu0P7iktNEKe9hU5kxdvJYxFcLjwHQP1M
vB1aZyq4TKi0CsoiHBgFOISXx0p0ogfpnX+ZbFHdyhHegQzvuw3XAKjraFRAkBWlSLq5ruXc1ISl
Ssp17WP/BoL3d8mOP0vMIQIt3wAW/QkW+qduq69ZmngLjTBIahHmUNAK4leoJMT/2gOUQI0aI1KZ
tcYmoGaHdoA3BY3foh5vWNxDYqEuugG3+I57bczSqbx0gxo5BimdiBFkbgYqsHYAFEGriIEKaOjR
SA6hJZWWEL9F2r8mlvTcOieUtrzeuf8g0I7k7iNvHRTvSc0W5FGynWwq8xyUp8idHcnRDoWnO4y9
uT0pv38TUJrX34efhOhyIbWfCxR1zIsDBh2nez/z5mGyKyC1E3yJNbdiBVzxNkdCOZNwnoJ8CbBi
WlJyrDHjVhrJ2WqeszfZagrAsYZHDJG60UbamfXFks34LejxrdoAem/f3/wrs/5BwsD1AcWP0KAm
BPcE6SQdJiYwUOljn54tAQojGNz29IB/Q/k6eyy987qIrTkYv8fWFU3GV79N9DGeSbrHCMqoZdOQ
2LSQEk3v0Loud8I696CiZfMcIGkKZtYxzjOn5sgYjVwoMl6bpO9WQevBIwKTolf4yd194WM0XXgi
U0XVN/bai3fCUXiVMFHUYPjo8+8VL5s3yIQT4UW70TtsCr2Wz/MF/YE9H1vRHaGHxIfeGc68S6zE
j+4ND2RYF5tUdsNd6f+HKjo+wK9fQEVjjeNzbkwhCD26gquc4vsYMhi2HNReta5ToDQsLbCiF/65
MQ32DXx754PREY863LISkEYaOYe/4lASg35QbLB+bhVuyzeuNcc7uXEgsmsrmIc2c2Yd+zZ5hUVg
qXgo+cDRfppmvyzmwjRfWgEbzh/Vo+AjoRKP7VcOjMJKPXWazT2EwLtZIJO1mVFl6WDhaCFpJoI+
gK5drzbOyReQlTMS5+IZDrePBxe8IHbU2dhom08hHGGV78wH9OKaDQjx4JVJWOSohEOuJmmOJbLm
fK25wzN03kweqhWpOR0Ksz0onnrq7TeMd7PS5aX9xWSkSu44rJeGUxZKEulljP4XtJmc0ZQiM0S9
fvZ6N/tEZSJjbi/LIBW4VUjLRXwBg+mm/y78MBjWXWRC0n3+5qGWYbJKXeKSQQ1TZiiaI3G9gfHL
pdE3Ri2ijwn+LVc7GWYC9RVTjc3Dxnx6mi0T0HpHNVfsacyly+K3aWpb0/wCjtcRpqV9n9vtHWdx
O/S9vGhL3vK1X1mOOTrR6WIXD/ImAqLk7+i1kMgijfy3dlrWu9BBkj1zwtnSX4VTtCsfBRsXdHr6
4l7bg3AMoFduNltWY32hsAkXJmKnEvAspJl7fYzK6BJGRYjWMeqoNUaqvrl9glZ25RZrEc/djeZc
YH121F0cMFE75I/TlyNYmKGzB7oQPIGpjy5cylav2yi3MM00GCbWvMm2EFDI/MxOvT4y//7GSzcE
clFMG6mgKYfUGZWp5eq5GVDJhbyZNbuoJFhREH01q/gpOlbvcG3pTq9M8VNE7EDcAnSq8LOnv3/D
Qi0DTwYZ05SYdYLMJ82gICUKOE10/IYp4L/kl5o0eDGtZmX3itWvwVThQJGSNVS95F1IClFegMQb
mWWkXitxynUFJwIyNLqTI76Fr6IzIyPMSzf6KnZAZe4N1Fr99MgKIrdVI9lA6wu3EqI0hCWoLW7C
aJZq0thFT4KfzEYzVT/agLJdZ2zuwhIV9M5VFYkWOk4o2lx7cncuhPrc1Uh4JlO5R7PP5h/zINxo
W1BiolK/zT8LK1+fA2aieevGsIykgyD28OamK45CCEEuuUEjOfXF1/ANQ4ob4CRPBpp5oV0+Dzi4
q8sFyP8g38u7+IsZN28/MkRpUUQCP7yBAsNNaY7L8QKTcfPXu/bIY3D4wQBA6eJ9nreKvYX8T2xr
3pOwMiMfjOcYhqzQjSwsHQ1+zLczK4W3VzPyTg1FDqSeSDxpBuEKoqyGXOJqTntYQChZlRtw1Fbr
cBWJaEShSFh4CHKso3Wb8iLTR1vdIF1OtMUoD0jyCkgZ0N1Y4rF/hHM7EiT8bN6fg9KFlCd/364Y
h/k2GSDK2hC4BIAdIEgaTj5cLjVkt8KzNXloap9N0SrvtPV5Hx4AzfouIjNLTBGwEc5mQZ4X7kpi
mnB1YLABrFDUYmUp68IsQ+AWTspJDmSHc9J3+fiu7AYUvK3Mx5x4v5pyE5mvZIE5zLuw4ukPwPk6
fl//BirfTfkEvEkGfoPyIQEDFOK6Jp3WRDT52OnfVVbVe8HPr9ZMLvFf+WacnOMhjXFfxH6/LTFN
Y4cbiLshWQgKUzhy3vTUAx/zKN13L4ydvs0PrpdKBVAO+nhnWcRSm2dQ7PmJbg9PGDMGBxPZaKu7
y1yWcy0cIwDLeSLdgZYqevfXq+0gpt1MCdy5AVlD6FfvMybSahOCAma0V6xqy9+NHCbUGCtdOEVX
Zskm/PrIKSelmIHVAUPykN+uRjcyzWY9Wv1zfarXzLbjbc4HWMC/VdJhW+Dqca5FJJmtGXnA0WF9
aNvscG5SM/dC3MfP0ISw47uTFDTWObUJXXzKujyWPOv3ryC/8teiy7GvujDGt55RNzGzLSRBrfhk
OF+iD7IhDMBUtdmv1yPLrZY/NiB0KnlEGXQ7DpoCetZATBkDJ4OtrPpdbnFvOV5soUnKpcwUaPHI
Ev3f/zNI3cc9BkbFViAx0hPObuiN99ERAP7ZEjD48l9gdNhd0JyQ1xKPEQnKh3uwwkZTiADZW+NH
h33MTc2FE5viKQGuqzqOFkvDaqHjeG2TcmC9AOW7GuGojq78na0vDoBkXrk572ofUARX8VkXHvlm
dBj8vUjqm56VrlG1AQZ5L7rLH5JN5o9OZfF3f5/MRR/99y1/sttfPqpUSaxeGpgZXM3tU7N1FSxn
YLgkywp1r6RFPAlSTb7ex2xHx3Ajlri+JP/vtTA+2c/t9mstaAmH3fkCK+km9ED08tTaUNFzWdFl
oQh95Qs/PbBfdnpB7qJ0hB35KCCYdevGAWv4M5A/x78XtOB1PwkuwNiowgNCSV0QoWB0VTzoaBgK
eEXplZV/GwCpthKZytFeua16yuxy9bfVhSwAVgkhGtIAHUUBardI3TlO6hBNJae4R+nZyt0UxTdj
c/ZbFbj8YiUVj5pXWceLaaA6bWyYj7jbrcTMPZZsKFCb1zCOex06+VY0IKqTIwkw87vsURjMyEkF
C4mAmQSJF4IhRAKAYzs4kZufQLD49ydYeFBd2ye/79cW1xCsbQ0JSN0+mF3BPrvyi7CbXNE8P+jb
T817+2QYvI3ZVwbpc9jzcwOuOxgMXxXBvIBQ+3FYC6bhKNsehb9v9FVYa7zNM4lsO57KPBoNBB1z
vcaUn7hGGbHNjc2d0kO9G06pZqsbcOsM5uwZr4KV2XVoSQoz6iyU0cExgu2FAjpKm6inX9se8rqO
o65HWfE0IHHfPJeWNgM0KoP+YDesE9AiKShI1XZ/yN9jR4cLojYksT7BbRcBP4M8b8B5DK1Pnapu
SpdwLPUOD0kjdJXeFLeT9Z5beE+KB6OwpWPtJxuUVX1W1F2okKDCiOsLKZgB2kO6vTMYShNfKhR1
e3TotZVx+sLgzQc+QYN0DOAzj19d1saqer4YNutmWXJuUO2AaRFkYRAEp+NXWue6wBn4+MmbcQ8F
AtWcN6qNp2aEygyypAGTNrrLQtfdzuWSmgyGglFrJG922qzajxF4JVHk1Ad7cuRtbIu+ZBfryT3b
BJat2zGAo2ZZQMDRLjz7LbB0hzFtv4BJv/4RVLafaJXSyPxEHld4SOJkvRvr0G63CaaSja1u1p/Z
10Y0s31l64yr9meB11f6tW3a2+pGB+8rbMPhwA4ov76ivfryoQT6HqmhqR4x3faaH8v7bje/qwmY
4S3BCd8Ykeb20XH9K6jQCsWVAqoi+BWAhL3U0Owbzeo9f9gMj9y3vpLvugwdu79tiguhBqO7mJfH
cUOe+AOg+BVOpSSBeurMo4wCFZF9DQFvrwNVnLa/TzXzgzfjb/X+qTE5w2oc8F7aaLACJdfDB9Vd
v05Z8O0FWCIqwfB84NUEIC81KryrnaJlcSjneNRfQOhpjhvddzIv8zBzBFYVjH9y8IeLOffmA+cx
50ButwDmUSLFgYCyE8LPdfSTk2FSc0HFkVfW2cUGgs0dzPGYbOdjdzZrzn0TmaPbC6heUv1GawNF
0QUs5FwpZafUCjgDzNbsA3Rxu9SEchEeuj0gmXuw5AFAXa0kkNE1E9rMuQX0K0TVkQ8y58hvE8Lr
HyNef4FshsTnucWPQdQFgi8d8EqIEOm6Q+pi//ln7Q5YWNDyJdaOcdUupDfXtql7r9eLRMgK2B6e
s+8psIXIqU350L986J+zN+KR1q0uG1Uz06PmleQxznwO377Cr38CFYV6TB9VDdmL0jFO0vOA6QFp
q3gYLrdGh9sexWPFYgq4RTCihgXEBHTaUKZGZe/6i/cAEF2ipkRpp/MmMmrYbhF6923rZIeRZWxh
fYBpQPkFHo57nr7ewxD0QUWpQSpw13rxkwyux43Ym/zpkD3HTpSukDu3rMt8waeujFLhVeTivNBz
GAWRlhetBFOHSOiqfametK24EvcKaLjBwJCvBVKy/TvCLdwr6Dcgnuhk3kkEGOv682rGPFZhrucY
vAi9epv6ehBBLvxdPETWeCweE1vxk5fsKTmlHquOtOTRGPCCuhrapQLA8tSDeMTU5qWtalycVnEP
bm1M4iiC3Z9ROmtTDNGSGdZsE3k6COzODsL8U+Exc6nbDBaXOlouwDYCCox5yusvMHTNueg4/Ija
OcdOesgf9A3vi9AZCsikggBpmv+Qwl7bpO8y9CZKToHNZqOdQCFIJryUOxmT9DlYPfH8s/S9FhQW
/78XDa8NU9sNhvDEGOMG5e7j+TDYpMP2oqxFVGh1X3Mw/uQaj8LjsA0txWZ42sJB1njEcB31MoBI
6UEUjCoTChII4IYPfFCdVGJOdGsdE0ATy6sXbeGeAp0tGlxA0l/vaZIPE+hFJpQioTmHnjT3Zgw2
QEeo8zPXtRAzUGD/Z4vyH27OUhCWwxbQx/ku3+qfsUsw5KIr7i10G7b8O88Q2Ft4X5Oi/j+b1MER
ynoSLwJslk6M7k6JmzG2CS2XtI13nRnozOo2a5WUx3K8QCYE0QbUcO9+8I9ZhDbS5AMJaxtg+BSs
c9D7rGbSwmzg1TppoeEyHxS1G7FO6Aq1DlpmUKuw5FOxTu2DdmxB9fi3k96OqSlgMCGTFxjxR0yi
3zftWZ5T0UhKZNiKy+3eRzt/a80GHe66Nb3po3m6I2ezWG+yPWg+Hk/cfRxUr+Ay9f7+JbdbjF8C
ACnY7ICYIg2VaxfOhsqoq+YM9PGK6zz9yIOaWHzpFFO1ZXC4DF72wUgwbseIYBJVE6ye8HYCz3lt
sjMu2aiPEKGf9/FmdAcfYhOW8Fpu5A+QH7NCEUmVrl4VlDXq3IBgNoQHw1rnIqdeAXbsCetmPe8w
zjwiu2N8zxsHJuYMlWSSoEkDNOh6cRoeUD2f16UlCSAI6EAANJs/GDAVormbIZitNzwsWR3f2wcz
zKIchesNL3XcLtQ2hkojhs14QfHJT/f69l79FH2M+wU8CmCYwWttC2eKSxh+fIvs/jELQBK6ceTF
LF+vdioiLW6qAd6zRwd4sCPCS6HfI5fJPG1bbppHdVWvDZ/FBHJLDUAZpnxIqbhLUeU9fNV7HWF4
3hebC9zXlU6lmX1VmxqRCk25DolNatZPXOD0gAy/TQAEKz4zXyf3Ge1kRJvh/74D5WQq9IIiXsXP
6VpHWWknYD3XKrhQxFNV2q07Opi4XNWbZJ89WVAVY/jcgnXQZqMBjxY8uGNlKmNPYy1Sc6jOW+qD
/qptCEVya4UHIzFxQ6CJZM+BKJjcVncxSMawveDvV7YpD6jTZqr7GrbBIP6dPzab80FaA42mY9lG
Zc2WVJvVA//EMEv+LPXBwU2kAlMCx0MNlDpmEL9C6beCWW6tgvVG2GjreW043FdrT1AUMPk1s+98
u1JAdQiiFIRMgByo1NUUC5dk1IayIl0ctw+SXbkrH7C3K5SlkMpmGK/qV9o9Y6HkrXu9UGIVPNMC
L6ImRKcYYdydhTOEC60KLy006F6KNUrbW8yp2VBC+vzb2u3DHwWo39aoMJJ1YwsSpBp9lGmVOyD0
eiR8R9puCJpV5hsPIPtyBqfDmJzkNXeJXTEry+Sk3KyXjDMQqXiMeFFvfzUty0TOuwqFXlCxk3qP
6tfbZhUB5+jDbJCOpvCS+sztvT1EeJagyosNRvcXitz4Yb9qMMMZTYYBwcyajgo44I/gNCkDNQXe
L/eLJ7RJg8Kb7MwPAd1mxY9bkBTBjiONxNApys3ACl0bLyo+589ZDr28fZlgrmD0M2861M+yq55U
8636RqHLKR2g2z3MJbEaQz8dQeqjowWJxYOFAjrAdEf0zJ/bQpbg2n1AmAKmI1J2M5OhdQTkCO+H
q8kunPRBf/rfEXhY+C/LOhW65syYo4hYVvb57rzvXMAPnUPhjp05Y6yCHKr2fdg2tamwXmQLG44H
qQj0MMbWAWKhNvycc0MrQtUZWn4QEEcLvHiTnB7FTWY9iwQj6vMi3dExuAK0H5gAyC/55VpZoqrn
MhYqS95OQXQ37RKkeJwf+Tms9axHyW1ohLLDP2t0MquV0GuKOb6yzpsYUw/VJnaTLd6abuTNnuI1
zPf1QkIHi2AOxtwTWrIYRL9en87N2gUqk+TozPa0O2Na+bNxJjd8il85l0m+T/4c/Tl1UClgkRCL
APbs2lzUpWfxcu4rqOU4AgY/8YZPHviDEpLH+6ZiccTc1qUV4NuBHMTlClCISNuDdnVbQLIGPupK
K9DOOrIFOak19wDWp8sL5hos8R5iadvKC52sMbP3/Dtj+tDCrv7+ETc4q0Yd815FXBwj1B4Thweo
bFVg4gmMGrJo1XvufgSdSGczboQF3yV5BbQyeZ0UqKmLFiM49TmbYVdDt211yTFm9ioekGMehF1t
p0+8DzkCMtSCeUVMuRW1Wa+ZWDvWj6CyvTgsCyHtsQOdK2wECMUBqSw6l+/cggSU6hOkQYguc/HI
u8fovQ0eGR+BXHuUx/3+CD9UwL8O8CRpFRTjYD/dQO3HE+4SjNSMBz0zG/TrUZksUAR9Et3wLn1S
n3jzshJ3vWXYD5KX2znTFxYOADI9lKkBtwconh40zNWizcd8Qrv7rn1soUcC4ahNfeDQDD7Iu5b5
KF+4k6/sUUEat2ahX0rY41b6cXL4bRJIpX1+qjBaJfiplwbZQbFY+FlpIeFCLwzCF6DBA+MGDWOd
p3RQpB7IM5B/yWBuEcB3hUTL+RBsVM3c/hg5UqCBVgQFHt1Mg9RHpu/kK0jp+uN6cgoPkqzOSdzU
pwKTX3/7xMLDGb/p36/TqINR5bOm5jV+nXpsYkdYi4C8DBbk2Et3cotd6PD2998ml7KEK5MkRvxy
Q1kp1aq9wKR2ek6c2Qef7atoxfuNYJER/9DMY1PeJK6Erv/fppmrpU6gMhtNW4sw3X9r9/PzsH9H
GuZBmyU45N5oZSyes4UHLT4vVMoIMxdm/G6G6gSCOZQzrDWy43tAxNPYPH9PTu3sMXf/dLGjk4A6
jQ81QcjwMAr0PxPg1IHH+CTa/rjU0H6no61mhFHcqD0K9M4ZABKQCTk/OIfNIAI6rrjPF1NwtX1i
GjvObL1+ANC4tF5iRwJHq26Oa8EBw/BOty+lueqeJ2zK8Dh7oXms7HAbO4wAdVteB9ibqOToApnK
RWnl2jOyNEoAucHvzR5RRprt5h3zE3h8ffVeBi5OP94oB8AEnH6l7v73KiiMA+MOulgyDYr88dq4
lKVckyvAuWMG6hWKmuP7qNpK4+LqL0zp8Lcn3hbzYQ3TvyD4JrQwaNFfW9NUtYjTaEAvqMFp1wg6
UzOHl+fSI7wp6mfpaRpm0MCqxG1mK1A+pxVrin8hc1Q1SM+QzBFIO5oaQR7GQowGyK03zznKHTFe
ZWkQ3k0YDnIYqyXfjnJEHWgAkA6C0AocLVTqmJyzqE+aEJMLlmwNp4sMSl5zgkDbY7LufMnNUVAq
7gzQ3aMxejB8w+sLzLmpJtR8WwCA/v45S2Hg98+hB2bUMsyKhjNyq9jonopuSuRk23CF2kK8loLk
xASCLKQ9Vwap1DK6THVVplh/AvZf8MVh1uzYrTSYGh9DsGJU3idjiTd9GgW5878vrlJxfb7koTRk
sHixOihammBKCFL3gEldNEpEL7P/trcU1K/sUZdr3F8uel7DXmd3G2kzD5ZhZui5F3vZ4t9KsL9C
ndHeYYtjlHXga/8htF/9AOpAFXFTqm358wPabSu68DHV/YiCJ1yqoWby0KIGc9f/umokkwaCFQkX
eBbRFBxJ2kPKNkNGNVmC3TyhdXL3jpOM4X08iGJE00OAmY1DD7E5Vi/yNoIQEUCcJQ0zQQZiFhWv
BANTqxeta+DE4ith7kycj5cU8/mJA648F7QJZoFI+XCB8tjxf1cEgXVQqmJ0BWV//EOVWGSdixXx
0jdWi+sL5EM70PPALFqP0XawpEcJZxlDu/n9KmMO+92+1ND7Qh0JU1AYxCIjO9fBM7qoIyeVbWOJ
W1CXgVVY9zPrqXwu/cxlxa5lYwRFAho6jGLTgKZRCns56fCdOdRD55VhkUwh92cH/aQVMzTdvBHI
0n5Zo9w4PmvRrBpYWu2oQRRwZrw/20liqvsXeV2kjGN7C3KlzFFOhImXWhDQ1MWbt7ErIBSgMKGd
MfKDipH192G5bU9RttTrXVOFFEDFHrYuQe+8j+vMw1zAM8GOc+64Z1aDbu4cyhzloYLcg8OKLK17
7p3pTVsPIHMC7EwGsUd06rzm4cg8kzedVMomVVxF9Um/CCVs6sd8FdukFzZZ8QaCOVIOuoIOFJ2j
h/yKdwuPlTzdRHxiWwbFMel/QYyDisAXTJK1UwPbwofxmb254VZE07F3R5Svg9JnbufNa5KyR3mq
kvR8VpHtlLccgEUXpCqEB60GfztqXoQes7POW90qvL/96CZtoexSLttdJiPnatgF55irp+b7neLx
/x/zB8vrI8k7pqSg0ED5zxmSR7FgDIhwgej1X/kWrCBAs+UgOGqc4S3x3+KgX2NK6u/l3SYnP+v7
Z5fyIaOQpFROMapCuCdUosoYbpr3xhEAGirO5sORNZcuLcYc9AIEFZRVcB9qJ4cZGNYiQSwn2Zmx
aZ294E/W/u45hGoAmavRdqK/TR6+VHN6AQOCGblevE7AvmncPzBrqSQMXOWKWD+klgmeCMgihRal
5MpUKLNCbkBDjkHXZDUjL5VN5YhR7vKCFmC94UFUMx96nhWglk4vplswJwZmABQCKc+KZbSA2olv
0M4e9FV1QFZoOeoeTQqeka0srvGXJfL/fz2BEx6aGPkIS7UzQG0db63CYKzmNiMj3xEpEYD1hPDt
Byn4y0am53Ibairi38cIDUw8MTwN4A7V1zdg9pzR/ojN3cUswfig+SIjxV62jgRBQUzCdDZdvoXW
VV73I3ZxCsTcHiSrwgPOEjx48N3FA6+GYsacA/NOTNjODYwW28zZrNtGEPkGgF4DgCliUIzmOOqL
JBayEkO86rZ90++iHMD3BBWO6UNzMbz9Js2m9No40T0PrFr1kbjGwNiGpVsPCpjQRidORXQ+r7e6
EiPUJfuktXLU591qj8FeV9nynx06UBXok0TjP9zpVxYp59LEqTfaAhZ/Xv2gGL0cDGBBO9CwNazu
w+1QGFH4/bU86mWXV6MK4oUYKuyeeozt3klt7gyy8dPkaZ+MyLhwPsGWJQDLi0o2vih1w815e+Yb
qDXihsN6IK6Sm/DlESN26nZ+YRhbCIp4qgI+DFNo49HwjjFR6yoC5zEeS8aed2bQBYKxEII8b6mZ
eji6DHskrFNh78oedd1koVzMkpgDsgNg9FH2CLO4ixkFlKfs3jA7RzqSi6cyy03yrdwzrJMQ/5d1
6tIZo0utzgWs91ZJHhC798Hl0XzXbf5UfjZW/MUwuHCLoyIKxhvwTQFwQKsyiJxYz5xYQhl7C+D3
JVA9xdkf9ugHVCuInHlnM8AocI9SxH8YZCQyxL9sUwdkbhpN7AzYLo+DiX6AFe4zb3C+e81ktUSX
dvW3KWpXIXIvni9x1YI5vdjE+27Fbbkjq+m7FOawIAjL8qgwYuSXstJpnQiwc02szGCy6UArg14+
mF78ZvUSu+WzsRXv47tpnSKZyd6zieG8tzxmP1/03w+gokCTz/1o8OQHABM7HVVgk3RvhMgT/wnw
ldk4sQvoO/CpQgBKXFeDtlDsjXvDfARhv8NwLbJa2pdRYNbQUgCJAMps1xE3a5J6TvgG4BUkL4i7
qKj1uxiBNyJcBvIqsXuQCfIea6+XXoqgEfxnmDpEBQfxq3aEYUy/zD6Py50HbIpwWOEAJ9V/ULcg
n/2fQZqBZYjaFILvMPgaBW1tfhWmiH2fgaOcbB71DjA3Mb7tUgj+bZHEkV9JhTLWea8IsJhueKv/
Cu/Pa+4VNDs7idWvvAVlUYujTulZxfyl0pGv6cY+UL9BYeeeASwUFpdhtBpSGivxSb77e4U/z/lb
78HEFPjw0CulW/kK+oSdqsGVjZMaaGvpCWwQGDA/YAYR35Z3K+sJrmydkY/zK94WXlhtwsWMAa6L
8gbqpUDpUNdcbIxnvtexcNVDEcBKP2PgqnfJgbPPDqZPfRaMc/EO/22Q2tQ+1cF7j84IGcNEWfZi
Pr2IZnuaViXI3v/L5/21OCodamukrE0IW6XDh46KubjM5NGIBu3mE+FrIs2fQ3j4qO4ip8NLPUNf
mv/fW4EArCIrBOAKIhrAGlIndQxjARo4M7JTL/Ty79nt1u8z8lPNAa78FB0qT46QVvy99tuJPFhV
FLKlYP4EgoIuWxXaHAqZ1AAxWoLSxsm3F2+EQytmAQE2TO7zqHnjzLIIP26BMcQwWFXQBAJf7w3m
S6qzsR0KPAU00RrXdSDccVbiqD5IPOdj7w9BDkGD8UX4ZIleLR1ioEh1A7yaPI8WGMmyfsWLsSkJ
/clEEvDRTaE1F63OOMZyZ4Ur+QRIUhDLSKd65iua+BF1jAGGNsCvAkApvjflZzLeV8k0C3hF2xro
K+196yWaY4qSU21DR0dYJsTIzHR4IY8CEhoVUdDYojZJP7p0dez08Ayz0gnkfWdXe5YMOzy17mxN
PjI3t51shlctXHdQcABrIYRBieY7FSfLWeAzg0NCynvtHeHlwUQxbt7ClFfhBq1cm7f5NV54jEC5
6M3IWIEnA6sc4EdU1JhmdPXzbiT1n/kZOHfpPUUlb5cE3ZPqd8fqTo1M4YsJm1lIHDHeBMykJipk
EoW63aHIe9GmSkMVcWvsLmDVf8pW1SrZNsH5QbBaqHr50SF0wi+jX2XvzOB8A1rAUfptnoocUhu3
vEHMD265w+wNuBmLd1yCADK2q7hkJVYk1l+7sQQ9EKR1eEET9jEqsZouwjzmg9TiGc0hLxfxb4vk
StqJgeEizyu9VsKllAInHGg+SjKthcIMK4D8NF5vfgZgSgZgqjxq4NRHVwde77gMf5zH9GptoYbg
St6AnwKuolUPSFYMMvfMKxCwOahoKD4PLlh5+x98Djh74GQJHRl+Cy3eLU9zeOFHvbWix+ZDdQRM
V+xVD22XL80pVil4uIVgYtA1L9zH10apLU8UA5TYxGj3MWFIUDPnVbNJcGO1Llh5d9OKcaBvQ9eV
PZqssa9EIhQIe4+Vr0NuPT9ypoAC5+bJQMOw2wrb498Wb4/UtUEqSE95Cb3SMwxqJ+mpw8gEiI/v
C7ZMyG3yeG2HSmxGfu7SfoKd1G8AA94MmJdwQbpwDy9ySn9y0a3SneLn9RcmLquyuPBKubZPRaxI
jUK5JRt5cUJU5eVd56YvuYOItR4hZ0XSDQ1ezPuJv/seD+JehHBa8h5ii1k114X62PVvoe6nki9S
KezwW6LH3kFlGRzcmIiCdhpIV9P39rl65Lx0d4q3Fyv1WNwfCwnBtXXqzjCUSVEyshNToDqhp59N
A0gjAdOUZCxe/8heuKO+YlamiCNRYQTjokgG8O5HQdKgohmXjxMndggj6mthd6DZ2DdPwq5ycr/8
rJHXs9qzt8EabLbIswTcU2hS0mneZIg1p+QGSTbHZw06Srmz7pBUy9YMmkpCPxG64EJ4QDg1p9Js
goJRBl360L9+AXqI1/mPcamlMZvxC7gVQOa1s82d7h1TDd4ZlOvlR3jfHi5PzStzkGbh3oBdNKUl
IJNRhKUCtqLJfVNw2GD0Zl+hkQatoVfobEb+qQb/6irPLObNeJuHkI/9zyQVJqVoni9ZiKXy1uAL
q6i31cPQAWkvWNyLCsqBNBB33IFfMfl8ibfSbgUqG/xHRlIxoXv9kUWlmmKpC1F98MaN+AAcYWqD
PWaF68hDcRlEBKfGu6wf/+eoifX+s0qd4FkfximNuBZTqUVsDuv0G/O/GBYxhc+/DS3UFciX/WeJ
Oq1FobZZImN9OWC5u+65QA2bc0oM3UEktvOYPKMkDv71PamdbPSw0oQB9iAvt1PwPKud5wGKAH54
4t23dsVUMlm4GK4WSMUFWR2TYdBgUPoAU0C+nXlLvJj9c3sfzUxxvYWeN3gP8fzCnALSyJuGPvCH
6ETX2LjpbHfPrSe+IH3Y6nsFKCvGzi15poYZSSSqBKtA97Kga1Ybcx51YB2M7qTTYANU3m3SZ6jt
3smy00M9sHsDtRIrhWDZpTwmKVQpizLYFT4yJ34s7ASayyJIvTVA2ixxJ7+i6Mp7ZEz+v6wYaHYw
gBBWOoN648aq2OvTWcMdG1Qb4bOFNCZCEP8AeFn0teG289sZDNASi+tjKUkDzhHbiulB9FlolG2R
1hceJNdwof3oxlYNON2OP0BK6aN2Db9fMSVsF/q0cCPg5zCgDX1rkLdeRx3urAzypYbGaf+m9049
OGMA3kzJOwcJKMvRywIBDri1pRfGF14K7b/tUnsrFE0qqA2xG1w8bc/d4Xrblr3VbTuns7oXlgDo
whseCyV8IoBqA5dJ47T/H2lXthS5DiW/yBHeZb96q40Cip1+cTTQ7UXed/vrJ83MvbiEpxTBjX6g
Ax7Sko6OpLNkKpXUE7GNGtt8H1XLfA7vpbv0SGeJvsHuwRcqII0lHnJHJBZnrCtX4ZmNH80Y4JRB
Nyozx2Ic1n1VAromYO8R936GMrbJHW/BS7Y17pOjUljpDfeZsXZvACkZitIRVkfbBOOPlDwrqTZh
ihtQdSKObPn3we41PJp8EZrZl7K+dgGlMheEuDfMwJ8wwgJVKgj4XWtv9E9+HG/AlT56qqfdUk/8
FbyG/CqqVUP6GuW3dR17JW/nUc5tUohyQlSCXGfb10ffzg/8tVz1SQs45pUhdVOTQJEQk4ruKAlS
bnZ0hIySrdzNKtPkKjmmP6Dcn/XnEcVFChztjohSnG9SuRpQUyzHDVL6oKiGMPJWswZnOPQSiEnx
itd+tdAPAcHyabjl2O7afWgJzbw2isFMMohaNLiVaO+ym+WIQtFZevwG3XnmCVLvmwBVZL6bcZ3h
ygEO7ztLeCD4hQACs20kOezlQQL0uMeVwT9KXg2iBZx0t0i/a3t1m5zizeXhfhYsM4YMTHROQa4W
dRtsTZ4pDVTqImA2D3MSOEfPcoGbXwCRS9w/3bmFZHBTD1mQvX6NP1yFVn9QbvltHvPmvPQhjJ2V
FCVYfYIP0W4S+4kektBKdVtuHAN6NajU3P6GXm1pCQ/Zo7ILecxjKx7rbBqYVc+Hipp9Pk+DB2Fe
EB281IPdbWPHvJPuGje0CELO9uW5/143b6A8EcUFqHYAUTrovM+tPDIKCgmtBKa2z66OOG+72/gW
QhoPsHFQf1lg4/faD8E5xXju/QBbwh6DiBGI6Q2NOY56PRPleEwbu6wg5U63aCP4G0EYMr2qttk2
M+xb+d6Yo61gwduOd5fRP1P+7GLPWZLPixz6bBlPnZIxCMawwfsqs0Jb3Ot7HVtdHyGgOxNK0512
7L3reP96C5U48BDfQ4DcSQ7apvQycC2CWZxLErRSmIv6hK9vYl16IfZVpeg1Elc3L4Ib7BVwh+an
5BmtdeBriJ/BXuueqGhpt+UhcFBuj463y9Oydjf55Fuc5dvQSM9uRloVmZKa0C4DB5S6V0COHM5s
ax3iLGAKulUsGXe/y5hrEY0zTGbfjYnfVboBzLcAlMBXw7N4O96KL6XzChoUlEHC4zrhXj1g1rdc
JtGVw+UMnNkBvanEppl1c0Bj7nPJXX+06UaAYFMPWRXJisDha3AjSqsbb+a1/Geemd0egMXCLyhg
he0E7TTNyveUIuNbv1+VD+oNlNIc/UgQgZe52eZVh7vEZpx8M+LGOyqYb+VG8iZk0nHxfbvTUfGp
O9JevBVvTFvZqGCKoM/3EGm1fkDXAb+z/ARm73dZU/W6j0+Qj4oEE2vcu8kaPMH+3HqZl74UG7JX
QBtx2dbW5x3iVBC+1CHTzb74h04d66DDvIO+DaZVw6+2VveigBuFIK5THGKIFODlD0JR3/7ZEQNh
LKQgAD1XDJ77WylL+jgSh8/oiuSU2xGu7w2zfnjPngrrDzIQD6MFonk7eTK4ucu18w2aYGg6gGCT
iQKlc3C9qypaTgBXZm4h00La9ib9Db0AWzvhdK/Aa9TZ+WsF9e5ZNH3Hmfq1A24Jz5h8X0ZRqg/z
2EFB8j680GOMruHCDqCSAOEi+nsWqU9vPi7DrjpVAkGImRdkLmZkYhIkUnoQ+CMRUoFj/dQhUklu
MtCKFju67UHzoyBFrlF4OHRRo6kmdsEREj6qXJKS744GzAZgkoVqggICTTaH29a5jMpKpFJleLQX
T7wfIFyVw+J0x6Qo8e5fArt9Aw3a5fF/HmTnB905LuNdpTqixqhjdYn1YOyTq+m2dqebzjuBSwq/
ayGL0eLXBCT41oPm4s7xXG8ElDpqbuU22/hJslFpjzMwv8qxT/tnLunG/AWXvpCxSyPPq7ZQ5i+8
CTfhA/j4INdngO8KX3AoUBIILoS9Ycl3EDMJQUzX8U69zywU+wUI6eCiDyGTmaTvfGeodGyLXkbh
I7m50V9ReL+pHFBsWBWqoezmUGgWUuy73H7HJdT6Cx050aOO4CXwT7zywRV7VZG4+/oWxl6TIEBR
pIRvQf4ZYX2UcPz5ZUKawP+Am4Rvwu0XP3Wrmok3tZ3AD1CslHWffQLb7p3rXRknGj4BieEUnUAy
RNn13VvlpG+apXyMoEQpnn1h7hxCHh58KChr6V+Vu3f0YXv5LrF7hzq8huPPDXJhkUzGkNUJG4uK
+Cr5GN2hs/kXyMno3nfeMyvayDc5kpjPPfLVo4cnL28brVxSzueEMdI0rHOzm5fF2Ly1sMFteI8c
8nRC5dTrhM7S+ISQDbkiN/41mReJx8r83XmjMkAB0R7y9QShDcZEJ8mkbdmHoAoTrtRmdJSRvqAf
6DEWkl+Sj4lP0J7ScNMB3wOsgMXLbKbUmF0Xc03WaCuWhY7K2aLa+opFpU0HyVuQesm2PqHgBN4U
lT+XXdb3gwKYc4peRLIWrpJJQajtKGTyXBlsKnea7FTpCC/NOY1WMWb2DIRx8U9klnNIy8nMC4wr
0YNDKW/krtgWxZ/LA1mpj8JIFijMkRc3RpU0PVCimVh1RB9CTu9Kf7ipVcOW/KpDYL5y1FkestIe
0JfHK3r4Hko4/4B5GhZVNH6BEHOewmobOr7oaOgZpuhdUIqt2JZW1eSclVs745bjZYxUS6Wu73yM
Nws3TfcUDc9N9NRx44rfQ1/zqGbpKRP9i8gLMqNKw1TKW4p3Uks/JtH4SOXRBWWzpdTBVae+d3hR
Ri1qlFol2qsyir1TkKZnZQ09Aj2MwXv3URjSMUJ3nNpkHEVSzscZTFwuI3oTBT6mvJ+sMjpMxga0
aKaG3LUIBWxeseO6HaNaFR6BQHySsWPZbGo/mKciM0aryNBLKuQ7Ncs4pQyr3ge31n9gGEMeVKlH
qRRg4u65KW7aCZdn1TMSwx7RyjjZJK7dy3uHNzDGcsdG8suwA6KYTnZjQOfKGCU7b4aSY7M8IMZm
g1AvVKmeZ5A8Uu0aBe1WEfPKu1bnD1kjPOukOZrIWKxKaBFJNarkfTBq1/S5j6+DMXZq//cUbTRk
sGudRyK9uhfRxWNAtgC8ViwpUVK0re7PdfKR5hmlselrqMwfx1byfrBQBtI2aAMDrzFhFoo2ozzl
FDhaPdqTugsnyW0F6l5GWXVkCxRmlVJDrUiMPg5QohdXWT0mXtAIr6RBPZ4st6c8iHnxKR4icwrl
ii93Q5Gh5KD1vbx9LTXUwIu48LTBXo7p7vL4Vr3GYnzMrQ8907HelkDryp0gPcbVXuvD01T1Tg6V
V8WINpfxeKNjDDJLpy6OKuAl9eClRLkt9NpSjcSNmvh6yOWEs8vWrfFfK2G9otHICSERrKSTUME5
PFT135J8DMLd5WGtn7hf88gSl6CGMoqLDDiNKf+qKUhTqjgTDlADv5LTFE0bw6C7GdhXbbFIUVIh
d3+FpuCRGvBGK58fUHUEXyXNo60ETzacAtWzbQIZAcKLZ6wuI5rlsO9QGQyOpnMgU9ZT2RyxjGFx
TEtvoCepQNy2eg797eWZXTXQBRJzAvQCMbNpAJIpPzUi5tHLEEXIKqulhgWaip/Yy9xTOnOcoJ2T
8Sqq0CdN1M3rWAIpkpwUwobNJB/1pOdknlcXawHFuJa4ooVYgBTARu3CvSH3r7E22lmv7yrN5Ixq
9axZQDE+pY6FDEJhmEQ1QB7H1NE0376pBleN7HsaEhekBQ7jTWIV8rqfzUMZKKImJ8NLRQ4LJ4Nt
lMlDA7mc5nYybK1xLhsJbyoZr0JJOLR5haksFdVqZDO3kgpUuNBr6TON51JW6ojnUaL5eG6znv97
bvxlmhcQ5gSaFg9/EuSMRDm4MYZg16TRi5+l6CWv278x9JKoiR4qAzoice3Epe9AlPdZRSjm8uhn
PPaBuvgelhymE0hW9C1atjKEkCTUVRsqqLhC3dVyT9CdxHTBXvWDGQfhoAY6QJT5qgpjUUKeaMqQ
VcAU0eMM4WxXzUdnKkClLaucQP1K/YsqLsEYs0o6IUftEjpc0vKgdAdRt9Xoqk+dnDyCniZBgj/i
3WJWArbnmMwi453WQOJ+bhCT9ll0kzaYyMJp4nuqWHrrqPkxELc0dpG78pvjaGylfh82dyRyK/0Q
Bbw4wNoOXkwBm6IRhFEJlQSfU2vBr57WH7pMN8Xgc7KBszdlTQkhIPB5QKMRDC2M+5OKIFeiHDAx
aTeDnr1KxnS6bK1rR8cSgnF7ZqAgAI96YVuNa6tWDzUO/0m4leiTL/7+b1CMkepmY5BGwsaoaskK
01MtlF5BDpqQ2XXOmbn1BfqaOcZGmzr00wQC3zYckS2Cg0BAhabKeQ6tg8wSPRBfRksBMyA6mEZU
C9h1tEa3ZBzaaeAfCiXjLNHamauDIugfGGYsVZTkfjnN+cDsOFQPulC/1Nl1njSeDsHlEOQ+nPNp
9fq0RGR226SomRg3QGyzwQ7zrfkHg1Oux8LaR4I9jXbbZd4PjAMdGajA/N/m7HMv3uAe2rRz76MY
oMANPbsC6d2kuTalh0bhkeGv7qsF2Pz3RTykSIIsQGATj6JCcYc+gjUKNvj/bb/wukCypM5Vpafc
PJUVQiRPLTjsee+l9TlefAOzt4NsSgazwoB13TL9X4N6F1IcyK4q4AQrXL+vLEO9qcnr5Xnm4jIb
viAkJH0N3GqiFpQExe6Ug0JO9gqofAlJahU6Er2qI+FmcBl6dbssRsxslyzthDgbgVy0biJCA0Af
Nh3vRbO+tLNuEi5O0CWf70SLpRX6ScyFYE4pTqJTN1DzUZr25fJAVooFcRpBLuIfEOZi35tVQ8wB
VQOSeQOZ4EZ+Ns1NJVyl6nUXQdrm2ZQ3dXNt5O8Nj5Zj1RksoJmrvlBSVegQ7rEVlGu0mmhN0YMQ
ooytEm0dUoAC0TjeYO0+g9AB6sBRHkm+lUhoRRaLwTSXSBQPY3dsTItEnl+gIEOBMHGzNXKXM71r
0eYFInu6doac1GMGxI5sGtnV89uRTpbfQe8vbCwFr426sMSEVwe+ap9g+EVx+9y6yz42FMlEPl4D
rCk+ZVHlRiIqX4JuyxndqoUuYJgNODQm7fUcuWdDeG9aqyRXcOGW4Ze2AP5t8HtX5B5Ud2LsyuGv
oBwsLSec03GG+HavWHwCsxMHJUySOJzT32XqiKHmUfVuVIfbquUcXetTakKjVQWx+7eAV1wZkFAb
kNPLhat6OFH/mAW7y/O5Pp3/QrC01EGblXnbAqLMkDMnhdMnP4kNQs3kn1GwbfKp5EMueB6Fhg7F
iuZOMB5CLqPFqtVD4QAsMyBHN1RmZ4uBlESCAZSEhq/4/0aqjG1FCjf2p2OmKZteP2UQ0cFbIucc
iKtOZQHNnIcQlU2nqMNLKJGeiiG0zKSz+qjdtf6r0v+qy4mzB1ZdygJvNpuFky5DSYv7bp5Qc9oo
07CRe9EtctlKze4mKPXNnJeIEsm5bCq8YTI7Lx26QRFnWNkUngT/rUvK0GqU0cuVX1KXur1ccIIK
q49TyKGAlhY5JmSVmUVtQzU1mwkzG8nQBZaHR2kqjpFUbAwDpVzSYySN2yHAZ5ARBA8+NJUtU3hG
Q65l1FCn1nvv8hSs7hYoLIioPoBCDttBpQ7R2MaagRbyctgkcns3hLyc2uw8vjmXfyHAUHu+uF2B
N/4UAgL1Jb12jfdgTDeG6inDT7zYAog96luNpOaAIlxf9+3Ih4pRE1oFnbZZyIs7r/qxBRRz4MtG
kkfivIxds+30k9E/NxLvnF1/Vy9AGFvJ9GYSxwbjIWmAAKli9ag8omgH8Bs7ztyGuPIcUah56Tou
MLP9Mx+s/qE09ySL0AD0A2tCl7u67VD/VA3WqG+V8rokPzkaFqNlfIDR5dSIBYBmskME1fKDDak7
zt1ldd0+5R4RFEWZPAOiZEk6GPO6ZdTYDhFoGUbdJZJiX95Vqya/gGEcSynroxHrgIE0hNUWb1UO
2r2ZoiH2fH/ggK0e3gsw5vCG2DvJqxFg5ZhZY3JdgAFuDH7X+cRxlzyg2Z0uvLQeSBWenQCKstu4
34BVzyLI9EWcTClvjebDYgGjFTgAaAxDENH1kwbpfSiOXlrW95fXaB0GlJ2gB0eClC1pBX9ymKIr
GvSWCmQLlBGpgftBln5kcF8ojKPIaFEFyEuAArDRtpIZPoxltIkzkxN5WD3JQG34z2AYV9FGJAla
w4SPRShlCjeqn7latG3wQi8DZ+IFBHhzxzgIo/J7tc0BF+TXoQwqvg6Su7zSFt6YmL2K+Fdo6gOm
LkWw16lQ+oFSvCn9HSUGyAZFivhUmfaKqyRT+3DZNtYfxTiq0NUHQUJQipzboNoKYdP3Ptg+GleD
Kl7rNiFqnPLrIt+bjQP56RbFBMHAG/M8cd/Oyi/cz3Kjhe1nwVSOHcWYJwndzChV8AfeDWT1WrmA
YE7JsROaJJEAAUFjR8AoCrLV4Wjl2KYDtUeU+0JaPeApWPFGxmwEkkHMKelgMppAdkPRPk1Vsrm8
aqtWuRgZswk0PWprscaimfmxSjNU1zwQWOdlkNWr6gKEMX3QWRjCOGIciOpbqrCr4QUrWbFqLJg+
QAZ9Pwnby5C8qWM2QtKLadbKgMx8H0H1ZA/dl1+XIVZd+2JUzIGlKz7SsAZ8boky36w6Zn6+afVj
BN2OnwApoBmXFU1Bd+X5xor1sPdVRQDJC+lvpTQObDlDc+MAnQhDfb6MtXoKg0fmHyxmqaqyThrd
hD2k2gFhg0GqHKVxFLR1gE/nMtS6VXxBMUtUJyiDyQpASUp7pQSjHat3QwoCBrEN3roq2aGb3e0L
X+ZM57rJf+Ey66aKFLqwFNMpw8e3IOjTg8dg6DkZnlVPvJhI5oahoAPJV+bRGarTJHeFGqFqDaKO
mldUphuE3uXJXDfGr0HNn7NwglPbtaaUYlBJ4HbIkHXFRql/qTqvdJSHwzh5Kek7oxQxLBmVNsP8
9isjZOXofZvHPK87e9Xvjv2fMYEB9HxMmSGkfmQAywwfo34HMk6FgrOwtaceynn0fjL/DuJDrjYc
37FCGIHQ5L9rh3bbc+BB0BN9SgEc1eDejP/Wvhl4xiBaDS4kJRU2aXHfdaNldlBlwZOz6HxP7qCo
qEBToSN3g1rejqnIS3lfNimw6Z5/VtYQte4SrHETPzbdQTNOTR7u4+RJ13/RSudsk/XtCd4wCUJz
UJ9lvI4ijQXEfHHmVYkI4kS7y9G+rtRQiNoN2e8RxVdmyPEIq8ZF0MFGJERw8NQ4H+BAfVmOKjht
RC4tErp181orf0qd8+ZdDz0vcObvWGwWoR3juPYxNFLuimyXRqCsek+qbdqdRmkjyThrP6r2sUxO
o+o7lzfq6iIusBm/oBql3Ojzma6U20RHLTpkdpDUbw2vDRyx7f/jlDJ+ASJPUiw1gAvSP2V0rRZ2
CS1ojTOo1dN2MSjGK9RmrCeFApSOTjtNaz+kVubc1i/bBjK552uWiLFZZBEgohItbPBrAoK8wm1S
epfXZ/V0AHcBOKtFaHrIjA0aZic3cRog9zHkR0FVjnoqPukVubsMs35bXuAwNtiEBW19BT5G6Z+R
HZQUN4balgQiwsAVK0eAvJJvha3I2dXrtr/AZexPHoW6bifgVqhSq7py70+Khcej42dQIqRgiTV/
11n4XsSgYirRNtHWV4Sg3vry+FeXc/EZjF0q/pQpfTP7sqTdF2pxqFEnlw5o5BEmDtTqlWYBxRhn
ampFj9cXtArSDw2GU8V43BVe3T+DrnH7n4bFMq7TmvqZMr8pg8oLwsgGljnaosq5eq46EWhk6ZAs
RvufwSyiqg56THoYaTlu1PoPip+KPHUi0dGax0qsObt79SRYoDFrZbaENmTAWon9L7l61LuDbD71
fogy30NWeGPTcvYgD5BZMVr7gprn8/Cy2AqgDSUcpUq2qvw6VVxNdxVeOGjVf32NkO3S0cIQxcYy
2iSQUrBGRBqmuHm4bBnr1TcLDOZS4deooMoGDEpMxJMZ9WgaTPLOylMZ1A/JcF328Y3Y1O+V0qMI
XJ0ea3/aCXNKq4puokoK7apKYjdPFN/OOmS7oNKdWrHpC5wjY90D/mtcbHOQD8ZWLSzxobE47QVk
MZJCvQ5KSCpdnhEeDnPBAKtLXMQEZoWY4lbxc7cktQVBCA7M+l4hc5QU6VfQJzIHh67mqFvDcIj+
2OmTVadO24DzAlRrw0nUuSrmq7dWMACA8wFMAOCMPMcLejL4VIUtJdROyGjl7VWKJO8QPgwgksu2
JoqQBbSLZLzWu1UjXgDPf1/caoLIFJJ8bjUbSbkRhn7T81pgVp32AoE5G5Mw1XCwYyoHkNVlk1fo
vkPJNld5nDOrLvuzyRQTaODRez4UEsfmkPcwjSy800o3QkWFiDuS6kYd7yBatcIFFDNr/iB3YpbN
UOUJrRmWXotWGsQcj8ZDYWYuDUJwBMxvTiG6MpH5j1DOmfGavVbdJqqXwVQKFvhvhb5hj2IwtO2g
okJC6Dy6GmM7B22zUt+YiRtT8KQqnHNohZZIBRUp+tlmiROw7TKbq0g6mlICyCaz6FG7G2/1h/pa
vvU9EN6+gD0HV4xd8BdXjMu+Y21TL3DZc1auaBZLnyGRaWeAMBqVsfGtHBxayRnj02Ws1W7JJRjj
uUHkRTtcy+YeTtOChH0AOSCwF1r6bbpPN8XBnCwI9SaPpRc4FPrFPohVLn/C2n5YfoF8vh+Q0lQi
XYX5TIPXxodxRIzkwagcXfp9GWg1jbVEYnYeiBozuQ+AJMcHuOR2bB1FPGgaSkeUbaV7JWhcSl7w
4rtCK87FJSqzCQ2jC+ROwAzXVn6ccOm8F2NrCCyE4sPn5tG/OzRzR3vk/PbdgJdrVXjGxGxOeaKR
2IHlCmqJoec/6Lfxc+0QNwJF5bgJsKCn2DEc1a522l3pCL/QMrzbgB0U1l3Y9RaHOBjDwae6VV4r
TzwJh4h3a19z7QQdnKD2gTq6ylLuJvo40ThFMyAZrv1osEfusbXmoAhUtub+B02C8tK5hVVZ2iTi
iMMj8y1tRBFbuvG5nQirj48lCrPOFTqh0XsMFDS6iiBZJ8kRWq9q+KG0yOwngmdKbik+TuKmNz1t
FF2Odc/7hI0oLfGZlU58oRFTAvxEQQ1oHWxEFIBpSV5s5VhEKTbdh12zUQtqF3hlCnG/Q6XRT9Jb
y4+YT9nFOa0i04n6SHyElJ96AUTOqFJMM17icfWBuYRh3whNKigphVXjSV4ZXl1fTf2TLuhob36p
40cx32rlrpzuLk/x2hVhicq8FYRiQFn53CWrlsKeTuTQJ38FKXmuR+HjMhLPYpmjp+rEPMsMjI+M
t5r0OHb3jf/3P0Gwz4K4TdqMBBiMTCdbjmTbVyZvSjLnMgxvqVi+xskwQ63t50lTPQEvclx3WmNX
yTed5vbSRywdcskR9XR3GZczg+xFPwiHThJDwAbaS4W8WSedNPn5Msa6b/3Xr7C3Yc2I6yItsEpR
j5rVrkS4Q3gxjP5QafJbbNzXRrS9jLjuK78QGR8zmrRKVB+IVXn0RVy0QRTCu2mtYqC4EXyMoED/
VpGU1UaNLt7ZMNrwOjd7hEdMNW/fL49kde6kTzUh1Hlp7NyJqADqk5lKQy51ZxSsUTz6yejIguKU
+k2AbN1/w2NmLg2mkcZziz0t7yr1xqceHa9i4zX1T4NecW5wq8a3GBzjiokYxVSc2RDGbkL9/a6i
tRVSTk3eqjdagDCulgZdj5Q3QPy+dNH1bYuRife3cYNCD47Z8RaLcbd6kMUyFQGVo8rfRMmK20xv
43CvyAeh4eSWVudOnnneCChWvoXmSVOPReLjugRBe23s9xLYQ0oeP/n6tXeBwphDpsqFgDJK1Nge
w5tqO22RvdqlxwI0HbGFxC00yhxll9nCMfXE1ILMqCtz1m9FCAgXw8U3MFbStKqgVhRboHu/UXDv
fkJN38fLg6yB1KZ0OlvbEEjTj8+Qo7eV/aSB8U/lfMNq+eHyGxgjQmx0SOsA89CCz8pJe1u7Gw71
BnyCb+V7eFJcWoD6qpTcy7tx/VK8GDtjUUkmj3pdAheUmYYAGe/h0GzlD/8DnCnILYmebJVvyJLe
gNRcIe4PWITP5362+MU9xVdVSs0I+Nr90UxxEfevetRTx0AeLeOuPfh38rU/WcHb5YGvbtrFuJmD
PdbrQtNn6cQYdGmI0kDaRHBrXhKIg/L5EFqMjlC0PaCGGwdT9Rb7By2xadxZU8l5Ic8f++3G+TWY
z6N/ASNrtQ9WvHkSg9ROQvJHwUvGlEJLVP5OoYjHlYi4La9kdtUZLVDne/ACFSqGVdiNQG2LD8FX
nYRufeiNjsaDjrhhVHuXV2yVaGmxRT7v/Qu8oEhNoZ3jp6Nd2oTgdUxe8AN9suRaq6Gb+Cq+NbZ4
J1xlm+ZRje3kJFyNm8tfwfGKn3yMi49oQJMHjwW7KSXslV7yctWGFNNPzq3F1DIeKQfxdRfOdlNW
meXrpa1BroPyroS8BWR8TlJlc5kCUMT4vZbcunXK8F2j7khLK+YKkK+FLJfLx3gaTRiqlMxeVuhq
ayRoZr4ViRN1rdPWTojAm1Z4pHlCCyjHx/GWjHExcluK0IbAMJt2g4DDkPxBKTVnwXhTybgTlKbn
kMEFhilb/fTSp7t02hio9YMApTfpnEgNZ7+zxWjaWEVtNy9carhC60ZQfsqwBePdJHf2aB4GgWP1
vGP68+8Lsy8M2HxUYfGSHcq35T0kbour5mC6iRUday+2asW+G73HZNPte0uDbPPlbbd6F/7aEJ++
YYGP7gMfuUyMWKCNGxCCUCDHvczm992HarIJ8n4QD7LEPF0raIoq42pl5E9tuCPmoSmfwsQlCmco
PCDmxqMNQpmnM+dSMXplCDqkPVo3k95pf1RGA0KGf4fEeBG969NwQLewLebvaDbHzTRBrjXndfCu
r41BkCEELzEaz87PgTFWRCnRZ64hlLimBkUx0u7y6q/vri8EZgePYihPhg7rm6TYGqMSp0tu+0S9
6nLBSgLNqXvCOVI/o//f7eELk9nRxpyuK2f2uigrn6lM8MRLMuh8mkm6JXWh4oANUlkD1yodX6NW
TdFbjDZ7PSECSMYjQXmT26l+bwc0VFWqMVyJ/VD8UpswuUN3pQoyK9APWagEiLbpVKNytUArWdk2
xl+UFfpP7SiOb9CuhNxWOYDalSqCaY8N6hGoHgTboCG+lzaagltbYdIj6YLuSMYx2KEXDqSYTXOs
m0ibxW7UwSlNJXrvjBEqU9TUthOp1T+hWMbQ3qApYkOC5sbKcC8WJN3QUrtXBsHcqrkMPkchus3N
SOAs6HowAgbzfzbD0suM/kRQGoDZBeGFgGL/YbLSuMUx91JCGlG4mvJH5M7MjkegvX4WfOEyUfZs
DCUZRWRzBHICJ4pg+Ylu058d318ozM1IIEkGiiXsiBI0Z1pr+50X+n8u74n1KVTA3iZCLmFm0Dnf
dkFpqjQbAdLG98G0EfvHSdtQXPrQn5FGnlC/VXNF208OugUqc2dQZyXnagCqX/+OyqdIikGHdxC6
nULvqcYLgawu1wKNcS0JiTRwXgNNEF4j5V1Ft9VE3P84kax3GfI48E2AxMXJb29k83oQc6vN92Po
1IjMZ7ndI+dS8FLgqweBYs6chqADAc3Y+QIWoZkkUwOKLFL5m2kY7DQKr9s+uK7I+JvU6U8OuAUc
s3KgaCRVK4PLJpBe1dIahcgiiqXSq4E7o2uV7Gg//ndkzLLpVW8agoCRmbG804XYCo1tYb4KuJNL
5EBD9ASrLjbe5YVcuxUhgDULoIIuWvwUhVvcEUoQCArZzHk3DqlV1Yk3ZtTu8xa8QNkmDOLtmNZo
NBefL8OuLaMxa3KjoBCkTmwJYwY9I0jdQT7er3HAklOnxRROucaDzzyKSJJehlvbEks45vrgh0QT
xAFwVDz1Se3WxmPc8Nzk2oG7BGFMk1SGOeUdQIL8D+QsIup0CSgWwK6QH2Rf59yIpNkfsmctWn2Q
3NWlWVmAgYuSqS8GE3wjOg2txP/dGxbqlx3FBxXRQ4szr4a6GJqGzbGxfOntBxMKcu0ZHTwBbAA0
EdQiNnI0kxP5A37WjqbnhvdAX53PBQazaGWqKRWdOTNoKKNVZtMHaKWLcWt/ldsPlUcntWoiBugl
UdOg6ihxPXcshkLzQOux0zMFQZwQFENvg5Zz3iBrtz4Epv8BYU9w2oN+V5hpBMu8fgozzctQcf6T
lfmCYA5rvZiErBUwjrqI3BDRqXJsbL37uIyyun9NUZagKAdSRNb4TKUxoyjG2nTSU0NtWY9hAsjF
gkSadAnH1FcNYQHGOGHEZSY5pwAzu3tfv5UMdMFrb2hadTSyC5sfNOzBC5uoModkCARyzg3Bb7OC
+NIsHCAXm4BUVjxobkY5G2j+Znb3LlHm3b3wu6BJ1XKtxgbKzWsfpQk62VD5Nk44MGvufQnDJI/b
fphGdWa3CKZsmzTqpu5QZqkYXkFlqwWHczbciBKPIW1tLy1RmZ1rUj8w+3ZGlV/N9q/c7GXz4bIB
8uaP9X5QeallCRBtMyB8ZiLPUxjy65CB40m6u4y1Opy5vVY1Zv4CkTmZM5KkTaeCT6KHJYiSse9V
7bUCr+5lmNUhIdXx6X7Ac8jAFE0ej1ILGA1PNxRymbdtof5VgnyD6tvNZayV/QseU3m2cdwFoRN9
bn5VHKklSorRv2Zsb2QoLvXdtRLxyOvmdWaM/AyF2bjZqObgQqjR+lJti6mxKt4RsWLeAID8mQjC
cBkKO+fDGPUxGqkPAI3WToo+xklSQWP6MFXQZfSF97BOrdrwOUmeFX8EjlvZRGEYCJ1ElhjL9ENd
CaoG7WUEHlz0rUFXT6QIrTi7aq4KjVfmtGIYZ3jz9yx8xRigLAT1EShR6zywDsR1vk3S3VRTzrg+
47Df1msxMOYMzEJdT+oQQBK6L9SdJtuNvqG1S80n0ntymaG3ZzvEG21qraY1cCHlVYSvbLXlUFm6
E1zStL6Q8QXjeExQTCUbW5ptL9v+WiXVGQjj4dO5t3ia148Ko+sPKHOJTSsa6qvaRECCxKitCq1Q
6u9zXL84m/z/AUePLyjVZA3F7+eLicKLaezlFt0FeExraLcUDC+JnjP1vhZyyyc7aElZkJ+8PObV
jYKCzX9QGd8iFInci6RDX83/kPZlu3HDyrZfJECiRIl61dTddnuKHQ95ERInoeZ5/vqzFNy7LTM8
Lewc5C0GulRksVisYa0+0LhXEBeBaqDWB146VY5y8h6mvnwjPwQKNosJuyJXFqjZtDeYa7Ent552
ginpUqLnCsCYJnht/+q9mg0rrHg1wlzVuLud7Gjy1HoGub2mg03NxkQrcPd7DEOhMkaNxQTuV7mH
jSDTU1sp6ClAMU2EQ5+3Mze7WUnHBWMFCLVDTjC6eBuV3y/vnsxbb4UINqNkaA9bhnnthOXulL5m
5KCCsMtyx2bnXpAN2GlbUYKhdCpA28IM+piTj/7+qXqI6UtUPU7dwcZ8+Fj5WXoTZT909bD0xzFz
0UAaxx7ZA3KT+bztdwj208VMZeBDhM8DWkilPxfq7CHngK76aedoSHcQrBorFzT6ZcWnTIqyEZrq
CTTWKYDeg5koblUGl3dQ1o6LrpQPKUJIFNlVlBkZpCQ097TWm+YfTL0a1OuoPoT0erBAxUTOcXqj
We7Uv9H0d7j8aPfaOddVEx389isEa50rVR27HvPCeuxb6CUcS7evqdNFFuCUkbfsdrIL0rUFvy9Q
B8D2gvGaz6fDZFaYKRbkLYtdeVlLUd+xyHfa0b3soS6LNcA1S1eu2ZXlVhCVJXWUVhEWmIJIsvYn
jzqomLkpKKFTB0UesIuP4LLvEyf73RznID4nL7/ArX5HbmNPO+Aye8nAeq8e98Bd5Wvwnw8TG6KR
16n7acSH1ewxDSNHX06pvvNmkTkIzIKCQVm11teYsK+LPs5ZVuiYDW+eaxU+IgFYxhVdfI3szYbI
1nkrSvBF8Qwqy0WHOl3rq6hbpEALuHxW9iQILiivu2xMF0gowYnSarWT7lWTpDfHVgnBuyTTlMfG
ABFxcgIgRmT4Y/49Uo8JSKeVq7A9a3toTjIrAD/BH9JnkyFr8/kkgG4+nxNttQIjUJlfY9hgT8Sf
CqZ4ugmACFaCAoTE4oBkaER4OSSwAhC5XrVBe7Btr32PDy+z1wdgAvZCNwQEh5NbDnqj/b1WeJnL
3ooXLEMpc5rNq4oxoEZV+GlExpZxFS87975UDmJ90D5oTIe9f15KZo5o5oqh5jzdxaZnJD/M8o6S
x8tWKN2wjRTBYatEGVcsVzhsoOKZytHk6CjfG6eTtV0jJAN0hAX2IQrSvM+6jCTrraFEztBm+a2i
HhrMWbLnkD/3i6PT8jq173PIN1iAQRF776TJxBNQyzDk8fCEAjLtZ/HZbPJIK2f0Ma5sPaM3WQ9W
9EKnd1I8KbUTLR66exgOhX5H9nC5JMd8TR8xdLUjl69R4US0Ft6fYOdEN6iq/GRV7fGW7gFkyWSs
oOlgxsNbFw+2z/r16dB2s20i31YNlaPNNACBzsNlQ5HcqYSsGT2EDsiE2oIe6qiZaTOAuJlGDHCl
/gLsiob97mO/BUl1zILL4iTW/0mc4LrMCPAF8coTrYyA31LYja5MGOVBTE+n42VRf64mwaGAwBLB
pamDKxmpj8/LFwHavQltNOKPVyUGMEYXgC0OBe2X11+VhyHBpE3p/0C/n0O/DC5Q/kAvyL333EvP
uqs6FoYuLn+RbK03HyTepYqdGeNi4IOWHl3fv2Yr8uCyI6C8DPymauZ/eBBjAQy0A2C8FLxgwvEc
OMUEXQF52koBDtZew4PW7+1rdLRT523MndJy0tm9rOUfjsq/1/1DrOB7SDMgPQm4F/c594FtwQFE
ewC9khOejPv4vBztYLjOnMmxffsbSpe5890+fW+PgLbTHR60P24BltYFsxv6lz9MFsViPSxAT+Dp
qoM3/LNB8C4GcHaIDwu/KkF15l73DihL5oVn7mvAXlqnytz89A9oS5/Eks9iQ54p2rIiAvMWRJb6
4LCXy4rJulk/SRA2WldHOtQWJEzvg6cfMc54W94mr+3X2A0fKXLADn80XiuEk2hH8K4iP3V+/x8/
Qdj0vEopzziYokHY6gCh64d2Nrzy631+8/5W3dDD+BK62GnFYw715us9+GpZt9KnJRBiSJtwjjoP
lkA53kx3+W/mYg7FPLLT+2t5wNBXWDjKN+ORPdoH62F2fl5WX/bw/CR+9XubJNfUoI/IiKE+vbtj
rnkYfmjehNZa/gDCxQrMzLoLtMY9IBvJLQ+6L8xWoSsEt5Ho4WwwVlX5kgJrOvTbKqAkRnY8cyfT
Q5FG7W4UfoWWCjVxGZokv8WRP+0VAqR3sG4ZqKMR8E6gEPtZ8bmyKtMCEYy7dHhc652TqoYDp4w5
nYOun0r7jrUOB0h7Xtwu7Lbae//KLhR01BrQn+oYZRPOtDKB2croIX+k1yzxeHIqbI588PPlDd4T
I5zh0cRQdqtif0MM2i51ecZE+LvSRF+0bo9XQsZ0SnRmMBMIORa68AWVIuBoa3S1JeCXu50XHcIH
5men6Yk9aQf9OFxPX5Sb4vcj/YmoI8BVErTggZ7c9mXvVMk95uZTBLWbpAUahILVTcEH7A14A+Np
mgS5W2OM0p0wzekMBzVYrqzT5fWWvXHWmEdDIxlAgpC8+GxX04wJIs1IsAgdKMus6aAQ2+1AqDpO
OeY64vkOCdbvmF/1SbuHbSOLu5AaN2BXeIn/VcoAEpJe1zOOFeGY9Pk1hF8uKyc7tibIEYE8Zap4
TIkx10xtYGxgVUk0z5PDq9LiwaTxDOxlOa/9y9LWXxOv4600IeRKeN3O9QRpWdedCozadq3uz2xw
0xiYFNHbZWnStYNq6ApUgSAiVptaCzRe/Vh2cDkxWtja86RmOy8oWaIfHNGAjEUH1J8M6mfb4Ek5
gy206tyynB0wUDkLaE/thvlpWF4PRXEVjqCoMOKj1RjO0vZuqYHvttFdQunVZXWJzDGgBxLQ+3BB
ABwUrl4y5Fwf+qYDlgjzq6lzDTu8zufsMIXTUctIUBRZYI2PWmm6uaofsn4+ASjcqRlYAWhyBmWf
G4EPsgdCUx9+S4rvKYpatK+AipvdzDEbAeqQocBq7YRp0hMG9ArExzo1cIMIJyw1SKRwFV+u1a/W
eNZsh3RvFagwo3taOVNxbaq7BNurvxBtcStzXc3NNWmGtFHVFjJ5mzoxqtOFrrh89HNdCdTybrJv
tCxz7B4dNUH/D+lDshUuHLsoC8mUzBDej8rXrk2uTPbUap2fYCxyCmvHmH9cNg5pVLCVKB69gtF2
6lZ1werFkAuKircUiUvT8ExuOmPt6eAwAbynDvystnMy9QAKlyL7Nc7Xlv1r52tWU7y0+MJ7CPWT
jKsTvgZMoJ49nf90llKPTP4Spr4V3tfFq6rkAGt6qbNfCnvckS9pESMWknwmHLqBoq1wVGiqNXVE
eqw/eWoQDRnRM17phJwomLKtwE7RH7NXw5U9ubYyhbDUiDWtmoyhc9vsMRoCFl/NCihd9AC8kU7J
dzyTxNXazMJTGgU6DdU14UhRS40KS0U7Wt5mTqfYj3XDwO0JXtT421DtFTzX/RL285M04TA1odaY
PF5b7goOo7nJAbYeWl5pfknH1knbG0PfuZXlEpHjBpHZ2oUq6IdWLaNIW8SWVpyBzQspOeMlwch9
n+uPY/8bo4MAatvrX5C5extPNjzj0deCNj/BbhIjGTqToicItJQtvSUAXiekcIzGV8cTyXxlyVxD
Qd/md9qXoIA41frxsulKLrVPXyBYUTSPusJtrLRula9FW1UnuyPNzlUiNZ6NmsLiGvGo8HJt4YoH
fuI8dk360Jixi0pS0Bn/0NQLlVD2w5gxLi5DdAZJZ+XTgq20Y9W3yOKy+EWL46euZMGcwGq1asd4
1u//y1w/JFIBaA9hm5YM/do9ht7CimTHsOVuussHIt8r9O9gvhlPoz8+eXPFKKbBxjJBY6GCJ5lT
Kcs3dY8rTeJUsHYfIgS3HhK9GsnaB6cmxRGJUWANB2vbQcG9CdhsRHm9bH5Sy7AJGH5swEzBdX6+
NfUpRgPZyjSnFM6g6EEb3jXxgWWuXszeZVHyw7aRJZj6UNgggRohy1pK9X7uqhs7Nh/6xT5UAzo1
daI8EiMGnhYyys7UZvM9KNJ1v6bRVZ/lyV3H8vzrzjet+v1lOZtvEk6GPVTjYMf4pjBPnsEC+i1X
q9ssS9/D8TlHATAFFPOohAeaJs5iANot5O/EBB315e+QhHo223yG4G/LkvYJW1tWQfA22PRKA7Fc
OD1be9zpcjkUrTlg5rGYOJa0tEWJOhXkxNxl6sHi6anE3NVud7gsPIFCH4KEvTboMMV6j3Ud2Lsa
9Qdz7pASDa2vPCqOevZm2qBqBJqKPnde3r60ZLjvqf0CzilHK9LbZMaIqb0HHiE9XJuPEja7RAF/
UiN8lEodYp0NxIktO+QW5g4wqTLNO5sq9UobccKmKorSKw3BYvczct+dNw1eiX6af7Ec7ObKDQYK
UCHyHFXQf04J2v3qygULUgDMcIei+SrVdu4Q+eJ9CBI8U5mY4TAn4M5Li58GXe6t+AEAsLTw+vld
D8cdjy431A9pwh3SjFEbo9UUB0LX8XJ1VLs9KFpza6s7Xmn9ob8dwH8EiVdHmQOCj+ZooY3itxZZ
80z18i4H5vVLHXkWS68BSnd5x2TD+bgaEa8yhB4gHBO2LA3RufinEXnJp+MEoi8N7QwFMJkzo7xN
ARSpmFXA6M++/02LXwTjs3gJgtzV9sw+3/kYmY1uv0XY1YWSOi1y3DftmBROg/4Bb6z1yDPiKD1e
1lu2pVtRwpZWtMxYYkBUOvJTNmiAe+tPIHUHQNgeeP+OVuJE69xXE5kwWuRSTbkpa2T8dXI0rZ36
lvRC22gkjrHCarLSCiEmVLJDHxsvSomOb9r5Cgf0V0fcVEMn22geVrKieUh8K0bd0DCceNzjsJOd
Tnh1cPUBYQOpUiGxx9SxV2oKM2756GYgdjQ7y21teh67H7E2PY6gndzxPKuZiicHwIrorGDIpP1F
rDIiSmmilWpVn/WvdgMKgbZMMggtaq/WyexxvkfkJd/XD5Hkc7QSViFmq1b6XYvVlsuVhflNPIIL
daB7Ba51wf7STjNR37JwUFXxpsy1UYktHQsKbKibmP+0gflL1P6ggmMqSX9bNEEUCEpE0p9Kddjx
fuvt+JdwpH1NE03Pa/L5s55MS3R9rCG8mpMgTuiXdFh2EvzSpdyIEA4+SaZELRc42N5MA7T1H9Us
88pob1pelgoCnuiHKsKp1wvsUrY68iQ769HXMYrQFPzQEi+tr8wIqArqq4KpuH9wNTpy9gQcbOsz
5PP6FbWd222LS9Hs8dbJw6BI+oMFnjmFRTsNRlKvthElmGRPTYzJGhAVMdOfEEMk84iqs30Hyu77
y1pJzzhqMjruebSoiyOaKXhjUXfFUiqZi2gVM+sFsA8QUzX5D8r4P63hhzQheml42hrZGliE2o3J
UMJMTnYUO+lemlPqRjZaCbYOSkTVymZoNfP8MEXAT6l+22p7NUUvAyhxLy+hfLc+lBKsvozKmmTr
dJbSAaHVvkmtH1043rV7Zi+LKuyNUoLVkyLuUgKaGneYY9ureZiiGN09dNb4ysl4289j7HLMn1xn
ZmLs7ZxUOHo7UDqzjXUa9LP1D2hFUrUcwimgHJTKm6Z3pT3ZeeyU7WNW/d5FipWu6odAkfm+4joG
7moILLXDWH/vO89OX3J1b1ZRBkdt2xs5wrFGFbYO1RagbJ2HI8D9+Bh6PVpxHcOhh+/Kzey1d4uf
e/xROZv+ZcuR+suNbOGcD/aQzFa5ygbjO82SwCL2Kdf3LlV5cLiRIzzIFwpCyqKHnPS74ZtXxDeY
T79U/hwUX2pAi+KyOwDcdCcKllXjPi2t8F7jIx5zrFrFPpd+FnnKMfSNm/HZ+JUfiuOcgS/KbX6D
iovuODXpuv5hyjTQBvxXoxWGzeIyDCGYkRtbw0Bm7c1Ws6feujt/XagbKcLuKaSLdW21nKQ50PaO
grknR5P40nrgLah46fP5UONthgvJHp4uW470dGxkCzta5NYQVwpk8864njMIUeszAFAOTWweL4uS
+tKNKGEXASkBfHIOUYUyHhRgxpA5AXkaGhbMDB2H9OtlcXt7t/59kw+bqrDqswLiNPut0h7KtW96
z5ntrd76940MmiFphCQpVq+JcTU85N2RW1fsH8Zr0KCGwp+qo58LJa/PYtpO7yKWqriFiutM8Zrq
PdoFZZMUKTBoQlEPQ0Mj/gky6m6ockYQ1dHuRWP91ThWjTcub4vS3mAQ3R+W6rXQntKifLy8T9LA
YSNYuPXitsBvroFDjASfXbvlAkfShc6IvigzAdGwSf+hWrFVVbiCcsri2WRrqKJi8HUiVgBMxikc
HrR67RVTd/DuVrv+63h/KCheQFGhRtGwxipJhxGFnn8fZgxiXV7EPRnC5VOAycAGnDEAT7FreBmE
jjqreykjqbVvFBH81Jx11OhbCOn7CmBWKnVDwvzF0hB+lXvBkKzBBga5Tl2jiw/NrsL5rdtam8mM
ZauTY7kc4vI+Cd/Q423wp05HAnJ+IfTUJ/dVdGr3ivkywJFPwoWDPY5dWcTrKKyR+Sm9NsgNN18o
YBUmJ0NBrT5r1GHDzm0jDY2AR60ZRCWILAWNl7qy2jKG0ELJX6YI0w1J7I2E+BU1nLY1QZKYuGqu
BJdtR67sRq6g7NRGbDLXuHNBi88co0xrcidksz+Vz8DmcLX5uQBJWMmeabqX4doVLvidvs10C5hA
CF3SAb0LN2Vxa9F38El5sXXVW4c69HhzDPfSI1Jb3ugseB2FL9wGNDV8APHbhD3UvenQsA406/ny
6kqvoY0gwdmoVB2bLoKgyIpOMx6TTCmCFdzlspgdff68dDc3UdLRZKroKmayQ6cep5dIXxwF1X2t
73feKXt79ufvG2FRaqCuX0NYQn5rlT/pbshPIcr59QrcNAZqH0wt0I/3mEfkgSAmuinmhk0AtQpu
rsxzgEFxxPJdMzociEnpxDFJoByYnjt6Ux5JNuP/m5OhJr6BhVYW6zHDAFxmP8/6ryrvT5eX/X9Z
io8vEnxi1WBccm4w/T1UD0CfGIe7IcO8X3RFAbVv6QcFtRKz822+E0zJmrxB5fEhWAjcWnDI0IJh
KZb6reH6oTOJM03mnTkbmMCx/ErhjpY8dPl8NbAJFTv1RKP8pKuPehZd2TR8qs0fI3srWuKqPYGZ
RFeDhULSSKJDV2q/2qzxOU+dutRUZ2hR+1gRQ8Z6j7hLGhZuFBHCQmLaKZ0pFMmG+6E78eS9RpuQ
oXp8mnd2S+5gP9ZMcLBNWA12uL49awIuzsc2nA5q9aB1dwbeFIqFssvTZfOQH/4PgYJn5Y2amcYI
66iMEPBD9rFVNYxoTv5lMbtWKDrRAhOyw7Cei/wO7B01A5hN7nAVzV+nNHXzvvcACj1qu9WC1co+
xzYU/MQUoFwYY0NuV1jRykY3H1ERAFfxuQ3jQ2hcmbB4PF/65EeKtNaUuENxnnKv6QcHZcsdxf9e
YMjX1lFFtEuqllhgUsxBb1GURgBeAzanRX4rSNVrIyZeWDMvp7NrlfeNCsrFwl3aLxRI31l0p87/
PaLi5+8QrhOCMf8+qvEdUbdUAZIrI/BHgEZrFM1dWCaxA0SqObisvFR3kG0jV6dSBA2CBxgXkvKU
6gjH7NvMOPL6Kd2DrF4/+6/tRRssowZe2KpIizYsLcqgMwZxQrNCjQD0DhQUJszAUE5EPDs8t5hr
2bnJZGqh/VRfWcSRvhd7iRRiwaAMqDXNtyYgYfM54NOvy0v3d7iMG2QjQziXk2lz9M0beFBFLlNg
Nrv9V3taCCcynussnNbNySN3QI5+vq2z18tKrB8pbs5WCcHmemQGbEWBCKu4U6weYFK+yc9d+1/n
kD+vlRDAjNgPbT1m7lTf6NPPEgMN+QPTd0oa8h1BkwGyLIAGMAUp+WyOfM6wIz0ZnY4Habez5fLV
+o8AEaIijGc2qykEVPNj06x19Sh8JEO4Y71/XzFYLdC1AyCNAd1L7NniFmiF7HW1woEDsBLt7nC8
SxXSn2bSFy+cKulPkCV2T0uYgMy9zdJw5xUhVfTP9JOm6pi6ElaySIxRLQ0oSniEMfFTrjqtlTr5
HlCp1MIpBIAcCykDS4jFJqvO5xbwmhig+8YGDPeEAPQxHy7b+N/BAZZzI0QIr8zIUupuFWJkBxbf
L+NjNjzj0nH6vt3ZOakFbkQJ7rTkoZYtBkSx8GxibLPoc/eyMlLb2EhYv2ATNqML16yUARJG4zWP
jxNYCOdbrframkcjeS3HnSKazHlrmCiG/8aJ+gshoZvaBkR9NgKr8qnQgViCke8m+hlV74b1LS5O
l5WTLt9GmqgcBg5HhP+oas3HOvuhVDtJG+niYZpvRVGFGDE/leopH/mgwNyGl46fdfU2rRBa22+W
8ZoAJX18v6yP1LxXmmZk3ACXJz7Gi0Gdc7bwzk0GA0SKmtNWCdq19wKHPTHCTdRYuZ2PFcRk9GTY
mATU4RT2rlQi3ZyNMsJttCQmYfOqTBOUt0CuOPFvlDstxdCfnz1Tt3DN2+vlp/5oeeMrwzhg4jZn
IMZeXlJJSwJOs22wFQUUIaM4h6jX+oLuuRizAplHriYv/ma+YcT9GDr5OQWBo28/KdWOULnqHzIF
D8KUwYhqG4O3iFDN4Yn8990cn3US3EbTKYmWhPj9SD831dG0v9p7cPJyG/lQQThaeWyPisEgwmS3
Cj1xljq7OIrSW8NmuMxNfc0BC7fGwOIF5DGQkdcrKM53ZJxW3Jb2v5+DphiYg1sC/Je53pOffaCa
9hMuvnVybzDh0pd0eMxCFmEGhPXkx5RG5X8/sP5ZomAAS61zhecYqCrGl6G6Uu2vl61atnJbjQQD
WFKtygeC39faYzX8HnXwuM+HId9L8cquQoJnDmQBl+Wv7shZ0xJMVcEBqpOnjZFDyXFQT2xsEfgd
L6skM7itKMHglKgA4VMNd1HpSOMsqadHLzWLvf+blPUrNtehMpgdTzpIAaJOrg0uyrImsLT+RQiw
VcwVxAf9Mp+FLD2xzc5eVQHRC6g0DICjRXuDzlITwKje/xciROINRzMOjyAkxsTSoseeiYHUNNVA
N/50WR2pJAvjVpjzUk3gnX5Wh1TI6iUajo9lrLyYd8l0DFV/2COukjTGIHRF/LoC/YL49E9yfrM3
UzrHJEZe1h0sw62p9ZyAktbQl8bBhLsDxjZ3zjHbHPLAbPe6vlfrEt81W9mC9bG508sRpXSXFIvb
0+Z+sbWd14YsmADyA8OViFyiJQIc8WiJCtjL2tbBcd/2xeAZLXBqk95G51QJfNKuCVOPsAYIb2O/
UxCSHS9cgTAYgL4YcLifN3GwSGgtMUIlCwQ5jANyu2LnkHX/8BDQ8ZJa5/OAgSBC4/aZYhsIORGR
hT7BdBkfSq8DKpddB5eNUqrPhyARHreeyzGqTAjS1RaEv1oTdo9FXo0qHnNgwdw50XLb3IgTrhCk
Iss5LxFGm/HkgGnUyRL1yCZEuJkFMpe4cDsb3bHTXV8te48EWUyNhAvGR5BwAfi2sHV6oYXaFDM8
75BvMuwvVRUB27E+RynxDO1nB5iey2sr8/roPcAEkIrnnCrOjll2PxldsXp9OjaO2kUc5IJxcSQ1
YGcHVInq1/+bQPH0MTPVuwYC7axEUvg3N1UnKREkWoNDjenlsjTZWccEJphYwbsGOBkh7EBzXj3q
PR6rxgS8VGaibrDHHy5dQeCAoCfNQuwpnnVrURM9X61TI5NXmP5MU6fBWD4g9rvHy9r8iZJE14UZ
YJTuEKcDV1AwTRVvhCxrOwSDJ/vYvZIbHeh3zvQ63qYuMMTIOzuNwXJrOl+LG/Nuvp/v3tB7e7SP
FiBAMNbrX/4e2epuP0cIfepxUZeowuesmziFJYrCz5clSOAnKNpPPzQWDkRc5joBm3Ln6gG9DW8A
OXHfedbRus2v+jfFG66qG9MBUw60zM+F3+2FKrILcStfMNeOtDUayiDfACZnlp1ZfBuWileiVHFZ
Uwlw+6opA+cLytHr/n722kmGVs52xEQljumrghswnQvPnICUZYaHLMcbvu9A44epMgyRoifEU8t+
r3VU6vssNOUDNRfIfCi4fP6ILNSW2mjxgkrS/iqk8Sk3mZM0fdATICFk3Bnm+yQCVGH087L6Mh+/
FSyEOCjG13jPQfDEC6ePjwUmWLvpdFmIbDMtOFfNRPoXZQVhidXKblLTRCitWIclBHrJgZk/6LLj
4SSdBeudD6gJZOhAAS1Cd6T9aBg9EHFcjd+bIKLFVL0bp9lx0NrTkHbHmM6PZvWGsV134QXGxLUr
UkQ7EytSXW1EpeiWBYaXmPBUFEIUNB8Dv6PLXHTnJiV38sYH9eDlNZXdWNaHHDHvORVqy9BhA4sp
ki96nPi1Vn1bQtUbCHeq+ucc77XryYIrhkOgGhgjQYOz4NONJcf8xASUgjDWwZiiL/mxKZEcTKbw
XtfLm2kcIpeUSugSjewRNMm8PRriV1KMNXEoXtCgw2iTZgYMg05/JOP9kP9aRndqg+m/nyNdRwt0
UGhZ6ALWxTQrxhYUnhI4HpO9VO0pSd7a+D2t3nr1fQ82Q1LegywDWDcUzcF4oghONhmLfsb1jxVF
Srkfghk1rTHQojuNBkwLGAFzEnkhe/lKab5mK1dwrlMKJiYVWGyuagQ/J/dBObZNwL59UZ5Z48et
3zzveBnp7lHgW6zznvgnuDdzyVCNWSflWYbBXHo2VEfXvqvJ12gPdVF2/NhGkuDPMjqWLF4l4f3j
gMiuUr+PqWvsYY5Lfc1WjnAY+GTpE1vlFB06ZbXj4GROcaU/dEi/efV9Hbr06fKB39HszxWyebqF
Y/L/1jBeZ/ExMVu+lCmIpvIvl+VIpihhlUhFgM0HGHNEzOYtrVUCmXnC1XswXe2oPQWlC6owdqd9
44+Lmxzqe4B5jM7ydlmw7CrayhWimm4lnS/ZCKtsf/DhBAg5bgeXRZD1N8RAbitDOHGDmullqkDG
EGTEIc/gEPemEzu1XvhYPmmjV7g6oPKox79n7jXmD9x/Sfdsv0A4e1liKbqSYXUXQu7TRQ0AeOWa
aOhY2P1QN6cdhfcWVbh6Z2p1szlBYevRPJS+9q6Arhq0o/wWYxXz6Gle5sUH5Jt6Z5kd45UflisM
z75HzyzYSwz9L6u/BuyA2MSkvrD6XWxxc4ngxNUDDcpDeDjlrqk5VqDd1m4LUDff8Nqz/ks7Yda5
OCQH86v5D290AFH95xOE5Z+WEMSTFNdmn1yh+5WYJ7YH2i09qOBRgltXDdAwCs4ubw2tVstVy+pn
3/y2jQF0OY/m8Pvy1kp96kaM4OnSqa7Q0w0xaO5uhx+AjgjLm5JMYD/fDU/lsoAKamN+G6hAghWl
SzotUQhZHHQDWY9Kp4lGm+8dp645omnAHF0kKvCuTH91ZuxZ83Bj09ZbGuNGSVigZPcTT3f8oTRm
hiX956PWfdg4RKPNw3BQa1wqIHXuwYug5K49n2aQbZuvS31k6q2+l6dbzeMv/wEoKB29nFgMsXlV
bey51AluzpypD2luPuI8/0NghxHd/4gQ1NKjVJnmGkEBKXS/SdxRO6gpJmr4aVauomLPH0kdxEac
YK1tb3dKtCIY6ci4jAPmuTMkAkGu9g/WuhEjWOtoVtrUh1g4M9WOvA3KRPWQHXGVyav2BhmlKiGJ
Ay+DSNP+g+e5MQyOODQZKhiG1gIKtTYdo/P/hSAOLAfIzAMUzCCIi4WFM4sm6xCVovam/Y50r0Um
TjeCOHQV4ObmiRuZQHU5Xl5FmfnZ2lrOwTye9lefpLVMZs0oNqvKgcHY6LfZ2Ow4SJn32ooQbmGl
BrhuHUMtJUbKNLrLEqcAtJNefb2sisylbOUId0FcA68LDHMIoNDEwNq7ovWXqXCi0u/2mDr3RAk+
vyallrYGRKWk8IAKXDUEY7xu052z+P2yVtKK7FYtwVM2RWoCERjPB+XYz05HHHbTnQzfdslddQ16
RC9zUlfzl8MVu4u+fE3cr9zbe6itZ0l0UttvEDxI3vRjr3arZfaFnxf+uJTB2NsO1a4VjobIn5d1
lh23rTjhINQA3ZhLBnFAW39SVuQdIIcCGWLcc1VS0wQwKPJCGg6BmCTRxnrRlR4xt1EHi36ujBvG
vy971iJdvY0UwVPZdpzlpEc+KM4PIxuOigKC3PB6anO/Yvd8F3N8fSn8tVsbecJLoqgxHhAO0ArY
f+y3hWzBq+6pD/oLmEj54FTcVZ5nTz2S2zrogvCGP/7D9iHtZa1tRcAYEix20MFqHs3QV0HVIgVM
U2y45h6dn9RxbYQIJslnM1L+LGpYxp5KXmLgFF9WQ5rHA8GNaWH6dG1dExzKkoKfZArXF5lyV5f3
BUf7NPpU32PjZzPcmUDHq264ckjVp8uCpea/kSt4l5BoSxqtJ75dOKhEUMC1EBHtvcqkVrKRIuyS
0gz5sCAh69bFrVH+MuYz6XMHfEi8KgCNlvml+e2yXtLTtpEobNlUVrVdVKtdtFd28hYPN7x9o3t3
tUQKUEPRl4BWVyDei3WQQa3UpSOQUoWKm1h6kI2lk7K7QYt3nkKSIVeI2IgSNoqnIF2yCjyFJqCH
P2qDsxzjm+Wg3Bj3TePkJ+7O1/abtlOtk7iTlXAFc36o7a/YZJ+j1KpVep2PSEoCeYqhjASG7KWP
HENbGXl9MPRe3jWJNX4SJyjZ6WNmjSnEVeScK1+05KgpXy6L0PZUEmwR3W4jq9c8a0O/jJi0abx8
uOkzD0ilyA362vC7M4KGXavsoRmuaXHfxnct93o4tmhndWVPSuiLcTKUQzHcKKaWtValyjKicF55
/Fa/A73UY/ndcL/E5+HcHaMvfZCDIPuYngtUZ66ir+0es5YkuPj0AcIxKUKQedEUHzCFQTgFVeRF
9ttg31bRXqViV1fhom1qNc5iClE69zA8Bzwp7hg/o+BXen5PguSl1Lz4xO9B3X7unfipOnzfS47u
KSvcjYyVaA+1sfN97o2GZ/DWaXI/5t/05Pmyke1JEm7FzCrnrjChqzG7Q3hdZ1dz9qWdH8N47+JY
T4Rw/243UBzjRCOBbiQNJDUEJPffunQnoJZleTWwORt4KlCG2F1QpTUqEhorSwIIUmh4h2mGKQtq
PViK63nyoBx6TNzFoDsXoiE5psBQx6EAkq+Gdl6haBnxtq0yVJmBOK17Dfwb6Ln/h7QvW65U17L9
lYr9zilaATfq1AOwOvdd2s58IZyNERIggeikr78De1cdGzu8btWNHZGx7bXMRN3UbMdA6oX1AMad
NlWUJ4ynRUz2tTwtxnOLngIVSgenxLuYgkcyXZdNmbgaCNXFjucZE+MGeffJPuVmO4ksNPB8vET7
Bxblp0MO5OJo3owoPkReO1Xz/Qhcl75/cocli5aGYA+S/FR3l2Fvb2eKPDRKF8AkfEwDfrJzXGCn
O0C2gyngrm8UBGSEsEwAOwAasAD7DgA3eBojfRcc6/D/bIbfilopWzGBy7VyF1HlGahvFE29iSUl
OAGKjMgjmv1TYegeJQ56SF20iL2/SAozAY/Qg7BqjBOAT25tAL/2zqM1nYnhgsl++/UJ/ORmXgT9
t7yVYhuUbkr4oPCarHs7BLKve1cosjXD5ms5x8a10mrg0vSkIsu4AtSLAhQwcn+JYOcZupNhdIiO
Qkh9ItBz0HYPiCW4LR/QJy2XRjnguIfUAeBqIQ+l+aFBLdC0l6WzOcZC/sksojotipC0CoDUub7+
6yZsTVzEALUP8lTLbzo3iAxsp+bI7vjk3n8nZ7UVpeNRX9nhkDbx5czPK+euPEYZ8ImifCditQE9
48Wl12Le+txPXW9Kyf+i9cCDDQj4KUROkSxebQXXeKRoKCbLp8ND35hslPSmYUdshk/H8UbKsj/e
hIdGJ7JIaUMKh37zepDGHGuv+nQx3khYaXxm0diVBhLa+o9sNx5wJR2ESb8+N0eErMl3/EB4BQ7I
kM4ofOmDwxT50LxHqvOPzNWakSqq2zH0BUZiD8ElHd0MHADZ1+P4LN/0dtU99/16dB1ajpHRG4CC
Yc5LchZonk4AlOy1l8myOVtKzRo6wRm3E/SMINHdpOiiz+gI0MnJ3uXTbc+P5QmWJVpZBe9eamW2
NyNr+tjC7NbDt0jctvqiKE4rdYqslMM343D99SR8qib+tWNe6BTf7EmW22PD3GVPltNuLEFuVD6A
VjTnR5q+jq3n6gwPYxwpGS9nmLOroWtP6+bu65Eck7C6NkRbxNFsQwKaYfJm5/bOkX3/Wdz/3dKs
tAQpKwOuMsxVFdh3EWMsicwUJUOsr+bR2sQ82s6lSHp1E6PN+evRHRW+Uh60ME4QTTkOhH1X5x0q
gdN2uKzNFZjZZhank3XaWO4RqZ9uRkS9cPUj5/Ah66C6iBS+Rce0hsbKm03po50bRc8zmgOfyI39
v+ip88DbCeB3FJi6H9gRo9lXEvy9IzpQx+e6E3czYmGD02Q2ijGPTKj7yUF7K2s1oVMfuXXLyzF1
zhS6iYuEn8mn8Dy//ebedL/Ekd6pT5AGUOL1Zmgr1RzlgJdzGogbf9kX5X14yy/0nzZO5GmoU2+T
BYf74Lo4puLsrwcZLJ+/Od4ydCvwo0AqvNPN9DzWSXDuH2iVUECsHBH2mSp5M8IPoJyOFHYzQxYS
nVnD2tSgpI3dRP7u65X77P55K2dZ2DdjogGreM8gp/biA6n8Uwp4uUkfCxAdE7NSxINDO6/uFzGB
nUbTCUN07VjU/rNqjre7IliU2puxoIU01MMixNojGbHrHtldc+Zkzal49G8ZScojavjTO+/t5K30
MDqp7JEvi6Sa++IJdL8/+kwl1qZERWUfJNYfeerejajKv67u//+WbaWfoTerruwg2fN+TdG966mk
tb99LePo8FYqetTcsexlb5BzD9VNP5ykPy1PFtjmCUMSj+ZkvuIZWFncXXTM3T6iUIKVQsGtTejc
Qjby4m2dOJc+EvEJWdgxNt9tlBWER2ykT8qplro0UPChoRAEqOvO9lyjk0v2DoqdZQnf/rKuTjgD
d1jm1ior2a1uz5t8Pwy7VmdWe8H4kZP4SYRheQHALqLrAInpdV2FmQF6UzWoto5RS87HKqsluLNR
YwXK5RyMqQdNCThRNvUxxEknXGbzvZ30XvTq5IioQLlViL5oTk6LEDnJGjC5ez4dwJ1txZe1OOva
R+HtuvA+DpIR/TOW2Hj2H8d5IvBRgsSe+TXKQ5O4sDce8DGn86jN92bkaSjvECUB+UAtuixGAaWS
Y9J3P4C/kPb9ZWFAmSH3nkuRoDyMvtqCgkWrM2U4EjU/ImNtrN4H2sDWcffMbGR9CNoTYTWbdjo0
1i5nB9KYpK8PJgJS/K4bb/l8nnvA6WuSghVZ3fwuytMCCJYEVkUtsthcVeyycdEGtAX7u5T7ublk
4FfUW7uHvdrcA/TOzvcs3EfxvZDXgHcDpcFppa8BXxM6PIu6fdjeRv225l4ix7OAnLDimogza/xG
w4cYCX9zxrtTAdK7lh9CcVPzXaOe8ukOeZMmvg3HvSBJqHfgrG5wfuwRYGrlL+UDoOJyMlv0oGxK
QJLUj7b6LsISMNc5KBY2nJxTUNg53xp2a4knT4MwJweWBSjISIHp0sip+SfKyuLylyuC1C++2/oC
9AeWLNMBiRR3ZPs62mL7pUx8y9s98G1N/9y3KYvP7PwSYaxRfYv4zwkIPsDRGttlQk7Bed3Ec8rH
beFvlK0OFpoqeuAeBu5l5U2JLaJdxB9RLbStyw3wc4/d9x9Np6UldaF28W2khdbtvnVQ5F1Ah6UY
J3UO4aHb9tmwKZPqTCW9ndhX3jmgbDfYYbd2gQbZI4rwE/EEsSg/jh3Q6oIJ/f3F0laBGLqlTJCd
oTU2nVKeNpedneTJwy0BYWdz8guJowe1aY8M/BMKTWQd3kheHUwiNAk7XGov5UFoFDppE/MA6tIa
pmt6E27Cc7lRZ3pPD2EmM7YDbS2gebJjN8En+uHda6wuOjoq0RcTXsNNgTQG0XlGdlDG01Y8fgP2
exJn4RlPHuPfX8/8Ryvo/fBX1xzIiQALESJfBiApWv+QQAOTMhm8Y+Nb3n+l/96Nb3XT2bwGclKA
/FWd1Bd+6p3SLcc422zc9Zv8VO2H9FhI6ZNE1vuxrW64mnpu3EeY0/oeDFyHZtuC4niD+GP21J9f
VLsgPQY5cGyUK6u58oCz81K/G8YnXrDL5wvP2n+9YJ/dom9mMrZXNjLVEi1K3XJUSPHTDvbGbg4S
2K9qekLGKYur+amf3CTkFLDGEdpr0JI2leP10o/59at8woH3doI/IHnHceXKeEnJwxi8jkESs20O
LOMXefaT7+bM3OBWS5BmSdQ2SsZ02qLaPzsJWHL79Yt82MSxh+pwFON66CZA8fvq8EwW1ZXt5jCj
dLd1ozZtoVxVeO7qm68FfVhfCEJjKEorCCDt0AD3Xk3FlakkAWETAm+AKycNaIY2nrv9WsjHFV5J
WZ1Jd/RMNStIAagqsL0N7LNEMCD9ovb24KUN+GWRvKqPaMJjY1ud0EZOdVi0bEL/53XP7mSwnY5h
Wi6PeKcEVgNbHUhELC1lDxiYxWz7UPG2fnAtjzAALWpxHg6serYGNh+JY362O9C6FKLdHnDb0drR
4wxlMqOpJqQDd7ZCE5h7P3Wnrvd4ZNmOyVkM7jfOkfFdQAlrTGAMuy5z5i3ZFSfud0ACFmfRbXMj
T4NzfghSdawS8qNbtsyrC440ZHGCBfLkveQiNPEUlxzcEgecukNoJw9dMm68HfoyNku/UnpkqMt1
/GEh3whcLeRQtEPZDRBIzvuzEpHhXZwG1+GPaTvv6El0cTQc8SEwsBrhSrFagW6mkEJgG2znTKRj
4jqgq0/9bQNSjSN67WPi/r20l+DWm5UcmkqMAEtC40zmXEa78ZeoEqU3brr4Z2ZHLhUMI5r2T9hN
en/s3vr0IMIXAOQrCic/dIFpR4jGNfWEwiqUtI77aYliBeTYID/drh5YQP2lNdRfJxFIH4UyxrTC
2BqeQZ2Rko111p7In/lVuOkQDrmor4ptf4xj9/PNCkYkpC4WU29N/zBEZihIBLlILP3yr1FYv82z
6qd7Z9IgbS+Hn0f26nLsPuzVN/KWz98sZmC5VU+pmNLQRSVLD7LNxEvLHfoTs8lOBnh/R2b2Y/3B
sn3eSFwZs+GQV6S2MMLoR6GTFnHqLZA4x4RtSeboRF3qLNxZBzSI7J/nNPwhT6wzdqTDfzFbP4wa
WNkOAGcw0+sawK6SKhLeooyqM995joY/X0/r54N8I2ClAlBZNgGMFLq8nwmqvEXS+ixldnTTDChP
HWSMehek8jv0vWkfIWgKyjQkuSe6LyRLAT6QuCRPYtNeTnI68MhLnKm7jYIRoT6rPOZgfDTzlzV5
87orBTLyiLe2u9xu5EB+TE/gOyNbeiv3NzJR++hXvTVTxk68kzl1SDanOrv9H1fAvH+FeGW4eZY/
d1WAGavNobV/WMN1VKZx9NCgw+brxfl08RFgAakkzvUHLmY2Bm3JFPSXQa6rMfJinu3d1yI+BoiX
0QA5AjBvaMQNotUmn5sQ7umikYHlHaCd/GK42AangKHV3/ukuAtOekDop+W2234t+FO19Ubuyl9j
ecc98HdgY5fuwZfmDFlqoH3qDaW/vpb0+Sz+a4QrYw+UEoHpC0iK4oeyvPfLzdfPX07I+oiiygUl
LygegNG6qjsJlaSA9GqxJYtgpxD0yK/i+WZqdk5TXdTHyj0+G81baSs1WBNpqKogTccPQ7EV/bGa
p2MCVhuChGUwO4sAEt0uUBDj/uvp+sx4XJCzkN0JUKizhvNwXA20v7GbAMnyUwWZ6Heq3KKbJS7S
rwV9an+/kRStDqqY0VYbckgqPXtMG0oRcebsvC5+gypmW7geikurPmvG+GEqG/TBNf29PaKbIYjE
RV6pIzv+Y8UujhpATn2wC6PO9ANeChiMWm9s8D782UmcOOtRVKQScXaBIiUERHr7iCfw2RGLIxQA
gRkqRgXNypz0Sw9oW62a0iIfwPdxJr0a3TUbobKXif73X/P/Kf6Iq9e9rv7zP/DzLyGRRimA8/3+
x/+8lH+af7uqnn79Uf+x/OF/f3H1vd0fcfFUf/zSu7/Bw/8WDg/+6d0Pm6Yve309/On0zR81VP3L
8/Gayzf/Xz/8tz8vT7nT8s8///ol8EOD3/z1968Pv//5l/MKyv3vb5/+98fL6//zr83QCYm79vVJ
b/7kz5Pq//kXIf/wlpVGBQxwrgA+hHtq+rN8Yrn+PwCoYceA8ESGE1E6nOBGADv9n3+Fzj+cMIiW
6Nkrng9UiQK6Aj7y/H+gvgvldPgD1NQB2eyv/3q3dwv0rwX7NwA7Xomy6RWGEy5K719KK4CuQsOr
v9SdAI/FB1HGe2uqKnLhisoJs94RYedczJ0tC3lZDW0ndOYEw2A7W6CYMQuhRJi4tgY+eW5s1H55
zghaiyF0eewdwqKLxxu7alqQBakJCKs3to5qc9/7EzP3Qk8Ve7YLU5r7QPBOemCMf/l7wUQ43jiq
a8iFHqdq4sDAwYXwVJaj0yJuRzp8XjJa4SmVsvWpqmobH3SjjQcHXefqU22Zlj+FuYsq6tNeec58
Ckwngbq8uZk7cpGreoTI1x/CmrBCbxxultdgfo5nDrLUqtwN0jN4NP52GcYgCGfPeTs7+hTMKxLf
nrgFQbUzGL332gHNjdpMdQ6WGT1ocXB6EyholLzEMFymNR7Wu7pGwrq0vT7nCDsTd7xpXgaFuskK
YsxAMCvAXI/ncYfBEX/vCKviT7qsBXseVIQRGGVxvLSNpRxv8iGQ5KICxYdy06otBdaotQbJnlld
LJPmRgJfUy7FpCMKq2IsXjDktNn4BZnxR4wFdBYAlV7GFg9BzZ4tOeDfgBQYgRl6oras9TqssF9V
eFicj1gBBhQd/hRQwKc/+zHj2CNgEsN3myas8EBpDdSgRVrmy9xOVt3iAW5ZS9cGerwBJWPSMG95
beR0ZnzWuiiq/m283sujjZ0zTPjrLhn8sFj2wusgWV70Q7wpUPYg3UNT2FZ1Wdg9Xl4Tbsd3oh8q
iXrLEm8HAwdJkconDf6fOmzZxzHBCwO+b1mQgI/WiOXJlcQLKDueh8zOgxjVmyHHWUaLMpIDIJZD
64aNN319ntPWI7gjhrgoqchqdH2Si7+/0EzeMnbU8lRo+uSWZStU8LzuUp+SCcfKKXqBr7yuKJtt
yedEAikIsaBubrBw9GWD9zWjGLQHXE72HCKYiyLuSraG37eIrhTndZXrfNxKiT6d/1qYrhgG5p0w
r60skVFwXeAMgLyAYR2Eq5flaF5On+9WpQdkzLyImXOPS8gefteDhXFILrFRptZeZvx1aK+Lbtu5
hYnwRtOSi7+nz3KGRrpZW/kAX21eTm8YFfhchlZHRaKsogyQnglGqbEvjaIUugMjRyVnIh1/auW2
l5TZx+JCq3se+UfkGhA1BDwiDlEIOuT3uoxNBmABNHZSKqc8eMRMTfk2Urx3L2cTzCHwpvAy8zfs
5FE78GN4RE48d5L4xPI5VJbTxZ17ObR5h89ff4Wq7xGlNl+bJO9tn9c39ZezuuDRLW7z+zcVjeR5
3YJw7/UdW9la3cYpPdCEJC1FfQ0wd9C0tBfDsMza18LfmwMQDoGAwAOXKm4lALasVH4zG2lMUztp
g5QqOTEgh8Fo1ehbJeig3WL+poPc50cc2PVFA6lIE+M6A7g7yKpfYjRv3PaxpHkeeAKJEOxMwKD/
vSJR24KBDATkWuOXXw905dNAIjzECBBHsDIBwQGMnPfTzDmJqmahjLVL6qFnmUxl6+6cwsGBiwFa
l58C7qUf1GYc/bB58MYy6jVCs22l6zMgotTVVSH7CJrUKWP/0CmGPYKg6vKq3WQREBK4tS8jeuzF
XbzY21sZ/hf6eH00u0Yw2QBV//7FTUkA6mMj1xqP3AoeuagJSs1pgTeOZKfcy3BANA/ApjWTfBuJ
HKSgWREAwOUQiUk2dwFSvALYeIZFwePXs7qKFCy7Z+nRjrGHfPQZo07q/cuNoEyfCGsE/N62wu6s
OeIGNAmB7OaUWcGRMbn0ge053gCUpKz8ZELBjHVbBnXkHxw4R/6+JiG2mcFdN94UIcONF1Npqwtr
IBiolLNWF21oln0SewKnFP2lOZiLVBNM/a40dMYnIYJd+fbrwS17/93EE0AxAwUnxOkEulq8Ohvl
SJ0CTdRNWrJZ8wdVOKy8tqHfj+Gqr2oXlllEKCcCKZMD5CZgNq2WuLL6ukZnFm6UMcIsVJXDWged
uiWIzFPUI7jtzyLqMUtzOMfTNy0ngg8iX038IeacltftzLr5f9T8trwVnBIAguGMLl7s+sSUagGS
Cqoq9Xqncb4BW9HqnylyUPlBlmMhz0NTeORYVdASrHk364s6gheIblAUAMVrdRgIMxVhZ7EUlk5U
XbhWbJv9JDQskXnyGL+VNjHBjvs1fu9RVqirwm6EDT5W3RFvU4U6yjesjHz9bMoIjIotJ6itz8bZ
Xa5B4DaV1m1OI11d8KCMpkewKTfHyGk/jmKJ1wNjAxMH1uRoOdRvNBznFeSbuUqR0qvMXTdT0YFy
rrak2cejP7YkjcZC2RcTc6fg+xhOBWItbe+E3pFIxIfNRVBw76L9BZwTuA0Ru3z/KgvHa16Xpkq7
Gn0aqOPyO+yxaSaDdUuAuIpDGZc5VAOgmHDz6MGj5NEVNvaT5dahf9DS5zT7+myt753lpYi3bHg4
vR+VGmI60SDCtkrnqCTUJPnoGlw8Tk7ZhJRYp7GzO9froEu+FgynbbXBUIGwFAq5gGJDP9KH+Rg4
wP3DdgLbWCv8IrhEw2Jr873wCBdWygcB6hzUpYxz3+6tqZ7iOHO7huUnnYdULApPS0dyPxmDDkZo
HapRVphA1jPUSfNgsDSaRdzBXDkVgzWREjl6zp3jN+2Atvcopvb1VIaTd1da1DUjMKC00DsZUx58
566JZZ3VcBOjXWBrSfZTI2v3WxjkEQPaQW3bqDMM3bn+OVS+Jpe6dQsfHHVlo5s88QIelqBobWsH
XUXA0+MVoCFtypg40Nn3oTQKTmb7LG9z5RgwhNhBuxnsueijDNCCFip5o9KK4vpECPSZd7uoZ2g4
T+LJm7rzCCDa+TYkbQP4HJuRvLzrDJAz/rhSxEGc1TYd/HjDesHD0w5fsElGAKY3nsJK4+3zkj53
gn0xwBrPzDx37i/CKYl/hnPFzTmPutZH8VhRSPOr8/VC8IXrLGJ7L++YlUQsbLhJuHCG/ofnj2Xx
KPO+8S6teBpRCl1CG02o56nHPHdTV/Ex/93wWvdRAte1D3bA3O1plTm5wqIl4IRU9k72qGoqd8xT
lNxFQ1cj42VmZUe/xexGAyCt+uWuTbpusMIHZUlqHWpdd8FpPlS2mVOD6qDmZ4yuWv/7MPKWId7n
0hwEggG17KADx5SC05MQVKjZIrO0IfNdWwQBdqDVEN8Dgf3sS43gqju5ZQBMpj7IgQ6o/KiuU8CN
e8fCrN6KYAuEFgC2gvcCVFLU7MHuXOkETBAt9NzCC84H2BTS8uG3zpQRfq5KAH7sGHDXoCxb0Kfm
W4auXtzmKDUnLQAwQ4leN2ncmT9wXtTyxsqZjPdmqiKURuve5t41WpA7oITbvdWFdOvIfCjmrOsa
z+zdqYnENy7gn/9C0WDdL0wislCboGdzowCM4ml9yB2Nez+GHTN/46DwUxEaYeBen44MLJa7MDQV
HmwNFp3DJI9hu43JYDx4rZML1kZgoeu5YAmpq6mZd0zYsNwCtx/nG09jwbotQ6ikUbu6Am9FlQq7
QlAhCVAFQC5mX08wvt3lOAqk5HvHuYJWEKi6FeUgkfLQ1G3804Hkeng2RjA0VA8+mgPPgSQJM1rp
YvYOc18WGlVjlQh1ftIqCsNnYDX8Z6pD9A3VjTMsfkjLiNo1AUcOIambuSiLtPWdPAYAl1PJ8SSY
sVw4/HZZyigdccTze+kxBFOTlgkE9DIlFfS0LIYJLb/xmMcy8XLiwC6qg3CxIUY7XGYQdVgBLMV8
tvr5Rz06mOHKeGI+VQP8siGFqddg1Vk/+ONNH3WYs7yk47J0VUWDx4EwuOu7knawgKWO2vlH/OJS
WXNNMS2yZ7qqMxHEPRji/CKfo2ovvRhTIqg3wwjt3KKCgs+dAq3Cs1EKCr5yaMO3cV6MmO2wVRxP
InWPSI+LwFf7EyioQB7desXMcVeV0I29By1gqOUnDZGTrO6gF7vwW9n7OHlJPLogk9xXM4L8wGeN
ijh4rDRt2bOxmuUGhEJW8w+moxk/DKionH+Ebdu15R8EYary2pWNQCyYSrwCWB3g/ijQ7WK7lbDv
x+7y1T4tjMAl1TOuLFS3ugpZr7ksc7B+U+P7+9EC0PeWAIanvK6JhkFblCMBnkzMEE1FIiwOe/7Q
UlJEYYq0MHausfKQAPk0xhax/M6oi3yM4bDmCP0FbSIrlcsD2FaxbCOnWPGJUq/9SYIQr2DiVmP+
2pDAVuUqmtVFUGFXZw01Tvvz1ZlzZ1OW16+WddtJWN9uCR2xn+vGqn5TW8zWbWEbuEQFQjg48/Wk
YXGP7mBjXYFbjk94rxyyi+Kp4WAgm8Mc7kYgSxsnJmwk5jpA0grxk6ae4bvCH1ts2f5lh5oOyvSO
OL2MTnQJ3YCCXIMajpQElfROPDpAs0wvR6SuipE/RJ4SUCPEVouR4Hg9VJNVoUHkUMAXGW9EV/Hm
jtKy7k/nEGigRYKbrdUNQnk9PAygXS9u9Ktr1Dcar9+oAiPCHQX/SU0trJyuERjQgJsMXCtSu9iM
dTDBOuISN9gORuTyDrVG4bOdwUP08Cqe8TGp0hXYKBaW299rRH3bn7kSCNN5dtlZt5VgCn9oARwD
arPxPTwS1T/4fG59LK4QFHLLJsAGK0YXwy0XIuQLLSrjZIOuEJ6gkxtg+1Uab9sNzCnrVHuiY+em
QxzrpBtAyQR/KTftTz8kI9QJSqCtVmzCtqH171q5TX3tgOm+atPRdZg+vG4yX3uWdHeGcZfs3Mn2
xQX6iHuHo7O2dmVWk0E1+xCGDj8XL7cDx000/PBsBIOv4WPiaKBnFRptmk01fi/d1uO3VRD0HrCS
ZDdaN43mTWwnfCpdF6WPQ1Dg4MOjsEGF6jbL0VQEMa4zBBmFc4MsSO3cl1Gr2xyXbdnRrBytNrqC
66lKjmisZs6tb48t33l6msMdKHIQIQMPpFPzrRIBx8HNMZl7WJCLUesWJSbZdKCT2g8NuKw3XZHr
6SIcXNo++C1HuYlAwZ1/KCkDS3mCrKcYgJjrAv2xS9yOg/wkKRp77h6LroqhRv+Oi/Qodr9mysH2
HsHhZN3GXjzPftbW89QWm9qPpAcSYaUJOZFqwhH1rNmavnWaxjmC0aQgj2DuqGnmFqobnjhwHeor
SlpSdIkPgFf30oV6IzBvysWzh+8w8AdNBAQG1FumblgY8s69ZoTayA3ihA8SrJlDdM5CoCczsOmK
Id+26Eh3msSyWrjdSc/c5Vz2QQHzGAp0oPGWwuiQfONQi4dXQYfzFiHpv3hNDP+PaaitkGIy5QSk
dvS9A5X28LVBvjbHYYaAfA8WLf4D3986ghCEsCAi5HyTOLYQsP07gkw9BGxfI+hfi/vgeMQhjE2g
H8L8B0uCt3K1EZ+WlSiAzWSsGadvnlWOOREvl7PtmCVEQcoSp/BrsesgHxCfbaRoIHXJ7iD+9N4J
KzpmLFiQuJwmWsDN6KNpWdlAOVimcQ5wlv2iyHFHl44ecFF+LX6x59461SCPfMEsRCADiado3SfL
2RxbsdfPKCRdsjGvOQNEknLEvr+WtJ5fILzAn4N1ic4eJK3W3mY5I/cVwiBHi0PuYBw1tZZzj6jJ
Mt62dkfxvSdSuldfy3X8F/q5N4NExzRiUPApY5i1sYcWxPdzLKbRccpZPrteBcMiRXzRBPD3WyVh
uNHZG7S1HbpGGQN2A8t49NwyvQafaBBx9N5nlWfXvTpXjWPEd495VvTQ5UQFFCSE4+hWp8qbUHGc
2VXVgwUn8nPpjSfhFCBj48/aHeN0bAEe2aLts6jma2JH+JfD74NNZfUwlxZ4t475gCgphfLHLA89
67wywRjm27jJl/Auj4IW5FRe4wg/3oJ8xTFRShHWNMW3cDahC9IaXrZBiaaKuEOayh78YBBwm8D4
jChHkddwac4XSs4uyDrfmzH4KmcIt4IxmQ/w8OIcpNDTFvWMEqYHd0ynhiyMPZ7rFK5bOQQbm1Sw
ES8poZjMtA5prZ/CUffObYTP1bR5PZodUiyUppZBSCv8YXHE0x7MMNPS39h1BM17Go0EWNIniPiy
PAbU8kz7LkHCaxifGbhqwBJYBLnji1Njz43oE0F10Js9cqeK3PZuOWFIuoBuu5SCu6hgN4WD4FCm
VR3HdSqjuJ3CxCCSRcBFgCvQOBsrKOvYSn0zBWi8nV1/5iXqPDSFNPC4BZPeYjPm8fVgF6FoU7ij
LSA/DCYSW7T3oxJfJK0TtWwri6Dq+Z4NnfG71OUB7vhY2x0BETJjXmNtXIDGq7sYWACFkxVN26EU
OxQIkEVJWee8YNt8pH7Dsrl0q5Zlk3QriZiism04s4U/+BrcgtrBTZx2cIz7q9YwSu/mxovFIxAZ
fIBC+SOxJhg1Y9BQe0NJl9dNUg1h36DUHuCq4JjCFRGgp8CSklf9VoO8WbebKNfL5qPDECIEgBi/
hua3LPCgE8CE4gLz8UuNGwpN5NUybM+3Zmwmr+Btf+OM8GaR1MtLgpPskEqF6iRomY3Lso6woAAW
4XXs/ITKmuZHBDpYi2RbEanB38BBa8zlCLsy0NfA/Z77eS/0RE2edblybdiqThMIm+wjtyviH4gG
jBVNoqHGRbbHzlSVs5vHSXOWCtpoS+80YhJeu6eDYgxFvsLrh3Lr1QO1DWIuCB6wG1xwPf6OT23v
cjQ5McD7lqwNgeCSw6QjJwNyfGgujJVVkyKduRc2Fy3Vk8N/wjyfsd1eF1lDofaHrmCAUkloCT/k
B2aZ9r8nZIpLAXIdXJNjOsc+9k06GDEsaa5uLjHdSkE/0USBpBsHNDSWPR0Ei63qZz40yFMTKgU+
8NWQT7hokY6y6o2Pl0CCcSw0sgGHDk4lnkRQgtL+BIG0Ncnvk9850rsJShri6bzwK6ifIJqlrLsE
Wm3CfsVFIGazA+RHO9oXtMkjcAC1oST4i7CqweySxcW4/L2BcYtzEYowwkuMOF4zzeDxYIODoGhR
RV1kakgo+355MQUDDDqNL+6QA157PGkmtMEXHMcsD3x91xn335LRHcg0wHcOmmF6/L/Endly3LiW
tZ+IHeBM3jIHDZYsy4M83DDKLhdHcAYJ8un/D5mqc0rpv+Woq47obnXJyiQJAhsba6+19tSnPEWt
hVmkG6+Iv071HPHD96uModh6y6S5rmrnT6K1svidLUntq2ufku72NA8r7IGiyc0C3WpV6cfW3+b0
fhIZbvwHzrpqnN7pEC44YJUTm0JlHljUF8BUc8FlB45F+vE8/q3O6ZF7Hdcx+WBSqFhuwM1bsA34
oZ2+XWDIYu7V47ctIIK0phvij2f+4/RKSisyz5wiuhefrcHKrqemKRjBpU3d6j6kou5D2V4E7jtX
BYVfbpxOLV7/fWgiE4hWa27lttcKmgHKaxJbpp5VNg6XCLeGPzxnjud8CIGNCVuVGwGDW7PgJYVR
UAzTPhszs8KbaDJvZOhA56Z9mUJoeOJEUfFP57EtZpfnn2vH1NvBrM2rqIhdHu/gVOYH4u+Igiqa
zT/1kKT47Or5G5Pk+e8nTxf6cRxQMDwCxkEB6M8PE+YB05pyjsVUIm3seZYqRQHLRyVwkmDfq10m
+XAOrmMcpdNNnPfmi86BuS9rsximbjCfcvPUjMf54SuFOCRPngfOjlYq+n7lm+mhSSir+/MTrgES
5iXJNMenp9oqzFifV1GILw3fjYeGuZ41mE1lOi9OrNB987inZ2ql0IxyQTJV3UeWhdHxFVuf2aWC
OpYMH7bZpbyv+7T3ogRZymL9xI2Ypg93qnBtHlC4ETTY/Xl7xCjhVMEfIzER6jNV+vN14GbBlN8H
XpP1n+xS2p1MSCVmue6Zxnn9HvxMbxXeoR6lsqO/jj24EMnUqNqkjZ1ROfj0KPb+G1+MU/3ZraKR
rOA8K+RcAqzEIRnwbYlRLhl8WgsOaypM42k+jk1naoFTYLH5XgnZk+osoMHLJ4CAOLfovAcL4Ktj
6Yi0uKtXTqtrPEfDn3Kzm+zPOe1YqDj9iaq8QdaGgHI3Tkzib0Lk1vA5izPJvDnDYF1lc5QhOnPs
npY+niq6eK8GP4s2+EM6yYJZNCgMQMi4GrEi6sT7ysrqutvNGozs2mlLxXHH6XtTePe92azsuZ5M
0KhaCKMHXW+mQP8MTo4r94oyYuyANWfNwZ1ODttckHI3vcvvngv52uejjgK22rdZN+jhD2/wG6u9
sjGYgqUSB+ZCsrdNTUA0dLq/7iYIzOAyE/SIbhvI2Ot4Nnc1eqXbffFXeuV8qAJH8Su2f+p0C1Iu
M/fJyXmGrppzEBMYI5E5cbmpxTPrXs+8j8pZ4RYcarItvH9P4XKJFavc8iDpfPFgLDrl7cZuZh51
sbP4q45V6F4HNL9tHtMIZKY6RHkDY6Hf5hXk7wz7cCIxtKLUx3oMpvY2FfywW7ooZ7uaOQu6xlGT
Pwf8MHfXh7VT/EWdWYiHLNqmtrijGB8SvaaoMjtSZ1eCuoewNgMvonCdnQc7Lxwu7zkBr3vNZc2Y
uaMTdOUftac9y07mWFKesJ3CcC3i0+Cr0IaXodfMzX9MTV9nYBrSEvJNAE2Nr85AyhnJrRoNPpXm
WzbTLgB1bLdrtb1E7t7NoA+N9GbWaxrtNr9e62JXjj2wm1pdEwcjXHj775E1xd6flciajvxYrRuJ
4+CXwqipB/KqT+tKjWrYhfB53OgQr2FZvDsflNpCzOmxmOI6C1BRYweaI9LeBqR3LQuXiXA6xutx
YYKc0YHWt7jmCCxZfSNbV2JL+mDMCNUkuox3o3jz4a0jGzNRB+mtxfJG9m2dw7p0J79dd06QTw2I
UW/F4W1RbumQv099x+zJ22apuLiapAriY10tbgfI3khV+Df96Mxr3+46y86y+trKXeHOx7mgMBEe
YGLVQQ0JYF3hkfzRWrZrfsyc8rMaGpCXRm59KIjFUAZ2bh/HHTYr8KbyYhmPPf+9xD8oFlUuasRp
jro2+lHTS3ALQWSDrVjTv7w5nMyiKbG+0RWK6z5sKLQc1WgjmRjuVRV3df59cyPcQL8bVlUAActa
B2kOiPDnN038WbRNTEDBXwe53Y27XtieHsF7FdxKwAlSmZIcEYZ/ETsZst3FzheJl6j2ZGAj4nXm
ecvebpMS4fIntk1TGd5knYzi2abWFnWd/UczTl6giyQsmoy0PonYcPOQFVp0VensmnEI7Z82aXIa
30BkQmH2YIMfcZd+pUJ+zJtfDkyYQZNM3YislSvZPm0XS2JmPgc0QBH9JPPuuqDoH7yxq5Ua257j
25ROB1tKZBRyV1XDZLs7PVeeN+PAFrlFfROZw7O3k6SZofWALHIbp1vqTNWYU3mErpwfliGCx3ds
c/papFfWOlOI3k0ORxXH30HIcEX5kPUwUbMu6YtuS4OfYnPCFtcViHOcfoserNO76TW1Oc7kmRev
12Nh9Wuwg+edpZ+72a8C+wmDKSv+nHmTU7pXEP+yiVuZAw6D99TxwhkuTcAD3Suh1uhb3TocPr9W
OE8IGPxhHVPW8KvSsljGFpNUsq+3cwzCEqo+8Or7JZ5bu3wgBW34RD6p1iOFkRGCkdsNSJxBbVST
Ve7VBA2LxiR9Axr3PfPCHI+cLKpb06UsDUBhD9HIxgKg5muXV9IHtp7i930lmQhXUwm+uV6Xrgjz
+L5VfZxFtwr3s3I7trDrtvKuxPhZF2/KqAV9OcaKrSU6dqoii6XpaTRb6g6qlPLzLEmdSefpId6s
jU/ky7qp+EFtYy1WJDHlXDjXczibm68chp90AXrbUB0o3swGHdx8s5D91QJABk9Pgx571jkL+6M3
5oK8NPU3k+e2SzCucu8BxDKRSsiP8Wdv89sw27lb5abhDhv8ldql7npFBtJbxWJ9oPZS8R61FE5V
JHOzNJZpjdHYhcCTI5YAu0m7zRN30lRlTlgaO1tI3MVEmKnwauX9+TPMszlSyiUMjzhxRT8WtGwb
HAsvpY9RfytToOFMcrie0ylGyQqr3xkOqkCPGV6Xs2XjJlyvTqrfa1DUysGRI4Cmmg7Sib75Kqom
7w1W5tiMPw25jTSiK/DlmrnjYLDHOcmbIlXLw+LCjCjc3Yjf/zY+ScOf+9oTenX5Rz9TlyNFjeSS
+4+9ih2cLuIyrFigcCFMKAo54QNxtEK3/HKM295yMYtGo+Z86BxXzsUh0BN9mfaT1UlL3kimSqje
AOhPHV3wREZ1UGAJMegM0KjObTtP5lCw0VKz7OM5vpbrbDvyEDnFRte4AJ5/2VwFsorr/pBHfizL
W0+lxdDss57I1BzHeZECkCJohXD2S83JawY5tpspPPqjGscVkcUWrT78u85Tw7GbVVXbyUZZfLUP
nM3wGtpjAd4Ka6+6sFlXmMj9xMdT0B4vf58N44gKZHQ26otvF+KgK3BRz8fUucFbUHIvUyrMmXMu
/I5/m6qgkjRpreCEJqE/LrW1r7otUkGy5oq8bw9bbnLDBA4Lmd8utoEavnVO1fPhvljMFO5UabKE
og47vrgrQEItDsKcknBZ9Sb+sAwXze9o75ySzQsOGiX6i8H8bmwd8+cOTdT5EWfp3HzypGzx9xpa
mjMRnvJUYrrK1jaJXV36iibR28ZmXh+ztN/4VA8blu8dFbH9m6ltcTdzTlDljflVyw04tUPNI/GG
MWuiJM86u/R3rprMENgZSY5zI6OuYXi8KTD/tlkthbWeUhx/ASVaSOuaVD0IvqVyinno2F3MpfV5
GJsIO6P2WngLD31+dDr8BgwHvJBpxPuj5pXTxdXP0Nfth9yKm3wfQNa1il07SFKWHUfIgqoD5ey6
SncqN6ejv8+ffsv6ziN2nmZPjmyboVLUMK0kz9ED0gbrdG//edo+5w+fh3tqU/PeCREGmSh6vXEj
2RTW/LLXXkn0oVmBz7/haAVD5tg4inJVDFTBF8Pk5rw2EACsD9Trw/qtBvDiG2rbZatsXSq0284L
Uky3cduB+uHvrLkbzPhGEFOmKz1ugUvhx7WrmDcHf4JPP6+BpqopXGGHK6qacQ62KFScPHtHfKxX
N8u2a1IFc7ianEEN8Q4GcmtLLL0m83Kx+jZD0LdkcUWShaOmgBTOtbm95zdi2TQk7BP895kaZdeb
IYDuawBpqZ2NfrAg/rnl7lpfF2g5C1norYfUs/RpvqMmZPmfZ3g4OSCej3NqnKyuX1TyvjhDmGXV
tam4yUKy0hKkwYfcemfrYHCHBNxwBc+lUXcbfNUqcwUZUtBnQAU2qDJPVS2hY4mdmFLkJY/lxCaj
j9HS50t7pDMlOcjq1nJ+8AadY5KMx1E85/thhcCnMf9pHA70VsY54F6fsAdF6xK2g3ZxFjaTZzwj
bKul2WVj12bvUl0MtIsdcjHO92JRFZWddotXCyOgbBmmZjeDYs23CxSMLcdu8hSRl2ZZ9JFK5ux+
c2wifZOAeAchZ2NYZNuHUdZeM0MLghwD/73d/OmpcESmbuYTGp5HY895Wua2OYtbGpekH2uX1+Fd
aslxAVETalixnxFF5gd7McJlp4+Ra2CIfhkNZhT1quNhaWViVjrTC5ADWGHhjHWGaOp5MXAFwafm
dwxKGfiJlBhA/wA/zDP1UG7EiQWUMbV95PRWsIYPm9tF0+febfMACkTfNb1+2Ery4+1oycUe3nul
CmR/mMZgWXGD5rBGW8v8jEZNOSV++8vY+gMykM6ZOaNWyeKIjZTGqXQ2N/uNXiBgCO0GJ65NSOjj
6aafY4OTNVFoJBj5aaAGj+NitEPoAWngSPpY41eUDb32f86Z51qfVGc5tIKl9/ecZodtbcAR72c/
7gMMxrxh1sshbWVWDYdwFMH4ZSkovZGVWOTgn7siz9wRaEL7rnWsPChRj+EckyIlgWMDuN6UsrK7
r+lKHfNRUQCZYDdFnr/mfz8shYI+Rzbm1LgxHodcUTE74L8ai/mAosgAJULSLIhXNctQRUeMqVpW
7Dz5S5c/Nk2r1/yYNsG6fmtHtTjfOHj4U/w4VPBJH2PEwbztTLaM7XPQyeG3sU7HqjMTIacswbeb
WMlIDvlk8CvVxjbwYiZNOWSebUNcWugzi/kYeEnbTVRM4PoA8TlOm+mrfkxNULYKasb3olxOyFvj
ugatWhyDGT6DatKySXB2C5V961M4FYHKYI+z9O+XPKbBwN3Ag8UNc95zRw48VEsCZ9/m0oULeEb7
pk4zSVN6NDPps7UBPAVFlnaK6V0kuqeaesrC4bpSqTNfd1u/cpZxTuSCM8JGiZdZdIBe1m9qt7FT
aih92hmD4RknVFVHXkR/4GxzHwGlaaf5JtXtlNLbbqwiqfd1qUysQ1xihqYEpQM6s8ljWI/+qiBg
HzZP9llNdblTqzjYq+0ZfJdwblkcrYTu5S6Xo/l4OPamzkS2b+BHSDsGB20CZWa4Pg+m6w3dFD6M
nj2N1ttIWQZz7LMerfG+tPDPvI+bwCwFCIcG7VOta3aewQkzvkRBjt3Gq5IPyOCQa+i6+WEMm6Ap
DlYo0u3RKjE/v3WQb8i3cep37XZVlWvJmQAWzaS6/Tguy/rNm5S9vqsQs+GW06Em274tHXQ9ODS6
6PPwJph1hcA9hDjicAg+obxZVZE479LRq7Iqyacu6PFnCnReVXsqDOZhz4u1z8oQoF41/cLfs7c0
+vEZmtelMPHdX4FzPkwudeiPygKM+56fgWBZ2AbmTfN8Y2A4L0UFGcggOTnvcrFg2rQrVkxNgg+N
nacYxp9R91U1EfDk5rkYaP+Jmq82m4jUa7d9gEpcRM0XfyHlxEnR6dX6M7QqelgeIh/xCSn6VKGv
eAgKaShe0Pbh1oGptubduPNaOMifdBC51qGZ8FYKE223qe8fOr9ve2Q/XiyLcp86q03eVlprNhIk
yfdvrIkyxwNJRFtknyYXwgFuz1BfUieBiWYxj1x/DJn+bTmEXFNMPUnF+1oPUndf7bxUZnac52Z1
gqSeUeVGhgZxasLWMZWNE8b8DGafwqXTemQlXT+z+s8vr3DHU/3ltOjq8yi3NpSvloJPOnGddMlW
8+McafA4snl5DhW3DXBVuWxViYsIfS3psn1C1IPRbdXVKu0ijB+25/BQSFNS6KZV8yPnSMz9Caif
BpGOHH/DucTlwN7u0Iyx/L1FdHGJZfgCQexuaup5yI85aZKLGWSZSje9RYUTzN1edJusxA7ecj2s
iZVpNdV7F4Kg/OoMK3DtMes73Tf3rRtCQP5j8voWL0EyA4VYZfQ8MrV76RWqCUh7ZVBM30aYfVQJ
l7jyZ5+OxYPZftGjedO4W3QVyumopqxwFI2M6eU2HbMa6ibwQi0j+bUe+x7scqHkpcDYWs9PHznp
+C4Ix6a9+P2y5bard34NafhrKgmx34e6V5F6iKYg783Wtm7TU+W6S/hOQ0Uegh1ZlakxnNH9Nu7N
hgGuRAkBBhoUVPJYE2m6c8GlzxYziVI2BXVzRrkttZlwM2ecughoYWh2g+ciMEg6ycf1lEfV/BnI
38M7n25kTertu9hbx2E/bqPJAINyATQBe8/c8E/yWPT6+40TkBvuqwLVXXrTxtLN0mQbkIFkjxTd
raB6y6mqsyL8k1Ct6KNwxrzXByrOjkYsHqVFVQFTK79s6DNGG0HyhbzzwC4Hpyjrr7VHeNOHgB5N
zrpTqY+/VdKeOELCsyhcxJaX839r34wQJf3K9jldW6YFhR0wMz/qqh2Kb1oOoMNFNvdDniBDdQvT
rx1IoTw2aW3SyqzTo9fttzyb+AoqSqOjv7u+3xCEQVNAInWDy3ixk4V/AtWzRqVPOhrtdtiVGqSd
1PRc5UKhYM52C1CMfvS8wQSvehDcp65TyA/aXsMOp9bAG9e7zMMnbbjXarWrRysIV+5c12PTUjqz
rbGh8UY2pOJt74lmFHcKz28b7Vsfb75zVVnE6YbyRF2DU4nJcYD6gL6RWx56djMlmZ5d2tTXSIuq
wTqWa9PHHCqh9eQ6KTuIshsiJL3Yny1rLPX8IW49mlIlaFmk/YUNeo7eg6VQukniNtYttON1ANvY
RcRRqGlrCdXiz6KrqXEkVuj4Y3XYirC2v9huNvFFTWuSfxPczdfCBMM9/9gEFK/Dq3nhVtG/FmrD
aE+gYFYQjRTsVBqQDJ3Kv04RFctq71BLyOtrlF8olnftOgvtHWjkyTulxZWpOYqyMlXXqqUx2nTg
wtG0sP0NdvOzjamfBdceW/UmDnprsny5nZfmFNBrabaeYZbmndpGX0cEdTjzwi7oCl5WEGnzO9n4
g3kX26SBixw16/qT38ciW9+di1fPywnfQlN8swZq2+KKNJFdIGkrzvXT7TrBamKWpJYB27VuCggI
uLCCBxzaDqe16RAqZO/YW0ZLI5dj2CnWckIFIdvCW3sEc1tB0HzunZR5KbbwGm4xmf/HUXplMXyo
Rb5Gy/UmSzFZEjPN3tytbme3aw7k3JY73s6F5s2mtlpEuhMoDNLvQZeuWX70RWn7U2LV3Zp+p7+b
332088zrPkbk1K3Ny6vNs1U5kjkOxalDgbsDv2P4z7VCPF1UbIHOZIOPKYNoXeklJG6mgDvngynq
wotWlASfy+jncsA49GZjfx46v5nNkeN5t48WOjVhDXNOgFiApmz7vEfRN9HEPdSR5n78MjIVW0Fp
mzMPTD/9OKCX4pqQLYKp2HdDF9BuZTYVZJCXM3vhuQKMf6vjZ3fopDOVMrNW2TpHq5QddQzDJqBh
zdSEjmLrIKfvD6JIdTxexY2wrN8ws049dv7LywqwKCKTpOJoh6ht8DC74L6FYwwxeSv8fUzKGVKZ
sgj2NVyZyBSelsaDBzxtU+V7x7ClOCsOgMYzfOPFC6nFgYwYDi/w8UrRKiWCIuT9m9dCaZfqIPIm
8+OkV/VzjvI1G5JtqmBR4VMgtiptAljmzwsF0bPs8FwOXCWdSt9z1ENm4BXyVLujpY2pOBnBMLwJ
1R9wolm8nykwWXCLPBZyJKR5806ncCGhHzR+BoKjeFs4lAFWKOzXXemaLhHYTDcY/cllHgtcf4Uz
bb9rgfGS2sfowpvktBM4UQCxMLzU0oaVF049kOShHxenPYqtAO1AWD+PHLxe59j9/y7lRUIY7Qj0
vl+aOsPugeXmRAe3D1vOXZWeEulU9dPrl3mpnTs/0T8vc8Hjk/+5DIWjLAhhKHkmplHbrOIITKzD
WG1PkWYK5O2Au4AFc89LdZYU8zjZv/FLsY21zYvZy5ktimIInLij0zHnQslnK0oh1CsW0mLWzadV
9mYOkflxjFk0PTJKnDjDnrqrnTLVKK1QCjzPlXZuB/52KwEXh78LmovqDCvo9SF7ybpE0Ayw7BiZ
Jo1+DaH24ia9cJhzN0Sh4KfS2BrkQEXjIXLxMah3nVvhaoGyG+uI1y97Wrr/HJwQINKJcKHCgsR2
T7Yl/5Q5whffgtVX3dGBaUsgG2OUWn911chGVi9Ad5Chspyy+zaAnu/Zds2S94iuMGVOBe7Xb8hM
jRf3gzWZE9u26Q/h2BBCX1JAvc5Xht2bHjpI90jNwLSw6Jg7X1Z/1KDV65vNFY1xozhZgVQhJdL3
r9/CLxMmQlEVskZ8/hcbvMsF2SMsCODZGFqvZyrYSoba/4YOfmv6fT8t1PMjIlQvj+fwEXabj3Dg
fCKBdbG8G0dtvEtGjhBU689l9ddv8iXpmpdmxLVmpLgsk/qyFwPuH1DurAmnbhcdWglQcJLcS2Zq
i9atL5k//4oYfLqkZ2Mww0Th/fD/vHw1iM2GvB8jrOOiBZjnIx4Mjbyue3tsab0mgsVE676k3P76
o17MUdYt6JUb492DFJfGIZeuNnAj1kLrSeyHuOXbgb+gbsgiK/Sns9fCeQ+gh6gyq1QLpivIaYke
J3fdzvnNUr0wIjD3Q3IELB7ReYu7uZRVg8tUuYepwJ66oWHYn7kyBiMET1FWZXa5M4EnAmPG+kMs
hjWxZqryxJ5kHRXbkY9acQG/biwXfaUB0ap7hSSBxeevC99Q5iNSnNeH0jE79X+XF7ceugLJLE4V
aGdpinbxDtNusCYgA4Zy9BVGGqsy5y+hVvhSBbU8+XnZNjjo+G1nRg/U+Uhq6Mgk9YksUjrwjMLO
x0f5qtGhoe2EXg5TCTGPYcGErWfCaXEi79gtDDn2ewdJ/G22kcLA5T1tyq8/1C/vw+aFeB7tD8no
Q+FfCs5puBQOeV2oHbqlM0EHus09fYEgylcEclgxuRFSLIlCIouSbczlQGXaqiN6FIVeCT9loUxV
3Z+tMpzsxJ5E4WZKUJFDyWzYeaJCUvf6nbsvVzExBu2Ljckm4gniHZjRyyWFjyhw6iLpqC0qU+AY
KwtWU+9xFPoUacpJ3xG8RFhGpDHxdggUT58MbcYRW9GSbf45llgPfKdu43vQiat+bd8UcvHnt4Iy
pL6rsQSqUBStKgNgBGV1kDD3pAAp2h3qFOLx+Y1JJ2UDLG3KX5x3W8fL9SGKR+jYEE6azf5adXDc
//ItW9IBrurr3mr2tNYz4TGHyFrdg2dG+Y+RDm5ucXAp8wVf1hBN2OfXh+xCDG+GDLphRETwY9yk
2dpfDhm8ZokurMP3T4Lh5LDPTylhBfTI4jonnHA8ytaHBFDV5XfKsmSDsQveVVxlw1zyZ5UctvI3
WfLFtsGdkaOBU5AVOuzleKe+vDPbbVyPILjtxEkFmLccrjgL2BVi2SZCYEcambor7plkE6hFERB6
dvmuX6iUfIJhoNW4r7Mqa27tNLN7RYe90WTArw/gSx2LuUtIEmz2LqYQxoPyYvw4YqXAHvS3jDx0
gF+AGqZKAA/Vo4vKtJ3t7g86bYY5mr1m8frf2Qb8+v7Y0zncOg4SjzCi5e3LUaL46PAGimxPDXAi
eDphanwDthHTvuLDSgTDKOckPAwMD4tTaeqmxMtS5YYLOVgdFDXpSBOWXh+ZX27NBUjEw4/7AhXA
L/0iOA74xbh5VXj7rSnZYcB6ocahJasJILFoiZcurAzuZfVFKr6sPrQmecyX2jDz0D+PFQTytC7/
/M19XQZtnEvwWCDEueSJtv9LlJjaFnmV0rfoSzaq0CKw0LRCYzGEmWFXedgRbG/8Vnv1W5CVaMzu
cYwwFbboXN62wRypFLx+Wy8zVuNbSqsWl8oQpndIoi91WKz2qKjx3qEqC/fiax17eOvQOOZE5izo
fE+gDZCD/y5TPlkf/2MPc5BhmQjgh4FLKvJLirhEsIBrqp6gUQJS+WZrU7ZCaFBDb+kBTEZKhtMy
2SXKWZlOcCAaqqxjUiGXLh+wi6IAm0CntPEqcDmbx3TsdEdTE0HbAyBdq1Grn80yw2XcGmbyVSWx
GoAYNRCFeeix/eKgYPR/NK1hbU7QoOnTvIp5dRNvwBCBOkJM9f0A8kJo/HfjToN7yoPsdaQfgrV0
MUsxK4m56vznWSs/zSuT9Dn7el4jMMiJvq9f9TK6OYA8tDdH+BbiVhj/MuqUrJetBV3CUKnQRP0+
U+RfI7PA7JFZbyIVu5PJwEYqU9CvC9skR1ZGLW57GCpEvXYSDY3gD3NLssMhaM/BCl6/0QtnBI4P
BGDfC2KO1CZfDC/CcBVM2h7jGcHYudRYdmU7fkW31jA9lmo1fCLHGeN4Tcq0Rka/xuPU/OUhfad1
WypC5lREE+BUgvcH1HB2Rd/TnaazU8Nv38TQ8UUBewCuyNHEMSR6Y63oOgyTxndKwOo69PttLzSs
ggewasOpx4nAZFptaxvoiZquI9+g40TAiEGAFYa7YchX9bPDaCKipxT7b/M75/KLyM+OyZCIwHdC
jg2/6jT7dctyYHsopHCWvM/5UlrFfu5RL8k9yi3zUhWyMfVjXAsg+N/sOxepjrl6HLBfx7wSNsrL
fQc9y0SZYMl2W4FIL0L/dTqwqGKczEHqhN+8PhMuAxT6QcKDB4HBnBxID1/uNIA4+BesFbXvOjP4
WutVJjlti95M0jOH2XE0B93Xr+uaLfSfAcrBpIdcDocOz49R/l7MQDxbVMr2S/0jc21JJ8XchZ53
Ln95FTnWI8RP4om1bUQbZYuFuWPV7sgPUhZKDlcDJWtCEOwZQy4csqD293lnu7oC/MpbaCFDo/Ow
2bVygrx00AtJ+eF8HMVPYsMlHpa7BjFbJSygaNWZeA95mw6k+wVeDgApXN6p/9BWAoexRBW8efHW
0X020GlMWpE9vlvETCjBjHgtnfo3nX5NlHo5RievLMFRnwbGkXfxcnqfbixwl6ckXssYwyyLbOXL
mQTz+tu4nPUELs6OMVVTHz4QnrkvZ0Haz94qUtKZs9J+c6AUvYd6z2s/J4u55ZrYxVmG4P76tS8z
CtN5GviSYyKF8dALL3dutbhrH+JMRx21MgvenU1JgCIQb/+8s3AWQYJvNzGLPz3Nh3NRLfUFf+M2
g6kivX5Xvww9eCOWYAEJmBFsX0IsUjUTngSQSjFioa/UDrMbCk2HAIEVfMbXr3V5dscNNyLrJUvw
TW4Mi/Tl8E9TV3a+XUy76BRY8Rrt24duHNHxNDMp6H1wqgo77giVIwsDE6SbeGPPncBbftdF5fKo
iL4rdACwaaiARfWv2S+N3qCl2TgmQyRe/LcRq3j52JeRSR2qSBiGuItk2CG5KGQtujsXlhAbBoY3
TJhVuEh3dyFOKsgACLOzte86CnPlFew9Q31YnMyHY1idHu3fDiXgcARWRyIY+i4+vy+HsqPf4WQv
a4OIgvlGw2C9FBprO0NGivO4rw5iq8wTpBmH5avRinr/L8pPnXT3sTaOu//6hshL2WQNlkAv90vM
EpIqOiyNNcRgxcQ5acM/vukHbSgWWxBs7KD4y/UWYHpFwj1Q/8wa7o/jxUZAlFiZMOyv39RL/DDk
BZOggIyB9eLdRuXi5SBVhVjwHkz73QrQytLJDRHmu/I4B1OzwWHFROJVM7+yXLLy0JkaDuzrN3G5
87DSif8QYHzSZM74FzeBbCNqcH2UuzN9LgwGriQ1MGz/N3NTGUnoh9cvewon/wyqQFER4AwCAa7P
JDCD8w/PurENdbjYHiY9GmugAdFAptGtCcjB2Wc3xwruFkY3VXr3RLxQObW6Zu+WJdOlKXz4LzkO
0rCPcMPkEQ9RYAlE395i9E7dLDb1M85y+BAoiQ0fROGt2D48S+WKgHl4no2qhNhTJwIDGn4MJVK9
EJkXunl9f17prz/4y3oDL93YLhLdRWjjlEX+9/K58VHyizK2u12dG7MVzvpmv39moVk12tKfMT1a
YJcGbT2N6OEzQD5kmicJ5Ole/pVt+n3xY2jH9q/p0jT9/9IPnbBu3NWzom1eGJwbl4X/3RH9vm3+
+NH+8oGzH3r4Px7YM6BbhP+lqR+w+Z790PkXwa4b+8xIdj6MRf9jh+65/xMSgfkUsJdLQPuvHbr5
JwcGFi+SvB3o3v43duigJbz3f64H0kwCpYNJCEcXQtTFvAhz4WPJu874Uj+O/S7bqzePaFJ32zHf
lfv5+n4N90ogkfgAjn5LgWgvr5B7P2xwtErINWvy5glfH/icuyskLAda2a5f9JDcqmMu9+Vx+bJe
+7fzYbpdsmu6YAq111Eyvn0aD2Mir+V1eIiO23C3Dng/uQcZXDvySazXcofxTlIkLRToRML/RDyR
zNzYutPHeR/ZB32kr2X2DaLH7lFxF4804DvE+/oqv4FRd1Xsq6R9kz+69HNY79Qb3KhU8qSS/I4c
7rG+gYx8S4H76Nx2d7gDXXV7/+sbqmx8ibUXn73r4bY+ON+LY3pQ10/0uPjgJm5iroAPdfhQhYl7
lx4B8oowEe/nr8692qnkEc7jwX4I4MckT7ePT09xcv/G/Me6G+7qm/HwzduxqJLhbriDHHRb1dzV
G1oKJl+OHz9myXe97+5M40r5nvp8Uj31oAfksGOYvBG4rCW8jmIjSifqKYeDsQ/57jD5ViQfGauk
vJn2mNcleh/+gNmRwPuLku/DV3dfvacCnzR3MsneIsPcFZ9sp3lfcHK7KmkppLJlHzYwlB77H9uV
uOmupzcenfBARN2jzUX43J3/WLzjaHQ1XqvEfpjwdaT+lsuD8wCwrMZb/ieIHqBADf+PvTPbbSTJ
su2v9A94wOfh8frAmRSpWXpxUEP4PJuPX38XOyuzM7JvNpBAP/QFGsiqiqwQJYo0mh07Z++1X5dV
7oN5OURb1sHzFMyu4Zvv+Y6wUK1eKTkRhlzoyvHc+Hl+vo2NCZa91B/6yB3E5ZJ3B6VJ/zZWzaVf
9+vcF59m7ZMeuy+JF3Y1Y/tOSI8heUrjz7zXw+Qu38ORQGXISW7arcmZfSnrxkWs/aTx2/DCHQca
7UH7Hm2n3M/iLYbjeHsu4+1bO23jnz3SGmoanZSjKBB7eYv58tC+ze9j506q27FLcyOAzECa1RD5
IvKVcd3IpFp2MjzllyViHn9yLvjA/Hptv9TH+KAetYf2MK77J9M6Sx/OR7XIvkxqzuC4MrYBxLi7
7IRS/A4xDILD4zgGMsXvAQH0LSmV/7bBT6AOohQg2ng9HhgVo+k2PCUOdIf+cqAqR63b9jBPISb9
xNCoMm5BamKs6sf+GmMoPoi7ju9Rbcd51/dodzeaH+7ic7pND0bPg8IL39L/WHi1zufDjuffePJD
40tsAdXkCuSgrxJawEe07xrZU43X/TTfzWOxj9fOFhMZ4C1yBHdgwlhgaAESKTA+Ox5t+8rajwMr
9govrFbRpUJ/P7jm6Eu9O72y6hrDTV6Uc9Z5xhvgSDd8kD/TlStcjLfrfqMfB80bfBOAzSe/mOOW
q3jVr87zRnVcQJ97mffl5ndhc4hO2l34hOzbv32CZe1pfokzv5Pd7oPnFXoQSbAws29Y3vAaXtJz
tJ++TEQF39JHT9YkUkbmC9qqmTbGuoxemshT50dV85XNfCxXureagxk/kSu2i39Xkxb0ga3nyMcG
U91XdjJ3AMXNK34UN/sOS14S5PH2W/4B1L7dqG/n6OhctcRj2pCe1XvtnDhPWrod1Ldl3gpPuWhH
9c0+1C35Q5VL9+5T3irL0b4LFs9a26+hKx2Lw+BBqvpQz1vtfg1U7xT/1E72mZjvYH7Qdqdmm26q
ldK4cnRvZdvaDfVnveUXak9158abzGdbDq7XeJNC297K7kO8qc67NNC8l4COkHua/cC4qHHwqfqq
H3ndl3rgT4TG6q/l9U1jM6/QXrjzSgS9P67ia+8z1eT/UTziJwIUX94SjIeTulK8E7fG5y729btl
x6+AesErttWh90Vg31VbmS9BnegCKvVM34pch69x1jlEw5OxG32eEP+8HBQvd/Nqk+BX0bY6MfdH
8y3b6uFO/DQMlz/mP9+s9b8/i5N4nhWv2+drkEDPmILZFwe3GNzu0BzGVY9gl7aXC5pH3XV+maNJ
doHEruBM9vyPCIotfzw464GYNYOjSuwkww3v6ADlrlDW/bzqfR5jusY6N1ZS7sMumlie8lH/jOSW
eeBKC6KzsX6Tjgq/g6P7MYNNN16zKslNI4fGv2rXp9RNdw/e5qe0LXtf3YMRWj2dyKmGehQCc70a
XrZFM7SzjsqJDKf5nPAS9SvG6762vv1HBNLFqj3pnTOWp2+tC5XcqvKaFV7nrLsDT8p+ZeR1Gg+k
oZsuvbX46DTvJIVLX4PuW8I30ZPod2FwcXxIHr2br+fkboiQ3XHOGW85T1kCs4mHHKOotNGGDa48
zGl6tTNRJP7zsvCxKvjnrzXhL7E6/xODdP6ucLyluP194bj7brvv+ZfC8faA3wpHSf1BK5AZlMwl
6SZikLnM/p6k84OijRYz7dNb0/DWXftXkI7u/CCVgiGvY9A1YvxOj7Gr+luQDn+l0Eu/jW4sHvcP
K8fbE/tT4chIn+YtP4Le3a3vLWt/6U6lYZ8lc6sPLgpvjWBCbISqSyBHHcxIwUEKV2X2VoEM2jC2
IfUDrhatrEZJEVVjsvoi3a15Y5gQt7S6s0fARQB+MFiWL61c5WSP586bnjnWGRuT+topo/lzbKSr
Hlvh5z9fd397Hfll6d2ynh5E+/0tjtf6r4v0f+DFhffk71ff/8k/rmVy/fPy4+t/W3yq8kOGbqfI
GJpuOh/lj1uLcltg9EYYoYDA0xSTVfn72lN/0Dxn8qTSYpAd7U9rT3N+mDoLhomhxjz/tiz/QYjT
f+qTowKkaXzrzaELooH461226ZukKUWIbiKNiYUuRd5ghkyloMprqsI/vSjn365Cf06MUv+qQOBi
xhwPhjQAaF4KTf1LU6khK0iPbk1y0Vb6K62k5EO2mhhjKLQaEDo6nILRLpMWZ446fjDwhNCaR+pw
mtPZ1DZFmYfwCJDL301IdvMgirve8R3iiy6Q0UzFj4WZkBOiOcW+0wVXqYIw4+3AvQuGmmMAW5vw
zCFxiCouH3NoTPiw8EqQb6ZU3A/UtHg24raoOcxS7cIQrjo7YzHwXJoUv2iWWFQN2AQGXwJO9NqG
dbSNkl6ihDZ6x/Ggu4zw6ZO6ZvDSlqqDWStU3x1NAvQ3z1b8jNDGVDxZyZ2cVCkaNTyS3B/sw0Ir
fBo8kuXZWT2coIhWLx2joT2QjfQ+Kq02hUow64OXY/buXSA5PRrmQVclV0KWex4GS40CBdHp8I2z
vTEDoSziPQK3fhdjktBW89Qar3bXUx4Oba6aLp4Whk4SYrNneVSmZCORdwXXisSoi4XVk2nNDK/d
s2upeWMMFb4kzpRXPi3YnMsMHVSujvLSzB5W1fGdYXun4GFQ7Bd1HiYN5aMoPooCasmq0meRuH3T
dZRCsn3DoUWOchmlqNA2ujBI8rPwoF/SUTNx6LKNCfzWiS0hnNUHeX3LIOi56TACY9XWMvO92Xm0
QY8D2i5sA2ZSWVNXm5JlvseQxSj1hapf8YtKZF3h0YwCM2OIvSrbuTnPoxg+0nbsuSU5cB9usO7J
8Aq9GxpX57b/pMu4NL1smezV0DRLvMbvitmqwi32JOqx5D0v9bTmpmMOd0N4I4J3Q0FebhhXhk/T
20LpXynTWhN6+53UckWIlipG5nOjlR/sGyPEU/FGfkUAJdBs5bP8WEZql/hy3LZLMNdDJ28UueVy
qORD/6qPyEtdkpnU1NVIuVODPLPG9yiepgZGmql1XE5a7AMAPZKbi2FWqbj00YFVMHd6voWjgT+T
ZSJ92KlpQcDA9yBuqy40KNCgDfGjw1T4mT2DUZkgilduH0vNA04gNgcN71C5YjSkc6XPdHXyQquM
kG024/Rhj44OiarJBHITAyJuAF+tAZclJZxocj1jdumVrCtchOnjT4AawKxGO+fTzNN4NLRpbDZm
EncWVzGa/W4lYfn1RnmGz2gVuVBWqjP2j51ogaCxdbVVgPD4xk/DP+BmUKhOBZSSOIjRSH4t2gCf
V0HqbyIVdMgFbYk7uNYI7hK+aVRZIBfG/H2cBVB5tSd4zA+TxIoCnU7y96gZhTim9WwRJVK3XbXG
u5QYO0daosc4H+sRmCP2/5WRNOIzjxdctf1QyNoR4nbWgB0a7NHNsb1iEoO3B6vXzM33xSQMlzYo
6CWB3eXZAu34WCMTuI8IdYCR0ubDGbC8oQRLY6uNbwAdLPz/PajFfItQvOUeMgH608l0S3X8JXdx
T7d0+KXL+MeD/jizMSE7sGGpxixyFv+oF1X5B0odBloa7UTlN03772e29uM230LVDMgW68JNK/Z7
vaj8oC95GwgqKvIvhdbhPzizKRn+07FNsWjIBoID9Dko4G8t6j+13vM0TIvFzEoMg017b6T1ssOz
HTEOSUMggwTIVrkPaa5zo7mSV4PacX8z6q+oyt+RjezgAV1TuXQwMxU4smf6gxYmGRe4HXgK8IyX
aWBD4Twb/Fztrohfx9Uta6vC4+/bYIwwkY13USqWlVaGz6NFy8Ckt1l2xQVWVLIhL0fymP16cx05
gFGUO7WfzgXaWm8YKvyhknK020R9aMddZSu7CTvurpXipykR3yrQBRf2RH8qcQO6Eo4YP+xp3BEH
m/EXLc2lOPxQnHEDBftUTsZhsrJX1VJ2+lBE+0hvNB/m1RbmVhTgWT+EqkFfzazvmaYX6zLNIdj2
U74Zl5x4xEbdhlK+t6zqYM/J3qKAQZ9qXPpZfygXrpAyMG1mPBWEhSy9w82aB4OGUYa+/LmQNGmn
Y8UFR3BD2RhrHXHe2kmhvGTdGqePQjMERg3zebpf5rOgjbJgtmi1rseMWHupM43upGkPUTSdmnrw
HL26x2wdND1EKOx/7dJu0SR7KNG3GMIOg6wFdtIfxrqACGe7YcGJWqSFx0p4BATCVzbWk9MV1Dyh
9jxbN3iqRHuHC8/aKdondVJXNKuljWBCfZx1NvNUlgKpa5Mg1HgyY/SZtbiLrWVdzwKHYxmr27ip
bT/tlm0Zhw9Fq7hlwZmrZ4vmMafBYqER/6y3ATiCwCos0PN97uNY30p9tFHLZoM19Jjk9irJ0nVp
NZWPlPOW+tXt6ybaj3WoeVLKzi61uNp5N14VhUQcqlJMWQNsF8VcqZ31ndghZKE6DBaM+m7VEDTd
J9Y6TPvPQVcOqYMyTunmFKCS5dVFttYbm69T8jWGmgwbPA0b+ICerM1XKEzvzhitb7TlFY7pA8Fi
z1KXnQEfYdEw/awbHkNsXKFOp3MqAwVPjqsKEXSpsk7qlHI0rSekoPZHkxfryc70lVmqUAAVSs50
pCGb9tVutORNqIj7aVC33AAPWjVtTSkDTjgrErQyWQPqqaUr1s9zWFonGWySD1HnXrFLfpGxOkjJ
jcHUNpts0movlMtgpkhj6FfOHpUnuEqaRSlsIeyjDzWhBFEN1n8OXyBORbwU4qNBDEry8yfl4vNc
ls1Oi3R/HvTPxbKubSf2kRp/Ym6H0DwZj2pr5Z/Eiz4YbbgFlXrQjPmgFYmbzc1Ghf1ENdv40KzX
qanctWW9ttCaOBIOOnt2DlVOGkGTXqJGDZJKeyB46FIr0v0tJDlyUGI2c+YRrfkILExxw0xZ2fm8
NmXQqnruvGhV4/exdtK78Lo0LG8KiUtrkxIKQEzU9WZJ6W7LqeMZEhVSSslaOsYmrKsvtCjb1P5S
MQO5clc9jIq060Jkp9AfIr9t+2Fll2wSWS88Q5hik+MlwM6vf9pWO2wZFhWrenpmxE4UZuV3FK+e
0bKmMIw98i8ZoU9WMHe9B1T/jSUaenmmnph3FkHa0IRV2HAaSdopZr8KNTW/a1Kl3JqtsTKr/hGv
35M6FneDEtWMTumvV0rjCVkgB0Nrtoa4E0HbjZ9safRhy3tNRuZ4qvm2Wh0Hy1Z8e0g2xX7MfMd8
dsqn2H4q7InGm1ataiWefWnULkMi2PwXgC0hLbtJfc7aFpFD6Hf2/FnNN2511CGHafRV0jnpphOT
GgDe80QE1HNKTjJ6HhZ9CZkiMfdcRY9gNvC8JzB6+Oi63HJ8lRrZsMrzLTWDNJ30phKt6dDdVJBq
p22JUXpLLONezxevVIsNN9qzqvcvPeAqP9QMomWi1nGLlm2t0E/xrKXEDg5fXaXVa0iJjImq9NJP
w3uBCn09ds7t/bOf2rEE/jEyHwsrgzCQ4jrGoKj0gqiJRl4VQBtc1WDLtebhZez5N8RZjAXKKtkI
yfkYDZqV/aTtRrk8sxVMLq/1iwna/GGYuKDp5QeZCwenbD5nXT1HRf7Kdr7FhrzNB2eBpJ25qdI/
yy0tmb7jvtm3W6sq+TQnvNzprK7wkPYuZ8foGqhM3EYbKo+IoZ3ZJB8SNFUOMACDizUS9iqOswoe
cZhKfxj7OHBa7bk0C8uPzVwEhCXdTaPOyZSjaYicn6MCTAVFH1ehRqH1XyZRkFomCJ8mep9G+dVO
8x2AjnVbYTjgcMvcyLE+l2nYV319l+DZwN8t1at6mGrXYWdwrah8gUbYrMwoORMl+lzI0jdkFJX8
AbHVZ+Ve3GhJrWltiPK4jAgu9Uqci7y5VguH6sJci/vcCZGaJ7SEnnQ37THxgpHIrE01KubtOO+C
YnI2wmKm2NfCGxOldlNN/bJS9czb+cTG1R6yrN5kmsQdJbRrj7Tae2usB94gwJiYnD1nNhls9dP3
FCkPIkwrT0jDXjj1iaMjc3OwqywLOWjT1APPTwMal2MizZe8TSd37Gy4eVV2RrSzK2r7ApEehMjS
gxkd8txd9AYe0Bh9dIRagCGV7pDUfnaqvSOKA/t2uaRHKpqMzQa0G+qQl1E3QDUs3GmacQ6qmJEN
8IN7QH44wBvB4Z5vBkzrnuRkdbCYbWArw6m4lV2iP6h5/pRX3U/SFjbV0uSA7LSfRTUFEpfcwY6X
LVpgPlujvAb6OMAwVbiOYVo+JvWbKUU89dhLTCZ32bAVhnzKhLOO6Qv4jlgmlzQAtoduNRYw7GfG
hDGqCSPSMg8n3nti2h+zwiUbJY3t4s+4A2W6durljcCWjYBpxrdmaFWPKW9Jdu0wauy1edrHKWcE
eqR7TcU+L9JirdW2yrrvWM6ldkiwY3u6xJUMXXKN/7oY1mUTI4kpjKtGpo0vkvEI751pn2kMbqYR
rGWbnacPI4k8S/pk2MV2bsrPZqBV0jrJEQKW4ikFwVmtSIAil+NKEbHup0b2KCXyQb1loLGR9ZiX
YS1HEFuCqKoSACnt4NdRnq5anYaLDaHCE4Z+aKBq4mNj10iV3Ty0oReH0cs4Nf1qmRttrRmCoGIV
tGEBNXwVw8V1iaRRmXQ2iOC5nIrUhspTnZBmXZW6rN2Ws2DVzeLEPrcftOHATs4UTk2Oll1erZy3
K5F07A92J0Fsod4SKYoAkBGSEBIjyqR0id4wgob8AnPW9CA37CfAD/fgct7GZT7iXD50XXq1eku4
rSV4NiRSBwTUMBgnu9yfHSaKZlNTCoT57MmllQZKZH3XWm+CkkSCm2YzmETF1Zt0g1Dp2NQhU71h
vJNUjbSBRoMJxMaslGRNtgwsdU3s7Ukw/ZFQFWEeo6GzL1RtRyYjTJpe+6otXdlb0/iw1PYTKXRB
K9k/x0V3PHMyDC8nsrkKV7FZE+JnFAzUHI2PFhqdvOAI10DRgYrIJuwgFsNsmYmYM49vs4i8XkfM
CDoJSYMMVyNkxxf14CfmHG7hf9+P85BTJKcdW2Z6zab+oCiduGFbR39Rx5NJ590D/q8DCO+WVRGV
m0ymQ5E1/YXVF2MQU79EUz2FYblN595PCw3lkSY8wjhpLNkheLvmkQioOshmbd+p86tEYDVcugxw
28REM2wPU6o9FqF5Z2fLfVf2e9Zwwds6PiIjarxUMT4QiIOeT0cvkqadluab2Rj3eqxto1uPahAp
FZdlBPQ4G1+v+jNsiBu0SvpWq+ZYlBTDC2htFJTOXWQIuAb5sB/JHPNUCDMs4tyX+wUcfG4IKLHh
hs7TWa2dreiinxgz+jUN6iDnVEkl4n3InDJ2TTG+ZHaUruFgveMiDIzW2Up6aR9kWxTrAsLUDmvB
iaD2PODVc9mLVlGWHuvG2FB2BVodv6IAY9eR635L3JfY6LY1rBBx9RsMIMzD5NjYxgbbtUNnbTP3
gmqcbXU3x0IORJiPO60td8QZPMFH389ap9PTca4ACirYh4IC17lpG4xd3QNzKPNOWtFozSlTZEQQ
ST64wmGpdsLZTZpMljHNR18e51cSIUAgyMY51pnJY8MIyPfkFpp1L9A3DmqVPNtNuSfFVAOApllB
bWZXRDIpr74FM3iMVlProB9wWsrAAe4R0thVKqGbgIngzk2bn4clgQMYM5tWxia5tHH6oZCBuNd7
Y1fAuyHbhS1x0qS1XkXtWk7p1IYm11Erkk+o484o86/CaDU3sdKTkHSscm21kghuq24/cTQulgX7
YrFPOlUsIXt8E+hlrQR9wcYSohgJFz+YvUXMVDEFLEb1PL+bDPlhHzzxcf1E3nkHH5L7RctA057b
LwdmMc3e+MEsP8EEvphaW6xafEU6tTU32GahYZuNgZDyYkUcgPIeK1Xp2XEdBxiEZxYi3MOZzPcD
g7arEtfUcAqPKhJTpu8SP4AeidmjyTxbcts3QTT65ixxgXACJlYK7VVIFOZhtqXXNL4UFIIiV/ZG
qdB+TMrHRRQe1xCG/y2yoMhyFZVmcTJ82RUAu9QLB0oQbRvq4lwDzisEjXoUqJt4yO5N7c4p08Zr
6N/g9Gp9Wp7bup53etXsTKCurmQbqyTsFr+Lzb0jSyBP1PYVIApdE1T29EvNOTAlNeFE1y9CfqUh
GW7VGkATl9yl0LZm2QtXt5uXabhNl5vlubFMqpj5GLJ7h+N8qjoCOENLu1MLw6scC0hGsZ2q8UIM
teGpIjktFb7JTj6SjnUUlGCxWT51VftY1MaDk1XPyqgAMI2FayjogxY9iOP5kTYCYgWnO1t1cgOk
q1RB6pjDgH8LK3Jr+m5puez2r2l6KrrmqS0MYr3jLtuo5vzVLvqOpER9pVOBhePtGh+jiar73pWN
WPHCxVQ9o568vB1R0mjlbnBS8OEduLqIzzH5kMlOAMGRwk9NfRnZEIelucBnj9dDlL/uCxNSMvDi
YVB2MuJLphLhXdwO+daww13JzwHLoXmGGX93VnOoEeOYcrHGX0dZZzQHqy883ZKwdyWvS3Ft+rNR
X3EGeZPISt+ShpWoqUmIg0MeRWc7UULou6eu7RlChNX9BJPDLZOi8I0pfpg1S9pj2kLCBTJl1QwD
tb4ln2ZLfwRG8wRtHinczdU1t62yARVISRkQ7vBlLGqESmw5tYmF9LlHcNTWG7zNSD4ceskEMrTd
I21yhgjz1UiNq9VY1jabfqb5tE3pJBSlfNfU/XIyFgvWoPQFOTJ+0eXUlRk8geWrNr3IvqqQ38JG
LniaZ4NOvQ5Vx8QvYTUoJUSS0tl35FvsY6isrKwABhjTrUttgKem7o1VL60V+nzaVPLcKz4oTpmo
P5kogE+CP+8yZwjXql6lCP5saWd0Vro3gcsFxDRCAFbh05EUtHhdbzz8b2/5t96ySh/276fAbtUx
BP63a/n1b5vvdvmOqiEpfxkK3x7/W4eZ2S+eOhrI1o1yc5vk/q5IUAxUqTj+Mb3hU9EhbP3HVNig
w2xgK2dw+i/B6h8dZvUHhhOV2z/CeASwtv1POsyoVn+RJKC2thDk8A3BM2NnIpD81wbz1JN9UAw6
vZih7WhxTawVTpvcPip0pkgAL+vuTcCnzdzFiCyYY+3Smx5QSHZZMYkxXaW01Rdf7/rxGolReepi
Bst+OC8l22LRtikoqpFZixgMJQomW9xUiERe2dsaHxw6nmFyJn9iGrkwsw279mSQ+RX6TjfLP5me
sveJwQynoOfixl0sk/JnyejIjaA1H9FwMFLCBkIy53aWKmQjIADAufHSkhcAbdmhdXqHBPHcNh7G
MabvHRoZcLRqmYptSDYibFQD2bmL/UnZKMmgpvDkHXlnQ5hqj8RA2wsyoa4ls2zUJHewczOIrL7d
J/SvHsix4Y42h7lvmgrfVsMIdBr7MD0lnLuEiKXkSYOKHwqinvulWeOLVgOeffYaRlG7pzYGpdmY
TJK8JBuNEH7enAAdbJj8Un+mzX0rjeJnF5dFuM8h3lQE10uO7MNddBJfG2GuBs0Aum6z6J0cHrI2
QzJ2MxMHSiPnDtVIC7XDqp3kfdRla3BHAbMQTzIJdo0YDQeeXB4dpbQz3+nIMsvqCbb7xMNlfUow
jmZvKLMGXyHzYD9kv9xEYQrsWLMLrkhDHsZPlkSTxwVGOln+IGfZCUYgm7baydC7bRhinhWHrLLY
FiN9E0VRD2ZWh+9qC0DBTdjRntVWkrdZWjNOV+iAbKCPUvPx4tO9W7KS0Z5CSfE05FTqLp+L+im1
iuijjM2RHg8hzLbLVW95IV9OiVzqpUKiK6r/+4+WZZQHgOEGV5GpFpchKRQfghpU1hLPwbQCTqeG
e9PskQtzarcorAnd2aczlDq3bpkRuHWaxgqC0Vg8DIvOU2sshHEawuAtTMYq3dZz03/kaUGSqLlk
H8kki9MEgBBLyhApB2KwVZXLN2EwwsF6B4O/Y4JOBF8JBLABMOgrSVK8joOBQlWC05Z5tlmusU4s
Z2JezdbXstF67yIQLt4yEbfk6SV2Y1i8lGMSqviF9vhsfyYMJ15sZBwM5aVBuvKU5guXV840mHa0
OyRzQAbcJ2O2r8OsRgw7Dsw1NCmUEa/mIGD8KTKVZ4OSR7jZ0IlHwouKwZO0pUW2B4Cj27Uq3Aiv
0RRmlsym0+bkjBOswxlP5pecp9xaSO5czlnmlC/JlKufDqhx/M9aowTMg3nZ5uzSQY9+LQxlfCU1
KbvXRmJM18zCy8nrprge19WAgcpVldC+Dwf8p25oKdwfOGsjYgaU2SxWWm4zZUlLPPQstny8OAnX
ANRTheZZdChbra9fGH4vnwycEaH3ctJmPE+5tujXMePFtNmgUJV1fSe6Old9Lg36F0Et+psimGz7
XdIy8lft0TK8dmijIGmq220W7nYeVFHmXLpOUwlqqgle8dqwJOiDnCKtWTtKj5ww0cN7mS2MdyWk
7JgGRhgBdMbQcvN5FkQRTaKZD3xaqeUcq56+F2nML8sIzsw1ZEmYvhSX5oHwVpq1o9oAy0uXbPzk
lICYYVRNTetaVuu95CxgGvkIMPlWzTSPAzyX0wt4YJqWjkEasytIsljo9UxJdUhvuYqeM2noIaQp
RZCSLjSoT4Dtyk/bsVNexnHsL6FD8ILXGpVxr1qN/N0RkIekcVlww8OG5SxYmDDdBokL91MazW22
s+wsnshlCQk/iRNyvt1SXhSuJzinIR+QCM2OHpnSprOmdiRhpJ2xcEeR+oxWD2hijPFR35RaZD9I
eXZrHxPRinoUENmJhVXQdmhFWl+aJDRT3+p4k2ibRsrPGTRyDle4MFJaFUue79p5kaQn5Jd8ecxx
5XjE8wolsFRL2HtywKPaH2vFwVrPkc2cyEJfocA/6N3MskhQIE9ePWF4Wu4r0P+K70gxcxHVMqeP
viy5XvVc5zdVFVr7UFdylNhJ13+KOBnvBt69hnsPrVeqeVKv+nKgc8LHCaANLGEGnnH8/qd65P8h
wPqrXQ1/MqQrzdRkrDIajsFfT3W9HA32cdIISbnpGFxG8ZZT2/IlS0SBmpZgmgen3M/pYP0m/frv
8Sn9fy0MvL2I/0VN+J1f2777szLw9oDfikBN/cFRYsggtdQbLM7+D5mB9kO5KUthXiAxJaeWd/Jf
MgPD5K+43N+KRASo6Az+kBkYCoJCUDCwE9Eb3qgE/6QIBAh4Ww9/cjRBI8PayE+h4gQtav+1CkS+
hd6Ni7F/Q9XpAbuds1KmxlrnPejNqKttnJfW2rB7xW97yd4aeXQ30A7RXCLG8z2nF1JyvXxv5IVz
2qFXvVT0qFIaAg4Rf55aq61/c1lyfZUvZdTjVuKEeiBEifbgqC+UIO2OWB4KzBSbQydzBE9UJDfB
oOQbUHZ2dtkSoLLQRLLJYogXmbuq2fl8FZmlY2ISXpJOnpMT3oP8DNWcLWhaFxajk9gyisu0RONm
KOq3Wu8uVDCEW/ZcrMKouytxsRrZqJNAGssHRV1QjHP+orq140C2xMpu6npt0grjSB27fTFQ2dWO
E60q3iE3AkW8B0P5NcalHZBa9EjMr+MV+XhUgdmeOY+bNTHOqMSUttqVhDJs6dZpKybp2cZ0imrP
GmHkJTcypXWO0zfsEjLuEtLp5LjfT1lPKzWz4pjeV9mvqzFU6RBpi+Q5sWp6A2S2Z8UOG4rHcXnM
m8rcJ1IdgjDtKx+P7bQdtKXw7GE56EbS/xS9vSGfZ7kvo2Gnm6LxYM8jKbOZqpOaQidfPWCHnXcp
UbUkC7dNHESjhVcts7+bWsV/WVpDDaG9nlzOBpBpmf7lZEm7F1ZHUFLbmjsQjPUmXJyrIS139Fbx
W+iZuiL6lcJ2yZo7YulIY5gMjBsGWkpzqTR0jO15wg99lKwKkaGzmfQpYRloOXkXTSX8uEtpFoSW
s0mWfqvlYe+GUj+4Q5UwlMiY8iB+qSlsk33SKu+ESUoBDD2/0jk6leVWGIww1qRYepzRtZypZNt3
RWZymURNvolpBO2jxsBDRmF7ixEa1rIwr6mi+zrGCKb4BzJWfJ2xfZZVHOa8j0bdHSgGPHQEBxSB
u6gsXkxJd1lsvBf4bPQF64jyNHXM+HUjplIl0oz2InWqvhmQAd8VZTJ7SqssdL3IlJCBod2VU9Kj
1elbDBuwW/ARhHr3LCamBa5Dzs8uJ4nk/3J0XsuNKlsYfiKqyOFWAmXLctoON5Q944FuaJqcnv58
Ord7V81oJOhe649nMRvt28iUXK4IEnm19pQoYeeu03PL9nWXWm6btQE6HOz92E58g7W1DWmqPLDn
ho+dkzl/JGHgbBu23HYZ1YiuSXaja05oFfNm6UGgjP5imTCpnde4WEraJkg0zuxEmTOKhInpowiK
DX3GSHM63onOGcWDpC31CWvsxCKZ+3+JSblGCgsMZjMtHI2VhLsURmlEZSrN2E5ZrUp/VW+uhv6C
C24/+jqTN1WjE8KVuZymogaNI2N3OznDvC9WMrk2wzCitPH6+cbDfQk6e3ihFcnGlovCPok6+WGn
FH93sj/0cjgRSc6srZcUvQht5NsmxLcyDqV3ov1DIwNFtVRO0z4nXZQyz6zf5qPsT07wHVCceR7H
xjwEAuO3vbTzAzoD6JkFndkuIA8oHiwsd5G/Gk/CRvfTjzjkwtyutvk0IyQS/pufL58ruN+GRJ49
PRvpMRuDpKjQriB4e0ZIOm5lGhhbFXlVPHsq2C3kHKBmmjMoN0MmRZhGpyZN2Sz9zPKumrDTZ8BU
Bi3ppTdd59eA/hp+FPS8wjeuMo/+1ePCA5mhyxLFl9f6zsMKIY7C1H+gCspjDMvvf+/oXQziylHo
KJ5cNnFv447D8EhqPPOiV/WHfBZUwTTqKnuSCqKoa640WpVvVjCGW8MKC+iWPtjMZHafWqbZpGnv
NL/TsQTZXrA3uW9qhMcuslHVg+tB/+D1Kd3ERRTUb0eEmII8bWq/XYDFXZl234gzNogpkiK3HhWJ
8ssyHPN1fS24J7I2OM21mcjK31rRmLioNgRKb9K2trJf6PKhLmX0u83gdz9QRdDGAR9bXBAl8Hfb
13IOb1mESRKkvRkH3kr9xNTaxL1ttICzMotrC+3rAF7v9MOnEsZjj+DAzV889utSLojS2x65Besj
rWEocfkHzlF5o0ecOXKGI6227BNsHQPLkayP0vohpwQ9wAr6m98p3LwR+VNAOeMj8jPnwtyKRJQm
O711UPHFy6zgV+iwPcKLR691Fv4lz0zFAB5vaT1Pe0K6Rz4sEvZNNdnQd14znkeL9mkJUZX0Zv6P
Jyw8RB61a7HX1OKKGB0n6jyRVNvTRgSzOBvv6JxTyMM2fUSI7GJX5ZN3M9lX7G3npeof7Dz1HXRX
mJOpQBcPCHzKe/eMp/Y5Pd5xMDXhMz2Q2Tex+Ba54oK7qpFBv3dbRaFFqgLxMFP4dKLavnlYHdP6
6KVzmPvF+ckDYuGzTvo/xJncW7tynpxoYmZwZpjErre9g+EPnM6FOdHC2BrLoang7hBpR8C+Zv0I
b8ppkRda8RqyQBe1anjm7v8NvOhXt5PaiMg/tvQ7Z5uesKhbIb0P2+iWo/LRHXIenHICjz710LnU
wKKVpyOel7Nsh6e2rdeEUo246I31z7rOAVyz3aLPywd1ya0OkIWjn/7A8IUs6BxjWv+TVlmPFAN2
TZH6trHH1TpmYd2Qax21CUCv+hnHPHrgwfrSADcbfqIMlCPyzGMjyhJFhhc+54rathK56nahNesw
muKahvmnonjwOEPmVx65qfQn8UIM5qalCQqveWG+TnI2jz3Nc4cBNdiu8mb9rhSCGjwWVFeSM/Zg
TCNVIKVYUxaFKbzQuRUlRs2VVgek6Qsk9OzHeZbUVb9e6LVs9xQ8EPDj148S3oOquMzcckxM/saN
Mt49EBPp1e0BawbrUeRtCnAmdS8ODJZvMab6s4pEu3PrkAC6ns0uDjsQj44G7pj21uwwREQP4fR/
Knryi9sOeR9yojxh7FqPdlmJ/WBNiuo/mni8nttrnFSYCAj+uGtqtY/aMhYmBuuifegyFuaGwRL5
nvdgkDzEvgpqZToxmX0vjVZfTT6+lGjHhBns+n68lR1YZe6nt8xKBX5duuHJsKVXxVJmkpvL67oW
3vv/fQRkL+6jUss/YZP5sfKG6kQ143jTXQi7rw1+TS8s6FPof+hsndChWsaELt2iV6cOK+Ilslvf
jsV7YLjem6M0Zvga/V2I+p7J2UQBIDL9WvItXugn78l6Bc/SpKHFA5W+koPRLrZeNDJe5lQWjun8
tyDe9tyExs6hMwg3ckkdRqr+ZA5Mvz0SIh/VsA3TtY1sUlzSjQ97awv/oEMeUq+un4N5PbrF8qGz
7OgPTs40QFEdnmJRuSdbhh/oVN8nr963iFHARRju5mxvwkryZmLvpY2bFM0h2i+5Hg8qzf+jcwsl
YwMyAis/IcW5y1lPnohO1mLGYTql8TSKcb+uw3NY+wlN3rtuMhLUIeYQwOTR81eBh/Bh2i+ipL4G
nR7zkpipkSjMMVT/iD/bpZL0ThpBOATDq1PDxZOU9lCNeDPCHgemnZBzlayVfiGnjOvCIop0tejR
tp8p+lC/5P35GLiD+dQMg3epi4GiZsKEzh0BWdduWrDIhshRRIoBV5YMTVnAkBTk3YORIZ3KTf8R
5vfT6Lh/Z2XblLYAjGjOOj6SKA/EUL9jfMI1fU85pF7tXqumT4Wl92ptcJ16y61Ekw1kdoQCTCrk
28zxXRbTZVQ+AFg4hxFq8EYRrzxUQV3c5hV/dzZdjcm7ODhtPq1p1F+IX65kciJLnWZ7nyrKjkid
n/Z082XPSk3m97S05W4tIPmlOfw6mD8SAFz6fmhEw6874D1Jg+lxKZAoR7KptnRxOI8KBZ8TDk9z
iUJB19L6DgTaDwao/Ffiqthw3JCPunZXUtA5vwJeHbz+ZiWrN9JUdhMhCX6V762K0rq7UZ/MZQp0
rWkbFPWMvLL569M5j+Gj7TH3cpM6pkCIVYz0xHv+L0Q189ao4fnxDSNkCR4WXYY1SuHGO3t26pxE
pX/ToQvidVlsgluyt84Gr09dvRVD9yPl0p/UUDqJVS/tnizVB7uX2XckQ1SN/UTjDJEKKIVSK/SS
EozxG9CpO3v0vO/GcE2oVZkSRk97OxZl/jh3wW4KFNQC1546YPE8dJ5+8IN1eiGO7skPa+KBquZJ
e/kLmOFHgBQQ8GomU0n8eHlB5WImksmIDobEJjzwKVBXiBMOEfeBPsz6yHFEpyzN1puQSMnYJKSW
Vq3yknZMblFTrXt3tDj+ZOi8p+1sxsrV2Oobp/9sXSt2ejQ5jhHLMQrY4PtE4+PKa+8/hXFqyxp0
cCfnUEIIVEMbHVruH5zavNQYfcbNEOqzO2VveKOM0xwuT3Ypfnw3rRKTWME9BUXfFPaiEfJ+Q6/4
7qepQwDiBK+isM2d5zFGE928c6ivgHnXXGxCzRfgNER7RXkzOCdTEhJRWzsHy/imo2RD8+3Om1z/
IOz6NCvjRj9N+d3PI3AuYYjH0J2YZg3ev4xWwI2HQvwg6Kl89QIeYMtrw52PoAmxMw8XVRrbhjbb
LUTYn0G0R4St6kwOsLzSAjQnUVAM4MdDeJ7sFmaetcZLu2ijg/ornNLoEJI1fQDHLll1oFyR+XK2
RuvNMdSbZ1VBMro1JBDmCP49J0c0/4EHgpcaY4voGBniVrDUndfMZ7Vixkf/iQARtHJme3ZayN7Q
VAzLyn0jz7l8CzqrY/yyDZQ9ZffulkF1QTjUxG0HYtcHqn/qh6WpYxDYNHEpGiRPoWRDpfyz21bK
zm+izlDYWULHE+HVm562kYvmmv+NFiUPCwT7xjfFclGe/0Yhd31Av6x+Um21r4Xh2wkdvNVvS5/e
iaS7ahfMbkG/H9lbylF5HKWDismSTzlznGKn/ar4aEoZfdaOGr6hLwE3hfcr7QFOJyxhcDTdocCv
93QOYJNcYfYbaXU6dK4a9sHMraOJ2DoRYal3aelQrqPW9afIa2PfGD5FUks9Id4ojfqZn2aMuzKq
8XKKfItnYx63w9AYCH/H4MUdJOi47+ZPk9TOc+8Eoo1bY1aHHkwe7f9c8cugjCZncbg5Y1Pf2MbD
i6ZsGr9aH5xn6ue2sBPltggxIi5ytjbN3DGAaL2CxNfo89cWpWXgi2MoDPN1DC3xkBLuHysDzay0
RUw1GPF0qexOMs1CpDKGGj+akZ+hn6Pl6JraPC6m9yLKZi8GnpZsJAM4zHzEsPPE0VrN7nQeKvsR
gT4X9jhRBdQHUvIVYgwnb2SdftygQY5vexhyLDM/BK0ln6l0/3BM9ZBNQ3M1y5paDl3wZGbBvJ9Q
kPxt0ha5Mu3LCOc8tNSbooKxwMbWlS9zOf/UBXKBCIr3hfRm+liwlYB4Z+knBSJYZ8kSn2K6cCgv
xZSzr0ldTRTtR2CEHRDMnE7BdXG1E9tF9mnj4WDcDkY7ZsF5iECgydY2HBxGWqJoGcrukPk9gte+
5ntzxaer7iFGqfmTUmK9sfl6zsybiM3dVXzTvvySp8unMbWXKE0tgKNRxc1oo4H3l5NROQSkdgHx
J8OIjCZvsvW0qDA4jIE038PCgEByZwsOrDXc+dhMZUbsSzhhrZGZiK3Ooo19AbnoRzM8oOIv353B
yg8ITqCQpbWeWx7ucwqy/0g++fwsZO68k/P32DaomjnmUg7mZoXiDjsTSDK7lxN6NT6WOrUvk7mO
PIXrcvWCgsgoyu2etG7UyVwdXMqZ4exyminReEZo7PXU/4LSpDFZxOvJNXIqwAejpSpxOtMObOzN
xrYeFxVcKfvdUo63o6uShJ55Tl/rSv8jEjuEXWBOwJ5SrJs2yok0WW2ZDAvif0DFiVmtM47tXWL2
f3R6Q61ds7VJzNzOXUouQWSxSM4dSCiF4kXlCYiaPpwuThTt0tZPYS4JvXL4N5uIOkVRutsmcgSv
QT2/lCi2Lvia7d1gpNlxtctpV7OHfPooOcveWYkbzdsz9CRjlOvdfJPYjjwoX2sPdedK9Tcy0Ck8
+l7J4Amf9kCDlHO2qfd78OfOPPU07WE0Essj8XJo4PEp7O0ag4Wkcn5TkOEyGGuPCkbToZ0G/MBq
/Dbt4G+6gMzlggkXzb4ym0+LvtgDYkbeJsK4N01ORfamSzt/L8ehwfdBvorj5l+zjbQrfTUsEafr
KZt0jKrBJe1IrtaTO+vj3CBA1QVmbwrIoj0SVc2k18BJ9sDS/WPjVw/mWj9OEZPwYmJBbbDCu0At
UWMgrfbrgdLa4T8eaXZHCswVBNImjcwPFrNTNDGEBx5ZXgzKGobnHxhG3EXGC6WIGXNrk/0lXTgW
iBR2VU4gNXZUezNxhL9jfzz1o/tseui1KRz9l+dMfmDu1X9UygY4oekh8VdrhBSdf6xKpqSFFc8V
VZ5JW6b4JijaufY2LOVWlpj0cODFvpV/1sApU+0+GyFJVeqkDXk2Db7IqIz+3UX5YCNbo1jtrTn4
pF7k3TlAjshaj/Xd77FeURSlkIi2MNneJczvmVFyMLZ0Vb4sq9UnS7Z8uK1H3LFZ/bPajg5CM8WT
hbWaLnmyMKZwjzMRD52smvNcV0Yy1vlpCZbhYenUdHAGRHZiyKoz6RifgT+lf21Qzild3yyw7VeC
cMk6E6VjnSfV/bCaQ8xLcIKOGi7k7sLaNR59bMy/FUoZ4d7aNOJ/IwzI69gxvGq5dINZtIC3sv7D
Gkz0k0Mz7KMpVo4cUmCdDrewqXfd2C6ExsBDA8QVg9Xcvd+5+vHDCk8wPaX3AiUaJzFUwnyiOFzW
4A5IjxmhnPQv77HTGGwFU0pjAkaC+q/fR+5V095anNJQ3oXx5Ex/WqPTEWQEoPlnjtooROLeip9e
VvPJ7rJpOxo4iACviRGoi6r/b8EhCqE7f/WZzJFJRO8mbDPWP064U2g4z5QnbpiT8gtHBlgbZPnF
ZDV5wd+XbV10uZT0FSbvah9dCedWL2i98/OKSAVTX+RBROepGY/piNHIcGFvqkJau0EvwS2yWPPw
O+ZnE23uvvalf8RiG3u5vGuwhftE1fbZC9yvGnk+iMp6Wkm7IPwu2C/B397lVZotDRa2/FJArd4H
IOXHoHMR3BsM485QBbuahpKNv1Rw8osN7bMa0XZtOc+ivA7v7tV8T8TB1xR5Tz1Vpse1VjrJlil7
jgwYKBgustM4hoxqLdCR3/23NcxwCktmM4Fxuk5yv3pdUgTVqS3c8jQWbHpWhmST+poYkdiSWOT4
72cbnqNUINyyT8PYQ+JjNT6YW/5kzWb0Zxy7+btbDCREK/cfTL9H/yA+uMSveOXsqV9D1CPp8KSG
5QbLzbHh3IeVwr8ufTslLkYcVD66nJjl7L0j1vzYZfKN/eaNh5SoYKskpM78zO00Qeb+OoTrsa2i
J3KcnX+AXg0/mUdNmdnwBuX0sCcIs3ksUq99JfQ5OBLB8ze7l16XYwjcPTkEaLmCf1VqooUO6ivu
hl935TZujMF5RDiAJ57kvKk2AaDT1WQoWHiiB8IcvkDdsVvO1cKzXZC1xjSy6Wx0Df6QQ9nQdHmg
AT3WfodR1V0pqsN3Q+PMMe1SuKKIpZnjHn31qMaknnMXAwT+FmNaBWYdHfq3Xk3DVqVq2Pljln2C
gqOtmdsClWzgf0SG9jljzPQfMdl4NzplfJjtknKfcJ0vG7QU1TNWgvID2o3WbgZaVuTqoZvFvxVd
NITdH6vWXkI+q/hE+vIFND/sa139DXm6udY3tjQ2a+MfS1vAnhSVbg4UcrvXfm2iPav/a2SB/t/r
kQmnCP9y/ZWJwG+o6NEuw7R6kJgyz6DveITNrn1x/cKm69X87KlGxrTouJu+KZ9N07znbqzuZjKA
JacyJd7KKPWWTmsmknR9VLKu9nXXobcffZGs2XjsfPJOtCrw1AZvVCucJjTdpVEcMscDzs6Luw8h
LHeNav+jBGJICr5sRmZcZA4+Q29pjFvgkuPCC+GqR3tWI6u2OHiqo5PEddCSt+H01U1m8GI5vfkf
xVL+JuubILZZEJ4rVUQMI+QmAp3LxKW/+QLVmD83C3FrFhTVk2k7w6XrdRDrMTqgvYl2FbawbSlM
HHYVponXjkExVk2KdElFxjHsI/nSh7Lb8dyh5HbkMtO54y47/Mp1zLnn4CDwi3PmUwbCYPuH29Le
N3Lifm8hM5GpAH9EOt33jXhxQgNvpEJ9Qtfqpc4JDqG4nHm27P7L1jv6ZtMu7Te/ttUfrXLlrlei
fmvzED8Idp1QM794fWzXRqzTlpQ0+3sg6hfhTxjTrmVdaQfSfypvwKQWOOU2G8oyrgJ2wZ40kSMP
Y3UNfUGD98KFX5OZ5qrsOeWDnzL0yktx57DIv7ZjE+6Y9bJyzxGRFFzScgtI8943xByWJrmYGH0e
9Gy4p8ZvpkOt8ZHOffXKWogva7Jf6W3G2ubpW0UjBfZz6IEsotmF8hsHkwVsVU51rtsi+nGcFGxX
DThaGGW5YlJ2JGP+g45OoIEhcOjJ1ynGMqMy9y2Yb+EbfzGJkzXDnwazKfuNlE30YON3XsHRbRw8
hCo/uA08rr9M//XD8EvpBrmkFTt6V7ISaP0RZvNyb3swE5t8+1u+ztu5zU9RiqGhS5Oxs/KY1ne1
1Y392uRqW/Xy3DR+JBjip/UpW6V/5dLHamC3zlaadZwX06XpLHIYLc7TtO0QSqnsaBOlFQd3H2dB
iwtbAyi3QXZkP5bsZsNTNPrFSXT6IsbmmlHo8IAP1oQVVUW1qRtQj2nCVI5n+I1GHHHIJkM+pk1l
xEErgW6NogUVrZzwRN/q6xqxHs1i+VRQFhlv6JFv6DGcXItQ0gpk1yRJ0lbRJrpTfy4kzWHqUnd/
L8v+u8iedXrO+uciWkmjLBESJlLPIKY2VbFepYN1M1mYI8UafFEImJ+tbgSw7v1dV7n4S90zwLaD
WIvpI9St+xLqXMJez/XB7TVtz1lVnUN6Ta+NsHomJDSrq2Hiv1wqa2M2YL/EEGUHeudvSGjb87Bw
X+UestFIlCs/ImlAZKa6/Y9nFbQnSf9zuh91RVpmGz8YICx8+EaFh/joIkRMAlwh5zRoTxZG1n2V
A1AW4Wd3NxNg4OVmlcTkFumQNIJTtlgM54GkB87//JDl7d/ODvhGlm0/N0S2ls+Bj6BrPAOw3eun
X52GV1xA91oYftL6g85vRAWC6bN8IPXI3tbWR1mDJ4fNi+GBoggaeRxCA3Ai1JveRxKI/nmyQVcb
e9+j9PRH69rPIRFIhF9sybB553XFfdy/rOHQbJbaPhZYVYdwTMxljNVYJZL3qCJlvbb7Pabe++sP
GYxwr+qLZVeQss5RwiRac0qvAxk7yj7WEYEPhvUT4LOxeVNkCDmIfWNDeA2uOIyFFoDpyifP+2a/
ToK1ciRt3jmyDgAvGKec/gT4Z4IbCa2hsGRvMWge6fEmv0NRLk47oRZv+L4I8jF6kZSlpnzeKm5E
3YT7oijna96niT3Vw0F6sEPASnyHpvm2TsY+13N1ywzy+a0h5Lhyw5xYEHIg8LU4G7Q3S2z3g3nw
U7CoAljxwZrsryAQCEO0VRx5N9ziIjLV3BzEDFtsEumxbwYmf81tZnbdz0yP056j8XFFPEwIqk80
EfBZH0Kc1CIvP7gt7tXUGoG4TPHKtkTrdXCCdYNmkwz+Fcmg+RtW7vIoAmxkYu4GlkexxK41ZEDW
gf++0nKxo4jpkoOlN4u59zXuTxmwgjufDiuK1gSAkLFqs19UIQCEM9Xx0ATw6gslzRyLiaetQxrg
9/OJDbJC8Ze9JWkbvQ/QDh8y0Z3IvmiIEJnXmHwxRPBdKm2gyrTYOOBiH9FiHR1hw0xPsaQuarOG
NZnNI6tjW9y0uJ+L8ndpol2O5XEa/ZyjlsDj1XQegglPV8pA1CERRoXi7e3GJjDTEOMD9pKdZ4Ls
a/s5sAzrida3uzM3fC7K8MNwCdAsZ1BZ9Ilbz4KukR4jayuiG7+E8VizKHw6Vsei3adtuB/cCsWN
2wn7inCSTwGAVRNdHaD4qv85rHVQiISgYZI2u62xLC5qb0w+Xg7yP0dC3wngN5jwc5dB4tu07QAs
LEOSl2F2iYzyJZpISKMavcFdFLIrDQjBZUpuLk404IvynLHha0lQmvRv/iweA9E8r4b4rzbG/dxl
+7D1b8INaCwhcWAF9MO8RARXZkUvmd1AV+EzSCwZKRg2HH6V29zj5vm9NrOXm/8I6ZMoyI2gfbc0
Gc6mlTvEUjihfKss7rL9mOcZPesVhgME8KDea+NcTYg+QOrgSRNukS7dTtWUf0uLWy8y+REn6a06
YQSN6LzzTEBoUhdyFM52lO/DkTcSi2uz+q8R+liCiLv82I6ZSX4O1Toxe74XxfzlvM6eRiTtlQVv
uukTtduv+qkIVXZikkR6Fjl3DMvkXBotK/slFBK5Hpk3S7vGui/tI0tpeW/uUUlwBzYtNAZbvTAQ
Ge549bqg3Ham9RhoUnlQ4dQ0HZqxjtKXovbvRyxu2s61s2OQZ+1DjtoxCURE9Hgn39HG5XHp9+/I
x1gJnGE96lZlT3QEcSrBOsigShB3/ZpdE2N1FRvXCJfE6RpA/tVxMOCPNb0B0tjaXW3uleW9Ljq/
UQVwxYPyJHngsHW3p7rUV3O2H4NCv93xz10XWPpI0H+0dSaz3JECleJV7+G4yEx4W+a5jYPZuLaF
zaHgAzEMMHkQ6O0zMjPozDXBEg3NVWY7l76pkCCW1b9Tw3dZuLacZ8tYEmDRAK1N+Up6Tr03Pf2i
jXSFJcYLGRhYOmynAeJiZW+5wwHMVNMZ+Mx68m3zaDA2GQ9LnOvlRyHCjutgibaNN2S4mUHWZN9c
xoB5FUtZkWQdGsQpWHDCkWlyDgZz4PapjIuleLtL+/+v1Jjtarexd7qSmKuj+aVa2N56E6Q5nOck
SE2MKfmIsA9zBtNZBgc+oorWAz6Y0kLXHziijsvVsXeLmE/MJc25rrWxbwvdX/hGgo1wSvWZDbm9
DfCDXyrBxNfU00ftO9NBuib2UwzIsZlNyATXloT02guvomt+R8iETVVnUzLOQtyMkcw4j/OZiDsz
oSn4j6oGZro8iytkWwdjjKadGu+TK5UoGwCa9BKZ0xfEa3dA08n1if0kNpwxiqvKzMh68sHm1ym7
DeCxMRUOXlwM8C2pds0rYrp269v1/NoxtZz4u96EQwn5mi/GY7GEmuu0atLbapBw5EnOh9ZuzZ0f
jMUrk/68XYCONzawzq3NRfvUaOIklppRiO3D/claczojxV8fonrGneQPpUiiMPWOrl8zGkVDuZfW
MED9K/nklJ59xqwwPdSoNImNQt9Cht1CznDoN+0W5GvBO1v0fyfl1ezPMg1fvdG+MUauYVz1Y6EZ
GHtIUjODG/kg9HDukwJhG4lMC55cA1IYugIONDb49PHYenTr4cf+p2s7b77q9B7gVSIK/mePjceh
hpQLL/6Chq/2XJS8eT5b586hnc4q6u4By+8odv1yV32UPKQEVGsnuxW2Xp9quwKWwe7GMKbJfMyJ
J8yJ0K4iHzWtY+NvYd5SeEI5otGutk1SO3Ww431uY7wDf2pv6ffemhORq5Dob1zB1OYSQ3HwfHoW
1vBmV+UuD9hXxLBGT4NvdTHCV/PstvBjiSuq0TlSXUiaexmiBzHA9+KomM/k87zWOiof84lxaBmL
y+RG9ZM12sOOlLBv3biPrsGGI11YYoWj/6QKOnfmFJpaaZtZLwM2y13+ZOJAPnu9Wg9WL46ZoYlH
CK2bI+flMGqSCqvgsQqB3oPxI2emTaMhcaJ51/Xj2eTXEZI0lSh7l7hWzDzvYpCAS+pHx3koE5OA
CygtgAw5Y76xRqPYDdyO3QbVVXaiH2/cBrMnWHIW47x2WRNL8jEoWqF/HT+dc84kYQwpCt47ZzR+
2d2yq7VJnOo6BTsrn5m077aVCA7wNM6Z99zkEKDEXaTWN+bRAV1DnY7/rbhBHqYqld89rqw4X/rI
j1snLZPWMYdtz3BLNoho0wvRkf0HA9iTEza4XdCBhAcj68Z9weaykUpTj8bS8OsrUSQA3M/acWdW
4OUxt81f7dkw0cbRlOPFlHrHQ/r/bLRualHxuRdDty9p5f2QxccVTQwnM0jkuLs8TI3dLI36zbfh
hokNWK+FxKtvN0WLVFfJvVReUo8zlzYie7xeQziX4XfZBhADTu+023atnO8Wz9vn3DPZ5Zkg7qO1
R5clrzw6U+Ultl3NN11Zj8PUDlMcgUBe/AnoecNyn33m6/0pLbX/H969dUNwWHkEMSH4XzjMw9yJ
wdQ/qty031RRMtjnArFPM+TnII9cyAWLQgzDsD+BWZ9NuKBTUPJ6sCAYf9XgGSifhY7eVM1jUuhF
new6lIfZq7D1KWf9yAXBkfinyl8UFPrBVYt8FchloSUMUtLJo0NBZH2Pnv2njph+Q1HJRzutPody
cB9YV5Z307bTAxLq9mlB/LPvULH8+OwIx6FumkfTrN0b6nr7jJ1IXjq+3EdOZbiLtixBsPkli7aa
joEsip++jVAEo8yIZoxB7gDKRwvacKnsNb/iaFNJptp48TOZtK0VHXQfme9yDn4IJe7PZCJZiOxQ
dc984VfpLQSqz+6T6rNiOhRN6XxlVTfHAWaiF97XLSxpxWbpm0fU0ZdCTf8qbzqufdafac0kxscb
5XIoh7odE8+df6cKBZgosde59rLThDnF3rD8NYKRlDdR6yfyhZH0F73gxrLKp2BcwBbN0NqlRGuD
WDeL/yI1f/CE6GBbmrqL7aB4R6rpffUujdBx3cm468OBrCOfJ+Me8c0qzesFyA9I1a1WvReBbV/r
icHVcuSPzgyIhMkNT37e/XalSPsDAJTaaWMIXtjAiOvys3GnJd+OEPWXHKEYqUrntSHWMq7V8qYx
5iF2FFi5PO9oG6G+gge5Z4fNB2kB7/4i188gR5AJeRwR8mFXL4FVcBV0pb8cuokcXUIgL+pOc4Rz
Vb2pklqPNcM0sI78qBUFwiT1ZZzfYvzVvoMp1Fa4bDUg8FqZ9g5k7974t6AcoVlXxJVjrLupM1Hd
q7wMDr32gF9mp6sS1GLq4IyjB6GOIWwK1uCT3QPGuPePljOc+4YSWhhTdzj4ppeeraJx90FvFEfB
Igv6QSjAovCTDhYhb00kzx42m6utcXMRYaG2GCX3XUXDWm0C63gFebS+/B9zZ9ZkNZJt6f/S70pz
yV3TQ9+HM5+IIAIICIYXGQSka55ckkv69f0ps+peIEmyq5+6zCqtCjIQOkdy3773Wt9Ko5fJCkHB
G0LnzBuxMoJakzdeSclRR/FwA/okuFAulJd1jfI9IAFKQAquT2gAUUJ69HpDuurUfS5mPfRSR7+H
rlBq9x3R1/osvRg1r6XLyLot9Ed6JhRGQS8eK4b3QGEgZJogMK9LE98QJNbs62x+0YTpc7a2455h
ZH7HMBT8QGHlMUctAXK45rwjwz64RNkESwpZxH6ai2e/tE9txjkYazYyuW68Gvy5UM/UiN/ad0+N
Wd4EbrQ8zanzgAKbhnQYvx3BCO7yRnwAb8a2RW2wJ9vs7HddDPKivq9L9QhEFZJUaMgtKiqDwRfi
Qjb5+OekPtc1zK2pa157bNOvrIF8WTkKq3Eq8ot0ggZaM1IosrBL+9ar21eoDfx9TgcR1ew2gV3o
xop8iXdaFveMEI62K9Wb7o+Ho659LKCs8JlZVhhbVGqeRwcqzuk07oYocvbrxp4Svdg7guNr1gdA
wSX0EFcMVzSc2YVam2UnWKMnnFiKvayjndc4QCltFu1jYKpoDTN8JI7jX/w+9+/SgWcy0tgLUNwO
I2dJMDDP6GfCS4YFVFeGI1NTvBDwp+7H0XH3aacSPhdvwRheB6cYX+O+8alokIVwLB9G1hskuLPs
ioPGEMlTyhk3gAea5m770nqdfDARSnu4UZvzEoP9E7Jxe+mndr6j9CIYfnae1yndekOu3LgsxBt2
1DpLXtFX2motXc3neJX2LjD5cv+Hee0/svH9ktz/nZXvb5MAtus9N2joMs2H+F9/4P9RWG+g3u/+
D72sbFhejV+3KDEzlsO/qbnbv/l/+5v/Qv++Wdqv//t/PTfj3wSTbTFuf+/juz5j5Ku/fOvj49H5
t5HPceVvKmbyJQRQ4MCTAmjDvwMm1G8E5AkVuwQoh6Gr/sfKF4S/uWRRyEAJfoo2Ab9l/kyYCIAJ
x4FH2plg1cfk5/0nVr7vU0l95YKR4j8cGIgNgBy80R6+wQUvSL5FMjbTMWzShx5aCI35bj530WwO
8bKWbFlU4998Pj/xmm6hFf/jHdyuiQsROnEoY9zGRON+f82RQ3OSUOTD3DbZJ1RKUMOt+4oCeHo5
WfGfBf7+eTlskn4ovYCQSG8LZ/vmFgcxJE0hO3OsQSefjWppyHmA5jBVBH+ys3kmeQZ/cmd8l3+5
M0X8gosDU3ph+EPOWzKW9K+gmB81TF0Ye8hnkC9uc0FB6O/x1x/j9xbMf91XLH21QaXdP9Ijvr0v
U/WNy0jYHBvZE28l+/GMmkZ+7PKiehwcS+1deq2F7Dv2LxQ5D/9w/Z99jWySAdkpwcYk+eHRmYRI
grl0MA8EUXXbQhkC6dj3d8M6brQ4R/4/PDZ+4IdCeZhbeWm+/x4Z1bSeV8n+uCZJ9zpa6QEH+P6A
+UQRk6t/BeX87Xf509vjMgp1zxb/sjmmv3lsumokqlFzom9JXcC+zbBwaBtvb3jULjaOysuvv86f
XS/wfSHjADO2DLbf/+Z6ZmmBWqCvPi7RHJwGaAovhS1xeODreLAe5/VfX+/HZxVuh/Cxs4htBZJk
lH5/PRyB8KOKuT/W+apeFibNT8YjeRh5fPbh15dyv88/9NWP19pibr65N7oVQV7Lrj9ifTfXIhjr
vS5ND3Yt2+TwekT/4b1EkDG/4ow2UurOnG/bBOvlr/8mP7tpHlhyTxkAu1H8w1pgc7CAoEn5kGMO
Akvo0AuK0+wWxZb9/OtLbc/Ht6sc9+wpPNKs1dJnmf3hnlHltpqCpzv6tEaogQEb+8jyHgek5xR1
g33W/GB1THWXnH596R9XBkyuPlvOZuhHVRfEPyxDrVvE3QLN4Fg9oSW8V95+fO+cx+Ww/slz+tt3
5C8XYqVjc+NefGhEscKl/u33qqlbnMTB8VzYIkL8vDFemVyk+5D+2rGKdXgF6SCPTjmZ9+1Qjudf
3+hfPmPX5eHyYkmPC82q98OSMGWBzDjtU0CVU3Yr00BcVn+cUYQh1+i0i71aDVe9orf+9YV/cuNs
ljDleZboA4Tbc/bNAz2WqnY7Q09kKuuesMKhZ7GP8puFkQ9SOhxwU8MIAfFuAJg16f5hrfjr5T0K
g9j12NLYRMPt97+5fBcXsZsnWJvM6q8nT3OWk4AS94AKA5cJN2TUSC5IaIJhiC4N5cU/ZXf/9ZNX
SO5cl+0Hz1MU/vDJG9xUgklhe5xNS1BhlH/JEPDuuyCtz24/QRyK6/hkySf5h2f75xfGPBEqNxIY
mL6/dRSe2mWm1h6D3K1OcdzER/BO9ZnZVX2v81G9RY37Okrx2/36K9/u6Lv32VUhF9yCmmQg2N+/
v7BYEhc8GqzBMI8MAoilPYmIw46ovPIwM2TGysHI69cX/cndRi4RZJCLXDa96Mf1KnBwzMIKOtYd
Tl6bxv7JBN50bauNf2c897WNTPQI3zz7hyf8r1em/oyoDmM6XREv9/e3K60N0cvin5WVD6amcJoP
WhRP7aLkJRoVc2HXvCi18P88R/ztkvLjNqi2QDWSr3xfijDwfnylOeigPmJLOPpdD1vGkkEr8BDd
Rot8BeLauf76A3Z/cj1FuBpfrUc+PNiM7+8zaxwv7nLjELvirp+mLHMx+KWwI8PMiks0Q3FNnFAz
Ip7y9E6vAIdDx5GfB8bUaAjwseJ2UNfWtuYN/f8J+wl40F//Jf/y6PGOq420wfsWg3j7YT0vlgyG
aOLDfG9TeLATjW0V2+YSqDK/ODMmbNai4fzri7KSb3/ud4+8xwghjv6ouagy4x+egRA8xAC5IKAv
TRrVXuBmWj+6spHl76oYqu6e9Ih6vqtmDA23mpE7LQhSvQNaJakkGpK5HNpFO8/lo8matfdpDymh
DoKwuQwR37hxeaRS7mOCFZZ8797AmSQWyCflFHmQuSSqq/2Pk7c09UXoYsVRYpimoAFqhEY0E2JI
pQkjK5yqgE8IcPQYkmEbKcvqXloZfTLdWgXvkgGH2otWTT0t1kYSNVLoDP0TEIPhs5iDxbtxUk0L
ezGe2LdOT7RRzaMO8JJJ6mtMkGOxT2fJc1DBR1THWZbweRlXJS9p65RkbDQUh4xMcSYijrTqa9E2
86VG5/se2WINYWnpwduNtMbeckAS2R5PToQ6Dbk6/KfYqV+uqbTj1Uk7UG1tWQUTy3vr3HUsAvrk
DJX5hLWKYF+aHPZcxZQV107nOD3qdUKJsIbp8n6slHgFagE6Vb/6yUdYTN10ozczy26a+/B+jmZH
HyxnIfSUDJnac4E0qGdBS0P62Uo66CajsiaUaeLfPc6ZV5x7b8Hez6DefKp74j2O8DiHp2jsDcrQ
fKN3OkOvgVyafP40R/V0PzZopk/WGZLpYZrmDj8THrXxxDzHdSBptTgJODc413LI/Dt3RT+a8ufh
JIjyEA9f2vwufTHUZ6+PYh8HuzOMqBYtjNoVtaG+IFn2rmFCP/4uxMiyHMZUtN1NqgkrQUoVM3j0
/UGf3NXBu1szwFeYfpdgI7bo4D4sY34h6JHqHdrAdXMmbhM48NR6jA27NI28kw2IjrnJFGK7feow
h2fTl8kxp6ijc1dVs6W5kjbFUZjF3s6K0SaIrlwP14B8FQxGbqdQ0FHWjtfYbYLsRI8y+QrjDBuN
EURxkUeC+DaSW5uvCNfpjWxRke6ytqUQryzTNkRkTkL8QzA170pCtTIkHINbH1JWM8JyocG8kbWm
s9v3W1bfYpIBA2820G0bcyZ67uDp/JWw0hxJpJ+rW7GgcaUJlQ/RAxOpaLpKzpD31iZS33aUW49z
wHhhlzYxIVhiYd7/2A51D15g7uQxTsOGK/R2iQ4DRoeNvL7Q6K2RgPVnVOv2LOoxb86jr5KXqkRS
d6GCoEFXtvnE69QZGCZ+1YotlSMIK94qiAuHpBT5WwQcCYLRiPTKNRUgtlGLxi9HBmokwQ448zHD
l0QjBy0usV1OgNHnQBv2KCpUJqyhjZfsVIu8m16mbpIL8nVLyCg0OcpX6AwC5ywb0Z6w8dXVscz6
hgDqRYzxy6UNunizx8ZAegxzmBc2DOdH5p0bc6AS4x1gmLQ/ektRP88F1EXUCyPRQz54tistWXfd
z5Rs+T7O3JBfLjygbVMpXKgDPtqXfZKAPDvUKB8Xxh2lDxqis5Ozq1nMv+SDJ9ajXiPvhVOqJiZ8
PE4v00LHZodyWzwMPXhjBsuQofsOQV+C7IDVhMNTWqlwgPpQ+/GeAZbbv0NEhZJmaE09naaiHTYt
GtrYh7EFFngEOInPgcFHO1ybxvKap01IGB0ENOYOGr+NPWGcQ8ldwhK5p8PvLm8LhjYTJYjme80H
pB6vld/5E0QbMeRkvfjR14rpybjLAo7IR0IH0FYHeEoxuZipIvehXR+HwoHzgU93xkBsCEWcLTjE
U9dbEe0KaKhIuGu667s2TFtx9fI8f6iXFgdlWcZaPoxCjU+h6EnL0WK0r2AppW8YRQfvwaBzwtrg
iAK1SpRcCoyQwBemBBFmOhctURcUhtkBSJvqjkE42wKWNWq3A8ZRl5y6KWtX9h2El8TYZ/Vb9Moo
IbOEBOmgz3FTN12KByOqhpB+QBdVj3MTLSygS+A+hnWtnzEYtu2eApG+WdDTcCwW6skrCvRmQbVE
7tCp1vFSnIFTTuaq4iI62SYl5CMwGeqeIsr010oXTPCbSGT6DGwufBvPWYoE2LqFZGFckmQXVsm0
7glXApsM+B2R0lBj/01QaIkmGR7buUH1ZzC4MOlVXssYJylpAg8oC85LgmNzj6rTeQ+6df29ruRM
CEBO9hMw6YTMAjPiVsrQpMDDBFWDDL21VXbikWJZ0h4RF2vcE9Xu2cT56qb+8IoQiqW9LhPWL1+G
oMppVwuUpnmO9Ct1hHeDqJ9IzKwwEE9pypOygRWCF8Ma6UP7UwRy7kbcgFiHZ5fYQRiquBdSghww
uOFlGnc6o+jg/Vi8zzYtzZ1ITYwJ2i+6UzrXMVa8qexOS9sjhZkZjbe7AlLVZ80ovEXKLBAx6MCu
zaEg/vGhAz/C7KsJJv8YiiJK+c2F0JEhsSv6+dTcpE3zRaNAlEdJRte9lKF5M8xV8WnUZQrPKK0F
mqNGgW9ig//sTyUDJGdS+gW7oJkOBTyaz43qUKnEnYtXBPF4pvcYgcGWLUWFjXteo0LcZUOH/SNf
evNCudn6Rodz96FkzA6AbDVR/7iEmInPbYS0gygOV29S6Cg4O2Pkpm+rfi0eCP8tcaQobzU4MEoS
XRhEF89Lo5ZrH2iyHZIAPtR5anT8hlDTBctvLsBDDWZrvqwFo+8+mIpnDCodWkd3hPxqoqAgfG2a
tzpXUvqEKiBHwlLC3S7hOJbXSuH9PNk1Lm7E4M4fbLt4lzYqIhc5xEyxUPKFV4cWfAjWKjfSb/VM
BICnWFyOFuHA12SAx79vHPx6xBOw/KLs8dPLGk5IsUtG2vMOgIJgIFeHC6xckUU3Te2Qi732Qr9q
SQ5KOHi6Pc+Qu/bui8ANjDkxu8VUtvaSEaRHMcGQjERUfXZRZIeHWUkJ8tIFY8UiO3mfCMkAzFZh
gMRiFfS1uuCQVDUIqBhClLdCMT95o4YU3+kyfrLM/OMk+kw1qeQLdLNwd1cMmDs5ICjKVoHwcW7f
TaSlPtUqI11L99A+6RyGCJGmQc1vsek3Rxxh0RsSYzqkJl2y2JuU+vuLpRClIRSk3pvamfSbxdam
ocAvq3dr29j2i6ARfI7VQFprbOa5elEDstzCaCwembX0ZlxKje6GO7Om+d04GL99mPy+w1AcTaT6
4NpmFSN9hZl3ZHPI4NVSXVanQg3RFPSMcOfIedgt/hRgSYJrm+6DsKWz4NgtaauYs7I/pcngVPf9
JCbgco5J170NzDReWtvN7Y6EkiK9AEqziJM6paorhmKGwrqypQvfb7IfSo21ckdaKEk2lLyktiBs
Waed7/sRKlQvGj4hDkZ3p5IJzVCGbuCWrG5BIJbuKyqbKNEXpiUSXIOBYwonK5UXfOUN2zoDRtSG
rms+O3J0nxGdTtRFOoGACzBUHuxYr/F+SnFD7OkquW8ECIqF8Z/joGpCGIPsRWQuKQ0KJh8e0rE6
IRSCldEB0tnNfcQDG8adBYSjVv56qZcS7juJlUE+DllSSYmSQ649L0k00k5t81d5N7AmegCaL55h
Y7zgOSK5iKMn1yREN/oyoDJdeDyX+dkhmsJQ6+KD2oXKMhhPW2TBuyq3DRVnmnXZZcDgjFNpYqSJ
lgTByMFWHhSgPszlR4kD79NU0Aw6m8UgsivHuMb0mkAOmtswAxA3yfJdTocFhwBaDOeYRSNsGKmt
d+1bOVB2klSYUE66G7oNETxuIfRV805FzH1P8BeQCXv4zzCdx3NXUwjXfX6NVpf5N1k7oJ5V4Q8P
S7SNxVULXfGCFs+hCrGWKtvPOMMy1miX47I4wj90Q1O8m9i75kPaExk1qjnAhOS2yPznOM8APBbU
mTdzSabx0aPUswTWIUWcZNG93DhHb/QszE04zNCHCptw0CPXYUsW9h1xHHm1eyYh2SgozpxBHRyf
xD4Z9+WldowHscIZx6eCnki4C8N29PZ56wQ4Zl3ge3uPj5UHEw0lo955BTXTam/6QoSf02Czro24
zbPOyC9RNCwXNcVEBuRlVn+OupIYtTGZq+ecp5Q3RY3EGTh1iNaHkX2AidZhpzt0jVsXZJGFENQL
Oax4YQcifHHA6c3FoF1wUfWMVNgbS+fQ2qG5omAvV2zqlfPMZ4oKnLw1Jt99y9kXbdMU3yzNvLzm
FDuyga85xZEKeMtwAM35g7PG07XHGVLvXDzvt51PviVFqXQs+kk4JMcSn8HrYsIFuY+sHwMUYJBN
pkiGzuoQVmp9aDAtGlZfYd9OeF+3HwduzV9pGl8ydk6enKBkID8xKhKELHrJq1GJJCScjB3zmKF1
Xg+1Xil9U6Ks70aaB3KvmK29LSqR8ZhoxfJHf3fccY5B0E4mFqezmde2v8SlHAwKtYGSLiVaquIV
rKlY3GjyZsrzIEI+x5ZD7oGHprz0yg1HnAFgqzpKhijLxFsEfxr9sm4iDO5mAomSGMX/7BxzYzI/
jmE1sECCaBHdXpN9N5+GlpDoUc8t7IhNe4kiZ47ynZ8BRN0zicP7FEpLoLdKCxCOVYA+mTBFAk/S
uHY/B+Oc2lOXeuFjZKb6LlPDUr0SFdo0ZJM5XKWwWeJ557kRIVOAKNj1JG0R/cA8KnijxnWxe6fX
8gX4/FCxsHkDiFQdVeExcGhc3DrVZnlS6Uh4U1Y6qT02WDzR7E5De49ub1yubeuRY8OgjY8uM0HN
I197kb5F0R6CCm3SFUF4PTfqXMFGQhepY+LCIe0njxEsuO2A2hBxMuaVMpAscTQ+jIFjsq9llmtw
aP7IWn0YuSvmPJ7ksDVWRHZhzDRFfAXsRvZV38HUufjr0JOogvi3I67E9dezbiiv6bu10RsC1sf1
TTclbkZRPC5PkSgs6aRuYq9JU4NDdCC8BfvZZvPH1WuRXropKxJiMfYkVPjjV1UY4GPOuLKMQHq0
dxkWFxdmmEdCd1k0xj1klB3zXeO5pOYxKIB0I1zD4LuJWIYPhjB45wpwEpe0xHfyKhG4PmD9VBsE
1mEH3/lylBkxPcjzThEbGUyf3Av1pR41I9GNvN+dSmrj6RCQ+ZIdVqcnKTwxRUVpprSEgwR5DzXy
XP2uSiSUbeytqKP09pWIXml2/Am3b8ARC5+1pkO9J/5mw7lqaT6EtMMizCAuGyGv5gS6Jx6sd7Mk
a/cxWkMqtFmh43o7403xOXp7ROqOK0r9nBn1q3CROn3EAgv+0B/jLDy4ysXNU0fIce/iYPaeYbfh
i2YpxlxJs6AiWNAtNa4v1ffz3eBneIrQ3/UgRi1Q+RO7FZi8CbguJwponG8FFZgDen7qUwTI+JKA
N0VQ55bVRnioSX4xu6yKILLpDk7HHr0v0Ip1SdLN18QZkqNF7yHTLsilOrqUntdC8qOHPLfjC3oJ
4UobIbFIyBTsoAORa1hHVORVG0Egw0bGpC/7NEPXvE8panlRGxkAp6KdBqx/YL/kIL0B210CUZ/c
KuOsnrjzfNeXugD3JdLwblXOUOwRoya/Z6y8nzHBETfpGGRayLgBzmZqYuKC1aZ/5JKQR9e4a54k
uX9IV4M0+ZIufbOi514c75JykmRHMX5Skt3bhQ9UiOtyCcgZmF8C6tfzjtkkqsxcVdGyL2iBsPas
EfDKMh/MfW50avfV2PSfQzeDDFBRmX0lfTj8LIgte1CrGelazBF2eFMHAC7Kkq7LbUPjJj3K1Pfv
cs2M+TIE3ppdu64VTz1bzjs1VSj6l8EWb02YiS9d6M5oDzsyII9Tim78IOASB9e1JNCmIZw3OKUl
gXHK1x5ja3plWGdX9czIEFs+JfZ+0jLQe0yb8PeM5Azb9BT2wD7d9WVgc3Vd8qX4IgFoxOwMeNRY
PsbuNTV0GlxMAicVox8FxIE+Q8HzznEsPQK5phqhNQQBkDNy90Ubh3BjTs1EX9MhE0ffQH07mnDl
i8YC7nw0HA05MMcR/wyXXpG0RJKu2CkxjfIQW4oocqNac2AjX3FMGOOoyyJScWxH0nwPQpYz7UQJ
xsfPKnoN9B4nc2wrDysJtJQJ5W4WDu8rWThb8AG78Qmapvg8xoodghYmYzEfJcojqKECJEw/Q5Hx
1NBiWc9LHHEq5iB5G/iROGl00UwiBo0SU+gQ3A3sZt7ZxemnGzamikyzPmS217QlULBaFg+lXGfq
mGaAhpFr45HxA+ofPky+GUZyFXCKmmgXf2SpQ9LG86DviVrQX0No7wSOCpO3R/rQWMkmkirsuWXe
BOtE8zrsR7VCpnS6xWmY31e8MBMVxogXieFUwde4J3ao6i5ut0WYyLZC9d1NAzEqRT+6IIGCriNt
tsRht3RT88HJcrWegmSyr+uwmhbEOWvQ74yO3Jrkj3m+ukPV03Pogqq6FIY+HlfY+AyEcrRPWjD7
usYTi/4jDZs+xsCpAsoe2pjqNK0jUKteDymd6rgpmlMBuiI70wnh5M5K4eKnVk0DeM5D+rsPkrHj
4ILBBDG/M00ljIhoeBBwdnYuvFaOhpnbneJwBaOgknYyhwUoCZ3baEW6nDm6QnffBNV92o4wMqbU
X5/o5TA8iwQez3RN6GuIMLfvN1ICSvggfTfGwGGJ5Q6mdD9wDoHoJp283i2lwefZ0zVOdhEhUHQk
dSu/QMypaSqFCubBmstmF/pRd7ZF373l03FbXKZletsyqop34bQOt2FDCQQVofbPLAicZCa7zuO+
JamnwV2+YvfnxEd4W9mSTbBz2gBvcKK8EEvwSG2wX9ZudE+z29J5rymfOdFEOaEfqV5RFLhr5YZ7
JqDTeIdNeXlwsiSJT8vGEzux0E/NnWhY1M/RGsTxZZ5ERVWjh6iAT5z1w8lz2+4D/dxi00DCTj3o
iRxwkuTpKVvGVNPZ6bzyzZAvaXXxSRK6pMh/XIT5Y/QB2ClRV4kjzKtAwoq4zUuhX/DZD/MhR0Ly
kPiNxGLKppDs2yIV1C86B2skMD/fEb6zsZ79jNOXpzo8BnS5QBgMoeRrAKwOdb7zqkSdEGxLUlS1
Ll7HuoIRacrIfiKbovLJoIG4vMM/MT3NWeSsh3U1K7ss06BDO0T9e0c3HLcX+g7JUTP3REYa+rU5
5DBv810Lo2i8DDwfH/uFABqym01dvxjylacQboz37IGkIVveq6PnoMCWrla0qLut1wsI05tjInK1
R5j3ksqvoelLInzqsQO6I6Nz0EW0EuPEgWPehmj82SCDJDtlqZTiyCwbUKiR9j3ahunzbC19kiRL
moODMLg8V92Kb5mtjtU5oQUCtJ/HcjOGlfC2m7pJiyPa6rY5N06V3RQBbKp9rNcuuoBw8F8TEJeR
iWTAJ79MOSlv3AWjX9HgXl/70LXTY6tS8FCLQj0Dw0twYsERMSW3SjZT8jpjPmEOZZ0K+3vnwH9C
0DuHJnzLuCUmigIKGkezjvf11llmwgI9GA3yfpznaXmAaNPGrxuvL8I7VQTZ8NEvYvJ/CxeW6paf
Zl66Pi5pgtXcNvgnWdVf5slMaNFEBK4MI6XCHwWVsMgWcNxqPhCLZ6/zIIMH7IW4+qpJnvCADX8q
BP4j3e3fqmmZuv+3mPa/fqnO/f9QdyuRdvy97HY3lvpTn336Vne7/cSf+Rle9FsgCMdAEv9H3MWm
n/1Tdet5v0kfrS3iGcXZnYiN/87PUOo3zw3QAgh0Wy7CWv4486foVpGfIf2AnxIRzdbQ/Y/yM3zv
e3UFwjCJopC/HGo/9Hf8ed+rDpTNEhK/kHhbrfMHehjewXdoJ5HD04gzCir4hC1hP6A+aL1+xV4N
db6QIyFUGfv0uyDqEPpMrV/c94rYyv0Cw7CmAVm5yZ5NbX3vKocurN83gNHdYvIwlfDLIS083yMY
25sJdW1LhJSrxIGHJwYx14FcbfgGaepGr0bHZ3Wj9iOtNekbph+1V4Jppq8KD5D6n5Aof37K0yW5
G5KVy8Kb4mjYt20orqFfhsuuSKCbFLQFCs1AISw6qMy2fjdV1YlskQdPVg+MEN47vJaUQi8cH1QU
ja64Mgc7FacN/OSTxeDp+Zh4NEbb+ZLQJfEMuYz5DFA7l9OxnDfkdYRxEt6lHF7OKCg++x7VbMMY
QaSsLwAFQEfv24SE7ZCaUrSfuiG8Txx7qKP8tu1iIEczZqaAHNB8OK4uPzmGRFoSZmkIhHdn/Icc
M/EA4y/mH8dOh33PyFoQTiYXfoRAuyR19i2pQ+Eo34NxZ6ZWXftO1fOpYrwtId8P0XqZM8weZep/
9Lo5/lBijjllHIC7XUNH1z80zA32gRPpd5AB9Hu3a+DxoqZwvlpv2Y5hECVeTD0OTwT/OUw+BM9U
M7IHC09vEK9e21b4z2lfF28z4hzu88hpgJRoqe4WbDXnoW7D27IgHsQryDawBXNvWmNp9noIQFxn
MLyXQ4FwINhhIMAFHBBId+pd28N6rXC8kdYks9c6bnHcgOjPbkG9YSnGpgLJaqCbEYzLCSyIONkF
O5ro50c7dXRAQpHY30UWk/PFWn8p6MuDC3KS8Oh7qv59SW11y5OPJ0Wjjyh80DwRFNLrEDbmQl95
IlTbpM/LUEOodnywsDiKigdazbSQkvZZK6L56KGMv9f9ss1eVHgySZWYXcyUOroJ52Ym3mButkOD
7Rh/hIOd8MU1SfOF/sbwPrVD+87rw7G+WHQCHAitjPHc5hYkNhm2OFADt/+CnbB/mte4fCdQNQJN
m3z/5Tx1YP1WxHIf8fqbd/1S+Z8XFCFMVRhBczjNTX3nyxzqRlcwl98wgj4c23zx4YbU8bPEyrMN
77z4LfrUiURcBC4rCNPUfDZ6HaN9umibIbLpveaICiHOTiUupWmftbFlsxtye5xnUXylkQhRF8ty
f0eURiL2hOJw65NYmFoSgTyld02pqq/QUuxzKHuR3nPq5TBZ5DQSaKib+twR5gG4OHTa8ZxGpJec
wh5ewAV6G9zYegGzceC/SX87m0W+5+HhHlmdwE10IBeYsLI9MhIuagx4dqqau7Ia8+wKki8w12YI
i+iFW5OEW/tr4b4qx57QgqQAjbP3eAFgcYbGgsUAauLgEyKn627NyaY42xktDNm+PczVFD9gAh8d
49Sh6oWDMofuT0JGD664jRaFwwwbPs2S0Z22A2ZpIbKlBPF6uxqcvzlUKepoyBNWp/dM2ELgiOPc
hdv5T15yyWN3Q52A/Uk1YjPbehkHQhVvttUAxQqa+zDqz+hmaDaPFt8duNNRBqfKaJDUqRJoFWHI
E+WGcdc+oA9QLoToapkPrLBBc4xVL9DUrSBdD64FPHM74y17dle6dvxd2irdqQUz8h7mkqHRX7rA
i/JAYDoG0hh3d11souHajsng7uOyztNTM8fhe6SR8Ur68QJcs7dRYk5dV07u1RM1LD0v2ZLhnbj2
252PfAKc4oJD/cYRSW3vKj3WJSmXI2mCo4nGlzNmu/ulWYwAfNeTCVbCz0GBZi0IXMa2rnPquwF4
SeQmrXf0Jpm4Z6anZnMgitKDiK4tfD4Z+O3dPAzZ17UjLheaEQOchzBoKrLqJs9NjzRQ8ivao1ns
3amCXBnqNlJHvPqBfwJnhkMr7ws7XC2e1k808Ke7pLO0v724HG8qXQZyxxaQowfR7eRi3Easultn
rNRt2+AATNg6oeOIgWMtQ43Ov5KNOZYbcDKEuxTMBDhS3KqPfZ0rfcz1JDCLiKUHoVKTnyHzKbgd
aQATQuQUwZ01fkl3IEkZIbKpQ7923JEM3XUiiIiheQ/7CvIL5z6ftdVsRTn5k5Jkg/bQzQwsTjKy
Xkg2IKMl+Mxygv8ZS/NxGUOyOOI2QZPhZjk6jyhPipAmV+6qY0IQPWnPAf7GwyxTnLrB5segf9wh
UtDl2nwh7Hn6PErOW5AxR+Qz0iT+XYZn9avpNMkKE0czuoY12o2DwhduXO+xQ4t4dKuUAY3IU/FY
0N8EncVQ4TKWsS9pRJTLHRQF+47hHmZ+jzMXYtC8OZjcep99rOMVxB67hStZNwNqqM0tAnBTQiNM
ak4XTZVl54jBzKvFq1YA6brRH/zwid4x8IBKjV+qGc0OjlTmpWxPEp8nk3fyDQIdPyuwrIp53bA8
MDsiFDwdrUdWgEu7oMxDv9o55Qhjhg84eAxbJZ9lM0BL9qw/jAeQze1zVEemPyakqstzlQBA2VmR
SGeHNFVcU8DNSCzmCos6VNJwT5YFB8J4cAOK7Uj+7idWflEhXZmD083yo2fl/2HvTJbjRrIs+itt
tUcZAIc7gEVvAjFyFkVSlDYwkaIwzzO+vg+Y1dVkUMWw3LeVWS4qlUIAcPjw3r3nynjTIh8GRTgp
IlCsJByY+nTDou6Gqvc3SAuM7aJEybhF+ppABJ8LBebMbeF3ObKijzgnhX1bNMCGVy4KmeexWSJM
7aHj9bWV6v8SPdJNUAhCVrrLRoUESXDWDkqL1k7TW1FXVebRLYUXV1RuQUaXPfuMJtsFHFZNMeAf
M1v8qE0+VoR3zYZ11pcCEDOsr0B5lZMM6ChsJ/IW9cy4pqVafQkh5sBg7uLwB9+s+4tjLjHhcqYf
sJKTQxJjHIQkyQg19PEWRsR4m+pW/qWNBKR/l5M4N0SSwQaUFGbaEYnOtKFWVZ0B7GLvgdITTWCR
lSOVrCKuGcNUhCgGiYaE85kyDGFQzWw+QSnFMc4/WzjeuHK8NKuhsLqony3v9TDx/8eqf9iofP/z
sWrDSklU9dtT1fIf/PtUZeJkRB+nXtXZiwXrX6cq45+2zWGd8xHeExQS/3eqkuRZO8vRCQmXg5LI
Nv99qpL2P6WOwJdgauKkHXqrf8fKaCxuk/+TK9tYAgh3Wa6Pt1BYeCrfH6roAJl0k2JjnXe6eW7P
WE4C1eyoM0tMaZN7FhlZfu5imdk5BhthKrlZQrc3pfgX0ighFdXvzlBzxfdvHuHNXz/hv/IuA51F
++K///G+JvD6w6gF4JSRhIPgtDz6YTbJUPGQWjrTfVmd521He8RsWA5zeHye1KCDfn7Bj09C8DQM
xSnKkNK2OMi+9YdY+lBHzQjakSzVztNrpz6rBYrdz69ydIjV8bKa3By7A8fGj2rxYt9dBVhDQLfD
WUei0y9GfylusC0AKEos3H2OBPI+6CrzpqTe9dfn+R9dAsbitnj7roVOZUpxfifwfLnTozv0HUEV
2R6DjZhV8iNAUkmCDuGNliV7UDCpyHc0aIatq2LWg8bJoYOHpNkhj1ZXqd2o61bkzvfPH4ixXPX4
V7EESqxl+uKsPfKIsNgErvADtp+j0LbIWex9hboW0puWT0z2c3gbj+wB4dKdlxOMh3ACFa9Ur3+j
rM0ANNwvWkf0DYusDWb/xM9bXsiHn6cEoaJ8KYZpHL0wmoHOTEyvT1az62zJd6KZE1v1z5GQ4L09
JcY3K1vOiiqiCIEmuoW3I8OdjxTjvGxgZHz+e44/C94h3rHFYski4Jiv7/iNi0nNbLXCpg5hJjl8
iDEqjk1Zh87GLnXtMZTudP35Bf80aqj9MAk5tksU8PF3YdokTkSkCmzozJFjM3a2uUoKaAt1TVud
wGLwQ8RL/654BRjvm/ZqosSyoTlcnmkc7+91NBwn3sp7cwfmKeyzpm1iwKRMhLnjaCSPTSOpc0PW
9W1lf0HFvQB7TcS1gY9/IOoRWNSZe+LRH08QVMU4h5qLeY7vhwnz/adrdqXoXD+KN4XtQ7kToHdm
mRYnnvcfrmIt854hwYq4tlwGwJsXnCutdqPETzYj4k/qCG0MAqUT2e3nr/XDEzRMiUkJPhymeE4B
y79/e5mIaSKJYwgStLguCzO0DrnyU1RgYNt2c8eRMUbidvP5VdXifnn3NXHZ13og5UIhMA+9vyyJ
ma6s9Ii8t2zW/L0WSu23RdMy3xYTla5sgHQIkn0J6B5o+bPfzAv8YvU8mIMHmAJAtcbaiCDHrduv
iYbpYFcgHcEpUsTSayQJ6qvamsrb2gaZjhZsHm/jWAYXDCVxHRO1+aWSooFY1NpoqKvJbzAoCQTN
cSeJvSoz3b9EWFKMO8wx5q7RY7O44jGi/iQ8bty0OW4SMgQIdaxBjL9SezvOEaHRPlBsU1e6lg35
tg/N4oxxgix/tF3qCokVkvmADL7AXd7ZuHucKIXigZDIXOdDV/Zgq1EQfhn7HIAZgfYOsQYT+1i6
pOmPVkoyaFwxpQ+ja0a+R8qG1q+NOFwyEvQWKQ8qJPtJA+SBMSVbgme66tCUkAMpnFYPqUWga5TV
9FI+f6d/GklMR8JgksSsaiwr3puRlBLjZPrUhbGAZWCXkcztKCCrjaqW8Jo57a9AS+abzy/6YdFY
xpFpKYrC/F1Ydt9fdPBJYBVBKdd42xV44YyIhZzOPzxz9XfnGuY+HMlcyeB/FLvfXwoIU7IYSrkU
X8W5MUGp88Mw8UCqWWfsz6atUlp6Yq3+w0PFQINnEmKWq5yl4P7uoQYB8XJzoghQddvLZBqv0XWk
a4sCDj1R9ieqJdT3bz9TRbgeG0F2ggaQhPfXLCxQO8FkcaNRZG1dXrhXRk6+FdRt959f6sMqZjB7
C7Yg2GFp+BwbFhsEGoXRFRKYN8UBVq36oIM2JO/AnS8NXEInrrdsso/nHQe/omIJx4JsyaPxkiJG
LTpCT9aZatngZI7725mH9CkK5+iuSzLz0XJy2vd6QTYwRTH8a4juRjCTHOVtby6dYqeo+hLzHNf6
DdW8MlxbOVmWTa457YlP6g+j22FuhAbo4J2l6fL+TZC8VOICg8Oew3e+6LooI1iLgqQq4XJ9/ib+
dCn2o7j6DcWCI45Gd08KArlmAQqmMIOd6WjRIdY0x0uZlU+8hD+9A3p7fLG4XZj7j3b0RODiUkJM
scaA7V/gnaDwy0pfkuETgdpq0/ic7lR/4qp/uEEXBSq2H32xqupHz5J6XgSaabZBjiY5YDgLRSOw
PuR/o7n7/Fl+HNWcIPBrOJiPDYH38/1rC8fZTlFEKqBcS3Yh+Tnke1HttGi0r42kTS8/v97y098v
poJqiA33AouZQV/s/fX8UCSZq6BAFarC46xN7YXLCntihPzprgRQHa7E7K5e23Jv5vcqarXStRq5
xs/ioi6OOnx8YXcllFt49NidE9fjr/x4X8wMdIOX94Vo82hMponrcg5DddIqKPCEQI7kZuUGEuEt
nhzEtzkCA/JHJ5LMmrHCMNANCybcb4ypXznUQm9tn7zxDZYMypAjwa93RdTT64Nc7gNvToF90Tli
G6FnMz2VIO4f2LWjtiSxKH2mpz/twkgMvxvq+9cBoG48V3bHyp2KcOi2xcDaiuFDYrmmQxddIROs
f4xYRCCB2hZnXlpawSqXTfq9iseRtFY9WAjget29YJSJoL2XAXmzgzAH0uDYflHhLKhqhYgjzzmk
6c9WTWnH49Vn96jSEKzwtn8TUOlfLTKGiM3IDLraqVtCSqNKw2qcVDZlbwf5OVpBfSyeZGG1/plr
I6RckjSnG6lFC99VUeza4mQBFjplYX1laTU1UHJbbRo2yYyuABa5fY6HhYwsdwzGF7OtFqNrQESj
Kls0OmNXmnccFnoMlhNZwkk6GMEFWY/00txpGp/8vsYf0VCFhqWuSKFe9UPefgsBzJZo8gTnONiZ
WbpN0IDPHlKjOdlFI1qPLWLDFqEBvEj8bnWaPWMw1m5JtALEXFQ+P2SQCY+wq3GmkmIX8P+wJZTP
aJ/C38rsF6daEgXdltyZ4BY+q1+CqxzK6xq17wNbt5bgFT8CJAnrLUfvk1WAR6tMg7c4EF4WwFo1
49FDf7LYnWmUkKLXjtR+UZ3r9kU60y47dMpp71Nq8JRfqRPT0oQ+fNaaucC/OJMw7gqyqXbVqIZz
QmjRzmaGRfeFZF3Q9m7U0GQmSck/5w2OhsfuE67KNC+JBuSG0Ujl3fIHbSyIM4HhorsiIBJZkavV
9l2s51q5jorEcS4HJ0PYLvPwl1mYbrIjQIJ84XZQ0yYhTvQQiTyvvF5gAOrVbN5xIbKlxqYuHsBI
zbeMaxw5wKX6l6qo3W6XwJXPV2bGIkebw6+uVR3Z6ebzyevjSYANBNgnQEy6cqzjyTIapZECaDLX
VajLXZWrYs0SbF4iih6wVlDbFfqAacQfkOen1uHzq3881bKZc23HMajMkfpyLCbITaNCrVSYa2Ks
QlTWhMIu6Kd57eCz9rJWltvOKgM2KCTklE3tXrtWYV+bvHD6q91wUYKkPrHT/LhU8TnDZFl2KezE
5NFShUHIGbQMdEDlcLpAaZPcaE6FrCp00y8n7v8PawfbruXmXTIIEFe8XzvcpBCdZaNMpfyI5Kbo
p/UUF/jCLWWdT8S+/QyxRqB9pDJv1EA0OYCgq3IwGFXKB1aD4P+8d/BTf/7DPm4SoGrJ1+MvWhRY
Fu9/V5SqoTHi3AY+CAIbzyqeFaEI+CgcUnv8ROUPWtufgkW8VnHeL6UW6w1nbuYsqG7Hi9wclzpG
OvBfWEWDqzJiwqcMWB5yjFZLj6jbzoK1RWmJfWNHrX2An9pkK1+Pmh8atMjHz58ClIrjNZCCMXwN
G7YVjUBAbO+fAw69EdS2CNhB9N2ZFaaz3CaKY+GqEn6JJm+cInNH033BQMUcR1B1Zpg62VGdBYzh
Xz0h8kwWqPMPY2LACc9eM4bELC19g4FYaz1fJnV54MjMXJe7/nhG09Dt1rVB3hkCSiEfEmgTexNf
o8n6W/VEizdGvTfjMCgJjyQkgmgQg2XUx0nZesMk1bdQBrkCrTwZzWLpxhCVtV10lZomgnWalQUt
fGycRCBkmnouc7SSBBZUw3gQJL/TuwFYcO8g6RGrCZ9H7pVk4h4M3sOjKAUZpyg8AMLWFRJv/nDU
ZM94USzSSKZOd87SaSRSdBVpjkGOlY3ovrC2IrLNaynK5l7NA6lBCJKr6455V3h+qwyg8/Gkz+to
VPVdY1NK2HTmmBn7wTGRKLZSv8yKWuU3PXMKyTEjkkevCPX0oeoWSf8IE2bXjqQpn0HoA+hZ0YlH
j4hTNfBG1APSQ5yNyqZo5a+4cMhYYV1Msxc6Nnp7R06MLu5xr0tzX+GWohE41bEO4Lq0uzMW7uYw
D351BTVI9ReVHbsWsiZ/4Xqk+E0O8dBWNQHgKEox3fW18cUkUHWLJU5U664GTAu73MEyIkEN4+1N
m/CaHB0XqQrahzs9GCVq8ZCGA28zUNV66hZaSBGVRrXGIAd1tsab8gyAcPjCQh082wwieLRJJJ/Y
9C69YxdD3qqwtPIR+h0LJSrE5jvnyY7iVVz7KCmLqPIPzjRgrVMN1qu1lSVUCly0hStsr4gQhips
YfeSvrYS45TugH45pAcSuXhXVINN8lONmLyMogLhtC26boUwNVlElWOnb+ecYQrRNCF2MbR6+5o8
QYdwEAlqY1UTJTogxmqbB3YNjY5iyaULW9RRBuCLr8/Y1mmU3bcCbeaG3rFke6f15cswuUW4L62y
wziQG2bnoc2ARI/wIq13FZKki3iuCSvGfu6YF26+XMdGwbMnVxbpqywmc2IqJ+GyBNcLY2Ae+m7N
IBxp6Te+fh8ahNdt6YNoTyjCyZeAd0Ckdo3NIdkDQAwf8VBhL8tcbByR7xI6TV6VeJzzSX3vyCfW
Vm2HJ4aEGpoJoF5qtoUtvmA8v6WjVaAGdDyqwZSPPwZS4qjJkD77OGvEXXi462lyLrKIXVWPy84m
IJOk0JBPddiO8rXuWlXHZrXR77umDRovYlCdjbMVv0i70b4Ejd5TpE+j/slQIbzYAbD296RytTtS
B2xS0bVOAy0NVgYkvQljEd8HegzVp9+T2FGPvel2d5KU3N9Dr/rLOsAHRO+hnPBuWkiDTbcMnlL4
Cdqq0xcbYIx8hpziOkQLxHfWZeQ60Z1FW4H7a0UFjshtDtbAxRw1It/xMUNI4Mdj6q6WRtPGtAKE
Bqaf4pASXWpcoxTCUFJFVZHhGozEj54Qd/qkKL3PnB6A4qqTQWweNK0iSKhrgTSvTBqqz80oSVcY
khbwvZ3aVr+dOVne+GM1PI5ZDtnZVLlzn5Bzc9ZUlUFHPoWTzno+B5dGj3EPlaFtTETbDU5K478h
mMtIiGanLzMJuWdhQT+Gg9XMD/hq9QjBio24j4z26CojzGvAtsEJ0BNOCvMJ6/pM5peh/C9lWRQP
GLt0tYpcPNXYuvvmF4wS5jMniLXrnlkyoKSfA7rHOk/+clXHUBC0MdEfhlbD7Sf4KmvYt0CFicOy
wgfdN8lMc+caLHoxltOuiOgzrwc9oX0VOEWSXNtWC70NyvM47WZoE7/FVCVqP2B0+MabJomgQMGI
b4AIRMDhCE9IFOmNCAc+6SGPHWeEFf6YGIK9Q17YKl3MdBs36dR972NkJ7GtSH9Fxqzn1DuBgrd6
UH2pdBoN4H/z/KKaolmgWpwtuWo6a/S91rLCCANOC3VzwFdHpwub1lOgzAIJH/vmR9+o5qc61Px+
HxY5q2iLuJQEQrPpLkargi0i0WbqiNm0yUZV2QPFqAXKinbZnREjajxmNY6UfZjj2lnrZgblhMic
AQs4Sj0qwBnNg78qhP/fbP+H67zZLC1o4n8hh69+ZiCHd/XLy/PL21778uf/1WunbW7R73PojVM4
oBDzv712w/2nsKkeketgLg1el713XhCi8d//QKZMyWYhdZmCPjhr7b977cL6Jz1Jyb/CP2SyE/tb
2OAFaPy2XrNUMhzc+PSQ6LegjD6qDw3wFnNNSQ3BxlSc0SGcr129CoEVuO3GnOvuykLzB3Ka0OmW
qt8+6gv598phr78BoT17bMrLVOOOakajigZBeZMmS2cZ+2LWAZIZOGBh1J0q5BwdMV4vxXPlbpea
q3NMiRs5T8tex9rJN5utkTRyksurJolPHJteC4dvNu+m4erU2ekdLw1k2kqMh7fF8oR418HRuadi
9OWmm2GIceDEOpe2vboa7Axdm/QrplvSGdHB6FOmtAMFnelZyim+pI8p7/yA3AF0QnVZeQ72mztg
NCNbwD6XhlcNxGivgsJgDwudq1G463q2Hjp8A7WaBhFFyFNV+R3yl9wUMCOizZgaAKQASwy/7FzZ
mwa1JOqxOEGrGTrYBFcmVHJEPQ6i9pURqPK8zlsMXkTYk65FRhCWvVqf6TLYEcSIv+aP/6gG+PB2
qIgaqHygIEPFNo/RjKMwU+RAeoA1iSRJSIlIx8k2fvNp3vz1Dt6KOI6b+6+UbMaAXFoZUkfQ8f7V
VBUys0gjzskOEKBrgTWcTz7uz4nRc+/2gIkNjTAa+BpFvEclb1xTzQCWX5NzmhhIzzJhGF7rkBTN
nhG00+e/76i2yc9De0OJHVurDRzzGNhI0nabpuWSNtWYDsd8leirUtN7VJ+0V8I01u4+v+ArdvDt
WOWKnDSppvJAaLHKoyL4mCEsFD6bNlaf6B5TIaiHUJ+zfVCk1XOQWOgxcvyk3/Aqw9MTTt89QSGn
1W3EkSSUZpDhGfZ1PwNUlSnppbWlxSSFl9NPkmfNcFeaCQcgnSg6CNplWTl//5lRSKeGTwl/QXYf
nUy7OY8pEuYMHD27n+u03UUW+vautZZ0pV+fP6+jksjyglw0gNRDpCPwcB6NHy2qCZwRbP4sTjyX
vjVjr8/TCRe5Ly4+v5R1dOR+vZYyXYr3wC0RNB2VHsIcYKeCzQtfjH3NJsPjh8ySD3xD6Is27SsH
zyMZ8cg2gb1Ywcssa/dmDCiKcDYoDYnNLNCr7Qh70Dmw+cINjAPrRuEfxbSYVAI+IFFSks0IdWT2
1sg1A2KaiPmREcmRlr24Roeo728KWdaUTEkmBJdrmi34P7/RJ2/I+orQpyA3b1pL+e41/1J9GeZJ
PnGK4zzONqcE+VOTioLbnomqVcUce0EU6lcNgwREWsjm60Tn45UHfzSs3dcykqK7g6Ds6D0ljksJ
VdW8p7DwK88wS5Q4jjnCG3BGQi1yVIuPQYY2YEWlQO3mngbapkIhdV27U/wLqbTMyY4X9VNN2N0j
LEDCBSsSBm20oflKxkPCMRTl+kNNFiMZaMguUeT9W7T3p8nqqPb0OgDwzlEVdBZQ8bE+qk3rpE8l
XErMenEG0i3vz4WGwY8dMBWXnA7sCgeUs2slacYNHTKiudhV1rDbvLnPoQpVQa/OaOp29xSt4OZo
LDtEv2KlPfEVLg/0+IG7SDcU5hvWcX35cN50ZXynZp5ZJtYYVz8yAE4wklipzeePZFk531/FBMyP
9GmhqwtHLZ/Mm6uUVEQAMReBZ5Bt6FH7Hi+MCjvkKisLYmOTAZuGCGiQ5o6qT2hFPmyXeB9svtiv
Mc/wSR6XwJp6QnCRljDAsnB6qsBWE1VfTlfAZYL7gujmHHqfMFh+07HCO86plXKF7E78jo9rBL/A
WRpsCvGceyzIsfFlaJ3FNkYL524bNnF1gYuGlsOUU6rXOW6dWJn/dEHFFIshcpEAfdii4ZCnWI8O
xqSmg2ekUPtWVaiTR4wBS07i3ecv+eNQwk3HrOfAzzdc83jeaxk2YTe1AX2xql+XRp97Ddu5vz1g
uQrbQCmV7qJrOFo20tHFdjBwV2HtWvtm0KF4EXNxYnv7x3vBGqgWPSEj92jADk5O+c7lXlyXOoDU
EhghOpf6+08MIRinPsQnfBdH95L5TNG9BZ0uqThPWxXKHLCppzokf7oX27FRmy39Xf1YeSgDdJeE
y7N3KrsU0Fcr0v3QduPt5zfz8Runi8x5xMSizRp7HPWhm2MkFcYbcAx4Jgoxim3JH93halIHPuvp
wY2tjrpELk7MLsdVdz5wFDU2bV4UyPwDg+j76WUcREW5isNIxV+uk6R611Zat01DwsOKGZsFKWEQ
P9oupxvz3KTuHZsgn5pOVJz46D5uNPCWOouBlWMjkouj+VTCOYlgiEEYLrvyZ1DBOZiEVe5d6GIn
dISvQ/39rMphhZMoz5rOExvB97etogDMp5UB9YBZ+sDXTlRYHne9DXfRtvCQk2lhb0Fp62eyTiJ7
5aSxf5GJwqdgBDD3oWwH27/O+FtuRyL4xhU4GKltsy4kWhZLGB4XiLW4PHDEQEewICLUGGyIrF/h
06LLadQ65I3OKniOaewqZG612FtUu4ITn/3H50qggrQWwfFySLOXQf5mBRnrMhxAaJJDBfoOnCeV
cy1ou/0sVHbiq/w4b7J9EIqx+arXEkdHW04L6QiGx19p0G1eBghOFxqZduvWdH8XVX6K9f3xzqRL
s4jYGnYpjJ2jEePKjGTAgctNE4QLEhLHfNW2MSbLhoSLE4/xKA3E5lPhpjivswajeKVt+f45Eszq
w2WKcevgjVpB76HV7DTl2YwfeesTDbcdUmE/AKowb7tm0VOJRF8nmPZPdE4/ThcI0+jPLZI/HvXx
uVH0BKRZaH0BZkzYPoOhoW1PRW1VQdntVh2NiQMkShhfUSZPbNE/PvJlXreYMji0fjyzJpOFNmyJ
FW7LxPLimXN9E8G/DrXx1AM/nnxR+zkWmiiGLlx998Mpx6cG3GgQHrK4ezZyS4Pnbgants3LkHw7
E3DQkJwCreUQiuvg9fj85uuIE4kGAryyR6W3hydiuz7AWUGJqCc0eUBvgPxsT62W0q+mcviBncg1
mIf9SNpuEDs4tK02VI0HoIm40LLOsTYiUkesMYy9/YXJQOLfkghqvTbXom996uaQohHUFjdBVyXl
lo52GZ0YrscvivviiGtbnBHxqrBEvh+thq3oHXVgWGJ7Tq6COe63Eyqsi17I4sQz/Pii0GUvisVF
V8z3cbTikyNLRNsMs1ZrsnY/aho53b1xyhzy4YDDYF/cMa7FUrycEY6+9imkhtOlNX7EvK++j2lI
2iplJy3muCeH6z6WGXZ3t+++tk1eMJ/3GlNBSG/hMWtawO2gVRYHqYpM8EB9odWeBhmKvoM1ZHKN
fifH+tf5NRAlIaiC2zkoHgIyYyCcny/4HzbW3AuFB4oG6P4IoTGXifTNqHPpwc2Q5GoPyd2d4Wb1
z2bANWdNkX1mNYBcC3gHt2OZRXd+2FcXyizF31O5IwLkA2OZRZTJ6QX9wfuf0AE16lNflN4AhngL
BadkvpiDEyvCx7GB0nO5Q17bcqGjfVrQt8DOCsRjRsWZhSQseej9/pRu9rWI9f4rttgK0iVE/aeY
LY5Ge4hRMsL623rAPnERBs6AvhCrdv3Vwoz53R6a/romHO4Wjuh4lcfJeI9QXAy7unRL0AyCbhIV
MDZC9JX0Yd/0TlnuwD3qv6t+ri/92U/VNklnPdjWcZ/98GsC4LwwNWGwuhpCfm/ReNxTv+7bNbj8
8oqgBwjcfV35lxHK9G9FCvCeaHSINF4AM+FyTmrL8aKRlFiPdmz6HVL62B7kqI+Z5wObfMpKMT+n
kBSKldFZ4NHr3s3vYbsBLg0y+1Q4zocVjiFBojNCTWtxxRnHyg9U7hx8jLEGCt8M39Cyub87ZEd7
+sbOXReJZI1usxg3buSGT6TygsVjiYC02s3dKSDNsTyI8bnsIWyW9uX8yWbt/fgMjcyd41wiwDNv
AXR47byCiMte/JTm5w8fI5U0CuTIiCXHzMU4+PZjxNHUZwFZTx65ILKDmCdn3AS5pDKLzcdGrRj2
AXg228qnDQx/Fa9Vl9nmjd4F5t2JmeHDesQ8aur8CuZspavjXcbY0OOfbBNM7YCjHYEIHQvGy0Dc
uAqi7ndjy2bcsUCliM/0yDynfQHka0TIA7Bb6NED/Q+kD22pdSfW/o/jg9+G/J6zI9OFTZzj+weV
GdVgwDUqvACLeLc1psjfjLHT/ZZlUqSHqHJTJAiJXrjbedFcAAJz2m6DZF47Lwdie0+scX/t8N5/
9xj4mFeWYYuu+ThRqss6ow2CLIW+HDd0cHx0zbTv0xkCWDqQLsQJwvkCkh3CrMVi8T1u8xamEniI
71k06fdtV5jfrFzFX7MErwvS1vQ+7ZacRVfrhm+G3ox31Kn8O1+illjjvTQuiZsDZMaOmhsaLaHd
gV/VgpsC1G+6GtDUFCwpInbO5DDKS7KCxI8kMrTfGCWAzPWmJP3cdXz/AXnFyOQDKfzQGK37zO7Z
gVTLjCU2oTNbzgqHIMERjhti8Q/ZL9H1cLP4iS2Ncwbp0ZhWk1kY7ASpgr1EKCy/zjFsiw1i15m8
4UoC/hbMKo+IuIJ5m9th/qOSzDbUpQ10Ep2eUu02VQ1x1qgm+VzZbsoE5jhRtyYSp1bbXE76YjeD
Ar9uCwe+QSOzdrgAjZZGB6iE8geyLdAA8DDzB4sOxkL4hPp55gY08BEckUO/iuFqljsAHoR6xyTF
oCvtE2LhM5N6wdqXtnsPRmzSdhEYrNtOFPW93wWgHmb6czXgmYkNBT7X5AqYd/sgWESI/naa5KU0
h/aHE07xRUG02OAFegdiU2Vz/qyPKt+YsMKngxUQ3cpERbLBuo6rGj8tBGivKgrtpWrxw3t1lM8P
GuEjUNH7QDOJGTbpfiQgif2VCUAt2rY9/LkV2wUw+XKGvAPl/ouEOQhSb2Lmp0LcdT9bg/EDNxgi
mifaOv2ZybycVnE8z5d5kjXzru/09oqCUg64RcXfqrLA4Y7iyKi9sqNnt13saZz3lQa4OQeE4JwX
YRV7gN787LLAVzeuRxBHHQVsxHKrqcuyKzerGmdDzju7Bz0tupoEX4G2Jk3SgJ3O5CO+ljacjlUM
DLslvKfhVnU1u0SvERShrwvhsrJkYPReilkCg7QKk2iJArsvDnfVKeX5FsX3a1tMkIIdOvn2rndy
pVbjpAFMIvsqaaG5pdO6SmKDRl0vI2Nl6wgAVgnsHkj6qWEestGtl4eXE33cGq2+jqU+2yt9ioZk
sXQ051qB6mWrZYk9bsfMb+/KSCN2xMzi8LGoMY55wzz3P8A11g6o9xHjWqds/xKOojAvIA2G973Z
hvVDBztG8xCeDUTlJAuhvMqSIFiJELPJJrXLGFGS5PzthYlBtaMflVufU+su7wHsugvMwxR8k7i0
v6R2yPGdPdr0MvaOfZ6UJE/u7Hzo7xKkII0HckbiC7Kz/HtLHAA8DuhvFwFyeLYHZHYcjEjaYOTD
7hFQsEBfwx5Mp5MRt3zYRgsDwiaa4K7TkVWfJ5NqTQRiTn6BBMYNd2nCXtSLYuZehHnWRNOi0U1S
MsZu/F7IcEKNV/bTTTRCb1npIAmtMyJ5TP3MhFTXnutBIOm5xp2AtOIsGuk+yW8jE6vdYSi1EVZv
mLvinAg8G96Q7vRssGvO3yDxWncHXARcSTam5bDFNJR2pEOLvl7TRigu0cHRIRmH2J04fb8Cv2Jf
37lGYNigPEsyExxnCn+NAWaBTb5gXTRV2Wcqd7ULU1AwhBHql0+crWyuiq7gJg36EpKSYu4mZyQz
n4MQI5MnSswx67xmZ7Iy6M5cDqAqNlOCZt1jmojdjSjDfKTTmcf+tnOIZTmQ+ecjrHf6rNzrehbd
Aym3wrXMQQSvbF+QU8IUjmgdBnG1BBOMMz1l2LRkpYQoGtZWm+TV1nJr1J++WQl6y2XX/IpcPQD7
Yw4C7AO+Jn1PZBRM6ErI/Naeq+klze0o3dptKx6RUoaVh1yRxWNoIjf2Ggh7GRjSBGhgUc/9Ossm
YsU5NeYdMrWoT9ZowKz5Jnfq8AnHojNcSJdFb986etN7sh3o8UQuR9dVzCkZyUunExeis+yuQgjC
v6F1DF9HU+MgawYSxuao6FCBC14HmrPr4676Ouux3IaVcUklSq4mvz+364ZaQqZfZSM5nHbwBE3k
KZMA3QM6RrE/rjM+95WmRohC2ipLurs8sm/g/Nw5PWOG/uRqzrGLl99TKzlwakShlbzoUUyGkXWQ
vQ77w7gmR/zKVzptSzddO0a2zhjLjiyIwBndnR2qr3GVfWtY3K2yOZ9IRvoKaP9qmPpzCcg4xioB
J+5yNr4X3V1CbKgjng18BQA+DxZ/Q0OqEsEImygTW1ZWe2vD4VhHVm3wVBW4ZlHLVdhyG6sg98WP
IGTlyksq1xi9rjsthQcTGmF36+c2e29KFOOeXsM5lVT+rMDZqksjWKWNnt3A9RjXelXtIru563pA
cQEfRpcVl/6QMu2GvCXb/mKN6YHg+pk7RIdX19/Yb9w1KJoRMoXDDz0HEK9P9q6Y5h8qlJuqcS8D
U57z/m+Fmd1LrdjLCLkfHK5bpwy+xMo+yOTeCS6FzOp1h7xuBVwkOGeUtZty+J1UAR5Y587P0Ahn
QXtvlMGlFZKwg6N/3ok5PDSjcOhODl9RFu+GXjNWJRFANYJYv4l/GjW5YgDj12lf7nI45vBVohWH
ma1tiMdRM2+MkNpbSHdGL/SvJoHzruujGXYk9WttbXObaoXUcdcW4VeBIDOMHbEmJyReAS/dkJtI
KhlI5Uw+9sbwTasexWB4gRY/x236q/FpcIGUucQNcrGI0lygDI6bXfspVNhUMw6gm8UPJ+LFj0iV
ceCOZ0aYrwN/Oocc62HnWQ+m/qtgAG2qdP6FupCEst0gp+shkN/A5JLjo+CbKxKaOlndDhgmkMSx
jQMhaA4b3Sl+YQTYT2N/RUlgJ6tKrgT0NnCp9XdTa0iei5Ibgrn2BaJVOw50T5+7Jz78a+KW0kMx
5ciZSUZguzHedvVQrXzRPidd0pM9pSGnxPxARhw2ZVIHivxyaEv9osb9uGVhdr5Bv7etgz7IS2QU
e2dq9jqghj0Mi4ukp8lsOxeVxOTTFijlU6FdqTjBiqUEbdQI9iD7mF3YJL849oZAyuuX2MzuSKj8
btchONXmZ9/jysEpVIJAHF5xiLIl8YDIpcK/SBZeosqF9sNcGIrEhoJThEYJWhFCKJjFrIlRB6Sk
XH5xX0GMkqMie8hXQGPbTNXt6IaVe2haDNkeRKrJhmRmGo0HKR8HTtikIB+Thf4Yv4IgJ6DH+B78
EtUjRN7kynZgX22IN4i+pa8wycaEb+/lOCVe3MFXDnCrYujBPgCAgOUNkJIEQmNt/Q9n57HctrZt
0S9CFXLoIpCisiXZstxB2ZaNHDfy198Bvo4FssQ6r+POOSUQwMYOa805JpS/h/CI2SmOyJ34iN/p
jygeZ6XyEKml/pKPqJ7uiO0BDAzCBykMOJ+qVlaQ2xHzM6pas0a/Fc31fAQBycsKBaLsCyBIsvFy
uNy18rNYCULNyhLSzRUrlB0RQx0JF6On5BnoIVmsGKKmJTgnXtlEnT6EjN2VWGQd4UVNTqqW165M
o7zrJAOs8Io6GqgLXXdHAFKoLeSLwatn25jFpKy5yRGYVIUZ8CRxBCnp7QpVmlhcnmxi7BbWwdiT
JUcEiMZHxS0zDftS35gAmuxxhTUp+sQ2xJiU9nd9xDmhwzSfgAWgBkfpYHaAl47wp7kCBGUNtTLv
4iMgqlhZUXOoo2we1XYwwF/nmFZqidgGXztipnBTsbsd1QwpeEzRa7hpLHjQ7qwM2pOWo/a4b5hg
M09mj2YFtKWiGydtiTXFg4TNgzwt428KZ50ODZJ/eO+2obmGlce/FId8j8DMuhZfijLcQnuLVnVC
P9N+BJHNbS9g02BKi/TOsguWdjNFiupmkbXEXpVGS+WNxhiBrLaagrHj1OJxoYlJzAQReV9zOB9E
l5pa+M1qBMFZUqKikDZK5Sc4OlKUpF6uH3TK4tjENaU4FMMCoU/RcsRBSbM29mKgfTCm0nGIrquG
3Dff7iOMHrpo0CVQwJVvqYV09hUlj6z1ItNJnrJRKW6kJq9erawe7sGxcvOQw3jK9CGltZo8QmIX
lQyIB5vEKpJbaE0ZFdgFr89C9QeTtwonUllY2e0evyJpEmTjkS1lh6XbhHV0SIsh+U7Spzb4UpqA
hLcLEyndpGr9L1mPqke5TTU+bB1epKmmxbcxy0EupPna3UVrY6DACPka3Twq7e+pg1DHXWa7KL28
rMeD0LB/sEOSi5ukM1HEaxSyAOqhzf0iRaJ3fCpi9G0Ts08fQnN0iDFKZ1MjYqMd7lutIAhgbMvx
F+cMDIe2tnTdDt59daeAm23g0UnxL9jF2nczgz3DGmyrjd/Qal+Z4ZXNHkJAvLN42t2jEublT/CX
NPuGXiJFywyrO2RIPQDCQaKeJrHx/i2xcf4Cc2nhZGAVir0vBPZhzks2lTG2nXXvh6ka80RHjmI4
KXuCf1pg0NpOqhC8Qg0bFAD7C3TNq6hGvvio6TXBPta49L8pzsidbxea82xGY/nInx3ecqXiKJ8h
R3qOyQfkoM1BEmupaLq/SlOGT02VireuxSgTzGKdm1KKBhyC4FGbLpUiZ7jDgxJftW0Z57tIniHA
tpXOjtYMM9oaWLApe8yk0Nb+mOjSBEJ+6dIAU3ryqkRx/kpo/UKNxJr4b3OdtfSxzOKhlfJ85OvP
2VBKAN0bt6RUYMHoWNrZ1bqCaJJWAqs9zNA9vKHjyE7Kx7Tm07ANONgRhxqOEnWJLqpZ5PfRksnq
GAy5fa1qvSJ7wMkJBjHNPr5eiIvQvUkaCZi1UgaAG0nTpPiZWph7kIo3KTZRb2hJNEaiVUo3JCxL
9DcM+y4nL4McFEfpfyfQO3C/IGvBI1KycxSyZKTYRcigY8infOAtHhMm8zadQOrNje7aAPjZ2WZT
/40drSQI64Af7kaLAdAYV1D8OM9l9BLJpvhaiTpmASMXTA+oWDAmmpRUDM+ZqHf4Hfr0bhebpq55
ozI5B8ZcNrlmMdWG247ZLNzKMGJlb5CXeK10KEP9SVgKMDozJqB7XJzoMSaxCQxqOhNoOsARdVwx
GJxFhFMNtrsmetwge9D0IC84jPg1lt47WU8lQkaUxnrDyUkGIUpo+efMfKbuhrqV38iSWv6o81D/
gvSkY2iCFnqHRTW2XPxc4Zc5Thx1n89t9wz4oGtgryYMsbA16xwnvRU1ew7Ra4VLk9M/St7DnC+B
Es3+KKg+uWC3+l85ExfuiryCqapPjZP4AhCnjHKi7/ZaPqz2FLH0IrBNIoECyqh164YSdkaKO2X6
hXKALhNH37CZRU68iH1jZYufCT166Kh5VwFeKjY3hB5rUlBR8jcYV6xfftVH0aPR1gwGU1ATXbMU
yUFO56XHPSItC7GOrZJ/xwpnvCsyiwzrU6+yZ9ZqVnCJMvZEpAhZSotZ/Ugzp9ACayIFdM6lpbki
CSj7Tf3RvNOmrLuvhMmYytgTmxQa2/GnPWbN3QDZdsXj2kc9gC4V/1FawxJDywjON2KhtQe9abSp
6UK6QprAIRZlejMV43TH4fiCNuKkY8NFNLhEYMBAhNB9/VjkVQaHLnLJ6ZSjZxK0OQ8qK6r4Qg/7
RJaMiRVKEAQkHWEZTbBNeV+ViDmh1FMTxBzVdzOmXFYCob+WE5UoAnCVmzp1tAeNhCeaOmoZSHnx
ovYTdQJ2x9cNMjGcVoKjns6m6vMi/Env9PjbTFlBnw3na1tVnkoMggXbYQ/2j+KqZRvvYOw9Ad2e
gs+vdETzfChgcykDNaKt4nuFp7PpPaCQSFWIzTXTB/gNF++Y9dchBNMzCjx2DlBVHyNV6lap2e1M
S3O8Diz52wLJzY1QTINEsjr5VkTaHPRTVl7bnUy9K6XoULVq+PXCz13lQNufy7EWJbmGb5km7MfB
MdELz5V8IOJOJ94iISAQEKEjdlMr1EOfkDEW50Q3pEw41yY/PmAz0V8ncvjqFJHjg0TunihR4bar
NPnOFpGquUuhxwj2bdslc7q50Gk9M5pRlTN6Vq4+fYJN05hdYSkpMzocnTyrP0DRnV9xrXT//SoA
iGAgabxCBMybwSxrbVGnici9rguTWwq7EKEHMew+f/qnHXDa+JTbVuMKXTFziyTi4EG4dVKVkKfU
0q1t1dmhJ27fCcdS6YDEzl05laBy2phJta7Mu4aIjDX6vdAzF62stDOnIfIzQlr22F4t21tCabmh
6BdfE1En9mKyjWcSd8YgYvPqf/7zT78qfj1oI6QcaFdo6n0cOwAd4BnKTcnazd6B9wW4tkYdKAzx
XwXy6+TC4c8mUwzRk6xv2sE1sOmxG3F51Etl7SqCUPBZVnzPqvm76uXk0le8Trybz0KX0VgdgXEr
MPPjrfWyxGFewepoGuFwn7I4B5VOSh26gvaANMfYNf0iP42WWnuUyipfs4Z2T4+6ePz8GW8FWNw4
8ggcJZbtINbfamZkZS4mi1q1Zyh990dKRYi5BRaaSY2NsntpXpB+nL5THS0pjUqKPTRPt+rkKZSN
uJ05P2EsLB9MXZTfC3Owbkc9Sy+sS+cuxWqxTs3rq92qTGxAdT2iPCoIEWZzFxFHR74YdXCX/HPn
wqd2Om1woOUxynAxTIub+/hCOSVNmsbChA0Gs5TdFrpP0lp84SpHdeVm3OBsY4SyBDjI5jbzRpWN
eCy1BOXM1IUQ5R0jfIXvQANPHcoFI1WmKbCPdWAQjwrss8lVDIQh4EolZIZWNuHZzuuhuVcXauVu
ix3lQSUP4mUQqZDY+wNMc+k+RN+WQTbHC7PemTeC7UtFLsC7R0q5eUgSPnCKFzH54bjRfRVcwn1S
KuVtqPTmt/86rvnzNno3dgx4A7asDMIUW4VQ1sKrIYBdxW22HCSlqA+NRj+SyNj0wlx1+h3RTV53
W0zrrHNHPtI/+pyUaAXS00gv7cPZ2I99RHgg3dBAhlv2kCyYhi5sOU4XVogbaB7WTRfCoC3ic+iU
0VIE61SONptTgBo+p6rd3FmtYu3Jn1Qpq0fd86zYC3XTMssv9faPb+vjWESog64PDiyDEYPiZshz
Au8QwxIl35XFe5wqzg00EofScEPEix/N2Sghg51alWS+TH4Hr6SL26K2I3IC+QyJkI6iaQ4KqbZf
TQAiE52VFiZFU1i0REgUC4mYLGYg9jEhaoCe2jz+bSUxOgGRlHodEF0pzAPtTqiQBqZl6AXkSrp6
AnzvLktCytR064kcsRIy0z0r7Gyu4aQyZLGslsA0NlN3F3dWowdDNlrPSr8g4EIFR8SaNpeqfMMr
Xw+oKJZIEldlaoSIHaJvfe+ofyE8UFBPY/1VkFUMUaNPxV9RLuJXwUX6K2Qh0wT7GF+jV7SF+Qfn
JnnwjmZPja9zCHZeh7arUEWqnWF5jlyRDjaVfUjWpjkmb3CJmjeqH91jxKFQ9lnl4VX2HUVZyJlE
sTuU/NRdJRCH3S7aigVQIx3fEhsussXD0ugcL8/1/HubZMhQq9awUmpbHLmvRqrLEna9uJe8ZBk6
qJO2866TfPEUkdOsBAR1LG9Tit4fstRSKjsZDkTsqpZoQnyRQ0LBnNOkO9u0vt0ZC+Yr4LPxq6pX
AxmYVUrPsRlMcBQWUobBHVHKRG47SaSW55Igpw3DpXKv5yWakLlcpshHMp6n3tDH5XNGPYy6H0VK
cj2S9G9SD9QBiZAdpED0evIXenBzQFhPOE0XTfFLGmkLGXwjUaLJkAs3A7DL5UKdhktHQAroqdLK
fynkJHpJZwwvn083p9M/WEsWUNBEbHWpXHz8FppJTZwiiTH0GJMIaO0TaTziHfv8Ksfp/eMnx16R
bRwiKS5kbilrkTMUqDno6RIzS36HZGY/Z55PS1ixIx84jidBtxA5PK0ZkWWTtP6A8BeFZV15lAmt
m9QW013HVsuraaSSmCQi+RYLHNKI1qn9Dk/8NQd1AhskKAHFQLnk81s4M09yimPKwiZjQ4zbPKg6
LGudr6wgx7M07rUxjfxSbdrrSJNpwWgMnc+vd+JXwJSD34orMlK57BGm/s/EDHhGJtSFrZziS0/L
lfE93xX78Gr5m1+PBMAXF17RmRWa6zEAcOfYzDv2doVOy6FX+7L2/B+Hpz9Ph8PeDbyr0fW/jO6F
Dc7poPt4qc1ySveskNuBS03idQJnTSXw0t2ceV0f7mb9Cf88vTliFpXXu7nZvey4lf1+//f55suF
Gzkzrtc7QduKmR+Sk74udv9cphrlCMEtl2kC8XW6BYDyOFwZN/lu8pCTeMKf9qhNDjT6I395lHbO
2+ej5HRjwrXxl3MW4yeceOYozbSYu0E06RQi3Skc7APfEmFQJNFeuNfTl/Z/l4DOyAbuxPgOp16T
2qZL8M+o0atYUwrHwvmvRgc2o6AzUfBBLGD4b62GalPQo53hB9F7zV+aqDSeZj2ln5nFl2TWp2pI
rmVrMuMd3xsVhdV98M/LW8xx0mejScAmmf31hFrGawfaGQ0SlJzGpRz9yAsiyFKcILu0VOPeT9Ta
vADWPPcKscbrfHnsv/Ut0pj2HT0DXiQFd6ULaDaOBz0tQUTG8oUjzLk3SDuAUUJRzeDc9PF+MY2l
lZmwkqYSyYfIlJdDPQEw+XxIbvG37CbRctoYClfcGw6SzUSC0MdWB4v4M9bCod9bS6Sv4hKnQ8uj
SX1QSY7yUnVZpHC6L+S3pJbt56Ko42fi5NVb+j2Ee7OvECiV8lWYYtBXg9QSjs6O8PHuv5c0YEbg
37OY9ihCb7EBIqV9hg5pLQMK6sqrv9Oq6ubCw1/rRZsVEJOsainYaXjbWytLLztCmWkr0aYfituQ
TPcvsUY6MZSJ9GvL+NSQOkziwuA688qxJ/I6OL1wctlaFO3Gkpxco8RpxL1xcABr+rMVFhfu7dyX
tBZrHJykVFQh5X8cWQnEyZE+JunbRB+piGZJ/4No2aScyQpTOJQj6lgNQi0qcJVVCxpjO82HGxLq
ZHFh6j/zPamYiNEqOWCjqR99/C0SfC/lqGXmsJxCHKSIjER13tsq4eafD/Uzl6I4iJWQfSVFzaOK
+J8JRENkSqA9aCdVWNaOAPDGRRl1Q7fvvyu3cZ2AqTCo8uDOBI378a6w6A4G+33mKlKmawzgCLOw
SdcPxEGwlx/06KAucfslaxeTcEeVPqNUOvef3+/x8LkZxGvhj0MwcxX1kM2vqM0JxQ3YZpLOMlOQ
hFwvd1DHdOTjoah9yY7/tlOsBcTxyntJHZMvfFr6+2RPpG1RheafxvFFVWD9Jd7u0C54PxWkJ80+
HLQ1k74qiciWLFrLaZ4nwSCv+r6iSb9Ns1JeGClnPknNxkFBqO+6hFubu4HEhCdYIWpQr7T5G30O
+5meJWxVyt+BIo/OVwAI8YVneGbM4EpWQG7bLHAnDti86pAcE23oAd5At9Er6a3oG4R0dixfOOly
qD6ddGii0HogvAPf0nZ3T+s5i4t4DaFs0Ne4hjJII+mhnGeGNEduJg8VHXWhy4jbEH1nL0m2OIEc
ac2XMhYOAgEgb4ST37Z9mbB5TwgsgPm1pC+LuaoSjS5H1dmvqt6gIUFH7LH9Kronh5VmXEdAUX+q
WaX8JGde+1Xh0ikCqZvV+wGVu8SJ0TCxGod0HDGTgT9G1VXJKNWmqfg6J0XBtqauNDCNmio9khVO
iLlCwvE9flbzu5SV1k2VEf/hLqE83WcN+VzeYDfKPfLwqPP1QZVgh3ZN/ac3+6payVgVAuuZKGbk
vVJNAEOfmi99ZyivZKPW3zXk4sCaa6uenyTLLsOdynTW+1bRSNfdWNOSpGOQXjtOPHNap+FLjlYE
eg3HPuzJNh7bwaX+KRkPVQZEhFDpToU2ZkQITXDuXNOdQ4bZRHNzF1NTIipMLHXoz7Mt+JrscXQw
/sv86rXwYmOFATu2K8ICbZ9ToJzyWHaR7pkO8QOeoUap7AIAm8FeIr58sCPDiFwxC6kgjmuc73tz
zrTdLA2I0/PMbBLXyaP0W0ss0OzTlG5/EusHNaNl6k4DK8ck5prkE8quU04L4USq0d4imLIlP1+I
oHSLsOxqr5c6NdlJxFPOCNvSGqOvXg8TuZ3d0u0XYt2B6iACJy2RbsH16BTh7Ne1PXyFv4LYSqJP
BsltSutDboRWcVtMA4iqlb7mZlRW36kRLIvXCDnJCbA047uBiJAqQM3f3+WNM5OUgTQLCdwkI4pG
kmr/iam08G65tVvCadQ60HPyU/ySYBMD4eIwIJqcGjknx1aqkDLo9aQHs5zZ71SKpuy6VedW9Qxi
5H3IlbPkoyWfjMCWxuWtnqKeJEJ5GInPpC2EeKBky+gSR4OEVp3QayIysKlijIYTPcjdrDGI9RA0
JSNiRmyj0sUMKtnMfzOjUGFrqqyU3GVcH3VlKkO3l5KoKwIlU6d6t2CnbIK+BuN3FWIpI9Ke/l/q
0WVull1hjnpNUaAazKsFVxblGqHUGiM/RrzOQCxorsWVdrMMEonBjZzNP9pWCYdrQ12T4klEzK2g
P/aGyjCvaxJRnRgjc1OShmi1RAh6TRxly34eptbEEKpU9b3dl2gmHXTV6VVWhCPyFqLsVT+D1lwe
lnpA3hvx+c5B2trjM+m6kX7FKqVbbgIZ+7ZCU/86sGD9jLHVtEHGIokQq3AayOtoq5RAisxee3B6
EOeYfNUI80QSvSedXL6MVcY23BKKUd3qYmSibOWewZKalHkCQgh7RNxtGP7S57n7JqxMtZGsjNaf
hn0HbrdBZGNQok29Je6wIinUpvXqKjKtPRwFofOGkDFE0TOkjwYCm6+SNqlPcTFy4pbHzFjVpGXp
kQJGUGRudMp12hetFmSyGb3PmOm/oouovn2+1p7ZubFVxx6FX5e6ubk5nBg4bY1i4WSHSp+EBLZP
94UkZ++fX0U7vQx/G0cR5UBOQ9jPPu4rTDvCUd5xGXA/AfhZv/byO+0ACsTX/HLX3Dn3yl56yq6m
q3gHGGjn7KtdHihBtTMCDCZueTdf2QEahgvr5Jm2+cdftv7yfzZXLTzaNlL4ZWDJ3dz/AxIt+IOW
xX3OdomPoefCbuCM5+vjBdeV+58LVjQcxmS9YOH+enIPb17w5cvnT/t07f94hc2GI5kjNIMTV5Cs
zlWb2wiwVZPuPr/IuTdKK4eQSdo6rAeb21A6raNXxGpd04IMrIZoaD7wSw65M7fCWYl9NhUqYtK3
2UqpQCYXwwTyMilvD0ZnyDsznYpHAQvU//yGThsGFruXtaMtk8/Htunje8mMEl09PBeEsxXSoqil
rl0PZvVrDBfzuhgmzCTAEcRLI7XReGWkkXRpaKxnho/7XjyAeDQ53hiwuo5f0T9DA50hfTIx5t4w
AEt+wo1Y1J7oFXI9OdqHWH6kKH4cEZq8SbFmXksDFvy9Q2JrUOPV4mgZLcmlD+TMi6Y7aFlsqHg6
+Cg/PpcqJtx4AimHnkroX2c0JsiseIY3ZlU27AMKXf899jmI4rwf2KaZkQKWVk1GhFy9rBU/jVie
v+tmos1we+Py5+ev7UybBfblWlDkBLpWHTYzGP7k2VIGRPUKXOTylp4H2kwhFNxj5YxOGgXtGosQ
2qHVko0lundjCu08KGvJ6BBri+xnU9jJI6kxy6r9VueSLWNX4xNXlmWfq9maQ6UamNasppGaveTE
2cG0Q7sBzdtgKWn6pr6UQHWmvAGZyaATaFAnJTlkMxzLZYl6vJLYVrOMdj5AXu2uDMXwToLY+Mi2
ug69oYA/y7Fzrn+TCF0nkAVr/VmKJ7ND4aVNgTY6tnQwlKx/ik0qyq7dwAP0SgwSevD5ezhzOLf4
lTQUofoAeV9ppP/Oa1TOmn5y6PDlq2oGnN/ybGsFDF6rzJ7FQHYwOFLl95ItyQ8w3ukOh5FaXJiV
zv2KFbzjcIrVUCwYm6ZbX4PfieDHUCIYHemGzTtyJ1Khk2+5xt7Ly5x8/jF1VQZEuF6mMSiowfwU
S5n9uvA81nG3+ZjRIK1dT/o6lG83z2PI4fllNPzgOnfwOOuuImt7Mm8iVZ+uU622DordyEFWJvNj
l8bTVyQ3OHOUTHqwyjD0RyogAe3b+YqTVLZzlNDc09TW7zo69RfmvnVF2P7WNZ+B8xBACMQHH9+d
DAyMmhnfEIqAaNc3YQFyR9J2IAAiL5xbceHhnJlTHJArFIrIBKSbsnlLQw8VvAin3DNpC90j2K2v
mm6eri68glUAs7ktx1pLblBIEGdum9xLExVOGiW5l5DgNnnhJEATKJEhoVudJDJ2dD6H0rXMDh9Z
Lg9kcxq04N+ihXDQz3/L6RO2SSq1oUJx1gews/mcSVGaZmj0WE57p/+eKJUdiLybvxmLoV0j0ky+
fn69M9ImJmxEZYQ2IYJjJvn4Ssmlp5Wo0QorW1uEO462K6k9k+S/qT0ucVC0jvnb1OpS5eDYtY8G
loW/Zla0OLrMni6xpVX6HcCHsaUxrIH/WFCKMrNWq/kK4U7zM8rb6Iu+zNavdjTlKehx+V6snq+f
ycd3yH0c44Sp2LPX2AyVJmwrjYC/zLMGR/qTCzgKLNPKlyalRtDEuX7HprPB5aAPfpca6SG0rdHX
cvytrjRLxeOi5PMVkCZKQ0toXSh8nplvWHqomPFaGcjQtj4+5jltHTWKaWyKDMz+lUY46HA3V9FE
sAecrL8J3Pwn0Y/Rt5ZyJAL4VlLvINRX04XNw5nnpFJ8XVV5EIzYxHz8IUKVRTrNKiXtyTGuOtxW
mLA6/YbK+yU155m1CWUeqlk4yLD1TtRZqkYSOinr3PSSmjt5srvrcjHzZ8PKkmcFqEzv8vlHe1YD
wjdtRTzkmhHdCMWsr6yyHQ7occv7zOkcl6gkgn6kdLlSOHdlF5oEp3MwBTBq0rRfZDYJ235wF6NO
6MBfEr85ym/aJDp8hHJ3U6WAtCwhxX6SDvUBxap+iRJ8WvXj0qvqw2ZvQPdnsy3pyZFvF61CYGO1
w8xEDhlnl6H3xAM35RUdZDuZHkC9JzdhunT0363G+UU2zfjVkQchBwNqahs3WyluyaMtYbeLwjLd
fJgRX5hRC3r/8ynjdFJG3mZRdqURRI7qdoqyxLAsMTOlp2V2fksVI/JNpZ3/H6/ENlEtUh0GqrDt
vBG4S5VswJdkR9XwTDAA3lsWpveJXctjJ5qJw3AoSEpmO34B0HNKQEF8xl6KPhdjgUliewpF8J5L
o515IV2iKwMQ0I0wU8IC8GH9RVqYBpNThdMOO/L8kDuI4VxCqpqvWBjMfVKI8EuTkRRw4cs997Po
u2s6w8XhC96ePCLVaenOVblXK12q+wX2n+dqob5ircnMaqymv/SWpCK1UJnE2lJ56TM5mwLwTNYh
bIpa9+DiXtLGn5lQqP+Dg4TrhzB5u++XJrSVWYxPZ0n75bmg/hJQJzQOmU2f7fORd+ZSHCLpbkDK
Aa6+bVqZs6KBZgmFVzlAKFqQDb6aJNkdmXSX9A7HEKyP68kqsTOBRa0TAhLjj/NkHPYibGK986Y6
1+cHbIJF4NBKTA+xEtX3uMF7GJhxjXFLqjo0H60ZYiAVjvaapS31GVJ+45cGAaHiJnIfP2p2RewK
yqG29HVLWt1/6dJcW1Y6vy6qBvDaYa9j4MspZOveHjrN3HVIU36gZ1VeoayI1xx75jdFUn6TDCJ/
w3In/2hNcU2Hj3DqocmGYHGGBHhJuQALCbNmdKVRtNG+Si1BdGvSaV+EI2QDOZeMlqhruHW30xKs
R/iPwKyQ2eDAk60HOnODVMSDO5Gi+0cZMUjus9yZlF2MRodwF5qKxPyUBfkv0Qhyg7paHtFZszLj
j4P89VsStmqDrymafo0mT89Nx6mb0IwOy6sxT1AQlAKLllvJicR2oTMJW8F9OP3NVaaTvY6khTQT
kvRetMgkIe3zoXQ67dIlgzu0YkzX+WXdh/1zhMbtjj1LpxjK4wwPnJ11X2+dcVdnJBHBLYmwNE7i
wpx2bIttBhUHdxo8K7VtbU1+vGo2Tv0iWrYhzoybzkD+dWvgkn9cUtmkLjtZpi8wciLCk4arkd6W
Ty+z3+daoX5pyYfdIRrTDxEeLY5zcuPcluBTL+xAj1LlzY9ckxrWeDgmQbaGmx9Zj7KaxKvWzkgr
xafWN5S+zVD/0491zdm40Y0uiCdZe5qxwrzMdpWoCDQdAndseTJaF/rOBNGPr8BxK6fBaqw7y7ob
FPJYuj0pBWzEsOrdaQqZqCjmW0nyFQOUBTxpmz0lzvxkCvSmT5wrzGnRk5Vm5Tse0Dnx7MTR3hOi
hDAsZln60M5m+Ft0Zd/vIsecHyC4NNeshDERNKEm/ek6/CyXVu316988o7VEuZL+1m3DdjunGWEh
9bQayIKT8sCSncynXJsGhKBYP5LIGu5RC9tIMmnMEDumPRCfIt3mgzntl4LEy0ypaJ/85yFNdw35
+cqIQhm82WIiaIzs0GxIF1uk3m+A7r1TBlL8tohCN6XZRlcrvqTXPZmSCUaFdYiGDpQdB4nNiTAU
CV4UOCRem0vFIbRScY1Pj91MbV3auZ5uJ7mWrcLsIzlxDUndDExWWNoqhkKzvoQjFYST1LzTuFBe
kjBOf0g6ST7E6gCGp8c6PqOaJWeCcrVxF6uL8t6qyl+z7SEQztryYjTW/Ad4ZPclbe3l9fM3cRTD
fRge6CoQQhlEYwPJMo938s/swiGgs0RN4JgmESOwX6KOuKJ+JGtjpyvE9NwpKYYSv1bqEqJBu4Qj
wINppM1p9zGlUlCOi1dR4SerN0366qEYau3CkeSIOtz+SLr39O+dNYxya2op+TB4exqm51nPfk6U
q/7ORoE+1ynU8NUyFqC81mTOv8mlSr8NiwzwCCs3m50S9bzuRQq2PS+38gZJrDIW0UEeahwQYw84
8QCHkp28czxCdrhB9twf7JJIr1ENQ5jJBh8Okl0Hqp7TQLIl1It7R6sW/cJMf1pIt0jFoVa7Iubw
+G5NZSQ9ltaYIaMRQ6EfhlSh76I1+s6OLUK36tz2AQIOQU+hiDRTapcONlr8dzSbLwyL9QvcPHH8
2pSniR5hb7k1cXUsolqO75XLFG82zVBXNcQ+VqXrKImUvTpMO7QqB4tUL79ZiIrq80sz13H2Pv0N
JuoiQ9exWGzOfyHTZyWs9TeoYrwfIxSDgJFV882MdDt0RVQoHvIRNhGWTMMpAhEzyqS0hageHld5
iS/icjmMZWhdiSiW7xydPmTYy/FtOxr9LinDBqjONO3zRiPsJKS0R0NNxsaf5YFZ6e2OrzsKiqbF
VC+6ZkcmYO1XcgeuvLLVG7ttu2+fP/jTSUpFEgm6iEMvEn95U1RJUwCVwiH4WBJO+LLI0xB0VW/t
YMs2T//9UjzY1VeIKBGFzMfFE5JN1nYJbrpeH2k45yapfR0+cCTs1YWy1VEt9fFVcgBD/sgnTBAC
b/PjtTpLmqOmSVlLywUubjPO7NmwsOTUIXwli6HBVk5JvR3ckjtwziHSNJ4I56GsM5LJDdNgml3Z
auSUhdv8Idd5f1iqHAv5WDWvqobWPyEDl9Q0RX8s4oLotEEoj5Fjkb2SJvWV3gzRbsqKPgfFUMoH
zZybQ0maCFlkVX1JP3JSpqPxAjlV49GiRqbx8fF+lbmeLUj+pD1bs/lHjsu89KEvSY9ZiJ5kx1o9
SPt8Ej2OY4poyRUHZLCVEf1hEFJTFL2zMWl0j2eqXE1dH8WuUhpG7U+jLl/Vio3LoBmtuABAkhvf
1K7Wfn8+Ok52ndwBeUCsYXx+VEQ2SzRbwnaJlwywTzok90ofTg91b40HZ1EztJYORZIluTTtnL0o
tVM+gNVfsgUSk8PRJTrBSuhKx+6RY1wJThCIGOw/8/uSTcuL3tn1BXnuqV6cW2Wfi+QNjxUY0U1d
I6ngHlLnw3SoZdUV8QfKVd2yp3dRrDjXYaZXHsnYxNBNEhzCeeXZjHIM4KJXWswLqXSp5L9+DZuv
hXWATRvzLs657TKgkc7XjUSre0bCtRpa/ftVNHrhozyzSVEBvq+3zUpzyuk2oqQuHR0KxwTY/xmk
aJG6cpjapp/S77qe4xHJQjGJedjF1RLDoR3iEfVO30xf2VCIMoB308eB1NcIZMiknEOXciIwVE6j
KCriuKbg8vmwPPeyVicBEZDrtko9xgP9s1+h1pBldC7RiM+tfSuSIvo6q03uYeaMD50jDD/MCv2+
Aqz2OOuIJuHITLdmO4gdqKn57fOfc2a6puxD2Z8i5TH+6ON33i/JOAJyKzwl6dM3My0Ag0dm+EOO
HLZUn1/rtDBLBYvVkDdF/4wuwLrT/+fWZ1ACfBtMKhEpwEGcmNd463ZUq0eYFaKkNpy8MSxBO9kQ
JIp8f+H666S1GZaqiVReZ1pbc/i2U0KeIQ8FPuM1c1o8p0YTBzoUGqTfrIr1ko6vM83tBxJg+kAR
tb5fkrIFklWoL2I05gubwjMfCWcHFBj8w2eyrbBI7dAopRaXHFBQ5USmZFwZ0NUvfSTrQ93e9Fq/
UdiBICLdIrAtfYnVeHDoFXPkJfDIFk/qrLbfFSei+ahIXWHt5E4C70LpwIJuKIvYFVqW87/pLGZZ
KUcpBeUib4LP38eZB8C6TeiOTY+YPfzmdcS9LaOj5XVEBsXFDvjqjZk1xuHzq5wZ4VyD5wuAAHXw
1i2MP2e29IQQn9mG/LQMCVF4eYoYGyjChW/73A0h2uFkppMbgDr44/i2K4cOscO0R06Cc8MJHFmr
jbnu+fM7OncZGyeGQ2kDM+X2uZE/AbWtw49ULehkbaE7N5BpLmVtnXluFD8plDNoVqnsutT987FW
caXaXUKJM1WiEgKcLAJN0osGie6iXPgUThU/6Ak54bNWcCGEHpudcmsA/Inpn6N2GjkeSNBWi1Yp
H8oCjGle/Y+y82qSWznT9F+Z0D008GZjZi6AMu3YZHuSNwiaJrw3CeDX75OUdpeFqqhaHkXo6KgP
O4HMROZnXqOhDLgYWMqWlfNBN/BSzKpSCcLI9D7SUVQ2gzoSDrde/zAB/LpUgTgxFSDceUC62LTu
1teZVoNZgKdVogXahoNPz0p915fI/i4RGu6HOSRmvE6hLt/XqWFW2z4vx0d+E/1Nhw0XIuCkFp3v
OhPKKYbOjeW3AJAvYVVO7AuIyhKRDvZCioqvVixKqBkCOwyoWbTXgw4XfzEuXe3HlXEaTNRoOb9N
Svb8qsNR8HLBhXsaWmy6WqT9xwlh3HoZ8BwG3wqfONk4SHndp1UX31do5eYbNM5jXJi1t0VTjI1N
DfvSGSc/rNUZh7mkwSECD4EawCrpKMeqBc1qoptUOeKhNnspQddkv9BwXnammIcrQERbJS3eMUcY
t+bk1XtBWejCgXZMpIN7QPYrdwnY0aM0X+1DBUyoSnlRwOykmfTLE02F23Oeb2lvpZ9aqsOPZbT0
qPKiTZqO8wwmXvzMXP1BF2j0uO1o/mrVBo0RsDFbu6mW66mPkUqpHefCfShX6nDWoH2DIKLMz3/4
xA9XEqlbz6pLFlHBjfmm7yr3A3qq3m1uTPggwS3bKxhGX2j4nBgU4X2+dGgTeKyYq0261OXYWQPK
S124cOgjg4VFNVyyZqowqA6VclPRIQzOn5jHxWBMedkg2Nvw+UJ5XUXIY2xnujl0TTC1RfclZhM9
VYDkPru1MO9Re0QWDQU475ttxwjMUm3RtaC0EL6CnRzmr3bcx987FF7uQRHoEnPmzF8GvbTfLjzn
idmR6BRQN+B1CJLkz/84dBtgEE1q1U1gjmCfOeix9cs1c/ns6m1UcGfpxffaTOdPmhJNbzNCdJJ6
bhbuJqx7a5sA1devqqoo0m1L9HrThmn2jiJjgb5ROiHsfP555bStdhC7HUQPoSMOYuvHdaq5qUXJ
4ya50W5SFUJ0Dp1rp8SF8SLKzvjq9Alq0jFItPMjHx/J6HHYGrwqCE54Qa4mKodCJkmRsqegCkLI
KL6PeqocA6jaC7f6qaGQcpGNMBJhyHqHa4K6N3VBgyrOCM19i5Ci59duOvoz+rYX3urE8nPJILFC
lCqRIqueRYzRYaSo9CycCnlQwOuV+30x9OhG8dQZJWCUsMGCG616yRXjxDvyWUgGHIELNdTVdCLp
lSN4qCLcouGdHnWjtynNMvM9c4wuxGPH4EAHEBhgFGB0ADsJlQ7n0y1TED6IdwcYoZZuUIPIfi9b
iHrS8xSF22wySKB1+InebnJCS2wdzqblqs5tFPUVBSFMn4gO21kYRQr6tgVdSrtw4yhAFa/Vr6Np
KZHbjoZm60V6E24U9FO/1nZatv4ItN7DJYHo+8IZc2LtaBVL3rb0WmO/HL5W3XigKIqwDrLJil+J
SIdbSUC9szAjfARdom6KJU0fzn8Gx1c+4RJYX5J+chqwsoeDuhGVPfxakHBpqnBbUxH1jVSofx+e
MQwdASDFkMCQHDocZtIGAbXOg7WdzDoUhtl+sKcFdjpkFbqRNGmvEdeEZWjWzU2tWg0bNsVKWBaB
UZREoojQyp+TLtxrQqcEfX4W5GdxeAyZQKooVAF7kXoGqy/UzU3Sl1qF2oO/wVc7jyEkIE20mW10
Xf0+t+P9+QFPxKvQaFWpIEdOxIqvAg4FB44Zl4M20GNXHVGGtr0Nng6Wh2SPtnhBGgsIBjHusqpv
RoazG7ShWdDSa/IchdHQifyyy52vsVpkH5OwGxCsHPILpdgToRrbTALBkXmQOgKreeHYj8ZewVa1
qBpji8qcvdNVsBUpiiNfiZbjFGpt62L5bDY3Vj6JXdthwYjIfPQI0NW+pTV9CQR3LAZHv4yVYpWI
9KTu0OFeKpRSQ39YR7gHc58a/qTr/MjqOP0SW/XyXmU0hHceJZpwm9WQULZjNQxPFK6KaheGLg4K
Oa0U1CPQrXxT2t74CeS9Mzdut2hqMC1giTUaED8uLPhxhElcSd2AfYZfG1CFw6cWDSA3tVUVBFNG
3EbGLqfJNFvTtd7M2Ra4rwmtMZ52WmuL+8ZzemszqrXxE0lke3f+WY7Panlugif7HSHQoDt8lBpJ
XmJwxCi7qP4GyVe79Qbjh5ia/kJd8fhwYSApeUHxlN6aK3/+RzCixE5SYBvKQK0IA03LUrq+9C3O
v86pUUA4sUtR5pE98MNROj1M46YnGcq6mE0xlu52qppLkcrxpMFMp1kA75C9x01+OIo+VmhC2FoW
JHHVBhIwuUMJM7rpdOvn374P/QHb4HCQtuVERYcjNeTNUnoea9isLG8906KmjxPC9vwoJ04gANUm
dUQZBRHWrk7+HjsqQ2tC+Lgi8z4k9STeI4Aim7ZDtkmwNd+ivE99OLm4Jg/LGOTaMG5QX22CqGzp
eKKuc5tHCbrw2eBcuOOPZxtQl0Yki4YJii/rJhB9BS0M8xzyqdn8DLNcRwCzMx5TN+u/XpiH4w8T
DQypfkejD+zy+sM0UP/hCMkUH2nCns9v0TI/1fTuBvBnuhXphDu9wp0WgIbVN6Edd88DMJ1XQmf9
r1UW6PRBPgd0oqGTB27scOnTksRQ0CjiukvwuVOX6drWo+xStnvcmyE69EjDgfZLP+XVXo6UYQZv
hBBjqbfZi0cQ4Ccu/RmklwGxmGpKhQLJ/Kwfh58G2eUGGYzx+/l5P15hkNGQb+iE0ddG4efwVaEx
w3fkyoLvYCe7eCZZpLgxoNHfXJrVE9cY70hGxE0G7YJBD8fCwY8zt8DD0I0r7ICsKpfV+iTvtdux
skrEemPL+pVXi5P4Moj5MM9cz0GomoCnTJxp8etSR9ohS+emzoWw79TTMQ0yav6N1F8vejkbodC6
oqDqMhB+jSgy7nW4v889aMtnZN3bm1Qd1SSIDNhLbp5Ee3S6H93ShUIyk0hcRwaiBRce6/hUBQMM
xp4GAyERX8bhnGE8kcdKnxXYrww52DazuLaR4/7bqwiMNbBmkOz8t9wQh6NoU9qrtLfKgL6U8r3O
k+qWVvpCu99SLxThjl6IoSQnUh7ilMzXL4T+lVmXLoAUT2DJN6ZGtCdr/+sKLs0JcLC2lJFA8XEt
9VSGClaFAjF3GAr1FYgrtLtb19mc/3jkx3EQrxKvS2UXNg1f8FHhO8mdZQrRvg1yt5xemiwxXgw0
yV4do1OvwUHbfmSr7dWEPDsal0v196tmGjY4PM6O39nm4aol4ehVpU2OBVhFFlu9cl+7AwYxFUZO
59/0KCkCDEImy7JJa0wip8OhqBgUsdKhw6HrFcJVhV/qGhZVNzGRstFfUkQFmHQ8syRfEBP5ixBp
DQZyBYe82+AJQm6Ob4QYEN0LqKapQFBKXXiBlU2hlAMwoo/2UGBiN4Pu/pa3VMh8tzLMn0kEKHAf
W5H4tvTGfEsPedg3yKHqQaHZOtj5ouSKiWprhvxP/3sBouMtPYdxDqhzibThEeiD3cMgaVTrCUuJ
wfQhHwDUoi6K+1asze1zHOq9FZiRQHQi7AVKd04r5uLGdHRwmiUHXgAbGzU2NVIwYu7FqMFj7s0s
2cR2pd93ihemaIGM3e2AXhIS+GXsvhfxPF7Z9ZQrmB2lC2L44EohS492ey91nVJUDQWGi147GHFA
J1/5ljqJuPViHHEgwicG+yGKsMwehKN8rVBJfIucUKeJ3c6fB6czfkZppXyt1cQqkfSx4sof9Mzx
OHcH5R6HXAV/dVPUKAYSkTR3o1S72dRjj8In8QySfJm6IOMD1iVVrhc1TvaTiQDPvojsePEbvUYD
0q1qyP54yKkbpdO9rwV+A7wgZLHPNaa3pq8OKmZWygyL62MfmxwKGjqJgPGKCVukIZ9teztYDV5T
ebqg44xyLcs04ZSe7uim1l/Goip0RM+7BZmuPp2e+7zRzY2DqMALPgxFuRm8HsMS0Let41dg0ZsN
pBdaDpY2I17UQduufTHXw+uCveEzauh0l9O66ctdzi6JAALWU7X18FCsbpYa6SJUesuCfsCAviwe
BRTXNyPK26PPLrOtDbrKdKfa1sblaiprhOVIHvVpY0u62iZzlvxnunQTHxG69rofTa72xdCAnPiR
Z+EyBIRqeB28YlHRFhyJ6ij9Zi5GZqL6CTximJ48dWheM9MywfQBg2KHkPXdUaBXtaDXOlDVCQFL
DCLKGD+pPZKLQRk7rSTLuwhxFHNcS8vzDBEJvqfYj0LhvKDwkVaBEXvufb20453BbPLrnEiayhmj
uWwXOI544jaLAEqeS5MCNqIjsXYZhmZVhbUGdVmOvPMHz/ERy8WkaTIKl6W79c1kAgJYhpxgV2sg
xAT0ceOdB0zwrkkS82GZrPlF5DVCJbgN+gWVlQsR8DEsUeouSXoZ1SBNpjeHJ1+H1JNXj5TrChQt
oLN55YbvtrhubOGCw1jsjZ6l4x6xXyMwXFzDIC9TvHGBZmlAVHzi+GTLETU+np+YE/coJVAD/uO/
9MJXgQFApoUuvYnsulq7H6syn566TvUuTP9xVMTrkwNQNpLEEoCZh69PIUYv1DgtAkXQ+hDLLjQ9
TJHVZyuydk5pvYIlukvdBVVITF9nE1hGE6kf22K8ULs6ClTBVkMdBwoO8lwjaD58EE2v3V7osJhC
Yw6/e5hCbMpq6W4bO5y3fzu1fAr0F3AVIECnLnQ4lDAbkRN/SueC2tnXRh7+qjvnr60LaO/J5hI1
VAgq7K7DUUxvtpyOjhLOmX22E2ZkPidJF13I/U9MG9AaqeHmUOKim7gaxZ7IcWvqM204Znh1tMsO
ezOpeupcyOCONyQgLdm5A8lzAg/TGnTIHYy5A8vlo8gSZ96FNZDc82tzDLthRbDFpDmIuqCE2x++
0GB1cZcm+Ld7aJDgllRStwkWNVvc7RCWYe1XzTQ0CLPgS+Ar6SzeGsMWVTBZIpVC881wPRhDPl74
UE68PV8JeEAqOpxT6w5KFze52Y4CiZG2tLeQEt1tpqH8c+Htj+Mibh2iIqqjFEmPNo1O8zDRK2n+
JBIsDaY4e0JXBqp9Xzc7GrnWPcVC70GbDGy4SwuKnK70Md4TtfXJ0fL0hbnBPY16vfds5J7tU2gX
fz8VCLvTF/SkHgnh/uEKhcuUtmlGM8mLsDpR1Z4o3IMtc34qTkw4v/136Za4lCTpcJRMbzrMOanc
OrmGpZw3iHs1z7UL2+3E5wPECFcl/pLF19VHag2ZPYpUq6XhTYs6Dlg7q0iaqzw0y0tre1QBkRx9
ubgAJwA6HvkAhFXFfd6QTTij+inGOeY1Xbz5ZUis+ErH0/3TMGjZQxRGCRYWuv1mjpn13Ixky+en
9neqe5jX8CRUvcAFSPeW9QrGNarfYQIez0ZbLLmZw0X9HGdD/51cJAH1BWe+80UjSvcWVTDjVRNN
Gt+MdjLnQeH25lNIp+ZFyyoMAMtsUP1cr4bruXemeJuj1vkDQVYwpTpF3tvcm+tutyxC/Zn1AltU
4laq6mldFL/cULT6pooqCoqJudgv59/zeHFptABupNOgSRr3agv1qT3VGmDDAKnZdMPVbqJbnOqf
NRgjF4Y6zp/gpaOFSvIEegkFksPdalFChtLSM5RhJPpNq+qL69dpZd67Bo2zK4e/gQ0XVnPJU+TE
yDBNaKxS5aF+sAYA220zIw+EudCki/61TBG/xlyj2xlOY3zV42zamWGTvZ6f2eNjivIZjg6sI+eV
+rt1+EfFGTnsjh2EIKq7dABHQ2FZbyh6WR+6MFkIJbJLZORjmTwpNYv+JwUMup4s6+EEZ+Q8am7C
pMgyrXkq3AWTZA2ep7FrIncwrufIiFp82gzlMdY9KINuVudPjlcOWJL1efwpESHZTlUrqHpp4Eif
MmS9NwZmoh1gA5Rkr+n8ND+qrmwfY24X2oBWnHzBsclD9hM3rk8d9Gd8HksaSdhhKYNvDEqab+uo
yrK7KcxsxcdquIG7NdQtlDBXKbSNbQKm2ZCGmb8UZ+7KqxQ/aNMn2kVDtmkxKk2WbP7cKq0TS2hj
OFxNEWGCX5KsD3972oGp4LOXhRPpDrUO9loLU1IMDPEmW7rujkL/AF0BA2UTpsLm/A45QhxQsnAl
WpVFQx3Lk8f7Hzskgmrlqsk4UNN28g+ZDjFManS1V3iTNFdk3BEUCke/D6sMdcDzYx9dHYzNaU70
QL2PvvVqr8D3UiIYlcinwAi7AYEAB0/3jH9lDv/5Y/pf0Xv16V/nZfc//8U//6gwrkmiuF/94/98
SH7gClr96v9L/rH/+68d/qH/+Vi/l099+/7ef/hWr//Ngz/I7//3+Jtv/beDf6BokPTzw/Dezo/v
3ZD3vwfhSeW/+f/7w/94//1bnuf6/b//gblM2cvfFuHS849//+j653//g+j4jwmXv//fP7z/VvDn
grb61iffjv7E+7eu5w97/6TwB3wXNRsKrWy1f/yHeP/9E+OfXOQyagBQwMrIIlNJSSD+73+Y9j8t
0DQ2iAMUVPifnJ9dNfz+kf5PCR2nVMQBgMw6uNj/8+YHa/T/1uw/yqH4VCVl3/GL2XZ/3HycVBQn
+UU2LWGpCbsKl1WkCWlRJnEQ1yVghG5ON5HejRc2/2/8x3oYGn4GU4AKK5nV4e7PhY7dVIjmKv4E
w6Otd+prY6uKyi3XtI/hVA0vOvWs28GqatUv+3Kc/FH1sAFNXdzr0ZZ01Le4497C8XV0ye1nafZt
67lya5V28Rxnc17cZhZUajwfVOveEyNdYorsCn7Iw5RWW0MfXeEj6Kl8KUJNexJ5AmMtw1ZwPwsH
vFJc9N5TUkGHovVtqRv8KNPbJkNEJzC7zP3IsYpC0h875d/r8ef8ry4OOf8kmiC6CTrIi9aqMvRD
SguYKBWxEOdD1G+dxX0yy5fIYr/952rh/xxIXrirFTgYaLUCS8w9IToGQsvxba4xdM1d3zZQ3RTG
lijNh9hy06NYdn7Y9W3MtpaROzhcl0b+EbQzSpJhNEoVzthMeDVC+NhS4cdwOXTCnYnjO+y23rlw
3h2x+eSo9A+kpogsqq4l7htivNATU4hM5OBJIYBkm+UONJO50D814B9Kv3NsktBMXzY0cav9NJv1
JudjuZCOmuueF7pEAGORViI9gOuxBlx0RYl3bTEpfm9XsIhgbVgfKI/qk58YU2P4aDtSN53BQt+7
USSmjdnlxYcmSa3kKhpzD7PyflDvYAz1wHHDdn5LKhE+mk02PChD5c03dathUDlm0ubVhEE8703k
wetd09qgFdNlNj50/P8fLHQlb504tD9NijEKvzBwrePidazv8rRRd2qhaSgJt6Y9Y0+azo91NFKi
hD1ewGGGjr+j6tVRMh1zBHo8q0u/kouqzYXDQu7EP3Yq5CdDwgRwFELjWJoPHp4VVMex/J0HrOsp
7kP6tJvXOVTm7/WkX9IP+X3Br8dCa4eojXzHguB6OFYBu9WOyK6Rt9GQzPB61w7cbujvDPyTPqU9
LlaQD5Sgc3T1XsmUeguboH2A875ctQg/58R2ynBnGXGF83SLYKqRppspM+lgn/+QVgfF71mhRkNt
im2kUw44fFIXO6kM39EomEtF7IvUy0YUc3Dz48CsH2HHimp7fsRTk0P9ESakrAfSBFmFDUOMz0w/
j+g98o09Wrnjvod6UY5f57qNSp9CGOLhjRrnV7ClPRX5WPyDAgPR1c+91OgJRiWcr5slyQpfwMa2
0JotxpeEfiOI9GTs9P35J15dZnKOpBEIpi2YPXDsrKAFyzz2aWiymnwcj42BOp1vWCUf+/lhjs40
idUCHkB7EhkpirWHSzGPCL7lC3iSxUT0A1+cfou+71OjLP2nXCdUreupv3B8H1GQeDe+CRrJ+C1I
NYrV+lvUexV9KBRfBVAJHSScl3RveY3kOVRD/cWs52XxRedEBiDDKR/3HSaC3Cm2kT6ff/8T0ww1
WZKkZamaFurh+5vzKA0uK8U3UN0JJlxid3GyJLvzoxwVouUbS6AVbBHdQPB1lUIWVg4W06rB1yyj
ep3bWbXNMnjjQWyETuYnkWl+HcWUX4c6yGKkoaCmjVkR/6D6l9xXuYs33ACVAZIyQrTnH+7kFBC5
gZugVk9393AK5grvt9jA1KnJ435jYTF4TYgT/f0osuJHHRpKq7zMDkepoxZjIK9V/CjV+k9OJQqf
PpPxdv5d1pkJ8yyROHw1qNjQXV195g7sIm2ZmGfNiIudYnfZHlhTcRU2xnI/2Vl0ZZgDDpaFE/4r
YzhIGM7EJPJ7Je4kg6WIKll8q+9VxwzaQoUYHXe0WZGnquIs8dlvykNqzt4GcZXqAyIpymdnlk6Z
oo4uwVCP0EjyEaAi0Z2XtR+e43CKu6hRB9OVl41IjACBrHzTpiAgk8xOH5VB5BBS+2jfDQZCY07d
3kIHGa4yzZ42S+70N1ouuFkj5Mx7gHyXiqzyS1pdT3xhPCNtD5rCa985tKkRTUzcCPHdVvuY2fbw
EAEBky3WZbxzc61uL3x1pzYD96A82Aiijq6ZqZwSozQ0QGAuErUNvcxbE/Xx7yUcf5B0RrdJcKn7
AN1w/nx+G544VdG7IdKgRiWrU6vN4KFQWlgVHXADBdRN3mJAqsGp2mBk1yZg7GxgwijbXDjLTozK
BqRoQ8GIU3XdlECzux3zCZWmRi0SXxVN9EWMRaNtW0OALLBgl1JJGpdL9iNH9RsWFVQBxSI8nHFV
MFYnSAufQwx2g+r8vJjuJqXB2F/ZdtncRGUVWtAq1VrZ0hLVblD8N8YboxiUX3MvXcdFAW/gqhlV
9VcCCjG6wgbI1YIow0s2GOiq0hL15uU7qkGLfuUNTReieQIUidqx2eQgU8NF7LTcdZ/dyCxGv5sI
eq40c7Dm604vAAhMxdKVQWfYbXXb4Ytu7eaKAjwnvjdvGrwpXnR3MnC/VHR0qOJ88PDEqOiBD2Vq
D37vDOhfTl4eA3mfMq/152mwUHUsxCW7mCOKjJxJR5LH+Y4lAWF1HRmekg+WuvAJe3p/G0ZCbGFR
jwaRbBUDWSqHIC0ydYNVnbjDLLG69eZJvfe81LyaMxQD3Xmor1PIO/dNr+ofR0OQYJ7f3CfuC8k4
A+JB+xJs8+okn3Ur6soRoL+ulvZPmjQCXYVmvNCRWuV48jwFtslNIbn0wGxXgYnptdPM6hN4xTWp
BswCtM+EDcwO3+lk44bVfAcDz7A3LuaMQZI56oV07+R7gs4Bd4tQKI5Kh8dpL7IhmWcKf3aqaJ81
fe6CFE3LC+CcU5EpqRScYKCqnFVrygIJXKGSN1NOqC17Z+aiotk/IEoTmsVutga0NOai9q4rU9X3
lt4mO7eZkk96t3jXdZLhb1HMbfkKtx4IvIoOmqfFZuTP6cV+yvF5ykeOuxS1RZ3jRV1NyOypWdJn
XK64XXBHQJtGK1pN3+pKRPfL7GkUatO3qVftC3frUd8QvCBhqgzcGZnS4+papzfmeVWMzyy0Fesq
1yPrYwl+6lqdI+vKW5CtdZLR/mUriH9AVu0A+6Xivq0GPM3LuLnEEDreGTwOXTJuMRme/37cP+qf
szaHOqY4BI2K1W6KClRFMYNKOv+dHYH05VujMygPV2q6HK+HGzDu9Fo4Ai/UKdb7rZEJrNHaGaEx
rRn1fYHP5idBwo9Fu0rntk0FLnfYnm7gyFXmLofXvUXNC5/VLrUKEUxp/F13FmePv6NJNdt0L3yy
x8kuz/s79aTrBhh6deuJLCmqvqc8IET13YR7Wvu5qvRBYk1Zf2Fyju86yrs0J9gTOjjvdWckKswK
t3XmZkFq4uOwtHkCo8J4aWbVfkkqSWLGSuL7hRWRM34Yw9Dsl4cBKAY0ZY8irIKyWztBQMDH/MWh
97KjUcLprGdqGeRzhs4MWC8tUEippP+aWfpG547In00JrBTLri8AMk9NORk0xU7KC3wdq5u3NKoJ
kBjhxVShdxg1E0UopRZt5YtkCi/EU6c2JKbwICuQ+kFDwl59hkZsUxfwmHS9VIzHQUzQ44x0aog2
PDX2sqtKV5ATloJE4ipKQsjaRUHXCh85t28Duk5TjiOYmewde4mnz7jhoCgHM6hPP3oNtqI7CPW4
Ds2WHWtX59fuxOGF/i8lGIojNBDWshOFEiEpMvDszqiJB6Tr0qvKnZHrQw5jX7Vm/kEPhxQVBN28
RHs4vso4Kyhz/C6ZM3GrqyzVlpaqBN2gwQVbGuiEYK99WvRY6ipjojzgmN7dtWlkWe+qIZbnadTS
dnP+9U9koDwEAH1amORH3DWHh8lsZeFUjzA8BrNMnun5WlRbIgdugvXidm13NS4uqYJq9FsMlMbP
Nfhu3HC1OX1pRDcFqYVi+FVYI4B1/slOzI6F7xAlMtRjQGmtNlUy12puRxEWZpG2fBkEnd1dV+na
h2RUumUvaq+NtlPSjNehNxvJdU1yUb+cf4YTB7rkSVC5pgl+TEyZlRCVUCeJqFybjc8Gwelgji7l
Iyc+VluXPWTwR47chodLULq447jokPrC8aLat+i7B4SZTuErlT1diF5ODkYURcUBciLGgKvBCtvr
6TLSgqzGCq3S1P2G2/ZnATX+9a8njwInswbtnjvaWy1ghra1pUXyy0IJ7ToGNoszT55cKD4f0fq5
DRHbhUBH2ZC23zq7cfJknE2EdonE7cRv60VgaT12xnWSVN1XG5FJ/RrnIW8z51ouIcBp7UdK9FMX
wwDltM+/uYNGPQ2+968iiXCOUu1kCPhlhvS90xO0gFCAe/r7yaHeAYqdJwZjJXf/H6ECVUXLnXEn
9nPAotuk92YfmoZ54XCTi7m6l6gSUi8EIwlQzFpFZnnRUPaIGEWhJR50kmuZ6J32YlSxc0cc2124
CXR5la8HpGjGMkgjQuDzh6/VxJnSEQwrPnlA6ddTo7zpOpYixtIN+6idIj/BxuCOfmAWRDnShz2y
W6mfYG29qbNkuR4E2GUrc4sru3OjXeO2uu+RHl9XinFnej3i3mnftReC7RPfuQ1UBCgkexV48Gqr
6ks1abUTKn5FskRa2iZXyqz+LQRR7lS6pNwxko0CL/5wcuK+VQYrJ7cF4mjdtIsVg8xu++35nXXq
A7cg6yGrSu326EJbcFg2BZKgGA+E3qadbOj9tWdIqYICS8y/HwzJJim5QIcPy/LDV5oWSy3afFb8
Gj/DuwTn8Ouqo5ZkVpF3Idg/tUZ84qjecaBwMazWCNEjsEmA4v3FclE719ruOu8L8+H8C52IH8G3
gEWF+fG7OXP4QhkGgi0UWzZw4vQBoX67q5Y+DsrucepQ2RuTvxVaghUH5g/dWIATv4XkD0e04MvW
YBeR5yOh9TNzqj9avTJd2OHHuwKYEMIwQG1/J62r80bT4EXMHTfZOKBmqSpOiGvgojlbzYmj/fk5
PF4p6QdFU0UivLlhVofAkCLkpQCtCCTUeQMkpvEjgN4XzrYTUScVPIzqqK+y2eEHHE5cNqPCUIXS
b2XslB8tCpM+pJzoBi9TcTWkZuJ3ad4+qlmU3osibm6tFK0Zys1QQyKMmLLUBs7dDj8yUXpPE3iJ
D6a+pK+dWoaXINcnph+IJ0156KeywbEK9fKxMpLCY1t1GE34DfqecEp64dGODfUv56f/eAtTLUDL
DUkxInLAfofzYlohNRGNCkmnOrChSzp9s2IXQWm0k7z62ugpcUVv+eeHPRFJHo67ekc4GcNUIZoZ
4BgYbq3W+JbWNcqpaKJvHLewnnN6ovsUUWZoDL390Ruzb0XmLdAmoIDsxh5u7JyJ6tv55+Ke44UP
LyUeTLaWyFCAPqzZuIU901L2kOi11bipH7p5UZQXtV7y/AbdFit9WsoRHxA9irRfGH4mbdAmoQ14
EB+i+sGqxxIVulZR70u7zq1dGg+oVFDFdZ9o89nmFQufO/skivTX1GpnRA2cqaVbPSIbR2TsWVsP
VOAcVOqi6T5hSWz4bh2mSuCiJk4I3XltdjOiT2ZtaGchFg9yEDaJtSxauumnzCA5ELb63lmV9Th4
5FXBIsTwQJEq1f0yassfY6Ul3W0/WNJX0arNDNMMY7ICnnLGN1Kwve9yh4ond61s3PaVjrkKiJD5
zbChI269VsPFOAoXGNgYEta31A6bOQBMj+pPtmTix6Rj5gX/Z5ha/qBn3QFu6W2cY/qZmAkqwQMo
FfHeqjm4km7qmxlNd3XotlGbhY4/j2E6bNVhIKxSq25+swgWHkNtKH0xOUazN2KzjziUKrMO+s7Q
Z8Bio/cgNOh+27ipKiPoRmJ+zRXIrro1ybSv9iPqxFWpG18cfDJ/dl2d65vJGs2bKBwr5MmscdyX
dYmrrabWjk+NsCX0wIsSyF7XLz8aY6jfbOg9Sdoa2HHXoQ7nZSIV1IlY/VYY2GRrheEUO6tMkUTV
07Y3ARa0pudrWug+QnCllgqXuxb7xI1NfBAQXTf2cZvkjwUk588dQI3P01w8GM2QXreJ3WpbNyza
96bTtR/Z2FRvoacsn5C+qzJIb7310xUTsFnUvdPmvqajUGxKHaJqYCpj1d2EBqljUOh2QYM8ivpn
bRyc3s+dTnstMRni3i8d9o6T1t4UoPBfa7hgiew2tEcLpA/ilrnfatDpMA0V84Othco3tbVnsBqa
q7z1yez+SOvWhD/nRvGTUcqu9zx1cNPVUJh2YGbC+TqXrtMi4FItnxy73CMFD2xf9PZSbtUkKT43
TY6Iaxam5Rg4btRrPjs9Ap9u2eETTE5dx50l0u4Etga5n05qfz/OSf49Swtxn5tO/z1r5yq9doSW
XjfwAP2lnGz2p6Z1T1WaxprftEli+dRjZw50Y9JuYS21ztayBx0bYaOq452tTaq9jT0VWXobJEiF
tk0IdB0D5bjELTgBBymaOvxmTouCQDFWJ3MQLZiiB+y/AqGQOt5PqHDZvucs1pM1KlGPiqDTUk11
BCrB5uS2+T4d0vFn2aUgRppOg21YqwixVVpJGYRCV/2aF2lZbfKmg/+t0Kj8Pjj4E+IHmbRDUKM6
vQRdgXzBHnNcLGtqgWjNdgKAXdwmaoMvRuOBfr1SRiuT3+GMwUbbVYlfaLNxO4d01iVYbPyVaU75
rA3km/D/LDEESPSIG/DwjrNZ9FjAORRF8l55msAyRVXCz3YZVXclfGcBVCr0vqpVOX42wYlzRCwU
vH2qW5CAqK3Bkk5I96xA9Ybio5IXlRkolCGfVbDQnwdZphiQC+oASpQVLhi9nsebGP/hV7URGO+O
sdV9XDRrhlm5WPoXZ4zDTwmnNuLYXTI8UhBYHrw5yuFZAhOZ/aRZjHkPRIEbG5aQOd40rpnULHmr
4Seold7HsqvyH32nxeNGpIvYWnUKgS9KFPGwtIn1vRnz7qMqYJb4tTmq30Uz5I7UHcpUKuNS9Lnj
psKpNsl+Da2lvs2pqmN5bHbRA2guLDuVxOpsTHCExRTXrrr4VbXY5kanL/MoUGKuA20apzRA58C5
QXGvbzdmY0KUHPrQ3ljm2IjbUBmKaaOmSf4cGaJx/zd7Z7IctxFt239545cO9M0UQDUsFnuKFDVB
qLHQdwkgkcDX31W24z2Lcljh+Q3P7KCrCk3myXP2XvtAl8t5Nq2JVc8bqvLRCIb8C0c2muhp6gSf
0TJVr8U6T0+OpfR2hFJqYWz0aW1ePPPTK+Tn9I/lp2FVZ6GQPunfESxychkDW6TfO6x0rxj+7OrJ
s7f6I4t3GJwNEHvkIvV993Xy0io/kt0woEVcVjD7k1d/CGqg6/uU11Tfe1lB6uOKws26M1Xbjnvy
46EYDIYNQBOnN/i7UjMFiVCTNGdCTuWZQMHgvGRaQK/LBkTx0nSw+m7tBY0tmhLeJxItfIZFN1uf
6Qe35EiWS3adympsTnNpweJP4UwmZViYt1ON7TOaXHs0jxYhFywVdlrdjTNSsQQlEZowUpKcKcrp
TZaIh1g6EwwW/s1MfIYXITzWTFfFis0ZpD8EVc0E6akZhvSROWhq86Phm+zzYDK7nS/t/MMSbNI6
pKh3ZAmYreZnnrKFd20VknkmSxrIyDkoeiKvZ6BXScfTtx6zYBO3oxfmeZzNrfdlyP1m4r9Zw53Z
8/V35pznR3fKaakFPDEE6mlzmKItl9tyMGCtPFYQeIo9y0BBBeG3IJKawVZ1pGo//ZqxwL5sHNy/
OcKHRtthYmfs6C3W/eRZXRk7RC5bO7alwYtapkvE2Yc1orpxcgUyls3dgkOzOMFHy7/8GuGxcUTM
Lfx7bZrMYrWR1vzrdsjBMqQ+gc44ZUXSG6K7y1YnLOJCu5NxIBlyyY6zqcKPygrm4qocpL4JeARI
Hs7rLrytW7NJGmtqQvKZLoKh0W2dOxyvK7nNmC+XKEP/RkZTb2xeVFXbDCbPdIMGz+w0pPvBEUUZ
+TlNT5BnQT2f08IPv7nSX97oYjqEaZep/xQGW6nIFy9r/JnDQHiq7dYWSodw5IlWDvwn013sz6uu
2Stz6jwBB10bBKr72jWjUgQstekcWn3ihaV1641zeCfKaXrs0zy/9SCY3uW56a+nFujws7XaMC0a
29SPspVhFmlVOpAjFDrGuFzH9RMFX9BHPQSTMkmNhU3CMItK4bLVKwwkV40P2VpbbxUJ4KxS21o5
STV7/m1NnkAcOvPCNDs3EuwK4fdy9MTn2WKmaWxr7qJ9JGorNtk0YWi2Wbu3CoqkvW2vJgG7ciGO
xhKIW3BOWHuf2fTw6I2GLhN3slT2yPuRwwmbsrSLO5eVKKoyEbwta5XXJ8It2vq6JhdQQcec1/Ia
PoBEp1IbtSTsoC6rqwrexM0M7smMe3+Y3VhQRAyRhbpA3rhwoYg8GJqq2Q1uTRTXMA/tdLDEOgcH
32qL/qSDsrLoA5Yy24vUcMtDqKSD6GleJ0LSZ/2hlqJ8IkgnJAOHeQLJ3qNw3MgHjPPB6GAwE+vi
KrKkzAqi+DCFWbXTblmtyazC6hVFFBbsNOyMF7fxs2e30411snApnTrtm1viVj0581WICnziUbmX
fpVLVKdBeSQAbSlPAWmbNy1tMsZUIHLqCMXG3CYLsNgpUtqv593ojf5FgjaEKGaKTR/bKqBEs0PN
c726wj9X2jCbnV8TQXeuO3J4I4qpmXolF2EWL8RjPZqNvwT7jrr4m1JT5u83XWc1+TGu1R6t2UXH
3HZB/l35Zcp3ozq5ITPDuHVTa7t8OEKGJF8C6yvbpX7hZXI1SXRr/dDZi0tvpG/uezPP06veSuWb
0YftHdrsKt01xjIcukVV6BaISJujsTeVjjOq+Z2cM6bozAOwijjzpGK3N9bmLLdZZLvNSE256ydN
KqHXlWPiLFQBkbG61ravx9Uf99JrKtxdaNJc3rC5YknCizETT7BS/fdpq2NJF85zo2quWfadJd9e
0MoPty7KdfuYbytWRkjrVfNQLXnV7wKjThXUTzUMUWoOYCqQMTgrOO6Vv/+/2SYraIKoeTqXaiqi
KgSiNCkymJi4jNYvOpz/MHKmpQE56uIoQNby3kdc1XjblLWwB6xujwp5+jbnDme7NUcoFZgp1yFw
aTgvxpdRzvKUG2o81b1Of/c8nf/3rg6QRsN3GDpeJKGX4dbfusikXhitbGTGUNPKD72oxt/9qk1x
1DtkOvziHP1Pp+iLX5tBCCb19/IO104pp+2JH85RLAJaPibLWI7fW2G5EWNv6xfn9n+QrZG6ddGE
IZS6SHTftUsB8lhV79BGcjzGxJz0WjZKsYXkxdX6W5qTuOW5LUug2QwfKhH0d8MaOrvZtRTE+g17
e56G/RDVggyWCv6Q84sr8k+NFpBol3YuchR4LD9efSSaRueNwMRWUmsQUOUcSENd9pA/AnFP1o8R
z223/uIJ/HlgiWIUCC3Ulj8xMT9+qp+xO/JG8al2N18LbYIsqKYSxCGE8/3oY80rAnve4qHTv6Jb
/fzZPPwXnapvEOnE+OLHz7aIBqiCls+WW7meumoJjmQJjW+j1X6mDE7vdUNzYBTiP1ssXLDE6DuY
kDHUZi744wfrQpCItLgUMmKZT5x3mpNtpMNuo+mZR+1af2QYXv7iSl/u3499I6SvKHAYzSJMxQb+
44cKaYb1tv2hAS7tEyYWTgYbxU/nFvmZ//DLCISfu4QsLEQ0MY5GKUGX5d0HGsWshx4p5Ci6bt9N
GA0zh9TYTVNjsqd5qZn42mGnDDh/OxxIBs40SDnzx9AY2v2GSPdk6hltklOEebxYDlXxf10GkETT
daUVT7saz/qP33EpVdDnls4oQnovWioa5EZ3zkt7bwzmt3//rMtdfXcDeMguD/pFR/hTHPUijLrR
rY8ESnXdmaAwKY6lI0JivnP4XfEUOtnrvGmR0TwCqRJBgIBQ+O9f4mejDe0b/B8MMEkx4jjxbsaB
ts71soukxErXqTl11uYFscwL56kx5fIohsH8pFO11UnLtgPY1LYorPBWBN+EMMJf0YD/oc8aYJJk
VED6LGLmP+LM/rboF3Yg+j8sC6qU1m6oNwcLEAVGv1XBQ5N3NLWbvD9k3RBE5UAgUj3bw36YU3WU
ZaneFP2/3dyPafLvF+rn1+XyvRg5IYLC0fJeYy0tHdrrxJNR1k2d6A1Jg0/u8S7LAnGst+FXesOf
FyMkrcwZLlSPi9rq3X2ZhDIGHkRm5e0SvK6Mp6JimsaK6uFyJMhWquuyor1oE6b3X3kInERQ+uAM
4Im4jA4vF+NvN8Gby9Lu0xVp67LKg4S0DW2fpJD/fEl58njhMMVglfxJWed55WZepIa5sznPFRLq
e0mE357YivEqqL31Vw6cn1egyxgP4AcjMLo472cHFX0JIVy2tHmQ2Z0LOilpy9aPnQmR2b//tn/4
KEzCNg7Pi4cNy/6PV1A1ljQnCNaIgOYt2abxEiZMR3AbUv2LgdQ/aAT4BB4W6ts/kG6X7/K3u5X5
eM1UbrBJ67y59ua2f8XIU/fMElu4+irTS5SSEHtuQmEcl836bqmiSxBVGnE/0TCefVBRjkRUOcxi
29GiSffe7GAup0W7nIiU+BXF+B8vj2XDq2GjxRzxrrRToUb7mfE20awqf2dipK7NbjH3cKC2q3+/
Ez+vKAyjudeklbHU+VSSP14ehT+ugnaXxwynjeZOQoIIoIoN+luZEyWPPU3VbySsltAStQMtDfZW
rj4PkAamndzk0MRBgwossRlZWA99Hmbh8d+/4x+CiB/2AmQSACbBqlGAYtd69x3tyRjT2tjyeGMc
uL5mhQb1tWDfCOOadrVOMqHW+uCZbb4cJm3B2EBANCIRrvw00SR0aWzpnmRUwRK/H/qhw+UHOWah
nOwQjzP5EbdgWS25V9UwkXrkpIUVWRiS+kiDoVlOjWvLm7kpxooUkUzvxszI9ZWYU4OZg6j0ejtq
a7Z+8aL8MUR/99MxB11m3lwB6Irv1po0bTiudilVF2XdYRGD0EltBNUneg92l2zBTKIADUO/SqrV
qfs9e+olcw874w3GHr3C1epIOSYd2n8aZ7+0P9XMF57soly/ErtMt7AMna2LvYlbH1F9zZ/KprNo
MZAMDCFKF/nINLHIn/79pl5W6Pc/jHX0glnkH9DTPz53A+kNFfVmHguDgx4BpX7cy3X5hRby54PE
JSkPKCUIhIAq8uIz//vbz5UKCpPst7ic0/5cNnOoD2O7jjl5CI48FFsgtg+rTFt620XbHGVQgkso
5r5LVM9EM86JVhdJpiec2HQ6UmunAl1uv1Ay/Xw1ML0hkGVOCUyEVMofv6ZHb9vUjPFiJjf6kM0j
4y0OeLv/es150VkGA1xdlzfp3cNET8QteVlpIuV+RhMcwUCsNjIMf/HUXi7qj/cWVciF73ZBnF8O
LD/+GsG/t0bws/HS93lC1JwZgQnRu7WZ2u5QZhqAuTSJGxu1M56kW1Tu/t9/6U/1ATYBrieWbMRP
JEy9e7oWo1X2sPENHKsT+9Ehl8HHaXZmOpspWngTwcrCDA8Wc8H7f//oy0V8/+PDCwWDT8Xn/N4i
AG5fzqR5M09dhi1ecJ7cXDIAHll0zAeoIU3875/3D4/O5RQKIwXIEMfzdxc75S1HTkuzZeor40rX
zrcVj/0v7ugfSroff9XFtM1J6OLNvFTkP97SlJPwVK8KYJ/XuK9VIHGX5+Glsy+pGvJdOVZZlYzk
iygEo3NLCjvW0bVHCbbQW0KA0dnqrivG+atwzHqKHAaI1/7sdPORyUL9ippEf0lFPrMOdCNd9dFa
tkf0a9Zt7fuTv7eWwiccfevsMaLv7H+C9ROK3VwRYZ5svFMeL4+Ahz4YY0O3zfW7+a5bexgLADsN
ZvytEE9EzJbp70FtD+qIa8bL9s2i7XDHHDbFxYtKuE4qgSggmRwyinY0nhsnCassc/Zs9Br0JDvV
q5Xiq05k31sPnEmW7rmj/bNea6vaUJlrNQ07ZNeaY8qoazNq+4loqUpl48cNOZaZ5GBKdVLmOQbT
wqNvf5iqLaSi2OzuTojUn4BQkkOQjLwsDxlCK5uA2qn/GmJ/SY+5hRXmrWfUfOX6/US0eJ5v8s/V
4n95J/8HGMXf3rGfeCfnz5N6hzu5/MGfuBMr+A0GsYeID4WFQWHO+/Yn7sQyfrtEcbClkWiHScnh
Tf0Ld+IGv3EqonlmcWSjjLl0Fv/Cnbjub6glaTKwUlCjUt78J9zJH52xv72oxuUEhqqbTydRj096
96JWmuBkH5o29Zjbfm/CKXxrG/rUULfmQ22L7PeqVUyWZkilb+lWV/MOf5i+MYaROGi6Hs6LJzfa
w8IEURSlJfyA3Wr326Hc+jWPJQ4tTXwo3qqdiSSbPEinhnFOP6J7SzFUz7uSN8Q7hXr2zVjOyhp2
DZKLIq6Af8/RvBrdnoNPal3bU+Ut8aXV+8xVAyULLFV/1U4nxaFxHSJntj4YDfjHprFAImBIGQe2
Jh0xd4sBGMFQwK3NHWOJXJ1C8k6buvxo1wFeJ8dTIca/dZD9zsbLTMS4EvbnutCMO1ESOF2E2kQa
R2upxCk17ZUUn2W7V2Hafh+3XJwqLCNJqgb9SJKLfEjdik3T2KxRM6KzavRLXQBqBBELNvzZCG8m
nIW3rrWucP4x+L6sK4EzOz33+VUYYoQhBy8w39bWVcgYmEaH+6FNt4+SxSBPqrDtPzP8l8wsK2Fd
FA1GMCUUvHVKx5WG1C4oJ/+bJNEdTTp0XaZtfeHe+LO3ZRFyCydLoKnO30EkFy+Zw8fsajvwKvSL
vvBjZqw5AxVjETdmjpjhVK6ShNPeYWkJm2V7VUXd9RCO8wv5FbNvk7BYzhMl9pi9TEbJeUQ2HYmx
EkANOqXSA3rVe90ynYrRTlFMbhw0dm2dVw1iLiQ3cYpS4mpZ22mOMzLHv82wtU52L5ogWkyZVeik
qvl2rOkqHQaLn8Pttd2OyUCq3X2/qfkE0WS+wC7nlEuSImCKTatRaTKNvpslrZx6eSSJxPwI2wJp
lmaEyxDTUsnciRWJYz83BNw4VPyJYY3zmWF21SYI/vgOyh9QwTB/W7/g2mo/OrIki3cMOv3F4QDB
+NCZhNzNjpMXCbRojcNtTnmU5FpsdgzmoT0TPZKicijGgZ3Ar15xduD76Wq3+rakLU6nvPC9D+R+
efmuCkhy4lbRmtiBlpyihQL546QqMNFOVnsqXv3Lre8YWKLeC2cin3Q3i1dnHSrvCG4/+05Fu6yH
doGRnaBPKqo7bVSMNDviLYek1f16yIelQbeUWnYde5bMX1LCLzEqOmUqEWIzo4zKyd5eelpCBWIK
ayjiaWXmBetSLvAHGsvP96JySBFoGNhMMIGX6YyicinjKlsw7HtDOH0CPWm/poGUaWKbm5PHfS/T
8cYOKlVitq/8htY7ep5T1/itc5Vl3SyvKNebcj/WpXMRMTFQPtTlVJR3NNlmjt9M6aA4jxv33ERb
AjpapgMtNwzhbrwWfrYkcsCwcRBBnVIqhKEmNRbjoz4RsZg++2vHm2xs3ZInRV+oh0AGnXkqhFO7
Ry21szzp3qjMT0VrOwzpBCntMVu07pNBbuNHyYPgRDkTMk3Qpa3gba6lHGIa1GtJJpZXVpJwHhg2
/V1R5W76kC0WwMY8FVClrAkr1HleC9s8NKp18tvKDovvE9MfFeVVqEKWHqQfkV1U9nhQ3ma80AsO
A9Drffm1GrU/7VFEBVbiM3DJviD5cj7Jbsu+qZlEHZk3Bnq4dnaWM+Ahzr/KM4yXdoKRjdwp63fo
b4R7wE9VvZqdDf/GzVUZRjLwslcf/cNwnk2j8DFputNr26Q1o1NHQlYttAZAkenWRIPPMaGKnc6a
qh0aVS97sNZmB462b3cNlM4vIUNCfdHHcSbXHmaKpA/czUJwWtjPiGOyMZ4NE6dlbfjoBrtSyepg
1UZ6mtBE2REfO74OTj1+sZdqSqHxDCP6vLRj/peaToczm3ikNZLuHCAN0Ols7nzw6sV+Bk2eyLlG
FCZQMsPxHbQXF2VqM89XrOJXJImE9s5dTNarIs07n8epUgZt88HfBaHi+BP0fYMGIdchOIbcW6aj
hL73EaHPYh4Epe4XaZC/xOJRekYiLcEYL9/SaTvmRSXBJXf99HWUA1UmUsftWRCq8jzSNh+PTRC8
Cf9CKmqccjvUeeadtlQuX9y5y65nSFl2xAkzVRGjqnjudPcsnWC6Wcax+T4zxAoOKHvW4yTyifWT
j/jal27/HQ2agRbFNHw2k6VWFpThjZ1sqctGQ+nI9CeWb9+jreGVH93JMZdnUZrB4xZ402swmGMX
q0LP9zg35LKrtnR5rQqBbCQFBshCLCv34DfclyiH+nm1rekg4tXI124vB89DDOiXeo7SarWshDOX
R0TxpA4OI+unbq4JGGxURdRZ7tYctoZWeDWTQSN8w5af+zsnTPPP1TgjCOr60qijjbbGuA9SQgpi
1WubiFJZbt/5PUoil8Kyd1iZNzjntDXKIVlp7UzEzEp9l8t8zXZuZWqGvVnY09WRlOao7VKDwMOx
rczYFXlexPmSrt6fx63/rYqpijkl/z/k2k9V8VPdqc/V+7qYP/mrLrZ+Q2nN+fAyISR15YII/QsD
6P3Grn0xyNLAMhml/f+62Al/8wju4t9hH8VodzH6/VUXO/5vdP0AgF6mYfwNzYp3NLg/2Yz/jAHk
D9+dk/lCYNr4CjCUaDvzHX88wY7jWsm67hVZdPjC3i4rAxVUiLB2J5S5VXFPU3pEgeQVBd02t/4W
lNQcCDcSX83dcSmqVcZrmJojXl4rOKASLT+tqmiv0sUa3qiDZhxObOjkHmow6qMdS2N7dnsKmsZd
Z3TRffO8CekeFlq8zHB9IkCnvrxWTpV/XHy1PQJaTtpAZWeAp+JIUq5Gk6bar5azFsnSavXSq9GN
AvJIHwgWFee+xDcYBf447F1/aY6WQY2+Dp48OVPLMvaiLnVT9qnO/X1ROl+Xsr0P4YY7Lz29xQcA
AcPOtRt1BXo59ubF+dZndvPkjIW+W4y5mBNinKZbvzfdLxnih0e64duDT67eR/QoVFLsVc2B4fB6
RMXnIRjKvKtQkbJRGvRbaTpPp94OwKuFC3sfdagxl8Ex7VCpDwRH7mWGQDecu+G4MOP9GCrLucVw
abIoJCMpCQfF/H2PgsSIGJxut+1Wfpj9HuqhGLJa7dD167PNDOa6oWGw71Q1saNl+RmweHpIPUqg
0f1qVu6cTOwJ963v6htlN+05rSyT1Q+VUecU94Hdm8lkG3rP0l8+kN31YrF9gIo1guu5GfkJ9UxE
YDaOpy6VOunN8eSRqZoY0vkmAn52IV3UU177LFzh3oR5L6O5m/SBrm571hYyU9cus9dluyQjea6M
B2/0PpSF+wYd1b0XhCPHYvDtc4cd6JAWBcs7dmQQce3oHFC8fE3Lnn7K2tjHyt3EycqbdGdLu/s8
Ny+oERhJIQR78MRs3Sz2hIgwnL73oYVHq+5n864Bx5i0XjfdaL7XTgzzmHjtZlwTu6DQtTpT/Rhc
eCJaqeboV1l7gKqKyPASraEmPb2YwAdetOLCqWo1Xu1x+0BrRV0bfpNdq3YkZBLl/N5yxZJkpPX0
PRVmM1hGTDAVS7wrJ3wF2lpO6dJZew/d/6eewdNhzAEiAWQzbrZ80Dt7KraD6gZr5yD6vCu7YLih
bi0JJh5KUkBEqd9I4UAJZNZ0eVofTaBatZmoaX01+BPm5pgyruj0NdFI3OeR+a1/rEnEjNXg+ncy
1GTMXHrrL62zrXEllxXVcbPurM3K6fda/mkOhReLfqOqKor0QwOvCvnpuF5bnGn3lQjl1wmlczT1
SMuYmZkfSJSUV2laGGYE+689ybo3r0xD2ntK/rfFn/5gfxI9UdPbrbPyUUOXVJGB3PsbT89nsleq
iFp2PuVL1yUXTkBUroBLjcXp4pGkkkPukNo5Gl2215v3CX/2xVixinBHAW3yipT5vkEudY3+Lbxa
XGTOrj80nKQ3D1m647MCVQJSXb6Nd+3Sy6emKNTJ8CHL50TP7axCqWuA+M11ShjFwDktfPbKZbgG
twycDTsClwk5beSllsCyiSnP6nrryInE+Zy3FISd3V60MJkk2W7s925eD9cBXK8nUVjWLqudM57L
Gxfy+But48exq94EfcFd31XWre+I/pznWX4lquxpW7d113veXY6QPsZw0EY1r3Rk0bOL9KLmpEYs
hmuak7JcgaYJsWR8n4472C3VGSRHEBuZ439xqnX9oEddGFFDxnRLTbhF0kB2nAIjKueFmQ8b0Vk2
ocM7MWU0A1dW366HzbZ6xj19wy+FdXQcMe5W39qL2fmUCYhGTX7JD/Eizjt73Q9fSNZ2un2TL+cV
rPoR0gictlYU4pFyeruzgxUdd29fVQK1uh8y+1ByRuKUTWQsqH6XS4Rkql/klUQ7G4Xj8ioqt9wZ
RgM1A10geAk3AiYRy6y8x3PG0MYXiW1V6pp87PZq9jCXzlMLGWkbn5yguAOoh5PZVdYOJ2VzO1dC
3S9zkb0a6dTvZkt8oqifIp25wT3zJBslX7srVPqxdf2rwbrUx6sVnhYnPNLIOhmuNT35W7k3Ycgf
xOJf+dOwnzJhXPvod/eMxtd+Z2RekWTr0O2zRZzosX4HHXnvWlW1o2WcAkzKPht43nfCXMzbshj6
k+MVQ+I37kzeTrB9nRTQ2mDkPS29nsZrjpfQc6uzqIwpR5GBkLChGewOa/+d8exb3quMtn5jPYsW
ialRY6KZiF8sGFti3zDzo0JRc9ws4b4VXhGcx57KVFzE6Aj2r1WfBbuOhk8dzaxVulAuJ9dUX5WB
P+yzrRrOAflHepXryeeALW3zgZdsb3r5Qo4Wp0EME7cmItS7uSah2YMyt+ssZV+tG3jICOUWBa8K
6oNW1Nx7r8fDQtGefw9Vqj64pt0fa2dZDv5mG7fdUn/qRss+ZEbmX3njYl+RWPAdoVlNilsomUuG
XfBU9SmQe4RM8TgU2bUIRnEYJ38ki8mnIZ+K1H0c6MvcZuHc3yM08KNsatfDik/wkZabcaBX4J3m
bUpvOLt4+2EAFrWtdXed09G+EgVyR72ME6fhEuecyq3Y7ZZlv64lu920FTP6PFj+H0gdLLsoCPrx
dydYN/Af62AlcljW2Gef+FKlrh/5YnJO4cUdUtMbIQ5hnu/x1dKFmNblW4vKsELn52TXHBGym+YS
ReTRQ8kWdfYt2O9O4x0ROhn7ujaGK4MBwx7aZuKU+ZPbd843lFFcWLbsqxqPwlnZE7lZo6N3qdGa
EY2rmpjamhQqA4vEnS5X9zhQZCW5sAL6K0H2aRQbpV5wRV497fz1Gqk4bhCx9wYAsrYf2707xBUn
2aqYr4ayPcqwvJ4Dy4qHjcV7ETZmgrK+cVGFFNlqnzrVO4jt9Yhbzk4KpK/nLmiYQo/toZr1aQvT
/mFVnv8wp16zJ9qu26M5+srx9irtdQSnLGKOe79O1wVuEZB5B7u/2LuyN9qFnHQvEMGiha6r8RCJ
9Rq5fxl3PMiH2ZWvZrXd4CXAv9OgyjXkGK2LjDc50SydPocc52JRKXFgYMf/m4BzA9ypcK7qdWsT
lBXJEIZfc1Ivk7zkIeYd2RcNdZ+QINHyIGMAs3wZxKepb/OCd9TECsBWhutfNpEM10cyHx+DVO49
zZXUo2mT9OWcy7n6oDIsZV7dPZPRZfNZVF1Zdx2sdX8o2rtwzXFQbe5hzJC6rF0jMUsy6phWA0Nc
pr5J01oSe+GYbIiWlko9EHwWJJlPDU4norkSVvq1U+GL650gMd00lN4R7L9yh9DhUeLNIWv82h5K
QBBc57SebF4aFhr0ZZyrTTinNlaIPoRcvcKncTLzuRL+0eQ8nsDTX+/SfPqWL/pa55Ni/N54u8XP
XybHRuQ+f7Lb7qmb6m/4Fr8TC7rDOXPMW+xbPXQZWVxcDNVKIoFbPKQpTq2NhIyzMLx+byuK31nN
Z+AgYWIapM9l1j6fPQcN+VzsxoX6uubmR17lBk8h95sTgaI7ZVf7TL3mtFij3jSHl23N9iovbjMX
bKqGZ+F3EIA7u/7QdgNd2n54yXwLZUeiNGvq6jbTg84wL5jZFQ3P7mQOpb4TW7Yw8mLpxEgS9l/E
ZD+rrRX448ziLHib0d6d+pHbpHFZy+G5dwusKFOAg6VwoUzV5W3rtvIkzNY9rnlGzBVPXvixH4h+
Hxthfa+30v1Ug7TGcxLnBO5R8XNTu2k3gISMbM9irtbfVjyKnC80Y+Ual3dLfwXb3uDL35WNBDab
hzruBp50xuB7e/C33UqwNgVcK24XyaQbGOgXft0JuctNo/Cw+t6o7gxVBR+AI9P9xSBy60s3pTAi
gmgQeA4r/reJDCTC9WYeX81yXGI/VHeNOZv7fKu7AwM/cQ34C9nbFoK3DjPvQ1AZGPk8rz9Ynd/t
pv5xtTVfO2SxCxLXJO24xBJs4cYvp8/ASJhTBvR0q/1meOs5WHrGF1OM0fu2S4tTzxQ5iLK2OI1B
cWAU+7bKqbvDMIpdp1JoVC+r06qqfbVku2kJbgv4LNcj/rN9LgcTg7vjRe6yMI609Z737mb150+V
oSDM4S8YgctFmjzfK1XW03HclvJqHoJ7tgErElt6PS1Tt6tRBr066QXIPSy/t3OpOfFkAOWn9ERL
m2JfiiVaMnwkzSD1Ab/zDc3xx2moyz0nSY/XuXd4T4qPtaLltzXYgxpPpnfKmLyP4woBOmVJTXzh
jLtcTF/qooBZbWf8rpq89pCRLXF7z07dvLQGTl5Cj74rM3yyuuqRHTFpyZHD8OVfETTXRdLyjA81
z3kE3Iz3uF7Jn10aNl46UoRK8T2BCdnRMm0PzYLb0W/rz0QDI3PKV5HACaCICKYCU+tmfYW7cWg5
ydOwruOldQ/gAk5t1dWJMBXZ9kGf7TK3b17Ro+2I5jBPo+viOpl7duKAxbX0Xyw8zZcIyRPjo3io
w3Nu4cpkMKKvehOjp7+xsDJ/elQrIwMG2zd14O9YwNLLeN2L1totdlPqM2yj/7jQZ7uRHURzVVhf
J2t+oTi6Y+aR3vvb9mC5BfkBzptVDk5St1RAjWslQZCmVCalechN49Wp/CCqnZbaPCBIbJCEXlWy
e0FSzrw9z40b2ysudlerPlB29r8HRbP+D3vnsSS5dW7rVzlx52BgY8MO7gQmXWV52zVBlOmG9x5P
fz40qaPuvqJ4OdPgKCQORDYrKzOx92/W+tapk83EmzgsNHU54E3DGD6hP+At5jGF9dI5uX2E5Z2+
VDbzTcMCAmMxp4Srs6Z84+vFeiuLFZOdqY8wwfIsP2lpEb4o6yifV9xUrmEmykWSphN4DGPyU9Ka
Nuv9ul/iwjm27Vo/agPPWFh0cuBrOGf4rSyKzGUUrGTSBbKpg1qhUPJJ3w1O8hKnPYOBlVMa76uG
+ctSl+XKbOSyqyBOPdTF8DHMXXEkTLM4NZVmeFnNMH5E+00Nz97OjjQgl7FVnZVE148AFizf6ivr
VlOJL1WzSj1y6iUPpWESadmoypWzLty8KBga1yDk7qqXWkmUpqq8TWHW3w69U3q93hvflIK+L1sX
cemkzvzQdFF5UKMcg4VhrCWStHnFPZ02z8k4qwdyILMjD+N4zQOlkb20sNAya8Fgm0zh8F4YoQL8
hTCTwMRjeQf/LX0dOlOl+2qNgxFrKd+yTrljo7de2LQDntbR17d1aQSy0GfultDekYCj7tFEKWgC
k3xnCQxJbl2v8a3DPH8/tewXnVlUF7kCEKyDSf7e1tK6EEPnnHgXMdDGFskEejfyQ1eCHt1RyjwY
mpVrfC51whRre8GHiYkDRUSkzbvJke0OcZ59QXiFrXrFCEyxU6xkdePZGrye2e+1HddNMFo24vgy
7MaLPDHML+ZSqJdtRI7pMhq5bzVZQxwM+q22EN1RK2eL+ygLd8Ai0kfWFG8N87tbVuZvhsIEsNIt
Zd84cXs0QrKCcLFh14o5rjL4AttHqAewhan+Kt+MBr+RxWVBhUI+J2O6cD1WLC5GmORsuLzCXHcZ
tsPeiB8A5CLbz8j7mQfxaQyWfaLQBwBtGeshURr7YNR1vWevo7IpNuSXsoHpWqL+V0u8pkokqSyZ
pyk3ZRf3jqfPRXxS1C45tIrufFRqVeMbbAl6ZvW0A+8w7M02ruMAkbz2aC+9cV9a69eUaNpTabHZ
KstI3q0qw6SRCQ0ipTa6UUJGDNz2ChJyuz001jxiDJ1YaxJSx3JYy5+d0Ugeoji0rlAWxnvy3eVd
OEScAblQGF6injmuicifysa80vQIXVA/l9PqF1M43We5TkXHvF9xKK809nZGkhZXrN7kM4G14nK2
mwLcXLT57qowVY962YhrVgMT+4Noyc4ZC0QW2bqS7i0WfTeROld3OlMbxgJGPnwhIlDZdHxG9DJx
bW0OW4YIsZkS/WjYiioYM8lIC6QZkVNGPMTv/oi/tRv4t9k/P2UG/WmW0Pbz/ida6D8kIUjHAPXn
u4HzMH8t3nn3o59CgrY/9Pt2wPyNqxEaEDhHbC7EASF5/n07YDDmZyoP+o7VF1p+lb/zD9WM+ptA
FLMlV+HocCAU/nM7sIUOsW7YMkc2Rh8qnL+xHUBG/LNoTxXsHtgMmCBKyYJjifHzcmCpjTiSQ6S7
WofqRA7zEvQF2jWnytuPpq4db66ZrpObKm5ZATDJbQhUhihb+LHgaR+ztQg6wlWh6tkaSmTHfuKA
fDe6td+vYqJRYa7uOlH/lhTmG7yxJ/iSX1aQ/nFDVYNb+xtWpAd1we1uxhAQRLyNPFoJD6U897Hh
nKwlurMU+1PXE2ybet0c57WxoG/FFlN4tqDalhZUOgtRZHH43szO9KUX7YL1O07u5ylZAE2kg7tG
qnXZC45c01xKWimuUBT5Q1D2EEjmGkQrI0ey4iOh+nFV6NfcAc4hNKf57LQcxRGBnX7Xl3tLLo92
Gb5GFNInHHu3cSjz7Q5WbM8xxmafGkt2GnC9usSHmh6yvFf46LdajMh1ZJ6NxTs/OX2eugX31CzC
CzvGRMbha+/Kqng3gMPtExyhHgOdZscBExIBwcmqrrL3+HDI52Ah4q2ImzwaXJVfyX6DQqJBNEh6
H9FFf5pnZtNdb7/WHW5JBCLae4WaBW1PaxkHXSvaizhdWa6qFfnNZCeXm/SD7ma5zJdeYS8EJSJl
voYiAcXLkq/HwlbOU9IJbvi2uZqqhdWBDXUJFsnkI8S4Y0prMMjFJ1mT3oRkXrvMyZPhhbaMIRLK
uIYywzPq9kkuGjKrZrH5y7ZBcppHmULV4cRbWJYYT8gDH9QxtD3bmFc/j9kB1X2/A8N5aZB4hMh2
Hq60MGlchuu2xzuNeTleKHGV5ZCEVFx6CK4hFuNzP1Eg61pz34mGCVw3XvYYfd2qLKtAbWGVJPWy
q0u5A5fFqNvO30KypftQnI0G8E0qmMI2TXy1jmHud6H2ri4Rid5NyrtXV7taV78MwCbcjKkwRiRc
0Ya8yBl7ulGEc6102KyP1JJ5uV4rUfnIcnqXVXRw2qz0UAKecyaDO7AZM5Rruwn6EQVIVc9QmTTq
00IO7cNUqwcbD5jbhvpnNBn0e+X0bHa6TlAIM5O4m2c3p2RBVD58aWX0UMdzeG+AIz8kUSrxj8V7
G4mfv+iYwzv7wIaydJWwNqmnLIKL+C3xWlR9GaCGoz2t5+7I+IgIqaT90oGYZy1jkxXeWuGBJCJk
UT0T9HGYD2Mvj2pq2weopPsaZhDbK614Vvv2vQd76IuyGvxq+xCiWE47U2mWXTLar+oQfdhj88he
SnNnpj++naMi6nhNABNW2PNDZVJI8TrzMb8C7IMXQueNrjrrIhtoiUetXs8zCpBTV5L5VMKd9VMD
m4PcpCcoy185E5D2MF2hiNJUVvjZMy1tvkv0jA1nN91LI/2SJFPQr/UKkXeUSCHa3A/jOnNHgSaA
s1Hb6x2KiopIYM8pGqgrxPraO1vpr4yWXhvhidevNhtJZnkHg3AB3BY5XAfE0rxrmX6HUdx4sAhV
9FES5f6w5ixAVk5/X4jlgn3Nka645VEzkwA21QpHuSuDgTKNDe8F4CpOFSURXvmmT+t8xw7wGMqa
IVYOjigskMI5q2qh5O2vnGh5b8Mp2yv9ZtszwvAzjsg8b2r+l1iPUK7QpTV0X1pEpnwyrI9Dab2P
YXHOR4g/TQWvqEobuQvD5jmfHJZnU4zf34mColHfV8Z7+9wyG+iaabgLYZ3lbT+7lTIsF6mlGP7E
opfHh9cjMMcdEBN/zVCHu2q+UXzkeDlr82e1oKXZeAxy6qqjjFDnWCHG3u8X8t+qTR6qgv/+Gkj4
Y7Xx/xlwuP9abdGA3a//qv/EymUjUv955XL5lm9RRV+/xyR+z0Lc/vk/kg313ww8IxKPyh+K3n8U
LUKnMqFsgbGNppfzgcrkj6JFmkh9sew42DQdPG6bc/gPSYM0fsNNSmwrzkGNqkf+raKFH/Vz0aJp
CMPA5uHHxRikYkb8uWhRyV1TooyD00DymDAk0CbdHwwiS83htkTpkCxvvZQ3In9b4xt7eByqfU+E
hbnEt2zh9xK7+pyecRgFXXdPN8pxckAyAMbwAGtjEzME5HpCkecUWA+2uF015lHGy1pfmjR224+e
6gdt3vcCBdGFUn+weEOTL6DhPJrzrZrvrZZvJNIgy4vn8thHjStJ9IY7EVahX1WHtcG3Ve9NHE55
3J4q/i8rV30zOdpFgfSKaoIBbdJ+BaDltySHqt1NHeHz1L/q1Q3LNyBR7f1Ypn5Wf1snA6f0y1Iz
yi6ad/YX173KDkNym2acP9GhNeQlY7ldwih4Ll7s7H3zEifVFtxouuzNXTMxfRF61eQE7SI9NfvQ
6vpcGfdqqO0xvs2yejIYe8/htDMWygY5VYcifHLGcidq7ARVfBE1MdOfaCdmccS8x5uIqk+MuyqS
QU+kWWbVB4oGX8zf5qnYk+ZQW7dL8qo3RywGjOq/DNFF3CBOs1i5ZqhO2itCqj3JwRMitJ3CD+6J
YiG/RTvk6lexftio0Jw3YdIdt+QdFiC1lvdNktdHyQ3aq4fBRn9qHQwgem2W7dWOutB6Yap1JKjD
G+opUHRA4EZ/CVKTze0+rOIgBo/FUt0hB479136Mhuu55C3XAWwgg86k8AZod8tIfrk5BG09BhZD
WqmSP8iBrlFV5FMQx4RLKyjWuNHj5q3cMJFs8qdE99SLaYxPWMxQl9PjDymjluSiVoljqu5l487p
J8o82tLIK63J1/vjbOtsB1/VOfE17FmlQfOZwpoqMaRHcj8zhDaNPNic46gLACFpcBA7Fmh7hYjf
2Sn3tJNn4HkXFgV5yfYMBtt+ta/rHmKiFUQJOhUtP0Xm0zh+YfnvFvll3oX8orwGnoTtJ0bGqxio
OEv6/PJLBh+vY+SlymOafFjzFOBk80eGvQ1Pm11LLpnVH9UW1hOYy5ANGguljnsFXf6hjNmtIY6Z
ImTdYvaTfvZL+VFkyaEs2GbPJS5uSKd9vOyaWbiU4T6EDkLFbxBgY587j+K+zubr4q9M3d+xHj94
CX4/YEgnQ5xlqUA4aM1+NM9hUNWcuKfb0PJvyUSRUDxmE59lWOzMCZzcTSTpafDqQCQ86016XKwi
EGMc1OsM4WfaV3m4A0K8G6XYQcR0I/2mCKHyOYI/hnpXvJfz3YoYEMvpVyZSOKr3Fem9wmFhteQ+
ToEphVaYOa42XlTx3drsKktBOIzIiRJM3wa28pXIAU0yiFafHKUKNJ5mEz3gaPOMc82uZ1P/jNGh
pKVyYXYXTYEutSMQ5006TNhjd6RCmB4YbSK96qiyTbqI6y6+K9CqGH/pR+Y6+ckf9v3U/uFN/cWE
N1gLxoGthVvzR7XPbvSKZFZKrHUmtaUke5DaRn1hTwuuSyxtsDSF/8MNd/P7B/hfP2Tiyn91cei0
k8jgGPpzS/38uZajothTlw2g/C2GIaxttjQKP+puAPal5juIIRIxV5bjRhugoDC0O908lspLYx3n
MMiqa44KVXtSkzNPvbIcZ+Migmnn+BkYdtU8QD/kML3+9y/7lx59+zYiK6TK2xyF2PZ/Mbph9iJc
18kRBzjvQ0/pqJreap1J2PiL9+dX8+DvP4iYFfKWwIL/ynZhoJUP6lQMEJI8jXAKmF+RZ88APg/R
X4WB2t+DLX96yCAlg2qjjiC11cCl/vOHQRbTzKIyHtxGOduleWeF4ph0ZGUU1WE0Rx95EuU8AS+p
fJlq5GyG3AvjiFjbwNmQTZfY49y+ZEKcLenjZpcRWY7eiNDVnNYjwrzKPR8rhEWqxSFnKZlGBWum
p5iHlyb5U2mpr9lWAww7JmBG1e00H8CYRVdT9wG9b98by82KI8+eLmeUhfO1rt429hBIrYXkdtui
Y8AY5bOIWQxEj9JhYY8Wx4IdmYLZR/CiIlVnbPI6FvJYqfN53hyAqC2naRM45gctesop0Ye4OZK9
6SuxcogwH6/fCuUmyvCI0rJ1FkM8zU3D2e/HK7oGrUKuWWh+Iuh1uRDtpvX68EHNjwkUNqM/WCU8
rIVTvd7RrbvC6lzm1a71hc3zbqqfFeNpu4YtxOmwEmPWYxLsLU3EgRmwN+r3tbUwTgQXql5OiJ/n
5VOo58xufHOd3Fh5WFL64fxzsYuTWgTMGU/AEt3M+WaLT4u3QKItxVwxlW9DhhzZurbEXVpcj/2B
SW/Ws+IRHFUrH/1zBBBfbb7fAEX13A+O39iQNkXiD0rtddp5Er5MM09BoV3ApcntARHXsoeQ6W9g
N5OnVado620m3rPfVeAmUdArGKz07tzoUGpNepEVsfgqj+zdHuy838cggl1G574+Tn5u6YdZTxjt
MO+oDgu/vGQRhpQLFezAV+pDI99IzcXFirBFSM9JDjGOklzz0lDsreUD/hYoojGQPCebJiri7oOD
akTnHC5tpceBTm3GjytjRJ+tfkxH+I3tU4YdaTJpxvelZEZruCU6kNB8YoYbjENzsMwbttEc5dZh
u1IhtbkFYLuaQgapz4H9v4eqg9yGKyP5xCp0O2dByOZEpP2er95OzXaF9mILukmDPzYQ+Tjre+RO
3mhcjDbF4xKfjNQ5YpGmTYVJaKRujIYFY7gL/n3VjHuChEZjvJT64OqWeRIoNKNHG4osujG3iwAU
44K1cY9qLEFDWI5yDwkqDoUnhttm+ECyRvXF3hSApq6eWCn5Y0joo7Wb7O7E9pUaJvU1XACTST1i
Bnal3ZV6G+T1dBRF6Gn1t0o9mP1d3aIKlPBOmZRhe5h0AYnCZrj4kmwIOhXcv0PQQKUdY+eG8m+y
v64wwG2M/LnDgporUjw19vVgCJ8FhKTiAmror4XDRa08GMnzMMN0BdcJqdyZYib3oDmgdYiyZxBz
HapKYGG7GroPpeLz0l/Q/nmxE/vkvp3iMLrfSsqJCczgbIaREXvquIvrj7J7rrMaxx13RnbNuHjX
D19ACzwyp0dRoXpmEwXUd7I7KCELaRaSTyOm37WN0dJ802pKTYOhWGLBHkRzULkU3TgD3AVhZWXQ
WxQmywyLr+pNzlRDznxXFhYdpYtTz9IuI47ZbnzGpggkie8l3oNeXwMdcUFpz/6ivVTqqVOCGgvc
growro5lCa1W6XdSuxGHLEZrpAda/NQoQEFR5ixV9kQUezCxrLETI9haiUHk15YVARxedmgh9xu3
zihJ6wIPPg66X8Tsi0FtziBX1bC7boTtReZ8SAEO5+ZRMmScGRqaZHB27WvULjtGLUc+LSSPT0P6
KMpvJbWSkkasSHPfUfVjuFA7ga/HlLlWwk/voaQZtD0N9mqMyPzoO0Ux9/2ynuICFQATbDVub5Xu
rslWAmapedmJmq3umckhWSfGQ8xCGQ1qxByucg7s8p6rAc6um/f5gzpdxC3f0vw42heN8kY4zveX
0le9L5SbjMGORb/C0C8wW14pXHHb6Fzd+EDkzQqIx1Zt/S2ku1dBS9cBvlkXTfuOLxJiBQiw5HIP
3EMZnS1DKpbqrEGtZ2O5L3RkSR1crKw6pfan6NftyBtCcUFDvo+SGG8owZ6e9W6vp9E5TDo7XAPx
g3YR9o9wU8k8dRHgZONhVL9MIIKyHkYGTkarPBr6Ne4pbNvZdNsqJCoeInVfh2jpz3K+x9fZhIec
qsAWZ6utsXsVHpkLh64Beq587eaXkN6L2sdh+djBQsy0izoz3NTcT83rWj7V288p8iu0dK9KyCrU
aF5N2/FCAqPTp6bqfJtZKdU9EoeH1orODJT9kS+to86uilqEYb03zNcZ+McJyZC1Aehq60qh/+6n
ZrcyLyO2+9VODtmo+STNoNpIg3zd6fSwWcDC7EFUx8q8GrMvo/UqtPxRtBC9xTfS0t1l3QGr95dY
bvRLv1h3ICTdFXbOGmv+CnMELcy6C0svpCGKkyNMEganAcYnd2D6phf+ohooBTjAM04i9ovOLYFn
froB+IXlzzq3Nl/VeeiY+R1yxpvp6JO/4jI054Pudw10UmuM2Kqc4JT7YBaLXh5G8bg6+q1WGcFs
w9c1s33WjrvZdlBvKM8NR/1UjbuF9iqu7+fuPAyNi0IHtXB9FjngE6SK6FLsKQ4c64Xm/krazEma
x3D+qiiwWyRyMX1ihaIzFs++qYkBXhRGUHwsnYCpBB/MFwWVQe84QckE28hnr1fLS6cIoe1zEGeD
b4S08w8I70k4MxgvwAoFvlXxta5NaPIQ+bff317oj2KEfATBmeSvV020J1T0IanQr1XbJZediK7z
HTA0GF0hsCiYHODyottwNI+1acH7o6645viypxtgnHdX8hsauMqatbzUtDow4zhAwufno+EqYBtS
bFKVg3BOPcRFeupVNDL14mdxEixATWWFep/Lt/LyTKc4Ib4T3Vahzlew/SGNGkwxv5Ek53dajogt
9A2owc6phkBsS7KqM34X6aGw2Ue64luMfDLN2BcsO+zKcNdiPUs6fiVMv46qgesXbGFR79luHfSO
mAjVvoq3KkV212kyP8qaNFP9IBbCLnFV1uT4kRZ7qUeVX4U6TXsFNfdpDgmDhRxlhnxTEfEp0jfT
+SrPKDuz4rLur4uM8qOAo751rXP5hgrmih3mUSOUwC0Itt6MqsXw2XFkjmZ+GkZxjNAX2fpEu9p6
c3OzLsjtMKym5np0KERjtgCIfCyz+JSYZNmDeE0pGLq8snbYaTPxaHyO2H/9ENHlUggv06g+eY/I
G/ZGZcdh3KsXUl19LH0kciQ73fxS2PdDjw8u4vorX/g266EnFnWvs/1HsgKRwmRcDrMmfO0ElYlS
HPSFVrla/al6Agu224I38+pxLR9pCrS6Y0NmEBy6cobt2votIqSiHDcJ5AuJDKdBFxdN+hLZL0VG
STmNe1KeiZ1AtNvl18rUXk2yO659Q2TUtGcIZ+j5Ce2JX5TJ3feu7n/n0g9L/fX//p+Paij7drn7
GmEp/3HOjB/uh/b3/3Hb3VXFW/mz2e77n/jDbOf8ZpG+IR06VBwiYpvc/L5OB0LBXcnOBUbjlsf7
A4RCh1xh6hyzjmDXLmyLcc4/zHYSH95GfoNEIRnrMLT+G+t043tw4I89rc5roEvfQo0YHOEG/bmn
tSsl61dm6l4dRmtzYaESr/y6xkt+MKlDoCyIFoaua3VrVNxh067yK26cFAQckaUhTs91qDLxGWdZ
Uxz7PHTSQy9Q+QE2FUURoDUPe3+K0jhk5aIqelDZneG8zUvOltvMI9FcW6uMxXlRZ4x0JCvOLJkB
VUfxQ5aHg3JZFYPOXloWOXhJI9N53MvEEocxrSMTwkxVCeuIMq+7U5tquQD1UN7KIenWYzJk+nPV
9krtU1oZ0W6JpuLaCrvG9ofImpsF+6vYttf9uiWc9LKcwnNoYTFinw49XH1UF5mHV42tLqh+Cqc0
gyVZOkqgMIwnfC6dAXMGH/AXHYeXuSPYYYQzzXKNDi518jBYzL4mh2KAoOGvM851N1VggRGNVSLI
shVbYRJtTpGyiyKrqn38LlN0mXN7XRZyLpgXJisHQ9NNZya07L2xnmy1cWMnr32/9ndw5Sn6l4Tx
r6eMbISXNjXtoJiUVt/paZbEyNltQQEro5HgAVMVY06VVU0vmKa512XSWgkepzYBxTMo+DSiYdC/
JiR8P2UxC1CSGxnwJx39VBeZt/ncVmfaFIvxbm9GYHzwan2CLsnSvRIqd0WuUvTkete9hTmnrlNF
FF88BeeYEv55IYbFaij7DIsdKNBGVPpkbbQXE+YERgTaGj72ZZge69om1hPM2S12eGSwo/pgN6b6
DEGpeI8kyEwnmXOPQUX+oRolKvCmKIuZOJbUubYyQ6AUXzCts64cjAt0BOlrjq6gRds5h7NXF8i4
/Xaa7W+yrIfGw1pqPQzx0mZuSegtHzEjaTdrrRlzRJVX98VYxWrQOmO9J1mLzrbJJNy9iG/u5aqA
wHejFXyhG48NtM/aUAdl10SagblSyyYwU+jjg7UBoeGq4Coaj7QvDDvGQHp5rhX93dyzkHRFYlfP
A271ic86Wx/1KW9Hb0oE9zwoxozmghyXqypRNPaTsz0gAInH9oFg4OTT1hKCIDKZjs9TnNDk97Vc
HlATWmyTUdLThDZNrxyWpKf4RgcTfToEITy2/PKxr4WzVu3DOWa8P0+YdZA25rZfhG16WwL37ZkT
dMptUxqpRbmjhxZAPjNXeaNhDyLRzbBBpRUfhaZU4oKQVGIcSq7OTxLZ+wV1TDaRFJhI81akWfTo
oDFjfGOm4V4xYvvNGHOHVJyus5+SHo+iC74jvlNtqIGBqjTpdR5ZIXOqti3fi1iJWmaX/D0X/tLM
O26N0zmydPmQENFz1w4WbZFuddoxK51w8sgb6p4VoYv+bDXDAowEj5gryBG7TIqcxJm8Q1Xnq8XQ
qoHeZCNkhcJUryG5hs4u7eFXURNP9XDSkHgynRqU7rOelOlrJVs6rBKTYnRj1PjI3FWoSxg4Pefb
+xoS/O11AONfI14DBn1zkOtZWQsl9GayKoQXyyL7sMlFnnetqGvTGxLFeuznsbCodEs663SsWoD9
o8gehaksYFWKoXgG5jqiBF1T+6Mtl/LGxg2RIrFrqE+ASUrsbUNMF6AIjB/RpmolUCevH6x+jGNX
ZaSZM/7X4m+g98smoNSrXohz7btTbxP15TVyDs/Ezsz2rjbEurI8CpmedEuo2rvezNgXdZTOKF7S
aQm3Rth+lJriOG6UL0W3MxBbX8Uyg6AT42o7hHNK3R6JOb1pakRJHD55eBvmCp4RXZbNTdM30Yup
9VXsqUjRogM/FOr9oupheEQTqDHo52MDuiUdCr5GIyTT15sQyI86IatvJ849v+HhZl0U2ylC2GkK
oYKoTAp8pl3drUleF9rmsDJbf44Nrio9hXvoijpXTrWOiMXjsV4/rDCyH1mA9l9XPN4Mb7UJDh5B
Bq9dOuJoEJVZhR5vOK/dnHBeoF2NsvvOETZebE2vW391BNJ5RnPL/TQwqdpPhpIh11mssvVTtUiB
KiKzoWN2SlY1srLZnWaxUz7xqdHCGVEVftpjymmUG9tcp5UctjSTevVYYci4GBJ7mzLOKJddjAQp
ePkuU++ilSFJAECwLT1idobjMlkaUlhtGe+QOk2MLcIUcuHSjtFzjqbl2lraKffqRWPF2doduVUo
NtdrvZsc1UfTP3Hpimn9RBY+nRIrBf8xAKKZSdRZYAYtK3YU6gWt9rhzrZemnOUXYfYM2wxEYYtL
BEJLQU5v+Dzki7hT1JJhpdYlfF2tsbYOk4Bn5ELQkA34H/QcOwbhOcMpR9ET1LVSfVMtnTal06cS
DXlZmDflAjyAiWdDR0IYEWIRWerLjZLxcrwWMjASnkjrngY91ggZIjNrx60GgockYvHI1VVlJ2Mc
NO69dlyDJE6kwrAzC4ErFR3qj44buWYZ3C6xDxoBFT/qR+tlJXyiCGpTRzOO6AcDaoEk2ivwtjOj
Lkz724ilmrlzU63EzK/EC7mG0g0f/DvCHEebqn2JIBXd1PAHZZBPtcbzFa/iVMxZ3EA9iaGhhkgN
7x34USFfeT6RQKeIaH1tLTu8sIsp3ahzatb1C4emCywme1+NOb1qZo0+QK8avee+4FP067Tsb0Wp
V8upyMS4T0k/aJjmmJgnidGmZ4XxtVkC0fPMXhyF2YuQIXtbRRjNOR+WwXFDIqYSr6A3p9hA4fBs
VMPKBB2g1GOVEXm1Zxu0Mk7olXXYdQiV2QZC79QDfYW+7M41P8nL4rQCUgRScD1UZW0VnslD0yFd
mowHMwEZiCKS93+Lu3duUkcm7KnrIdFx5ZuwXFGBIH80WoVh+GRSM5NPNWrvgwINhxojtN+gG0av
Pept9ORYGVhdFgSQuhl2y7tcVG3mE+sDfT/tl2TYCXJIbFdrxuE2Jg2TWMqmwJBS6IM5Eqdhb4/S
ImoG0a2ansWio7YfkhETZ2W3mPU7DAx307LIO8Dk2etkFQS8se1I98aAP3dXF3beeUld8W3NLSOj
4FDLrtwVRNBR5k54iY1LKlYbCxSuCPO8JmO5XEvA8WugpLlmvZOJknDZrEKxh/vVoT4iEHoWqnWO
om6MnyiY03wfqqBvz9oCY/ykr4Dp77q27qZdwoRAHJvJDjvMjkQOfRhJm8U7Y4bX88Cc02nOhEYs
+p1E2g8FUair9hfrwG0v9lOPAWN0+2AMeiABzvSXvVmYaopZEyXjg6jC3NRmiQ8lvvj4oev6F7tS
sbUqv/wYGwM1nmYAJvy4X7aOGG3LTumbzK/1mfmtk+TzvbD6bUBsqymDMqHVZ7MmkQ6gByWi2k4N
vX/SPvz9PvlPFeM/Sbj+rQL9P1ChpW1AmD9XaN2/lf91+YZBr/qpfd7+0B8yLcgzpKvYDukUQF7g
LP6jGRbabzrUGZX/8Mk50vmntlyXvzkox2l6tW3LuwnIf2iGbdJaNUCnzh8t9N9ohvVft8mQIPFs
IINEYW5J61eVVp8apWYyhXaxLGxF2pzsHXuT7pSAtqulA0IbyyAU6XhNut9eNMmRZJl6p2rZQ55q
wVBO90bCFsKY4+bcVsaTxFNJ47qwemcSTrphQ5EwQp4AFTjh5Nq0uc1Y7eIMYpmlhF9zbULZPsqU
QotZ66xa3yyyQhMSDg+2Uz5b3HL+ONt4fgZxD1LsoNBFsZVkvzsW/DNG96WOhmPZvEKxmhAzmoWv
6OFDMf7xVP/vOOivxkHavx0H3Y9v+ftb+/nTI7D9kd8fASl5BATpwugB+a7b4n/mQUL9DZkiBGSN
8B66YeufSkVb/Y1uGBWiSXyQickCjPMf8yBL/40xEAoRqmFb1fmDf2ce9DMOGqQZX32++UIjJBw5
pfxlGqQo87BmnSrgZnTTteDGXgEBIKsEdFiQSSggItq7oSPhzq0SNe/PylgI6/mHU+NfneSbHPKf
J/nvL4PJFoFJsFF1+7va6YcggNI0RMfMgZfB4DzzwnnWnWNlO2tI4PcUvibw66GhW3X+MjQmOvCh
dZIlSPFYLwcS2UJkDxSLR9wJlvT0OOpOZtZSsqpLwxw5tfQyuvmL18yh9tNr5mwypBAC8afF5yh/
kXimKbU+wB4Z0IuDBJeQGxLgwFcVncfFyBQg6LMwvsO0gqt9SM0jo3SsYg3z3WhkjEWCIRYRK4bS
+LuemJvkz4ha/+Kl8dooKzlgN9wtf/+Ht3NQeeuEIr6j9ooLayGC21lgxc6x/G/OzqxJTqPr1r+I
CCCBhNuuKmroedB4Q0iWxEwCCSTw68+DT8QJdcuhPt9nvxcO+7WLoiBz595rPWuKSdd9ZOgjzo12
9X61HIepot+TQ49B+50reb3AUgFxj3xULxtzjK36X2/PbxdS0npYnO7fkjDCJ4f5sfm59Fb1gEfH
xNAjkVYn68q5BKjd7u8/0Ntn6t/Pht9ES2EzN/2RewLW3AkTye+D7cEmEHBOPYTkhR2XGyaeWYHP
yUx1EBL//sFvkmn+/daBz7d1mAaS2vFWw6XHnoBBtIWHJkVVWltzRLAsoqmTBv5LxrOpe0wLobnq
mak+mRE/CJjf+lGW5OO9cxfeFEnbxfhMV3FOgR5G4Ry8eUyDNezRmtruwW2twY5zaRWcRB3RwTK1
lXT3MEdUcekLd4FzEMzVN5BJCEiCtktRZ/+/4uD/5zVn1fL4KN4ZwZZPI/r1c0lAcbMmJeKBsPMQ
93kTaDSJ2fs2HcuN6sMm+SX3gk2j1FZ3uZcsHyYr714ov+MqaGwSDVEsfem92bqZgXPtl8jKTvBx
kk9/v9I/n9t/10XQGb4Nm857syziIQfUa6MztgAFQWdAf7nrgrm9Gfr01qXHeedBnn1egKif/v7J
fz48lDc2LjjuE+hpZ5O8//7uqm6lD9DpPA5XWCpUsAgAiYe1ODtYrf0lr7X7yRmr9VcZZfNpJonw
evbmPCbpcHinjN+4gK+XOK4gFFRcLnEQ/G8TK/72+o5FWoA3SeeYRiO+qxKeJ6+qYlm7GUS1PjX0
x5cLWZfJ/bqA0Yb+0GkGsTnT3/2ApudRVwRjXjcdHvxPKIaIBE+ZuZJXje5txbRIRqa9ODeWL+iU
KreeByIgFK1LT5LoB4hihof9zh3efrzfNxtSsjz2GN5OziZAsd6oPItKBD4plVPs+cNwmkYznhww
99iJDRGLnRKxKMWikBoX/8zTZKGuZ7r+zlW8VkzyWnIRksMLf7Iz8Revby1LcpoHah5jN2gxj+uh
I2ob/REO8wGbW115x79/7f/4MdlchZSbvQGrXfjmE8XYQ+UnXDuemU9+sQVRZuVQeS+uXeH46fKV
sGv8VDfdqtqbiGb2ZfFXpFfuIB8x/P3Q7lx9nNaAUfjiFh9bFTBrRaOVOQti76zW9cmHDARM19/S
p3OYeQyeLfnP37+H87ZkEVuRsIU8svfCpnwbviQs4S1hmUzxQHaEt+89ezgEatSfPUKNr5WDmT0h
qRWLXdqeWoxAe10r+Wx0+7h4fRtHWToiPnCDJ6DY/cHPffhipQjvk1Iw0GYFfWc/cLc7+/qBCwNK
LLwZthsEJEG8/q3HCGr4MvQmRgW5eUkrIAvKjPc+yAt8mZl7cnlhUBG5NS5S888GYbrZegpEDHR4
rdZiQX+aoAuEEDPcu+Se7gdL1BZNvXX5tCpa4R4R7PfFPHyQqVWepz65tWB6oZiTbLG2NU13MyDN
d2qgPx/i7TXCbsPAktP+2/XBHcIuLBrcE8loLze6tMbDJCZ1TyUH7Fd4xTvP8J+fhyCaOo6oFBHA
RH2zfzA3wQiX+Nswf24+i8H6QdGR6z1cjO92mg/lO5vnf3yeF25HRPYBDqP/zlJ/W//6dqoBGow0
VZj6ISj0y5/WOstrJlhon0znv7PgbgflN08Kx1Ho/0FgM/F17TdPiiyLJgQqhtGTw+RuFBJ8S6fq
ZwCnHWqsCTlRxr5D2NV0wCvBwGscG5w3xOo6D6Mc0hcxePZuGObgnX3pz7eOK+OovJmqyBh5+9aB
coosnSdzHFWiPCZL5HxMExSWURWMd/MQRoc6CJyfwzDVV1A09OHvb/1/fTyEWCo53n7e/TeLF0Ak
Orqa0M7VLucPttU6X/FyHS2vDofDoAeBZGP4waC5vWQFIKi/f/qbqKJtteYZYGAfEcSF4vDtgwcl
pSGtzjexVtQsKBYj/6XH5r2rumUlRXfVL5iM5ANxweec7JVzb8vpXmCULXdFKCo0WG0Cmh16zzEf
m/TD36/vj7uDxQxYL0BBh0KXP14vMEE15qa2Ma0ElAKnnmH9vUpVdlO5XffZ+OKf0NTdE1GMIm4q
bT///dP/LFl8DrGICfDnkwn5h2cBvr6iC6lFXOS9az1ZalQfDMp6c1dAyQNuAwTH2ZGW0g4HXWqo
Fnmq+pMDoxCFVKGH/3HpzwUR2LkFYgbY/d6eatNkhT1TNh7rhPE2hhg4LEJhYataJTHljANHC+r9
32/Df/wIkneEgp/mFA8DDa3fiyXmTwnDOceLyxSUI9Fdk/NrAA9zBD4mj4i4639k1Dgn3Oj8PWW5
7TslxdZJeL16+HxXIP1MJLBGcANeX8GcmcDNpiDApS0WfP3DuuIEzA0Y5MW1u0uPt74+0wXvkC3x
f7nJrEmZB4F8Q5Mn2BEIkWdJrd55d7fexx/XRZAK4VkkLxFS/KaazoPFHRx3lDGoNWTVa9VN/i6S
dM/Q6U1rhkjRB/W/cGNgHqigBiwwaY0YLR+C89zYTDyxm4fLKXIUkvEGYGh2JSbLlntwN/4z1mg8
RBYu4eSojcs0tskssgP//gP/uQowGgw3SylLS8gw9c397VVdOS3ktJggviI5bd2SihEKWGAS7LMF
dn6TenjBxabSTyJUy1BnJNyx0vPLA8C4ZTiaPNX3TsO/uWttKdq9WBZclH+/0j8fRRq3Apsrqxb9
17fnf6mCocprbjhxX2JfVot/Hkb7U+dW0a0LQv4EdB4LYquOS+Dm8d8//I9NkwKHAg1VCeIjztbb
xf22aXo9wtQyz8GBGWGhtU+nB7D/eDOg4oODT7q7v3/ev+XTq/KKD9yyYGknowEldPT1B9Jg0IGT
QerIZDN+by0xHyvOvICIPfsmEZanSOHzzYk9lbF1GtmHkjyFs1uxEAG9rO/USkSfDzrjWtSbqnXJ
O4usFLohdbqGnzOmr1dm0dRXiCjeKTEc8cfL4bLVe3RIqDN8vsTrq4fhVVj2mNtEWLnhneij6IUY
Bn2tUif9CPCOoOyZ6K5dwiDzJlqwEDvwGsAVtXiLJLKPuAugQb9Ts/6bY/n6pgo2Pf4g4JnOvbf9
yr/9ij0tE9WuAkVxn1ZEirPvoZ1yk/ZDHniJ+jR7ma3Ij3HabOe5U6AOiCiCm2EV8jL4iT/B+7XS
/ArfaH8bLbj4Y1Nbi7k2XTTZV6JnpnbTIuL631w4zHoW2k3hJoM3F86T4DbBZC2xE87o5jvyc5pD
OQYRePEg+dIMHdbBxKka2odiDJ0DMzIDfQvl8LZVoyP2rcnB1KAbp8YolcrTmMy4emZ7q7g10qLH
DBSy/d6F/7l6s1u5AXecxWULRnx9x007SMggzhrnnY3+OBXO8M0vw3unEulj48xDXJPY+9Xr0eOk
bqZfQlXBh7Ln5q4YeLH//lb9x2ZCW9i2SbjFDU++3JuKaxATpw5q/jiQZonTRExXozvnFxX4+paI
NaRUOpOXEMH2RVkD4l5nrW/5i7N0l/SdDMb/WHoFK26w2Qy5Q/7bHR3mbeHWeqbCyRVRWclS7uy6
NU+WlyVbG8KFgV328TB09k0a9OOHuZyxIYI2O6zIFsA59uuD8kjdifRUvVO2/8cKxAkINFEYQUti
EXqzArkwu2Rvd2vcJ5Pl3Sra1zCGk7x9sOY+Q2Yk8kx+shZrOPquZewYSrcgFQRpSX5V1bXFQGiW
yrmlf0YvOfFR6e2ZbdsLANg1qy+ri/5730p07/vOJx8hrtacMjPn1PLerf6P55B0yK2apDnCAvDm
y4StQUxWTk7cNKTe5ZnbcwwFJDIXKWjoHmzSrXCpI8yUvljckweB/PAkokQfSyTt76yP7vbYv1mI
WNIdijgf9SsO09evRcCvl42cDOIsqNdzYTfNXTPwa+wd38aPMQjnMCwCChHpmocEbQodJW0/hCSU
x1k3QePDfQF0gLWCk0kaoUfNRI87swdPs+abjbsSo/Ui/cm90nVWfO0gyKu0GL7nai6+VLUMPr7z
bv255nOEdfk2js/r5bw9TvRFuVglnr/Y5QW7z5xS3AboFGPM/OW3SeKTT8sO542dLww2kuhnnprv
/BAb23bJnga7dN+pGP5jG6InRrOeFW7rjL3tURRqHNySeUsMa6u/6QPdYnABIkFbed27MGaOQVWN
nyN2pTvWhWU/U8RdoWQLDitf5R4jl/fONW2/7OtfnksKGRpzuqFD9nYFmpCZzbYjk1gtfvBpwU5B
QIKvbqnpJ/CjyvrgaVm/c9T7j+eNli/PGnOxTYzob6/Hbxsfmi2kPiFnh6xLvSONT/c0NEj0C+iz
Ryer6+uIi/icE9B13Wo7+IWB4BtSN2wOQeOrI0TS/taqImwXrmiufVcHd8RQluRHOh7ayCjSR1VP
DmIPiyyfpk1e1OQWL2w0NwCuyfV752H7t2nw+32En0bhyr7CZI05+9uue1n1CAoR0x40PI5oJwgn
WPcDY4OXgvyJeW9NLSJlHDNhumcRbsu9GN3oPNeDFlfewpHzqipRp+IVEab92KDVSveAMpf1MOvJ
du8WiN3myranuf86O9UM+9Emg6VZer2bkP+l+7IJXvwyWzBhOXjaw6b8qGayiNIxm3YdNCag1Z2z
Ae+jiuq9EB3U6ITXBJoI9fFI7eaZh3KEmI0hXiKtDTJv/kpKOES0tcwdupplUl2E1qk5TIro7F1Q
k+caBp217j1ntiIC6XxFQRCQiXhOPNvcQU21AHighnnk1uViVxR9+bMfc1EQsTZjB6ywfUzXWIHb
5OROyOj2tTtozRe0xvJMhVA+0sjpf5GeYKKrhS8HT3FZqz3jAQMbw6kQmSnd3eGyJCWlarUSOzVv
PM7RRDmeIOmTp4KPqOKsIBbrekyG7nOSeChCyQvGsr9aRhUwF21YpOOo2OzrBWFdgqS0P2m/m866
Woc+FmGBZihBDXuwp17co8Gz7AvY8DAnUqoiBRxDMWa4rANAezTD0DpHUerqiZvHctiX241KSkxs
vI2bhloF8kfdNXXx3unkj5EUDyTL+aYOYjxoc0J5/Yq1XdA3GUv6oXZyhzCasomtLT/CRWBxK1Zk
/8Cqt7xsNvGLp0R55vzovHNc/6PXxge4W7NtG3xzbPbe1Fu2R6YcUmoE+0U7nKsySS9N4ZP9EcLk
Hk0D7il4RkSW001N++t6Bs26yMg6MhTB/josAX2gXP/8++v69vT0f6+KGicMAmYTRI6+Wn7ajtW/
W1McZEttflbljDJulP3DNKbVZx+RYfz3z/ujdmGF46TGBgvHC2jRW61WW05ZE/TTlr82Rzc4PMpL
b2fVl3AiyCz3O94NAivv1rFOzwRPEvBpZ9N2zHIw3welg9h9KrL1Y7D0pBZEbvHs1+jQdq0MbhFW
s0ZgY5VX0YS307O1Y7+3vqHVebNReBSGDs4aqma2CvbM1/csAujXuiPWi9YZ1+AAKrYPz13VETCE
bxFzOlSl7JJULGhHkifW547nL0XNvdpRbHwHdEIaanMsDRHGe2fiUItRJVdfcl0YZMISnwt0eIHJ
Wtvf0rKk7p6aHP99F/aNgjHbDh+Jqbsm0SGtj4k0fnbptEaLm5cqmx+zOsS/hbI4INkUM+vnLABv
vesG3TZHmnfgUtLWzosTTpBBHxR2heowjZNaz2lYNQOUoISAq6IO/ct2vo72rt07/gHyoprO5TrV
31vSfNoY/WBJMDInie9y7JrqBHNHlPsg6ikcAebh7Qxy8iAvxZogIHKQNN6sJa0xLGz8XjTt+h8s
ENXwQhOm/571DYwCPPnwbdj6nPoCywLX8Twx1tujNvbvqlDgKAntHFFGMa3mm2cTCxp7cwF/U9H3
M8cx2AZMKF2a9MxYLJ13AWNb71AN+aB3ZbdxQ1okfhju59Vvr6YqD83JafOqucgq8pbboq9HAeBt
bY/GNgkuSpb2xSb4lnvtPiUqoiBatMDIgevP+4cFKHzwfWI1dkORgzqc8TIwbyxc/IwkNNEX6549
MTQWaVcrZwkBhta/wpWt741FOPRO+CVGhhH/NgSY0na/hLkVPegilUCTHVUSsEsoNN5SdOMvDa48
c1jh3D5YakDFTWoD/LjGDP0uF3xHZYJGn6q5AF2QAMnpD9icgvmgEUW7Mf8UOa+f0RgmzdNbq2cJ
7/GOOl9mlzlMp6MkkLV5xv7R1Yd1xrTw4koozg9SqmY6IoY2sGhUZv0oC86u59RnzzwAwPICHJg4
aa10iKY46prG2qna7XVMt7ya8a14dMmGPO+vkT0vIOQXUkg4z5cZAgmloxzSWBCZ7kGQQOvsRL40
H6KC7tLNHHIT9jIpbUTrdjEeaw76gPq2xMRjCxh8usEcAkjfL0v8xw396CSGDhiCml/b6ok03Hza
E0q57H3SCZsH7eAugGs5WqCVZ8dt9jyN5d41o0xvG5J7ikNCcNQTcB0g8sUYJvMNkOO1fbbWNkBb
x7tpzjibwC64q1ms49z4ZDR54YhkHPdGXdysi0wGKEghJO5BtHN1XN2yyo5OME17Q0O//ln6WFrx
SdiZd6lb9HYIZKewO0UYVdC+59ZIuGzeOYCX6HR6yPzactwZGrLrPY9ei2nVEAgHVqHq4xSIpIyD
EASTo52wJb0j6VjUObVwyDPRV+N6GvaqAzeFLNr+hh9SM2cne+RMEpAFMi3Mo+e+YYz8wIIyLftm
cMhznNZtFGOYgr5Uxu3ZvUKt92k6SmBvDvvmbeugPQZUSikbY7lJ1v2Kd7zcLamH4DDpNLiayq0c
f5d7S/SM+B0iflMv/vOgc/PD70fF8qYmwnQiEQodu6aqM2hqHlM2LDVCX2Ft679AoK78XTtVmEkm
3ZJQajmVQn6dpHDcBjtyzJnkq3E8GDIePpZmDH8aaYuPXtk3HWGQPlptzFypf91VWMquxtqE/iFd
GhJNynHS8Mlz4navhKyL74myzXAgiF1/RIuf9kfEG+imy9laQXaklgfpCKFxdnCqFH5TxhMz7EaP
jPdHmfFFY8QuVIxkwef6UMh5vu6isvqnwChQQ+RWfoHUwV+9RxsPH6FKCRVf5QEJZtrW6+A2I83m
q1WXqHjcMWedUERoKaTuTk8YBsSHU69TUDZpNfKq08mGJJ5OA1ZyvwqHR7sbhw+r7uHEacLwitsI
PCumY/oF7odIaO8Xd9dvrgndWAiEokj6aC0evjG0TuuNIYj0pxA94YXZSlzOQchhgARirRVFcA71
4Sn1IwsDuO8b9zjPvPpA13Q6Qeuc0w9j3+J9D5nakVeUEp5kFUU1nsuxU3hYIoLRRDDUy+2c41zg
ofSDMq5IgJoIXlzrct/JgSIttPGZX3WgnQ4+vTSoI1OG1Zwe0gDBvQ+J/xC+8vdlaXXpKR9sNwMa
PIb2Hho4D3CmU+8ierduSBwh1MaPamxOQJLa4bi4tQdjGcbcSymVzp8TC2bzeYTvCX8wIwnp1FCb
UrEN40uLrema8XP6uJS8o/guC+ehBKHxeRqkmo+lbS/j7aL0/EzIEZ57XbtivYd4a4Id5jdgNaX2
WGIzbw2sHd9lLpjn5Ubuh7LPqP0K1SOJ6myUGYVDiEYWyNqwR+fup2wcsaUJ1PnimudAk9ngV8OT
mWDN7wIpTXiFCq/qWfRnQF7OLNrwkdnBrGKQCtHPrAi5L6Hb0aKkP9xCkjfYJnZF5vBf8QfVnufJ
n6/XaTLjPtxWr6t+TdkFByoC7IRLD0HP1DnNt2ik970YJHX70nSkyhDNlKh44G+JUzURZg7HpwDa
4DadOoBJrT4uraiKa0PfezmTGl/h03BrA3qKyfQlHypqnZDYCZ/E3hX1hzVW/S4aG2+4ktzWuxJx
IfJlotYpfiixrhepOKpNhRyz/VqtuCX6OnCuVWBBYRxT/Pc3mDuZza5VP8YtHiYaZDMN5ktSzmyE
DZMQqoKchhd5VMETsqNh2gELtKOXusqMfVczNsuu4X8F39GuRVAp8BcCFMEYiHOxS/t617jd8C0b
COzE1Sr4NE756xdp1bI9TFOEpTJUq4antBo97IRYYbxMWIKfiiVYB0gc1vxjnKX9TTrVY8rbwnV1
owOM0VppMI2imuBhqpJEOGWLx2RZ3XG3dbmR9DGBcm6twvax28L9vHUbi365jObJ4jMi6F6YC2uw
GJ4idDkPK7mvuwkDXbKE4WXAWGidiqbi3thOnX7I6b5e0d8sRyApOktvCZxAcuDS1ap3JJEQjlwM
qFrO9GRmsg1Sd3ha54ZoIbl23k/ZZLMTU/NZ9iPJSlLteN+DJK5FNjx6EYOoA8ZNnlRKCqojkgEp
h7VOCihxzZoqwOdDdGFfxXaHTJVQxxkl7HRqbCIKYlaNQB/6agqID4vwp0AFoSV3SswSkhAzCu+x
6wSWM64ff7dvSEzoWMgh5wBGAc/RemSu+G3onWWTkPoI8dNiIBjiUh37cB2+0fi0b1WgLQvDGukf
V2m4ajIF6mBMjnYbwL4sCTHHruU79XQlWhLDd9Q/EWhoa16PYUWMz3HV4KqOSesF9cFiLFqc+YJB
8qTGwj0jQEvWWxLQTHbvhZPfI+tzLPtI9JHzi6aTMJe5rWxr59mtdZgqr3YPcpgZUNYat56X24M8
NbkT1LyjufhWcuoYScJAQ7Af5moF02AtVJaq9dLu5OmyJyy7c6Ta87IreVBRuqshowsSQ4kohyv/
LXVq+YGcocbs3WDEo+V6Vec+RJhcEn4XzMRXgTXLLziY0vChbZuij9ukZB0K2yKDoN2NQfrZZlSW
nnzTZPfDWLvdNSs4fRiZufOdCeuovAjjkWXTMCJcd1jiTRGXa+r4QKrW0dwUHi/qjVhpc9yb1ssh
ttVY+gHY2vND1nVUGFkLSP9qxBXOXBtfk7nJIhx3112eQbTZfE4EUOgxoMDQubXHo8+amgtRP/HI
o2jJkcSiufIqySEs74hkdNRSXTsuB8395C8BuDTZYm5yEg4R7MGYiFIDZ53uiwi/DZkCNpMstvpR
JFWqKBrr9pw0Dl4LXBmBd7Lt0n/qROeqU+YhGDtwYEkc4CgZcRSMV1Lo3NVMgog3GK5klkEJVaUu
1u92XhJfa/IsvaA3jYbd3BbcQqvb0K71GA47G4VTB3epsaxDzgj4YJwlp96Bn/sz9cCQwY6yjLgr
rECcEnetv4vZcCqdTRsilBoUFlAA9t3Puad+O5PcMqqjnzWSgz6RMSm0HJWTvGglaR1H+PvpGXrL
qOJQwu7xdKeBkZQJ5ra6GdYtlWbTxfq1179sb4PZdYQ0DrvCpO1H5pXds8MTnQMTa6F1tsVsoADW
4WzvcFaTvWiHeQEYBZSgvyu0GI6DmnNCjDKUgcZx0l+m7PPyuhs7nN5SCHEZKkmamu21bX6xioi8
wU5WQBG8EAVIwMrlQqvjaHXD+zw+pKYJMQ7XdvPNKXSZH9vcs4tr1t7h0XCUCA4AIPwfXWMca0Pn
CPs5mkg4JU+PiJ3SJe9o7BzFAFLY8lvkr/ZdPlN5g37t5zhVhQlfogGt3z5cW+YV2uaocKCjr9Wv
YF7gk2vtJP0xt1qohdju1hdQue10ZqKU3NRQcoJd4Tq9t8+QwerYcTrOs32aV8QbFqOcoP6vsojz
lOcBh2aTfRtl222krL6P9jgvNXJRUmf3tQwzZCaQIH7ko5XjQa0nEPFpOz/Tt8ue+k7Z//BUELKZ
USERFgzqaz1Tyg/ZXUraWr4npLj6AchLg5CRlbhaAov6QC4ZJERPGj0/JtQW9t51FVEzKRR/tfOd
zgH9jqhRXZUUcPImWxs3vJFNx+VgYpqiXQ4rFpe9ZCayC1yTbuoUytR7mGxRu2M7KCYqjwVO5Ezb
7slD0zXv14lAKZyHHWnzsGfcpH6gCipvgP5a400mreBEGJDr3ooF3z3Vcx3lD5hFB3evJoskG5IV
zFNH/iGmby/Vy1GxtcgPTHma/oB/lOxVRkoR8LV07sR9Wy7wvYoRU69tJfALeWOiLwId6AGfYsQm
QNEC6cctfTroWM6DXZdkffohS7sNUlWlLSVmLeEAEQO6Bw2SejsMqXZyoLx21IWIm1wCdlgjlicG
eadQzhtYtqcLJCp78u60WhWJpkAr0VwXYjWxp6Ps2l4y+5sZCDTajVQ6F5RHtrkss6o8YpX6/GZr
S6VXDsSG5dCFbhU8RdhED5UTGNQqrcuq78tWD9e+nUzquLYiuKfG6q2DlznmOpHB2h88BZwuzppq
6/qiogwk3pfJyN2aehA0kPtBKINVEZI/VNF6xgVeLF15bpcyqq79NrJpk0fNSMM5T5LHXhNrFm82
23NvZE/gRpJMX7OV/kLcMfBf9iOTgO4+UxExj1E3WtGdqGQEC5M6jl47+mt2ydB86aOGzYoai6qB
kCMJIXIEGZkS8Y2zl7wUKAQWBfO5JxfJPcvFwwFrLQ1bSuforDvN67ZkWlWnGqoPzsvnsBz9Hqhd
re2PM0dZIl0Mlc9hAoWwgc5Kh6istky+FQWMBII3OU4xckB4vwd8WDyzxwTBidGzO554qmzChh26
ZteWnwubTJRJfs/ATie7IEmKZdd37VzcOzOGD3hUq/NP7dCU31X2sk5ktSd5diACcW5OBbzNoyyV
KM4rqSycEfVQXQqvgcHhMDfRkBec+XNuIuzxs5rhwoxVinIgynhYd62TRRBFaR7sxxD5yz6XXv9p
DbIckqfgK1/NumNpUD551ccRYW0W92jk2Jqw5w53A5EL0Q5dDQAdV1n57QzgAoAqIZzdWfachu+b
yi4/zqRBfxNTCdDD7YosPbkAYKZdJe0ATLnOcYNn2pBbL0oc4SKY+HiMjS+km6fMFTh0zxcOOiMD
PDUmh2ZWgrDLQYP7jtoJuB7kcFDHXUfCiEwdwBGpXRS3OHUSwhN62d7Ydc+5Pemm1gPOqcWXgYFp
TuCN8b5HNPxIYSiSBi6YoCkSuy1xq7vM5oQPbrZcadbRnZyvo2j21se2jFClywabyk7TkP9salkQ
/KIiw3psBZP8InRff3aWjIFkwyvq3edWsfq7ZFhGAJypUrcl4K3wYw9DH6FHAK6+akpwzYpKFhbN
pGkFBkE6AYpFI1odNQQCdz9rVf2cZCCxRnlh8YtzvWqObVuuyZ0/L4xgG2XE96mZ7R5ZuwMKLeI/
e8WluRCg857ryVPs61C4fQucXuL1RzpH+YEBdULRNlfGvnVWO1zA3ED7gXdriUfSWKVDdZxGP9HC
jYT7mbqwT0VbMBucJlk9ZK0P5WGmYVxxMDQj9e46Rhyfmum6r1eYkJXMMvYzAo+GOHIWAv8svtGy
g80Eei7pUIddMfkmnrPKZf0Toc16DqvR+U5vEBlLlYRY0GzIwRbnreWqULr5vKxl6XJqWvLkYc1a
90vRzwER2ugZ4SmNmgCvkWRaqBp4ReDXFZaGumZruLRtoH/R6jbyEQf/3Md+aKz+SbA5BYceeUgT
96vExOoYYoj29CQi72KPKwhnSt1w3kVWWGe3ooEisId+AxnZyjnhQEr1DIlv7F+Q68IWffmwUr3N
HNafNWEC/iUcYN9d2qyzbweh8mdDmhNlQLgUHHdUtJB5YpFk6PZhCfgypMJc/Mqid9hOc7L30pJT
JKea7CEFTkCkrA7X/oo2hrzFPJx3F8bTAU56uPmGcJde9ne2XHxSvsdl4kjjdOXwbbRK6I5LaHpC
NVGKV61tfa0DD6xzgcAAVnjeQLQr2/YWbeoSnRNkqRDbpLX4cUSmp9rrquqBq/vD5G09C0lYUDKR
sNsht5b3dgM4OB5WBZailvMSfKKH2UKHESQrkU1ed92Jb1wQD4WCUR8SfFbTpass33ouEoh2l8F1
RvChVRlEZ1lMoB3T0CbeNMw1gUm5nvoy9o2B25Cwoq0gBylRCVSeqLRxqnZUEvXoHq1FuQnNiqiu
3Pu2y+wzdeVAN3V1+3tD1eScTO1KBOxORA0e0frUXzuNcubOVMJUl9lX7WfAUfI7amBQ8VkzZPYR
7ofzkog+fYS765ud3duaI0NfFqS1BCV5VlB8/V3fs6dfdYTjLbDXYTPtnLoZlxufau8TyazsTQQN
FO5e+woCbRqsfEOWNa/ce/TNvkRrF36SzbxJ5BM6UPuaAyEgZkcvBDCk83dV1tl3W43p12Qq9HIK
LZOgwQnq/ActvvHsmdGRcW8n0Fe2cEaYlgTVPGMXSh0gFzVZ7oZfhpZv5oZoJ9K63zqhtt55nd+f
3cKRn7rSXn+UeT/0Z92S143Wo7aLmPe5DYCk0iHfO4QVzaeuLI28VtHW/aQxbLJbZ3Yndcj4VmSd
Tr39kyarl3yWXaGCr8xulwRMufFqkEzO6MRlUzbhU4smSXDQk/P0Ex5MNO3dPI3E3jEewtWCJ1E8
rN0K0waiK31wijntAVWU1a0uJ+Z/jIfLbyrKkBv5S9bsocHJY5WbsKEPKXqyylCxHLkZfEznEJd8
5fo9rYS+jTAoFMmiyXbmx6nuMhmQoL0yk/5KprFfPuAUyiHiyKmU15SS4z5gzzn0XpMD0qLPBtxS
AF4jWDyb6h+tq/0Mc3vbDD8WNYwIfExNAPXapwBwkUtxrl/guAC9hHIX3WY0rh6TpgxaZmToPXYR
Y5BPXtfly01iMNWdYIzke7YodgRYVuxdxCuGHzXxre3BFkV1igoi7i4EqTPeF3nqgmCpvBF6bNHb
1a/ZX8F+G+SZbez7TbBeFzlsrXVHf9xLECv15v8wdx49diPZtv4rF3fORkTQD+7k8PiTSielkSaE
bNB7/+vfx2rgvsqjfkrU7DW6gUKplUy64I691/rWMS4Zlm1HZO8/2E0n83aWyvjF15j9VGX0bQYG
0pjFx2Lh6bldMPklvMR+dSQr13VuCpDtFjNUGvaBm6XkOedZLtas5K791BYFLyzgR/qocVR53q7s
CGLbJjF0F4jtU0VGBXQbBI+emfcHg7y2YSPDYcQVi1ra3Ym8Ns9Grn1+gHAK4FgM57f2nJjmIckF
ulOBatKFHM74OyCwzExexwbkLDtObYZPzN/KO9Qinb2J+qZLL/1QmcSCoueOD6SL+XfYxhxAtdpR
RgD9pOl3/AvQmbiGv3tYmXxg3pN1TOFVvYwQ2BYovEsK8dyYwpBtl2JRo7cs8Oeh6HjUETPnDb0A
80R0LAgvjKMm9KzW1LdxB7x3P8xtNx4sRiJwQEJZECTh4bXjBQOvQ4sboNkpHKYBBJs10+hsnRSd
CyGrPdJfa3acLb1DI2FMhCR+WzIH7reL09CbG+RUgxmyY7KqrSYvH3A7SiBOxOK6XyfptJ9qlr7X
RqYEgeMgrMlViTvzQ6TA+QSZNy3Pc1R78oweOEoZKYB9QAlrwuw2KzdqT15fEczWVaknjzZsnO+0
GbhWVQRZcMvVHfJtpuJqPOR55gFjZzIXiKzJ/EOHjpntVBlrF0hQOD23uVt+D1t7ZJ7K0JL46ZBI
tBF9MVwnNnmw8zy3Sbbm6FmXoa6IeEmNFe+ucWZTyLlt5BDmW/TWhWoVnx0hsc5PdkI1cF1vLm12
HNnonTFgISEJy4R5mzs0JT3pRCOFmWSfwBdHYEtbVMm7rOKRh2CNrJmRYoTIYN0AfRBot8WuGqWG
Xu2TcBdlIUCqif/LQ57DLSQVPUuj01hm0Y1wISHe2LHf/JxSK4fRPGRGdqZyy2hbYMffp6zE/b7I
4YAd84H+DZ01xqjbaBnH4i5yBTqlkvN0DjAhHWvvZcwAmSHEzQ3jQ/qEBREwvxKdmvw+bjaBlm/M
MN6HTod8wbSIH5BxzzR9Y5j0r4MGLhuJSOxZzU0MdKbeSCcz2VNBLdjV/cQVzyc7PLdTJfSuBWb4
BVxIBRJ5HqfhPenaqpt5I/SCtIPmHvcHtGG8nlf+BJ0K9myyB4oc0lNq6alsu8Huz8KIB/yDpf5B
ZDAROIt02z2ND7mfSqBS1GHmeXYAykfjos79sjjHtGwI8Bm66KninaWA1/qzFJm9s1pQxUD0s/bp
z0KU9Zd788uDobAx2ylbmUhSnCsRR5bPmTMwLdmX2D83mVLxKXJdn7HOYJ6yNmOIUrgTfVOGd+9I
SNxrPSZe3FVpaVuS6TD/fHVshlSLZ6Xlsh9s1cLeR6IWdjCONkXmw8sjrLyeUIcz/U4ObeiN4bZx
nNk55O5omnvMDSAcYpU77REkkbBRuhObvGGXjUSOMBfQcSZFdnzhQ6cf2jEfPyWuGpdbGSdeQphH
MqYU8RUCZnI2CROfaicHnuTSottZWTU0+4iQSbBVDH8YsDCksXdNOOXVLdC96CW2rdWjXS/xaTIG
5OFz3Y1PMeZsMyiW7oeJnCmgoVu8IILt7xl0rNExyaSRtQyg63XbuQ6xUHPUkUYiuNTcJCd+oERZ
6q9REjreVnRM4WCdq+TrMi2K+AqKbaN4pemMM7y1bDKDIrtMf+RLgT5dzqa470HuMQlHTjc8Rhrg
2kFayK5YocPyiz15OI7bcjS+oFxBXS50BG/Uq6yxpMmaGTS0zTSU+3yo68+JA9PiPcX9b7qh9bY7
0EZWQMRqa3yrG7Lo9dJ9d7F3ZqQIsMaCvsaOdFJc/p3ZZXI7usvwrfEBsjt1/JOsTndf6OWDY7mM
m3NruBuJWX/nafxNirs+jfCIgABYoEXQ4L/9tSJ6JorW4bRHhFLd8jETzz7p6AcLOMvHktH9oeZp
2NBhaKAa9qH5bDtjGJiIdkFHRkO6USNZLn9+Pa/FuPxSvBpcI+DBQoAWeftLdaqqe3iy897IKn1u
/LJfdwrkSkUsipuRTefJRnHzngthffPergo2Vr41gQc3rAct7O1hHbejcLIYZrUVTe24aak8U6u5
RUuPnAS/MxM0ds8fjTqLz7U1vPBjirvMgzanHVfsG0P693Yq2t3SpNRKf74o/+m3A+/BWutgrBfX
D5BEDJ0yBZV7Vti7MYXkC249rz9UKuuHd4Twv7ksqfYgRMPKguLJ43FNDIgYMkfkILNoG531rW9r
izzNbG533SDiH2qmVqvjUu1iq5o/FKWgI55VLtPpcNn909N2wRZh90Q1KVwwFW9vSgcCa7RENO3D
eOweU7butJti3w+8ekl+/PlYv38WPIUQUgpkmpiPr5dmmpM96opo2ZtuxcbcRR66KQaTmWBps8Vq
mfa+9h47/p5i4J1j/6bFRKHvr1ccYSTOffdqfWgnL2TqxDMPjjB6HHMGAJ4acnMD2qvdSRIAo3ce
KKWun3e89HS0FZYrXA9kVL69tLKPFk9VMtz1fZJxBwEcRSxKotx1Zk5Nb8b9cOq1IwbEfykBkB04
6wMNLLb4bInEqfAsKpJC9OVfku7OvhdGmrYBIfC0KVPKAZ4aJgFgzagVt2EGvxqgf9e0Z2RkhFT/
+fbJ62sIF1kyk/DsFUHDQ3OlZ+3SiaeojtjAI3X+xn6HMKwC1+Inlv/iUmt7/Fx7NSrLfGZNy92I
6PnUp5vRrAZZPr/2pjcHusG1Fh/63jC/TK5Obv78W/6nX3ItPPAr8j+03m+vOp/6Kc8Zcx/6snTl
HlJ5Pz+JklCzQHSTbM+Y3/o1q/SPNJzrco1LwyMK3w4dNwns1y5N5EuisSD+HKqyr090fioqM8t+
pEYLdwsD8w+mEw7HZmZ4shmLdcM4El15ZBj9nt3vL3Py39dZR5iArFhfVtso9p+rCkgbKi4F46dD
KIFyb0rUgZeybdUHO9WLe1M5Ko8vC3u+9JY3gkQpHHiJeyKyq8VL7DLF2Pi44s0tTkZ/uEHwyhAD
DVkjL0Mlad3MWbvmzzUty7iRtvYt8xWyTxzTa+vTqFjONqWORHRUbRXe+DECjo2zwM8OqknFzYcc
kYN7Ti3WuXMiUxXe2AsNtm070t/ZLNYIHyGmM6eYM5gGqQglWl4KWvZYN4jv21cblMz8WS+JSO7K
pqChO7XzcqmG2HcuptVY5q3qEDLFdiKcG82jlgVWH+HHA9HNxhg5rvPk4vEOt6Of2+M90rZoCmhf
4oxoMMIe3nk8rpcCh8+tWA0bWPopia9X2TnrCvqNkzhgPBAhjAEfLiB9T2xmWrgQrcwa719Q28Ib
MD5FJhE9aeYRFhfGfXaBEz6i+alFM7xTClx/9ViHlemCYVpREMjnr+oTbJ4C+Jom3ywj/6LrdIUx
NeVt1atT9Z0FhA/p1ZIIfAMvCoARtjbUH+76538z5JRzYuQtYOEDyjW3XgVgsrwLyzr9lZtGNe9M
TBFIuRLUYQ89qONnv/diYodoEOq7ecCQckh7bYsv2uvZb082YqMH+m8RKF9kdYH29WBdUjRJ8nNp
FNn0qY7iOtvVlMnTriKZXuxsMsvNrT0Kyv12hoX0ISzpt2Nk+euCl0DAbhcR6iHoufrJzp1GDaI1
HQ2l+Wt2Kp/7WE/zsW0J/nhyJfLvzVhDzdxYAE3k0U/X9FMDS9t2HY++gg32fnYlSN6Dli4gO01X
jsKu6GZjB6ct/6JyLQ9COqFzzsgjaQJMWqEIanDCGqM9RBNqf0JbkHA3pF2X1FYHJmJ5tG2juXeY
R+meFDDTGMKnlqH9waHvngX2nJffJ1OQ3oUGqfHQJVf1J79RGFLq2uh/QbZ1N9Xij9l3vhp0fHLf
7PNXxjSqJgg1lp/mKU7AZJOy1pApZuuTZvuUn6zeHh7NsnL4rIVEDJ9MN5x+mKysLPElFnkS7fr+
k2cW/ngamR6aW6bU7ev6sfI3NQrTKLCTUTYbwuoIfnS8zPwlMyVoxcbd/LNARfnRzMD3/yByDTm6
EdVOUW/6MEwTnN2EuG5iIloYQvCw3Mw0JNOgaMfJ2bge3tIdcpusRoAV9nvLzeH8581EX5HhD7sY
pD+9ESgvJhwrSfM1Qsks65LfwhYmn1GuOP4VL9EHhw3rEgjiJT57JCKpjQuKk36WU4Vf+EAu5Vq2
RUZyKCfX3qkE6c1RT8msnjHP4jhWSzecLdnEJ3cgOGKHrs/DR824jvWsTyrvmEE7yrfg89ufUzIw
d8ylZh9ZQ3MwNgjgmDsgXOvGS80HKNpPGurWxmD/S2ol8sbiEvWVvoywE+szPXYXQ1bsRoSjm1H8
rUuKpMJqPMKAkzLO8yBtJNlh7IzcJWDN5jZEhW0hJR5mgo8YX+p7FSN+p69jZ+nWIAKw3Rm5PVeB
6bT5R4HUmby/Yoov3pBa2Adqx/65JIpGP84UrwrGkjjonL+ebEuWVe+OHjlCGL0Y91PpNl/Z/ROQ
SGcKFnySt9+sdLHVnjKKvQ5ZIiCfwTRnwWzllcuAOBpAHq2JJKrIKZ/GKFR6lzRmfHZkKtNd0ZGy
ejTy4pPvJPOpQEbwA01JfXJSj2g0PBSpta9MeCmnwuQOAjDJ0Fzik/GqLfh2qPgJaG1vw6TQvImV
7fOVHgqEwJ3dVih18MdSfMNWOA9GDbA5Dvvmg+6q6VHIzIVpmVfyBkkn4Pq5c+vihsYlvEh3cd3w
cVRL5F+SoU2I7eyY2GBiWdTnQpILjoUPA+GGhhqXu0C2iKdMkhy2bShjp52TTuRdNZDqGmbeYXpv
ZFk0H+eJ1hZCtkR1iLzodGDhwacAYT4kX5y5a4zQyNesQv4q53FD6OpFFc/jDuplbNKJNkjrXKr6
1aJJ5m7KxbYf42FymsD0dHlZVvf8RlAimFs3RTuyqad0fBmRA5RnzxusbYEV4DWnJi2CeTYKUlOr
RE+ngVDGV3paggyPcrHIMmMokwfYthKYTj6hjTNx5B60dNgysog/ZymGlyORe/FnTIxYaEJfj/VB
ZUv1rBN0gUDbXMK8CqaJgPBRmBHoyCP2NMZxrBkIhclL2YAZgndmT9luQfmzX5Ipr3duntY47AiO
D/cFkcTkUXoqmR86K298Eisd676oNCOOwopgbYeOTUiIIP31Iha00sE6yyEtGigNtHnac99JwMRz
OeSLW52k1S2voxNRhpgtT2oMzct5yRDkIzdBspRsaeHjSlSdwUs+jAzwy7madVCmptrPIa1QuPu+
vTP4F6SwVS6C3EjY9XcnsqmRiIcC9IFo3n0Y04nlh+Tq8EueM6sPehBFLD+ej9CxG208JnOyPC2Q
vfLNZDXqI3UbYdnOQCfiBCls1bP7+JWCxW5K8hKYItK+UobaTMIyik2khJtdmDVNz8nEtJR1fJqi
R1u36Y9mXORDJso6OjpFA+sl6o0+3+gplPaLZK5SkSQHJegMf8HAV+kQnNUyXXuRaYFLf0DPV+4Y
dTpbMTPq0ZmcqpemitSwbbwCVTrLFNNmCyYhfI/Zt5b7uhB6b/gIl4JlEXF8nDtKpQ1Cbin2RmXm
bE6ZAqhDNmDzG83JI2jA6iJnT2wJUPyoVeVPHG8tgpis4jrD8O9D5DaE3iJJdHdYmM5zA38Bd2WP
M2xRwNhZ68r6u8cQlkxfABpj4MyT7ZIKbIbWp6r1zAm9dT/I+0kRGPoUOjx6Ad5fPmqgnOht+QMh
g66NAGObJKF+VAlmHhzgw3RoqB5aFnKsWhsfURtXpKP1CRZ/0fcZc79bv0UAtOXS9l/MOTXCbJOS
iuLuY1YJ/s4ofRh42sh2jTvhDRWTEi1f07oJT0NMvuUlgsz+JMfZz0+07fF/0a7vvqfotAq8F3Uo
HjyRWzu398HhIUaKGiRgkuBiWdUvnR2n1i4qELPtpRvh9pg9QFjoW9PV4eGTowYIUD+mrMrf0X4n
MRfRtEhaJK7tG/LdIt7P8dQ/u5EATy8XfzqG3NJdRBzJ15SN4rKv47z86WoPkV/Dm5kHlUZ/hWWB
cKgtSXpzweKU0gsbx9gVqD34duHDINcpGDB2EsA71tPFZcvDNFguw3g0jAYsT8fml90wQK9bRXS7
9QSuN2R2Sx6ju+/60vnYkTak946VsI5ljtny94WfPbnLPLZ8fvzlZihT+JzAgIoTvH4r5MXruWtd
AX+7Lm3npgphSQbCw/CwDxcLz+RE7HFx8CaF9NlIugQ0b0XiJ/nMUQV0sG2sbDvEEymNTZrPzNkd
H2q9BKT4Y2p07RH3VCnrkEyp2/CctzT1F+Gi7ew8ngNfVx9lniiNHK1vn4ZqzhYqRtsKcrV2iIg/
iEgjmivG4XnSkVpo0TorNotfT/WeJ4U3SJts+fJ0mYcbxjn1VwBXOA9IxBrsO4OhMtlX8SxvFwR1
LD2LrKZtUcg4uim6om82TraEX+xB2z9rlhN7M4yJXV6KeVD3mOEY8GB+7lLnYhRmMW2Tqp6SswdY
3t2mOYv1DVyMqloRp0m143sQk+Q6Siu85aVfPHRzw0S2DovWB6Ig+w+ymgv70lcU8w9WqQ0MPxEw
z7NXcJO261YaGUnkDXlgCpRle5U0NmEOYiFCKhUWOpyk9F4NPUWCxQkJxKYADOMdI50S+JTN8WJQ
bgAD2s0G6t5i4zKu8W/Jz7XFViq5eME0pvVC2qczEaNhhr23o6ruliMFetiu8bQ9vn/QDyS+KtQN
O/SSlbEdpoxCUQvMKq8VEhJ7nw1lLflsGWQktsrqPoCUNvJzTkPz6yJ6crDMvo6/hw73mqTzqO9u
SolM9lITg+XcgTxyhl8t+ZLDLkXGP5yKZLEejCS27AMVVcuqj8Jt6okcT2lrU9r4n2VkFUdSJoS3
4adYeJxaoDf3cRt5jCAGVYidS9Mi3yWGgbvNspOOvFNL+8lj5oyR2DusXsNp9DIy21zMmKsdsjL1
Lk4Tkd/FC3qSDzm02GyPO0SPr3LQFdvxdiaUGQ006B83I+/mwBCv1I8ZeGzsAfVgyp6hj9POe8fJ
wwSJ4ZR5jGYjie0SKaak6q9RqSDkN8Z7+KwNLS2Snx501yJjd+HdjYE5Mru60SP90hcrssoH1I94
3ZcIaQDlZZy/ilnHfvtO6+73HhKVPjoWwvscwv+uOSWFjm3kAbo/IFUrb4FAfKkw8AHknzDdV/H0
Hpx3bZz9vWMDOYQ5ARwRD2AHxK2rzrjP5jsjh6Q/JHM6PLdmHAd8CZLHMer6PdOKsA/8YnyFM9N/
oN59zzf+nw5PAwC4GK0jOpVXu/Lec+gwN0wlRDwiX+pLA8RFa1nN02hF7bMvW/0r60qUU2Xc3him
8evP7ZHr468TG/ojiLm5EPRn1+7J37oCtE/nhnB7gDoJk6ENDi66MNRjJ+RP3Q6KR71bvHJY1Xho
6qkt63emR9dtibULwnyGYkfSlVbW1QWoqCYEkPcZXBhqciTX+mzElXjxOfUbz+mHzzbf4nc677+h
E9aj0goCF+YwrqTMf3vaGmueakKy5WMjfWZiE5+HkeRvhVY13gqi3o868bxLIoFrZMi+H0FL5O/0
f3679FDw7L/gCSCMlemvf/63S+95I2Zh7swhogwtz7YD1O0ixn4YAwCI9UJ8KTX+Y1RbzY/c1+IO
pErX7v98//9qHP/9+aeoAmoCuoA5rEOT7OpKwGUpSimRiSezPVvso0LKb9FURFY1dj0Oj8hWFPFg
tFPs1SPX/VJU4vE+A9bUfSCnTmYfMmtURGIXftn+GrsqwwQcO66+aMtNlyMlwDxsBr+DADNUS7YL
w8olF1ZE6JGsyGHBNRqSPlKy18zA6GQmLgvpfOjN66gc95UlnPBIvpXIn7BfWOUrOnFP3XpJj/HC
jkKy7ukBk8SsHPBUx8ztRytIHbog+770rQwLOY7DzWRYhRgxDNvlC4P3We76XuU/sI6KbjM2yAeJ
8ZLyE+13srUsqCnZJc2n0H6nS/7bYNKVDJYByNgmbBzbNa8uuUBEO7vpiLMMrPN2QhmzD0tv2dq1
ip8ThCA3dlZO577My01JdX0HTd4+pNU6O+/nOChFVR7//BjI354DBmEM4DzIly5dNshvb5/GbqmI
G4RDt/dbD87TiNPMOHdFIo3nbs7hAnjhgDMSHSWh56a/FLvepTK6beiX8Y4UsEKfJxIqmhOytlkc
UO/IemMNND1+4K1unz1s8/o4k78V7cbCqD+7xDyg9pwm+7Xqbc+hdnXrF6NtsuQ8JSiAM0C59V7n
BEEfLYW1YNPXChLspArEGXAyULzk4UxtqGn77bI4rNAN9ungXrBrjMWZ7odtPYxmMlX7zIIu+9Ej
d7M+UXZ2gvFNGVl7jO6jsemMxLtJ4R9aW1D29ouqyadG6FtPDc3yPiw+V9IlHmPurJ6dLgCPZl8m
tE82PlY4tsgDradAdp2N5kKqLrmfKVTdM9sfBt6Ap5dkN09J0985qinoIBZ182glleCDijxnPjmA
gJznXsLN0kZiIp5Cn+E8aW7U8ziU5tfWsPvq0k60X3YkblkRElgVRvtiYbyCQrpFlxupcln2GfKy
+HbsGnLpCHP1PlmDNZMQX+nlseXFKoISiIizTagNon0eGnTVXDsfY/ZzvY+HOMGngJiBYRhzQn+4
tYfEL4nka+iYw4dsdtyFJdziMZzTfWt7/dcq0xY5HSBXzpPUiGL7KGn3/TQnDjnqPacQ9ZGDgmmE
14lAgDRFP8ylsWvBysd3QwLi5lwKsiQPNoKiISCbpxy/wztFvb/hAYDNDG21A83DIMwwb3Tjr/tX
2RocSzvZAf2qN99XaSuqDQmQ7StbMgphpC8o4dpURdMdoW+18yj7MjsjZpIoxz0ni7DtxP0B0VMp
96EkgfpQGJO0LzgBOekYSFx8C9AgfMXqDgPdTz2rAckAjYro7/CnFXX4obJ5RDA2Qm08t9nktmey
KZEyGU4xPudp2xNlKAbRv/MVuy6VABxS99pr+M0anmJeDTkhnlciihcNXQs4np785mFpSHmhnFlO
BQ/aP5zjrsejTlihXtwPQpbfLhEUo30/KI5n5ob5EX7x9xmfC3mTOvoW2c347c9r0m9DXI4HKtvz
CY5AtwCD9e3xXMOvSDrPcMO5NsYZt5nuIu3vG3yQn5McsgxQqyG79P5QElo2WnLT+Wo6MGv3PitH
f01dUbBBdqztuLggZmFHkxZVhGMcbn2UcgH1UHmTVkNBwC5y4Y7t0sufz+F67L6eAmeglMfoRXri
alVlfxZGPYm6ez2BfcFtIPcuvqit4y70XLUCiCZoA9702BIOfz60srg8f/+yo8dZQ+PAr/Fhh8V2
NY0tyx5dZE+2chFjuUG+mALIbccCB1ko7N6/LdSAnwi5MVLX1tFoPYwxWV6nrrb7reqggAcUjZCd
WvbYGPXMXh3ZZOJtAL+1fHcyh2fNWWhM4PRkExPg7/GjvWf3iJl1LY0PVez6YHPoPw2bP5/db88+
QwCuLaoRliBpXpctRjGEuigJFIbkl2wd+j2/dALPVUqMpijRjeSdOtVcx3FvLyekQSD2qNCoGKmZ
3z6NGtYg+CFdH8ZZ0PUONXEzXp9DqcN5yYfAasb44tKOyEmTbxy1SSiszDUN2+x3oovTObBKgcEE
OofPXIf8xueizawOBUKMaYD9GD5kNyLbFdvzDLIi76cnrepYn5AS0ayPyXbN2BWLI26+nD0rIWqn
FA3H94rd4W5cp8esvu3zX5f6H+WV/TFw70003/8zwO//x1i+dbf3v1qD3wLqn9Lma1z8fBNItv6N
fweSWeJf0FwpldhDCNzg6/I0/my7//lvpf4l1yqKFQuWsgXY77//qyAtPfqf/7bVv/gTZDjIvflD
NKb/G0hmEUjGA81atlbkJDD4/ySQ7O3L7674LvZTvm+ipuIber1W5xGaMtU3I0M25Z9RLltneOrv
pa/8x6OgoeIUAdAxZHr7Trhx5eVxRVvcAKts4NIhlnuCffLOl+DtKrqezPqOu94acAbv3rv6EHR2
jjDYiQaWTYJLccuUQZhr40gPMj7DP2+fDPhRlzKVybsqwrUY/7+v/b+PzUrDjB7djcBv9vYUc3SC
mcjKgUBcjGvfMF96Cx+e2qOVi6s8X3bkoVbTgTFcNjF09vVzJxv5uVB5HW6Jc8HOB+womwJtuMzP
8kYAH2QqSwrGO2vi73cD2SdbOA7Cbv63NRH8wsDUSAxbGZndo1rTmk+OmDPzHTXhuiV/e0lstqXs
X7jjLoe5uh1MKr1xXfe3AE46Guymmuw71eX1+MEDwtWAIevheL5GPlkizj89Sc9GPEkOzPpfJGXr
h+Fvu+aeGDhZm4m3dVvD2dKNci9mTW/+by/6/b9P5r9AXN2XOMZa3svrU/SYHhABsXZmeJH9q6PU
5swsAUf4lqCxFtWqh0jeNqtn3ASvfz7S+pPeXMy1MnDwsSgKOPWbMM+e/SrnYyO3wLAmLHROiN13
QGvvTZNxyVIbifCfj/jbY8JSxbNsri0XhMrXGSBx3+O8cRJ0GLNFq9ZZ+w1Oabyzy/3tIfnrKGjR
qX8QufwFRv/bfbIZbROgwVFMUYWPCTSXfebGYptMROYpUT+bsCru/3xm7x3z6sEEqmjN1sIxlVfj
Jc2hdcm0/l7ljvPSeSmCQ+265396TJYkzhUlJ7Zg6qy3zyNut4Z9D9wC5RnheUiW7l6ay3ROjdLK
Nggt0m4l8Y3hPyr+WZdoGFoOwEli+eBuXq+JuhgNIhOABDB6yB4HbOBfGR04G5Zft98MeHzeoXP/
9kqwAvIfaZJvSUF7DfQtgSG1WW3bW5IbqjvpV3W1JR4kYQbsJcbpz1d1BTi/fTFoydIV5ECkxiHh
tq93NzCt6JLU6UBpGkIMQvGYFOcqMbrlJekaaHOak4SzjI23OKguw+KrYAlliB0d/2jLppZfp2wi
2hFnYDo0Z1BtnmYE6c7GHlJv7QaQYiv6QlMFHISuAwEHsrFDZ1cMKw+QZY2CikDPyTz2PVhxJmLI
Pphn93ET5IBFq7umJa/kQqCQLM7jEpnmi0ewUQ1dKgvaxTyhUPHlzoRMx3cLybs6JpE/dd+suJ4y
xn3zWN6MpVM7R7aHPhBXJzS+yyYfxRa1QPVaMoe3Tw5ESCQHNrvZjY2ArsCxTSRGoEVpy+08EAey
GRp/OMRZQ/BomDMi2phZ1acfEuEDq4Q8p9VBG3ZyT24AmqnFVd5A3vsYmXvMVtUr9APD2CdLYld7
NgCWd2O5iBk3WbMKSySD3TtPWNI8Olq0z1B0PZcdgQbwtXELJuzfWR2tydpVSiMtDMKwrbm01ajS
kYjOxbWeOjGB46/KGYqporEEOwbzqNoJ8otRLPRF9zxPeaEPfpYquYEKATVDKyb0l4X971FNaAl3
Vuqib12wBT74FZL+A7F3/pfQc7u+YtY/1A4t1LFxIallkyc/jnwu5INVY66nwwxS8wDYCd31xsD/
rneGn3YjYAV/UaDjh8G4GaMJ24phIDb65JaQPpBpaCh9fCZAIpdd5+AykwDfNqgMnPReybaAPlKj
bwhw9vDPYUPHc9vTEZh2a6zXS5IYNGdChEKXtuW+k7myGFV7E+Jy/EQIRYl1JIH3xGhvqJ+9sFEC
kUwX+8HEFDy9tRnmzXvEhCG8ZT6AGx/POqDjrnI+NnSxp03ICLe8sK5TbOSVT5+iaFq1ZsQX9tcG
S1YZ1AzZ6Z5UANRe666zfobY5+cgB92w6u6zPA4U2UfkMyRT/Yxx1vikFPqTvWkytoTzs4oOGJFI
JJw6YQiFhnUkEJzH5hdPPjoHp4R5sDHbMHwGOFiDB3SwMtKUnfD5LdA76m0capIPFnuMgmnoqoei
lwzKwaKFNfhsF6kUIpHePLhwLl/KrGj4IamBHEUTgAQMAzHiN1MjSbqNk3JFeylndoPJS8mxSXqc
JJtlidwxGMdQ/vCNHpoZGKZ54vECuRNwnO67natFBMDa+Bi1FsJWhtbNXAKcNmPgcIhh52McSd/a
t8CJqv2MjdEP2BIu/V1FYUWzLAK9tRMz782n3EAP98hHMIn3TBCjPuD7Vt/OoY/9Dtdi/rkHufRq
DHVyRzCkbR36eEJ0xDYtjYm3ykYyZX1DeU/KNMWZV1d87kbwTrumMtTHotWL/yVVEMH25L/aRhRg
amz8Lxjr8ujeRNEKIHGQxcLPyUXagvGqQruO8LZYOZQHMTYvEulNe2+6fdNecJb3HwdT29FJlI3C
i9R3zEGIgUj5KO/J01H6RLTeKiUq6OLdVMzH0n2j5lbd1zp228fRLZVVB4zm8BblC8GUBH3HafMj
SVM5fTLqOCmOvJtFtgO6Znk/8Y/H4Z6xKfwF1YfMivvZmPArj+MCSLWo2uIRILSztnStbD85RTcx
cAABvKBJ+BJ7NO6DWTr4F4Xdpg+4yQlTkGGVPlJEi+dosTo8/F6F0MvFuroVdF3PniPF5zKX00+n
z+ZfBVWAebCbOrqrJi+u7iHY1t8So6i+2KU5Pqi08rGXoxF4En1nP4umw9LlkhzHDJd1EeW/6z0m
mW/8qPxyeW1HdIvbmS1isqvQq7lnVKb1AX1LPWzxuOCnboSNxlObGhPlDD/3aFZZdWugm90WyPaW
wIOLPOxh65TTFlYsqImKgSqXcFIIMysvrG5oqDSf3FSzYg0QfomomxZrx+xkdJAi2vnzKEaWVUhR
ZDZ1IAParVfaEFLsbOh/jj5KzUD5jfGs61TdY+Q2zA0GcTwRbWMq/J9kt+8VYZ3dGZHYcPQ0UBpQ
gyVve9h52REORojDvu+cr2Pq4dSgldq/MvXBPphbaDC2VTJPt71VLQ807AHB9xESk422ncjAkwc0
YQcpHQmOBMlTcruT8ieNXsArUAlIaPfbhORBZmDtNrOtbAwGGAjikIne1GjGE+/BlFndfBpFBz5H
4mL4ut7a7+iKTAqsboTwBjcflJ90yOg6zCQNfhhddNsB6nvrkA+F2cGCbvW9wGPl0peZo9fZ5vy3
3v9h7jx2ZEfSLP0qjdkzQdJoFEB3L0i6Cq3F3RARcSOoldEon34+z6rGdHZPNaZ2AxQSlXlFRLjT
zX5xznfQIzc7bmGTYeCiehtIsUKElOJ2v9uMrVexHvTqHydQomaYBE7PDe51jJz0lhufimEiskuj
Dax4yubM3ZWraH5p20uCG9jrJRobhzvkyVwnxwhr6LfXzTxaFqofHyqKWYjk6KH6+wbEQ4xSw+Q6
jUQjuy/3nHCwL8fCCHAop94PFkdlxAkwPEhrbuPwjgo17SSS7uSwVFA9uHzXW2yVcjn0XsDILyDf
S4Yto9JXG/XQsG+SQE6xxLRfhn7ZAK4rNCVzWGyWzPYWLucaKO2cFCAX2/xuUag38cq01seQYpAO
MTWYrNzKElCwvRn+R8Xi5601tW+H5dzaXZQ4i3jeZouc8zywMPVtiIE+DCBCVYxCH83kwsZohfS4
IM5z1bD8AvSUpHuCyNVDWnhbFtO7dGPkl0E7H5rZH8yo69gYwmO1CUVgAI8gbbA1Oat+0l+4g6jX
nbLOAFmHkucz51B88Lmc4VI4CZEMkz+DHlFNmQ1MiBdN0uHmc2xaAPAwKvisgPaDs5n6NBnaq6PR
L533yp8QmZVwdJZwwD0/7gbSGgkMwFHCBd6NpKZ4pT0cl1KrJwQZhQk7rxpRtDAwWOIg3zrzZk77
Bg5QV/KullpnDyCo2aJBh+/Oeyy1IloCgLsTiknuHvT19Fkg7qVkxYKOw8MtEOy6OpAEoeWuAcQ3
2wKY3fU4UVapMr0pBIvko0Z3Bg8Gy5tgSd9ZpxxcFjVkVyJYypJmea8yB2p6VtcQDmf8gA8JlEB9
gTBCcgMhNnjpGBdvob840IoMOxO3fQeq9GDObuoePYHgaSeKs8Uot4b8dYaM8qHsufB3yJd8L3am
3PtJ6qJzw0EkWRZNHNM/k2yCR4IVgwtz7pCjLkOnXvCdlS/aTkXHaYK6H3RBbR10MAA8bQMvQenY
um6Hb2RVL3PfjNzx3th9Lm3WPjbANZ4H1aEdmlTXHb1W80OrLpduVEofdrkHEaiIVyfw4612EN4s
pdvcNwsokqgXUABQ61j9K1SODv7CYjYXreFuBDuMFnYWYjy8FyNjLRCCI/EV+DFU+ruzlbRjyaKo
TSXjDTNyBxvIhqOYTPFJY4EUe2DexxDMmHdp1zRIuOYtcQ3QQyIMZHHmhRurpTWaPFrhEGFulgAX
MqH8+xL9+QXLUeRHFiLHRzzaTnmAPt1cS0Sub4oKr9gJCF4YzYeAgs7OyWWLxNbPJw+s/muyJoRb
121d3/B29jYYWV/LyIZYee/qYYVZ1ihyAaeqftSkaDza9to8cwPVQFxnnXyjm+t1mObrCCd/wR/Y
+6UyeNZW/8ZPNFkb2GjSl2DrEXenfQVDgxJ7+ZqyurlxxHLuOXhjpxAh9DnbAxMLBXC6yJFaMfM5
tchGOXV+DuAYkgPc4M41BDHI3mK/Gtga8BgglU2pjgte/AmG1EkWhLJFCQXr/cYJqXgkprbYQ0tN
Hldn5BKBPJCSpOzYPRjJsfux+M+syEHhfaJZnKbQzYS6nYuElmDxghqp1rDNoGZ1gNjPhjjitaSY
hNW4UYHkyyAUCR/azKN8cef3NJXdFgZNL6/Zjgu4msPcPqI8MDicYTDSZ7A2V2GfwAi/ALBHDtLC
UYR4sMg+/aDplmMF7fu2mQgPueSIrN+HVdTtAWSm/wiJzfVDY2nHX1q5kv+bzgJ95yLr2Gnb5MXn
QShPjt3Wr4EJbyTUSWEh0NCOcdX15MEhRJyDh6qme40dN8dKQWEr6Qepp6maEJLxgV3gjYSzm+fk
O5FlSGlSpdabO8DKkAjpixAUaQuCulJ5ultpFr8LRaeFFp3GdbekZrCQ73Y25m9Wi18HIDuoiLLT
bXwOll/CyctrYiwWp6IL8pbajDbPhGoKcwJs/+Av58W89LIDSKopQaZniSfLaTmcJZjyd+oWx44t
WXS3bYJ3L1ST1uyQPJASoU0lcAkhzeS2gq0LeXRGAn0/gpWtWaOM8/skguYJvTZYO+6u5mZExt/f
MBaEb0wtQe2hOrumooLTQDYOLSr6jnTAcKZBfy6Mhdr+V24jYOQnC8B2ZLUeofQVLNEjOfr1k5V2
zpM5mqDkfe2Lx6xMSz+0iokWqvcpGunOh8ANIYzmHxnifaQPQbV91EAS+ftrnyN9lDzpYZ4EmK1H
wDI/7iIz3jkocfuE7dyvXubTNwkcJG4hKuRq4v0wYDkO4G4YPzq8qy3pPyWLZvKS3MJc29tmFThB
+gkaFn6eER5yQtMKaAbyeb0//6TfeGQmvCZFVh2wrrQkeDQUtZCQQZhW9BflGV1ffOcE5JwhOJTA
YW3ZG1Di1CndyBuo7UObzf0Vocjt2zhW7N8H0zMiADo0nJnv2h+2VRtXk1r0+5SaOfxkxXGCE6bQ
D71moQaQwMyAythWYcallBUv5IqhZu/qLvmkPBgJ+fDMlV7WcPk+ijaFhG0qPg8hDj//xvNK79GQ
jfE8elX/kSTVxs0OS+iJRBW6mSJpoTMYKnEfWcCz3A1qkJvXNegJcQgm/A1MpUumFitNyW97cLI3
stk7yDt2zjwf8Yg+piUMcUBXqHLP/RMcVvyImz7RpFJewj4r+TlKqo5DN+v6qeSNrkkTkfKIn8Lp
LyYnYBFv6lRfniHjcYax8JKlBPpXe0Xgd+RE3SDLogM0otTuxMPslmhaIYVPTogUt3+AVYVMtnIE
Ju1e1gWF9AapLfZGh/iitU8pQDEiq3sENzjFadrWlkKdc3hnYDbowtqYZHoYMdDcOoZhvwda23Nk
dwbFI+eym7K0HBkvdcxQrsZ6bQ3CP4hwiUcYmiQfQStnhqAALiJ9T3L/o2HPZcfjVq9muOB/e4VO
Q6YBgQEQNGfLzKxwFrK4XUZf9gRPWSi8+kDDr+/rOjgRtxm4sULBPMaQYKYX7cEmDR09WR8j9alB
F7RuZITg+2gvSIKycOYGeTuE9mSUaEjOkhEjX8GUIpDV3SXBUIrfcTa7+Gwn3mboTCyq4cGIk1Qe
30MjjOwDjhZfpoH1E1yqIWiNo2qXM8k1cHmwnGnkK8xr559dWJkrjyLZeGkBATbE2ykMQ3s6wuE6
NwlsOc0YDpCRsO0lSAvbfhDqLluNaOj7mbTCXLfBzknJPo9x8aVxytsH39vpiaNyB56VnQllpnuD
pG+B02sIWAWGvmg/XNBGuxFqC6DXHpTPA3Bf10Wdi5eBQyux/diu5+WZT/Am9wTidvcoomVxVLRQ
bPbrhAwrJTtzjhQS6m88nQJd7rSuHBV6+3K0Ky9sy8Vp0ZM++CYB4r6qwlZfKVtoQi6cDCKsuczy
m+lxRTnipLmKmcTAnvNme/w9ewuQIwr1/j1oXOvW1x3JM6DP/GdurdYLnZLn9DBNU3vPjsP0rn3l
dM/Y7BMdDmYf3FVeU74x10gABxqoandDP6DsHs5M07D3zve+sfggj0RvKSOUUMiJR6C7+NoQdEFj
ylhjknadoyVayLBDmmCm3X7yU+dTFGbySPyUyqLaQ9VwvfmwKPcIONdfnlihXVnIexk1qEnMx1KV
VX6H+GvsYuBb2HKEN3g26Qo91lD3TBXTs+gaGW9JU7Df4vN7Z282n4gR+tlPA417YvkuqCK4Uqs8
wtGBAAZqwFQ/G2XRPq89u5ww3/TyxFLeycDde1QNWtKEHicPlxofIimR/S1FdwX5lOPcmaeAU2Fi
w8DcrwM25srepgJi+nk1OrCZGJtkHf4Ig4Alev0cpozL5Dx0xnSbQm0lROdViQ1aiw8hbJFctlO0
dK7/atYBskEYADCcxjad+MJtsVISDAgI1o3M4yNpK6i4lczS18BguAOct7UJWMpaRm4D6NXf7BqU
FVecBiQ4qA6he0Nm6nuOwZcCcyiA6ViLRcBZa28lAPtqm978unHTPfajhvrbZPQUpjWqK1J4G2xB
Mum7V3yfLTAY03osGl8nO3fMZt5Mxlf4x4b+mRNzurEnTwJfpdFEUcEB/SOqofy0cY1SCGCUTskF
p+3ZOZCC38iNQoY3okzDBDXn47XsobiTHoXya4eji9GJ0UrChzVLS+xeppMkJ8kImGlX3RrkbKwl
QbyrIdI3IZr+LqgMgH6MBBLSMRqkGZm1FHfBQhofY7vGPqainIK9Y031jVGu9UA2j5XA7XIS/9kr
ZvBFahC9H0FHo/s0dWX7+9ZNhoygC+tsgPTG1YfR5yVXmcnCMpIpIvyLou7at4Qxa49a1s5+zACt
0B53AwzZhcCOJ4edK29aIY1fiZYoEDdehHbfMfpLd95coWAVbdDcQRLxv+ZAEP2dgQB+NV1QW3E3
WeVzPrUkhpAQxL5oWKbai+B/e8/TUvbc+pwPy74SVvnFspkhErGRqQE5spLbVVuWEpm4tJtfzboK
aqTcFP3n1DmIhXSPBTDkpAzSu3aSZnWCTTR/Cznq31ZPgBCAx0yNxGOwlQkHYyZuoM0q69YR8AsJ
JJgHjOI4mZe47wPIdDZTi2vFOWFwLo7r0XNGoa8QNQ6vJgzAOXIoV04C4bTm8FDOF5ZsDGl9nzC3
NVy/eS1MjIJxYq7+beF28mFl0vNlMgpjnoSc8DMbWjolyIa5f0AjrRlxWF73A7qtBaAK1u9m4cIQ
oRyEfWSpXXUXsI18zHtjj72566hSNaPb7yDYDM6n0aivDHztSVQPlcTcrLfyM51VsfB5ahum+1g4
ddhinkQZGORU2nMhOGaRYHtTNGuNXYO+DRyW8jENH1vhehcGdM/fhUTyxznK7oBTE2zSrsa/be1B
8MkmahiZ95S8iZVfrszPbBKOvPwdfx4PCx0bSCiKeD7FYNv0La7m9deCSJ5WT+CTCilF8WsyxR/6
A6pSE4yhuaqnDMvUt91sBE0V3UBCcS/Qc5lkO+CWz8/owb40rAeRkZsQJs42YF5es4mRR8pjgdc5
yafdxDpzDVca7eLElk3ezkJPA62qIMY6nZks7lzlMyEQjGzsHbVDh/vJ5t7kW8nmNAKvFjzNdZ0m
EejUc74NNaN72bkql/EYEL1w0oMvb1DVm3fW+dmmxOLCjXvdWYxkK4zI7JPqZGY11Mmreak0KyNs
u8YtTiE726ExScDJlyuf6Eq1Nm4cTNBsz5SR+AcSxgWUWWzwHE8NxtxdB2wW4Bg2enZZfquKQ1Iw
07gCls2wUNtcj9clc1EjJgA33+LanZp3iB6GEXVBSZhAQrN5Tz1itDvKTaovDz3jM6JjebbsyuTc
ULtejimoBHc+bBtI4xlB2Lzza5RHEbkoOJfXpGMAQixfne0RfZBrMPodfOoCX0mC1ckFcHT+oEBP
MxAfRU2zjSw9ZkZeEX8q+AkCqHUHTcILa9BWeacETmRzIgLOvbba3Lbh9YO6C81uJQGjtidRHRpW
ICqegmS6HMvOHUGg2cYtsxNIrTnYwDRSpkjaKECb+u1sqh7inJXg2chEX72n83T9CPaRwpDbFgWW
b6XWJz63tbHD5culPG6cCgjizOQ2r4RzY7ai/ZxYBmzRwsyGeLUCMnUIv61k57tRCkVWVbgg4vnM
JRhX2Untg6QzVs64NXmQVRKoQ9Bn5fkUL1oBklvQuppTYB6phhdvTylDF21WxmZcUAZ76LSn3Mye
TAba+is3Kcfws68Zz3ed+AbzHb5qedt2sCEOFPsM6VumnvUl3i62n7hdfBACdtU6YbfSlu27eVCX
PrS4V+5MbbMQ6Llvm9w1hz3b/Ko4irYaby1XjuMNbULSP5glqQXYAFzmamnqTW9IApgib6zBRnrj
yrdAyBVww+KKW9rZ5+wc/N3WjmJPub9YkWtWZx5zY+gHVEv5r6HNc8ayFePaEBzqzGmeU62OBEg9
1joIrpG8rOm1kzpddy5nM2MP+DNDKW41LpllfQNHFwgMvbuQ21jGCy0cQVxFQHJkjdknCC1gSMtR
ZDXiU1zU9bvheYMZt6NtsETfJvddddNYsTnIifSa7Jb0BAjPkHz5ytV7MBkmLM2B/WxXmsVPsLbl
25KjqwOYUY1fgRw79ZsuBjHWPjPB9r23nFZ1H864f7c+ajVgz12Frnh43SoCzmK3WqwuCkiiWi+Y
jbXjTmEtAk/oNRVZjgGKgtBbOk4IUbFNDFHZ+9NPX2cZh9ugGLwKkmOSJ1YRmaanmtXH7HicHwYs
lTS0Yfs5hzljLxPSaxJw0AcJYPUKUcExNaCNMUkOcn9nKsRLO2ATzmNDEBMTr80YT0vggckg/q96
2TIgADF6uHa49Fn4i12wWX0eES9D4OaaWwKBc+bzsU8SqyCSdzPO6eaW22UXrWIXGWuKoIzZLVyO
WBm9We7LCjzJqZtlcOdT7NV4KAcCd5iMwUw5MpeZ+jSyU0qsjyCAnf/SpTDZT62bdZCZaep5oXrP
7mjfEx9bYl/gRTc9PhvnMTXcfqwUCRPXaauZhKmhwWvfeSM+oky4XCuyaY1tb0HeyM4jJne+mOeR
UKipLoM9XiDi0LvU0aBUS5emYdHZcBa6Bm1rsyPcxhP/aNgnQxk9x9tKhiK8cCu62hAmdXs+pmFJ
XPBywfyF46DpaICtMjJvWBaEHVD135prioTDOaEnNMQ6RUCHOiciqFGeiKfT3s7Q/ch8sYEHCTia
WSODXNMGnDxYeiVLkEF+VIPvHS5lo/z50pBgGaM50MRnwgQvgguLJff1tmpQJYVXEfzeg1KIXEh2
wYGkd5z1Tj+mNucjqS30kQXj91HZ+QG1D8lpjKrb7bkjy744ZgBFCT+w+kAxdOa5XE59WblfrdcG
X1avZ1iBaBagKU+e0brX9A5gTTTahR6ru+nhlGLGD4y9XKruhxhudSixdtbQw1kBnCbmpXBGFnYC
O0122y0jJux+zFFAPlkG8zrS3JnaNy8r7WvLkHwbvBOk6GF5SGwsuycU3do5cJub7j5XyAd2i+Uz
9NejZLPr5FgWrqxUUMpvzLfMg2CjmN0uKneCXeZ4ffdmcyk2d8IIeiMiJIBALkYXTAFF7vZ/04X9
Uwrmf6hL/ot6+X/UOf//qGCW6M3+sYL55UPnXx/Nv0S5Xv8iYz7/sb/JmC37D1JcnT917Q4+RBeB
4t9kzOdfoeZFgyV5WNxzbvzfVcyO9cef4MIA5SJiZmGj3RpItkfg/OcvIcfh91MToNT0/ykV81lA
/J/UkbhbAoYG0hcWQCsX0fRf1XUaDQQOZKJIA05WNd7nzn2iGf6BfNDx0BwxmnnLo+kSxHO83dfd
Q5Df4h7eJdBmpChDQmj35E8D2u8hZjw1yA4Rca7P2fxsbjdZfzfqPi6oCpqwWA4Enaz+vdt++d5N
ulwBkZHW45+v/z/1KD61Nf/71788Tv/+r395Dv/h0/qXPzT8+59/SfrdnrXrf/kX4Du85/fjt1of
voex0n9+gb//zv/XX/yX7z//lqe1+/63//XVjo0+/20pLcpfHibvf1TRP36rz/zjv/2Bvz19tvjD
NHm0kNhapPPaFpLNvz99/h8+LkUigM7yW0Zn/+fpc/+wOD48D+m9e/YrolT8j6fP/gPxvOPgivMs
fM08zP/xc/9d9MtLxgvN6/B/EQEjpPwvWlkbdhyyXB8QbXA2C/9XbioLkzzwUhIlXFVMF3lWnjPs
WnlheGn7IVprfLWx2YX43AhIWJdf3NtGlNla3frooK7QIzifjDo2So/cPwERyl6zAo+eHDfnihuA
xDNOQ++NenQ4dBWarEvp0bYHCBoRBg75z8wtdA9qRJ6CTRs3NAXqwRjm/oZ5yxyWXKp3JgXzNWKr
7mXYjDQimbLYzXKkEaW53ZWa/B0V2MZzoXsnPtutT9pCvIhph6nMZi79PUMj59Fhp3oQTLE+W88f
6T/z+US6I4SDrtb3kLa3y4Vx4pH72b7aIPrtWnyQe3Qe5VU7zNe2NO9S29qli/dQWQngG9t6TBDP
Rli8COHSC1Z6BA8fgQ9jxGyt3QKkGa4xekFuzt/JTPYk2Re7vGK1X3kXqvb6A9MZmEXIOlmzXmAC
vXXT53ltHwxJKmgG9/JuhOuzrwOWvrCP5/m1UdN61TQ+OiYx6m9/7hyEkVV9tDYbjV3N0tdc5/XT
KjLz0Rnr/kQ47BNMpfm9TAIkaKljHCCpQ74gfs6G/7BZqrlP6pbbHZnF89yY684jWpDdszE9pczS
0I11KYEN6Lkusp5gVHi74wvpE5LFV4ZqIXX64DYYs6+R7GmrwNlbc36SH1NjefbZzjWeTr7GbMoO
RAnoeyEYMhMzZBy6ZEQk0Dm30kic2G71nTdoBGUg2LNeRPNqywhp5akBdb04RCTIjN5hXF7SDu0A
zKooLcdPT+QPkmCK3VKW1zQy3QU5J8R31Fu2F07RMo7aLvVEkC8SM6BjUdWRW45XNUzHFLhVPT1P
9tnzMKRjdmX0AwNT3Xd8E4OlcIs1NF5e6Z98Brovo1eUlxYr38uEyAAmf5Qr4InIRlhrsTdpEuO0
gP+WN7u5/233gG9p4OdQ2MCsvP4iQZUQpYMYdv3CfoKKMfZZ1J3FAslFO2a7BRDWtQrmMcoDjHuM
NKDPC0q9lKmxNRvOvu2dxKY89Px4sqzxjq1P6LhQ5fwmiFYP47+JYUWuFYltUoQMnpnRT/uKVl5Q
wCGoI0K5b5cjnuz+wp6Cb6WsE3Nq5vSFvmRVuYSLwAKWghS6zqaFuA2Zst9y0x3MlsvJpjPaRvL8
kNBMCOHKS9Hl1gUhFkzwDHMvlTVEWpAhnNO+E5kGonrynfvFqHRYev3XYKhnbyIWwvLlfWOzkGZe
UYbrRPjwYDnbzvOMj6VT5RVE0OJBER4eFuDCYw8ui+2wcV0o4YDyuSudNrvWkA+C+ti0416qzHeI
6GQ1PEkjKnWS3uKrWMg1zN5tcjEOU2XNL1CaHBz0/fg42vJa+8Y53c6AOUaePJoFWEE/TAVPysny
azddnBdCT+24q241TtvYX89yShIayEaYvwgEoFvoTfEioYTFTGjzSyq/PVHoC0sH441BgbmHxbvF
psqekk3Frs7bQ7PWR4+4vLOsLfeuwI91Lw57+IhW7qvKinuMBiPEFSfMAufaEChfVv3SenZNolTB
M6m7Ryy8v5vV+/DGHi8zEjwvZ4zqVlWFXCI5ZlVeXODbc3jUXUUcBhyQ3qjra9sXcAA9WF32BtUo
Qc/1JQjAvcrxpIfMj7YfVbRl3IgKZXDlptAvveHAqoDjbmDZg9SMCUxnOTjpO0LphmIhyAVeIoG4
HXNLZmoHRdwBfNVCsvMNOA2DJIuxyHtntfJMXFVKRmQtPrfZgTU5JzY0tmY5pI7tXzJ53S5plrOH
1fPsX3nrSFYsmbZuUMar2yHJL8hluk+QqeCOr4J8nzrbdYURMSEdVYSN5Wa/XaN0j9YUFG+pzNcb
Tw3qOyhr+b3wtpGKGdxbU+FEiIyWT4mQ+WPtyp7ZLwlmWbV5ccWQMe1TougYS029tE7KT6vH2st/
a20hC2p7EQN1aF5avU0P5z38y7DCOrfd7ZQpExdsajf3RjtZkFeKwCbTZHPfjEVOYXN2o3fLr9Vr
npOa0Qz2VMhxHAM3U19+MWXB0JoTTNYbXhWbGRgdPtu9/dFlOTkvo2EPL7kPtYkf9Sw7zUUq9oyL
EN/YpLI9NJtL33XGNZMCshrOyTcW411MXXNF+VH6cYmH/8kxDV+GCKpGQpANBsCbbO7I5JxOQVC2
V3bLkHhwCjonO6/tJmQyo64EekOwjGi5n9knzXdTDlF+l6Pb+hxNf/bDBAfrEXdK94LxTD45jHk7
PPrZRoJw1eBggFpqfPTEqTxMtq0eDeE3D3aXDY+UIkQYzA25sO44hAMT0TCxENKwhgI5HMjl1pXe
ds0EZbzIyqrDU7+Vz61jvTBx5hEb6/Yy6BZxkW9q+eD1oG/b3L79Xjck9/2ajT8pv2mNq3wQz966
pBOrF5sTEuU3MkslYH0cWvAmaN2a6cEeJepbCcUwMPM4TYLHomCyX5g3gNIeDBKhTqJNolHDFhpB
gLlrlfzkanbRVhugXNdDJX/7fhMbSEa0MxHERYKszbTBg2lA3jxY2iBZGQO2BDOVkI9RZpzYuXz4
kwHqs+agYBBtdJ/ncvFSkEh0V6eDZtW2JUPkZyw4SPL4wFZlxCuppefHl9XQeAg8PqPsiWKSd6aD
saXy2bHGOaaMENdmxXFslku6b0gPRX6/7SzTG+6nwnKfFR8nZGpghB8LT9gI/Z3gLkub4SNXo4zy
kWsmgaO0G7eS9FLyF0+ZRICXC6q/VHdqr4PZ/Xa94XOtvI2h7zjz4tTq0Jmj81uC7dtRew3coAyy
R0WRNvTWpWy36hH9JYi6BHGqWoDBtdt4gBz9Ca/hJRB6jNUgm5s2UIyeip5THWHyOzP4o7mCeORz
KY3mKvXbg51ARcmDZgk32zFfct5jEqbQFF1yCTXfU4G0oN4Y6Wx2lx7Q8M4iLKoi/d0P5Ydn+OrW
rq1dAT3sSjAee5CdxzLTsbM7S5j2e6+m6bIBpvoMoEHczqMejm61Nhh6GEt2M9rcvtLF19QEyW5C
0BlupRDPEH8J82L55v+IukJcbsvePdiIu/mkQQHGZ5EBsCrd6XZNL8xybOOmPsgZ2T+I/SMzxxze
Vlbdpa3KLrbWVsdlYNWOzji9hfE81rt8A63nsaaJrRR9k+SGPTV2fj9ubMdxZhKyRpIX+gty4sIc
vskz3tQB7TJBPCbEGTx7HOO5wI6CKKOAsSrpN43i17yWR2HonWclj0F1lfuo4wGjEY6V6q0/jGg7
ixBWN5lW1WT9lM4wHLs6u4QOqi8IyxWXpEKwFFf5eiyztT4p1Y2nbfTs19636miiEGbvw8AUwnDu
Iiqqe6BrOFLz3egp8ufpjQb8ZjIBvT2QDLuZxAjt7DyBYe0setg5G1mSoTd5JZ9Sx6A4s9eU2f75
Oc+BZf5SS27sAACSoda0b7OuHJ6PNSfVngefaGETyQ9VFNGuvMpWbA9NclnzQQOIWSrHpPPIxE4t
EIFBzwExZHQYGJCPDaAUzIFThnNr49OwS3HsBkZZYTUsCEK6bXydFezQ3hc5vg1XrTL08tF8alj7
4q8bcvj1W8G2i1G3mfDCmf6LpQdygLPznrQT3hMkTHQhCMXLh6UQ9YGUU28P2YCp/ur0aA1RHPLO
13Y0db6IujVnrji05fpUzfAMXVHUt5z/6b5IKeQGDbN6Q6F1m+BqYJAg1YcNO5B5QlG2PzaZjwSW
s7fTqTsTAtQ/TUOrIO4GiqCYhkLD0VRzxNXZ7Kx6cWNkR7mt7lUtuZNEqeobR43qomi66smmDeBg
oqnjAoE4KPgGZrgqv3h1xhNrCwSqU+WipjNgInWevIKs8t4JU8aVr8mUDMZc4nubttNYJxx5ZMU1
t+jRbBB1o0aynAaRVgWlCrDqC4vL+aLX7nZgxU0gA+mSl7NB8LyBtXc/Dr55iSzS2KEwEbDwiJ8t
pGPssuI8B2W6W7+RGylPRQe4aPSHgBvEWuPOq9cj/4kL1USc6xyGubRe3XnaypiG9QE9yCdS+jZE
e8qknCQRrWtsWLqvItemT67hRqCCgBXNse6styytRZSxQQ5dnEaXkwvk8RGj3cOsnAv8E1BnXOuO
huHXGPwWRPHYGL2mcUZ4VOfUuFBkc3N+aOn4UIvNwUWQCS9cEic/8XyUkdazfuMbfU+mhuRu3b4S
2xWEiG31h1s633ORkeGI9ISFSWjV2z7wxfXSLwaBfKx4Bi/7EfJs8TbR8eCrpWEIyHr0ivp18Tvv
anHGl2Aw7B1qJIDVdXKt4FNFtPfVjRIEEFhp5R+3lYyMmL5YXkPFwgbCvzWlXJ712vZkYRdwbE2D
h3jxEqpDES5Nw+6BqhdXJGD+sTmALCUHwq4iQQLlsjXyUW21sTeSdjv0lnyfCDt84yAsj3Ne/nLc
huU37HWfHzqH8WQ2ZCx1disPvPVtnNiDPOqkfJoB75IVWOSUF4GmV6ChR5nVNQ9tkhgwwDd8bWy6
vOqQBoTb7npz8s7GxASDjlsc+IMQ5ILlMS+2L1xMOiZ81sHnXMBrnbrkDkop/U7vvQiQzG3oyaQ4
OUExfhaTZUbS0pil+OjsREdMeVAQw2YvBmrAKXiwAxJbIpX41z2NkT/q67ysq1ty5QY84UTV9aAk
ERg6OykhsM9MneNFnKmVw3oNbKpCtEmB2euboA++itF3KX6aKaxJJVkM+1LkGEKQcgbx6vfP6A8e
ldGy8u6ZamfW8I4XcD7SVPK8St6OPkBK1U/udCRSBhJmwYU0pzeQhpyLSa4bwcnVr80xoRuJyYOF
RgNK82JGY41aus9vbEOlp7MI1ev4O2CkHyAs4yJb2QEwXLF3BZao3LXiTq4UPKaFOFDz1afB+sg1
tnssab8KJC+7Zs6jgkxJhB5jErGYa3a8exjgjAoF41Trne/3Jaa+7R6++mNv9ScWRme4+RrEAktQ
1DtWt7dS54r7Fklm8ljan4Y9Twf8AuseDFX+iRYJqPSQXFST98sbpkuiy3e9RU7ArLiMoTE8cleQ
A1aN3UXttYwp0PCk/5u7M9mOFEuz9avUA1xiwQEOMDXDepl6uUs+Ycld7vR9z7yerF7sfnhWZknm
lrIVNbt3kJFdhGPA4TT/v/e329440CCfdgReb4X0fLx13rqrmls6i6uRRlzaO+MWjBc9rp4MeU1j
wvGzbBdQ71uWjdltMFqaSKAMshE9b1w7fTG6Mqq/9rQGb+oYhUUW2s+4dQhfy6NN7LUobWLvGLMf
3xYe0OdxohGjp/UTOXtrvYqu8rR6I/nRWtE64qTKfW0A8E/7rC6fdS2r7tLaeqS3RluXyPs1M0yz
IcK9u06oF6C+UbatUdY7juizA4Ggec+AqpkYvgQUJlFsR824alNx55CezlyqaN85vn0nLed3zpTY
FQkuU1FPLm5ebxZL0eCOulUaF3xPPhhuhBLIh0vTXAYDOZMKyzMSMXWnSf5DTh8U04F/M/fEdRyg
/qKilR6D63YjQ6rHAhU6JfHoafD0axU7D9EwrcGXR4nH6SqO9JCXCatPAxrdWP/QFjXmq6/jQo2D
7KEQw2uj011C00kWa5byjJAOL0BfENYXUcWoaN/OxHRazQigak25F7Lc+yXRwTRHY8zWYPoSKno4
DUOEJOxe6SJvZU57Gxzsi8bCc2Ok9hG0KL9odKNGK5exGh/6LPuKpDvaKlIN19IkKV6zUUoZ7apn
RrkWHj75eZxkW1wILBep52wg+t6x8VBRlTmop/UWuj8eIr70/TBiPOlyDpjtLNdnC/grYFP20x6D
H5idQCWh5Fr0eD8WTFFoO8idvilLHfkuHyf7qXBTEmXiBk5zb3bVUk5tvRw9s7lPkQ45YfIMuL7c
AWGnpxXYNC60K1Up7mQmN5WuyF82yg4j9DZxMb1UPdsJ8hjZxKUGVOy5qcyZp6K3Zjw3pvC/OQ5S
GmsimUwkV0UX/LBYFBct/AS2cZH2rKU8+A7fmEzM5aR13R2dtYMAFWkUeLaq2GyXzaBTMwiXRTAk
rm9l2aNBRO9mMIZD7dc2C8fYr6dRf6UFu0e5eaV536yOcaUP4c+EdNmlMo9Ao6NY2RTY5MGzLYhq
bQ5mC9m6svX4MAXybuh4XYS6r1C4sXVK043XTNMqsLA7AYT2OXJmK0EeqUwfQyKUtZhAgDzh3Eer
vMDt24yc6YUz6k/4Nn4B6dCuglEjrDgw9bUSyOqqhZF6RRqyWnbPCgnvjj+jLKryjQCAbl0QNL9s
OQuuxBSlbtAXToDAMvvOOksX2yRmVterbYwjapiswg2aIXOr8mdliBUy2WuK0Ni6kh9tPTyLyJSL
RgLDk2mgb6PKj44hAeBXWinMx8lnclcMg9FifIW8+5ojjNk63bFNp3ZbFv6POIcOM5bqcNWP9eC2
0YAyVffYtoC/s7orLVQPdN9LTtEjTg2UW1MBVi6VxwD3gRPEE08POaJDlMFamFJ9gRGLQYuIg7bw
6q0+psiIf9b5CuPUohxuaaWtCPbYiPjXOH1p1ZcuF7MHjINVghlOj38ix1zbRcIGEgf+rZyIzW1J
dUOhlnaUsIKvdZQoO5++LuPxCkWy9qgqxrRAUp28BWBD3DTDpmyJarqjnAmFXWlwlakknkyFAp9B
V72rni+LqIMHK/KuG0X2mw7N0jGB6bdEPvbUe+zQzeAQ+D5zf6sooE6Uisa99yyMFN0PsRf5RAKO
EUfJkcc/rJXW3HqtwQ/Ng+yxcgZmKkRHz63yTGjEWozDim2VXKh62i2hQszuL616MAAcur0t9r42
7WK+xA1bkh9SCVeEPB/USiAV7d5IV7gGjurBPajf0F1sRF4S6gCFVMn9TeL4PDHwjSnuRt2RK2V2
vka4vYhum/ZyMm2seUDqMLxsSCrVDgGOpxX+WeMrhlq2BTYWc4OwyiWiJ0JXJnUC3Zjb28GrizXH
qYSNdlHfiQ6KRkjHAOtIklG9lQ1Lt238rE0iOaiuaMPwQ7f4ORakhZeYj50DSLSc+ofRN7cyZBAi
AUgwmMc7DVZ8w4qLFGQRWi8FEBKWo7XVynbv98F4nOgUrZGBEqyApD20lupIRYWyOIJKzndpe9vi
ihyd6KFqkZlUmZ9+A2V0iDyF2ld/j0W6RKrXsypX9VPGrikc2TdXVdktU4g3+wFOhZvBwVbxBf4Y
EkMuJVuJUa2VTWSV5qGSrFQUwaqDAYTe7wlClDkFhNLiQ3BK41BSmNVZ9cI8R20ySXwjZZYbCN0z
clDkJMZ20XYWXA7Kf8VxmKrqEKvdRN2kZ1LpqM4RalgfKZD+QqJVLRWPLA9im0drNaE+v2k6Va6I
kFGQ67JMorWDT4qtHTDO9GghD902SloCvNfIvCg09j2GZvdEOfQNgvjcOdZl1+JcQPm0jjITvQ0Y
h2RZapH1hGreXPYtFo2c7dSusyKiQ6ZSBnPwfJsdPY0kcDT6nb9SMchAn+borJXxiN5Uc24jau/f
FbVEX9/ZtbJU89mohggI5Vauvhp5e6WkEl1eFu7wJgRfhQkKpnOY5ruhRAduECkpBjhz3sAlRq17
aFiXf/Jyy1WX2RjgLLvDPIY/7KuS1OobQRcmlm8vCX4SOxFymqQihlWkWOIziX+YtaFeBYmlvlbh
JDdY9PvnnMCKLzG152WCNm+NHyzZB5LiPnolk3JoqL8Iw9COlITMDezT7KFlIrzxnPApnRrvaoDa
ehfUQn7v1LokGYFzgms6SuGiXQ2+NBFuJwKpuuk6K9P4mDRNvNaGulxGmhkex74tnltrcvY9arw5
Q7FmV5s0LgQKccyGqnLJUH31y+qWhNIaMw61pNoslV1QR9Y1A6Jdwz0OC16Ymj/MiqFDG6bmi8hH
KAqB6fdfBlSx+5aMB+pMePjGAgk9tche3YMAMA7kUU0PUF3DK0nCBvsOYqVYaoV/YyXsh5Pclxuk
vLj6rMr+2htD9daZWB8QD+br3JPjqq/UaQ0ry1igZmJZ7FGJ+ql2b8R2vhOiqJ8zYY5XuF3yQx5O
3lslKJ1QA8p8TVJHrAxGdZrh0qCQbczhJcVUPzWKhiGkVvzprQ2JlVBCzdtQKtUPOWEjday8Emfh
cTKSzRboR3tX+wZpUtNATy4Lkw1UAIJMaqc61B6BTiPWkSXyofnjKUFFJCk65o59EXu8Uni3IUHo
WxW2+kHzseoS4JGxQ7DAEvIA9lNG65USA0wHqyMAiRSv+L7ihL/6PwYfcpXaVG+nqCO6sHOygzfV
JnXNyV/pvm8TX+4HTDFG9b+QBH0q9vl/Vo6hOb9hW/9eFHQ9owj/4/j64+dbnn1UZvz3P/s/2gyC
SZEGERbnCKhJ/9RmCBXNkC5RYUARc0x7Zjf9Uxo0Aw6hUVkm6lZUGjqKin+KM9S/bP5HkIloKhDz
m39Hm2E5M1jrvTTIEA4JkyiNaAZz8JvlSe9BcEQ/lILdG+YwK+9situBdgXC4mdYXAf++Bz5uFoj
NlYs0N+0ungGmryTspevk6KMmyyo3kwfEURnt7cGon9qOZJgLx1iB4stDk3nRfcVsU5jjcQ87U4b
axc5261pWBgHacfnfRP8MjOO0Sx67C7myEPW86G+zpNfug6OpUhqb5UQ8vfQNFZ+MwXMIrt6jNOH
GG4JVr3IpNcFcWGOMkPAf5+X1Yr50I3tdJPL6MYf2N7OiTnakBNfhPT5GLDKHknSoNQAW5vsIoSj
TfaU5NWXMp2OeCqOGjrUDVVGWlYQnWS2TEPaHKT76avRQps/5Lm8MalYHy3CB9Us3sGlWKaNt2ur
5KkB7r2pDbEMQ+OHjm986VUVbe7Uj27qvMTiQMUhrYmH8VhRtaa4Qjd5xfH+jcy6t9JWtoVJakqk
pl8tcpv4urVHIrX1devbSE4y40HX6KjCclqMaaWsk6H/WqFjGP3psYyLn+iNuyvaD49xbr1MqbU3
UyrTeiTeMiSCkYYschiVuyz0DnnmdAtiXcYF9VPUnmniXFNDN5DAZpzQi9Dti59eBean+EUq5xrj
ef0T6rTqQuWlqF2Xx4l/WEvS4FGX9Fd1crlWVmuKRVOVrgln/A2eTLyQfWTdByJ5DKr7BBcoYnuP
rRbG54dwwFKaOPUjhP9XbJxYNyMqwegiooqfmmoNJUNkPkud4K+FaY+U7cLquq5EA791MtxuZJ0N
U3ZiHiJefirKfQHRPqgSSbU1Xul5A2qrRG1OcdVZhmqibYYevsagGQLpslWuBB3KhZLhiFJLbCpD
H3wbQ0Y0dV5Mz711y2qMi7uzD4qt2FS8UHVww+jiJ7EQOvj7zk4NN82R7edF+h2c9K7XpnobF7hA
Q8y3VK9aMDwLouI2Y4m83m+9bR8h/ZWDRQWRyOwqDfJFy2FDFTkKosx28XjSapsyQA0pvtyl6Dz5
Iuz6xQoUogDZyiIOhpXbbrwBW6N1F9WUcBKdghMnPr1uD6OnbxjmbqWWiGet6FEa+sj3kUDuIWKA
OgvYBt9UjBcFlzP/1SAzQHmgHoEXCP7TIBYAvpDP0JldYuS5NfMbAlNeckTfnoMGJgN59rWNhQuL
YQWSnI1zS1ARjpNrM5juwPOOW8wP3k1UbYkhyNgWTbsxC1eqUyH6IVsJzT1eZt7HyqLlrOvON99S
EeSAIjYV2mvhi9mFTFI+x3VeCtUCldAnmh9u3JD0GBnDuJXWWGxN0+pvdfbOBBoWpNbXWOyxbT3Q
DF61Dt7bINhmg1TRkFu/jEk/OiL3r+NoejVHz7oOCpOOI4kpsW9QweSPln7lGr2/HpAme6QR+ULf
qpFKKZAYtPt2+s36QsbDnhoNSdxjVUObsXQGx419fZfjsCJ+qP1RopNoDby4RWVijyIsGfs+jeZU
A6YtCijtASSdtm4WifoTRN6+DYJbDPLGNh5z6pTDqwOfgt53giGnU29sXbiGphw8sp2audaDn8DM
Kz4ZP6NNoWgbYsi+Ad/krCsmmJi63XCeBl4thETjkujx0qj7r3Y0XUU9WQXtpGYLsHL7waNWNwQb
dZbBAd2/p5DDa40VUtQibcH/Gh6yXGxsOQD2I6xnmcTUEmjRsC8EYutY0zc1RqyhW9/GND0MKiD9
Ks0IIjXTHpv2+KKFFrlIw5WfoIYZyeUimGMRGzm1aXDQyCtw6JEpSWL4ssoJpGzq27DlRKUjlVsW
bfeoenNi6bQs5De/0IiBK0BLWHJjTcrzgN6f4t60LamsB2r9apf4csruccAbBMbsK6ChjvPC8DK2
3ZHSOiIbArxDQlmmQHGOvtW316QaK3uqNLi9Z41Sl+E+LftwZWZZ9gOVhUJVlYJSlfavsOMDxHnT
nUUTHtMv7JFS+6V1enPwSjIpkdH8IHdMX0j/S++P0RG8x/AtLON0DZjmayYhZOWDdyu7R8X0jX0r
EroV5RjuvYIuxpSUza3dB5zDiYlTQ8d3R8fPdgOgqyjBWIXj0lllBkuhlOUNrTD+tO+JSQubSvcL
7iZkvtYLrQ7KziGlfBvYboNfB88p+ZRqeB1qxS1y9QNFu19+UY5Llfg9ZCPGPowYzxT7iEaI6KZR
Uf9BEiMyDoywS0UNnnyr0TallD9GunxrZxZAqrMUEipOvWh/6yO1Bg1hPIsmdWxET8kspGwzUgvy
gm50hF1wVc0jzTGC4gtV/uZYe3F7axL+t5jCtLyWs1hzCCLl2k8RcOZdrd75vR38Ah2YXDVyxJ/5
W/OJ7L7e4L2wnvGXYlKXszxUq+tpnc6S0UKY1s6ZZaTlNOnfnVlamrCMsKWI0a+gO0VXR6NglqIS
eNB+9SFavFalYuwx9nkU5Tn21/OWe5g33/a8DfezeUeuzpvzWkTJfTx54sZWlJByvg0+IiMjNKnM
bRs2xdoJ6eYt9IB8FyINHbx4ESgiypivoA7xadIt2htpypGaAM7DpI+viuM1b7ETQ0OJ0vIRCGUL
LI137g30O+XYuyUNkjvVn0gDUVOkj0PvoRK0DW1Xjg0Ai6ac++q0l49qHxQHuqU0r81SvVEBqex9
vmrm9Yq2gQno4agiKsD+mKCsfTXtYen5+DRBrTfACPLgBntfezNEthmviPUsQwqGVXXXD44CFrSZ
FgMKt402BZRqImn01zSacKXHqEcc8t73Cucj4kJDSt95hAl94eGwXrVJKJ+bwSeWIC5fsU51LsaO
/ntvCmLP6HJuGn+ca2EZUa4E12byXkbFtIcOVt6HLVu6BibkS1wK5KDMijWWDGXa+BjXDlagSnoX
10hgkIDUa91zJWuYU792ZMlt2ib9kYzqUhmlSwH5YI0VMVUi2ZHJ2jzhi74mksI17f5blCYHZeTo
K5N+h1g5umnb1EQX56Pt8+F9FebvB9uADVU3nkiES9f7Kg8olk+B2BeA/BZ9FVNyjVyOjfmdRbLA
oUimlZHU960OPagztZVdM24TVgkcTP2mj5I3VB4U2AYreRo9krUIiMFEpdMsn4KUTkiw1QmEWee5
c8h9LVuXdB9vMP0c89Teosh+KmM8U+ytyoeh71dxJ+8ICe0FH+HkYcgygYrUWaZeG/h0QasRtmsP
t2XZLNUK22LMPrT3yCdlj09UY06kn5I/mQrCUipGhhh3SKsWhWqtgfKFG08J70mLNBbQrmg0csJP
Q+/LNEG4sYqGbu8o0701tDQH2ty5G3xkJFJ4GyNWVxiPvuiyKq8srAqLAnVKtGiz8ZlDxTOL9AHv
HtXfxtwK+1cJVfuGqDcafTkm8J6/91XJ6DwO9Owg29ScfUe3ks0PGuHTvnUeh9i/ov+9RhBQr5yh
BvalYFMLzVXQ/m6TI7GYEBDH9dfBIVQ4ZC+Y1I7Lue5W0Ah2VY40aV7OZLi91VjU7Usv/On0GPVw
bR3LZl5cmi9aUCpXuh0fcT5Oq3Z2SkX+0ayfdBrCdDW6o9rEV/CV9zqw1uWUU4UQSfzgzFBKp9mP
JacMsjfdTHPmKG3WR7Wh8PQzaemc98PwjQp3SP9wOmhEobIbg5xnM4zahvAeQsgwqqX0Qage7I2O
vTdrl+LTkuUjXmHhAllQkXjo80cosHOHSmpYWeV1TYYLAaY3JN1Qus/4mU6zJvcn/IqRSr+qxpKm
8d83cfz/WTywDJ2QF078Gkzr+fQ+c6X/fSnhv/4zec3e/mNXz/9Wv/d4nP2D/ruuoP1FYICtEXkn
IMir+r/qCprzl440jBQ6iejRoJDxr7qCVP8yTRsqOz4M7aPlyHT+si2hzSlmuimxLOl/p7BwymMH
rM25ietTxbAcTcwY7HfccqMCyBN2uLVFPoB5adt+WzdyX0ZVh7ddDut3z+uMx+Tc5UjU4UkjIcPt
hM3l/eUaWRq26QQTqbJasCpyQIrdrBmqWBNXdSSsC/B3nu37qok63x52C0c3bZ6WaZxcL67JnSjN
BJW4wl/6XmuOiODbWzVh2hnrOuHwlY/NzkFMu3awk28/v98TQ83v6zvQvA2LX0BZaaZ+v3u8cdqG
mo1yy8VcKnclwOFlFpnJ5vOrnLLKuUsBjRq9n6VSvPnjKhVba4FYzhVFn7GZqfM1rIACYFU4rj6/
1JkHKrgcQ8ZkxBAQ8/GGqqKObL0YadsbHFMaRwF3apYO2/U82ZLrqi1hx6NS6pVp7pfkF+50Nkid
vlAh+GgY9tik+CEfr2/YGFfI8pwI8y0nBPpUotll2BAB4paPjTo2mtKSJk5EcaCIjim0AvTCOegK
nLBl8ADljuY4eaYx3M48iJZ+h6zGTVvFv0UXOr4RgWn9wM8eXhqLv1MW35Xw5sEgKC8IYc5Pjyb9
x99OBnDQkofB4AdavZIBqJWyJcnGiWzlNh2IVR1U5ehlnoYMOCIct4uwQRH2s61zBaGPE4SsqRjJ
FbRIu8/f6zwQT38bqSOWBt5f4r89+W0EDTdZ4ZEgoGjsWvvSKjYoKpEeex2palbFzgItVlWK4UKg
wJkZAXu3qZmCidBhNv74UHJijulQ6ZOLM7pdW6Qb093vIXp3w5va1f/wI/5bj9sfXwr3hgUL4x1O
S0PqJ7dZp3nvKPFgcFrsTQAzlXOLgpZDuejy5edP9I9Pf76UoTFICfUS8vSjRA5WQ7ii5JUX+Do8
m5JSV6YX7meu+n54bVxEUFsmk8fC3y9YQd7PLxCjEI4GGKXAvHqLUWvKFVGCbw6iEQ6B1bQEovH3
ctgsDIxc01C5GjdoWfr8Rt/NaYrWEgABisftcq+/hXtdHjuDzrMTV3RVMq1+/PxB/nYd/nGTJtOb
41hEi8mTbz6N28EoJRcMU1gFSZHFHOf90NUMO3SbMX6pO384tLJsHlI+qm2a1foKdl58YTI//0MY
PBY1f0kQxcliaco+RbmoGC4QlWlL+nB5ROKjo1vF7ZNqRbpXWoXdWA2bdzKHclfFPcGR6DMv/JI/
X7tmEKrJ2kbSmsY3+/EVyKIoAnqEpluU7PclqI5NTrKWbaB34/BaLCi2+Zem3j+mCMlFMZnObQ4s
rKfmZCSUdMMsB1OegieBfAwcV1T5ULmNaHEiBPyguUldmH+DTZ835XQQm4az1oMJrTGkym3Xk2pM
1QdYZVkdHOnrLpGhzYUBc+bpkBCCu1XSw0bDdjKltKWRSZQqqgu78V4SMX7n6156nxTyJW/CKgQN
ZAcXrvnHukR7yGCG//1wKMydfIigSH3PVjWoH3FZHqh8EA9lIoQH9+49An75kSsz3IKgFlxJeXph
rvkdL/PxE+Hy80zDmNDxjp8sy1Lk5FQjYqbtW1s8ZgScpEgZAPcMw60TvV2HiQJ5Eco0Ytc8dRsA
qptRRT0vJVmW5lALWgj02KuehTzOi3YlceVCV0AJ//n3fPZRWXTt+ICwhpnz63s3f4xjXoRJN5GN
Q7cN9aNSXU857XykXIUb5+Gu9O0lJKmfbBXjw+fXPjOGHcNhWLDeECljnnzBVuiEALd4TU1Tt9fo
IyFvDGO1L+geL3wCPtY+C+HjYBb6hbv+c+XhDb278smsWRdjK5oSVUdLdWFl62zP2qyLVko24ib/
15nk9h9v/X2Y07nhzyInWQ/YdnKw+fh8y9wE9zy1qstxuVmVVcF2YgCS42tasDGFoFwpJuPCCDz3
Ut9f9OT2MPc4DWQ1GNw2PgTNKKxt5mU/JtW4lYU1c0TH0qUnY6GbK/7uFoJvj5QsleMV6VJizqx7
P6Da1qpRu/K951hLoaiV1RWZ69kuzrC4ZgBzLgyic6/SNJgM2bVw4dNAsLHuQZPBfnSNFC6TFXvx
xovld4st64Xjy5kVh1ubT4dE6M1cipPzi4IYDUKVqeL5SRs3jH1ERllHEENtpBtnpMZUoiLaDHaX
uYMyc7Sc1gK0TyXr80GlGTzE0xkGL76QhMJpFqe3jw/ZNNQ0zwIg65WNrAvTiLlE6URLJIuTlZUX
9o3SdgUO69ZYTZlKNXrE3BKOdXCjx7m6NkQz7HNOyrsLP2x+BKc/DCwH732mo8FD+PjDgrE1oNHg
kgEESzpbIHBkFndipNdXeUBzMWH3aKmhpiG2h3hR0XUmCzmlcKP3q89/zLlPT1qmweaAzTSBTh9/
i0haCSig09ye7sKazTZIJ1nMYeOKdReQan7jZWl9YZCc+/SYiyVp1qqtm8b85t7Np4CdCErC9e0S
TsWJwkAdINPxqDT4C+ARhqvMpFDeVsQJgdKJN5/fsja/+NPnD3jWQOLAhhBoxMfL2+HEkcTmawBv
LHeC0+GVpipybfQUqBQEViuyOShWz2c0OjYV7SZvuOZvm1DWOD2G8QK6aZHInayNYolVOLowN537
Xi1T48eZksPN6QNKY1kNgd+Sbpdl2hK3frg2sH+va7NxLqSGnXsYhCYiFeFizBEnc68AIFMnMa50
yL7mz85J1GViJc2y7Eh2HwH+XRhwf65ngnmBjZnFR4ky5WSr0zP7j7G0NFR6gYdjXoUsVmUDoUzU
2EWpHR2auEmt+V8+f+t/zgZcd94Z8EQdzm3z73o35oANyHKCXY52UIT3WGHyZWfDLvz8Kn+ObK7i
6I6ho35hI3gy5wgwtZglyPxqmfdvbZpsS0dv42VAjOzOi9F80OxIqXx7b/Zg2xem+T/f5Xx19vps
7NhTnb5LeGlpnxMq6DpK4LBrBQsdxLb/lGRsDvwyUi58x39OHkLVNYvyCIUcyV8+PlNq46aD4Rmo
cs5muixhsZm46thlpxHJ3PjGpjo0tp8/4nMvksrjfJigICdPTxK6J6o0mi+qZkZ/9Nm1uTUAtb/9
BTI1aCqHRr4NVs2TYdqaIErrDKkBZXjEcmZuobIbW2yh2Ok+v6E/P/b5UtaMY5r3A6crpo5QAgIA
NwQdbXS1lGYq1MjGbfO/X8xkYaYEZWo6HzrM6vmFvvsIah85rJEg0OhUXM59En8PiGl2Q9lQABtp
Ov8v7gx0DMmz5APop1Ggk/SmhnwRIhAjdNB1yRFUOEhYBEaDC5c6s+8QqpxfF4Yc9pCnYxEABMFA
Zidc8MXxuvfybhXYKIkGzUbX0ac0yxDF4YvPC5fWI7ETxSjADCtqeuGruPhTTqdUpSidtEHZX/dq
63Z2YS99lu+13kACtJUMbrVP34TlMXwmnRy7WDrkS62qzAsP5dz3CQkc/hcVF+pHJ4MYPih4lSzW
aAuKaGtHNLEELWkbizQuVLxJoJ8/f+PnZiAWdk3yL5Pp/eTWFV8DNUnRzC0MU13FkRSrWgcAoxbB
gxej6//8cuduEOEj2ZSsJLADTsazPcaDFsJZdNsxDHe6OgC4TDycRG12Z87950ENgwuv99wCxh6a
Yih6IpznJw81lFqcUb+aFxJC4BQsmnsBOmKT60Z1R3OiW9AoUDeSPL8LVz77cCVx6oaOdZAG0Mev
twz01oCaKPBmCWTrbTWu0l7L3DbIgxUv89I3dW5icuy5BgCxi33aSc2mb4bI6BWeru7VRNukrQm8
NCOGymJsf/4i9TNvkgMDOwL0rFRr7JN70z1V9ITU8c3UynAsmnLXqDMQtwodNy3RbirYHWETENip
OcexUJ0rlNZPql1AP0V8veCMAxnO7+HMsAQCkEVvPaH31Kch2vYkWG0IiZZup4dPqucjtDID7Uko
U3AIC2TrZoPdMAP8sfEQ2UH4cOgV1BSLFCgvuzAKrB2xhNWBNJQJhAm4Al/X2vXnT+HMA9cQ7EoO
Kyqkv9NjWtdlIp4GhlbQp7ErC1HfUeXIV0HpTxe+HO3sA/+fa50uo3FINogfCA4h9N2vUmdssaYB
9wlTWe6ImKxcZ6qbdaHDavI8wMoY2HBRRHGyo4qI2bjU2w3Ao2rZVR3GZqAk/M5OXngkZ8Y8jwQX
mc5DMSHKfRzzEDqquCg4K/WM0z3d6McK/+aXhuYZ8/tE0vfnr+Ds9WwSujWOZngfTq4H/oDM1XkD
57Sdd5eqfbOtyWRbVy1gLKPs4wvv4ewrpzJJfC67GXb8H+9P8UnvaKSiuXWl+cdoTIqlQlEZ3AZm
z89v7ffk+/HcQx8K+cJcEuX4Zc47q3erv2JEvRLNZZa0ShtAth4yiGDSlXtQPvC7c6LIbuPBsm6d
Rr0Hxk8QXRyHBG8oznWYlGTQaqjeSvEzamvtWA0Oepi0NqSxDDCvMkzgwur7ohigunt5QGWsaBD3
qZWrDBB5lxwxB+wxKSZ38meL3sRC5XVoeZVswtBcFtYXJE/ELpaBZ+4hOqBc1ZTUBkU01f3tQADd
3klIdKfPpLcPpUW1BJ1yAguSPbmxztAd3SQJ2ZgLoEfy1Uz0gUgWU4cu3pt5QvgjxkpzHVjod1E1
aq0NYMzHX2VaMdBgL4nR1uUtvQmEN5sSSOpXJdDtr3bf9PdmJNprAsTG55SoMRxjqqjWBRx8wZre
iK8pp54Ep7MJbQ05Wq0j9Iiab31Ulg+kLGjrvhT8YwQzGnhbrOLFGUPtvmnZ6y3IaltRD5pUotqG
MVs2Ukf7RShX/eabbZgsqNd7KuwQ4ouWNYePDbmNZGJ9PkDOTQmcjVTOgrZu/dmaYQ8BgQsONKXW
2YEpn8ukDVd6S8y6LeMMI2WtX7jmufGP65HPDYCjygU+jklfIERITa6pA7LZZYxclJjBuKoHHEGf
397ZS+lUOiR7UbZVJwu3Sd6ALbpmxlwzlWSFWm+CrM2fp4mX8/mlzpQYIKMyZ2kU3TiTWSfLmZij
ItqiQ9nuxJarO415UNMAa7vvXNW51aLDS7Nlodrl2hl9bVXpo7M0KPztMRGQGx0CLCsTfdr1E6AX
gkOczee/8Ny7BvpgzCoDqiDOPA++mwsmux4EYU6q6/lp7uJtTUiLxr1PfjKmaiL/rrrIurA5PFOR
E7NsBFwWugL0cicvu28NgJfAEACyYWAiChhADwJu8tyyrviRznD4RQEr/cm0gRguCOb0nwjJG76Q
C+099CXK00UIT+gWy4WWXfh1Yn7/J9Oj0CgVsrNjb0Vn+eMjSUUDL1HzcDFCRPYxUM2BebkGXRtM
9mAf2l7TnmNO87BfhI4uApVTdB3oegn70hbhc0ZIG47oLL3yQ3DfZCIb6jWeLfgB4NVfSAd27oop
IAPKY6PyvVRq62kgou6t1cdKXridMwuZmA0+CGQoReizzef9CyaTkNTedKDGBtNnbYXjt7pojeVg
49Anx1H8/fEkBK0krIJiNhed1NR4ztg204lXW6vGKrGGkoQSkl2kF8hbcFgz0I3P+vNBfOaLpnpK
QxeUBhUBZ/7/3w3iarK7Eiwnp40y9KnX5jWQG8eBg22UFy71uxB6Ojo4VSI2YP1kFplHz7trWVaZ
d1PIDSKJwUc6+sUK1vqcZdnAc1CE51o5biKnnzhppvZh6NVsrZRjBHkjHy683DNlpt8nOg51ZFXq
p7uUqAZg5JkJG8UMkGNNuWcBF2Lak8wEL03ts0NHWsFSBn3oFmbUXLj8n7oQydhSLZUngRLC1MXH
h9FbkSmagAKuXknrLYWu/jAZE+npsGY2Tmrqd3FjU9qO0+rJBgj3UEwFLatmRl8EkqC3BqYZfCxO
MbU6Xph8z418Pt/fchvkDKdDcSJ+x8OZCu8rLTVobdHRqIYN9KZgn/gE9X0+Bs+d9lHEQUKm5cGb
OJ3UIMLp4CeoqQy1V7j0y0jaLWCJkXdQQ+YweAPUkRYWcYkKpZCs1AyXaqR/YXWbv+eT8YlQZxaM
UW9B7nDySoRZgMWlheD68xcOhwCMfd+J7ed3e2bg6ZxQWNWwiOOYOtkeSwsqWp30sLsTqd3lo4Ao
RcjOIumaYY2YKHMxeFe7DLv2ri375MJNnru8RsMAprQjbHHaNKZTFCTdSOzv1FGV86ZhcjM1R4vu
pfHagKpGvjh0oygpH4vAUm4/v/lzw36uLHE00+neISn7OOzhglpq2FKpCz3Cm5MykYdW7Wb6kJau
m84et3NXgHLkYK/IQkDrbkXALjyOllEvSZQqkhh8vnlvF31x4dGcWdA5QgiWVarbbKROJuDQ6SYj
93Xhjlgp3GAS2m3F9mSHr4UBqWN8G8kpvDARnLsoXRQEkAx/SsAnkyKifKRQErSeDzqnquJrvc2m
NS7ncEtcq3UYm0tNvflPPB3mbHOZ8zifaZS5P74CII4zypcrkkvkoNzDRyjUAfBoirw7sAJ9bi8C
ItYDwumROJNS6wyPsVO9/l/uzqW3cSTJ419FmMvMACu3RD0oATsDlJ7lZ9XYrprtvgi0zSYpUaTE
hyRqscB+jT3vaQ572+Pe+pvsJ9lfUqZbSbEll5no9raBGUyVazKTkZGRkRH/+Ifbhbmt2oLW5rhW
FJibBjRPBKMBF+pEveQVubRRi32w8QOYWGAB1dvxmC47X2ijDCniHH6X49MV3Hk8hyFWb/MuJmSc
C8rM6PwxacDsO3DqcGNNFy3eSDG+ZLtLZ+vjU9XFWHlhg9clLNMFbgteS/60FufNtbpuY0D6OLqk
epaciR1N++tNHQIPOh72/DU1WrQ9J1oNY8D5wm57J6x5kYrhkYHbRMBAL3J3vGO1wtCrsYYtPX45
9z70hFv9i0d9H7Q9U5inpv7D8e8unBKkksClcKDyca9p3fE3EO9g5LZ2dOPV11DfTQKQJXByDgC1
JFDJ03DyhB4VWhcsiwCKggAGrCpL2w+aTjCrT1CkWWNyvnRni+GMeobL5STZjjtLp96jyVRnSF2o
a9NRdNoZbQHSwTDmQcWcQM1Vg0dquG7oUE/pbNBxoRSpObc9ho+bHxB6U15d5G47zRCWnUEzqYMG
6VKWpC8mmx7Vsa0hNUbdUyddDJhXPkBrdB6gWJGARc6goQr0vxK8kuxCBx4i4gLtaX02gpphMZ40
Fib0mpuLGXXPnxYzPzyHqL3bX6w6HtQSrXWvO7F6eIfr8+NiKDp+pBj0Onk24Od5l7O1WMf0kHeA
YwJapCIL+FjoJoNI9JA8PlORFuLfATLVwcWAB5cFbnVDuLTB6g2WVUu/0unUTIx3K/h36X8DyVrt
Eu6vU5ifoklB8pCrEdisZv5+nwJRduj00xxUoX4YQiw83kbQFXbrdQ0YhX8PROn++GcWCRTcm44p
18GC54NSG3plTb1gCg27pbv9NbR2/TikY9MspNPd8akKMGd4LOTaWvUuKRGy3rJInYZttajBg41q
Vmv80LZWzsdWrXsZTy0aHyxiDNu86wxtnpxj2DG0Pq2xNjQqSGqjTiuOLptT6uYBxC/OFzi2Q29b
dwH9EptOfPuE6S1ydHAoQeB3axj6vKMztUJrNgsjynar9ALVlpbhxfXgwg7odDFZzWYXcWu76tV9
m6p0jQjUcUEJOeSPHmDZblPH+jf1fByaemMvtnyriS+ZQLkfYXPjsLa63cThYkx0sXZdm1Pq3dkk
bzhdXd5WqCCJFZKG8gbZNMVwWhOXiW0q1oJax7rUN9X1gIdD9JapKFaEtwIGVkgq5KmasN3ZtK0H
aziBeahTW1EcZ2vJsLOkmum4ONPc44E8uwR3+SLqHvKW3e64VDtsiCvSbju8qS/iGHB6uB124Ri0
O97yGmb56cVys3wko6bhwbSo7YRrZ+xuNXCFMZSH1dq4G4Yzem02qCHA7tbdoEZtf6cGPshdX1pc
F2OrPa9BwDWhzXZ12TzxFUWmAUIP3ptUA9Saafhk7wGc0ENqa1GqK/Lum5ENm8Cw4dFTe6kvg35s
hbTF3MBDcVx0RS4IIFUBkiJCKBBz8jY1qkk8g6kY0cG0fjnDcvXmEzAjG913BgEJ1UHDbX6N53SO
8H2YulY+xYPH11BgoTBOLZ1LmQXozZzVsMl2TWY6mrKowmBUB7/8adHRv3c2c+fq+EzFX9uia1ON
RJhI88lfS2SXzrUTrQnp7ArsLcx8RJg3P868dWfUnvnRWI/p0VKb0zSz0aZL5YaOPSfORVGgg6c9
wZRam3fegbJC2riKqYFvDijmgA2FHmF9HTa03qq1Xn9E+zp9W4drGcbI6pUfEb6ncroL2q87oSIT
+v4TIhEbnDs7BAzROXrQAxvKX7j+nA7kzow3MxzD0DdEtF916n6VToJRa+DhB/Raq9V21MBjG66J
uZ670Af2F/Qs6ifcrSd2qMALAmNQ40LmDmE9Qlf2DoEDm241qtWaFK134sttHQO1Tfzqdau6CoZT
v34CnFWkeoBQRCqK0gAKGOTp6K/Zot0wzB9VMqeQLVRn51MbavGYGMAJQRdORZpNZNtoe5n3s0NL
T7y1FjQHQW2CEaHZ9KXegh4Euo5TKiZWnd9SUSKYTSWEvCdEb+0m5Ic4UFNBsUavstpQC9fLwQnN
Ef7ywTQiIpOCXmq13GHSYRYPO/R3GiReAlc0gSDYimuzXggk8DxczbCSMJKe16yGN+406HLSrRJq
dmLQlnBU2nCrQc9+Yk3CaT1YE3qjk1QnEp4HD9BONVxuxAXXJlsE8BfkoN1YEDLQguVIoynIozNJ
mlRge9vrNWU4grzPHk/XkTY8vpIiRSaeTzEGZobjJYS3twethHqvwBfHarqAtH2+nF7zonZ78HC0
uUJmrVPufNE5pgyF97GIzTUbuQkXjRZtw+nvPVjUPjfpx0LTyc0PVnUNn3Uy7ZB3mNNCatmadYYO
TRGu14HdHTmbcPaV5vL2iWNV+PFU5gAYSdMROYu+cHwYkPwQBdzGEOlN4FgP3eVysAx1f0RPz9g9
se8FdydpIOyYKCAQL2lZ2guYet1oSZ8VXmxQH6/bEN3RuhNiKf97ooPTAR1nlyfmLDrQKQC7TkQQ
dRK/39vharLyF6G/agxq8LRdzF1vDbcu9Da6szx1S6f3Ul6tKXPCQnNaCYXm5oInyVpXaTsyoH9N
a1ij6oiUMMR02K+gt/KscND2iVFD9dMd+DSv77vxnI7ls0l1FECiOCCgbQ21GYT3rWixOPegE7zq
NCmApB1qMhKdPQck5d3eio48H9d2K4GVaA0lVdP1x8vW3O57m0ZnZFf15SeXUsqR7XgaWBX9VJCt
wDGmb4+ovhZZ0oM32bbZgRYdah8Aj3NnAPdNd6DZdnu8JMBEX6WIMDNdIc6DeBudsGZFKosvTilq
hyQE9lneTcqWuh36ODUBlooORgs//Gy1q/A50dmW10mt9oYj0iSYXWuQIiQZnJsPMgfd0Zowq9ih
ntC7ZdPuwWYEvnMxqUNo02h/PG6PiiS7P1/uSDYWtW3LBk5N+VFMv6lVQIuKqn0FGCc6D5vr2U0c
QKDiQ7V+c3zigpcWgct6jf/olCHlX7x2a0qarAYAA3zw7MdOy+tcTBM82s42WdPrtTu7nqNNfWep
W6P1tHsK01WUKRbsdTBsdgUmOo9LrgZBdT7j5TDYTmP640185/sJbviF73Y35zZEoP0o1KKP8w0c
7OsmLakhUV4aTgLsTPeCqy6tiwUrhd5frwP3ZuXMvBM7U7hCUWXLW4mgP2KSVW9KW4i4mcC0v22C
IqRF+lNjs+ShpLfC8VIA4Bd6Z92bJNM5mLSNNupE5B4orq5dhVqbpmaJPr1eLxeQmlsQZKxwtO+O
b2FRCqZJO0nExwUjWgjJK6yHVXpSMCvJFUjXextaSg/9ufbkQHQzWtM1cQD4o/N315q1R40qYWC6
qbqfahM7OHGrFikTBZ9dMv81jGHeDtIKsR5tBNFrs86zncYXM3rmzmhbtZ1YF+243R7Hq+b3WzzI
EW3VyB4eF0SRyd+fPudYze1WkEB+TipqEza/TIhSUNhC+KyHb/nl+FQp2DBv8qkPSm0DLJP5Igpn
Na11W7YPMGtGg7G1lkAZQ9OXQdBs+ecx1Su3VkcLr2gZ4uHnTJOxVfPsczqPzPobb9K65TXzNNem
d12ekxdgNVuDVn2j/wt+IXBdr9q6IQUES5HbBjI/pe8r3Ouw769n0ZUdb+vfw4tUH9Y96LGnvmBM
ac388aa7ArWjWd7VhOzoCLKEzghyksZVi1T0RSvWlqPY1eKhVm+v+8fFkabX8uLoEKWm0B/cxwHw
FVk0vXoMVpLLKv6bbVPsS+GeDgTYmvQhBWhcrRaxfqHNk+U1hLmLUcderC+3TtTuQ4i4/eTrtBIg
vQSh+1LXB/GCLt+0qdQ+WfHCG9Ol2+OYTxOTZlXasLXSTyVWilSHIpC68Im4yfNwQGJR67pGx0uo
GVl6MrchKa+1Z2NSHsGJq0XYiwNRkTumKBuYI0XS8mmF+AVKzxVZtGQ+gy8Y1AvdeuL5zYJIfg8G
H2+QUK97fXyDCr8PC1EnAkjL2HxhBlQF83ozJkvT0t141Fi15l/Xa92oAxc78UQsmgnYhdhTejkd
vOHrc50HVJWZgmAdnYNZv5h0V9rnmd445RMUzkSem0woYDOAW7IgKXZZUqeLYaYH1OJcm3v+kEqu
yVDT19UT+l04VRtSWAAyxGPyUdrtknAdQDr2rOkDv2sv3ZEe4gI5dmd54qVQoB7U6JBjpRqC0rB2
7rqZ01gtCOg/Qpc0KzqH7dQat+p0dQGiSu01jPP9pHoy1VXwfdA3Ug7a4vBTtpMTZbcZWh1v0dUG
7XWnO6TZvQsaq7WB6L17KrRbFA0kuUMGT5D51kkzydsWQjJCszwyKXSq9MZJG1ClA3ZkWINR7Lrq
NILhhnrwUbUaQA5me8ue3RFcBR17NqBUJRzDlUUQuGsBZ4QqZMCt3RrBFdm50mk2cutrUw1odMM3
F1pEdAL6ujF5I2tMw8Ufjp+pIs8APAypOdKftHTOX3d1WDt3SAuqjvyPDjUXvUU1tK4CN7AuVpMF
3jE8dD09dKcjmNOTcXtTm101aVfRnyxo/lBbT6MBPIeN63DliR7gbf/r8SUWhBraxLE4hoC6eHmK
C3vvEUQkqy4KbYGVQ187bOqC286mA8LxWQq0Z2+Wg4PYWUFmWPM5HbFvVy9sG67bJvwCdIiDYPT4
VAUeBnpDwlkwWaCxOVfHXRNti3jPA3mgrZmlz1bjcBlDS0s12tCB8AyOVm962/Uai3PwuPMTh7Po
S6n5IjlKeoBAWE53a3GCXieQIMDe7vC5NGbdNqPH6joIx8c/tHAm3HI4o8i3wSkl71w9aoAhESge
27f8O7+hr8dBbBM4bzTWO5l+U8v3o2xhJXq6Py9CtH8f5ju+v7Q6F7/97DtedO+/7R9lPdOLB3pd
l3hRDPZStP8yUNqg/tgArkEf+/iJ/vPtxhlPU14IXOvpj/aHiut71vOvtdYZKAJiP+3db4XuMN+e
gH5JBMe/7tYMYzc6/m+OfYCZbsv501/+ILhoSkmgVTtDUYnqUfGW/vCK3ZNA8wzwfVr1/V4lgANY
VgTaGchn0PZcpgVKAIEctYdgRMGopT/vTgkEsKGUEjT1M9KJBPlEzGRv9+vNM3xZgXt+lsy7+3QR
8y/36d0zoPUgwShkSX+4nfYl0DoDooZN543+PjdfgExKSaAljFwbMgWB2xA/sg3snAnCMCDICIZ5
3pHtE7R0pb682T4TeSOoIWW11+hEQZCgLcAyu5/39ukiq1bq01v1M+41mnAQekp/ZAnUa2fkjUVw
gIYY6c97k0Cbe6qcBLQzov+8ZzK7Lqt9VT/D/SQehoR2P+/O9kHRWFYG3TNQTNzvredtli9/zD82
QSB6iOG/Sy3gWVFSBA1EIJgKeZhIhl/sP7/ABPDsTX/4/fuyf7zDS358s8EGA5oTGcX0B4Xav/y0
M/wifkRZ5jv7dgHsLXv+AQwStOFVmP7Iut/iagAy8bMB5FX7vkQAQ2JJETSx8ryHcW52EhCJnL3t
r6IdZL3bIkzyIqL3JQMKqUrKAKJnUh+8frjtio5A7QwIF/Svu6P2jrwf3iMlPx33hwJ0AS8tdH07
Z9yMMGPzANz9vDsDCBlZSRG0GmcCS9JACC8avn8CNE4ADJLETXfKIXzj156AV+jKSzSlbzvuUxpH
ccwwjV/sQgQn/0EWQzgc4Dl+IIIEhIe7L/Tl6b+8TxbmbuxdKEH8+a+PfuxFQXJrWo7vpY7+3i//
GfbfvT9K/zY8+MfP374/1/5fDUX8IvvSwk/I/vKjYwZG8EiZZRryeP6oG2NO8OaDF/GryHk09kni
wQBmfxRf9Zc/SEvd3z5JZi8vG+lv97YiW9G3/35vJyjCInYuDfW72Iq+4RlP0jYIUMLP+lK0Czs6
6WMbPA5M0xNdALKhhDILj6/swNfmxnn0s3F2R+Sk1pxe751BPLTyGZUNzIroYXDtLGMTe7I/EynI
7I+/pJ+nZ/riOZH5VLmLjMgMs+HSeKDg3Ssrnj4DUFxW+TA3g9zpAl3TwQb+4gws5sUrO7a1fVq6
PjyYhiQarqEGwSYSWSfGL7Ilv84B5rKkfO01Bxh75fEZB6ZRtqP+IzI48W8kA/Zb2dof85qA35zf
p+dPfqUKFJvv9K7K7f83jhvK/Uc16p7KrZQ6UH9hZmOk5oJ0Mm8lWU2/bZm7jqlFRyy9I0qN/SGm
v5jh5uTA0S0piDs/pstrwZrhaxN0HGXk8UmcBHnFFNWAN9Y6VFiJgt0GfSfLzfGZpBUEqblZBMEm
tSGiDF2w7tZEJED+kvhnv+i1Bg6dMXKKSC0oKUhqAwGQ8HYH786zuvREPYMecY8FVwE4SA4TiW7g
kPBcUvenYrprMwTDHRlzWYiEkICOdUCAk7OmDQvhZAXfdm1YdmA+ZCOJk0c9p2gMIJjxic+BjRE5
udJCfLmOKjdmZJvBQeshkDFdngnUNPLspu00bHonp/3tbiky7Zin19xSe5r9/+EWch8ObMSRbXj1
RfTkB4HkvfLa/0Wdeu2owgbLh0Tk6coO2zNdy4nn2UCpz3fsBLxytT0/xCymTutHM9ialr9yPEkk
ommVgsUbQSw7rAdX0p5KvnbxsWvhT0rLFbXHZZc7ML25EcyygYSsRbat7LDngZl/1IhsRtlhh2GU
v9oE00LZYftb89GWZSuSrmWHHTkHLzsRyys9rBH4ZlHvuKP30Sv1bBQY3qOZLVKog0hBll3y2HnA
VyOUkQ0lBu4q2LlxbAZeaCbSuAdOe/yzb/NKMYzNYG548rAq5MBrX5auCLqWlS4dkUH7SKYBer7y
436MPWyOJIS6YPosu97zxwPjADJBwbiR4cqrFdmjsqu9MIOcghFPVjCs4VWujcSUowMqbqArI1rl
tKGpQLpXTmTHedcEIsXyorhz/ZUxyy9ZgYyvHOx6ZHphZDqynJsKzPtVvDHnD/A5W5kIhFWjWij7
49tjX9e++4RMsoHScVsKzNq17xm5oGBLwRG5FrZdWqygnCp78H7hmUI9mIKx/WBtyLZCxdX82c97
PSl0r6wkPvtBFFuGm313qg8qgsS3PrecfPAASGXTvF1/xYk28wMLSoOykrhLrWbgeFJkGyYiBUMv
CG1nwwgJp8nn0gteGTzogidpYE2FiNfmk3x5pFiZ0utdO9F2FxyQl6zgQH+ZBYhYci6JE2XTvF3b
njMFl45nPfnys/EwgBt/sy/4FefqEb3rO5FkMbSj8ZFXOppYZC4ok0YTmRxS1VPxqrkzg4fc2dYV
SJum1WbF/xHnRTotsDeJRiJl9W8XMr42Hs2n/EtP1OUouKwufcrrJWkD/oR+WoFj+61tvYmmR8kv
6f1vF1orCgSWDbTtf434YjLz+381FKL4OVv+i7+SqwpK5alFcqfsV8mJrneRxHItEpqSM6bgbvzg
WXg22ekWFkrBaen5Ubgmqb4/rKBMLmtCengekmnSFFgN0dbOe3Ky1QkRiNrrsmvt24bkGqi4Dm/N
Rfzgki/BSBPor/Qp9pHsXVPBXT4w5/5jIG7Gyun5FGhgHzhM4Mswg6YCZen7cz/ww2wnxb4KYtHS
+8oAKbwgzSl7LzLKRk7nUfAG7RsLs/LVDJ4kr+podu+Vjslg6vC2jSSNFz3QykpmaCWLKBtGiEFU
EpcedBkbkY/dcyvjGBdTsiltBWoyDJwokIdV4UsNI9uhSbG0XEFDWFYe9xz7sTHPuX+i1WrZkcfG
g3wIBeVN6UHt3DWgwhk7VASwN+XX2v/pvyOz8vTH85XvBNKpq6u4vC7NtE3zTqLieBQgO+JvfsJc
OQ95rwDy3vLCuCJTHtnS5YIrrWBc5yGRDgXVm+VHvQa/Zxnho5yGgBdLxdAJLVhkdVDyPDRcYy3Z
YAp1VSzXzQ2q4BRfc5E+5qOLSmQbY30h8M++Oz0WgguirN25NsTI+QgYXRIVDO1vhf0FG5mNtVu1
AjW+cXDxpVFVXBnpqPJNBEVFNs0vPVJPwzh3Zrjac8LQiLPhUlkcoqm+3bDd/vSP2APKLQ+sQMi3
vExktC9Egdksb5fGnZk82qbrmpIyU4CmYOgdcO0AxEhxv4LBRYxKDkDTAkzBuAJIbFSuTD8XFxRt
wMoe7zui23mAoCBLKT1u/CTHvsBKlR/1HsKMbBRxPjTRvqf0Un/6T79y789/+keKe/kc/PRf3qMj
Az01QfpZdqJ7jmEOC6iJ5lalxzW8bd5AU8lSfuAvcLPnDriKLClxghmoosrICOXdVJFxpCbEyfn0
abvIskIeEocByu1kUk3VT8UF+8PBGwTS02yWt1vRH5z5g/Gwlq5Wra1A23bg37uD860i5dhzgso9
zpyUxQPwW14cHx4SU9o7yAYF4x2lnXRvBIhbAIqOc2+IoojrkRCtwjhsil3/HQZif7R41Toh7mW2
w+JYKdD+D+TnHgxnKg+swFX7EMwJnUrvLgXPgp7hWa7xZIb2vhxUQGiuE0OAF6VhVSzYjvObpsC0
9Igfy6dUNNsua7kJiz74T/KeqbjG7gKncmV4M0kZVEQMSNnIEX8V9+JHItyVS/Ffdx9uM6GmbwwV
Pvu5RyrSzDk3MARmE739HmNkeetg3y8/6oWxkE1DXdCiltW0yySwkm3enHHLlB96l/O99HMBVjoR
lB97d6MXjK3gSF8aW2NmH4pEwbm+MuScBJ1vy8uCrLrhHxwR0YizrHKAYiBBmNNlwUZaemDDfXJW
8msZsn4lAxtJ/kyrSEXcmAv5nQy/ZfnlfjYCIBFuEeq73lEy/uzAVaHfuIKFU/XvLGhwK+/h8ZKm
V6ao7gD8GAvMRrbM9N0iGviVVbt723DySD5NMGiVHtiYOoeSxl1XMbRDzCobJxWFCg/jngetcAvz
Zk5TYZG+bB/MAnGogNB+dczIM2Q0mApT94mSJ39VoVl1EC8q31WG5B39KH4+mfviF2RzClTmecLL
2DNCmzfkd5XsfzpFk+ppD+yyenq3ILfvJkX2hopLFb7PtfP0BJBsaITRvtDobXd09PCVtuFZane2
A2M94L3vKi//EwBbjm8B7hAKOhUElQBCG4nBBgWO+7///h/hTPxpHCQknljBR3KncyPbNb5kt0vi
qFK3DI23gljAvQOeoUpeTk5GQdrdpUN0NuXbXdY7k0fBLFP38LuBY/gJ7yWn8jfwMYYU8xKEY5qK
3MTAnz35CPDemPGMdObSqwT2Oop/T27ebxjgSIvSf4cRjqIKfBUgb94DP/rurMC6QWaowZ5Bl2Ug
m4Ky9TT64Lfb9x1hwO9w3wNLGC75GX/UaL/SZvd4QuQql1RAinuBsZWjrioyK30cW8nxVGG9+77r
51E7KpyW4WNsUACemX9x47QVXDajwPQebQG5yuF3VMTLR4Y7Exd1kQ8iGu+WdXFoYJdbdf0oz8Ir
lfiOux+/U1KNtJlE2fWKJ6AV54qWBGtl6YHNIM5GEZpBL5Hsj2/3E74EcX6xsNCXH/criegthFOS
CwBnxamRf7troIjh5Xd4Kex4tLzKnTH3pc1RARPoUY5NUi7b5PRxqyA4cSfMre8VWRgVcc2+/+iH
lT9dmqZLpOLPRdOogLWl4VPK4KnIAQFL7nn3wJHeFyqKR/u+n/lk8tgKghcjZ+rs766KmNmIAjle
sS8ccmnRkvMYHAbzj9KxvdLuP9+FVIAmB8mCo3Ry3zZ+Gs8Wmy1uxhd6MZGreZI2RcXFMI7l+Mkh
NVWcyyKfhoN9NCmGfNbQ9BuuH+kdSZS3SGvh+MmU4u030aUDDR/whmyk9IpTAXnp2wFRsbkRPi9d
nkDBym/MdaVvuAWVcCrKA2+cHDZRBaD9q+GBxJfdCV1BHuAGpKY8qoozKwT8g0nMRqbfpGlatpdv
V7vPTvRoOBzUAmsMMZqCCYxFbMDltS4oeaDppooJ3DxiU4FSc0mFtuEWpzJEI7Cy7uyOofSj6Zqe
8U+VD+Ej/A8gRFNjcy9OLNFAwnH92LNlh0LFE/ben+GbSpoKw3T5j7onwSavVkVy9D6mOj23WAWa
+Xe21wlTgY/iiLh19v2p36YCv37gZNKmN5vk7Ue2LzJVZhC9eITZkGLdLTjxRB/gBlTh0Mk36bmb
/frtM37Z57iFStfzg8qnmMA7/mKR4RCNfmnmXaN3C1EwQVx/8rN/u4fPC9Vt2dfO/icIWR+vHd75
ICI888I2ni3gGFvvhyB+kBS1Xn578c8cXsHpSegZwUP+CaNiBit2XPk1rCIBKlZLxEhyKVUU34vC
tJ5hG3hN2cenRkEBQKVvJJCZFJ0aFenEfk47VFixAd3ovRz5tAp4bDZucdmpCvQErOV5MnTRoq7s
1c2D4wku8VjGp6uoE/loUEGULTB9AahIhl2gx7n9S/sml5UDPpKAY+eLh1QUJgu+kVDUXEhZ1/pR
3txXvlA/w8UX+ZXbHO28JhpKlJXIzqm7dKJo51fcmCtHtiAqUu27Wa7iRxnJpCmxfISFnSfjaeeH
+g+QNGdi2VlABb61wGrs5NNHL4k9Fbw9tEOm8PibX/E7QX11oIqkG4AIRQiigZ1VOID6qIhx9UQF
YGhXvjqB5RQaeU3F6fhyd3QGBYrcI9iRqxumo3amCW/3JPtwcYPuywZKVUpF6v3OkL0iTcVrHuBW
VBmSPiYsE8vHWEXJ4U47cWEi+6d/uOY82ZcKLZqzP75d2ukHXBvMIFNwiWZCCp4Fuw/Y3QKVP+0o
Wf+crVpsbYPHyMmH2r7bPHzm1/l1SjpocX9AN5/54Klj/uzFH6HPOWDq3v+a04+A/X+dfbvqRjdF
XPe/7le+8akzNn2sqPTYUYEhvY3DHKCWluSZ1r79rN3/9D+U1CVmNlJq2k5TXxdpwK+j/UVNCX5d
vSj6dtXaX9QN4Xf4lQWtGH5/X7kDXf663/VG20XwQJBI7hsD0SMSN/QIld5urmPRn36yyJH2qwgo
jikQoWtJ4CyyFQrjVVfxIDqHp10aVEVh+3kYGKZUn1pXIVzWupTWKpr6lt2xCz94yolABVjsMl4T
KsiWl26XihLdK5OuHjmaChWA40+EvKTFqqiC/hsthAJpVBWZ3zsjfnIqHwIjX8GuIsl7lwB92F+y
pqLm7Tk8L9ZcGc4dASaQXyuagjTb38FqExP1pB4ctBrKvubtntP3JoUb2TCp26SitceNX0Hp/hhW
8mnTlgq7NhYM2pW7+OGJTB392KSj2NRqKswyXBUPRaER0SW4rqsIZH54iCvXcShp5PPoCt76/3o7
vBvefh0O/q0ilEegQQ70H/eMLFGD6v8OPZ47zeZ7hsjtOi7+//A/wHJt5beIAhvQ94mFiMippDEq
CiiHLog8d5VH/6oIORGtj0wYdqQ1q8jgU879JFrL7ZsuTk/2x7cbxBsEnIJos6HS+10FOuszuDu5
LKXePXnSi55pr3iiFv3f9l53z9nRRxek1V//DwAA//8=</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hyperlink" Target="#'Pivot Tables'!A1"/><Relationship Id="rId7" Type="http://schemas.openxmlformats.org/officeDocument/2006/relationships/chart" Target="../charts/chart4.xml"/><Relationship Id="rId2" Type="http://schemas.openxmlformats.org/officeDocument/2006/relationships/hyperlink" Target="#Data!A1"/><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18</xdr:col>
      <xdr:colOff>411480</xdr:colOff>
      <xdr:row>0</xdr:row>
      <xdr:rowOff>92764</xdr:rowOff>
    </xdr:from>
    <xdr:to>
      <xdr:col>21</xdr:col>
      <xdr:colOff>502920</xdr:colOff>
      <xdr:row>26</xdr:row>
      <xdr:rowOff>134471</xdr:rowOff>
    </xdr:to>
    <xdr:sp macro="" textlink="">
      <xdr:nvSpPr>
        <xdr:cNvPr id="82" name="Rectangle: Rounded Corners 81">
          <a:extLst>
            <a:ext uri="{FF2B5EF4-FFF2-40B4-BE49-F238E27FC236}">
              <a16:creationId xmlns:a16="http://schemas.microsoft.com/office/drawing/2014/main" id="{ED9A4F6E-8122-41E6-8AC5-2741E0F9B231}"/>
            </a:ext>
          </a:extLst>
        </xdr:cNvPr>
        <xdr:cNvSpPr/>
      </xdr:nvSpPr>
      <xdr:spPr>
        <a:xfrm>
          <a:off x="11384280" y="92764"/>
          <a:ext cx="1920240" cy="4703354"/>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221525</xdr:colOff>
      <xdr:row>24</xdr:row>
      <xdr:rowOff>138485</xdr:rowOff>
    </xdr:from>
    <xdr:to>
      <xdr:col>6</xdr:col>
      <xdr:colOff>167641</xdr:colOff>
      <xdr:row>39</xdr:row>
      <xdr:rowOff>7619</xdr:rowOff>
    </xdr:to>
    <xdr:sp macro="" textlink="">
      <xdr:nvSpPr>
        <xdr:cNvPr id="70" name="Rectangle: Rounded Corners 69">
          <a:extLst>
            <a:ext uri="{FF2B5EF4-FFF2-40B4-BE49-F238E27FC236}">
              <a16:creationId xmlns:a16="http://schemas.microsoft.com/office/drawing/2014/main" id="{68A3E0B4-EDD7-4712-9EA1-B4F5A10E2139}"/>
            </a:ext>
          </a:extLst>
        </xdr:cNvPr>
        <xdr:cNvSpPr/>
      </xdr:nvSpPr>
      <xdr:spPr>
        <a:xfrm>
          <a:off x="221525" y="4527605"/>
          <a:ext cx="3603716" cy="2612334"/>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231915</xdr:colOff>
      <xdr:row>0</xdr:row>
      <xdr:rowOff>92765</xdr:rowOff>
    </xdr:from>
    <xdr:to>
      <xdr:col>18</xdr:col>
      <xdr:colOff>228600</xdr:colOff>
      <xdr:row>3</xdr:row>
      <xdr:rowOff>86140</xdr:rowOff>
    </xdr:to>
    <xdr:sp macro="" textlink="">
      <xdr:nvSpPr>
        <xdr:cNvPr id="2" name="Rectangle: Rounded Corners 1">
          <a:extLst>
            <a:ext uri="{FF2B5EF4-FFF2-40B4-BE49-F238E27FC236}">
              <a16:creationId xmlns:a16="http://schemas.microsoft.com/office/drawing/2014/main" id="{D5426622-3188-0982-A54E-9A4C4E1D94DB}"/>
            </a:ext>
          </a:extLst>
        </xdr:cNvPr>
        <xdr:cNvSpPr/>
      </xdr:nvSpPr>
      <xdr:spPr>
        <a:xfrm>
          <a:off x="231915" y="92765"/>
          <a:ext cx="10969485" cy="542015"/>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6627</xdr:colOff>
      <xdr:row>1</xdr:row>
      <xdr:rowOff>19880</xdr:rowOff>
    </xdr:from>
    <xdr:to>
      <xdr:col>8</xdr:col>
      <xdr:colOff>238539</xdr:colOff>
      <xdr:row>2</xdr:row>
      <xdr:rowOff>125896</xdr:rowOff>
    </xdr:to>
    <xdr:sp macro="" textlink="">
      <xdr:nvSpPr>
        <xdr:cNvPr id="3" name="TextBox 2">
          <a:extLst>
            <a:ext uri="{FF2B5EF4-FFF2-40B4-BE49-F238E27FC236}">
              <a16:creationId xmlns:a16="http://schemas.microsoft.com/office/drawing/2014/main" id="{25DF1891-9089-8E76-1C8E-B62F120B3E03}"/>
            </a:ext>
          </a:extLst>
        </xdr:cNvPr>
        <xdr:cNvSpPr txBox="1"/>
      </xdr:nvSpPr>
      <xdr:spPr>
        <a:xfrm>
          <a:off x="616227" y="205410"/>
          <a:ext cx="4499112" cy="29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ABC Executive</a:t>
          </a:r>
          <a:r>
            <a:rPr lang="en-IN" sz="1600" baseline="0"/>
            <a:t> Summary &amp; Profitability Dashboard</a:t>
          </a:r>
          <a:endParaRPr lang="en-IN" sz="1600"/>
        </a:p>
      </xdr:txBody>
    </xdr:sp>
    <xdr:clientData/>
  </xdr:twoCellAnchor>
  <xdr:twoCellAnchor editAs="oneCell">
    <xdr:from>
      <xdr:col>0</xdr:col>
      <xdr:colOff>318052</xdr:colOff>
      <xdr:row>0</xdr:row>
      <xdr:rowOff>156775</xdr:rowOff>
    </xdr:from>
    <xdr:to>
      <xdr:col>1</xdr:col>
      <xdr:colOff>106017</xdr:colOff>
      <xdr:row>2</xdr:row>
      <xdr:rowOff>183279</xdr:rowOff>
    </xdr:to>
    <xdr:pic>
      <xdr:nvPicPr>
        <xdr:cNvPr id="5" name="Picture 4">
          <a:extLst>
            <a:ext uri="{FF2B5EF4-FFF2-40B4-BE49-F238E27FC236}">
              <a16:creationId xmlns:a16="http://schemas.microsoft.com/office/drawing/2014/main" id="{6472CF5E-427B-F7AE-7257-0571A3249D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8052" y="156775"/>
          <a:ext cx="397565" cy="397565"/>
        </a:xfrm>
        <a:prstGeom prst="rect">
          <a:avLst/>
        </a:prstGeom>
      </xdr:spPr>
    </xdr:pic>
    <xdr:clientData/>
  </xdr:twoCellAnchor>
  <xdr:twoCellAnchor>
    <xdr:from>
      <xdr:col>0</xdr:col>
      <xdr:colOff>238540</xdr:colOff>
      <xdr:row>4</xdr:row>
      <xdr:rowOff>39756</xdr:rowOff>
    </xdr:from>
    <xdr:to>
      <xdr:col>3</xdr:col>
      <xdr:colOff>59637</xdr:colOff>
      <xdr:row>8</xdr:row>
      <xdr:rowOff>39757</xdr:rowOff>
    </xdr:to>
    <xdr:grpSp>
      <xdr:nvGrpSpPr>
        <xdr:cNvPr id="9" name="Group 8">
          <a:extLst>
            <a:ext uri="{FF2B5EF4-FFF2-40B4-BE49-F238E27FC236}">
              <a16:creationId xmlns:a16="http://schemas.microsoft.com/office/drawing/2014/main" id="{37F7D1CC-BC9E-2A77-97B8-78C22E92D309}"/>
            </a:ext>
          </a:extLst>
        </xdr:cNvPr>
        <xdr:cNvGrpSpPr/>
      </xdr:nvGrpSpPr>
      <xdr:grpSpPr>
        <a:xfrm>
          <a:off x="238540" y="756932"/>
          <a:ext cx="1649897" cy="717178"/>
          <a:chOff x="238540" y="755374"/>
          <a:chExt cx="1649897" cy="742122"/>
        </a:xfrm>
      </xdr:grpSpPr>
      <xdr:sp macro="" textlink="">
        <xdr:nvSpPr>
          <xdr:cNvPr id="6" name="Rectangle: Rounded Corners 5">
            <a:extLst>
              <a:ext uri="{FF2B5EF4-FFF2-40B4-BE49-F238E27FC236}">
                <a16:creationId xmlns:a16="http://schemas.microsoft.com/office/drawing/2014/main" id="{00104C67-FD44-46C8-BA36-9C392399E5D0}"/>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7CCC185B-3A64-4732-AB0B-B62E74EABFD1}"/>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Revenue</a:t>
            </a:r>
          </a:p>
        </xdr:txBody>
      </xdr:sp>
      <xdr:sp macro="" textlink="'Pivot Tables'!A4">
        <xdr:nvSpPr>
          <xdr:cNvPr id="8" name="TextBox 7">
            <a:extLst>
              <a:ext uri="{FF2B5EF4-FFF2-40B4-BE49-F238E27FC236}">
                <a16:creationId xmlns:a16="http://schemas.microsoft.com/office/drawing/2014/main" id="{269D2DAD-86FC-4C8D-845D-37B5646BD09E}"/>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E89E10-316A-4E22-85E9-B4431701A39F}" type="TxLink">
              <a:rPr lang="en-US" sz="2000" b="1" i="0" u="none" strike="noStrike">
                <a:solidFill>
                  <a:schemeClr val="accent4">
                    <a:lumMod val="50000"/>
                  </a:schemeClr>
                </a:solidFill>
                <a:latin typeface="Aptos Narrow"/>
              </a:rPr>
              <a:t>$6,45,223</a:t>
            </a:fld>
            <a:endParaRPr lang="en-IN" sz="3200" b="1">
              <a:solidFill>
                <a:schemeClr val="accent4">
                  <a:lumMod val="50000"/>
                </a:schemeClr>
              </a:solidFill>
            </a:endParaRPr>
          </a:p>
        </xdr:txBody>
      </xdr:sp>
    </xdr:grpSp>
    <xdr:clientData/>
  </xdr:twoCellAnchor>
  <xdr:twoCellAnchor>
    <xdr:from>
      <xdr:col>3</xdr:col>
      <xdr:colOff>278297</xdr:colOff>
      <xdr:row>4</xdr:row>
      <xdr:rowOff>53008</xdr:rowOff>
    </xdr:from>
    <xdr:to>
      <xdr:col>6</xdr:col>
      <xdr:colOff>99394</xdr:colOff>
      <xdr:row>8</xdr:row>
      <xdr:rowOff>53009</xdr:rowOff>
    </xdr:to>
    <xdr:grpSp>
      <xdr:nvGrpSpPr>
        <xdr:cNvPr id="40" name="Group 39">
          <a:extLst>
            <a:ext uri="{FF2B5EF4-FFF2-40B4-BE49-F238E27FC236}">
              <a16:creationId xmlns:a16="http://schemas.microsoft.com/office/drawing/2014/main" id="{877275E6-31B8-0CB7-E1C4-73CE67457BB5}"/>
            </a:ext>
          </a:extLst>
        </xdr:cNvPr>
        <xdr:cNvGrpSpPr/>
      </xdr:nvGrpSpPr>
      <xdr:grpSpPr>
        <a:xfrm>
          <a:off x="2107097" y="770184"/>
          <a:ext cx="1649897" cy="717178"/>
          <a:chOff x="238540" y="755374"/>
          <a:chExt cx="1649897" cy="742122"/>
        </a:xfrm>
      </xdr:grpSpPr>
      <xdr:sp macro="" textlink="">
        <xdr:nvSpPr>
          <xdr:cNvPr id="41" name="Rectangle: Rounded Corners 40">
            <a:extLst>
              <a:ext uri="{FF2B5EF4-FFF2-40B4-BE49-F238E27FC236}">
                <a16:creationId xmlns:a16="http://schemas.microsoft.com/office/drawing/2014/main" id="{3CEFEA1A-2B4E-F02B-AA9A-0A7763B88378}"/>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2" name="TextBox 41">
            <a:extLst>
              <a:ext uri="{FF2B5EF4-FFF2-40B4-BE49-F238E27FC236}">
                <a16:creationId xmlns:a16="http://schemas.microsoft.com/office/drawing/2014/main" id="{725B6A04-5EAC-9074-22E0-6355133D7199}"/>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Gross Profit</a:t>
            </a:r>
          </a:p>
        </xdr:txBody>
      </xdr:sp>
      <xdr:sp macro="" textlink="'Pivot Tables'!C4">
        <xdr:nvSpPr>
          <xdr:cNvPr id="43" name="TextBox 42">
            <a:extLst>
              <a:ext uri="{FF2B5EF4-FFF2-40B4-BE49-F238E27FC236}">
                <a16:creationId xmlns:a16="http://schemas.microsoft.com/office/drawing/2014/main" id="{2A0C279D-319F-816F-BD59-54F9B23E5AF6}"/>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A29472-EBAD-4A66-80E3-6766E232197E}" type="TxLink">
              <a:rPr lang="en-US" sz="2000" b="1" i="0" u="none" strike="noStrike">
                <a:solidFill>
                  <a:schemeClr val="accent4">
                    <a:lumMod val="50000"/>
                  </a:schemeClr>
                </a:solidFill>
                <a:latin typeface="Aptos Narrow"/>
                <a:ea typeface="+mn-ea"/>
                <a:cs typeface="+mn-cs"/>
              </a:rPr>
              <a:pPr marL="0" indent="0" algn="ctr"/>
              <a:t>$2,96,384</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6</xdr:col>
      <xdr:colOff>318054</xdr:colOff>
      <xdr:row>4</xdr:row>
      <xdr:rowOff>66260</xdr:rowOff>
    </xdr:from>
    <xdr:to>
      <xdr:col>9</xdr:col>
      <xdr:colOff>139151</xdr:colOff>
      <xdr:row>8</xdr:row>
      <xdr:rowOff>66261</xdr:rowOff>
    </xdr:to>
    <xdr:grpSp>
      <xdr:nvGrpSpPr>
        <xdr:cNvPr id="44" name="Group 43">
          <a:extLst>
            <a:ext uri="{FF2B5EF4-FFF2-40B4-BE49-F238E27FC236}">
              <a16:creationId xmlns:a16="http://schemas.microsoft.com/office/drawing/2014/main" id="{0379F330-B956-BFA3-4C06-7C20B2165992}"/>
            </a:ext>
          </a:extLst>
        </xdr:cNvPr>
        <xdr:cNvGrpSpPr/>
      </xdr:nvGrpSpPr>
      <xdr:grpSpPr>
        <a:xfrm>
          <a:off x="3975654" y="783436"/>
          <a:ext cx="1649897" cy="717178"/>
          <a:chOff x="238540" y="755374"/>
          <a:chExt cx="1649897" cy="742122"/>
        </a:xfrm>
      </xdr:grpSpPr>
      <xdr:sp macro="" textlink="">
        <xdr:nvSpPr>
          <xdr:cNvPr id="45" name="Rectangle: Rounded Corners 44">
            <a:extLst>
              <a:ext uri="{FF2B5EF4-FFF2-40B4-BE49-F238E27FC236}">
                <a16:creationId xmlns:a16="http://schemas.microsoft.com/office/drawing/2014/main" id="{754451F4-4862-9B80-F3A3-D5219247C703}"/>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TextBox 45">
            <a:extLst>
              <a:ext uri="{FF2B5EF4-FFF2-40B4-BE49-F238E27FC236}">
                <a16:creationId xmlns:a16="http://schemas.microsoft.com/office/drawing/2014/main" id="{7BC2A874-20BC-C640-5121-7A82A0569114}"/>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Gross</a:t>
            </a:r>
            <a:r>
              <a:rPr lang="en-IN" sz="1400" baseline="0">
                <a:solidFill>
                  <a:schemeClr val="tx1">
                    <a:lumMod val="65000"/>
                    <a:lumOff val="35000"/>
                  </a:schemeClr>
                </a:solidFill>
              </a:rPr>
              <a:t> Profit Margin</a:t>
            </a:r>
            <a:endParaRPr lang="en-IN" sz="1400">
              <a:solidFill>
                <a:schemeClr val="tx1">
                  <a:lumMod val="65000"/>
                  <a:lumOff val="35000"/>
                </a:schemeClr>
              </a:solidFill>
            </a:endParaRPr>
          </a:p>
        </xdr:txBody>
      </xdr:sp>
      <xdr:sp macro="" textlink="'Pivot Tables'!E4">
        <xdr:nvSpPr>
          <xdr:cNvPr id="47" name="TextBox 46">
            <a:extLst>
              <a:ext uri="{FF2B5EF4-FFF2-40B4-BE49-F238E27FC236}">
                <a16:creationId xmlns:a16="http://schemas.microsoft.com/office/drawing/2014/main" id="{AD2CE3CE-808C-5A3C-2A79-0F9A0B16637F}"/>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8D7FE-A7B9-46E1-803F-8AE29247854B}" type="TxLink">
              <a:rPr lang="en-US" sz="2000" b="1" i="0" u="none" strike="noStrike">
                <a:solidFill>
                  <a:schemeClr val="accent4">
                    <a:lumMod val="50000"/>
                  </a:schemeClr>
                </a:solidFill>
                <a:latin typeface="Aptos Narrow"/>
                <a:ea typeface="+mn-ea"/>
                <a:cs typeface="+mn-cs"/>
              </a:rPr>
              <a:pPr marL="0" indent="0" algn="ctr"/>
              <a:t>45.94%</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9</xdr:col>
      <xdr:colOff>357811</xdr:colOff>
      <xdr:row>4</xdr:row>
      <xdr:rowOff>79512</xdr:rowOff>
    </xdr:from>
    <xdr:to>
      <xdr:col>12</xdr:col>
      <xdr:colOff>178908</xdr:colOff>
      <xdr:row>8</xdr:row>
      <xdr:rowOff>79513</xdr:rowOff>
    </xdr:to>
    <xdr:grpSp>
      <xdr:nvGrpSpPr>
        <xdr:cNvPr id="48" name="Group 47">
          <a:extLst>
            <a:ext uri="{FF2B5EF4-FFF2-40B4-BE49-F238E27FC236}">
              <a16:creationId xmlns:a16="http://schemas.microsoft.com/office/drawing/2014/main" id="{68994243-8BB3-C9B1-CC37-4AEF144FD129}"/>
            </a:ext>
          </a:extLst>
        </xdr:cNvPr>
        <xdr:cNvGrpSpPr/>
      </xdr:nvGrpSpPr>
      <xdr:grpSpPr>
        <a:xfrm>
          <a:off x="5844211" y="796688"/>
          <a:ext cx="1649897" cy="717178"/>
          <a:chOff x="238540" y="755374"/>
          <a:chExt cx="1649897" cy="742122"/>
        </a:xfrm>
      </xdr:grpSpPr>
      <xdr:sp macro="" textlink="">
        <xdr:nvSpPr>
          <xdr:cNvPr id="49" name="Rectangle: Rounded Corners 48">
            <a:extLst>
              <a:ext uri="{FF2B5EF4-FFF2-40B4-BE49-F238E27FC236}">
                <a16:creationId xmlns:a16="http://schemas.microsoft.com/office/drawing/2014/main" id="{47C61D5E-4E96-6B7A-2CFE-EA954DC4485C}"/>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TextBox 49">
            <a:extLst>
              <a:ext uri="{FF2B5EF4-FFF2-40B4-BE49-F238E27FC236}">
                <a16:creationId xmlns:a16="http://schemas.microsoft.com/office/drawing/2014/main" id="{4AF59E95-18F2-7A0B-7655-F43BABD2499D}"/>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Unit Sold</a:t>
            </a:r>
          </a:p>
        </xdr:txBody>
      </xdr:sp>
      <xdr:sp macro="" textlink="'Pivot Tables'!G4">
        <xdr:nvSpPr>
          <xdr:cNvPr id="51" name="TextBox 50">
            <a:extLst>
              <a:ext uri="{FF2B5EF4-FFF2-40B4-BE49-F238E27FC236}">
                <a16:creationId xmlns:a16="http://schemas.microsoft.com/office/drawing/2014/main" id="{56208B86-F550-775F-C041-50B4CA308DA3}"/>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4F16923-EB72-4667-8642-2C08BF773312}" type="TxLink">
              <a:rPr lang="en-US" sz="2000" b="1" i="0" u="none" strike="noStrike">
                <a:solidFill>
                  <a:schemeClr val="accent4">
                    <a:lumMod val="50000"/>
                  </a:schemeClr>
                </a:solidFill>
                <a:latin typeface="Aptos Narrow"/>
                <a:ea typeface="+mn-ea"/>
                <a:cs typeface="+mn-cs"/>
              </a:rPr>
              <a:pPr marL="0" indent="0" algn="ctr"/>
              <a:t>6698</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12</xdr:col>
      <xdr:colOff>397568</xdr:colOff>
      <xdr:row>4</xdr:row>
      <xdr:rowOff>92764</xdr:rowOff>
    </xdr:from>
    <xdr:to>
      <xdr:col>15</xdr:col>
      <xdr:colOff>218665</xdr:colOff>
      <xdr:row>8</xdr:row>
      <xdr:rowOff>92765</xdr:rowOff>
    </xdr:to>
    <xdr:grpSp>
      <xdr:nvGrpSpPr>
        <xdr:cNvPr id="52" name="Group 51">
          <a:extLst>
            <a:ext uri="{FF2B5EF4-FFF2-40B4-BE49-F238E27FC236}">
              <a16:creationId xmlns:a16="http://schemas.microsoft.com/office/drawing/2014/main" id="{A8B8449E-7357-3C48-8ADE-EF46E955B456}"/>
            </a:ext>
          </a:extLst>
        </xdr:cNvPr>
        <xdr:cNvGrpSpPr/>
      </xdr:nvGrpSpPr>
      <xdr:grpSpPr>
        <a:xfrm>
          <a:off x="7712768" y="809940"/>
          <a:ext cx="1649897" cy="717178"/>
          <a:chOff x="238540" y="755374"/>
          <a:chExt cx="1649897" cy="742122"/>
        </a:xfrm>
      </xdr:grpSpPr>
      <xdr:sp macro="" textlink="">
        <xdr:nvSpPr>
          <xdr:cNvPr id="53" name="Rectangle: Rounded Corners 52">
            <a:extLst>
              <a:ext uri="{FF2B5EF4-FFF2-40B4-BE49-F238E27FC236}">
                <a16:creationId xmlns:a16="http://schemas.microsoft.com/office/drawing/2014/main" id="{AADC26C0-3406-7B97-08B5-07CBE24ACD25}"/>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TextBox 53">
            <a:extLst>
              <a:ext uri="{FF2B5EF4-FFF2-40B4-BE49-F238E27FC236}">
                <a16:creationId xmlns:a16="http://schemas.microsoft.com/office/drawing/2014/main" id="{9EDDE979-66DA-E0DB-5FB5-117C2387180E}"/>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Orders</a:t>
            </a:r>
          </a:p>
        </xdr:txBody>
      </xdr:sp>
      <xdr:sp macro="" textlink="'Pivot Tables'!I4">
        <xdr:nvSpPr>
          <xdr:cNvPr id="55" name="TextBox 54">
            <a:extLst>
              <a:ext uri="{FF2B5EF4-FFF2-40B4-BE49-F238E27FC236}">
                <a16:creationId xmlns:a16="http://schemas.microsoft.com/office/drawing/2014/main" id="{CBC36CDA-9949-AEA1-14FB-446609D7AEC5}"/>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3685D1-EC40-4793-9D6F-BA42F6E7CFF1}" type="TxLink">
              <a:rPr lang="en-US" sz="2000" b="1" i="0" u="none" strike="noStrike">
                <a:solidFill>
                  <a:schemeClr val="accent4">
                    <a:lumMod val="50000"/>
                  </a:schemeClr>
                </a:solidFill>
                <a:latin typeface="Aptos Narrow"/>
                <a:ea typeface="+mn-ea"/>
                <a:cs typeface="+mn-cs"/>
              </a:rPr>
              <a:pPr marL="0" indent="0" algn="ctr"/>
              <a:t>2707</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15</xdr:col>
      <xdr:colOff>437325</xdr:colOff>
      <xdr:row>4</xdr:row>
      <xdr:rowOff>106016</xdr:rowOff>
    </xdr:from>
    <xdr:to>
      <xdr:col>18</xdr:col>
      <xdr:colOff>258422</xdr:colOff>
      <xdr:row>8</xdr:row>
      <xdr:rowOff>106017</xdr:rowOff>
    </xdr:to>
    <xdr:grpSp>
      <xdr:nvGrpSpPr>
        <xdr:cNvPr id="56" name="Group 55">
          <a:extLst>
            <a:ext uri="{FF2B5EF4-FFF2-40B4-BE49-F238E27FC236}">
              <a16:creationId xmlns:a16="http://schemas.microsoft.com/office/drawing/2014/main" id="{ABB3D013-7989-30C8-01CC-D2BE967364C9}"/>
            </a:ext>
          </a:extLst>
        </xdr:cNvPr>
        <xdr:cNvGrpSpPr/>
      </xdr:nvGrpSpPr>
      <xdr:grpSpPr>
        <a:xfrm>
          <a:off x="9581325" y="823192"/>
          <a:ext cx="1649897" cy="717178"/>
          <a:chOff x="238540" y="755374"/>
          <a:chExt cx="1649897" cy="742122"/>
        </a:xfrm>
      </xdr:grpSpPr>
      <xdr:sp macro="" textlink="">
        <xdr:nvSpPr>
          <xdr:cNvPr id="57" name="Rectangle: Rounded Corners 56">
            <a:extLst>
              <a:ext uri="{FF2B5EF4-FFF2-40B4-BE49-F238E27FC236}">
                <a16:creationId xmlns:a16="http://schemas.microsoft.com/office/drawing/2014/main" id="{FE985787-D235-28C2-AFB2-9D358471491A}"/>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8" name="TextBox 57">
            <a:extLst>
              <a:ext uri="{FF2B5EF4-FFF2-40B4-BE49-F238E27FC236}">
                <a16:creationId xmlns:a16="http://schemas.microsoft.com/office/drawing/2014/main" id="{4CE790D1-DF96-B8CA-F3F2-02F22342CAD3}"/>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COGS</a:t>
            </a:r>
          </a:p>
        </xdr:txBody>
      </xdr:sp>
      <xdr:sp macro="" textlink="'Pivot Tables'!K4">
        <xdr:nvSpPr>
          <xdr:cNvPr id="59" name="TextBox 58">
            <a:extLst>
              <a:ext uri="{FF2B5EF4-FFF2-40B4-BE49-F238E27FC236}">
                <a16:creationId xmlns:a16="http://schemas.microsoft.com/office/drawing/2014/main" id="{62CA62D4-E568-EE5B-A5ED-6ECE1A5EBE8D}"/>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D8FF3D2-680A-4382-9E6E-DFD38ED763E9}" type="TxLink">
              <a:rPr lang="en-US" sz="2000" b="1" i="0" u="none" strike="noStrike">
                <a:solidFill>
                  <a:schemeClr val="accent4">
                    <a:lumMod val="50000"/>
                  </a:schemeClr>
                </a:solidFill>
                <a:latin typeface="Aptos Narrow"/>
                <a:ea typeface="+mn-ea"/>
                <a:cs typeface="+mn-cs"/>
              </a:rPr>
              <a:pPr marL="0" indent="0" algn="ctr"/>
              <a:t>$3,48,839</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16</xdr:col>
      <xdr:colOff>265043</xdr:colOff>
      <xdr:row>1</xdr:row>
      <xdr:rowOff>13253</xdr:rowOff>
    </xdr:from>
    <xdr:to>
      <xdr:col>18</xdr:col>
      <xdr:colOff>6627</xdr:colOff>
      <xdr:row>2</xdr:row>
      <xdr:rowOff>145774</xdr:rowOff>
    </xdr:to>
    <xdr:sp macro="" textlink="">
      <xdr:nvSpPr>
        <xdr:cNvPr id="60" name="Rectangle: Rounded Corners 59">
          <a:hlinkClick xmlns:r="http://schemas.openxmlformats.org/officeDocument/2006/relationships" r:id="rId2"/>
          <a:extLst>
            <a:ext uri="{FF2B5EF4-FFF2-40B4-BE49-F238E27FC236}">
              <a16:creationId xmlns:a16="http://schemas.microsoft.com/office/drawing/2014/main" id="{0247CE49-D5E8-779D-320C-A882DA7E792A}"/>
            </a:ext>
          </a:extLst>
        </xdr:cNvPr>
        <xdr:cNvSpPr/>
      </xdr:nvSpPr>
      <xdr:spPr>
        <a:xfrm>
          <a:off x="10018643" y="196133"/>
          <a:ext cx="960784" cy="31540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a:t>
          </a:r>
          <a:r>
            <a:rPr lang="en-IN" sz="1100" baseline="0"/>
            <a:t> Data</a:t>
          </a:r>
          <a:endParaRPr lang="en-IN" sz="1100"/>
        </a:p>
      </xdr:txBody>
    </xdr:sp>
    <xdr:clientData/>
  </xdr:twoCellAnchor>
  <xdr:twoCellAnchor>
    <xdr:from>
      <xdr:col>14</xdr:col>
      <xdr:colOff>245165</xdr:colOff>
      <xdr:row>1</xdr:row>
      <xdr:rowOff>13253</xdr:rowOff>
    </xdr:from>
    <xdr:to>
      <xdr:col>16</xdr:col>
      <xdr:colOff>125896</xdr:colOff>
      <xdr:row>2</xdr:row>
      <xdr:rowOff>145774</xdr:rowOff>
    </xdr:to>
    <xdr:sp macro="" textlink="">
      <xdr:nvSpPr>
        <xdr:cNvPr id="61" name="Rectangle: Rounded Corners 60">
          <a:hlinkClick xmlns:r="http://schemas.openxmlformats.org/officeDocument/2006/relationships" r:id="rId3"/>
          <a:extLst>
            <a:ext uri="{FF2B5EF4-FFF2-40B4-BE49-F238E27FC236}">
              <a16:creationId xmlns:a16="http://schemas.microsoft.com/office/drawing/2014/main" id="{9F71F177-0D04-70E2-61B0-9698C0BE4454}"/>
            </a:ext>
          </a:extLst>
        </xdr:cNvPr>
        <xdr:cNvSpPr/>
      </xdr:nvSpPr>
      <xdr:spPr>
        <a:xfrm>
          <a:off x="8779565" y="196133"/>
          <a:ext cx="1099931" cy="31540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All Pivot</a:t>
          </a:r>
          <a:r>
            <a:rPr lang="en-IN" sz="1100" baseline="0"/>
            <a:t> Tables</a:t>
          </a:r>
          <a:endParaRPr lang="en-IN" sz="1100"/>
        </a:p>
      </xdr:txBody>
    </xdr:sp>
    <xdr:clientData/>
  </xdr:twoCellAnchor>
  <xdr:twoCellAnchor>
    <xdr:from>
      <xdr:col>0</xdr:col>
      <xdr:colOff>186195</xdr:colOff>
      <xdr:row>9</xdr:row>
      <xdr:rowOff>153725</xdr:rowOff>
    </xdr:from>
    <xdr:to>
      <xdr:col>10</xdr:col>
      <xdr:colOff>106680</xdr:colOff>
      <xdr:row>24</xdr:row>
      <xdr:rowOff>22860</xdr:rowOff>
    </xdr:to>
    <xdr:sp macro="" textlink="">
      <xdr:nvSpPr>
        <xdr:cNvPr id="63" name="Rectangle: Rounded Corners 62">
          <a:extLst>
            <a:ext uri="{FF2B5EF4-FFF2-40B4-BE49-F238E27FC236}">
              <a16:creationId xmlns:a16="http://schemas.microsoft.com/office/drawing/2014/main" id="{183437AA-F907-45BE-9B03-ADCE7861D9D7}"/>
            </a:ext>
          </a:extLst>
        </xdr:cNvPr>
        <xdr:cNvSpPr/>
      </xdr:nvSpPr>
      <xdr:spPr>
        <a:xfrm>
          <a:off x="186195" y="1767372"/>
          <a:ext cx="6016485" cy="2558547"/>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275644</xdr:colOff>
      <xdr:row>11</xdr:row>
      <xdr:rowOff>107290</xdr:rowOff>
    </xdr:from>
    <xdr:to>
      <xdr:col>10</xdr:col>
      <xdr:colOff>22859</xdr:colOff>
      <xdr:row>23</xdr:row>
      <xdr:rowOff>105134</xdr:rowOff>
    </xdr:to>
    <xdr:graphicFrame macro="">
      <xdr:nvGraphicFramePr>
        <xdr:cNvPr id="62" name="Chart 61">
          <a:extLst>
            <a:ext uri="{FF2B5EF4-FFF2-40B4-BE49-F238E27FC236}">
              <a16:creationId xmlns:a16="http://schemas.microsoft.com/office/drawing/2014/main" id="{945BFFFD-DEA5-4F16-9A0D-F3F77E4E5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193815</xdr:colOff>
      <xdr:row>9</xdr:row>
      <xdr:rowOff>168965</xdr:rowOff>
    </xdr:from>
    <xdr:to>
      <xdr:col>18</xdr:col>
      <xdr:colOff>297180</xdr:colOff>
      <xdr:row>24</xdr:row>
      <xdr:rowOff>38100</xdr:rowOff>
    </xdr:to>
    <xdr:sp macro="" textlink="">
      <xdr:nvSpPr>
        <xdr:cNvPr id="66" name="Rectangle: Rounded Corners 65">
          <a:extLst>
            <a:ext uri="{FF2B5EF4-FFF2-40B4-BE49-F238E27FC236}">
              <a16:creationId xmlns:a16="http://schemas.microsoft.com/office/drawing/2014/main" id="{4B2D3A8C-C093-E4A0-804A-95CC6562221E}"/>
            </a:ext>
          </a:extLst>
        </xdr:cNvPr>
        <xdr:cNvSpPr/>
      </xdr:nvSpPr>
      <xdr:spPr>
        <a:xfrm>
          <a:off x="6289815" y="1814885"/>
          <a:ext cx="4980165" cy="2612335"/>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327660</xdr:colOff>
      <xdr:row>11</xdr:row>
      <xdr:rowOff>53340</xdr:rowOff>
    </xdr:from>
    <xdr:to>
      <xdr:col>18</xdr:col>
      <xdr:colOff>167640</xdr:colOff>
      <xdr:row>23</xdr:row>
      <xdr:rowOff>144780</xdr:rowOff>
    </xdr:to>
    <xdr:graphicFrame macro="">
      <xdr:nvGraphicFramePr>
        <xdr:cNvPr id="68" name="Chart 67">
          <a:extLst>
            <a:ext uri="{FF2B5EF4-FFF2-40B4-BE49-F238E27FC236}">
              <a16:creationId xmlns:a16="http://schemas.microsoft.com/office/drawing/2014/main" id="{3E8C8E3F-4BCE-4CA5-8F15-CC411BB7B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385849</xdr:colOff>
      <xdr:row>26</xdr:row>
      <xdr:rowOff>129540</xdr:rowOff>
    </xdr:from>
    <xdr:to>
      <xdr:col>5</xdr:col>
      <xdr:colOff>518160</xdr:colOff>
      <xdr:row>38</xdr:row>
      <xdr:rowOff>24939</xdr:rowOff>
    </xdr:to>
    <xdr:graphicFrame macro="">
      <xdr:nvGraphicFramePr>
        <xdr:cNvPr id="69" name="Chart 68">
          <a:extLst>
            <a:ext uri="{FF2B5EF4-FFF2-40B4-BE49-F238E27FC236}">
              <a16:creationId xmlns:a16="http://schemas.microsoft.com/office/drawing/2014/main" id="{624E5168-956C-4D79-AF4D-82BA3A246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267245</xdr:colOff>
      <xdr:row>24</xdr:row>
      <xdr:rowOff>161345</xdr:rowOff>
    </xdr:from>
    <xdr:to>
      <xdr:col>12</xdr:col>
      <xdr:colOff>22860</xdr:colOff>
      <xdr:row>39</xdr:row>
      <xdr:rowOff>30479</xdr:rowOff>
    </xdr:to>
    <xdr:sp macro="" textlink="">
      <xdr:nvSpPr>
        <xdr:cNvPr id="71" name="Rectangle: Rounded Corners 70">
          <a:extLst>
            <a:ext uri="{FF2B5EF4-FFF2-40B4-BE49-F238E27FC236}">
              <a16:creationId xmlns:a16="http://schemas.microsoft.com/office/drawing/2014/main" id="{3C6A74D7-CF58-4612-8E58-028E16004770}"/>
            </a:ext>
          </a:extLst>
        </xdr:cNvPr>
        <xdr:cNvSpPr/>
      </xdr:nvSpPr>
      <xdr:spPr>
        <a:xfrm>
          <a:off x="3924845" y="4550465"/>
          <a:ext cx="3413215" cy="2612334"/>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419100</xdr:colOff>
      <xdr:row>26</xdr:row>
      <xdr:rowOff>68580</xdr:rowOff>
    </xdr:from>
    <xdr:to>
      <xdr:col>11</xdr:col>
      <xdr:colOff>434340</xdr:colOff>
      <xdr:row>38</xdr:row>
      <xdr:rowOff>129540</xdr:rowOff>
    </xdr:to>
    <xdr:graphicFrame macro="">
      <xdr:nvGraphicFramePr>
        <xdr:cNvPr id="73" name="Chart 72">
          <a:extLst>
            <a:ext uri="{FF2B5EF4-FFF2-40B4-BE49-F238E27FC236}">
              <a16:creationId xmlns:a16="http://schemas.microsoft.com/office/drawing/2014/main" id="{F04A7FB7-3FAC-46D7-B9D8-007D556D2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137706</xdr:colOff>
      <xdr:row>24</xdr:row>
      <xdr:rowOff>176585</xdr:rowOff>
    </xdr:from>
    <xdr:to>
      <xdr:col>18</xdr:col>
      <xdr:colOff>295836</xdr:colOff>
      <xdr:row>39</xdr:row>
      <xdr:rowOff>45719</xdr:rowOff>
    </xdr:to>
    <xdr:sp macro="" textlink="">
      <xdr:nvSpPr>
        <xdr:cNvPr id="74" name="Rectangle: Rounded Corners 73">
          <a:extLst>
            <a:ext uri="{FF2B5EF4-FFF2-40B4-BE49-F238E27FC236}">
              <a16:creationId xmlns:a16="http://schemas.microsoft.com/office/drawing/2014/main" id="{F4B59F6D-A7E1-4C7D-AC5A-309D64CF230E}"/>
            </a:ext>
          </a:extLst>
        </xdr:cNvPr>
        <xdr:cNvSpPr/>
      </xdr:nvSpPr>
      <xdr:spPr>
        <a:xfrm>
          <a:off x="7452906" y="4479644"/>
          <a:ext cx="3815730" cy="2558546"/>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213360</xdr:colOff>
      <xdr:row>26</xdr:row>
      <xdr:rowOff>30480</xdr:rowOff>
    </xdr:from>
    <xdr:to>
      <xdr:col>18</xdr:col>
      <xdr:colOff>224118</xdr:colOff>
      <xdr:row>38</xdr:row>
      <xdr:rowOff>129540</xdr:rowOff>
    </xdr:to>
    <mc:AlternateContent xmlns:mc="http://schemas.openxmlformats.org/markup-compatibility/2006">
      <mc:Choice xmlns:cx4="http://schemas.microsoft.com/office/drawing/2016/5/10/chartex" Requires="cx4">
        <xdr:graphicFrame macro="">
          <xdr:nvGraphicFramePr>
            <xdr:cNvPr id="75" name="Chart 74">
              <a:extLst>
                <a:ext uri="{FF2B5EF4-FFF2-40B4-BE49-F238E27FC236}">
                  <a16:creationId xmlns:a16="http://schemas.microsoft.com/office/drawing/2014/main" id="{83780B98-3A02-41BA-8180-38CF0C09CE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528560" y="4692127"/>
              <a:ext cx="3668358" cy="225058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236220</xdr:colOff>
      <xdr:row>10</xdr:row>
      <xdr:rowOff>38100</xdr:rowOff>
    </xdr:from>
    <xdr:to>
      <xdr:col>3</xdr:col>
      <xdr:colOff>121920</xdr:colOff>
      <xdr:row>11</xdr:row>
      <xdr:rowOff>152400</xdr:rowOff>
    </xdr:to>
    <xdr:sp macro="" textlink="">
      <xdr:nvSpPr>
        <xdr:cNvPr id="76" name="Rectangle: Rounded Corners 75">
          <a:extLst>
            <a:ext uri="{FF2B5EF4-FFF2-40B4-BE49-F238E27FC236}">
              <a16:creationId xmlns:a16="http://schemas.microsoft.com/office/drawing/2014/main" id="{5104F160-D740-F858-936A-31E621768836}"/>
            </a:ext>
          </a:extLst>
        </xdr:cNvPr>
        <xdr:cNvSpPr/>
      </xdr:nvSpPr>
      <xdr:spPr>
        <a:xfrm>
          <a:off x="236220" y="1866900"/>
          <a:ext cx="17145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Monthly Revenue &amp; Profit</a:t>
          </a:r>
          <a:endParaRPr lang="en-IN">
            <a:effectLst/>
          </a:endParaRPr>
        </a:p>
      </xdr:txBody>
    </xdr:sp>
    <xdr:clientData/>
  </xdr:twoCellAnchor>
  <xdr:twoCellAnchor>
    <xdr:from>
      <xdr:col>10</xdr:col>
      <xdr:colOff>281940</xdr:colOff>
      <xdr:row>10</xdr:row>
      <xdr:rowOff>38100</xdr:rowOff>
    </xdr:from>
    <xdr:to>
      <xdr:col>13</xdr:col>
      <xdr:colOff>320040</xdr:colOff>
      <xdr:row>11</xdr:row>
      <xdr:rowOff>152400</xdr:rowOff>
    </xdr:to>
    <xdr:sp macro="" textlink="">
      <xdr:nvSpPr>
        <xdr:cNvPr id="77" name="Rectangle: Rounded Corners 76">
          <a:extLst>
            <a:ext uri="{FF2B5EF4-FFF2-40B4-BE49-F238E27FC236}">
              <a16:creationId xmlns:a16="http://schemas.microsoft.com/office/drawing/2014/main" id="{8469B8A4-CEDF-4998-B860-177AD7499793}"/>
            </a:ext>
          </a:extLst>
        </xdr:cNvPr>
        <xdr:cNvSpPr/>
      </xdr:nvSpPr>
      <xdr:spPr>
        <a:xfrm>
          <a:off x="6377940" y="186690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Top</a:t>
          </a:r>
          <a:r>
            <a:rPr lang="en-IN" sz="1100" baseline="0"/>
            <a:t> 5 Country by Revenue</a:t>
          </a:r>
          <a:endParaRPr lang="en-IN" sz="1100"/>
        </a:p>
      </xdr:txBody>
    </xdr:sp>
    <xdr:clientData/>
  </xdr:twoCellAnchor>
  <xdr:twoCellAnchor>
    <xdr:from>
      <xdr:col>0</xdr:col>
      <xdr:colOff>312420</xdr:colOff>
      <xdr:row>25</xdr:row>
      <xdr:rowOff>0</xdr:rowOff>
    </xdr:from>
    <xdr:to>
      <xdr:col>3</xdr:col>
      <xdr:colOff>350520</xdr:colOff>
      <xdr:row>26</xdr:row>
      <xdr:rowOff>114300</xdr:rowOff>
    </xdr:to>
    <xdr:sp macro="" textlink="">
      <xdr:nvSpPr>
        <xdr:cNvPr id="78" name="Rectangle: Rounded Corners 77">
          <a:extLst>
            <a:ext uri="{FF2B5EF4-FFF2-40B4-BE49-F238E27FC236}">
              <a16:creationId xmlns:a16="http://schemas.microsoft.com/office/drawing/2014/main" id="{7C361F9B-A338-4E7E-AC43-3E06F5E38B15}"/>
            </a:ext>
          </a:extLst>
        </xdr:cNvPr>
        <xdr:cNvSpPr/>
      </xdr:nvSpPr>
      <xdr:spPr>
        <a:xfrm>
          <a:off x="312420" y="457200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IN" b="0">
              <a:effectLst/>
            </a:rPr>
            <a:t>Revenue Share by Channel </a:t>
          </a:r>
          <a:endParaRPr lang="en-IN">
            <a:effectLst/>
          </a:endParaRPr>
        </a:p>
      </xdr:txBody>
    </xdr:sp>
    <xdr:clientData/>
  </xdr:twoCellAnchor>
  <xdr:twoCellAnchor>
    <xdr:from>
      <xdr:col>6</xdr:col>
      <xdr:colOff>342900</xdr:colOff>
      <xdr:row>25</xdr:row>
      <xdr:rowOff>30480</xdr:rowOff>
    </xdr:from>
    <xdr:to>
      <xdr:col>9</xdr:col>
      <xdr:colOff>381000</xdr:colOff>
      <xdr:row>26</xdr:row>
      <xdr:rowOff>144780</xdr:rowOff>
    </xdr:to>
    <xdr:sp macro="" textlink="">
      <xdr:nvSpPr>
        <xdr:cNvPr id="79" name="Rectangle: Rounded Corners 78">
          <a:extLst>
            <a:ext uri="{FF2B5EF4-FFF2-40B4-BE49-F238E27FC236}">
              <a16:creationId xmlns:a16="http://schemas.microsoft.com/office/drawing/2014/main" id="{883B3B86-D8E0-DE2C-F7D9-FAFC7372E587}"/>
            </a:ext>
          </a:extLst>
        </xdr:cNvPr>
        <xdr:cNvSpPr/>
      </xdr:nvSpPr>
      <xdr:spPr>
        <a:xfrm>
          <a:off x="4000500" y="460248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Region wise Comparison</a:t>
          </a:r>
          <a:endParaRPr lang="en-IN">
            <a:effectLst/>
          </a:endParaRPr>
        </a:p>
      </xdr:txBody>
    </xdr:sp>
    <xdr:clientData/>
  </xdr:twoCellAnchor>
  <xdr:twoCellAnchor>
    <xdr:from>
      <xdr:col>12</xdr:col>
      <xdr:colOff>259080</xdr:colOff>
      <xdr:row>25</xdr:row>
      <xdr:rowOff>53340</xdr:rowOff>
    </xdr:from>
    <xdr:to>
      <xdr:col>15</xdr:col>
      <xdr:colOff>297180</xdr:colOff>
      <xdr:row>26</xdr:row>
      <xdr:rowOff>167640</xdr:rowOff>
    </xdr:to>
    <xdr:sp macro="" textlink="">
      <xdr:nvSpPr>
        <xdr:cNvPr id="80" name="Rectangle: Rounded Corners 79">
          <a:extLst>
            <a:ext uri="{FF2B5EF4-FFF2-40B4-BE49-F238E27FC236}">
              <a16:creationId xmlns:a16="http://schemas.microsoft.com/office/drawing/2014/main" id="{A1E0D158-4860-58A3-1C8E-A83EC0EDD9FE}"/>
            </a:ext>
          </a:extLst>
        </xdr:cNvPr>
        <xdr:cNvSpPr/>
      </xdr:nvSpPr>
      <xdr:spPr>
        <a:xfrm>
          <a:off x="7574280" y="462534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Country wise Map Chart</a:t>
          </a:r>
          <a:endParaRPr lang="en-IN">
            <a:effectLst/>
          </a:endParaRPr>
        </a:p>
      </xdr:txBody>
    </xdr:sp>
    <xdr:clientData/>
  </xdr:twoCellAnchor>
  <xdr:twoCellAnchor editAs="oneCell">
    <xdr:from>
      <xdr:col>18</xdr:col>
      <xdr:colOff>510540</xdr:colOff>
      <xdr:row>0</xdr:row>
      <xdr:rowOff>167641</xdr:rowOff>
    </xdr:from>
    <xdr:to>
      <xdr:col>21</xdr:col>
      <xdr:colOff>419100</xdr:colOff>
      <xdr:row>10</xdr:row>
      <xdr:rowOff>175260</xdr:rowOff>
    </xdr:to>
    <mc:AlternateContent xmlns:mc="http://schemas.openxmlformats.org/markup-compatibility/2006">
      <mc:Choice xmlns:a14="http://schemas.microsoft.com/office/drawing/2010/main" Requires="a14">
        <xdr:graphicFrame macro="">
          <xdr:nvGraphicFramePr>
            <xdr:cNvPr id="81" name="Product Category">
              <a:extLst>
                <a:ext uri="{FF2B5EF4-FFF2-40B4-BE49-F238E27FC236}">
                  <a16:creationId xmlns:a16="http://schemas.microsoft.com/office/drawing/2014/main" id="{2B827008-015A-FA17-E3AC-661EA624754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1483340" y="167641"/>
              <a:ext cx="1737360" cy="1800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480509</xdr:colOff>
      <xdr:row>11</xdr:row>
      <xdr:rowOff>67684</xdr:rowOff>
    </xdr:from>
    <xdr:to>
      <xdr:col>21</xdr:col>
      <xdr:colOff>430306</xdr:colOff>
      <xdr:row>26</xdr:row>
      <xdr:rowOff>8965</xdr:rowOff>
    </xdr:to>
    <mc:AlternateContent xmlns:mc="http://schemas.openxmlformats.org/markup-compatibility/2006">
      <mc:Choice xmlns:a14="http://schemas.microsoft.com/office/drawing/2010/main" Requires="a14">
        <xdr:graphicFrame macro="">
          <xdr:nvGraphicFramePr>
            <xdr:cNvPr id="83" name="Country">
              <a:extLst>
                <a:ext uri="{FF2B5EF4-FFF2-40B4-BE49-F238E27FC236}">
                  <a16:creationId xmlns:a16="http://schemas.microsoft.com/office/drawing/2014/main" id="{F95FB536-015D-CF0F-3EDE-04E561039BF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1453309" y="2039919"/>
              <a:ext cx="1778597" cy="2630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411480</xdr:colOff>
      <xdr:row>27</xdr:row>
      <xdr:rowOff>38975</xdr:rowOff>
    </xdr:from>
    <xdr:to>
      <xdr:col>21</xdr:col>
      <xdr:colOff>502920</xdr:colOff>
      <xdr:row>39</xdr:row>
      <xdr:rowOff>62753</xdr:rowOff>
    </xdr:to>
    <xdr:sp macro="" textlink="">
      <xdr:nvSpPr>
        <xdr:cNvPr id="84" name="Rectangle: Rounded Corners 83">
          <a:extLst>
            <a:ext uri="{FF2B5EF4-FFF2-40B4-BE49-F238E27FC236}">
              <a16:creationId xmlns:a16="http://schemas.microsoft.com/office/drawing/2014/main" id="{EB316950-CE3B-420A-9835-B02B83DD45E2}"/>
            </a:ext>
          </a:extLst>
        </xdr:cNvPr>
        <xdr:cNvSpPr/>
      </xdr:nvSpPr>
      <xdr:spPr>
        <a:xfrm>
          <a:off x="11384280" y="4879916"/>
          <a:ext cx="1920240" cy="2175308"/>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543261</xdr:colOff>
      <xdr:row>28</xdr:row>
      <xdr:rowOff>2</xdr:rowOff>
    </xdr:from>
    <xdr:to>
      <xdr:col>21</xdr:col>
      <xdr:colOff>385483</xdr:colOff>
      <xdr:row>36</xdr:row>
      <xdr:rowOff>107577</xdr:rowOff>
    </xdr:to>
    <mc:AlternateContent xmlns:mc="http://schemas.openxmlformats.org/markup-compatibility/2006">
      <mc:Choice xmlns:a14="http://schemas.microsoft.com/office/drawing/2010/main" Requires="a14">
        <xdr:graphicFrame macro="">
          <xdr:nvGraphicFramePr>
            <xdr:cNvPr id="85" name="Quarter">
              <a:extLst>
                <a:ext uri="{FF2B5EF4-FFF2-40B4-BE49-F238E27FC236}">
                  <a16:creationId xmlns:a16="http://schemas.microsoft.com/office/drawing/2014/main" id="{08BA587E-CEE0-1CC5-6242-AFB82DA82CFD}"/>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1516061" y="5020237"/>
              <a:ext cx="1671022" cy="1541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ish Dhawale" refreshedDate="46297.51031701389" createdVersion="8" refreshedVersion="8" minRefreshableVersion="3" recordCount="2707" xr:uid="{5BCD5AAB-7F2F-417F-89A9-E0E411D5D8B2}">
  <cacheSource type="worksheet">
    <worksheetSource name="SalesDataTable"/>
  </cacheSource>
  <cacheFields count="20">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164">
      <sharedItems count="4">
        <s v="Q1"/>
        <s v="Q2"/>
        <s v="Q3"/>
        <s v="Q4"/>
      </sharedItems>
    </cacheField>
    <cacheField name="Month No" numFmtId="0">
      <sharedItems containsSemiMixedTypes="0" containsString="0" containsNumber="1" containsInteger="1" minValue="1" maxValue="12"/>
    </cacheField>
    <cacheField name="Month" numFmtId="164">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s>
  <extLst>
    <ext xmlns:x14="http://schemas.microsoft.com/office/spreadsheetml/2009/9/main" uri="{725AE2AE-9491-48be-B2B4-4EB974FC3084}">
      <x14:pivotCacheDefinition pivotCacheId="265210392"/>
    </ext>
    <ext xmlns:xxpvi="http://schemas.microsoft.com/office/spreadsheetml/2022/pivotVersionInfo" uri="{9F748A41-CAEA-4470-BF7A-CE61E8FFA7F9}">
      <xxpvi:cacheVersionInfo>
        <xxpvi:lastRefreshFeature>Autorefresh</xxpvi:lastRefreshFeature>
      </xxpvi:cacheVersionInfo>
    </ext>
    <ext xmlns:xlpar="http://schemas.microsoft.com/office/spreadsheetml/2024/pivotAutoRefresh" uri="{DA1E1B2C-A1EE-400B-A0BD-712935E3C959}">
      <xlpar:autoRefresh>1</xlpar:autoRefresh>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r>
  <r>
    <n v="4836"/>
    <d v="2026-01-02T00:00:00"/>
    <n v="2026"/>
    <x v="0"/>
    <n v="1"/>
    <x v="0"/>
    <x v="1"/>
    <x v="1"/>
    <x v="1"/>
    <s v="Returning"/>
    <x v="1"/>
    <s v="Hiking Daypack 20L"/>
    <n v="4"/>
    <n v="94.18"/>
    <n v="0.15"/>
    <n v="45.03"/>
    <n v="320.21199999999999"/>
    <n v="180.12"/>
    <n v="140.09199999999998"/>
    <n v="0.43749765780170635"/>
  </r>
  <r>
    <n v="163"/>
    <d v="2026-01-03T00:00:00"/>
    <n v="2026"/>
    <x v="0"/>
    <n v="1"/>
    <x v="0"/>
    <x v="2"/>
    <x v="2"/>
    <x v="0"/>
    <s v="New"/>
    <x v="2"/>
    <s v="Insulated Bottle"/>
    <n v="2"/>
    <n v="36.72"/>
    <n v="0.05"/>
    <n v="13.76"/>
    <n v="69.768000000000001"/>
    <n v="27.52"/>
    <n v="42.248000000000005"/>
    <n v="0.60554982226808862"/>
  </r>
  <r>
    <n v="542"/>
    <d v="2026-01-03T00:00:00"/>
    <n v="2026"/>
    <x v="0"/>
    <n v="1"/>
    <x v="0"/>
    <x v="0"/>
    <x v="0"/>
    <x v="1"/>
    <s v="Business"/>
    <x v="1"/>
    <s v="Trail Boots"/>
    <n v="4"/>
    <n v="143.66999999999999"/>
    <n v="0.1"/>
    <n v="81.22"/>
    <n v="517.21199999999999"/>
    <n v="324.88"/>
    <n v="192.33199999999999"/>
    <n v="0.37186298848441257"/>
  </r>
  <r>
    <n v="2002"/>
    <d v="2026-01-03T00:00:00"/>
    <n v="2026"/>
    <x v="0"/>
    <n v="1"/>
    <x v="0"/>
    <x v="0"/>
    <x v="0"/>
    <x v="1"/>
    <s v="Business"/>
    <x v="2"/>
    <s v="Insulated Bottle"/>
    <n v="3"/>
    <n v="36.53"/>
    <n v="0.15"/>
    <n v="13.67"/>
    <n v="93.151499999999999"/>
    <n v="41.01"/>
    <n v="52.141500000000001"/>
    <n v="0.55974944042769037"/>
  </r>
  <r>
    <n v="2005"/>
    <d v="2026-01-03T00:00:00"/>
    <n v="2026"/>
    <x v="0"/>
    <n v="1"/>
    <x v="0"/>
    <x v="2"/>
    <x v="3"/>
    <x v="2"/>
    <s v="New"/>
    <x v="2"/>
    <s v="Insulated Bottle"/>
    <n v="1"/>
    <n v="35.340000000000003"/>
    <n v="0"/>
    <n v="13.37"/>
    <n v="35.340000000000003"/>
    <n v="13.37"/>
    <n v="21.970000000000006"/>
    <n v="0.62167515563101317"/>
  </r>
  <r>
    <n v="2937"/>
    <d v="2026-01-03T00:00:00"/>
    <n v="2026"/>
    <x v="0"/>
    <n v="1"/>
    <x v="0"/>
    <x v="3"/>
    <x v="4"/>
    <x v="1"/>
    <s v="Returning"/>
    <x v="0"/>
    <s v="Trail Bike Light"/>
    <n v="8"/>
    <n v="49.6"/>
    <n v="0.1"/>
    <n v="23.05"/>
    <n v="357.12"/>
    <n v="184.4"/>
    <n v="172.72"/>
    <n v="0.4836469534050179"/>
  </r>
  <r>
    <n v="3326"/>
    <d v="2026-01-03T00:00:00"/>
    <n v="2026"/>
    <x v="0"/>
    <n v="1"/>
    <x v="0"/>
    <x v="0"/>
    <x v="0"/>
    <x v="2"/>
    <s v="New"/>
    <x v="3"/>
    <s v="Alpine Tent 4P"/>
    <n v="2"/>
    <n v="347.51"/>
    <n v="0"/>
    <n v="190.16"/>
    <n v="695.02"/>
    <n v="380.32"/>
    <n v="314.7"/>
    <n v="0.4527927253891974"/>
  </r>
  <r>
    <n v="3863"/>
    <d v="2026-01-03T00:00:00"/>
    <n v="2026"/>
    <x v="0"/>
    <n v="1"/>
    <x v="0"/>
    <x v="2"/>
    <x v="5"/>
    <x v="1"/>
    <s v="Returning"/>
    <x v="0"/>
    <s v="Compact Repair Kit"/>
    <n v="12"/>
    <n v="41.22"/>
    <n v="0.1"/>
    <n v="16.64"/>
    <n v="445.17599999999999"/>
    <n v="199.68"/>
    <n v="245.49599999999998"/>
    <n v="0.55145829963879456"/>
  </r>
  <r>
    <n v="4910"/>
    <d v="2026-01-03T00:00:00"/>
    <n v="2026"/>
    <x v="0"/>
    <n v="1"/>
    <x v="0"/>
    <x v="2"/>
    <x v="3"/>
    <x v="2"/>
    <s v="Business"/>
    <x v="3"/>
    <s v="Alpine Tent 4P"/>
    <n v="1"/>
    <n v="332.18"/>
    <n v="0"/>
    <n v="195.33"/>
    <n v="332.18"/>
    <n v="195.33"/>
    <n v="136.85"/>
    <n v="0.41197543500511768"/>
  </r>
  <r>
    <n v="5188"/>
    <d v="2026-01-03T00:00:00"/>
    <n v="2026"/>
    <x v="0"/>
    <n v="1"/>
    <x v="0"/>
    <x v="1"/>
    <x v="6"/>
    <x v="3"/>
    <s v="Returning"/>
    <x v="0"/>
    <s v="Trail Bike Light"/>
    <n v="1"/>
    <n v="49.71"/>
    <n v="0"/>
    <n v="23.15"/>
    <n v="49.71"/>
    <n v="23.15"/>
    <n v="26.560000000000002"/>
    <n v="0.53429893381613358"/>
  </r>
  <r>
    <n v="845"/>
    <d v="2026-01-04T00:00:00"/>
    <n v="2026"/>
    <x v="0"/>
    <n v="1"/>
    <x v="0"/>
    <x v="2"/>
    <x v="3"/>
    <x v="0"/>
    <s v="New"/>
    <x v="3"/>
    <s v="Trail Tent 2P"/>
    <n v="2"/>
    <n v="194.35"/>
    <n v="0"/>
    <n v="104.22"/>
    <n v="388.7"/>
    <n v="208.44"/>
    <n v="180.26"/>
    <n v="0.46375096475430921"/>
  </r>
  <r>
    <n v="1077"/>
    <d v="2026-01-04T00:00:00"/>
    <n v="2026"/>
    <x v="0"/>
    <n v="1"/>
    <x v="0"/>
    <x v="1"/>
    <x v="6"/>
    <x v="0"/>
    <s v="New"/>
    <x v="0"/>
    <s v="Cycling Pack 12L"/>
    <n v="3"/>
    <n v="102.12"/>
    <n v="0.1"/>
    <n v="51.28"/>
    <n v="275.72400000000005"/>
    <n v="153.84"/>
    <n v="121.88400000000004"/>
    <n v="0.44205074639857256"/>
  </r>
  <r>
    <n v="1237"/>
    <d v="2026-01-04T00:00:00"/>
    <n v="2026"/>
    <x v="0"/>
    <n v="1"/>
    <x v="0"/>
    <x v="3"/>
    <x v="7"/>
    <x v="2"/>
    <s v="Business"/>
    <x v="2"/>
    <s v="Packing Cube Set"/>
    <n v="1"/>
    <n v="46.99"/>
    <n v="0.05"/>
    <n v="18.11"/>
    <n v="44.640500000000003"/>
    <n v="18.11"/>
    <n v="26.530500000000004"/>
    <n v="0.59431457980981395"/>
  </r>
  <r>
    <n v="1908"/>
    <d v="2026-01-04T00:00:00"/>
    <n v="2026"/>
    <x v="0"/>
    <n v="1"/>
    <x v="0"/>
    <x v="3"/>
    <x v="8"/>
    <x v="0"/>
    <s v="New"/>
    <x v="4"/>
    <s v="Resistance Band Set"/>
    <n v="1"/>
    <n v="40"/>
    <n v="0"/>
    <n v="15.04"/>
    <n v="40"/>
    <n v="15.04"/>
    <n v="24.96"/>
    <n v="0.624"/>
  </r>
  <r>
    <n v="2245"/>
    <d v="2026-01-04T00:00:00"/>
    <n v="2026"/>
    <x v="0"/>
    <n v="1"/>
    <x v="0"/>
    <x v="0"/>
    <x v="9"/>
    <x v="0"/>
    <s v="New"/>
    <x v="1"/>
    <s v="Summit Backpack 45L"/>
    <n v="1"/>
    <n v="153.38999999999999"/>
    <n v="0"/>
    <n v="78.59"/>
    <n v="153.38999999999999"/>
    <n v="78.59"/>
    <n v="74.799999999999983"/>
    <n v="0.48764587000456344"/>
  </r>
  <r>
    <n v="2928"/>
    <d v="2026-01-04T00:00:00"/>
    <n v="2026"/>
    <x v="0"/>
    <n v="1"/>
    <x v="0"/>
    <x v="1"/>
    <x v="6"/>
    <x v="0"/>
    <s v="Returning"/>
    <x v="4"/>
    <s v="Weighted Vest"/>
    <n v="2"/>
    <n v="124.97"/>
    <n v="0.1"/>
    <n v="67.36"/>
    <n v="224.946"/>
    <n v="134.72"/>
    <n v="90.225999999999999"/>
    <n v="0.40110070861451191"/>
  </r>
  <r>
    <n v="4249"/>
    <d v="2026-01-04T00:00:00"/>
    <n v="2026"/>
    <x v="0"/>
    <n v="1"/>
    <x v="0"/>
    <x v="3"/>
    <x v="4"/>
    <x v="3"/>
    <s v="New"/>
    <x v="0"/>
    <s v="Cycling Pack 12L"/>
    <n v="2"/>
    <n v="100.12"/>
    <n v="0.1"/>
    <n v="49.67"/>
    <n v="180.21600000000001"/>
    <n v="99.34"/>
    <n v="80.876000000000005"/>
    <n v="0.44877258401029874"/>
  </r>
  <r>
    <n v="1734"/>
    <d v="2026-01-05T00:00:00"/>
    <n v="2026"/>
    <x v="0"/>
    <n v="1"/>
    <x v="0"/>
    <x v="3"/>
    <x v="8"/>
    <x v="3"/>
    <s v="Returning"/>
    <x v="4"/>
    <s v="Resistance Band Set"/>
    <n v="1"/>
    <n v="40.6"/>
    <n v="0.15"/>
    <n v="14.61"/>
    <n v="34.51"/>
    <n v="14.61"/>
    <n v="19.899999999999999"/>
    <n v="0.57664445088380178"/>
  </r>
  <r>
    <n v="2331"/>
    <d v="2026-01-05T00:00:00"/>
    <n v="2026"/>
    <x v="0"/>
    <n v="1"/>
    <x v="0"/>
    <x v="3"/>
    <x v="8"/>
    <x v="0"/>
    <s v="New"/>
    <x v="0"/>
    <s v="Cycling Pack 12L"/>
    <n v="1"/>
    <n v="104.23"/>
    <n v="0.1"/>
    <n v="51.6"/>
    <n v="93.807000000000002"/>
    <n v="51.6"/>
    <n v="42.207000000000001"/>
    <n v="0.44993443986056475"/>
  </r>
  <r>
    <n v="2475"/>
    <d v="2026-01-05T00:00:00"/>
    <n v="2026"/>
    <x v="0"/>
    <n v="1"/>
    <x v="0"/>
    <x v="1"/>
    <x v="1"/>
    <x v="2"/>
    <s v="Returning"/>
    <x v="4"/>
    <s v="Weighted Vest"/>
    <n v="5"/>
    <n v="122.87"/>
    <n v="0.05"/>
    <n v="69.67"/>
    <n v="583.63250000000005"/>
    <n v="348.35"/>
    <n v="235.28250000000003"/>
    <n v="0.40313467807224584"/>
  </r>
  <r>
    <n v="1433"/>
    <d v="2026-01-06T00:00:00"/>
    <n v="2026"/>
    <x v="0"/>
    <n v="1"/>
    <x v="0"/>
    <x v="2"/>
    <x v="10"/>
    <x v="0"/>
    <s v="New"/>
    <x v="2"/>
    <s v="Insulated Bottle"/>
    <n v="2"/>
    <n v="36.619999999999997"/>
    <n v="0.05"/>
    <n v="13.87"/>
    <n v="69.577999999999989"/>
    <n v="27.74"/>
    <n v="41.837999999999994"/>
    <n v="0.60131075914800658"/>
  </r>
  <r>
    <n v="3624"/>
    <d v="2026-01-06T00:00:00"/>
    <n v="2026"/>
    <x v="0"/>
    <n v="1"/>
    <x v="0"/>
    <x v="3"/>
    <x v="7"/>
    <x v="0"/>
    <s v="New"/>
    <x v="1"/>
    <s v="Hiking Daypack 20L"/>
    <n v="1"/>
    <n v="93.4"/>
    <n v="0"/>
    <n v="46.11"/>
    <n v="93.4"/>
    <n v="46.11"/>
    <n v="47.290000000000006"/>
    <n v="0.50631691648822275"/>
  </r>
  <r>
    <n v="4680"/>
    <d v="2026-01-06T00:00:00"/>
    <n v="2026"/>
    <x v="0"/>
    <n v="1"/>
    <x v="0"/>
    <x v="1"/>
    <x v="1"/>
    <x v="3"/>
    <s v="New"/>
    <x v="3"/>
    <s v="Portable Camp Stove"/>
    <n v="2"/>
    <n v="81.260000000000005"/>
    <n v="0"/>
    <n v="39.119999999999997"/>
    <n v="162.52000000000001"/>
    <n v="78.239999999999995"/>
    <n v="84.280000000000015"/>
    <n v="0.51858232832882112"/>
  </r>
  <r>
    <n v="4803"/>
    <d v="2026-01-06T00:00:00"/>
    <n v="2026"/>
    <x v="0"/>
    <n v="1"/>
    <x v="0"/>
    <x v="1"/>
    <x v="11"/>
    <x v="3"/>
    <s v="New"/>
    <x v="4"/>
    <s v="Recovery Roller"/>
    <n v="2"/>
    <n v="35.78"/>
    <n v="0"/>
    <n v="13.84"/>
    <n v="71.56"/>
    <n v="27.68"/>
    <n v="43.88"/>
    <n v="0.61319172722191173"/>
  </r>
  <r>
    <n v="248"/>
    <d v="2026-01-07T00:00:00"/>
    <n v="2026"/>
    <x v="0"/>
    <n v="1"/>
    <x v="0"/>
    <x v="1"/>
    <x v="12"/>
    <x v="3"/>
    <s v="New"/>
    <x v="0"/>
    <s v="Commuter Helmet"/>
    <n v="3"/>
    <n v="81.64"/>
    <n v="0"/>
    <n v="43.84"/>
    <n v="244.92000000000002"/>
    <n v="131.52000000000001"/>
    <n v="113.4"/>
    <n v="0.46300832925036745"/>
  </r>
  <r>
    <n v="1118"/>
    <d v="2026-01-07T00:00:00"/>
    <n v="2026"/>
    <x v="0"/>
    <n v="1"/>
    <x v="0"/>
    <x v="1"/>
    <x v="12"/>
    <x v="0"/>
    <s v="Returning"/>
    <x v="2"/>
    <s v="Carry-On Duffel"/>
    <n v="2"/>
    <n v="131.63999999999999"/>
    <n v="0.05"/>
    <n v="69.02"/>
    <n v="250.11599999999996"/>
    <n v="138.04"/>
    <n v="112.07599999999996"/>
    <n v="0.44809608341729429"/>
  </r>
  <r>
    <n v="3023"/>
    <d v="2026-01-07T00:00:00"/>
    <n v="2026"/>
    <x v="0"/>
    <n v="1"/>
    <x v="0"/>
    <x v="2"/>
    <x v="3"/>
    <x v="3"/>
    <s v="New"/>
    <x v="1"/>
    <s v="Summit Backpack 45L"/>
    <n v="2"/>
    <n v="155.35"/>
    <n v="0"/>
    <n v="80.790000000000006"/>
    <n v="310.7"/>
    <n v="161.58000000000001"/>
    <n v="149.11999999999998"/>
    <n v="0.47994850337946565"/>
  </r>
  <r>
    <n v="3903"/>
    <d v="2026-01-07T00:00:00"/>
    <n v="2026"/>
    <x v="0"/>
    <n v="1"/>
    <x v="0"/>
    <x v="3"/>
    <x v="8"/>
    <x v="0"/>
    <s v="Returning"/>
    <x v="4"/>
    <s v="Training Mat"/>
    <n v="2"/>
    <n v="51.56"/>
    <n v="0.05"/>
    <n v="22.26"/>
    <n v="97.963999999999999"/>
    <n v="44.52"/>
    <n v="53.443999999999996"/>
    <n v="0.54554734392225712"/>
  </r>
  <r>
    <n v="62"/>
    <d v="2026-01-08T00:00:00"/>
    <n v="2026"/>
    <x v="0"/>
    <n v="1"/>
    <x v="0"/>
    <x v="1"/>
    <x v="12"/>
    <x v="0"/>
    <s v="New"/>
    <x v="0"/>
    <s v="Trail Bike Light"/>
    <n v="2"/>
    <n v="51.63"/>
    <n v="0"/>
    <n v="22.54"/>
    <n v="103.26"/>
    <n v="45.08"/>
    <n v="58.180000000000007"/>
    <n v="0.5634321131125315"/>
  </r>
  <r>
    <n v="142"/>
    <d v="2026-01-08T00:00:00"/>
    <n v="2026"/>
    <x v="0"/>
    <n v="1"/>
    <x v="0"/>
    <x v="0"/>
    <x v="9"/>
    <x v="1"/>
    <s v="Business"/>
    <x v="3"/>
    <s v="Alpine Tent 4P"/>
    <n v="5"/>
    <n v="344.88"/>
    <n v="0.15"/>
    <n v="190.66"/>
    <n v="1465.74"/>
    <n v="953.3"/>
    <n v="512.44000000000005"/>
    <n v="0.34961180018284282"/>
  </r>
  <r>
    <n v="450"/>
    <d v="2026-01-08T00:00:00"/>
    <n v="2026"/>
    <x v="0"/>
    <n v="1"/>
    <x v="0"/>
    <x v="2"/>
    <x v="3"/>
    <x v="2"/>
    <s v="New"/>
    <x v="1"/>
    <s v="Hiking Daypack 20L"/>
    <n v="2"/>
    <n v="94.06"/>
    <n v="0.15"/>
    <n v="46.33"/>
    <n v="159.90199999999999"/>
    <n v="92.66"/>
    <n v="67.24199999999999"/>
    <n v="0.42052006854198193"/>
  </r>
  <r>
    <n v="4397"/>
    <d v="2026-01-08T00:00:00"/>
    <n v="2026"/>
    <x v="0"/>
    <n v="1"/>
    <x v="0"/>
    <x v="0"/>
    <x v="0"/>
    <x v="0"/>
    <s v="Business"/>
    <x v="1"/>
    <s v="Trekking Poles"/>
    <n v="1"/>
    <n v="72.38"/>
    <n v="0"/>
    <n v="31.65"/>
    <n v="72.38"/>
    <n v="31.65"/>
    <n v="40.729999999999997"/>
    <n v="0.56272450953302011"/>
  </r>
  <r>
    <n v="4798"/>
    <d v="2026-01-08T00:00:00"/>
    <n v="2026"/>
    <x v="0"/>
    <n v="1"/>
    <x v="0"/>
    <x v="1"/>
    <x v="6"/>
    <x v="0"/>
    <s v="New"/>
    <x v="1"/>
    <s v="Summit Backpack 45L"/>
    <n v="1"/>
    <n v="153.69"/>
    <n v="0"/>
    <n v="77.47"/>
    <n v="153.69"/>
    <n v="77.47"/>
    <n v="76.22"/>
    <n v="0.49593337237295854"/>
  </r>
  <r>
    <n v="136"/>
    <d v="2026-01-09T00:00:00"/>
    <n v="2026"/>
    <x v="0"/>
    <n v="1"/>
    <x v="0"/>
    <x v="3"/>
    <x v="13"/>
    <x v="1"/>
    <s v="Business"/>
    <x v="2"/>
    <s v="Travel Backpack 35L"/>
    <n v="15"/>
    <n v="168.62"/>
    <n v="0.05"/>
    <n v="86.09"/>
    <n v="2402.835"/>
    <n v="1291.3500000000001"/>
    <n v="1111.4849999999999"/>
    <n v="0.46257233642759488"/>
  </r>
  <r>
    <n v="2782"/>
    <d v="2026-01-09T00:00:00"/>
    <n v="2026"/>
    <x v="0"/>
    <n v="1"/>
    <x v="0"/>
    <x v="3"/>
    <x v="4"/>
    <x v="0"/>
    <s v="New"/>
    <x v="1"/>
    <s v="Summit Backpack 45L"/>
    <n v="1"/>
    <n v="152.75"/>
    <n v="0.05"/>
    <n v="79.88"/>
    <n v="145.11249999999998"/>
    <n v="79.88"/>
    <n v="65.232499999999987"/>
    <n v="0.44953053665259707"/>
  </r>
  <r>
    <n v="4704"/>
    <d v="2026-01-09T00:00:00"/>
    <n v="2026"/>
    <x v="0"/>
    <n v="1"/>
    <x v="0"/>
    <x v="1"/>
    <x v="14"/>
    <x v="3"/>
    <s v="New"/>
    <x v="4"/>
    <s v="Recovery Roller"/>
    <n v="2"/>
    <n v="36.72"/>
    <n v="0.05"/>
    <n v="14.15"/>
    <n v="69.768000000000001"/>
    <n v="28.3"/>
    <n v="41.468000000000004"/>
    <n v="0.59436991170737308"/>
  </r>
  <r>
    <n v="69"/>
    <d v="2026-01-10T00:00:00"/>
    <n v="2026"/>
    <x v="0"/>
    <n v="1"/>
    <x v="0"/>
    <x v="0"/>
    <x v="15"/>
    <x v="0"/>
    <s v="Returning"/>
    <x v="1"/>
    <s v="Trail Boots"/>
    <n v="6"/>
    <n v="141.31"/>
    <n v="0.05"/>
    <n v="79.349999999999994"/>
    <n v="805.46699999999998"/>
    <n v="476.09999999999997"/>
    <n v="329.36700000000002"/>
    <n v="0.4089143316858419"/>
  </r>
  <r>
    <n v="490"/>
    <d v="2026-01-10T00:00:00"/>
    <n v="2026"/>
    <x v="0"/>
    <n v="1"/>
    <x v="0"/>
    <x v="2"/>
    <x v="10"/>
    <x v="0"/>
    <s v="Business"/>
    <x v="3"/>
    <s v="Compact Sleeping Bag"/>
    <n v="2"/>
    <n v="121.23"/>
    <n v="0"/>
    <n v="59.66"/>
    <n v="242.46"/>
    <n v="119.32"/>
    <n v="123.14000000000001"/>
    <n v="0.50787758805576178"/>
  </r>
  <r>
    <n v="3685"/>
    <d v="2026-01-10T00:00:00"/>
    <n v="2026"/>
    <x v="0"/>
    <n v="1"/>
    <x v="0"/>
    <x v="3"/>
    <x v="8"/>
    <x v="0"/>
    <s v="New"/>
    <x v="2"/>
    <s v="Travel Backpack 35L"/>
    <n v="3"/>
    <n v="161.58000000000001"/>
    <n v="0"/>
    <n v="85.58"/>
    <n v="484.74"/>
    <n v="256.74"/>
    <n v="228"/>
    <n v="0.47035524198539425"/>
  </r>
  <r>
    <n v="3796"/>
    <d v="2026-01-10T00:00:00"/>
    <n v="2026"/>
    <x v="0"/>
    <n v="1"/>
    <x v="0"/>
    <x v="3"/>
    <x v="8"/>
    <x v="2"/>
    <s v="Returning"/>
    <x v="2"/>
    <s v="Travel Backpack 35L"/>
    <n v="2"/>
    <n v="166.84"/>
    <n v="0"/>
    <n v="88.67"/>
    <n v="333.68"/>
    <n v="177.34"/>
    <n v="156.34"/>
    <n v="0.4685327259649964"/>
  </r>
  <r>
    <n v="387"/>
    <d v="2026-01-11T00:00:00"/>
    <n v="2026"/>
    <x v="0"/>
    <n v="1"/>
    <x v="0"/>
    <x v="2"/>
    <x v="5"/>
    <x v="0"/>
    <s v="Returning"/>
    <x v="1"/>
    <s v="Summit Backpack 45L"/>
    <n v="1"/>
    <n v="150.96"/>
    <n v="0"/>
    <n v="77.5"/>
    <n v="150.96"/>
    <n v="77.5"/>
    <n v="73.460000000000008"/>
    <n v="0.48661897191308956"/>
  </r>
  <r>
    <n v="2796"/>
    <d v="2026-01-11T00:00:00"/>
    <n v="2026"/>
    <x v="0"/>
    <n v="1"/>
    <x v="0"/>
    <x v="3"/>
    <x v="7"/>
    <x v="2"/>
    <s v="Returning"/>
    <x v="2"/>
    <s v="Insulated Bottle"/>
    <n v="3"/>
    <n v="36.33"/>
    <n v="0.05"/>
    <n v="13.27"/>
    <n v="103.54049999999999"/>
    <n v="39.81"/>
    <n v="63.730499999999992"/>
    <n v="0.61551277036521934"/>
  </r>
  <r>
    <n v="3703"/>
    <d v="2026-01-11T00:00:00"/>
    <n v="2026"/>
    <x v="0"/>
    <n v="1"/>
    <x v="0"/>
    <x v="3"/>
    <x v="8"/>
    <x v="0"/>
    <s v="Returning"/>
    <x v="2"/>
    <s v="Insulated Bottle"/>
    <n v="1"/>
    <n v="35.340000000000003"/>
    <n v="0.1"/>
    <n v="13.36"/>
    <n v="31.806000000000004"/>
    <n v="13.36"/>
    <n v="18.446000000000005"/>
    <n v="0.5799534678991386"/>
  </r>
  <r>
    <n v="4674"/>
    <d v="2026-01-11T00:00:00"/>
    <n v="2026"/>
    <x v="0"/>
    <n v="1"/>
    <x v="0"/>
    <x v="3"/>
    <x v="8"/>
    <x v="0"/>
    <s v="Returning"/>
    <x v="2"/>
    <s v="Packing Cube Set"/>
    <n v="2"/>
    <n v="46.27"/>
    <n v="0"/>
    <n v="18.23"/>
    <n v="92.54"/>
    <n v="36.46"/>
    <n v="56.080000000000005"/>
    <n v="0.60600821266479366"/>
  </r>
  <r>
    <n v="4789"/>
    <d v="2026-01-11T00:00:00"/>
    <n v="2026"/>
    <x v="0"/>
    <n v="1"/>
    <x v="0"/>
    <x v="3"/>
    <x v="7"/>
    <x v="0"/>
    <s v="Returning"/>
    <x v="0"/>
    <s v="Commuter Helmet"/>
    <n v="1"/>
    <n v="79.930000000000007"/>
    <n v="0.05"/>
    <n v="43.73"/>
    <n v="75.933500000000009"/>
    <n v="43.73"/>
    <n v="32.203500000000012"/>
    <n v="0.42410135184075554"/>
  </r>
  <r>
    <n v="804"/>
    <d v="2026-01-12T00:00:00"/>
    <n v="2026"/>
    <x v="0"/>
    <n v="1"/>
    <x v="0"/>
    <x v="1"/>
    <x v="12"/>
    <x v="2"/>
    <s v="New"/>
    <x v="1"/>
    <s v="Trail Boots"/>
    <n v="1"/>
    <n v="141.25"/>
    <n v="0"/>
    <n v="78.72"/>
    <n v="141.25"/>
    <n v="78.72"/>
    <n v="62.53"/>
    <n v="0.44269026548672569"/>
  </r>
  <r>
    <n v="1780"/>
    <d v="2026-01-12T00:00:00"/>
    <n v="2026"/>
    <x v="0"/>
    <n v="1"/>
    <x v="0"/>
    <x v="3"/>
    <x v="8"/>
    <x v="0"/>
    <s v="Returning"/>
    <x v="0"/>
    <s v="Cycling Pack 12L"/>
    <n v="2"/>
    <n v="103.64"/>
    <n v="0.1"/>
    <n v="50.96"/>
    <n v="186.55199999999999"/>
    <n v="101.92"/>
    <n v="84.631999999999991"/>
    <n v="0.45366439384193147"/>
  </r>
  <r>
    <n v="2844"/>
    <d v="2026-01-12T00:00:00"/>
    <n v="2026"/>
    <x v="0"/>
    <n v="1"/>
    <x v="0"/>
    <x v="0"/>
    <x v="0"/>
    <x v="0"/>
    <s v="New"/>
    <x v="2"/>
    <s v="Carry-On Duffel"/>
    <n v="1"/>
    <n v="136.18"/>
    <n v="0"/>
    <n v="68.34"/>
    <n v="136.18"/>
    <n v="68.34"/>
    <n v="67.84"/>
    <n v="0.498164194448524"/>
  </r>
  <r>
    <n v="3068"/>
    <d v="2026-01-12T00:00:00"/>
    <n v="2026"/>
    <x v="0"/>
    <n v="1"/>
    <x v="0"/>
    <x v="2"/>
    <x v="2"/>
    <x v="3"/>
    <s v="New"/>
    <x v="4"/>
    <s v="Recovery Roller"/>
    <n v="1"/>
    <n v="36.43"/>
    <n v="0"/>
    <n v="14.33"/>
    <n v="36.43"/>
    <n v="14.33"/>
    <n v="22.1"/>
    <n v="0.60664287674993145"/>
  </r>
  <r>
    <n v="3096"/>
    <d v="2026-01-12T00:00:00"/>
    <n v="2026"/>
    <x v="0"/>
    <n v="1"/>
    <x v="0"/>
    <x v="3"/>
    <x v="7"/>
    <x v="0"/>
    <s v="New"/>
    <x v="4"/>
    <s v="Training Mat"/>
    <n v="2"/>
    <n v="50.51"/>
    <n v="0.1"/>
    <n v="21.84"/>
    <n v="90.917999999999992"/>
    <n v="43.68"/>
    <n v="47.237999999999992"/>
    <n v="0.5195670824259222"/>
  </r>
  <r>
    <n v="3129"/>
    <d v="2026-01-12T00:00:00"/>
    <n v="2026"/>
    <x v="0"/>
    <n v="1"/>
    <x v="0"/>
    <x v="3"/>
    <x v="13"/>
    <x v="2"/>
    <s v="Returning"/>
    <x v="4"/>
    <s v="Weighted Vest"/>
    <n v="1"/>
    <n v="123"/>
    <n v="0"/>
    <n v="67.3"/>
    <n v="123"/>
    <n v="67.3"/>
    <n v="55.7"/>
    <n v="0.45284552845528458"/>
  </r>
  <r>
    <n v="3948"/>
    <d v="2026-01-12T00:00:00"/>
    <n v="2026"/>
    <x v="0"/>
    <n v="1"/>
    <x v="0"/>
    <x v="1"/>
    <x v="14"/>
    <x v="0"/>
    <s v="New"/>
    <x v="1"/>
    <s v="Trekking Poles"/>
    <n v="2"/>
    <n v="72.239999999999995"/>
    <n v="0"/>
    <n v="32.94"/>
    <n v="144.47999999999999"/>
    <n v="65.88"/>
    <n v="78.599999999999994"/>
    <n v="0.54401993355481726"/>
  </r>
  <r>
    <n v="5036"/>
    <d v="2026-01-12T00:00:00"/>
    <n v="2026"/>
    <x v="0"/>
    <n v="1"/>
    <x v="0"/>
    <x v="2"/>
    <x v="3"/>
    <x v="2"/>
    <s v="Returning"/>
    <x v="1"/>
    <s v="Summit Backpack 45L"/>
    <n v="1"/>
    <n v="151.11000000000001"/>
    <n v="0.15"/>
    <n v="79.650000000000006"/>
    <n v="128.4435"/>
    <n v="79.650000000000006"/>
    <n v="48.793499999999995"/>
    <n v="0.37988298356865075"/>
  </r>
  <r>
    <n v="2681"/>
    <d v="2026-01-13T00:00:00"/>
    <n v="2026"/>
    <x v="0"/>
    <n v="1"/>
    <x v="0"/>
    <x v="3"/>
    <x v="4"/>
    <x v="0"/>
    <s v="New"/>
    <x v="1"/>
    <s v="Hiking Daypack 20L"/>
    <n v="1"/>
    <n v="94.32"/>
    <n v="0"/>
    <n v="45.93"/>
    <n v="94.32"/>
    <n v="45.93"/>
    <n v="48.389999999999993"/>
    <n v="0.51304071246819338"/>
  </r>
  <r>
    <n v="5101"/>
    <d v="2026-01-13T00:00:00"/>
    <n v="2026"/>
    <x v="0"/>
    <n v="1"/>
    <x v="0"/>
    <x v="1"/>
    <x v="12"/>
    <x v="0"/>
    <s v="Returning"/>
    <x v="0"/>
    <s v="Trail Bike Light"/>
    <n v="3"/>
    <n v="51.52"/>
    <n v="0"/>
    <n v="21.92"/>
    <n v="154.56"/>
    <n v="65.760000000000005"/>
    <n v="88.8"/>
    <n v="0.57453416149068315"/>
  </r>
  <r>
    <n v="3871"/>
    <d v="2026-01-14T00:00:00"/>
    <n v="2026"/>
    <x v="0"/>
    <n v="1"/>
    <x v="0"/>
    <x v="0"/>
    <x v="15"/>
    <x v="0"/>
    <s v="New"/>
    <x v="1"/>
    <s v="Trail Boots"/>
    <n v="2"/>
    <n v="146.4"/>
    <n v="0.05"/>
    <n v="81.72"/>
    <n v="278.16000000000003"/>
    <n v="163.44"/>
    <n v="114.72000000000003"/>
    <n v="0.4124245038826575"/>
  </r>
  <r>
    <n v="4643"/>
    <d v="2026-01-14T00:00:00"/>
    <n v="2026"/>
    <x v="0"/>
    <n v="1"/>
    <x v="0"/>
    <x v="0"/>
    <x v="0"/>
    <x v="1"/>
    <s v="Business"/>
    <x v="2"/>
    <s v="Packing Cube Set"/>
    <n v="3"/>
    <n v="47.32"/>
    <n v="0.1"/>
    <n v="18.420000000000002"/>
    <n v="127.76400000000001"/>
    <n v="55.260000000000005"/>
    <n v="72.504000000000005"/>
    <n v="0.56748379825302897"/>
  </r>
  <r>
    <n v="4703"/>
    <d v="2026-01-14T00:00:00"/>
    <n v="2026"/>
    <x v="0"/>
    <n v="1"/>
    <x v="0"/>
    <x v="3"/>
    <x v="13"/>
    <x v="2"/>
    <s v="Business"/>
    <x v="4"/>
    <s v="Resistance Band Set"/>
    <n v="2"/>
    <n v="40.450000000000003"/>
    <n v="0.05"/>
    <n v="15.14"/>
    <n v="76.855000000000004"/>
    <n v="30.28"/>
    <n v="46.575000000000003"/>
    <n v="0.60601132001821612"/>
  </r>
  <r>
    <n v="5068"/>
    <d v="2026-01-14T00:00:00"/>
    <n v="2026"/>
    <x v="0"/>
    <n v="1"/>
    <x v="0"/>
    <x v="0"/>
    <x v="0"/>
    <x v="0"/>
    <s v="Returning"/>
    <x v="2"/>
    <s v="Packing Cube Set"/>
    <n v="2"/>
    <n v="47.05"/>
    <n v="0.1"/>
    <n v="18.8"/>
    <n v="84.69"/>
    <n v="37.6"/>
    <n v="47.089999999999996"/>
    <n v="0.55602786633604906"/>
  </r>
  <r>
    <n v="1539"/>
    <d v="2026-01-15T00:00:00"/>
    <n v="2026"/>
    <x v="0"/>
    <n v="1"/>
    <x v="0"/>
    <x v="3"/>
    <x v="8"/>
    <x v="2"/>
    <s v="Business"/>
    <x v="4"/>
    <s v="Weighted Vest"/>
    <n v="3"/>
    <n v="123.14"/>
    <n v="0.05"/>
    <n v="70.67"/>
    <n v="350.94900000000001"/>
    <n v="212.01"/>
    <n v="138.93900000000002"/>
    <n v="0.39589513006163296"/>
  </r>
  <r>
    <n v="1709"/>
    <d v="2026-01-15T00:00:00"/>
    <n v="2026"/>
    <x v="0"/>
    <n v="1"/>
    <x v="0"/>
    <x v="3"/>
    <x v="13"/>
    <x v="0"/>
    <s v="Returning"/>
    <x v="1"/>
    <s v="Summit Backpack 45L"/>
    <n v="2"/>
    <n v="151.33000000000001"/>
    <n v="0.1"/>
    <n v="78.44"/>
    <n v="272.39400000000001"/>
    <n v="156.88"/>
    <n v="115.51400000000001"/>
    <n v="0.42406954631893512"/>
  </r>
  <r>
    <n v="2702"/>
    <d v="2026-01-15T00:00:00"/>
    <n v="2026"/>
    <x v="0"/>
    <n v="1"/>
    <x v="0"/>
    <x v="1"/>
    <x v="14"/>
    <x v="0"/>
    <s v="Returning"/>
    <x v="1"/>
    <s v="Trail Boots"/>
    <n v="5"/>
    <n v="144.01"/>
    <n v="0.05"/>
    <n v="79.64"/>
    <n v="684.0474999999999"/>
    <n v="398.2"/>
    <n v="285.84749999999991"/>
    <n v="0.41787668254032062"/>
  </r>
  <r>
    <n v="3176"/>
    <d v="2026-01-15T00:00:00"/>
    <n v="2026"/>
    <x v="0"/>
    <n v="1"/>
    <x v="0"/>
    <x v="3"/>
    <x v="8"/>
    <x v="0"/>
    <s v="Returning"/>
    <x v="1"/>
    <s v="Hiking Daypack 20L"/>
    <n v="3"/>
    <n v="91.19"/>
    <n v="0"/>
    <n v="44.47"/>
    <n v="273.57"/>
    <n v="133.41"/>
    <n v="140.16"/>
    <n v="0.5123368790437548"/>
  </r>
  <r>
    <n v="3705"/>
    <d v="2026-01-15T00:00:00"/>
    <n v="2026"/>
    <x v="0"/>
    <n v="1"/>
    <x v="0"/>
    <x v="3"/>
    <x v="7"/>
    <x v="2"/>
    <s v="New"/>
    <x v="2"/>
    <s v="Packing Cube Set"/>
    <n v="2"/>
    <n v="45.45"/>
    <n v="0"/>
    <n v="18.190000000000001"/>
    <n v="90.9"/>
    <n v="36.380000000000003"/>
    <n v="54.52"/>
    <n v="0.59977997799779981"/>
  </r>
  <r>
    <n v="3736"/>
    <d v="2026-01-15T00:00:00"/>
    <n v="2026"/>
    <x v="0"/>
    <n v="1"/>
    <x v="0"/>
    <x v="1"/>
    <x v="1"/>
    <x v="3"/>
    <s v="New"/>
    <x v="4"/>
    <s v="Resistance Band Set"/>
    <n v="1"/>
    <n v="40.72"/>
    <n v="0"/>
    <n v="14.94"/>
    <n v="40.72"/>
    <n v="14.94"/>
    <n v="25.78"/>
    <n v="0.6331041257367388"/>
  </r>
  <r>
    <n v="3967"/>
    <d v="2026-01-15T00:00:00"/>
    <n v="2026"/>
    <x v="0"/>
    <n v="1"/>
    <x v="0"/>
    <x v="1"/>
    <x v="12"/>
    <x v="0"/>
    <s v="Business"/>
    <x v="2"/>
    <s v="Insulated Bottle"/>
    <n v="2"/>
    <n v="37.090000000000003"/>
    <n v="0"/>
    <n v="13.29"/>
    <n v="74.180000000000007"/>
    <n v="26.58"/>
    <n v="47.600000000000009"/>
    <n v="0.64168239417632789"/>
  </r>
  <r>
    <n v="170"/>
    <d v="2026-01-16T00:00:00"/>
    <n v="2026"/>
    <x v="0"/>
    <n v="1"/>
    <x v="0"/>
    <x v="2"/>
    <x v="10"/>
    <x v="0"/>
    <s v="New"/>
    <x v="3"/>
    <s v="Compact Sleeping Bag"/>
    <n v="1"/>
    <n v="124.45"/>
    <n v="0.15"/>
    <n v="59.77"/>
    <n v="105.7825"/>
    <n v="59.77"/>
    <n v="46.012499999999996"/>
    <n v="0.43497270342447941"/>
  </r>
  <r>
    <n v="1040"/>
    <d v="2026-01-16T00:00:00"/>
    <n v="2026"/>
    <x v="0"/>
    <n v="1"/>
    <x v="0"/>
    <x v="0"/>
    <x v="0"/>
    <x v="2"/>
    <s v="New"/>
    <x v="2"/>
    <s v="Insulated Bottle"/>
    <n v="1"/>
    <n v="35.93"/>
    <n v="0.05"/>
    <n v="13.33"/>
    <n v="34.133499999999998"/>
    <n v="13.33"/>
    <n v="20.8035"/>
    <n v="0.60947456311248482"/>
  </r>
  <r>
    <n v="2380"/>
    <d v="2026-01-16T00:00:00"/>
    <n v="2026"/>
    <x v="0"/>
    <n v="1"/>
    <x v="0"/>
    <x v="3"/>
    <x v="13"/>
    <x v="0"/>
    <s v="Returning"/>
    <x v="3"/>
    <s v="Compact Sleeping Bag"/>
    <n v="4"/>
    <n v="121.8"/>
    <n v="0.05"/>
    <n v="59.57"/>
    <n v="462.84"/>
    <n v="238.28"/>
    <n v="224.55999999999997"/>
    <n v="0.48517846339987897"/>
  </r>
  <r>
    <n v="3219"/>
    <d v="2026-01-16T00:00:00"/>
    <n v="2026"/>
    <x v="0"/>
    <n v="1"/>
    <x v="0"/>
    <x v="1"/>
    <x v="11"/>
    <x v="2"/>
    <s v="Returning"/>
    <x v="1"/>
    <s v="Hiking Daypack 20L"/>
    <n v="1"/>
    <n v="92.6"/>
    <n v="0.05"/>
    <n v="44.15"/>
    <n v="87.969999999999985"/>
    <n v="44.15"/>
    <n v="43.819999999999986"/>
    <n v="0.4981243605774695"/>
  </r>
  <r>
    <n v="4425"/>
    <d v="2026-01-16T00:00:00"/>
    <n v="2026"/>
    <x v="0"/>
    <n v="1"/>
    <x v="0"/>
    <x v="1"/>
    <x v="12"/>
    <x v="1"/>
    <s v="Business"/>
    <x v="0"/>
    <s v="Cycling Pack 12L"/>
    <n v="10"/>
    <n v="102.68"/>
    <n v="0.15"/>
    <n v="51.07"/>
    <n v="872.78000000000009"/>
    <n v="510.7"/>
    <n v="362.0800000000001"/>
    <n v="0.41485826897958256"/>
  </r>
  <r>
    <n v="4508"/>
    <d v="2026-01-16T00:00:00"/>
    <n v="2026"/>
    <x v="0"/>
    <n v="1"/>
    <x v="0"/>
    <x v="3"/>
    <x v="13"/>
    <x v="3"/>
    <s v="New"/>
    <x v="0"/>
    <s v="Compact Repair Kit"/>
    <n v="3"/>
    <n v="40.92"/>
    <n v="0.15"/>
    <n v="16.71"/>
    <n v="104.346"/>
    <n v="50.13"/>
    <n v="54.216000000000001"/>
    <n v="0.51957909263412105"/>
  </r>
  <r>
    <n v="4806"/>
    <d v="2026-01-16T00:00:00"/>
    <n v="2026"/>
    <x v="0"/>
    <n v="1"/>
    <x v="0"/>
    <x v="2"/>
    <x v="16"/>
    <x v="2"/>
    <s v="New"/>
    <x v="0"/>
    <s v="Cycling Pack 12L"/>
    <n v="4"/>
    <n v="102.68"/>
    <n v="0"/>
    <n v="50.83"/>
    <n v="410.72"/>
    <n v="203.32"/>
    <n v="207.40000000000003"/>
    <n v="0.50496688741721862"/>
  </r>
  <r>
    <n v="755"/>
    <d v="2026-01-17T00:00:00"/>
    <n v="2026"/>
    <x v="0"/>
    <n v="1"/>
    <x v="0"/>
    <x v="0"/>
    <x v="9"/>
    <x v="3"/>
    <s v="New"/>
    <x v="2"/>
    <s v="Travel Backpack 35L"/>
    <n v="2"/>
    <n v="164.38"/>
    <n v="0.05"/>
    <n v="85.93"/>
    <n v="312.322"/>
    <n v="171.86"/>
    <n v="140.46199999999999"/>
    <n v="0.44973456881039436"/>
  </r>
  <r>
    <n v="3171"/>
    <d v="2026-01-17T00:00:00"/>
    <n v="2026"/>
    <x v="0"/>
    <n v="1"/>
    <x v="0"/>
    <x v="0"/>
    <x v="15"/>
    <x v="2"/>
    <s v="Returning"/>
    <x v="0"/>
    <s v="Trail Bike Light"/>
    <n v="1"/>
    <n v="51.78"/>
    <n v="0"/>
    <n v="22.64"/>
    <n v="51.78"/>
    <n v="22.64"/>
    <n v="29.14"/>
    <n v="0.56276554654306687"/>
  </r>
  <r>
    <n v="4277"/>
    <d v="2026-01-17T00:00:00"/>
    <n v="2026"/>
    <x v="0"/>
    <n v="1"/>
    <x v="0"/>
    <x v="1"/>
    <x v="11"/>
    <x v="2"/>
    <s v="Returning"/>
    <x v="4"/>
    <s v="Training Mat"/>
    <n v="1"/>
    <n v="50.52"/>
    <n v="0.05"/>
    <n v="22.37"/>
    <n v="47.994"/>
    <n v="22.37"/>
    <n v="25.623999999999999"/>
    <n v="0.5339000708421886"/>
  </r>
  <r>
    <n v="4648"/>
    <d v="2026-01-17T00:00:00"/>
    <n v="2026"/>
    <x v="0"/>
    <n v="1"/>
    <x v="0"/>
    <x v="1"/>
    <x v="14"/>
    <x v="3"/>
    <s v="New"/>
    <x v="3"/>
    <s v="Trail Tent 2P"/>
    <n v="1"/>
    <n v="199.02"/>
    <n v="0"/>
    <n v="106.49"/>
    <n v="199.02"/>
    <n v="106.49"/>
    <n v="92.530000000000015"/>
    <n v="0.46492814792483173"/>
  </r>
  <r>
    <n v="157"/>
    <d v="2026-01-18T00:00:00"/>
    <n v="2026"/>
    <x v="0"/>
    <n v="1"/>
    <x v="0"/>
    <x v="3"/>
    <x v="8"/>
    <x v="2"/>
    <s v="Returning"/>
    <x v="3"/>
    <s v="Portable Camp Stove"/>
    <n v="3"/>
    <n v="80.27"/>
    <n v="0.1"/>
    <n v="39.26"/>
    <n v="216.72900000000001"/>
    <n v="117.78"/>
    <n v="98.949000000000012"/>
    <n v="0.45655634455933447"/>
  </r>
  <r>
    <n v="2271"/>
    <d v="2026-01-18T00:00:00"/>
    <n v="2026"/>
    <x v="0"/>
    <n v="1"/>
    <x v="0"/>
    <x v="1"/>
    <x v="1"/>
    <x v="2"/>
    <s v="New"/>
    <x v="3"/>
    <s v="Alpine Tent 4P"/>
    <n v="4"/>
    <n v="333.28"/>
    <n v="0"/>
    <n v="195.76"/>
    <n v="1333.12"/>
    <n v="783.04"/>
    <n v="550.07999999999993"/>
    <n v="0.41262602016322608"/>
  </r>
  <r>
    <n v="3330"/>
    <d v="2026-01-18T00:00:00"/>
    <n v="2026"/>
    <x v="0"/>
    <n v="1"/>
    <x v="0"/>
    <x v="3"/>
    <x v="13"/>
    <x v="3"/>
    <s v="New"/>
    <x v="0"/>
    <s v="Cycling Pack 12L"/>
    <n v="1"/>
    <n v="104.36"/>
    <n v="0"/>
    <n v="51.63"/>
    <n v="104.36"/>
    <n v="51.63"/>
    <n v="52.73"/>
    <n v="0.50527021847451126"/>
  </r>
  <r>
    <n v="4547"/>
    <d v="2026-01-18T00:00:00"/>
    <n v="2026"/>
    <x v="0"/>
    <n v="1"/>
    <x v="0"/>
    <x v="2"/>
    <x v="5"/>
    <x v="3"/>
    <s v="New"/>
    <x v="0"/>
    <s v="Commuter Helmet"/>
    <n v="1"/>
    <n v="83.52"/>
    <n v="0.05"/>
    <n v="42.97"/>
    <n v="79.343999999999994"/>
    <n v="42.97"/>
    <n v="36.373999999999995"/>
    <n v="0.45843416011292598"/>
  </r>
  <r>
    <n v="1840"/>
    <d v="2026-01-19T00:00:00"/>
    <n v="2026"/>
    <x v="0"/>
    <n v="1"/>
    <x v="0"/>
    <x v="2"/>
    <x v="10"/>
    <x v="0"/>
    <s v="New"/>
    <x v="4"/>
    <s v="Weighted Vest"/>
    <n v="2"/>
    <n v="125.93"/>
    <n v="0"/>
    <n v="69.150000000000006"/>
    <n v="251.86"/>
    <n v="138.30000000000001"/>
    <n v="113.56"/>
    <n v="0.45088541253077102"/>
  </r>
  <r>
    <n v="1850"/>
    <d v="2026-01-19T00:00:00"/>
    <n v="2026"/>
    <x v="0"/>
    <n v="1"/>
    <x v="0"/>
    <x v="1"/>
    <x v="6"/>
    <x v="0"/>
    <s v="Business"/>
    <x v="0"/>
    <s v="Trail Bike Light"/>
    <n v="1"/>
    <n v="49.85"/>
    <n v="0"/>
    <n v="23.07"/>
    <n v="49.85"/>
    <n v="23.07"/>
    <n v="26.78"/>
    <n v="0.53721163490471413"/>
  </r>
  <r>
    <n v="1858"/>
    <d v="2026-01-19T00:00:00"/>
    <n v="2026"/>
    <x v="0"/>
    <n v="1"/>
    <x v="0"/>
    <x v="1"/>
    <x v="1"/>
    <x v="0"/>
    <s v="Returning"/>
    <x v="2"/>
    <s v="Insulated Bottle"/>
    <n v="1"/>
    <n v="36.130000000000003"/>
    <n v="0"/>
    <n v="13.39"/>
    <n v="36.130000000000003"/>
    <n v="13.39"/>
    <n v="22.740000000000002"/>
    <n v="0.62939385552172711"/>
  </r>
  <r>
    <n v="2910"/>
    <d v="2026-01-19T00:00:00"/>
    <n v="2026"/>
    <x v="0"/>
    <n v="1"/>
    <x v="0"/>
    <x v="3"/>
    <x v="13"/>
    <x v="2"/>
    <s v="Returning"/>
    <x v="0"/>
    <s v="Cycling Pack 12L"/>
    <n v="1"/>
    <n v="104.83"/>
    <n v="0.05"/>
    <n v="51.06"/>
    <n v="99.588499999999996"/>
    <n v="51.06"/>
    <n v="48.528499999999994"/>
    <n v="0.48729019916958277"/>
  </r>
  <r>
    <n v="3694"/>
    <d v="2026-01-19T00:00:00"/>
    <n v="2026"/>
    <x v="0"/>
    <n v="1"/>
    <x v="0"/>
    <x v="0"/>
    <x v="0"/>
    <x v="2"/>
    <s v="Returning"/>
    <x v="2"/>
    <s v="Insulated Bottle"/>
    <n v="1"/>
    <n v="35.46"/>
    <n v="0.05"/>
    <n v="13.81"/>
    <n v="33.686999999999998"/>
    <n v="13.81"/>
    <n v="19.876999999999995"/>
    <n v="0.59004957401965141"/>
  </r>
  <r>
    <n v="631"/>
    <d v="2026-01-20T00:00:00"/>
    <n v="2026"/>
    <x v="0"/>
    <n v="1"/>
    <x v="0"/>
    <x v="3"/>
    <x v="8"/>
    <x v="3"/>
    <s v="Returning"/>
    <x v="2"/>
    <s v="Travel Backpack 35L"/>
    <n v="1"/>
    <n v="165.42"/>
    <n v="0"/>
    <n v="85.69"/>
    <n v="165.42"/>
    <n v="85.69"/>
    <n v="79.72999999999999"/>
    <n v="0.48198524966751299"/>
  </r>
  <r>
    <n v="1113"/>
    <d v="2026-01-20T00:00:00"/>
    <n v="2026"/>
    <x v="0"/>
    <n v="1"/>
    <x v="0"/>
    <x v="2"/>
    <x v="5"/>
    <x v="0"/>
    <s v="Returning"/>
    <x v="3"/>
    <s v="Compact Sleeping Bag"/>
    <n v="1"/>
    <n v="122.86"/>
    <n v="0.05"/>
    <n v="60.36"/>
    <n v="116.717"/>
    <n v="60.36"/>
    <n v="56.356999999999999"/>
    <n v="0.48285168398776529"/>
  </r>
  <r>
    <n v="1525"/>
    <d v="2026-01-20T00:00:00"/>
    <n v="2026"/>
    <x v="0"/>
    <n v="1"/>
    <x v="0"/>
    <x v="0"/>
    <x v="0"/>
    <x v="2"/>
    <s v="Returning"/>
    <x v="4"/>
    <s v="Recovery Roller"/>
    <n v="2"/>
    <n v="35.82"/>
    <n v="0"/>
    <n v="14.09"/>
    <n v="71.64"/>
    <n v="28.18"/>
    <n v="43.46"/>
    <n v="0.60664433277498608"/>
  </r>
  <r>
    <n v="3233"/>
    <d v="2026-01-20T00:00:00"/>
    <n v="2026"/>
    <x v="0"/>
    <n v="1"/>
    <x v="0"/>
    <x v="0"/>
    <x v="0"/>
    <x v="0"/>
    <s v="New"/>
    <x v="3"/>
    <s v="Compact Sleeping Bag"/>
    <n v="3"/>
    <n v="120.29"/>
    <n v="0.1"/>
    <n v="62.41"/>
    <n v="324.78300000000002"/>
    <n v="187.23"/>
    <n v="137.55300000000003"/>
    <n v="0.42352278290427769"/>
  </r>
  <r>
    <n v="4455"/>
    <d v="2026-01-20T00:00:00"/>
    <n v="2026"/>
    <x v="0"/>
    <n v="1"/>
    <x v="0"/>
    <x v="1"/>
    <x v="11"/>
    <x v="3"/>
    <s v="Returning"/>
    <x v="3"/>
    <s v="Portable Camp Stove"/>
    <n v="1"/>
    <n v="80.239999999999995"/>
    <n v="0.1"/>
    <n v="39.950000000000003"/>
    <n v="72.215999999999994"/>
    <n v="39.950000000000003"/>
    <n v="32.265999999999991"/>
    <n v="0.44679849340866279"/>
  </r>
  <r>
    <n v="1769"/>
    <d v="2026-01-21T00:00:00"/>
    <n v="2026"/>
    <x v="0"/>
    <n v="1"/>
    <x v="0"/>
    <x v="0"/>
    <x v="15"/>
    <x v="2"/>
    <s v="New"/>
    <x v="4"/>
    <s v="Recovery Roller"/>
    <n v="2"/>
    <n v="35.97"/>
    <n v="0"/>
    <n v="13.55"/>
    <n v="71.94"/>
    <n v="27.1"/>
    <n v="44.839999999999996"/>
    <n v="0.62329719210453149"/>
  </r>
  <r>
    <n v="3467"/>
    <d v="2026-01-21T00:00:00"/>
    <n v="2026"/>
    <x v="0"/>
    <n v="1"/>
    <x v="0"/>
    <x v="1"/>
    <x v="11"/>
    <x v="0"/>
    <s v="New"/>
    <x v="1"/>
    <s v="Trekking Poles"/>
    <n v="1"/>
    <n v="72.239999999999995"/>
    <n v="0"/>
    <n v="33.26"/>
    <n v="72.239999999999995"/>
    <n v="33.26"/>
    <n v="38.979999999999997"/>
    <n v="0.53959025470653377"/>
  </r>
  <r>
    <n v="3911"/>
    <d v="2026-01-21T00:00:00"/>
    <n v="2026"/>
    <x v="0"/>
    <n v="1"/>
    <x v="0"/>
    <x v="0"/>
    <x v="15"/>
    <x v="0"/>
    <s v="Returning"/>
    <x v="1"/>
    <s v="Summit Backpack 45L"/>
    <n v="5"/>
    <n v="152.81"/>
    <n v="0"/>
    <n v="78.989999999999995"/>
    <n v="764.05"/>
    <n v="394.95"/>
    <n v="369.09999999999997"/>
    <n v="0.48308356782933054"/>
  </r>
  <r>
    <n v="4401"/>
    <d v="2026-01-21T00:00:00"/>
    <n v="2026"/>
    <x v="0"/>
    <n v="1"/>
    <x v="0"/>
    <x v="0"/>
    <x v="15"/>
    <x v="0"/>
    <s v="New"/>
    <x v="0"/>
    <s v="Commuter Helmet"/>
    <n v="3"/>
    <n v="83.34"/>
    <n v="0"/>
    <n v="41.44"/>
    <n v="250.02"/>
    <n v="124.32"/>
    <n v="125.70000000000002"/>
    <n v="0.50275977921766268"/>
  </r>
  <r>
    <n v="4864"/>
    <d v="2026-01-21T00:00:00"/>
    <n v="2026"/>
    <x v="0"/>
    <n v="1"/>
    <x v="0"/>
    <x v="3"/>
    <x v="13"/>
    <x v="0"/>
    <s v="Returning"/>
    <x v="4"/>
    <s v="Recovery Roller"/>
    <n v="1"/>
    <n v="35.869999999999997"/>
    <n v="0"/>
    <n v="13.64"/>
    <n v="35.869999999999997"/>
    <n v="13.64"/>
    <n v="22.229999999999997"/>
    <n v="0.61973794257039305"/>
  </r>
  <r>
    <n v="347"/>
    <d v="2026-01-22T00:00:00"/>
    <n v="2026"/>
    <x v="0"/>
    <n v="1"/>
    <x v="0"/>
    <x v="3"/>
    <x v="4"/>
    <x v="3"/>
    <s v="New"/>
    <x v="3"/>
    <s v="Trail Tent 2P"/>
    <n v="1"/>
    <n v="199.42"/>
    <n v="0.05"/>
    <n v="101.82"/>
    <n v="189.44899999999998"/>
    <n v="101.82"/>
    <n v="87.628999999999991"/>
    <n v="0.46254664843836601"/>
  </r>
  <r>
    <n v="2051"/>
    <d v="2026-01-22T00:00:00"/>
    <n v="2026"/>
    <x v="0"/>
    <n v="1"/>
    <x v="0"/>
    <x v="2"/>
    <x v="5"/>
    <x v="0"/>
    <s v="New"/>
    <x v="3"/>
    <s v="Alpine Tent 4P"/>
    <n v="3"/>
    <n v="347.41"/>
    <n v="0.1"/>
    <n v="192.13"/>
    <n v="938.00700000000006"/>
    <n v="576.39"/>
    <n v="361.61700000000008"/>
    <n v="0.38551631277804971"/>
  </r>
  <r>
    <n v="2314"/>
    <d v="2026-01-22T00:00:00"/>
    <n v="2026"/>
    <x v="0"/>
    <n v="1"/>
    <x v="0"/>
    <x v="0"/>
    <x v="9"/>
    <x v="0"/>
    <s v="New"/>
    <x v="0"/>
    <s v="Compact Repair Kit"/>
    <n v="1"/>
    <n v="40.28"/>
    <n v="0"/>
    <n v="16.79"/>
    <n v="40.28"/>
    <n v="16.79"/>
    <n v="23.490000000000002"/>
    <n v="0.58316782522343602"/>
  </r>
  <r>
    <n v="3861"/>
    <d v="2026-01-22T00:00:00"/>
    <n v="2026"/>
    <x v="0"/>
    <n v="1"/>
    <x v="0"/>
    <x v="3"/>
    <x v="13"/>
    <x v="0"/>
    <s v="Returning"/>
    <x v="3"/>
    <s v="Trail Tent 2P"/>
    <n v="3"/>
    <n v="195.49"/>
    <n v="0.05"/>
    <n v="106.38"/>
    <n v="557.14649999999995"/>
    <n v="319.14"/>
    <n v="238.00649999999996"/>
    <n v="0.42718836069148775"/>
  </r>
  <r>
    <n v="843"/>
    <d v="2026-01-23T00:00:00"/>
    <n v="2026"/>
    <x v="0"/>
    <n v="1"/>
    <x v="0"/>
    <x v="1"/>
    <x v="11"/>
    <x v="0"/>
    <s v="Returning"/>
    <x v="4"/>
    <s v="Recovery Roller"/>
    <n v="2"/>
    <n v="35.75"/>
    <n v="0"/>
    <n v="13.94"/>
    <n v="71.5"/>
    <n v="27.88"/>
    <n v="43.620000000000005"/>
    <n v="0.61006993006993016"/>
  </r>
  <r>
    <n v="868"/>
    <d v="2026-01-23T00:00:00"/>
    <n v="2026"/>
    <x v="0"/>
    <n v="1"/>
    <x v="0"/>
    <x v="0"/>
    <x v="15"/>
    <x v="0"/>
    <s v="Returning"/>
    <x v="0"/>
    <s v="Cycling Pack 12L"/>
    <n v="1"/>
    <n v="103.39"/>
    <n v="0"/>
    <n v="51.32"/>
    <n v="103.39"/>
    <n v="51.32"/>
    <n v="52.07"/>
    <n v="0.50362704323435536"/>
  </r>
  <r>
    <n v="890"/>
    <d v="2026-01-23T00:00:00"/>
    <n v="2026"/>
    <x v="0"/>
    <n v="1"/>
    <x v="0"/>
    <x v="0"/>
    <x v="15"/>
    <x v="0"/>
    <s v="New"/>
    <x v="3"/>
    <s v="Portable Camp Stove"/>
    <n v="3"/>
    <n v="81.98"/>
    <n v="0.1"/>
    <n v="40.229999999999997"/>
    <n v="221.346"/>
    <n v="120.69"/>
    <n v="100.65600000000001"/>
    <n v="0.45474505977067581"/>
  </r>
  <r>
    <n v="2185"/>
    <d v="2026-01-23T00:00:00"/>
    <n v="2026"/>
    <x v="0"/>
    <n v="1"/>
    <x v="0"/>
    <x v="2"/>
    <x v="2"/>
    <x v="1"/>
    <s v="Business"/>
    <x v="3"/>
    <s v="Alpine Tent 4P"/>
    <n v="10"/>
    <n v="337.69"/>
    <n v="0.1"/>
    <n v="200.27"/>
    <n v="3039.21"/>
    <n v="2002.7"/>
    <n v="1036.51"/>
    <n v="0.34104586389226149"/>
  </r>
  <r>
    <n v="2335"/>
    <d v="2026-01-23T00:00:00"/>
    <n v="2026"/>
    <x v="0"/>
    <n v="1"/>
    <x v="0"/>
    <x v="3"/>
    <x v="8"/>
    <x v="0"/>
    <s v="New"/>
    <x v="3"/>
    <s v="Alpine Tent 4P"/>
    <n v="2"/>
    <n v="333.29"/>
    <n v="0"/>
    <n v="197.18"/>
    <n v="666.58"/>
    <n v="394.36"/>
    <n v="272.22000000000003"/>
    <n v="0.40838308980167426"/>
  </r>
  <r>
    <n v="2784"/>
    <d v="2026-01-23T00:00:00"/>
    <n v="2026"/>
    <x v="0"/>
    <n v="1"/>
    <x v="0"/>
    <x v="0"/>
    <x v="15"/>
    <x v="2"/>
    <s v="New"/>
    <x v="0"/>
    <s v="Commuter Helmet"/>
    <n v="1"/>
    <n v="80.11"/>
    <n v="0.05"/>
    <n v="43.54"/>
    <n v="76.104500000000002"/>
    <n v="43.54"/>
    <n v="32.564500000000002"/>
    <n v="0.42789191177919839"/>
  </r>
  <r>
    <n v="3820"/>
    <d v="2026-01-23T00:00:00"/>
    <n v="2026"/>
    <x v="0"/>
    <n v="1"/>
    <x v="0"/>
    <x v="3"/>
    <x v="13"/>
    <x v="2"/>
    <s v="New"/>
    <x v="3"/>
    <s v="Portable Camp Stove"/>
    <n v="1"/>
    <n v="82.6"/>
    <n v="0.05"/>
    <n v="38.299999999999997"/>
    <n v="78.469999999999985"/>
    <n v="38.299999999999997"/>
    <n v="40.169999999999987"/>
    <n v="0.51191538167452522"/>
  </r>
  <r>
    <n v="994"/>
    <d v="2026-01-24T00:00:00"/>
    <n v="2026"/>
    <x v="0"/>
    <n v="1"/>
    <x v="0"/>
    <x v="0"/>
    <x v="15"/>
    <x v="0"/>
    <s v="Returning"/>
    <x v="1"/>
    <s v="Hiking Daypack 20L"/>
    <n v="1"/>
    <n v="94.07"/>
    <n v="0"/>
    <n v="46.28"/>
    <n v="94.07"/>
    <n v="46.28"/>
    <n v="47.789999999999992"/>
    <n v="0.50802593813117891"/>
  </r>
  <r>
    <n v="1643"/>
    <d v="2026-01-24T00:00:00"/>
    <n v="2026"/>
    <x v="0"/>
    <n v="1"/>
    <x v="0"/>
    <x v="0"/>
    <x v="15"/>
    <x v="0"/>
    <s v="Returning"/>
    <x v="2"/>
    <s v="Travel Backpack 35L"/>
    <n v="1"/>
    <n v="163.71"/>
    <n v="0"/>
    <n v="90.06"/>
    <n v="163.71"/>
    <n v="90.06"/>
    <n v="73.650000000000006"/>
    <n v="0.44988088693421296"/>
  </r>
  <r>
    <n v="1971"/>
    <d v="2026-01-24T00:00:00"/>
    <n v="2026"/>
    <x v="0"/>
    <n v="1"/>
    <x v="0"/>
    <x v="3"/>
    <x v="8"/>
    <x v="2"/>
    <s v="Returning"/>
    <x v="3"/>
    <s v="Trail Tent 2P"/>
    <n v="4"/>
    <n v="191.43"/>
    <n v="0"/>
    <n v="106.82"/>
    <n v="765.72"/>
    <n v="427.28"/>
    <n v="338.44000000000005"/>
    <n v="0.441989238886277"/>
  </r>
  <r>
    <n v="2828"/>
    <d v="2026-01-24T00:00:00"/>
    <n v="2026"/>
    <x v="0"/>
    <n v="1"/>
    <x v="0"/>
    <x v="1"/>
    <x v="11"/>
    <x v="1"/>
    <s v="Business"/>
    <x v="2"/>
    <s v="Packing Cube Set"/>
    <n v="3"/>
    <n v="46.94"/>
    <n v="0.05"/>
    <n v="18.18"/>
    <n v="133.779"/>
    <n v="54.54"/>
    <n v="79.239000000000004"/>
    <n v="0.59231269481757232"/>
  </r>
  <r>
    <n v="5175"/>
    <d v="2026-01-24T00:00:00"/>
    <n v="2026"/>
    <x v="0"/>
    <n v="1"/>
    <x v="0"/>
    <x v="3"/>
    <x v="7"/>
    <x v="0"/>
    <s v="Returning"/>
    <x v="1"/>
    <s v="Trail Boots"/>
    <n v="1"/>
    <n v="147.21"/>
    <n v="0"/>
    <n v="79.510000000000005"/>
    <n v="147.21"/>
    <n v="79.510000000000005"/>
    <n v="67.7"/>
    <n v="0.45988723592147274"/>
  </r>
  <r>
    <n v="1874"/>
    <d v="2026-01-25T00:00:00"/>
    <n v="2026"/>
    <x v="0"/>
    <n v="1"/>
    <x v="0"/>
    <x v="0"/>
    <x v="0"/>
    <x v="0"/>
    <s v="Business"/>
    <x v="2"/>
    <s v="Insulated Bottle"/>
    <n v="1"/>
    <n v="35.729999999999997"/>
    <n v="0"/>
    <n v="13.57"/>
    <n v="35.729999999999997"/>
    <n v="13.57"/>
    <n v="22.159999999999997"/>
    <n v="0.62020710887209629"/>
  </r>
  <r>
    <n v="2490"/>
    <d v="2026-01-25T00:00:00"/>
    <n v="2026"/>
    <x v="0"/>
    <n v="1"/>
    <x v="0"/>
    <x v="1"/>
    <x v="14"/>
    <x v="0"/>
    <s v="New"/>
    <x v="0"/>
    <s v="Cycling Pack 12L"/>
    <n v="2"/>
    <n v="103.99"/>
    <n v="0.15"/>
    <n v="51.94"/>
    <n v="176.78299999999999"/>
    <n v="103.88"/>
    <n v="72.902999999999992"/>
    <n v="0.41238693765803269"/>
  </r>
  <r>
    <n v="5078"/>
    <d v="2026-01-25T00:00:00"/>
    <n v="2026"/>
    <x v="0"/>
    <n v="1"/>
    <x v="0"/>
    <x v="1"/>
    <x v="12"/>
    <x v="0"/>
    <s v="Returning"/>
    <x v="1"/>
    <s v="Trekking Poles"/>
    <n v="2"/>
    <n v="72.739999999999995"/>
    <n v="0"/>
    <n v="31.96"/>
    <n v="145.47999999999999"/>
    <n v="63.92"/>
    <n v="81.559999999999988"/>
    <n v="0.56062689029419843"/>
  </r>
  <r>
    <n v="230"/>
    <d v="2026-01-26T00:00:00"/>
    <n v="2026"/>
    <x v="0"/>
    <n v="1"/>
    <x v="0"/>
    <x v="2"/>
    <x v="10"/>
    <x v="2"/>
    <s v="Returning"/>
    <x v="0"/>
    <s v="Cycling Pack 12L"/>
    <n v="1"/>
    <n v="100.01"/>
    <n v="0.05"/>
    <n v="49.41"/>
    <n v="95.009500000000003"/>
    <n v="49.41"/>
    <n v="45.599500000000006"/>
    <n v="0.47994674216788852"/>
  </r>
  <r>
    <n v="1757"/>
    <d v="2026-01-26T00:00:00"/>
    <n v="2026"/>
    <x v="0"/>
    <n v="1"/>
    <x v="0"/>
    <x v="3"/>
    <x v="7"/>
    <x v="0"/>
    <s v="Business"/>
    <x v="2"/>
    <s v="Packing Cube Set"/>
    <n v="2"/>
    <n v="45.73"/>
    <n v="0"/>
    <n v="18.11"/>
    <n v="91.46"/>
    <n v="36.22"/>
    <n v="55.239999999999995"/>
    <n v="0.60397988191559149"/>
  </r>
  <r>
    <n v="1944"/>
    <d v="2026-01-26T00:00:00"/>
    <n v="2026"/>
    <x v="0"/>
    <n v="1"/>
    <x v="0"/>
    <x v="2"/>
    <x v="16"/>
    <x v="0"/>
    <s v="Returning"/>
    <x v="1"/>
    <s v="Trail Boots"/>
    <n v="2"/>
    <n v="143.66"/>
    <n v="0.15"/>
    <n v="78.14"/>
    <n v="244.22199999999998"/>
    <n v="156.28"/>
    <n v="87.941999999999979"/>
    <n v="0.36009040954541355"/>
  </r>
  <r>
    <n v="3485"/>
    <d v="2026-01-26T00:00:00"/>
    <n v="2026"/>
    <x v="0"/>
    <n v="1"/>
    <x v="0"/>
    <x v="2"/>
    <x v="10"/>
    <x v="0"/>
    <s v="Business"/>
    <x v="3"/>
    <s v="Compact Sleeping Bag"/>
    <n v="2"/>
    <n v="121.88"/>
    <n v="0.05"/>
    <n v="62.17"/>
    <n v="231.57199999999997"/>
    <n v="124.34"/>
    <n v="107.23199999999997"/>
    <n v="0.46306116456220953"/>
  </r>
  <r>
    <n v="4002"/>
    <d v="2026-01-26T00:00:00"/>
    <n v="2026"/>
    <x v="0"/>
    <n v="1"/>
    <x v="0"/>
    <x v="0"/>
    <x v="15"/>
    <x v="0"/>
    <s v="Returning"/>
    <x v="4"/>
    <s v="Training Mat"/>
    <n v="3"/>
    <n v="50.92"/>
    <n v="0.05"/>
    <n v="21.87"/>
    <n v="145.12199999999999"/>
    <n v="65.61"/>
    <n v="79.511999999999986"/>
    <n v="0.54789763095877941"/>
  </r>
  <r>
    <n v="818"/>
    <d v="2026-01-27T00:00:00"/>
    <n v="2026"/>
    <x v="0"/>
    <n v="1"/>
    <x v="0"/>
    <x v="0"/>
    <x v="0"/>
    <x v="0"/>
    <s v="Returning"/>
    <x v="0"/>
    <s v="Cycling Pack 12L"/>
    <n v="1"/>
    <n v="103.78"/>
    <n v="0"/>
    <n v="49.36"/>
    <n v="103.78"/>
    <n v="49.36"/>
    <n v="54.42"/>
    <n v="0.52437849296588934"/>
  </r>
  <r>
    <n v="1439"/>
    <d v="2026-01-27T00:00:00"/>
    <n v="2026"/>
    <x v="0"/>
    <n v="1"/>
    <x v="0"/>
    <x v="1"/>
    <x v="6"/>
    <x v="3"/>
    <s v="New"/>
    <x v="1"/>
    <s v="Summit Backpack 45L"/>
    <n v="2"/>
    <n v="157.16999999999999"/>
    <n v="0"/>
    <n v="81.260000000000005"/>
    <n v="314.33999999999997"/>
    <n v="162.52000000000001"/>
    <n v="151.81999999999996"/>
    <n v="0.4829802125087484"/>
  </r>
  <r>
    <n v="1616"/>
    <d v="2026-01-27T00:00:00"/>
    <n v="2026"/>
    <x v="0"/>
    <n v="1"/>
    <x v="0"/>
    <x v="1"/>
    <x v="12"/>
    <x v="0"/>
    <s v="Business"/>
    <x v="2"/>
    <s v="Carry-On Duffel"/>
    <n v="2"/>
    <n v="132.91999999999999"/>
    <n v="0"/>
    <n v="69.02"/>
    <n v="265.83999999999997"/>
    <n v="138.04"/>
    <n v="127.79999999999998"/>
    <n v="0.48074029491423409"/>
  </r>
  <r>
    <n v="1798"/>
    <d v="2026-01-27T00:00:00"/>
    <n v="2026"/>
    <x v="0"/>
    <n v="1"/>
    <x v="0"/>
    <x v="3"/>
    <x v="8"/>
    <x v="2"/>
    <s v="Returning"/>
    <x v="1"/>
    <s v="Trekking Poles"/>
    <n v="1"/>
    <n v="71.41"/>
    <n v="0.05"/>
    <n v="32.28"/>
    <n v="67.839499999999987"/>
    <n v="32.28"/>
    <n v="35.559499999999986"/>
    <n v="0.52417102130764515"/>
  </r>
  <r>
    <n v="4449"/>
    <d v="2026-01-27T00:00:00"/>
    <n v="2026"/>
    <x v="0"/>
    <n v="1"/>
    <x v="0"/>
    <x v="3"/>
    <x v="8"/>
    <x v="0"/>
    <s v="New"/>
    <x v="3"/>
    <s v="Trail Tent 2P"/>
    <n v="1"/>
    <n v="199.67"/>
    <n v="0"/>
    <n v="103.81"/>
    <n v="199.67"/>
    <n v="103.81"/>
    <n v="95.859999999999985"/>
    <n v="0.4800921520508839"/>
  </r>
  <r>
    <n v="4473"/>
    <d v="2026-01-27T00:00:00"/>
    <n v="2026"/>
    <x v="0"/>
    <n v="1"/>
    <x v="0"/>
    <x v="0"/>
    <x v="0"/>
    <x v="2"/>
    <s v="Returning"/>
    <x v="3"/>
    <s v="Trail Tent 2P"/>
    <n v="1"/>
    <n v="196.88"/>
    <n v="0"/>
    <n v="102.76"/>
    <n v="196.88"/>
    <n v="102.76"/>
    <n v="94.11999999999999"/>
    <n v="0.47805770012190163"/>
  </r>
  <r>
    <n v="203"/>
    <d v="2026-01-28T00:00:00"/>
    <n v="2026"/>
    <x v="0"/>
    <n v="1"/>
    <x v="0"/>
    <x v="3"/>
    <x v="7"/>
    <x v="0"/>
    <s v="Returning"/>
    <x v="0"/>
    <s v="Trail Bike Light"/>
    <n v="3"/>
    <n v="49.95"/>
    <n v="0"/>
    <n v="22.55"/>
    <n v="149.85000000000002"/>
    <n v="67.650000000000006"/>
    <n v="82.200000000000017"/>
    <n v="0.54854854854854862"/>
  </r>
  <r>
    <n v="1654"/>
    <d v="2026-01-28T00:00:00"/>
    <n v="2026"/>
    <x v="0"/>
    <n v="1"/>
    <x v="0"/>
    <x v="1"/>
    <x v="6"/>
    <x v="3"/>
    <s v="Business"/>
    <x v="1"/>
    <s v="Trekking Poles"/>
    <n v="1"/>
    <n v="70.41"/>
    <n v="0"/>
    <n v="32.74"/>
    <n v="70.41"/>
    <n v="32.74"/>
    <n v="37.669999999999995"/>
    <n v="0.53500923164323244"/>
  </r>
  <r>
    <n v="2203"/>
    <d v="2026-01-28T00:00:00"/>
    <n v="2026"/>
    <x v="0"/>
    <n v="1"/>
    <x v="0"/>
    <x v="2"/>
    <x v="16"/>
    <x v="3"/>
    <s v="Returning"/>
    <x v="1"/>
    <s v="Trekking Poles"/>
    <n v="2"/>
    <n v="70.290000000000006"/>
    <n v="0.15"/>
    <n v="31.84"/>
    <n v="119.49300000000001"/>
    <n v="63.68"/>
    <n v="55.813000000000009"/>
    <n v="0.46708175374289712"/>
  </r>
  <r>
    <n v="3352"/>
    <d v="2026-01-28T00:00:00"/>
    <n v="2026"/>
    <x v="0"/>
    <n v="1"/>
    <x v="0"/>
    <x v="2"/>
    <x v="16"/>
    <x v="0"/>
    <s v="Business"/>
    <x v="1"/>
    <s v="Hiking Daypack 20L"/>
    <n v="4"/>
    <n v="91.46"/>
    <n v="0"/>
    <n v="44.04"/>
    <n v="365.84"/>
    <n v="176.16"/>
    <n v="189.67999999999998"/>
    <n v="0.51847802317953207"/>
  </r>
  <r>
    <n v="183"/>
    <d v="2026-01-29T00:00:00"/>
    <n v="2026"/>
    <x v="0"/>
    <n v="1"/>
    <x v="0"/>
    <x v="1"/>
    <x v="12"/>
    <x v="0"/>
    <s v="New"/>
    <x v="3"/>
    <s v="Compact Sleeping Bag"/>
    <n v="2"/>
    <n v="123.27"/>
    <n v="0"/>
    <n v="60.26"/>
    <n v="246.54"/>
    <n v="120.52"/>
    <n v="126.02"/>
    <n v="0.51115437657175311"/>
  </r>
  <r>
    <n v="3525"/>
    <d v="2026-01-29T00:00:00"/>
    <n v="2026"/>
    <x v="0"/>
    <n v="1"/>
    <x v="0"/>
    <x v="2"/>
    <x v="5"/>
    <x v="1"/>
    <s v="Business"/>
    <x v="4"/>
    <s v="Training Mat"/>
    <n v="3"/>
    <n v="49.63"/>
    <n v="0.1"/>
    <n v="22.06"/>
    <n v="134.001"/>
    <n v="66.179999999999993"/>
    <n v="67.821000000000012"/>
    <n v="0.50612308863366695"/>
  </r>
  <r>
    <n v="4299"/>
    <d v="2026-01-29T00:00:00"/>
    <n v="2026"/>
    <x v="0"/>
    <n v="1"/>
    <x v="0"/>
    <x v="0"/>
    <x v="9"/>
    <x v="1"/>
    <s v="Business"/>
    <x v="2"/>
    <s v="Carry-On Duffel"/>
    <n v="12"/>
    <n v="132.21"/>
    <n v="0.1"/>
    <n v="68.95"/>
    <n v="1427.8679999999999"/>
    <n v="827.40000000000009"/>
    <n v="600.46799999999985"/>
    <n v="0.42053467127213429"/>
  </r>
  <r>
    <n v="748"/>
    <d v="2026-01-30T00:00:00"/>
    <n v="2026"/>
    <x v="0"/>
    <n v="1"/>
    <x v="0"/>
    <x v="1"/>
    <x v="1"/>
    <x v="2"/>
    <s v="Business"/>
    <x v="0"/>
    <s v="Compact Repair Kit"/>
    <n v="1"/>
    <n v="39.549999999999997"/>
    <n v="0"/>
    <n v="17.059999999999999"/>
    <n v="39.549999999999997"/>
    <n v="17.059999999999999"/>
    <n v="22.49"/>
    <n v="0.56864728192161818"/>
  </r>
  <r>
    <n v="3117"/>
    <d v="2026-01-30T00:00:00"/>
    <n v="2026"/>
    <x v="0"/>
    <n v="1"/>
    <x v="0"/>
    <x v="1"/>
    <x v="12"/>
    <x v="0"/>
    <s v="New"/>
    <x v="3"/>
    <s v="Portable Camp Stove"/>
    <n v="3"/>
    <n v="80.08"/>
    <n v="0"/>
    <n v="39.450000000000003"/>
    <n v="240.24"/>
    <n v="118.35000000000001"/>
    <n v="121.89"/>
    <n v="0.50736763236763238"/>
  </r>
  <r>
    <n v="3328"/>
    <d v="2026-01-30T00:00:00"/>
    <n v="2026"/>
    <x v="0"/>
    <n v="1"/>
    <x v="0"/>
    <x v="2"/>
    <x v="5"/>
    <x v="2"/>
    <s v="Returning"/>
    <x v="4"/>
    <s v="Weighted Vest"/>
    <n v="1"/>
    <n v="120.48"/>
    <n v="0"/>
    <n v="69.55"/>
    <n v="120.48"/>
    <n v="69.55"/>
    <n v="50.930000000000007"/>
    <n v="0.42272576361221786"/>
  </r>
  <r>
    <n v="3822"/>
    <d v="2026-01-30T00:00:00"/>
    <n v="2026"/>
    <x v="0"/>
    <n v="1"/>
    <x v="0"/>
    <x v="3"/>
    <x v="7"/>
    <x v="0"/>
    <s v="Returning"/>
    <x v="4"/>
    <s v="Resistance Band Set"/>
    <n v="1"/>
    <n v="39.369999999999997"/>
    <n v="0.05"/>
    <n v="14.66"/>
    <n v="37.401499999999999"/>
    <n v="14.66"/>
    <n v="22.741499999999998"/>
    <n v="0.60803711081106371"/>
  </r>
  <r>
    <n v="4125"/>
    <d v="2026-01-30T00:00:00"/>
    <n v="2026"/>
    <x v="0"/>
    <n v="1"/>
    <x v="0"/>
    <x v="1"/>
    <x v="12"/>
    <x v="1"/>
    <s v="Business"/>
    <x v="3"/>
    <s v="Portable Camp Stove"/>
    <n v="8"/>
    <n v="81.06"/>
    <n v="0.15"/>
    <n v="39.549999999999997"/>
    <n v="551.20799999999997"/>
    <n v="316.39999999999998"/>
    <n v="234.80799999999999"/>
    <n v="0.42598801178502488"/>
  </r>
  <r>
    <n v="4592"/>
    <d v="2026-01-30T00:00:00"/>
    <n v="2026"/>
    <x v="0"/>
    <n v="1"/>
    <x v="0"/>
    <x v="1"/>
    <x v="12"/>
    <x v="3"/>
    <s v="Returning"/>
    <x v="4"/>
    <s v="Weighted Vest"/>
    <n v="5"/>
    <n v="120.4"/>
    <n v="0"/>
    <n v="69.510000000000005"/>
    <n v="602"/>
    <n v="347.55"/>
    <n v="254.45"/>
    <n v="0.42267441860465116"/>
  </r>
  <r>
    <n v="373"/>
    <d v="2026-01-31T00:00:00"/>
    <n v="2026"/>
    <x v="0"/>
    <n v="1"/>
    <x v="0"/>
    <x v="2"/>
    <x v="10"/>
    <x v="1"/>
    <s v="Business"/>
    <x v="2"/>
    <s v="Packing Cube Set"/>
    <n v="10"/>
    <n v="47.71"/>
    <n v="0.1"/>
    <n v="18.649999999999999"/>
    <n v="429.39000000000004"/>
    <n v="186.5"/>
    <n v="242.89000000000004"/>
    <n v="0.56566291716155481"/>
  </r>
  <r>
    <n v="672"/>
    <d v="2026-01-31T00:00:00"/>
    <n v="2026"/>
    <x v="0"/>
    <n v="1"/>
    <x v="0"/>
    <x v="0"/>
    <x v="9"/>
    <x v="0"/>
    <s v="Business"/>
    <x v="0"/>
    <s v="Cycling Pack 12L"/>
    <n v="1"/>
    <n v="102.92"/>
    <n v="0.05"/>
    <n v="50.92"/>
    <n v="97.774000000000001"/>
    <n v="50.92"/>
    <n v="46.853999999999999"/>
    <n v="0.4792071511853867"/>
  </r>
  <r>
    <n v="1125"/>
    <d v="2026-01-31T00:00:00"/>
    <n v="2026"/>
    <x v="0"/>
    <n v="1"/>
    <x v="0"/>
    <x v="1"/>
    <x v="1"/>
    <x v="0"/>
    <s v="Returning"/>
    <x v="1"/>
    <s v="Trekking Poles"/>
    <n v="1"/>
    <n v="72.69"/>
    <n v="0.1"/>
    <n v="32.67"/>
    <n v="65.421000000000006"/>
    <n v="32.67"/>
    <n v="32.751000000000005"/>
    <n v="0.50061906727197691"/>
  </r>
  <r>
    <n v="1164"/>
    <d v="2026-01-31T00:00:00"/>
    <n v="2026"/>
    <x v="0"/>
    <n v="1"/>
    <x v="0"/>
    <x v="0"/>
    <x v="0"/>
    <x v="0"/>
    <s v="New"/>
    <x v="0"/>
    <s v="Commuter Helmet"/>
    <n v="1"/>
    <n v="79.989999999999995"/>
    <n v="0.05"/>
    <n v="43.02"/>
    <n v="75.990499999999997"/>
    <n v="43.02"/>
    <n v="32.970499999999994"/>
    <n v="0.43387660299642711"/>
  </r>
  <r>
    <n v="1613"/>
    <d v="2026-01-31T00:00:00"/>
    <n v="2026"/>
    <x v="0"/>
    <n v="1"/>
    <x v="0"/>
    <x v="1"/>
    <x v="6"/>
    <x v="1"/>
    <s v="Business"/>
    <x v="4"/>
    <s v="Training Mat"/>
    <n v="4"/>
    <n v="51.11"/>
    <n v="0.15"/>
    <n v="22.25"/>
    <n v="173.774"/>
    <n v="89"/>
    <n v="84.774000000000001"/>
    <n v="0.48784052850253778"/>
  </r>
  <r>
    <n v="2149"/>
    <d v="2026-01-31T00:00:00"/>
    <n v="2026"/>
    <x v="0"/>
    <n v="1"/>
    <x v="0"/>
    <x v="0"/>
    <x v="15"/>
    <x v="0"/>
    <s v="Returning"/>
    <x v="4"/>
    <s v="Weighted Vest"/>
    <n v="2"/>
    <n v="124.83"/>
    <n v="0"/>
    <n v="70.91"/>
    <n v="249.66"/>
    <n v="141.82"/>
    <n v="107.84"/>
    <n v="0.43194744853000083"/>
  </r>
  <r>
    <n v="2593"/>
    <d v="2026-01-31T00:00:00"/>
    <n v="2026"/>
    <x v="0"/>
    <n v="1"/>
    <x v="0"/>
    <x v="1"/>
    <x v="11"/>
    <x v="2"/>
    <s v="New"/>
    <x v="0"/>
    <s v="Compact Repair Kit"/>
    <n v="6"/>
    <n v="41.07"/>
    <n v="0.1"/>
    <n v="16.29"/>
    <n v="221.77800000000002"/>
    <n v="97.74"/>
    <n v="124.03800000000003"/>
    <n v="0.55928901874847825"/>
  </r>
  <r>
    <n v="2659"/>
    <d v="2026-01-31T00:00:00"/>
    <n v="2026"/>
    <x v="0"/>
    <n v="1"/>
    <x v="0"/>
    <x v="0"/>
    <x v="15"/>
    <x v="0"/>
    <s v="New"/>
    <x v="2"/>
    <s v="Insulated Bottle"/>
    <n v="1"/>
    <n v="36.020000000000003"/>
    <n v="0"/>
    <n v="13.34"/>
    <n v="36.020000000000003"/>
    <n v="13.34"/>
    <n v="22.680000000000003"/>
    <n v="0.62965019433647973"/>
  </r>
  <r>
    <n v="3496"/>
    <d v="2026-01-31T00:00:00"/>
    <n v="2026"/>
    <x v="0"/>
    <n v="1"/>
    <x v="0"/>
    <x v="0"/>
    <x v="0"/>
    <x v="2"/>
    <s v="Returning"/>
    <x v="4"/>
    <s v="Recovery Roller"/>
    <n v="1"/>
    <n v="35.82"/>
    <n v="0.05"/>
    <n v="14.32"/>
    <n v="34.028999999999996"/>
    <n v="14.32"/>
    <n v="19.708999999999996"/>
    <n v="0.57918246201769075"/>
  </r>
  <r>
    <n v="3889"/>
    <d v="2026-01-31T00:00:00"/>
    <n v="2026"/>
    <x v="0"/>
    <n v="1"/>
    <x v="0"/>
    <x v="2"/>
    <x v="3"/>
    <x v="2"/>
    <s v="Returning"/>
    <x v="0"/>
    <s v="Cycling Pack 12L"/>
    <n v="3"/>
    <n v="103.94"/>
    <n v="0.1"/>
    <n v="50.67"/>
    <n v="280.63799999999998"/>
    <n v="152.01"/>
    <n v="128.62799999999999"/>
    <n v="0.45834135077929572"/>
  </r>
  <r>
    <n v="1432"/>
    <d v="2026-02-01T00:00:00"/>
    <n v="2026"/>
    <x v="0"/>
    <n v="2"/>
    <x v="1"/>
    <x v="0"/>
    <x v="0"/>
    <x v="0"/>
    <s v="Returning"/>
    <x v="1"/>
    <s v="Trail Boots"/>
    <n v="1"/>
    <n v="140.53"/>
    <n v="0"/>
    <n v="77.36"/>
    <n v="140.53"/>
    <n v="77.36"/>
    <n v="63.17"/>
    <n v="0.44951255959581587"/>
  </r>
  <r>
    <n v="1778"/>
    <d v="2026-02-01T00:00:00"/>
    <n v="2026"/>
    <x v="0"/>
    <n v="2"/>
    <x v="1"/>
    <x v="3"/>
    <x v="7"/>
    <x v="2"/>
    <s v="Returning"/>
    <x v="1"/>
    <s v="Trail Boots"/>
    <n v="1"/>
    <n v="142.03"/>
    <n v="0.05"/>
    <n v="77.069999999999993"/>
    <n v="134.92849999999999"/>
    <n v="77.069999999999993"/>
    <n v="57.858499999999992"/>
    <n v="0.42880859121682963"/>
  </r>
  <r>
    <n v="2047"/>
    <d v="2026-02-01T00:00:00"/>
    <n v="2026"/>
    <x v="0"/>
    <n v="2"/>
    <x v="1"/>
    <x v="2"/>
    <x v="5"/>
    <x v="1"/>
    <s v="Business"/>
    <x v="3"/>
    <s v="Compact Sleeping Bag"/>
    <n v="12"/>
    <n v="124.84"/>
    <n v="0.1"/>
    <n v="59.47"/>
    <n v="1348.2719999999999"/>
    <n v="713.64"/>
    <n v="634.63199999999995"/>
    <n v="0.47070027412866244"/>
  </r>
  <r>
    <n v="2668"/>
    <d v="2026-02-01T00:00:00"/>
    <n v="2026"/>
    <x v="0"/>
    <n v="2"/>
    <x v="1"/>
    <x v="1"/>
    <x v="12"/>
    <x v="0"/>
    <s v="Returning"/>
    <x v="4"/>
    <s v="Recovery Roller"/>
    <n v="3"/>
    <n v="35.36"/>
    <n v="0"/>
    <n v="13.7"/>
    <n v="106.08"/>
    <n v="41.099999999999994"/>
    <n v="64.98"/>
    <n v="0.61255656108597289"/>
  </r>
  <r>
    <n v="2706"/>
    <d v="2026-02-01T00:00:00"/>
    <n v="2026"/>
    <x v="0"/>
    <n v="2"/>
    <x v="1"/>
    <x v="3"/>
    <x v="13"/>
    <x v="3"/>
    <s v="Returning"/>
    <x v="4"/>
    <s v="Weighted Vest"/>
    <n v="2"/>
    <n v="122.43"/>
    <n v="0"/>
    <n v="69.08"/>
    <n v="244.86"/>
    <n v="138.16"/>
    <n v="106.70000000000002"/>
    <n v="0.43575920934411505"/>
  </r>
  <r>
    <n v="2940"/>
    <d v="2026-02-01T00:00:00"/>
    <n v="2026"/>
    <x v="0"/>
    <n v="2"/>
    <x v="1"/>
    <x v="0"/>
    <x v="15"/>
    <x v="3"/>
    <s v="New"/>
    <x v="1"/>
    <s v="Trail Boots"/>
    <n v="2"/>
    <n v="140.47"/>
    <n v="0.05"/>
    <n v="78.39"/>
    <n v="266.89299999999997"/>
    <n v="156.78"/>
    <n v="110.11299999999997"/>
    <n v="0.41257357817552348"/>
  </r>
  <r>
    <n v="1263"/>
    <d v="2026-02-02T00:00:00"/>
    <n v="2026"/>
    <x v="0"/>
    <n v="2"/>
    <x v="1"/>
    <x v="1"/>
    <x v="14"/>
    <x v="0"/>
    <s v="Returning"/>
    <x v="2"/>
    <s v="Packing Cube Set"/>
    <n v="1"/>
    <n v="45.43"/>
    <n v="0.05"/>
    <n v="18.670000000000002"/>
    <n v="43.158499999999997"/>
    <n v="18.670000000000002"/>
    <n v="24.488499999999995"/>
    <n v="0.56740850585632019"/>
  </r>
  <r>
    <n v="1641"/>
    <d v="2026-02-02T00:00:00"/>
    <n v="2026"/>
    <x v="0"/>
    <n v="2"/>
    <x v="1"/>
    <x v="3"/>
    <x v="13"/>
    <x v="1"/>
    <s v="Business"/>
    <x v="0"/>
    <s v="Cycling Pack 12L"/>
    <n v="8"/>
    <n v="102.78"/>
    <n v="0.15"/>
    <n v="50.39"/>
    <n v="698.904"/>
    <n v="403.12"/>
    <n v="295.78399999999999"/>
    <n v="0.42321119924911005"/>
  </r>
  <r>
    <n v="2014"/>
    <d v="2026-02-02T00:00:00"/>
    <n v="2026"/>
    <x v="0"/>
    <n v="2"/>
    <x v="1"/>
    <x v="1"/>
    <x v="11"/>
    <x v="3"/>
    <s v="New"/>
    <x v="3"/>
    <s v="Compact Sleeping Bag"/>
    <n v="1"/>
    <n v="123.95"/>
    <n v="0"/>
    <n v="61.32"/>
    <n v="123.95"/>
    <n v="61.32"/>
    <n v="62.63"/>
    <n v="0.50528438886647842"/>
  </r>
  <r>
    <n v="2642"/>
    <d v="2026-02-02T00:00:00"/>
    <n v="2026"/>
    <x v="0"/>
    <n v="2"/>
    <x v="1"/>
    <x v="1"/>
    <x v="11"/>
    <x v="3"/>
    <s v="Returning"/>
    <x v="3"/>
    <s v="Trail Tent 2P"/>
    <n v="3"/>
    <n v="199.9"/>
    <n v="0"/>
    <n v="104.18"/>
    <n v="599.70000000000005"/>
    <n v="312.54000000000002"/>
    <n v="287.16000000000003"/>
    <n v="0.47883941970985494"/>
  </r>
  <r>
    <n v="2929"/>
    <d v="2026-02-02T00:00:00"/>
    <n v="2026"/>
    <x v="0"/>
    <n v="2"/>
    <x v="1"/>
    <x v="1"/>
    <x v="12"/>
    <x v="3"/>
    <s v="Returning"/>
    <x v="1"/>
    <s v="Hiking Daypack 20L"/>
    <n v="1"/>
    <n v="93.78"/>
    <n v="0"/>
    <n v="44.21"/>
    <n v="93.78"/>
    <n v="44.21"/>
    <n v="49.57"/>
    <n v="0.52857752185967155"/>
  </r>
  <r>
    <n v="3855"/>
    <d v="2026-02-02T00:00:00"/>
    <n v="2026"/>
    <x v="0"/>
    <n v="2"/>
    <x v="1"/>
    <x v="0"/>
    <x v="0"/>
    <x v="0"/>
    <s v="Business"/>
    <x v="4"/>
    <s v="Resistance Band Set"/>
    <n v="1"/>
    <n v="39.39"/>
    <n v="0.1"/>
    <n v="15.09"/>
    <n v="35.451000000000001"/>
    <n v="15.09"/>
    <n v="20.361000000000001"/>
    <n v="0.57434204958957435"/>
  </r>
  <r>
    <n v="4031"/>
    <d v="2026-02-02T00:00:00"/>
    <n v="2026"/>
    <x v="0"/>
    <n v="2"/>
    <x v="1"/>
    <x v="0"/>
    <x v="0"/>
    <x v="0"/>
    <s v="New"/>
    <x v="0"/>
    <s v="Cycling Pack 12L"/>
    <n v="6"/>
    <n v="101.64"/>
    <n v="0"/>
    <n v="51.06"/>
    <n v="609.84"/>
    <n v="306.36"/>
    <n v="303.48"/>
    <n v="0.49763872491145217"/>
  </r>
  <r>
    <n v="2"/>
    <d v="2026-02-03T00:00:00"/>
    <n v="2026"/>
    <x v="0"/>
    <n v="2"/>
    <x v="1"/>
    <x v="0"/>
    <x v="0"/>
    <x v="1"/>
    <s v="Business"/>
    <x v="4"/>
    <s v="Recovery Roller"/>
    <n v="12"/>
    <n v="36.74"/>
    <n v="0.2"/>
    <n v="13.53"/>
    <n v="352.70400000000001"/>
    <n v="162.35999999999999"/>
    <n v="190.34400000000002"/>
    <n v="0.53967065868263475"/>
  </r>
  <r>
    <n v="4228"/>
    <d v="2026-02-03T00:00:00"/>
    <n v="2026"/>
    <x v="0"/>
    <n v="2"/>
    <x v="1"/>
    <x v="3"/>
    <x v="8"/>
    <x v="2"/>
    <s v="New"/>
    <x v="1"/>
    <s v="Summit Backpack 45L"/>
    <n v="2"/>
    <n v="154.62"/>
    <n v="0"/>
    <n v="78.209999999999994"/>
    <n v="309.24"/>
    <n v="156.41999999999999"/>
    <n v="152.82000000000002"/>
    <n v="0.49417927823050062"/>
  </r>
  <r>
    <n v="928"/>
    <d v="2026-02-04T00:00:00"/>
    <n v="2026"/>
    <x v="0"/>
    <n v="2"/>
    <x v="1"/>
    <x v="0"/>
    <x v="0"/>
    <x v="3"/>
    <s v="New"/>
    <x v="3"/>
    <s v="Compact Sleeping Bag"/>
    <n v="1"/>
    <n v="125.63"/>
    <n v="0.1"/>
    <n v="60.38"/>
    <n v="113.06699999999999"/>
    <n v="60.38"/>
    <n v="52.686999999999991"/>
    <n v="0.46598034793529497"/>
  </r>
  <r>
    <n v="933"/>
    <d v="2026-02-04T00:00:00"/>
    <n v="2026"/>
    <x v="0"/>
    <n v="2"/>
    <x v="1"/>
    <x v="1"/>
    <x v="11"/>
    <x v="0"/>
    <s v="New"/>
    <x v="3"/>
    <s v="Portable Camp Stove"/>
    <n v="2"/>
    <n v="81.59"/>
    <n v="0.1"/>
    <n v="38.64"/>
    <n v="146.86200000000002"/>
    <n v="77.28"/>
    <n v="69.582000000000022"/>
    <n v="0.47379172284185161"/>
  </r>
  <r>
    <n v="1646"/>
    <d v="2026-02-04T00:00:00"/>
    <n v="2026"/>
    <x v="0"/>
    <n v="2"/>
    <x v="1"/>
    <x v="2"/>
    <x v="5"/>
    <x v="0"/>
    <s v="New"/>
    <x v="2"/>
    <s v="Packing Cube Set"/>
    <n v="2"/>
    <n v="45.81"/>
    <n v="0.1"/>
    <n v="18.420000000000002"/>
    <n v="82.458000000000013"/>
    <n v="36.840000000000003"/>
    <n v="45.618000000000009"/>
    <n v="0.55322709743141962"/>
  </r>
  <r>
    <n v="380"/>
    <d v="2026-02-05T00:00:00"/>
    <n v="2026"/>
    <x v="0"/>
    <n v="2"/>
    <x v="1"/>
    <x v="1"/>
    <x v="12"/>
    <x v="0"/>
    <s v="Returning"/>
    <x v="4"/>
    <s v="Weighted Vest"/>
    <n v="3"/>
    <n v="125.63"/>
    <n v="0"/>
    <n v="71.05"/>
    <n v="376.89"/>
    <n v="213.14999999999998"/>
    <n v="163.74"/>
    <n v="0.43445037013452203"/>
  </r>
  <r>
    <n v="1723"/>
    <d v="2026-02-05T00:00:00"/>
    <n v="2026"/>
    <x v="0"/>
    <n v="2"/>
    <x v="1"/>
    <x v="3"/>
    <x v="8"/>
    <x v="0"/>
    <s v="Returning"/>
    <x v="0"/>
    <s v="Cycling Pack 12L"/>
    <n v="2"/>
    <n v="101.01"/>
    <n v="0"/>
    <n v="50.26"/>
    <n v="202.02"/>
    <n v="100.52"/>
    <n v="101.50000000000001"/>
    <n v="0.50242550242550243"/>
  </r>
  <r>
    <n v="2529"/>
    <d v="2026-02-05T00:00:00"/>
    <n v="2026"/>
    <x v="0"/>
    <n v="2"/>
    <x v="1"/>
    <x v="3"/>
    <x v="13"/>
    <x v="0"/>
    <s v="Returning"/>
    <x v="1"/>
    <s v="Summit Backpack 45L"/>
    <n v="6"/>
    <n v="154.22"/>
    <n v="0"/>
    <n v="79.599999999999994"/>
    <n v="925.31999999999994"/>
    <n v="477.59999999999997"/>
    <n v="447.71999999999997"/>
    <n v="0.4838542342108676"/>
  </r>
  <r>
    <n v="2685"/>
    <d v="2026-02-05T00:00:00"/>
    <n v="2026"/>
    <x v="0"/>
    <n v="2"/>
    <x v="1"/>
    <x v="1"/>
    <x v="14"/>
    <x v="0"/>
    <s v="New"/>
    <x v="1"/>
    <s v="Trekking Poles"/>
    <n v="1"/>
    <n v="72.78"/>
    <n v="0.05"/>
    <n v="33.26"/>
    <n v="69.140999999999991"/>
    <n v="33.26"/>
    <n v="35.880999999999993"/>
    <n v="0.51895402149231273"/>
  </r>
  <r>
    <n v="2793"/>
    <d v="2026-02-05T00:00:00"/>
    <n v="2026"/>
    <x v="0"/>
    <n v="2"/>
    <x v="1"/>
    <x v="1"/>
    <x v="14"/>
    <x v="1"/>
    <s v="Business"/>
    <x v="3"/>
    <s v="Compact Sleeping Bag"/>
    <n v="3"/>
    <n v="122.69"/>
    <n v="0.05"/>
    <n v="62.08"/>
    <n v="349.66649999999998"/>
    <n v="186.24"/>
    <n v="163.42649999999998"/>
    <n v="0.46737820180085876"/>
  </r>
  <r>
    <n v="346"/>
    <d v="2026-02-06T00:00:00"/>
    <n v="2026"/>
    <x v="0"/>
    <n v="2"/>
    <x v="1"/>
    <x v="1"/>
    <x v="1"/>
    <x v="0"/>
    <s v="Business"/>
    <x v="0"/>
    <s v="Cycling Pack 12L"/>
    <n v="3"/>
    <n v="103.22"/>
    <n v="0"/>
    <n v="50.74"/>
    <n v="309.65999999999997"/>
    <n v="152.22"/>
    <n v="157.43999999999997"/>
    <n v="0.50842859910869986"/>
  </r>
  <r>
    <n v="539"/>
    <d v="2026-02-06T00:00:00"/>
    <n v="2026"/>
    <x v="0"/>
    <n v="2"/>
    <x v="1"/>
    <x v="0"/>
    <x v="15"/>
    <x v="3"/>
    <s v="New"/>
    <x v="1"/>
    <s v="Hiking Daypack 20L"/>
    <n v="3"/>
    <n v="92.96"/>
    <n v="0.15"/>
    <n v="44.56"/>
    <n v="237.048"/>
    <n v="133.68"/>
    <n v="103.36799999999999"/>
    <n v="0.43606358205932971"/>
  </r>
  <r>
    <n v="1368"/>
    <d v="2026-02-06T00:00:00"/>
    <n v="2026"/>
    <x v="0"/>
    <n v="2"/>
    <x v="1"/>
    <x v="1"/>
    <x v="12"/>
    <x v="2"/>
    <s v="New"/>
    <x v="2"/>
    <s v="Insulated Bottle"/>
    <n v="1"/>
    <n v="36.520000000000003"/>
    <n v="0"/>
    <n v="13.94"/>
    <n v="36.520000000000003"/>
    <n v="13.94"/>
    <n v="22.580000000000005"/>
    <n v="0.61829134720700996"/>
  </r>
  <r>
    <n v="3506"/>
    <d v="2026-02-06T00:00:00"/>
    <n v="2026"/>
    <x v="0"/>
    <n v="2"/>
    <x v="1"/>
    <x v="0"/>
    <x v="0"/>
    <x v="2"/>
    <s v="Returning"/>
    <x v="4"/>
    <s v="Training Mat"/>
    <n v="3"/>
    <n v="50.65"/>
    <n v="0"/>
    <n v="21.49"/>
    <n v="151.94999999999999"/>
    <n v="64.47"/>
    <n v="87.47999999999999"/>
    <n v="0.57571569595261596"/>
  </r>
  <r>
    <n v="1314"/>
    <d v="2026-02-07T00:00:00"/>
    <n v="2026"/>
    <x v="0"/>
    <n v="2"/>
    <x v="1"/>
    <x v="3"/>
    <x v="4"/>
    <x v="0"/>
    <s v="Returning"/>
    <x v="2"/>
    <s v="Insulated Bottle"/>
    <n v="2"/>
    <n v="37.03"/>
    <n v="0.15"/>
    <n v="13.87"/>
    <n v="62.951000000000001"/>
    <n v="27.74"/>
    <n v="35.210999999999999"/>
    <n v="0.55933980397451988"/>
  </r>
  <r>
    <n v="2092"/>
    <d v="2026-02-07T00:00:00"/>
    <n v="2026"/>
    <x v="0"/>
    <n v="2"/>
    <x v="1"/>
    <x v="2"/>
    <x v="2"/>
    <x v="0"/>
    <s v="New"/>
    <x v="4"/>
    <s v="Recovery Roller"/>
    <n v="1"/>
    <n v="36.619999999999997"/>
    <n v="0"/>
    <n v="13.55"/>
    <n v="36.619999999999997"/>
    <n v="13.55"/>
    <n v="23.069999999999997"/>
    <n v="0.62998361551064985"/>
  </r>
  <r>
    <n v="5083"/>
    <d v="2026-02-07T00:00:00"/>
    <n v="2026"/>
    <x v="0"/>
    <n v="2"/>
    <x v="1"/>
    <x v="2"/>
    <x v="16"/>
    <x v="2"/>
    <s v="Returning"/>
    <x v="3"/>
    <s v="Portable Camp Stove"/>
    <n v="1"/>
    <n v="81.47"/>
    <n v="0"/>
    <n v="39.18"/>
    <n v="81.47"/>
    <n v="39.18"/>
    <n v="42.29"/>
    <n v="0.51908678040996681"/>
  </r>
  <r>
    <n v="582"/>
    <d v="2026-02-08T00:00:00"/>
    <n v="2026"/>
    <x v="0"/>
    <n v="2"/>
    <x v="1"/>
    <x v="1"/>
    <x v="1"/>
    <x v="1"/>
    <s v="Returning"/>
    <x v="3"/>
    <s v="Compact Sleeping Bag"/>
    <n v="12"/>
    <n v="122.75"/>
    <n v="0.15"/>
    <n v="62.51"/>
    <n v="1252.05"/>
    <n v="750.12"/>
    <n v="501.92999999999995"/>
    <n v="0.40088654606445429"/>
  </r>
  <r>
    <n v="902"/>
    <d v="2026-02-08T00:00:00"/>
    <n v="2026"/>
    <x v="0"/>
    <n v="2"/>
    <x v="1"/>
    <x v="0"/>
    <x v="9"/>
    <x v="0"/>
    <s v="Business"/>
    <x v="4"/>
    <s v="Training Mat"/>
    <n v="1"/>
    <n v="50.38"/>
    <n v="0.05"/>
    <n v="21.95"/>
    <n v="47.860999999999997"/>
    <n v="21.95"/>
    <n v="25.910999999999998"/>
    <n v="0.54138024696516995"/>
  </r>
  <r>
    <n v="2396"/>
    <d v="2026-02-08T00:00:00"/>
    <n v="2026"/>
    <x v="0"/>
    <n v="2"/>
    <x v="1"/>
    <x v="3"/>
    <x v="7"/>
    <x v="0"/>
    <s v="Business"/>
    <x v="4"/>
    <s v="Training Mat"/>
    <n v="2"/>
    <n v="50.4"/>
    <n v="0"/>
    <n v="21.43"/>
    <n v="100.8"/>
    <n v="42.86"/>
    <n v="57.94"/>
    <n v="0.57480158730158726"/>
  </r>
  <r>
    <n v="2494"/>
    <d v="2026-02-08T00:00:00"/>
    <n v="2026"/>
    <x v="0"/>
    <n v="2"/>
    <x v="1"/>
    <x v="2"/>
    <x v="5"/>
    <x v="0"/>
    <s v="New"/>
    <x v="1"/>
    <s v="Trekking Poles"/>
    <n v="1"/>
    <n v="69.98"/>
    <n v="0"/>
    <n v="33.21"/>
    <n v="69.98"/>
    <n v="33.21"/>
    <n v="36.770000000000003"/>
    <n v="0.52543583881108891"/>
  </r>
  <r>
    <n v="2925"/>
    <d v="2026-02-08T00:00:00"/>
    <n v="2026"/>
    <x v="0"/>
    <n v="2"/>
    <x v="1"/>
    <x v="0"/>
    <x v="0"/>
    <x v="2"/>
    <s v="New"/>
    <x v="1"/>
    <s v="Hiking Daypack 20L"/>
    <n v="3"/>
    <n v="90.04"/>
    <n v="0.05"/>
    <n v="45.25"/>
    <n v="256.61399999999998"/>
    <n v="135.75"/>
    <n v="120.86399999999998"/>
    <n v="0.47099534709719654"/>
  </r>
  <r>
    <n v="3614"/>
    <d v="2026-02-08T00:00:00"/>
    <n v="2026"/>
    <x v="0"/>
    <n v="2"/>
    <x v="1"/>
    <x v="1"/>
    <x v="14"/>
    <x v="0"/>
    <s v="New"/>
    <x v="4"/>
    <s v="Training Mat"/>
    <n v="3"/>
    <n v="51.18"/>
    <n v="0"/>
    <n v="21.95"/>
    <n v="153.54"/>
    <n v="65.849999999999994"/>
    <n v="87.69"/>
    <n v="0.57112153184837833"/>
  </r>
  <r>
    <n v="4360"/>
    <d v="2026-02-08T00:00:00"/>
    <n v="2026"/>
    <x v="0"/>
    <n v="2"/>
    <x v="1"/>
    <x v="0"/>
    <x v="15"/>
    <x v="0"/>
    <s v="New"/>
    <x v="2"/>
    <s v="Insulated Bottle"/>
    <n v="1"/>
    <n v="35.69"/>
    <n v="0"/>
    <n v="13.38"/>
    <n v="35.69"/>
    <n v="13.38"/>
    <n v="22.309999999999995"/>
    <n v="0.62510507144858496"/>
  </r>
  <r>
    <n v="4582"/>
    <d v="2026-02-08T00:00:00"/>
    <n v="2026"/>
    <x v="0"/>
    <n v="2"/>
    <x v="1"/>
    <x v="3"/>
    <x v="7"/>
    <x v="0"/>
    <s v="New"/>
    <x v="0"/>
    <s v="Trail Bike Light"/>
    <n v="3"/>
    <n v="50.29"/>
    <n v="0.05"/>
    <n v="22.87"/>
    <n v="143.32650000000001"/>
    <n v="68.61"/>
    <n v="74.716500000000011"/>
    <n v="0.52130275978273388"/>
  </r>
  <r>
    <n v="4381"/>
    <d v="2026-02-09T00:00:00"/>
    <n v="2026"/>
    <x v="0"/>
    <n v="2"/>
    <x v="1"/>
    <x v="1"/>
    <x v="12"/>
    <x v="3"/>
    <s v="Returning"/>
    <x v="3"/>
    <s v="Trail Tent 2P"/>
    <n v="1"/>
    <n v="194.32"/>
    <n v="0.05"/>
    <n v="102.52"/>
    <n v="184.60399999999998"/>
    <n v="102.52"/>
    <n v="82.083999999999989"/>
    <n v="0.44464908669367942"/>
  </r>
  <r>
    <n v="4964"/>
    <d v="2026-02-09T00:00:00"/>
    <n v="2026"/>
    <x v="0"/>
    <n v="2"/>
    <x v="1"/>
    <x v="3"/>
    <x v="13"/>
    <x v="2"/>
    <s v="New"/>
    <x v="4"/>
    <s v="Resistance Band Set"/>
    <n v="4"/>
    <n v="40.44"/>
    <n v="0"/>
    <n v="14.75"/>
    <n v="161.76"/>
    <n v="59"/>
    <n v="102.75999999999999"/>
    <n v="0.63526211671612265"/>
  </r>
  <r>
    <n v="255"/>
    <d v="2026-02-10T00:00:00"/>
    <n v="2026"/>
    <x v="0"/>
    <n v="2"/>
    <x v="1"/>
    <x v="3"/>
    <x v="7"/>
    <x v="0"/>
    <s v="New"/>
    <x v="2"/>
    <s v="Carry-On Duffel"/>
    <n v="3"/>
    <n v="134.53"/>
    <n v="0.1"/>
    <n v="69.12"/>
    <n v="363.23100000000005"/>
    <n v="207.36"/>
    <n v="155.87100000000004"/>
    <n v="0.42912361555043488"/>
  </r>
  <r>
    <n v="2178"/>
    <d v="2026-02-10T00:00:00"/>
    <n v="2026"/>
    <x v="0"/>
    <n v="2"/>
    <x v="1"/>
    <x v="2"/>
    <x v="2"/>
    <x v="3"/>
    <s v="New"/>
    <x v="1"/>
    <s v="Summit Backpack 45L"/>
    <n v="6"/>
    <n v="154.05000000000001"/>
    <n v="0"/>
    <n v="79.25"/>
    <n v="924.30000000000007"/>
    <n v="475.5"/>
    <n v="448.80000000000007"/>
    <n v="0.4855566374553717"/>
  </r>
  <r>
    <n v="3416"/>
    <d v="2026-02-10T00:00:00"/>
    <n v="2026"/>
    <x v="0"/>
    <n v="2"/>
    <x v="1"/>
    <x v="2"/>
    <x v="2"/>
    <x v="0"/>
    <s v="New"/>
    <x v="2"/>
    <s v="Carry-On Duffel"/>
    <n v="1"/>
    <n v="135.4"/>
    <n v="0"/>
    <n v="67.56"/>
    <n v="135.4"/>
    <n v="67.56"/>
    <n v="67.84"/>
    <n v="0.50103397341211231"/>
  </r>
  <r>
    <n v="3854"/>
    <d v="2026-02-10T00:00:00"/>
    <n v="2026"/>
    <x v="0"/>
    <n v="2"/>
    <x v="1"/>
    <x v="0"/>
    <x v="0"/>
    <x v="0"/>
    <s v="New"/>
    <x v="0"/>
    <s v="Compact Repair Kit"/>
    <n v="2"/>
    <n v="41.03"/>
    <n v="0"/>
    <n v="16.260000000000002"/>
    <n v="82.06"/>
    <n v="32.520000000000003"/>
    <n v="49.54"/>
    <n v="0.60370460638557155"/>
  </r>
  <r>
    <n v="3952"/>
    <d v="2026-02-10T00:00:00"/>
    <n v="2026"/>
    <x v="0"/>
    <n v="2"/>
    <x v="1"/>
    <x v="3"/>
    <x v="8"/>
    <x v="3"/>
    <s v="New"/>
    <x v="0"/>
    <s v="Commuter Helmet"/>
    <n v="1"/>
    <n v="81.44"/>
    <n v="0.05"/>
    <n v="43.9"/>
    <n v="77.367999999999995"/>
    <n v="43.9"/>
    <n v="33.467999999999996"/>
    <n v="0.43258194602419603"/>
  </r>
  <r>
    <n v="4076"/>
    <d v="2026-02-10T00:00:00"/>
    <n v="2026"/>
    <x v="0"/>
    <n v="2"/>
    <x v="1"/>
    <x v="0"/>
    <x v="0"/>
    <x v="1"/>
    <s v="Business"/>
    <x v="3"/>
    <s v="Compact Sleeping Bag"/>
    <n v="8"/>
    <n v="122.19"/>
    <n v="0.1"/>
    <n v="60"/>
    <n v="879.76800000000003"/>
    <n v="480"/>
    <n v="399.76800000000003"/>
    <n v="0.45440161497121973"/>
  </r>
  <r>
    <n v="4156"/>
    <d v="2026-02-10T00:00:00"/>
    <n v="2026"/>
    <x v="0"/>
    <n v="2"/>
    <x v="1"/>
    <x v="2"/>
    <x v="16"/>
    <x v="2"/>
    <s v="Returning"/>
    <x v="1"/>
    <s v="Trail Boots"/>
    <n v="2"/>
    <n v="146.33000000000001"/>
    <n v="0.1"/>
    <n v="81.34"/>
    <n v="263.39400000000001"/>
    <n v="162.68"/>
    <n v="100.714"/>
    <n v="0.38237013751262366"/>
  </r>
  <r>
    <n v="4260"/>
    <d v="2026-02-10T00:00:00"/>
    <n v="2026"/>
    <x v="0"/>
    <n v="2"/>
    <x v="1"/>
    <x v="2"/>
    <x v="16"/>
    <x v="3"/>
    <s v="Returning"/>
    <x v="2"/>
    <s v="Carry-On Duffel"/>
    <n v="1"/>
    <n v="131.24"/>
    <n v="0.05"/>
    <n v="66.14"/>
    <n v="124.678"/>
    <n v="66.14"/>
    <n v="58.537999999999997"/>
    <n v="0.46951346669019395"/>
  </r>
  <r>
    <n v="4294"/>
    <d v="2026-02-10T00:00:00"/>
    <n v="2026"/>
    <x v="0"/>
    <n v="2"/>
    <x v="1"/>
    <x v="1"/>
    <x v="1"/>
    <x v="1"/>
    <s v="New"/>
    <x v="4"/>
    <s v="Training Mat"/>
    <n v="5"/>
    <n v="51.37"/>
    <n v="0.05"/>
    <n v="21.81"/>
    <n v="244.00749999999996"/>
    <n v="109.05"/>
    <n v="134.95749999999998"/>
    <n v="0.55308750755612024"/>
  </r>
  <r>
    <n v="1019"/>
    <d v="2026-02-11T00:00:00"/>
    <n v="2026"/>
    <x v="0"/>
    <n v="2"/>
    <x v="1"/>
    <x v="1"/>
    <x v="12"/>
    <x v="2"/>
    <s v="New"/>
    <x v="3"/>
    <s v="Compact Sleeping Bag"/>
    <n v="5"/>
    <n v="121.94"/>
    <n v="0"/>
    <n v="62.3"/>
    <n v="609.70000000000005"/>
    <n v="311.5"/>
    <n v="298.20000000000005"/>
    <n v="0.48909299655568317"/>
  </r>
  <r>
    <n v="1471"/>
    <d v="2026-02-11T00:00:00"/>
    <n v="2026"/>
    <x v="0"/>
    <n v="2"/>
    <x v="1"/>
    <x v="0"/>
    <x v="0"/>
    <x v="0"/>
    <s v="Returning"/>
    <x v="3"/>
    <s v="Compact Sleeping Bag"/>
    <n v="4"/>
    <n v="124.55"/>
    <n v="0"/>
    <n v="60.41"/>
    <n v="498.2"/>
    <n v="241.64"/>
    <n v="256.56"/>
    <n v="0.51497390606182258"/>
  </r>
  <r>
    <n v="2520"/>
    <d v="2026-02-11T00:00:00"/>
    <n v="2026"/>
    <x v="0"/>
    <n v="2"/>
    <x v="1"/>
    <x v="1"/>
    <x v="14"/>
    <x v="1"/>
    <s v="Business"/>
    <x v="3"/>
    <s v="Alpine Tent 4P"/>
    <n v="10"/>
    <n v="343.77"/>
    <n v="0.15"/>
    <n v="195.29"/>
    <n v="2922.0449999999996"/>
    <n v="1952.8999999999999"/>
    <n v="969.14499999999975"/>
    <n v="0.33166669233362245"/>
  </r>
  <r>
    <n v="4649"/>
    <d v="2026-02-11T00:00:00"/>
    <n v="2026"/>
    <x v="0"/>
    <n v="2"/>
    <x v="1"/>
    <x v="1"/>
    <x v="1"/>
    <x v="3"/>
    <s v="Returning"/>
    <x v="0"/>
    <s v="Commuter Helmet"/>
    <n v="1"/>
    <n v="81.819999999999993"/>
    <n v="0.05"/>
    <n v="43.83"/>
    <n v="77.728999999999985"/>
    <n v="43.83"/>
    <n v="33.898999999999987"/>
    <n v="0.43611779387358635"/>
  </r>
  <r>
    <n v="4545"/>
    <d v="2026-02-12T00:00:00"/>
    <n v="2026"/>
    <x v="0"/>
    <n v="2"/>
    <x v="1"/>
    <x v="0"/>
    <x v="9"/>
    <x v="2"/>
    <s v="New"/>
    <x v="2"/>
    <s v="Insulated Bottle"/>
    <n v="1"/>
    <n v="36.58"/>
    <n v="0.1"/>
    <n v="13.76"/>
    <n v="32.921999999999997"/>
    <n v="13.76"/>
    <n v="19.161999999999999"/>
    <n v="0.58204240325618128"/>
  </r>
  <r>
    <n v="285"/>
    <d v="2026-02-13T00:00:00"/>
    <n v="2026"/>
    <x v="0"/>
    <n v="2"/>
    <x v="1"/>
    <x v="3"/>
    <x v="8"/>
    <x v="2"/>
    <s v="New"/>
    <x v="1"/>
    <s v="Hiking Daypack 20L"/>
    <n v="4"/>
    <n v="92.87"/>
    <n v="0"/>
    <n v="44.95"/>
    <n v="371.48"/>
    <n v="179.8"/>
    <n v="191.68"/>
    <n v="0.51599009367933668"/>
  </r>
  <r>
    <n v="1499"/>
    <d v="2026-02-13T00:00:00"/>
    <n v="2026"/>
    <x v="0"/>
    <n v="2"/>
    <x v="1"/>
    <x v="3"/>
    <x v="8"/>
    <x v="0"/>
    <s v="New"/>
    <x v="0"/>
    <s v="Compact Repair Kit"/>
    <n v="2"/>
    <n v="41.21"/>
    <n v="0"/>
    <n v="16.64"/>
    <n v="82.42"/>
    <n v="33.28"/>
    <n v="49.14"/>
    <n v="0.59621451104100942"/>
  </r>
  <r>
    <n v="2615"/>
    <d v="2026-02-13T00:00:00"/>
    <n v="2026"/>
    <x v="0"/>
    <n v="2"/>
    <x v="1"/>
    <x v="0"/>
    <x v="15"/>
    <x v="0"/>
    <s v="Returning"/>
    <x v="1"/>
    <s v="Summit Backpack 45L"/>
    <n v="6"/>
    <n v="155.79"/>
    <n v="0"/>
    <n v="77.48"/>
    <n v="934.74"/>
    <n v="464.88"/>
    <n v="469.86"/>
    <n v="0.50266384235188399"/>
  </r>
  <r>
    <n v="479"/>
    <d v="2026-02-14T00:00:00"/>
    <n v="2026"/>
    <x v="0"/>
    <n v="2"/>
    <x v="1"/>
    <x v="0"/>
    <x v="0"/>
    <x v="0"/>
    <s v="Returning"/>
    <x v="4"/>
    <s v="Training Mat"/>
    <n v="2"/>
    <n v="50.16"/>
    <n v="0.1"/>
    <n v="21.48"/>
    <n v="90.287999999999997"/>
    <n v="42.96"/>
    <n v="47.327999999999996"/>
    <n v="0.52418926103136632"/>
  </r>
  <r>
    <n v="4069"/>
    <d v="2026-02-14T00:00:00"/>
    <n v="2026"/>
    <x v="0"/>
    <n v="2"/>
    <x v="1"/>
    <x v="3"/>
    <x v="8"/>
    <x v="0"/>
    <s v="New"/>
    <x v="1"/>
    <s v="Trail Boots"/>
    <n v="4"/>
    <n v="140.63999999999999"/>
    <n v="0"/>
    <n v="77.510000000000005"/>
    <n v="562.55999999999995"/>
    <n v="310.04000000000002"/>
    <n v="252.51999999999992"/>
    <n v="0.4488765642775881"/>
  </r>
  <r>
    <n v="4588"/>
    <d v="2026-02-14T00:00:00"/>
    <n v="2026"/>
    <x v="0"/>
    <n v="2"/>
    <x v="1"/>
    <x v="0"/>
    <x v="0"/>
    <x v="3"/>
    <s v="New"/>
    <x v="3"/>
    <s v="Portable Camp Stove"/>
    <n v="1"/>
    <n v="80.680000000000007"/>
    <n v="0"/>
    <n v="39.630000000000003"/>
    <n v="80.680000000000007"/>
    <n v="39.630000000000003"/>
    <n v="41.050000000000004"/>
    <n v="0.50880019831432821"/>
  </r>
  <r>
    <n v="14"/>
    <d v="2026-02-15T00:00:00"/>
    <n v="2026"/>
    <x v="0"/>
    <n v="2"/>
    <x v="1"/>
    <x v="0"/>
    <x v="0"/>
    <x v="1"/>
    <s v="Business"/>
    <x v="2"/>
    <s v="Travel Backpack 35L"/>
    <n v="3"/>
    <n v="162.44999999999999"/>
    <n v="0.05"/>
    <n v="86.43"/>
    <n v="462.98249999999996"/>
    <n v="259.29000000000002"/>
    <n v="203.69249999999994"/>
    <n v="0.43995723380473334"/>
  </r>
  <r>
    <n v="303"/>
    <d v="2026-02-15T00:00:00"/>
    <n v="2026"/>
    <x v="0"/>
    <n v="2"/>
    <x v="1"/>
    <x v="1"/>
    <x v="6"/>
    <x v="3"/>
    <s v="Returning"/>
    <x v="0"/>
    <s v="Cycling Pack 12L"/>
    <n v="2"/>
    <n v="102.12"/>
    <n v="0.15"/>
    <n v="51.03"/>
    <n v="173.60400000000001"/>
    <n v="102.06"/>
    <n v="71.544000000000011"/>
    <n v="0.41211032003870884"/>
  </r>
  <r>
    <n v="1197"/>
    <d v="2026-02-16T00:00:00"/>
    <n v="2026"/>
    <x v="0"/>
    <n v="2"/>
    <x v="1"/>
    <x v="2"/>
    <x v="3"/>
    <x v="0"/>
    <s v="New"/>
    <x v="0"/>
    <s v="Cycling Pack 12L"/>
    <n v="2"/>
    <n v="101.77"/>
    <n v="0"/>
    <n v="51.34"/>
    <n v="203.54"/>
    <n v="102.68"/>
    <n v="100.85999999999999"/>
    <n v="0.49552913432249185"/>
  </r>
  <r>
    <n v="2714"/>
    <d v="2026-02-16T00:00:00"/>
    <n v="2026"/>
    <x v="0"/>
    <n v="2"/>
    <x v="1"/>
    <x v="0"/>
    <x v="15"/>
    <x v="0"/>
    <s v="Business"/>
    <x v="1"/>
    <s v="Summit Backpack 45L"/>
    <n v="3"/>
    <n v="153.24"/>
    <n v="0.15"/>
    <n v="77.61"/>
    <n v="390.762"/>
    <n v="232.82999999999998"/>
    <n v="157.93200000000002"/>
    <n v="0.40416417154175693"/>
  </r>
  <r>
    <n v="2753"/>
    <d v="2026-02-16T00:00:00"/>
    <n v="2026"/>
    <x v="0"/>
    <n v="2"/>
    <x v="1"/>
    <x v="3"/>
    <x v="4"/>
    <x v="3"/>
    <s v="Returning"/>
    <x v="1"/>
    <s v="Trail Boots"/>
    <n v="1"/>
    <n v="140.47"/>
    <n v="0"/>
    <n v="79.66"/>
    <n v="140.47"/>
    <n v="79.66"/>
    <n v="60.81"/>
    <n v="0.43290382288033036"/>
  </r>
  <r>
    <n v="3901"/>
    <d v="2026-02-16T00:00:00"/>
    <n v="2026"/>
    <x v="0"/>
    <n v="2"/>
    <x v="1"/>
    <x v="3"/>
    <x v="7"/>
    <x v="2"/>
    <s v="New"/>
    <x v="1"/>
    <s v="Trekking Poles"/>
    <n v="4"/>
    <n v="70.67"/>
    <n v="0.05"/>
    <n v="32.96"/>
    <n v="268.54599999999999"/>
    <n v="131.84"/>
    <n v="136.70599999999999"/>
    <n v="0.50905990035226734"/>
  </r>
  <r>
    <n v="594"/>
    <d v="2026-02-17T00:00:00"/>
    <n v="2026"/>
    <x v="0"/>
    <n v="2"/>
    <x v="1"/>
    <x v="0"/>
    <x v="15"/>
    <x v="2"/>
    <s v="Business"/>
    <x v="2"/>
    <s v="Carry-On Duffel"/>
    <n v="3"/>
    <n v="134.91"/>
    <n v="0"/>
    <n v="67.69"/>
    <n v="404.73"/>
    <n v="203.07"/>
    <n v="201.66000000000003"/>
    <n v="0.49825809799125348"/>
  </r>
  <r>
    <n v="624"/>
    <d v="2026-02-17T00:00:00"/>
    <n v="2026"/>
    <x v="0"/>
    <n v="2"/>
    <x v="1"/>
    <x v="2"/>
    <x v="2"/>
    <x v="0"/>
    <s v="Business"/>
    <x v="1"/>
    <s v="Trekking Poles"/>
    <n v="1"/>
    <n v="70.86"/>
    <n v="0.1"/>
    <n v="33.299999999999997"/>
    <n v="63.774000000000001"/>
    <n v="33.299999999999997"/>
    <n v="30.474000000000004"/>
    <n v="0.47784363533728486"/>
  </r>
  <r>
    <n v="1013"/>
    <d v="2026-02-17T00:00:00"/>
    <n v="2026"/>
    <x v="0"/>
    <n v="2"/>
    <x v="1"/>
    <x v="1"/>
    <x v="12"/>
    <x v="2"/>
    <s v="New"/>
    <x v="0"/>
    <s v="Cycling Pack 12L"/>
    <n v="1"/>
    <n v="104.35"/>
    <n v="0"/>
    <n v="51.49"/>
    <n v="104.35"/>
    <n v="51.49"/>
    <n v="52.859999999999992"/>
    <n v="0.50656444657402966"/>
  </r>
  <r>
    <n v="1100"/>
    <d v="2026-02-17T00:00:00"/>
    <n v="2026"/>
    <x v="0"/>
    <n v="2"/>
    <x v="1"/>
    <x v="3"/>
    <x v="8"/>
    <x v="0"/>
    <s v="Returning"/>
    <x v="4"/>
    <s v="Weighted Vest"/>
    <n v="2"/>
    <n v="120.48"/>
    <n v="0"/>
    <n v="70.680000000000007"/>
    <n v="240.96"/>
    <n v="141.36000000000001"/>
    <n v="99.6"/>
    <n v="0.4133466135458167"/>
  </r>
  <r>
    <n v="2353"/>
    <d v="2026-02-17T00:00:00"/>
    <n v="2026"/>
    <x v="0"/>
    <n v="2"/>
    <x v="1"/>
    <x v="1"/>
    <x v="12"/>
    <x v="0"/>
    <s v="Returning"/>
    <x v="3"/>
    <s v="Alpine Tent 4P"/>
    <n v="1"/>
    <n v="339.52"/>
    <n v="0.1"/>
    <n v="191.19"/>
    <n v="305.56799999999998"/>
    <n v="191.19"/>
    <n v="114.37799999999999"/>
    <n v="0.3743127552623311"/>
  </r>
  <r>
    <n v="3020"/>
    <d v="2026-02-17T00:00:00"/>
    <n v="2026"/>
    <x v="0"/>
    <n v="2"/>
    <x v="1"/>
    <x v="1"/>
    <x v="14"/>
    <x v="1"/>
    <s v="Business"/>
    <x v="1"/>
    <s v="Summit Backpack 45L"/>
    <n v="5"/>
    <n v="154.72999999999999"/>
    <n v="0.1"/>
    <n v="77.42"/>
    <n v="696.28499999999997"/>
    <n v="387.1"/>
    <n v="309.18499999999995"/>
    <n v="0.44404949122844806"/>
  </r>
  <r>
    <n v="3227"/>
    <d v="2026-02-17T00:00:00"/>
    <n v="2026"/>
    <x v="0"/>
    <n v="2"/>
    <x v="1"/>
    <x v="2"/>
    <x v="5"/>
    <x v="2"/>
    <s v="Business"/>
    <x v="1"/>
    <s v="Hiking Daypack 20L"/>
    <n v="4"/>
    <n v="93.98"/>
    <n v="0.05"/>
    <n v="44.6"/>
    <n v="357.12400000000002"/>
    <n v="178.4"/>
    <n v="178.72400000000002"/>
    <n v="0.50045362395134463"/>
  </r>
  <r>
    <n v="3530"/>
    <d v="2026-02-17T00:00:00"/>
    <n v="2026"/>
    <x v="0"/>
    <n v="2"/>
    <x v="1"/>
    <x v="0"/>
    <x v="0"/>
    <x v="0"/>
    <s v="New"/>
    <x v="3"/>
    <s v="Alpine Tent 4P"/>
    <n v="2"/>
    <n v="336.83"/>
    <n v="0"/>
    <n v="194.42"/>
    <n v="673.66"/>
    <n v="388.84"/>
    <n v="284.82"/>
    <n v="0.42279488169106078"/>
  </r>
  <r>
    <n v="6"/>
    <d v="2026-02-18T00:00:00"/>
    <n v="2026"/>
    <x v="0"/>
    <n v="2"/>
    <x v="1"/>
    <x v="3"/>
    <x v="8"/>
    <x v="2"/>
    <s v="Returning"/>
    <x v="3"/>
    <s v="Alpine Tent 4P"/>
    <n v="1"/>
    <n v="338.93"/>
    <n v="0"/>
    <n v="197.92"/>
    <n v="338.93"/>
    <n v="197.92"/>
    <n v="141.01000000000002"/>
    <n v="0.41604461098161866"/>
  </r>
  <r>
    <n v="2038"/>
    <d v="2026-02-18T00:00:00"/>
    <n v="2026"/>
    <x v="0"/>
    <n v="2"/>
    <x v="1"/>
    <x v="0"/>
    <x v="9"/>
    <x v="0"/>
    <s v="New"/>
    <x v="3"/>
    <s v="Compact Sleeping Bag"/>
    <n v="5"/>
    <n v="122.72"/>
    <n v="0"/>
    <n v="62.41"/>
    <n v="613.6"/>
    <n v="312.04999999999995"/>
    <n v="301.55000000000007"/>
    <n v="0.49144393741851378"/>
  </r>
  <r>
    <n v="4104"/>
    <d v="2026-02-18T00:00:00"/>
    <n v="2026"/>
    <x v="0"/>
    <n v="2"/>
    <x v="1"/>
    <x v="3"/>
    <x v="4"/>
    <x v="0"/>
    <s v="New"/>
    <x v="2"/>
    <s v="Carry-On Duffel"/>
    <n v="4"/>
    <n v="135.63"/>
    <n v="0.05"/>
    <n v="65.900000000000006"/>
    <n v="515.39400000000001"/>
    <n v="263.60000000000002"/>
    <n v="251.79399999999998"/>
    <n v="0.4885466264644136"/>
  </r>
  <r>
    <n v="1072"/>
    <d v="2026-02-19T00:00:00"/>
    <n v="2026"/>
    <x v="0"/>
    <n v="2"/>
    <x v="1"/>
    <x v="2"/>
    <x v="16"/>
    <x v="0"/>
    <s v="Returning"/>
    <x v="3"/>
    <s v="Portable Camp Stove"/>
    <n v="2"/>
    <n v="81.34"/>
    <n v="0.05"/>
    <n v="40.64"/>
    <n v="154.54599999999999"/>
    <n v="81.28"/>
    <n v="73.265999999999991"/>
    <n v="0.47407244445019603"/>
  </r>
  <r>
    <n v="2435"/>
    <d v="2026-02-19T00:00:00"/>
    <n v="2026"/>
    <x v="0"/>
    <n v="2"/>
    <x v="1"/>
    <x v="2"/>
    <x v="3"/>
    <x v="0"/>
    <s v="New"/>
    <x v="0"/>
    <s v="Compact Repair Kit"/>
    <n v="1"/>
    <n v="41.01"/>
    <n v="0.05"/>
    <n v="16.489999999999998"/>
    <n v="38.959499999999998"/>
    <n v="16.489999999999998"/>
    <n v="22.4695"/>
    <n v="0.57673994789460847"/>
  </r>
  <r>
    <n v="4476"/>
    <d v="2026-02-19T00:00:00"/>
    <n v="2026"/>
    <x v="0"/>
    <n v="2"/>
    <x v="1"/>
    <x v="1"/>
    <x v="11"/>
    <x v="3"/>
    <s v="Business"/>
    <x v="1"/>
    <s v="Summit Backpack 45L"/>
    <n v="2"/>
    <n v="153.03"/>
    <n v="0"/>
    <n v="81.02"/>
    <n v="306.06"/>
    <n v="162.04"/>
    <n v="144.02000000000001"/>
    <n v="0.47056132784421356"/>
  </r>
  <r>
    <n v="174"/>
    <d v="2026-02-20T00:00:00"/>
    <n v="2026"/>
    <x v="0"/>
    <n v="2"/>
    <x v="1"/>
    <x v="1"/>
    <x v="11"/>
    <x v="0"/>
    <s v="New"/>
    <x v="4"/>
    <s v="Weighted Vest"/>
    <n v="2"/>
    <n v="124.92"/>
    <n v="0"/>
    <n v="69.98"/>
    <n v="249.84"/>
    <n v="139.96"/>
    <n v="109.88"/>
    <n v="0.43980147294268329"/>
  </r>
  <r>
    <n v="304"/>
    <d v="2026-02-20T00:00:00"/>
    <n v="2026"/>
    <x v="0"/>
    <n v="2"/>
    <x v="1"/>
    <x v="1"/>
    <x v="12"/>
    <x v="0"/>
    <s v="Business"/>
    <x v="2"/>
    <s v="Carry-On Duffel"/>
    <n v="2"/>
    <n v="136.55000000000001"/>
    <n v="0"/>
    <n v="68.84"/>
    <n v="273.10000000000002"/>
    <n v="137.68"/>
    <n v="135.42000000000002"/>
    <n v="0.49586232149395826"/>
  </r>
  <r>
    <n v="404"/>
    <d v="2026-02-20T00:00:00"/>
    <n v="2026"/>
    <x v="0"/>
    <n v="2"/>
    <x v="1"/>
    <x v="2"/>
    <x v="5"/>
    <x v="1"/>
    <s v="Business"/>
    <x v="3"/>
    <s v="Compact Sleeping Bag"/>
    <n v="15"/>
    <n v="121.98"/>
    <n v="0.1"/>
    <n v="59.86"/>
    <n v="1646.73"/>
    <n v="897.9"/>
    <n v="748.83"/>
    <n v="0.45473757082217486"/>
  </r>
  <r>
    <n v="675"/>
    <d v="2026-02-20T00:00:00"/>
    <n v="2026"/>
    <x v="0"/>
    <n v="2"/>
    <x v="1"/>
    <x v="1"/>
    <x v="12"/>
    <x v="0"/>
    <s v="New"/>
    <x v="2"/>
    <s v="Packing Cube Set"/>
    <n v="1"/>
    <n v="45.54"/>
    <n v="0"/>
    <n v="18.29"/>
    <n v="45.54"/>
    <n v="18.29"/>
    <n v="27.25"/>
    <n v="0.59837505489679399"/>
  </r>
  <r>
    <n v="940"/>
    <d v="2026-02-20T00:00:00"/>
    <n v="2026"/>
    <x v="0"/>
    <n v="2"/>
    <x v="1"/>
    <x v="2"/>
    <x v="3"/>
    <x v="3"/>
    <s v="Returning"/>
    <x v="4"/>
    <s v="Training Mat"/>
    <n v="1"/>
    <n v="51.73"/>
    <n v="0"/>
    <n v="21.83"/>
    <n v="51.73"/>
    <n v="21.83"/>
    <n v="29.9"/>
    <n v="0.57800115986854828"/>
  </r>
  <r>
    <n v="2375"/>
    <d v="2026-02-20T00:00:00"/>
    <n v="2026"/>
    <x v="0"/>
    <n v="2"/>
    <x v="1"/>
    <x v="1"/>
    <x v="12"/>
    <x v="3"/>
    <s v="Returning"/>
    <x v="3"/>
    <s v="Portable Camp Stove"/>
    <n v="2"/>
    <n v="80.510000000000005"/>
    <n v="0.05"/>
    <n v="38.630000000000003"/>
    <n v="152.96899999999999"/>
    <n v="77.260000000000005"/>
    <n v="75.708999999999989"/>
    <n v="0.4949303453640933"/>
  </r>
  <r>
    <n v="4184"/>
    <d v="2026-02-20T00:00:00"/>
    <n v="2026"/>
    <x v="0"/>
    <n v="2"/>
    <x v="1"/>
    <x v="3"/>
    <x v="7"/>
    <x v="0"/>
    <s v="New"/>
    <x v="4"/>
    <s v="Recovery Roller"/>
    <n v="1"/>
    <n v="36.31"/>
    <n v="0"/>
    <n v="14"/>
    <n v="36.31"/>
    <n v="14"/>
    <n v="22.310000000000002"/>
    <n v="0.61443128614706699"/>
  </r>
  <r>
    <n v="4390"/>
    <d v="2026-02-20T00:00:00"/>
    <n v="2026"/>
    <x v="0"/>
    <n v="2"/>
    <x v="1"/>
    <x v="2"/>
    <x v="16"/>
    <x v="0"/>
    <s v="Returning"/>
    <x v="0"/>
    <s v="Commuter Helmet"/>
    <n v="1"/>
    <n v="82.86"/>
    <n v="0.05"/>
    <n v="42.3"/>
    <n v="78.716999999999999"/>
    <n v="42.3"/>
    <n v="36.417000000000002"/>
    <n v="0.46263196005945351"/>
  </r>
  <r>
    <n v="1475"/>
    <d v="2026-02-21T00:00:00"/>
    <n v="2026"/>
    <x v="0"/>
    <n v="2"/>
    <x v="1"/>
    <x v="0"/>
    <x v="0"/>
    <x v="2"/>
    <s v="New"/>
    <x v="0"/>
    <s v="Cycling Pack 12L"/>
    <n v="2"/>
    <n v="103.03"/>
    <n v="0.05"/>
    <n v="50.73"/>
    <n v="195.75700000000001"/>
    <n v="101.46"/>
    <n v="94.297000000000011"/>
    <n v="0.48170435795399402"/>
  </r>
  <r>
    <n v="3504"/>
    <d v="2026-02-21T00:00:00"/>
    <n v="2026"/>
    <x v="0"/>
    <n v="2"/>
    <x v="1"/>
    <x v="1"/>
    <x v="14"/>
    <x v="0"/>
    <s v="Business"/>
    <x v="2"/>
    <s v="Insulated Bottle"/>
    <n v="1"/>
    <n v="36.39"/>
    <n v="0"/>
    <n v="13.49"/>
    <n v="36.39"/>
    <n v="13.49"/>
    <n v="22.9"/>
    <n v="0.62929376202253362"/>
  </r>
  <r>
    <n v="1649"/>
    <d v="2026-02-22T00:00:00"/>
    <n v="2026"/>
    <x v="0"/>
    <n v="2"/>
    <x v="1"/>
    <x v="2"/>
    <x v="5"/>
    <x v="0"/>
    <s v="Returning"/>
    <x v="3"/>
    <s v="Compact Sleeping Bag"/>
    <n v="1"/>
    <n v="124.93"/>
    <n v="0.1"/>
    <n v="59.74"/>
    <n v="112.43700000000001"/>
    <n v="59.74"/>
    <n v="52.69700000000001"/>
    <n v="0.46868023871145625"/>
  </r>
  <r>
    <n v="2170"/>
    <d v="2026-02-22T00:00:00"/>
    <n v="2026"/>
    <x v="0"/>
    <n v="2"/>
    <x v="1"/>
    <x v="1"/>
    <x v="11"/>
    <x v="3"/>
    <s v="Returning"/>
    <x v="0"/>
    <s v="Cycling Pack 12L"/>
    <n v="1"/>
    <n v="101.19"/>
    <n v="0.05"/>
    <n v="49.14"/>
    <n v="96.130499999999998"/>
    <n v="49.14"/>
    <n v="46.990499999999997"/>
    <n v="0.48881988546819166"/>
  </r>
  <r>
    <n v="3402"/>
    <d v="2026-02-22T00:00:00"/>
    <n v="2026"/>
    <x v="0"/>
    <n v="2"/>
    <x v="1"/>
    <x v="3"/>
    <x v="8"/>
    <x v="0"/>
    <s v="Returning"/>
    <x v="4"/>
    <s v="Training Mat"/>
    <n v="2"/>
    <n v="51.2"/>
    <n v="0"/>
    <n v="21.38"/>
    <n v="102.4"/>
    <n v="42.76"/>
    <n v="59.640000000000008"/>
    <n v="0.58242187500000009"/>
  </r>
  <r>
    <n v="3773"/>
    <d v="2026-02-22T00:00:00"/>
    <n v="2026"/>
    <x v="0"/>
    <n v="2"/>
    <x v="1"/>
    <x v="3"/>
    <x v="4"/>
    <x v="0"/>
    <s v="Returning"/>
    <x v="3"/>
    <s v="Portable Camp Stove"/>
    <n v="1"/>
    <n v="81.81"/>
    <n v="0"/>
    <n v="40.32"/>
    <n v="81.81"/>
    <n v="40.32"/>
    <n v="41.49"/>
    <n v="0.50715071507150711"/>
  </r>
  <r>
    <n v="4670"/>
    <d v="2026-02-22T00:00:00"/>
    <n v="2026"/>
    <x v="0"/>
    <n v="2"/>
    <x v="1"/>
    <x v="0"/>
    <x v="15"/>
    <x v="2"/>
    <s v="Business"/>
    <x v="1"/>
    <s v="Summit Backpack 45L"/>
    <n v="1"/>
    <n v="152.96"/>
    <n v="0"/>
    <n v="79.510000000000005"/>
    <n v="152.96"/>
    <n v="79.510000000000005"/>
    <n v="73.45"/>
    <n v="0.48019089958158995"/>
  </r>
  <r>
    <n v="587"/>
    <d v="2026-02-23T00:00:00"/>
    <n v="2026"/>
    <x v="0"/>
    <n v="2"/>
    <x v="1"/>
    <x v="3"/>
    <x v="7"/>
    <x v="3"/>
    <s v="Business"/>
    <x v="2"/>
    <s v="Travel Backpack 35L"/>
    <n v="1"/>
    <n v="166.13"/>
    <n v="0.05"/>
    <n v="85.7"/>
    <n v="157.8235"/>
    <n v="85.7"/>
    <n v="72.123499999999993"/>
    <n v="0.45698834457479398"/>
  </r>
  <r>
    <n v="1085"/>
    <d v="2026-02-23T00:00:00"/>
    <n v="2026"/>
    <x v="0"/>
    <n v="2"/>
    <x v="1"/>
    <x v="0"/>
    <x v="15"/>
    <x v="0"/>
    <s v="New"/>
    <x v="3"/>
    <s v="Trail Tent 2P"/>
    <n v="3"/>
    <n v="193.18"/>
    <n v="0.05"/>
    <n v="106.19"/>
    <n v="550.56299999999999"/>
    <n v="318.57"/>
    <n v="231.99299999999999"/>
    <n v="0.42137412067283853"/>
  </r>
  <r>
    <n v="1635"/>
    <d v="2026-02-23T00:00:00"/>
    <n v="2026"/>
    <x v="0"/>
    <n v="2"/>
    <x v="1"/>
    <x v="2"/>
    <x v="10"/>
    <x v="0"/>
    <s v="Returning"/>
    <x v="0"/>
    <s v="Commuter Helmet"/>
    <n v="1"/>
    <n v="80.42"/>
    <n v="0"/>
    <n v="41.72"/>
    <n v="80.42"/>
    <n v="41.72"/>
    <n v="38.700000000000003"/>
    <n v="0.4812235762248197"/>
  </r>
  <r>
    <n v="4067"/>
    <d v="2026-02-23T00:00:00"/>
    <n v="2026"/>
    <x v="0"/>
    <n v="2"/>
    <x v="1"/>
    <x v="3"/>
    <x v="13"/>
    <x v="0"/>
    <s v="Returning"/>
    <x v="3"/>
    <s v="Compact Sleeping Bag"/>
    <n v="2"/>
    <n v="122.17"/>
    <n v="0"/>
    <n v="60.62"/>
    <n v="244.34"/>
    <n v="121.24"/>
    <n v="123.10000000000001"/>
    <n v="0.50380617172792019"/>
  </r>
  <r>
    <n v="287"/>
    <d v="2026-02-24T00:00:00"/>
    <n v="2026"/>
    <x v="0"/>
    <n v="2"/>
    <x v="1"/>
    <x v="1"/>
    <x v="6"/>
    <x v="3"/>
    <s v="New"/>
    <x v="2"/>
    <s v="Travel Backpack 35L"/>
    <n v="1"/>
    <n v="164.6"/>
    <n v="0"/>
    <n v="85.07"/>
    <n v="164.6"/>
    <n v="85.07"/>
    <n v="79.53"/>
    <n v="0.48317132442284327"/>
  </r>
  <r>
    <n v="794"/>
    <d v="2026-02-24T00:00:00"/>
    <n v="2026"/>
    <x v="0"/>
    <n v="2"/>
    <x v="1"/>
    <x v="1"/>
    <x v="14"/>
    <x v="0"/>
    <s v="New"/>
    <x v="2"/>
    <s v="Carry-On Duffel"/>
    <n v="1"/>
    <n v="132.19999999999999"/>
    <n v="0"/>
    <n v="67.180000000000007"/>
    <n v="132.19999999999999"/>
    <n v="67.180000000000007"/>
    <n v="65.019999999999982"/>
    <n v="0.49183055975794243"/>
  </r>
  <r>
    <n v="1609"/>
    <d v="2026-02-24T00:00:00"/>
    <n v="2026"/>
    <x v="0"/>
    <n v="2"/>
    <x v="1"/>
    <x v="3"/>
    <x v="4"/>
    <x v="0"/>
    <s v="Returning"/>
    <x v="0"/>
    <s v="Compact Repair Kit"/>
    <n v="2"/>
    <n v="40.700000000000003"/>
    <n v="0"/>
    <n v="16.63"/>
    <n v="81.400000000000006"/>
    <n v="33.26"/>
    <n v="48.140000000000008"/>
    <n v="0.59140049140049145"/>
  </r>
  <r>
    <n v="4921"/>
    <d v="2026-02-24T00:00:00"/>
    <n v="2026"/>
    <x v="0"/>
    <n v="2"/>
    <x v="1"/>
    <x v="1"/>
    <x v="12"/>
    <x v="0"/>
    <s v="Returning"/>
    <x v="2"/>
    <s v="Insulated Bottle"/>
    <n v="1"/>
    <n v="35.39"/>
    <n v="0"/>
    <n v="13.93"/>
    <n v="35.39"/>
    <n v="13.93"/>
    <n v="21.46"/>
    <n v="0.60638598474145244"/>
  </r>
  <r>
    <n v="2209"/>
    <d v="2026-02-25T00:00:00"/>
    <n v="2026"/>
    <x v="0"/>
    <n v="2"/>
    <x v="1"/>
    <x v="0"/>
    <x v="0"/>
    <x v="0"/>
    <s v="Business"/>
    <x v="0"/>
    <s v="Trail Bike Light"/>
    <n v="5"/>
    <n v="50.58"/>
    <n v="0.1"/>
    <n v="22.42"/>
    <n v="227.60999999999999"/>
    <n v="112.10000000000001"/>
    <n v="115.50999999999998"/>
    <n v="0.50749088352884308"/>
  </r>
  <r>
    <n v="4757"/>
    <d v="2026-02-25T00:00:00"/>
    <n v="2026"/>
    <x v="0"/>
    <n v="2"/>
    <x v="1"/>
    <x v="1"/>
    <x v="11"/>
    <x v="3"/>
    <s v="Business"/>
    <x v="4"/>
    <s v="Training Mat"/>
    <n v="2"/>
    <n v="49.48"/>
    <n v="0"/>
    <n v="21.37"/>
    <n v="98.96"/>
    <n v="42.74"/>
    <n v="56.219999999999992"/>
    <n v="0.5681083265966046"/>
  </r>
  <r>
    <n v="5155"/>
    <d v="2026-02-25T00:00:00"/>
    <n v="2026"/>
    <x v="0"/>
    <n v="2"/>
    <x v="1"/>
    <x v="3"/>
    <x v="13"/>
    <x v="2"/>
    <s v="New"/>
    <x v="4"/>
    <s v="Training Mat"/>
    <n v="1"/>
    <n v="50.51"/>
    <n v="0"/>
    <n v="21.4"/>
    <n v="50.51"/>
    <n v="21.4"/>
    <n v="29.11"/>
    <n v="0.57632152049099195"/>
  </r>
  <r>
    <n v="1737"/>
    <d v="2026-02-26T00:00:00"/>
    <n v="2026"/>
    <x v="0"/>
    <n v="2"/>
    <x v="1"/>
    <x v="0"/>
    <x v="15"/>
    <x v="0"/>
    <s v="New"/>
    <x v="3"/>
    <s v="Compact Sleeping Bag"/>
    <n v="2"/>
    <n v="122.16"/>
    <n v="0"/>
    <n v="61.31"/>
    <n v="244.32"/>
    <n v="122.62"/>
    <n v="121.69999999999999"/>
    <n v="0.49811722331368691"/>
  </r>
  <r>
    <n v="1905"/>
    <d v="2026-02-26T00:00:00"/>
    <n v="2026"/>
    <x v="0"/>
    <n v="2"/>
    <x v="1"/>
    <x v="3"/>
    <x v="7"/>
    <x v="2"/>
    <s v="Returning"/>
    <x v="0"/>
    <s v="Trail Bike Light"/>
    <n v="3"/>
    <n v="51.32"/>
    <n v="0.1"/>
    <n v="22.62"/>
    <n v="138.56400000000002"/>
    <n v="67.86"/>
    <n v="70.704000000000022"/>
    <n v="0.51026240581969351"/>
  </r>
  <r>
    <n v="2359"/>
    <d v="2026-02-26T00:00:00"/>
    <n v="2026"/>
    <x v="0"/>
    <n v="2"/>
    <x v="1"/>
    <x v="2"/>
    <x v="10"/>
    <x v="0"/>
    <s v="Returning"/>
    <x v="3"/>
    <s v="Trail Tent 2P"/>
    <n v="2"/>
    <n v="195.92"/>
    <n v="0.05"/>
    <n v="104.13"/>
    <n v="372.24799999999993"/>
    <n v="208.26"/>
    <n v="163.98799999999994"/>
    <n v="0.4405342674775955"/>
  </r>
  <r>
    <n v="3666"/>
    <d v="2026-02-26T00:00:00"/>
    <n v="2026"/>
    <x v="0"/>
    <n v="2"/>
    <x v="1"/>
    <x v="0"/>
    <x v="15"/>
    <x v="0"/>
    <s v="Returning"/>
    <x v="2"/>
    <s v="Insulated Bottle"/>
    <n v="1"/>
    <n v="36.19"/>
    <n v="0.1"/>
    <n v="13.62"/>
    <n v="32.570999999999998"/>
    <n v="13.62"/>
    <n v="18.951000000000001"/>
    <n v="0.58183660311319896"/>
  </r>
  <r>
    <n v="518"/>
    <d v="2026-02-27T00:00:00"/>
    <n v="2026"/>
    <x v="0"/>
    <n v="2"/>
    <x v="1"/>
    <x v="2"/>
    <x v="2"/>
    <x v="0"/>
    <s v="New"/>
    <x v="1"/>
    <s v="Trekking Poles"/>
    <n v="1"/>
    <n v="72.97"/>
    <n v="0"/>
    <n v="32.43"/>
    <n v="72.97"/>
    <n v="32.43"/>
    <n v="40.54"/>
    <n v="0.55557078251336167"/>
  </r>
  <r>
    <n v="892"/>
    <d v="2026-02-27T00:00:00"/>
    <n v="2026"/>
    <x v="0"/>
    <n v="2"/>
    <x v="1"/>
    <x v="3"/>
    <x v="7"/>
    <x v="1"/>
    <s v="Business"/>
    <x v="2"/>
    <s v="Packing Cube Set"/>
    <n v="12"/>
    <n v="47.15"/>
    <n v="0.1"/>
    <n v="17.829999999999998"/>
    <n v="509.21999999999997"/>
    <n v="213.95999999999998"/>
    <n v="295.26"/>
    <n v="0.57982797219276538"/>
  </r>
  <r>
    <n v="1115"/>
    <d v="2026-02-27T00:00:00"/>
    <n v="2026"/>
    <x v="0"/>
    <n v="2"/>
    <x v="1"/>
    <x v="0"/>
    <x v="0"/>
    <x v="2"/>
    <s v="Business"/>
    <x v="2"/>
    <s v="Travel Backpack 35L"/>
    <n v="3"/>
    <n v="161.19999999999999"/>
    <n v="0.1"/>
    <n v="87.37"/>
    <n v="435.23999999999995"/>
    <n v="262.11"/>
    <n v="173.12999999999994"/>
    <n v="0.39778053487730897"/>
  </r>
  <r>
    <n v="1186"/>
    <d v="2026-02-27T00:00:00"/>
    <n v="2026"/>
    <x v="0"/>
    <n v="2"/>
    <x v="1"/>
    <x v="0"/>
    <x v="9"/>
    <x v="2"/>
    <s v="Business"/>
    <x v="0"/>
    <s v="Trail Bike Light"/>
    <n v="1"/>
    <n v="49.73"/>
    <n v="0"/>
    <n v="22"/>
    <n v="49.73"/>
    <n v="22"/>
    <n v="27.729999999999997"/>
    <n v="0.55761109993967417"/>
  </r>
  <r>
    <n v="2093"/>
    <d v="2026-02-27T00:00:00"/>
    <n v="2026"/>
    <x v="0"/>
    <n v="2"/>
    <x v="1"/>
    <x v="2"/>
    <x v="16"/>
    <x v="0"/>
    <s v="Returning"/>
    <x v="3"/>
    <s v="Compact Sleeping Bag"/>
    <n v="2"/>
    <n v="126.19"/>
    <n v="0"/>
    <n v="58.99"/>
    <n v="252.38"/>
    <n v="117.98"/>
    <n v="134.39999999999998"/>
    <n v="0.5325303114351374"/>
  </r>
  <r>
    <n v="2136"/>
    <d v="2026-02-27T00:00:00"/>
    <n v="2026"/>
    <x v="0"/>
    <n v="2"/>
    <x v="1"/>
    <x v="1"/>
    <x v="12"/>
    <x v="0"/>
    <s v="Returning"/>
    <x v="2"/>
    <s v="Carry-On Duffel"/>
    <n v="2"/>
    <n v="135.38999999999999"/>
    <n v="0.05"/>
    <n v="65.69"/>
    <n v="257.24099999999999"/>
    <n v="131.38"/>
    <n v="125.86099999999999"/>
    <n v="0.48927270536189799"/>
  </r>
  <r>
    <n v="3538"/>
    <d v="2026-02-27T00:00:00"/>
    <n v="2026"/>
    <x v="0"/>
    <n v="2"/>
    <x v="1"/>
    <x v="1"/>
    <x v="14"/>
    <x v="1"/>
    <s v="Business"/>
    <x v="4"/>
    <s v="Resistance Band Set"/>
    <n v="12"/>
    <n v="41.27"/>
    <n v="0.1"/>
    <n v="14.71"/>
    <n v="445.71600000000001"/>
    <n v="176.52"/>
    <n v="269.19600000000003"/>
    <n v="0.60396306168053204"/>
  </r>
  <r>
    <n v="3891"/>
    <d v="2026-02-27T00:00:00"/>
    <n v="2026"/>
    <x v="0"/>
    <n v="2"/>
    <x v="1"/>
    <x v="0"/>
    <x v="0"/>
    <x v="2"/>
    <s v="Returning"/>
    <x v="0"/>
    <s v="Commuter Helmet"/>
    <n v="1"/>
    <n v="82.04"/>
    <n v="0.1"/>
    <n v="41.46"/>
    <n v="73.836000000000013"/>
    <n v="41.46"/>
    <n v="32.376000000000012"/>
    <n v="0.43848529172761264"/>
  </r>
  <r>
    <n v="3917"/>
    <d v="2026-02-27T00:00:00"/>
    <n v="2026"/>
    <x v="0"/>
    <n v="2"/>
    <x v="1"/>
    <x v="3"/>
    <x v="4"/>
    <x v="0"/>
    <s v="Returning"/>
    <x v="2"/>
    <s v="Insulated Bottle"/>
    <n v="3"/>
    <n v="36.630000000000003"/>
    <n v="0"/>
    <n v="13.26"/>
    <n v="109.89000000000001"/>
    <n v="39.78"/>
    <n v="70.110000000000014"/>
    <n v="0.63800163800163801"/>
  </r>
  <r>
    <n v="4594"/>
    <d v="2026-02-27T00:00:00"/>
    <n v="2026"/>
    <x v="0"/>
    <n v="2"/>
    <x v="1"/>
    <x v="3"/>
    <x v="7"/>
    <x v="2"/>
    <s v="Returning"/>
    <x v="1"/>
    <s v="Hiking Daypack 20L"/>
    <n v="5"/>
    <n v="92.94"/>
    <n v="0.05"/>
    <n v="46.47"/>
    <n v="441.46499999999997"/>
    <n v="232.35"/>
    <n v="209.11499999999998"/>
    <n v="0.47368421052631576"/>
  </r>
  <r>
    <n v="4750"/>
    <d v="2026-02-27T00:00:00"/>
    <n v="2026"/>
    <x v="0"/>
    <n v="2"/>
    <x v="1"/>
    <x v="1"/>
    <x v="12"/>
    <x v="2"/>
    <s v="Returning"/>
    <x v="4"/>
    <s v="Weighted Vest"/>
    <n v="2"/>
    <n v="120.44"/>
    <n v="0.05"/>
    <n v="68.98"/>
    <n v="228.83599999999998"/>
    <n v="137.96"/>
    <n v="90.875999999999976"/>
    <n v="0.3971228303239"/>
  </r>
  <r>
    <n v="4960"/>
    <d v="2026-02-27T00:00:00"/>
    <n v="2026"/>
    <x v="0"/>
    <n v="2"/>
    <x v="1"/>
    <x v="1"/>
    <x v="6"/>
    <x v="3"/>
    <s v="New"/>
    <x v="2"/>
    <s v="Insulated Bottle"/>
    <n v="2"/>
    <n v="36.130000000000003"/>
    <n v="0"/>
    <n v="13.72"/>
    <n v="72.260000000000005"/>
    <n v="27.44"/>
    <n v="44.820000000000007"/>
    <n v="0.62026017160254643"/>
  </r>
  <r>
    <n v="4245"/>
    <d v="2026-02-28T00:00:00"/>
    <n v="2026"/>
    <x v="0"/>
    <n v="2"/>
    <x v="1"/>
    <x v="1"/>
    <x v="1"/>
    <x v="2"/>
    <s v="Returning"/>
    <x v="4"/>
    <s v="Weighted Vest"/>
    <n v="1"/>
    <n v="124.97"/>
    <n v="0.1"/>
    <n v="69.790000000000006"/>
    <n v="112.473"/>
    <n v="69.790000000000006"/>
    <n v="42.682999999999993"/>
    <n v="0.37949552337005321"/>
  </r>
  <r>
    <n v="4664"/>
    <d v="2026-02-28T00:00:00"/>
    <n v="2026"/>
    <x v="0"/>
    <n v="2"/>
    <x v="1"/>
    <x v="3"/>
    <x v="13"/>
    <x v="0"/>
    <s v="Returning"/>
    <x v="2"/>
    <s v="Travel Backpack 35L"/>
    <n v="1"/>
    <n v="163.31"/>
    <n v="0.05"/>
    <n v="87.22"/>
    <n v="155.14449999999999"/>
    <n v="87.22"/>
    <n v="67.924499999999995"/>
    <n v="0.43781442461705056"/>
  </r>
  <r>
    <n v="383"/>
    <d v="2026-03-01T00:00:00"/>
    <n v="2026"/>
    <x v="0"/>
    <n v="3"/>
    <x v="2"/>
    <x v="2"/>
    <x v="2"/>
    <x v="2"/>
    <s v="Returning"/>
    <x v="1"/>
    <s v="Hiking Daypack 20L"/>
    <n v="3"/>
    <n v="92.76"/>
    <n v="0"/>
    <n v="45.84"/>
    <n v="278.28000000000003"/>
    <n v="137.52000000000001"/>
    <n v="140.76000000000002"/>
    <n v="0.50582147477360928"/>
  </r>
  <r>
    <n v="730"/>
    <d v="2026-03-01T00:00:00"/>
    <n v="2026"/>
    <x v="0"/>
    <n v="3"/>
    <x v="2"/>
    <x v="0"/>
    <x v="15"/>
    <x v="1"/>
    <s v="Business"/>
    <x v="4"/>
    <s v="Resistance Band Set"/>
    <n v="5"/>
    <n v="41.31"/>
    <n v="0.1"/>
    <n v="15.14"/>
    <n v="185.89500000000001"/>
    <n v="75.7"/>
    <n v="110.19500000000001"/>
    <n v="0.59278087092175691"/>
  </r>
  <r>
    <n v="985"/>
    <d v="2026-03-01T00:00:00"/>
    <n v="2026"/>
    <x v="0"/>
    <n v="3"/>
    <x v="2"/>
    <x v="1"/>
    <x v="14"/>
    <x v="3"/>
    <s v="New"/>
    <x v="4"/>
    <s v="Resistance Band Set"/>
    <n v="2"/>
    <n v="41.23"/>
    <n v="0"/>
    <n v="14.28"/>
    <n v="82.46"/>
    <n v="28.56"/>
    <n v="53.899999999999991"/>
    <n v="0.65365025466893034"/>
  </r>
  <r>
    <n v="1457"/>
    <d v="2026-03-01T00:00:00"/>
    <n v="2026"/>
    <x v="0"/>
    <n v="3"/>
    <x v="2"/>
    <x v="1"/>
    <x v="1"/>
    <x v="0"/>
    <s v="New"/>
    <x v="2"/>
    <s v="Insulated Bottle"/>
    <n v="1"/>
    <n v="36.47"/>
    <n v="0.05"/>
    <n v="13.21"/>
    <n v="34.646499999999996"/>
    <n v="13.21"/>
    <n v="21.436499999999995"/>
    <n v="0.61872050567878423"/>
  </r>
  <r>
    <n v="2558"/>
    <d v="2026-03-01T00:00:00"/>
    <n v="2026"/>
    <x v="0"/>
    <n v="3"/>
    <x v="2"/>
    <x v="0"/>
    <x v="15"/>
    <x v="3"/>
    <s v="New"/>
    <x v="4"/>
    <s v="Recovery Roller"/>
    <n v="1"/>
    <n v="36.67"/>
    <n v="0"/>
    <n v="13.97"/>
    <n v="36.67"/>
    <n v="13.97"/>
    <n v="22.700000000000003"/>
    <n v="0.61903463321516228"/>
  </r>
  <r>
    <n v="3024"/>
    <d v="2026-03-01T00:00:00"/>
    <n v="2026"/>
    <x v="0"/>
    <n v="3"/>
    <x v="2"/>
    <x v="1"/>
    <x v="11"/>
    <x v="0"/>
    <s v="Business"/>
    <x v="0"/>
    <s v="Trail Bike Light"/>
    <n v="2"/>
    <n v="51.87"/>
    <n v="0.1"/>
    <n v="22.95"/>
    <n v="93.366"/>
    <n v="45.9"/>
    <n v="47.466000000000001"/>
    <n v="0.50838635049161363"/>
  </r>
  <r>
    <n v="3225"/>
    <d v="2026-03-01T00:00:00"/>
    <n v="2026"/>
    <x v="0"/>
    <n v="3"/>
    <x v="2"/>
    <x v="2"/>
    <x v="2"/>
    <x v="2"/>
    <s v="Business"/>
    <x v="3"/>
    <s v="Trail Tent 2P"/>
    <n v="1"/>
    <n v="195.06"/>
    <n v="0.1"/>
    <n v="106.68"/>
    <n v="175.554"/>
    <n v="106.68"/>
    <n v="68.873999999999995"/>
    <n v="0.39232372945076727"/>
  </r>
  <r>
    <n v="3551"/>
    <d v="2026-03-01T00:00:00"/>
    <n v="2026"/>
    <x v="0"/>
    <n v="3"/>
    <x v="2"/>
    <x v="1"/>
    <x v="11"/>
    <x v="3"/>
    <s v="Returning"/>
    <x v="0"/>
    <s v="Cycling Pack 12L"/>
    <n v="2"/>
    <n v="100.79"/>
    <n v="0.05"/>
    <n v="49"/>
    <n v="191.501"/>
    <n v="98"/>
    <n v="93.501000000000005"/>
    <n v="0.48825332504791097"/>
  </r>
  <r>
    <n v="4157"/>
    <d v="2026-03-01T00:00:00"/>
    <n v="2026"/>
    <x v="0"/>
    <n v="3"/>
    <x v="2"/>
    <x v="3"/>
    <x v="8"/>
    <x v="0"/>
    <s v="New"/>
    <x v="0"/>
    <s v="Trail Bike Light"/>
    <n v="5"/>
    <n v="51.92"/>
    <n v="0.15"/>
    <n v="22.24"/>
    <n v="220.66000000000003"/>
    <n v="111.19999999999999"/>
    <n v="109.46000000000004"/>
    <n v="0.49605728269736254"/>
  </r>
  <r>
    <n v="4398"/>
    <d v="2026-03-01T00:00:00"/>
    <n v="2026"/>
    <x v="0"/>
    <n v="3"/>
    <x v="2"/>
    <x v="3"/>
    <x v="7"/>
    <x v="0"/>
    <s v="New"/>
    <x v="3"/>
    <s v="Compact Sleeping Bag"/>
    <n v="1"/>
    <n v="123.99"/>
    <n v="0.05"/>
    <n v="61.67"/>
    <n v="117.79049999999999"/>
    <n v="61.67"/>
    <n v="56.120499999999993"/>
    <n v="0.47644334644984099"/>
  </r>
  <r>
    <n v="4951"/>
    <d v="2026-03-01T00:00:00"/>
    <n v="2026"/>
    <x v="0"/>
    <n v="3"/>
    <x v="2"/>
    <x v="1"/>
    <x v="14"/>
    <x v="0"/>
    <s v="New"/>
    <x v="3"/>
    <s v="Alpine Tent 4P"/>
    <n v="1"/>
    <n v="344.8"/>
    <n v="0.05"/>
    <n v="196.14"/>
    <n v="327.56"/>
    <n v="196.14"/>
    <n v="131.42000000000002"/>
    <n v="0.40120893882036884"/>
  </r>
  <r>
    <n v="1354"/>
    <d v="2026-03-02T00:00:00"/>
    <n v="2026"/>
    <x v="0"/>
    <n v="3"/>
    <x v="2"/>
    <x v="3"/>
    <x v="8"/>
    <x v="3"/>
    <s v="Returning"/>
    <x v="2"/>
    <s v="Carry-On Duffel"/>
    <n v="3"/>
    <n v="131.91999999999999"/>
    <n v="0.05"/>
    <n v="67.47"/>
    <n v="375.97199999999998"/>
    <n v="202.41"/>
    <n v="173.56199999999998"/>
    <n v="0.46163544093709102"/>
  </r>
  <r>
    <n v="2042"/>
    <d v="2026-03-02T00:00:00"/>
    <n v="2026"/>
    <x v="0"/>
    <n v="3"/>
    <x v="2"/>
    <x v="2"/>
    <x v="16"/>
    <x v="0"/>
    <s v="Business"/>
    <x v="1"/>
    <s v="Trail Boots"/>
    <n v="3"/>
    <n v="146.99"/>
    <n v="0"/>
    <n v="80.069999999999993"/>
    <n v="440.97"/>
    <n v="240.20999999999998"/>
    <n v="200.76000000000005"/>
    <n v="0.45526906592285199"/>
  </r>
  <r>
    <n v="3895"/>
    <d v="2026-03-02T00:00:00"/>
    <n v="2026"/>
    <x v="0"/>
    <n v="3"/>
    <x v="2"/>
    <x v="3"/>
    <x v="7"/>
    <x v="0"/>
    <s v="Business"/>
    <x v="2"/>
    <s v="Travel Backpack 35L"/>
    <n v="2"/>
    <n v="164.74"/>
    <n v="0.05"/>
    <n v="89.9"/>
    <n v="313.00600000000003"/>
    <n v="179.8"/>
    <n v="133.20600000000002"/>
    <n v="0.42557011686676932"/>
  </r>
  <r>
    <n v="5074"/>
    <d v="2026-03-02T00:00:00"/>
    <n v="2026"/>
    <x v="0"/>
    <n v="3"/>
    <x v="2"/>
    <x v="3"/>
    <x v="7"/>
    <x v="0"/>
    <s v="Returning"/>
    <x v="1"/>
    <s v="Hiking Daypack 20L"/>
    <n v="2"/>
    <n v="89.81"/>
    <n v="0"/>
    <n v="46.44"/>
    <n v="179.62"/>
    <n v="92.88"/>
    <n v="86.740000000000009"/>
    <n v="0.482908362097762"/>
  </r>
  <r>
    <n v="179"/>
    <d v="2026-03-03T00:00:00"/>
    <n v="2026"/>
    <x v="0"/>
    <n v="3"/>
    <x v="2"/>
    <x v="2"/>
    <x v="16"/>
    <x v="2"/>
    <s v="Returning"/>
    <x v="4"/>
    <s v="Recovery Roller"/>
    <n v="1"/>
    <n v="35.369999999999997"/>
    <n v="0"/>
    <n v="13.88"/>
    <n v="35.369999999999997"/>
    <n v="13.88"/>
    <n v="21.489999999999995"/>
    <n v="0.60757704269154644"/>
  </r>
  <r>
    <n v="459"/>
    <d v="2026-03-03T00:00:00"/>
    <n v="2026"/>
    <x v="0"/>
    <n v="3"/>
    <x v="2"/>
    <x v="1"/>
    <x v="12"/>
    <x v="3"/>
    <s v="New"/>
    <x v="0"/>
    <s v="Trail Bike Light"/>
    <n v="4"/>
    <n v="50.64"/>
    <n v="0"/>
    <n v="23.09"/>
    <n v="202.56"/>
    <n v="92.36"/>
    <n v="110.2"/>
    <n v="0.54403633491311221"/>
  </r>
  <r>
    <n v="525"/>
    <d v="2026-03-03T00:00:00"/>
    <n v="2026"/>
    <x v="0"/>
    <n v="3"/>
    <x v="2"/>
    <x v="3"/>
    <x v="7"/>
    <x v="2"/>
    <s v="Returning"/>
    <x v="1"/>
    <s v="Trail Boots"/>
    <n v="1"/>
    <n v="146.37"/>
    <n v="0"/>
    <n v="78.3"/>
    <n v="146.37"/>
    <n v="78.3"/>
    <n v="68.070000000000007"/>
    <n v="0.46505431440869033"/>
  </r>
  <r>
    <n v="3374"/>
    <d v="2026-03-03T00:00:00"/>
    <n v="2026"/>
    <x v="0"/>
    <n v="3"/>
    <x v="2"/>
    <x v="2"/>
    <x v="2"/>
    <x v="0"/>
    <s v="Returning"/>
    <x v="1"/>
    <s v="Trail Boots"/>
    <n v="3"/>
    <n v="143.74"/>
    <n v="0"/>
    <n v="81.58"/>
    <n v="431.22"/>
    <n v="244.74"/>
    <n v="186.48000000000002"/>
    <n v="0.43244747460692917"/>
  </r>
  <r>
    <n v="3850"/>
    <d v="2026-03-03T00:00:00"/>
    <n v="2026"/>
    <x v="0"/>
    <n v="3"/>
    <x v="2"/>
    <x v="3"/>
    <x v="7"/>
    <x v="3"/>
    <s v="New"/>
    <x v="3"/>
    <s v="Portable Camp Stove"/>
    <n v="2"/>
    <n v="81.94"/>
    <n v="0.1"/>
    <n v="39.9"/>
    <n v="147.49199999999999"/>
    <n v="79.8"/>
    <n v="67.691999999999993"/>
    <n v="0.45895370596371327"/>
  </r>
  <r>
    <n v="4004"/>
    <d v="2026-03-03T00:00:00"/>
    <n v="2026"/>
    <x v="0"/>
    <n v="3"/>
    <x v="2"/>
    <x v="2"/>
    <x v="5"/>
    <x v="0"/>
    <s v="New"/>
    <x v="2"/>
    <s v="Packing Cube Set"/>
    <n v="1"/>
    <n v="46.46"/>
    <n v="0.1"/>
    <n v="17.989999999999998"/>
    <n v="41.814"/>
    <n v="17.989999999999998"/>
    <n v="23.824000000000002"/>
    <n v="0.56976132395848289"/>
  </r>
  <r>
    <n v="788"/>
    <d v="2026-03-04T00:00:00"/>
    <n v="2026"/>
    <x v="0"/>
    <n v="3"/>
    <x v="2"/>
    <x v="1"/>
    <x v="11"/>
    <x v="0"/>
    <s v="New"/>
    <x v="0"/>
    <s v="Compact Repair Kit"/>
    <n v="3"/>
    <n v="39.49"/>
    <n v="0"/>
    <n v="16.420000000000002"/>
    <n v="118.47"/>
    <n v="49.260000000000005"/>
    <n v="69.209999999999994"/>
    <n v="0.58419853127374011"/>
  </r>
  <r>
    <n v="1717"/>
    <d v="2026-03-04T00:00:00"/>
    <n v="2026"/>
    <x v="0"/>
    <n v="3"/>
    <x v="2"/>
    <x v="3"/>
    <x v="13"/>
    <x v="0"/>
    <s v="Returning"/>
    <x v="4"/>
    <s v="Resistance Band Set"/>
    <n v="1"/>
    <n v="40.909999999999997"/>
    <n v="0"/>
    <n v="14.89"/>
    <n v="40.909999999999997"/>
    <n v="14.89"/>
    <n v="26.019999999999996"/>
    <n v="0.63603031043754577"/>
  </r>
  <r>
    <n v="1819"/>
    <d v="2026-03-04T00:00:00"/>
    <n v="2026"/>
    <x v="0"/>
    <n v="3"/>
    <x v="2"/>
    <x v="3"/>
    <x v="8"/>
    <x v="3"/>
    <s v="New"/>
    <x v="0"/>
    <s v="Trail Bike Light"/>
    <n v="1"/>
    <n v="49.94"/>
    <n v="0.1"/>
    <n v="21.84"/>
    <n v="44.945999999999998"/>
    <n v="21.84"/>
    <n v="23.105999999999998"/>
    <n v="0.51408356694700308"/>
  </r>
  <r>
    <n v="1992"/>
    <d v="2026-03-04T00:00:00"/>
    <n v="2026"/>
    <x v="0"/>
    <n v="3"/>
    <x v="2"/>
    <x v="2"/>
    <x v="5"/>
    <x v="0"/>
    <s v="Business"/>
    <x v="2"/>
    <s v="Insulated Bottle"/>
    <n v="1"/>
    <n v="35.520000000000003"/>
    <n v="0"/>
    <n v="13.21"/>
    <n v="35.520000000000003"/>
    <n v="13.21"/>
    <n v="22.310000000000002"/>
    <n v="0.62809684684684686"/>
  </r>
  <r>
    <n v="2499"/>
    <d v="2026-03-04T00:00:00"/>
    <n v="2026"/>
    <x v="0"/>
    <n v="3"/>
    <x v="2"/>
    <x v="3"/>
    <x v="7"/>
    <x v="2"/>
    <s v="New"/>
    <x v="3"/>
    <s v="Alpine Tent 4P"/>
    <n v="2"/>
    <n v="341.1"/>
    <n v="0"/>
    <n v="200.19"/>
    <n v="682.2"/>
    <n v="400.38"/>
    <n v="281.82000000000005"/>
    <n v="0.41310466138962187"/>
  </r>
  <r>
    <n v="2698"/>
    <d v="2026-03-04T00:00:00"/>
    <n v="2026"/>
    <x v="0"/>
    <n v="3"/>
    <x v="2"/>
    <x v="2"/>
    <x v="16"/>
    <x v="3"/>
    <s v="New"/>
    <x v="4"/>
    <s v="Recovery Roller"/>
    <n v="4"/>
    <n v="36.08"/>
    <n v="0"/>
    <n v="13.89"/>
    <n v="144.32"/>
    <n v="55.56"/>
    <n v="88.759999999999991"/>
    <n v="0.61502217294900219"/>
  </r>
  <r>
    <n v="4416"/>
    <d v="2026-03-04T00:00:00"/>
    <n v="2026"/>
    <x v="0"/>
    <n v="3"/>
    <x v="2"/>
    <x v="3"/>
    <x v="4"/>
    <x v="0"/>
    <s v="Business"/>
    <x v="1"/>
    <s v="Summit Backpack 45L"/>
    <n v="2"/>
    <n v="151.69999999999999"/>
    <n v="0"/>
    <n v="80.44"/>
    <n v="303.39999999999998"/>
    <n v="160.88"/>
    <n v="142.51999999999998"/>
    <n v="0.46974291364535264"/>
  </r>
  <r>
    <n v="4434"/>
    <d v="2026-03-04T00:00:00"/>
    <n v="2026"/>
    <x v="0"/>
    <n v="3"/>
    <x v="2"/>
    <x v="1"/>
    <x v="6"/>
    <x v="3"/>
    <s v="New"/>
    <x v="1"/>
    <s v="Summit Backpack 45L"/>
    <n v="2"/>
    <n v="151.55000000000001"/>
    <n v="0.1"/>
    <n v="80.680000000000007"/>
    <n v="272.79000000000002"/>
    <n v="161.36000000000001"/>
    <n v="111.43"/>
    <n v="0.40848271564206901"/>
  </r>
  <r>
    <n v="4992"/>
    <d v="2026-03-04T00:00:00"/>
    <n v="2026"/>
    <x v="0"/>
    <n v="3"/>
    <x v="2"/>
    <x v="2"/>
    <x v="2"/>
    <x v="1"/>
    <s v="Business"/>
    <x v="0"/>
    <s v="Commuter Helmet"/>
    <n v="5"/>
    <n v="82.44"/>
    <n v="0.1"/>
    <n v="41.57"/>
    <n v="370.98"/>
    <n v="207.85"/>
    <n v="163.13000000000002"/>
    <n v="0.43972720901396306"/>
  </r>
  <r>
    <n v="388"/>
    <d v="2026-03-05T00:00:00"/>
    <n v="2026"/>
    <x v="0"/>
    <n v="3"/>
    <x v="2"/>
    <x v="3"/>
    <x v="8"/>
    <x v="0"/>
    <s v="Returning"/>
    <x v="4"/>
    <s v="Recovery Roller"/>
    <n v="1"/>
    <n v="35.61"/>
    <n v="0.05"/>
    <n v="13.8"/>
    <n v="33.829499999999996"/>
    <n v="13.8"/>
    <n v="20.029499999999995"/>
    <n v="0.59207200815855976"/>
  </r>
  <r>
    <n v="977"/>
    <d v="2026-03-05T00:00:00"/>
    <n v="2026"/>
    <x v="0"/>
    <n v="3"/>
    <x v="2"/>
    <x v="0"/>
    <x v="0"/>
    <x v="3"/>
    <s v="New"/>
    <x v="1"/>
    <s v="Summit Backpack 45L"/>
    <n v="5"/>
    <n v="156.13"/>
    <n v="0"/>
    <n v="77.03"/>
    <n v="780.65"/>
    <n v="385.15"/>
    <n v="395.5"/>
    <n v="0.50662909114199706"/>
  </r>
  <r>
    <n v="996"/>
    <d v="2026-03-05T00:00:00"/>
    <n v="2026"/>
    <x v="0"/>
    <n v="3"/>
    <x v="2"/>
    <x v="0"/>
    <x v="15"/>
    <x v="0"/>
    <s v="Returning"/>
    <x v="3"/>
    <s v="Compact Sleeping Bag"/>
    <n v="1"/>
    <n v="124.31"/>
    <n v="0"/>
    <n v="61.16"/>
    <n v="124.31"/>
    <n v="61.16"/>
    <n v="63.150000000000006"/>
    <n v="0.50800418309066053"/>
  </r>
  <r>
    <n v="1923"/>
    <d v="2026-03-05T00:00:00"/>
    <n v="2026"/>
    <x v="0"/>
    <n v="3"/>
    <x v="2"/>
    <x v="1"/>
    <x v="14"/>
    <x v="2"/>
    <s v="Business"/>
    <x v="3"/>
    <s v="Portable Camp Stove"/>
    <n v="3"/>
    <n v="82.9"/>
    <n v="0.1"/>
    <n v="38.31"/>
    <n v="223.83"/>
    <n v="114.93"/>
    <n v="108.9"/>
    <n v="0.48652995577000402"/>
  </r>
  <r>
    <n v="4904"/>
    <d v="2026-03-05T00:00:00"/>
    <n v="2026"/>
    <x v="0"/>
    <n v="3"/>
    <x v="2"/>
    <x v="1"/>
    <x v="11"/>
    <x v="2"/>
    <s v="Business"/>
    <x v="0"/>
    <s v="Compact Repair Kit"/>
    <n v="1"/>
    <n v="41.1"/>
    <n v="0"/>
    <n v="16.34"/>
    <n v="41.1"/>
    <n v="16.34"/>
    <n v="24.76"/>
    <n v="0.60243309002433088"/>
  </r>
  <r>
    <n v="1036"/>
    <d v="2026-03-06T00:00:00"/>
    <n v="2026"/>
    <x v="0"/>
    <n v="3"/>
    <x v="2"/>
    <x v="0"/>
    <x v="0"/>
    <x v="0"/>
    <s v="Business"/>
    <x v="0"/>
    <s v="Compact Repair Kit"/>
    <n v="1"/>
    <n v="40.380000000000003"/>
    <n v="0"/>
    <n v="16.41"/>
    <n v="40.380000000000003"/>
    <n v="16.41"/>
    <n v="23.970000000000002"/>
    <n v="0.59361069836552749"/>
  </r>
  <r>
    <n v="1470"/>
    <d v="2026-03-06T00:00:00"/>
    <n v="2026"/>
    <x v="0"/>
    <n v="3"/>
    <x v="2"/>
    <x v="2"/>
    <x v="2"/>
    <x v="0"/>
    <s v="Returning"/>
    <x v="0"/>
    <s v="Commuter Helmet"/>
    <n v="1"/>
    <n v="80.349999999999994"/>
    <n v="0.1"/>
    <n v="42.43"/>
    <n v="72.314999999999998"/>
    <n v="42.43"/>
    <n v="29.884999999999998"/>
    <n v="0.41326142570697638"/>
  </r>
  <r>
    <n v="2907"/>
    <d v="2026-03-06T00:00:00"/>
    <n v="2026"/>
    <x v="0"/>
    <n v="3"/>
    <x v="2"/>
    <x v="3"/>
    <x v="13"/>
    <x v="0"/>
    <s v="Returning"/>
    <x v="0"/>
    <s v="Compact Repair Kit"/>
    <n v="1"/>
    <n v="40.44"/>
    <n v="0.05"/>
    <n v="16.829999999999998"/>
    <n v="38.417999999999999"/>
    <n v="16.829999999999998"/>
    <n v="21.588000000000001"/>
    <n v="0.56192409807902555"/>
  </r>
  <r>
    <n v="2997"/>
    <d v="2026-03-06T00:00:00"/>
    <n v="2026"/>
    <x v="0"/>
    <n v="3"/>
    <x v="2"/>
    <x v="2"/>
    <x v="16"/>
    <x v="0"/>
    <s v="Returning"/>
    <x v="2"/>
    <s v="Insulated Bottle"/>
    <n v="3"/>
    <n v="35.89"/>
    <n v="0"/>
    <n v="13.25"/>
    <n v="107.67"/>
    <n v="39.75"/>
    <n v="67.92"/>
    <n v="0.63081638339370294"/>
  </r>
  <r>
    <n v="3056"/>
    <d v="2026-03-06T00:00:00"/>
    <n v="2026"/>
    <x v="0"/>
    <n v="3"/>
    <x v="2"/>
    <x v="1"/>
    <x v="12"/>
    <x v="3"/>
    <s v="Returning"/>
    <x v="2"/>
    <s v="Travel Backpack 35L"/>
    <n v="3"/>
    <n v="163.44999999999999"/>
    <n v="0"/>
    <n v="86.88"/>
    <n v="490.34999999999997"/>
    <n v="260.64"/>
    <n v="229.70999999999998"/>
    <n v="0.46846130315081064"/>
  </r>
  <r>
    <n v="471"/>
    <d v="2026-03-07T00:00:00"/>
    <n v="2026"/>
    <x v="0"/>
    <n v="3"/>
    <x v="2"/>
    <x v="1"/>
    <x v="1"/>
    <x v="2"/>
    <s v="Returning"/>
    <x v="4"/>
    <s v="Resistance Band Set"/>
    <n v="2"/>
    <n v="40.020000000000003"/>
    <n v="0"/>
    <n v="14.38"/>
    <n v="80.040000000000006"/>
    <n v="28.76"/>
    <n v="51.28"/>
    <n v="0.64067966016991496"/>
  </r>
  <r>
    <n v="842"/>
    <d v="2026-03-07T00:00:00"/>
    <n v="2026"/>
    <x v="0"/>
    <n v="3"/>
    <x v="2"/>
    <x v="0"/>
    <x v="15"/>
    <x v="0"/>
    <s v="New"/>
    <x v="4"/>
    <s v="Resistance Band Set"/>
    <n v="1"/>
    <n v="40.01"/>
    <n v="0.05"/>
    <n v="14.35"/>
    <n v="38.009499999999996"/>
    <n v="14.35"/>
    <n v="23.659499999999994"/>
    <n v="0.62246280535129372"/>
  </r>
  <r>
    <n v="3386"/>
    <d v="2026-03-07T00:00:00"/>
    <n v="2026"/>
    <x v="0"/>
    <n v="3"/>
    <x v="2"/>
    <x v="1"/>
    <x v="12"/>
    <x v="0"/>
    <s v="Returning"/>
    <x v="1"/>
    <s v="Summit Backpack 45L"/>
    <n v="3"/>
    <n v="155.16"/>
    <n v="0"/>
    <n v="76.849999999999994"/>
    <n v="465.48"/>
    <n v="230.54999999999998"/>
    <n v="234.93000000000004"/>
    <n v="0.50470482083011092"/>
  </r>
  <r>
    <n v="4505"/>
    <d v="2026-03-07T00:00:00"/>
    <n v="2026"/>
    <x v="0"/>
    <n v="3"/>
    <x v="2"/>
    <x v="1"/>
    <x v="14"/>
    <x v="3"/>
    <s v="New"/>
    <x v="4"/>
    <s v="Resistance Band Set"/>
    <n v="1"/>
    <n v="39.96"/>
    <n v="0"/>
    <n v="14.5"/>
    <n v="39.96"/>
    <n v="14.5"/>
    <n v="25.46"/>
    <n v="0.63713713713713716"/>
  </r>
  <r>
    <n v="1286"/>
    <d v="2026-03-08T00:00:00"/>
    <n v="2026"/>
    <x v="0"/>
    <n v="3"/>
    <x v="2"/>
    <x v="1"/>
    <x v="1"/>
    <x v="0"/>
    <s v="New"/>
    <x v="1"/>
    <s v="Trail Boots"/>
    <n v="1"/>
    <n v="146.6"/>
    <n v="0"/>
    <n v="78.92"/>
    <n v="146.6"/>
    <n v="78.92"/>
    <n v="67.679999999999993"/>
    <n v="0.46166439290586625"/>
  </r>
  <r>
    <n v="2653"/>
    <d v="2026-03-08T00:00:00"/>
    <n v="2026"/>
    <x v="0"/>
    <n v="3"/>
    <x v="2"/>
    <x v="1"/>
    <x v="14"/>
    <x v="2"/>
    <s v="Returning"/>
    <x v="1"/>
    <s v="Hiking Daypack 20L"/>
    <n v="1"/>
    <n v="94.38"/>
    <n v="0"/>
    <n v="44.78"/>
    <n v="94.38"/>
    <n v="44.78"/>
    <n v="49.599999999999994"/>
    <n v="0.52553507098961638"/>
  </r>
  <r>
    <n v="4465"/>
    <d v="2026-03-08T00:00:00"/>
    <n v="2026"/>
    <x v="0"/>
    <n v="3"/>
    <x v="2"/>
    <x v="1"/>
    <x v="12"/>
    <x v="2"/>
    <s v="Returning"/>
    <x v="4"/>
    <s v="Weighted Vest"/>
    <n v="1"/>
    <n v="121.77"/>
    <n v="0"/>
    <n v="67.52"/>
    <n v="121.77"/>
    <n v="67.52"/>
    <n v="54.25"/>
    <n v="0.44551203087788455"/>
  </r>
  <r>
    <n v="4576"/>
    <d v="2026-03-08T00:00:00"/>
    <n v="2026"/>
    <x v="0"/>
    <n v="3"/>
    <x v="2"/>
    <x v="3"/>
    <x v="8"/>
    <x v="3"/>
    <s v="Returning"/>
    <x v="3"/>
    <s v="Compact Sleeping Bag"/>
    <n v="5"/>
    <n v="123.29"/>
    <n v="0"/>
    <n v="61.34"/>
    <n v="616.45000000000005"/>
    <n v="306.70000000000005"/>
    <n v="309.75"/>
    <n v="0.50247384216075919"/>
  </r>
  <r>
    <n v="718"/>
    <d v="2026-03-09T00:00:00"/>
    <n v="2026"/>
    <x v="0"/>
    <n v="3"/>
    <x v="2"/>
    <x v="1"/>
    <x v="12"/>
    <x v="0"/>
    <s v="New"/>
    <x v="4"/>
    <s v="Resistance Band Set"/>
    <n v="1"/>
    <n v="41.15"/>
    <n v="0.05"/>
    <n v="14.4"/>
    <n v="39.092499999999994"/>
    <n v="14.4"/>
    <n v="24.692499999999995"/>
    <n v="0.63164289825414077"/>
  </r>
  <r>
    <n v="1527"/>
    <d v="2026-03-09T00:00:00"/>
    <n v="2026"/>
    <x v="0"/>
    <n v="3"/>
    <x v="2"/>
    <x v="3"/>
    <x v="4"/>
    <x v="3"/>
    <s v="New"/>
    <x v="2"/>
    <s v="Insulated Bottle"/>
    <n v="4"/>
    <n v="35.42"/>
    <n v="0"/>
    <n v="13.31"/>
    <n v="141.68"/>
    <n v="53.24"/>
    <n v="88.44"/>
    <n v="0.62422360248447195"/>
  </r>
  <r>
    <n v="1797"/>
    <d v="2026-03-09T00:00:00"/>
    <n v="2026"/>
    <x v="0"/>
    <n v="3"/>
    <x v="2"/>
    <x v="1"/>
    <x v="12"/>
    <x v="0"/>
    <s v="Business"/>
    <x v="0"/>
    <s v="Cycling Pack 12L"/>
    <n v="1"/>
    <n v="103.74"/>
    <n v="0.1"/>
    <n v="51.32"/>
    <n v="93.366"/>
    <n v="51.32"/>
    <n v="42.045999999999999"/>
    <n v="0.45033523980892404"/>
  </r>
  <r>
    <n v="2917"/>
    <d v="2026-03-09T00:00:00"/>
    <n v="2026"/>
    <x v="0"/>
    <n v="3"/>
    <x v="2"/>
    <x v="2"/>
    <x v="16"/>
    <x v="3"/>
    <s v="Business"/>
    <x v="2"/>
    <s v="Travel Backpack 35L"/>
    <n v="2"/>
    <n v="165.49"/>
    <n v="0.05"/>
    <n v="89.82"/>
    <n v="314.43099999999998"/>
    <n v="179.64"/>
    <n v="134.791"/>
    <n v="0.4286822864157796"/>
  </r>
  <r>
    <n v="4095"/>
    <d v="2026-03-09T00:00:00"/>
    <n v="2026"/>
    <x v="0"/>
    <n v="3"/>
    <x v="2"/>
    <x v="1"/>
    <x v="6"/>
    <x v="3"/>
    <s v="New"/>
    <x v="1"/>
    <s v="Trekking Poles"/>
    <n v="1"/>
    <n v="72.87"/>
    <n v="0.05"/>
    <n v="32"/>
    <n v="69.226500000000001"/>
    <n v="32"/>
    <n v="37.226500000000001"/>
    <n v="0.53774927231623726"/>
  </r>
  <r>
    <n v="5050"/>
    <d v="2026-03-09T00:00:00"/>
    <n v="2026"/>
    <x v="0"/>
    <n v="3"/>
    <x v="2"/>
    <x v="3"/>
    <x v="13"/>
    <x v="2"/>
    <s v="Returning"/>
    <x v="2"/>
    <s v="Travel Backpack 35L"/>
    <n v="1"/>
    <n v="161.04"/>
    <n v="0"/>
    <n v="85.83"/>
    <n v="161.04"/>
    <n v="85.83"/>
    <n v="75.209999999999994"/>
    <n v="0.46702682563338299"/>
  </r>
  <r>
    <n v="709"/>
    <d v="2026-03-10T00:00:00"/>
    <n v="2026"/>
    <x v="0"/>
    <n v="3"/>
    <x v="2"/>
    <x v="0"/>
    <x v="0"/>
    <x v="0"/>
    <s v="New"/>
    <x v="2"/>
    <s v="Carry-On Duffel"/>
    <n v="3"/>
    <n v="130.6"/>
    <n v="0.05"/>
    <n v="65.62"/>
    <n v="372.20999999999992"/>
    <n v="196.86"/>
    <n v="175.34999999999991"/>
    <n v="0.47110502135891014"/>
  </r>
  <r>
    <n v="1073"/>
    <d v="2026-03-10T00:00:00"/>
    <n v="2026"/>
    <x v="0"/>
    <n v="3"/>
    <x v="2"/>
    <x v="2"/>
    <x v="10"/>
    <x v="3"/>
    <s v="Returning"/>
    <x v="0"/>
    <s v="Commuter Helmet"/>
    <n v="2"/>
    <n v="81.290000000000006"/>
    <n v="0"/>
    <n v="43.9"/>
    <n v="162.58000000000001"/>
    <n v="87.8"/>
    <n v="74.780000000000015"/>
    <n v="0.45995817443720022"/>
  </r>
  <r>
    <n v="2623"/>
    <d v="2026-03-10T00:00:00"/>
    <n v="2026"/>
    <x v="0"/>
    <n v="3"/>
    <x v="2"/>
    <x v="1"/>
    <x v="12"/>
    <x v="3"/>
    <s v="New"/>
    <x v="0"/>
    <s v="Cycling Pack 12L"/>
    <n v="2"/>
    <n v="103.33"/>
    <n v="0.05"/>
    <n v="51.58"/>
    <n v="196.327"/>
    <n v="103.16"/>
    <n v="93.167000000000002"/>
    <n v="0.47455011282197557"/>
  </r>
  <r>
    <n v="2625"/>
    <d v="2026-03-10T00:00:00"/>
    <n v="2026"/>
    <x v="0"/>
    <n v="3"/>
    <x v="2"/>
    <x v="3"/>
    <x v="7"/>
    <x v="2"/>
    <s v="Business"/>
    <x v="4"/>
    <s v="Training Mat"/>
    <n v="2"/>
    <n v="51.14"/>
    <n v="0"/>
    <n v="21.58"/>
    <n v="102.28"/>
    <n v="43.16"/>
    <n v="59.120000000000005"/>
    <n v="0.57802111849824012"/>
  </r>
  <r>
    <n v="3304"/>
    <d v="2026-03-10T00:00:00"/>
    <n v="2026"/>
    <x v="0"/>
    <n v="3"/>
    <x v="2"/>
    <x v="1"/>
    <x v="12"/>
    <x v="3"/>
    <s v="Returning"/>
    <x v="0"/>
    <s v="Trail Bike Light"/>
    <n v="2"/>
    <n v="49.7"/>
    <n v="0"/>
    <n v="23.14"/>
    <n v="99.4"/>
    <n v="46.28"/>
    <n v="53.120000000000005"/>
    <n v="0.53440643863179071"/>
  </r>
  <r>
    <n v="4876"/>
    <d v="2026-03-10T00:00:00"/>
    <n v="2026"/>
    <x v="0"/>
    <n v="3"/>
    <x v="2"/>
    <x v="3"/>
    <x v="4"/>
    <x v="0"/>
    <s v="Returning"/>
    <x v="0"/>
    <s v="Compact Repair Kit"/>
    <n v="1"/>
    <n v="39.659999999999997"/>
    <n v="0.05"/>
    <n v="16.93"/>
    <n v="37.676999999999992"/>
    <n v="16.93"/>
    <n v="20.746999999999993"/>
    <n v="0.5506542452955383"/>
  </r>
  <r>
    <n v="83"/>
    <d v="2026-03-11T00:00:00"/>
    <n v="2026"/>
    <x v="0"/>
    <n v="3"/>
    <x v="2"/>
    <x v="1"/>
    <x v="12"/>
    <x v="1"/>
    <s v="Business"/>
    <x v="4"/>
    <s v="Training Mat"/>
    <n v="4"/>
    <n v="50.65"/>
    <n v="0.15"/>
    <n v="22"/>
    <n v="172.20999999999998"/>
    <n v="88"/>
    <n v="84.20999999999998"/>
    <n v="0.48899599326403803"/>
  </r>
  <r>
    <n v="863"/>
    <d v="2026-03-11T00:00:00"/>
    <n v="2026"/>
    <x v="0"/>
    <n v="3"/>
    <x v="2"/>
    <x v="2"/>
    <x v="2"/>
    <x v="3"/>
    <s v="Returning"/>
    <x v="4"/>
    <s v="Training Mat"/>
    <n v="2"/>
    <n v="50.72"/>
    <n v="0"/>
    <n v="21.88"/>
    <n v="101.44"/>
    <n v="43.76"/>
    <n v="57.68"/>
    <n v="0.56861198738170349"/>
  </r>
  <r>
    <n v="2323"/>
    <d v="2026-03-11T00:00:00"/>
    <n v="2026"/>
    <x v="0"/>
    <n v="3"/>
    <x v="2"/>
    <x v="1"/>
    <x v="12"/>
    <x v="2"/>
    <s v="New"/>
    <x v="2"/>
    <s v="Insulated Bottle"/>
    <n v="2"/>
    <n v="36.08"/>
    <n v="0.05"/>
    <n v="13.19"/>
    <n v="68.551999999999992"/>
    <n v="26.38"/>
    <n v="42.171999999999997"/>
    <n v="0.61518263507993931"/>
  </r>
  <r>
    <n v="3064"/>
    <d v="2026-03-11T00:00:00"/>
    <n v="2026"/>
    <x v="0"/>
    <n v="3"/>
    <x v="2"/>
    <x v="3"/>
    <x v="8"/>
    <x v="0"/>
    <s v="Returning"/>
    <x v="3"/>
    <s v="Compact Sleeping Bag"/>
    <n v="6"/>
    <n v="124.04"/>
    <n v="0.05"/>
    <n v="61.17"/>
    <n v="707.02800000000002"/>
    <n v="367.02"/>
    <n v="340.00800000000004"/>
    <n v="0.48089750335205966"/>
  </r>
  <r>
    <n v="4995"/>
    <d v="2026-03-11T00:00:00"/>
    <n v="2026"/>
    <x v="0"/>
    <n v="3"/>
    <x v="2"/>
    <x v="1"/>
    <x v="12"/>
    <x v="3"/>
    <s v="New"/>
    <x v="1"/>
    <s v="Hiking Daypack 20L"/>
    <n v="3"/>
    <n v="90.31"/>
    <n v="0"/>
    <n v="44.58"/>
    <n v="270.93"/>
    <n v="133.74"/>
    <n v="137.19"/>
    <n v="0.50636695825489975"/>
  </r>
  <r>
    <n v="46"/>
    <d v="2026-03-12T00:00:00"/>
    <n v="2026"/>
    <x v="0"/>
    <n v="3"/>
    <x v="2"/>
    <x v="3"/>
    <x v="7"/>
    <x v="0"/>
    <s v="Returning"/>
    <x v="1"/>
    <s v="Trekking Poles"/>
    <n v="4"/>
    <n v="72.63"/>
    <n v="0.1"/>
    <n v="31.45"/>
    <n v="261.46800000000002"/>
    <n v="125.8"/>
    <n v="135.66800000000001"/>
    <n v="0.51887037801948999"/>
  </r>
  <r>
    <n v="443"/>
    <d v="2026-03-12T00:00:00"/>
    <n v="2026"/>
    <x v="0"/>
    <n v="3"/>
    <x v="2"/>
    <x v="1"/>
    <x v="14"/>
    <x v="0"/>
    <s v="Returning"/>
    <x v="4"/>
    <s v="Resistance Band Set"/>
    <n v="3"/>
    <n v="39.9"/>
    <n v="0"/>
    <n v="14.49"/>
    <n v="119.69999999999999"/>
    <n v="43.47"/>
    <n v="76.22999999999999"/>
    <n v="0.63684210526315788"/>
  </r>
  <r>
    <n v="759"/>
    <d v="2026-03-12T00:00:00"/>
    <n v="2026"/>
    <x v="0"/>
    <n v="3"/>
    <x v="2"/>
    <x v="1"/>
    <x v="12"/>
    <x v="0"/>
    <s v="New"/>
    <x v="4"/>
    <s v="Training Mat"/>
    <n v="1"/>
    <n v="49.79"/>
    <n v="0.1"/>
    <n v="22.29"/>
    <n v="44.811"/>
    <n v="22.29"/>
    <n v="22.521000000000001"/>
    <n v="0.5025774921336279"/>
  </r>
  <r>
    <n v="1097"/>
    <d v="2026-03-12T00:00:00"/>
    <n v="2026"/>
    <x v="0"/>
    <n v="3"/>
    <x v="2"/>
    <x v="2"/>
    <x v="2"/>
    <x v="3"/>
    <s v="New"/>
    <x v="0"/>
    <s v="Compact Repair Kit"/>
    <n v="1"/>
    <n v="41.24"/>
    <n v="0.05"/>
    <n v="16.64"/>
    <n v="39.177999999999997"/>
    <n v="16.64"/>
    <n v="22.537999999999997"/>
    <n v="0.57527183623462141"/>
  </r>
  <r>
    <n v="2152"/>
    <d v="2026-03-12T00:00:00"/>
    <n v="2026"/>
    <x v="0"/>
    <n v="3"/>
    <x v="2"/>
    <x v="0"/>
    <x v="9"/>
    <x v="0"/>
    <s v="New"/>
    <x v="1"/>
    <s v="Trail Boots"/>
    <n v="1"/>
    <n v="142.88999999999999"/>
    <n v="0"/>
    <n v="81.099999999999994"/>
    <n v="142.88999999999999"/>
    <n v="81.099999999999994"/>
    <n v="61.789999999999992"/>
    <n v="0.43243054097557559"/>
  </r>
  <r>
    <n v="2512"/>
    <d v="2026-03-12T00:00:00"/>
    <n v="2026"/>
    <x v="0"/>
    <n v="3"/>
    <x v="2"/>
    <x v="1"/>
    <x v="1"/>
    <x v="0"/>
    <s v="New"/>
    <x v="3"/>
    <s v="Trail Tent 2P"/>
    <n v="2"/>
    <n v="192.76"/>
    <n v="0"/>
    <n v="103.08"/>
    <n v="385.52"/>
    <n v="206.16"/>
    <n v="179.35999999999999"/>
    <n v="0.46524175140070551"/>
  </r>
  <r>
    <n v="2578"/>
    <d v="2026-03-12T00:00:00"/>
    <n v="2026"/>
    <x v="0"/>
    <n v="3"/>
    <x v="2"/>
    <x v="2"/>
    <x v="5"/>
    <x v="0"/>
    <s v="New"/>
    <x v="2"/>
    <s v="Travel Backpack 35L"/>
    <n v="1"/>
    <n v="165.72"/>
    <n v="0"/>
    <n v="89.31"/>
    <n v="165.72"/>
    <n v="89.31"/>
    <n v="76.41"/>
    <n v="0.46107892831281677"/>
  </r>
  <r>
    <n v="3302"/>
    <d v="2026-03-12T00:00:00"/>
    <n v="2026"/>
    <x v="0"/>
    <n v="3"/>
    <x v="2"/>
    <x v="3"/>
    <x v="7"/>
    <x v="2"/>
    <s v="Business"/>
    <x v="2"/>
    <s v="Travel Backpack 35L"/>
    <n v="2"/>
    <n v="164.33"/>
    <n v="0"/>
    <n v="86.07"/>
    <n v="328.66"/>
    <n v="172.14"/>
    <n v="156.52000000000004"/>
    <n v="0.47623684050386428"/>
  </r>
  <r>
    <n v="3752"/>
    <d v="2026-03-12T00:00:00"/>
    <n v="2026"/>
    <x v="0"/>
    <n v="3"/>
    <x v="2"/>
    <x v="3"/>
    <x v="8"/>
    <x v="1"/>
    <s v="Business"/>
    <x v="2"/>
    <s v="Packing Cube Set"/>
    <n v="3"/>
    <n v="45.8"/>
    <n v="0.15"/>
    <n v="18.47"/>
    <n v="116.78999999999998"/>
    <n v="55.41"/>
    <n v="61.379999999999981"/>
    <n v="0.52555869509375797"/>
  </r>
  <r>
    <n v="4839"/>
    <d v="2026-03-12T00:00:00"/>
    <n v="2026"/>
    <x v="0"/>
    <n v="3"/>
    <x v="2"/>
    <x v="1"/>
    <x v="1"/>
    <x v="0"/>
    <s v="New"/>
    <x v="0"/>
    <s v="Cycling Pack 12L"/>
    <n v="2"/>
    <n v="103.08"/>
    <n v="0.05"/>
    <n v="49.27"/>
    <n v="195.85199999999998"/>
    <n v="98.54"/>
    <n v="97.311999999999969"/>
    <n v="0.49686497967853266"/>
  </r>
  <r>
    <n v="264"/>
    <d v="2026-03-13T00:00:00"/>
    <n v="2026"/>
    <x v="0"/>
    <n v="3"/>
    <x v="2"/>
    <x v="0"/>
    <x v="0"/>
    <x v="0"/>
    <s v="Business"/>
    <x v="2"/>
    <s v="Packing Cube Set"/>
    <n v="4"/>
    <n v="47.33"/>
    <n v="0"/>
    <n v="18.739999999999998"/>
    <n v="189.32"/>
    <n v="74.959999999999994"/>
    <n v="114.36"/>
    <n v="0.60405662370589475"/>
  </r>
  <r>
    <n v="2498"/>
    <d v="2026-03-13T00:00:00"/>
    <n v="2026"/>
    <x v="0"/>
    <n v="3"/>
    <x v="2"/>
    <x v="2"/>
    <x v="3"/>
    <x v="2"/>
    <s v="New"/>
    <x v="0"/>
    <s v="Trail Bike Light"/>
    <n v="1"/>
    <n v="50.04"/>
    <n v="0"/>
    <n v="22.64"/>
    <n v="50.04"/>
    <n v="22.64"/>
    <n v="27.4"/>
    <n v="0.54756195043964828"/>
  </r>
  <r>
    <n v="3929"/>
    <d v="2026-03-13T00:00:00"/>
    <n v="2026"/>
    <x v="0"/>
    <n v="3"/>
    <x v="2"/>
    <x v="3"/>
    <x v="13"/>
    <x v="0"/>
    <s v="New"/>
    <x v="4"/>
    <s v="Weighted Vest"/>
    <n v="1"/>
    <n v="125.69"/>
    <n v="0"/>
    <n v="67.150000000000006"/>
    <n v="125.69"/>
    <n v="67.150000000000006"/>
    <n v="58.539999999999992"/>
    <n v="0.465749065160315"/>
  </r>
  <r>
    <n v="4195"/>
    <d v="2026-03-13T00:00:00"/>
    <n v="2026"/>
    <x v="0"/>
    <n v="3"/>
    <x v="2"/>
    <x v="3"/>
    <x v="13"/>
    <x v="3"/>
    <s v="New"/>
    <x v="1"/>
    <s v="Trail Boots"/>
    <n v="2"/>
    <n v="142.72999999999999"/>
    <n v="0.1"/>
    <n v="77.28"/>
    <n v="256.91399999999999"/>
    <n v="154.56"/>
    <n v="102.35399999999998"/>
    <n v="0.39839790747098247"/>
  </r>
  <r>
    <n v="4684"/>
    <d v="2026-03-13T00:00:00"/>
    <n v="2026"/>
    <x v="0"/>
    <n v="3"/>
    <x v="2"/>
    <x v="1"/>
    <x v="12"/>
    <x v="0"/>
    <s v="Returning"/>
    <x v="4"/>
    <s v="Weighted Vest"/>
    <n v="4"/>
    <n v="124.36"/>
    <n v="0"/>
    <n v="68.790000000000006"/>
    <n v="497.44"/>
    <n v="275.16000000000003"/>
    <n v="222.27999999999997"/>
    <n v="0.44684786104856861"/>
  </r>
  <r>
    <n v="313"/>
    <d v="2026-03-14T00:00:00"/>
    <n v="2026"/>
    <x v="0"/>
    <n v="3"/>
    <x v="2"/>
    <x v="3"/>
    <x v="8"/>
    <x v="0"/>
    <s v="New"/>
    <x v="0"/>
    <s v="Compact Repair Kit"/>
    <n v="4"/>
    <n v="40.42"/>
    <n v="0.1"/>
    <n v="16.25"/>
    <n v="145.512"/>
    <n v="65"/>
    <n v="80.512"/>
    <n v="0.5533014459288581"/>
  </r>
  <r>
    <n v="1056"/>
    <d v="2026-03-14T00:00:00"/>
    <n v="2026"/>
    <x v="0"/>
    <n v="3"/>
    <x v="2"/>
    <x v="0"/>
    <x v="15"/>
    <x v="0"/>
    <s v="Returning"/>
    <x v="3"/>
    <s v="Trail Tent 2P"/>
    <n v="1"/>
    <n v="192.86"/>
    <n v="0"/>
    <n v="101.13"/>
    <n v="192.86"/>
    <n v="101.13"/>
    <n v="91.730000000000018"/>
    <n v="0.475629990666805"/>
  </r>
  <r>
    <n v="2189"/>
    <d v="2026-03-14T00:00:00"/>
    <n v="2026"/>
    <x v="0"/>
    <n v="3"/>
    <x v="2"/>
    <x v="3"/>
    <x v="4"/>
    <x v="3"/>
    <s v="New"/>
    <x v="1"/>
    <s v="Trekking Poles"/>
    <n v="2"/>
    <n v="72.34"/>
    <n v="0"/>
    <n v="33.29"/>
    <n v="144.68"/>
    <n v="66.58"/>
    <n v="78.100000000000009"/>
    <n v="0.53981199889411113"/>
  </r>
  <r>
    <n v="2617"/>
    <d v="2026-03-14T00:00:00"/>
    <n v="2026"/>
    <x v="0"/>
    <n v="3"/>
    <x v="2"/>
    <x v="3"/>
    <x v="13"/>
    <x v="0"/>
    <s v="New"/>
    <x v="2"/>
    <s v="Insulated Bottle"/>
    <n v="2"/>
    <n v="35.409999999999997"/>
    <n v="0"/>
    <n v="13.89"/>
    <n v="70.819999999999993"/>
    <n v="27.78"/>
    <n v="43.039999999999992"/>
    <n v="0.60773792713922614"/>
  </r>
  <r>
    <n v="2901"/>
    <d v="2026-03-14T00:00:00"/>
    <n v="2026"/>
    <x v="0"/>
    <n v="3"/>
    <x v="2"/>
    <x v="3"/>
    <x v="8"/>
    <x v="1"/>
    <s v="Business"/>
    <x v="0"/>
    <s v="Cycling Pack 12L"/>
    <n v="12"/>
    <n v="102.25"/>
    <n v="0.1"/>
    <n v="51.07"/>
    <n v="1104.3"/>
    <n v="612.84"/>
    <n v="491.45999999999992"/>
    <n v="0.44504210812279266"/>
  </r>
  <r>
    <n v="2952"/>
    <d v="2026-03-14T00:00:00"/>
    <n v="2026"/>
    <x v="0"/>
    <n v="3"/>
    <x v="2"/>
    <x v="1"/>
    <x v="1"/>
    <x v="0"/>
    <s v="New"/>
    <x v="0"/>
    <s v="Trail Bike Light"/>
    <n v="1"/>
    <n v="51.86"/>
    <n v="0.1"/>
    <n v="22.34"/>
    <n v="46.673999999999999"/>
    <n v="22.34"/>
    <n v="24.334"/>
    <n v="0.52136092899687192"/>
  </r>
  <r>
    <n v="3421"/>
    <d v="2026-03-14T00:00:00"/>
    <n v="2026"/>
    <x v="0"/>
    <n v="3"/>
    <x v="2"/>
    <x v="3"/>
    <x v="8"/>
    <x v="0"/>
    <s v="Returning"/>
    <x v="2"/>
    <s v="Insulated Bottle"/>
    <n v="1"/>
    <n v="36.520000000000003"/>
    <n v="0.05"/>
    <n v="13.23"/>
    <n v="34.694000000000003"/>
    <n v="13.23"/>
    <n v="21.464000000000002"/>
    <n v="0.61866605176687617"/>
  </r>
  <r>
    <n v="3536"/>
    <d v="2026-03-14T00:00:00"/>
    <n v="2026"/>
    <x v="0"/>
    <n v="3"/>
    <x v="2"/>
    <x v="2"/>
    <x v="10"/>
    <x v="0"/>
    <s v="New"/>
    <x v="1"/>
    <s v="Summit Backpack 45L"/>
    <n v="2"/>
    <n v="153.66"/>
    <n v="0.1"/>
    <n v="78.430000000000007"/>
    <n v="276.58800000000002"/>
    <n v="156.86000000000001"/>
    <n v="119.72800000000001"/>
    <n v="0.43287488972768162"/>
  </r>
  <r>
    <n v="3878"/>
    <d v="2026-03-14T00:00:00"/>
    <n v="2026"/>
    <x v="0"/>
    <n v="3"/>
    <x v="2"/>
    <x v="1"/>
    <x v="14"/>
    <x v="3"/>
    <s v="Returning"/>
    <x v="4"/>
    <s v="Resistance Band Set"/>
    <n v="1"/>
    <n v="41.05"/>
    <n v="0.1"/>
    <n v="14.94"/>
    <n v="36.945"/>
    <n v="14.94"/>
    <n v="22.005000000000003"/>
    <n v="0.59561510353227776"/>
  </r>
  <r>
    <n v="2027"/>
    <d v="2026-03-15T00:00:00"/>
    <n v="2026"/>
    <x v="0"/>
    <n v="3"/>
    <x v="2"/>
    <x v="2"/>
    <x v="2"/>
    <x v="0"/>
    <s v="Returning"/>
    <x v="2"/>
    <s v="Carry-On Duffel"/>
    <n v="4"/>
    <n v="136.21"/>
    <n v="0.05"/>
    <n v="68.55"/>
    <n v="517.59799999999996"/>
    <n v="274.2"/>
    <n v="243.39799999999997"/>
    <n v="0.4702452482428448"/>
  </r>
  <r>
    <n v="3280"/>
    <d v="2026-03-15T00:00:00"/>
    <n v="2026"/>
    <x v="0"/>
    <n v="3"/>
    <x v="2"/>
    <x v="3"/>
    <x v="4"/>
    <x v="0"/>
    <s v="Returning"/>
    <x v="2"/>
    <s v="Packing Cube Set"/>
    <n v="3"/>
    <n v="46.68"/>
    <n v="0"/>
    <n v="18.760000000000002"/>
    <n v="140.04"/>
    <n v="56.28"/>
    <n v="83.759999999999991"/>
    <n v="0.59811482433590402"/>
  </r>
  <r>
    <n v="5149"/>
    <d v="2026-03-15T00:00:00"/>
    <n v="2026"/>
    <x v="0"/>
    <n v="3"/>
    <x v="2"/>
    <x v="1"/>
    <x v="12"/>
    <x v="2"/>
    <s v="New"/>
    <x v="2"/>
    <s v="Insulated Bottle"/>
    <n v="1"/>
    <n v="35.340000000000003"/>
    <n v="0.05"/>
    <n v="13.37"/>
    <n v="33.573"/>
    <n v="13.37"/>
    <n v="20.203000000000003"/>
    <n v="0.60176332171685587"/>
  </r>
  <r>
    <n v="412"/>
    <d v="2026-03-16T00:00:00"/>
    <n v="2026"/>
    <x v="0"/>
    <n v="3"/>
    <x v="2"/>
    <x v="3"/>
    <x v="7"/>
    <x v="2"/>
    <s v="Returning"/>
    <x v="4"/>
    <s v="Resistance Band Set"/>
    <n v="2"/>
    <n v="40.19"/>
    <n v="0"/>
    <n v="14.92"/>
    <n v="80.38"/>
    <n v="29.84"/>
    <n v="50.539999999999992"/>
    <n v="0.62876337397362525"/>
  </r>
  <r>
    <n v="1161"/>
    <d v="2026-03-16T00:00:00"/>
    <n v="2026"/>
    <x v="0"/>
    <n v="3"/>
    <x v="2"/>
    <x v="1"/>
    <x v="12"/>
    <x v="0"/>
    <s v="New"/>
    <x v="0"/>
    <s v="Cycling Pack 12L"/>
    <n v="2"/>
    <n v="101.73"/>
    <n v="0.05"/>
    <n v="51.56"/>
    <n v="193.28700000000001"/>
    <n v="103.12"/>
    <n v="90.167000000000002"/>
    <n v="0.46649283190281809"/>
  </r>
  <r>
    <n v="1320"/>
    <d v="2026-03-16T00:00:00"/>
    <n v="2026"/>
    <x v="0"/>
    <n v="3"/>
    <x v="2"/>
    <x v="2"/>
    <x v="3"/>
    <x v="2"/>
    <s v="Business"/>
    <x v="3"/>
    <s v="Trail Tent 2P"/>
    <n v="1"/>
    <n v="200.05"/>
    <n v="0"/>
    <n v="102.69"/>
    <n v="200.05"/>
    <n v="102.69"/>
    <n v="97.360000000000014"/>
    <n v="0.48667833041739567"/>
  </r>
  <r>
    <n v="2528"/>
    <d v="2026-03-16T00:00:00"/>
    <n v="2026"/>
    <x v="0"/>
    <n v="3"/>
    <x v="2"/>
    <x v="3"/>
    <x v="7"/>
    <x v="0"/>
    <s v="New"/>
    <x v="1"/>
    <s v="Hiking Daypack 20L"/>
    <n v="1"/>
    <n v="90.06"/>
    <n v="0"/>
    <n v="44.49"/>
    <n v="90.06"/>
    <n v="44.49"/>
    <n v="45.57"/>
    <n v="0.50599600266489009"/>
  </r>
  <r>
    <n v="2956"/>
    <d v="2026-03-16T00:00:00"/>
    <n v="2026"/>
    <x v="0"/>
    <n v="3"/>
    <x v="2"/>
    <x v="1"/>
    <x v="11"/>
    <x v="0"/>
    <s v="New"/>
    <x v="2"/>
    <s v="Insulated Bottle"/>
    <n v="1"/>
    <n v="37.119999999999997"/>
    <n v="0.1"/>
    <n v="13.39"/>
    <n v="33.408000000000001"/>
    <n v="13.39"/>
    <n v="20.018000000000001"/>
    <n v="0.59919779693486586"/>
  </r>
  <r>
    <n v="2973"/>
    <d v="2026-03-16T00:00:00"/>
    <n v="2026"/>
    <x v="0"/>
    <n v="3"/>
    <x v="2"/>
    <x v="0"/>
    <x v="0"/>
    <x v="2"/>
    <s v="Returning"/>
    <x v="1"/>
    <s v="Summit Backpack 45L"/>
    <n v="2"/>
    <n v="156.09"/>
    <n v="0.1"/>
    <n v="79.72"/>
    <n v="280.96199999999999"/>
    <n v="159.44"/>
    <n v="121.52199999999999"/>
    <n v="0.43252112385304775"/>
  </r>
  <r>
    <n v="3358"/>
    <d v="2026-03-16T00:00:00"/>
    <n v="2026"/>
    <x v="0"/>
    <n v="3"/>
    <x v="2"/>
    <x v="0"/>
    <x v="0"/>
    <x v="1"/>
    <s v="Business"/>
    <x v="4"/>
    <s v="Recovery Roller"/>
    <n v="12"/>
    <n v="36.44"/>
    <n v="0.05"/>
    <n v="13.65"/>
    <n v="415.41599999999994"/>
    <n v="163.80000000000001"/>
    <n v="251.61599999999993"/>
    <n v="0.60569645848980291"/>
  </r>
  <r>
    <n v="164"/>
    <d v="2026-03-17T00:00:00"/>
    <n v="2026"/>
    <x v="0"/>
    <n v="3"/>
    <x v="2"/>
    <x v="0"/>
    <x v="15"/>
    <x v="3"/>
    <s v="Business"/>
    <x v="3"/>
    <s v="Compact Sleeping Bag"/>
    <n v="5"/>
    <n v="123.95"/>
    <n v="0.05"/>
    <n v="59.23"/>
    <n v="588.76249999999993"/>
    <n v="296.14999999999998"/>
    <n v="292.61249999999995"/>
    <n v="0.49699581749856692"/>
  </r>
  <r>
    <n v="995"/>
    <d v="2026-03-17T00:00:00"/>
    <n v="2026"/>
    <x v="0"/>
    <n v="3"/>
    <x v="2"/>
    <x v="2"/>
    <x v="16"/>
    <x v="3"/>
    <s v="Business"/>
    <x v="3"/>
    <s v="Trail Tent 2P"/>
    <n v="1"/>
    <n v="192.84"/>
    <n v="0.15"/>
    <n v="101.42"/>
    <n v="163.91399999999999"/>
    <n v="101.42"/>
    <n v="62.493999999999986"/>
    <n v="0.38126090510877647"/>
  </r>
  <r>
    <n v="4912"/>
    <d v="2026-03-17T00:00:00"/>
    <n v="2026"/>
    <x v="0"/>
    <n v="3"/>
    <x v="2"/>
    <x v="1"/>
    <x v="11"/>
    <x v="0"/>
    <s v="New"/>
    <x v="1"/>
    <s v="Summit Backpack 45L"/>
    <n v="1"/>
    <n v="152.57"/>
    <n v="0.1"/>
    <n v="80.319999999999993"/>
    <n v="137.31299999999999"/>
    <n v="80.319999999999993"/>
    <n v="56.992999999999995"/>
    <n v="0.41505902572953762"/>
  </r>
  <r>
    <n v="29"/>
    <d v="2026-03-18T00:00:00"/>
    <n v="2026"/>
    <x v="0"/>
    <n v="3"/>
    <x v="2"/>
    <x v="3"/>
    <x v="4"/>
    <x v="0"/>
    <s v="Business"/>
    <x v="2"/>
    <s v="Carry-On Duffel"/>
    <n v="2"/>
    <n v="130.4"/>
    <n v="0"/>
    <n v="67.599999999999994"/>
    <n v="260.8"/>
    <n v="135.19999999999999"/>
    <n v="125.60000000000002"/>
    <n v="0.48159509202453993"/>
  </r>
  <r>
    <n v="891"/>
    <d v="2026-03-18T00:00:00"/>
    <n v="2026"/>
    <x v="0"/>
    <n v="3"/>
    <x v="2"/>
    <x v="2"/>
    <x v="3"/>
    <x v="0"/>
    <s v="New"/>
    <x v="1"/>
    <s v="Hiking Daypack 20L"/>
    <n v="2"/>
    <n v="94.25"/>
    <n v="0.1"/>
    <n v="44.99"/>
    <n v="169.65"/>
    <n v="89.98"/>
    <n v="79.67"/>
    <n v="0.46961391099322131"/>
  </r>
  <r>
    <n v="1143"/>
    <d v="2026-03-18T00:00:00"/>
    <n v="2026"/>
    <x v="0"/>
    <n v="3"/>
    <x v="2"/>
    <x v="1"/>
    <x v="12"/>
    <x v="0"/>
    <s v="Business"/>
    <x v="3"/>
    <s v="Compact Sleeping Bag"/>
    <n v="5"/>
    <n v="125.91"/>
    <n v="0"/>
    <n v="59.36"/>
    <n v="629.54999999999995"/>
    <n v="296.8"/>
    <n v="332.74999999999994"/>
    <n v="0.52855214041775866"/>
  </r>
  <r>
    <n v="2478"/>
    <d v="2026-03-18T00:00:00"/>
    <n v="2026"/>
    <x v="0"/>
    <n v="3"/>
    <x v="2"/>
    <x v="3"/>
    <x v="7"/>
    <x v="2"/>
    <s v="Returning"/>
    <x v="4"/>
    <s v="Resistance Band Set"/>
    <n v="2"/>
    <n v="39.619999999999997"/>
    <n v="0"/>
    <n v="14.78"/>
    <n v="79.239999999999995"/>
    <n v="29.56"/>
    <n v="49.679999999999993"/>
    <n v="0.62695608278647141"/>
  </r>
  <r>
    <n v="3961"/>
    <d v="2026-03-18T00:00:00"/>
    <n v="2026"/>
    <x v="0"/>
    <n v="3"/>
    <x v="2"/>
    <x v="0"/>
    <x v="9"/>
    <x v="0"/>
    <s v="Business"/>
    <x v="4"/>
    <s v="Recovery Roller"/>
    <n v="3"/>
    <n v="36.32"/>
    <n v="0"/>
    <n v="14.18"/>
    <n v="108.96000000000001"/>
    <n v="42.54"/>
    <n v="66.420000000000016"/>
    <n v="0.60958149779735693"/>
  </r>
  <r>
    <n v="4724"/>
    <d v="2026-03-18T00:00:00"/>
    <n v="2026"/>
    <x v="0"/>
    <n v="3"/>
    <x v="2"/>
    <x v="0"/>
    <x v="15"/>
    <x v="2"/>
    <s v="New"/>
    <x v="4"/>
    <s v="Training Mat"/>
    <n v="1"/>
    <n v="51.16"/>
    <n v="0"/>
    <n v="22.39"/>
    <n v="51.16"/>
    <n v="22.39"/>
    <n v="28.769999999999996"/>
    <n v="0.56235340109460508"/>
  </r>
  <r>
    <n v="2171"/>
    <d v="2026-03-19T00:00:00"/>
    <n v="2026"/>
    <x v="0"/>
    <n v="3"/>
    <x v="2"/>
    <x v="3"/>
    <x v="13"/>
    <x v="1"/>
    <s v="Business"/>
    <x v="4"/>
    <s v="Recovery Roller"/>
    <n v="5"/>
    <n v="35.65"/>
    <n v="0.1"/>
    <n v="13.64"/>
    <n v="160.42500000000001"/>
    <n v="68.2"/>
    <n v="92.225000000000009"/>
    <n v="0.5748792270531401"/>
  </r>
  <r>
    <n v="2311"/>
    <d v="2026-03-19T00:00:00"/>
    <n v="2026"/>
    <x v="0"/>
    <n v="3"/>
    <x v="2"/>
    <x v="3"/>
    <x v="8"/>
    <x v="0"/>
    <s v="New"/>
    <x v="1"/>
    <s v="Trail Boots"/>
    <n v="1"/>
    <n v="145.19"/>
    <n v="0"/>
    <n v="80.67"/>
    <n v="145.19"/>
    <n v="80.67"/>
    <n v="64.52"/>
    <n v="0.44438322198498514"/>
  </r>
  <r>
    <n v="3563"/>
    <d v="2026-03-19T00:00:00"/>
    <n v="2026"/>
    <x v="0"/>
    <n v="3"/>
    <x v="2"/>
    <x v="3"/>
    <x v="8"/>
    <x v="0"/>
    <s v="Returning"/>
    <x v="0"/>
    <s v="Compact Repair Kit"/>
    <n v="2"/>
    <n v="40.090000000000003"/>
    <n v="0"/>
    <n v="17.2"/>
    <n v="80.180000000000007"/>
    <n v="34.4"/>
    <n v="45.780000000000008"/>
    <n v="0.57096532801197308"/>
  </r>
  <r>
    <n v="3587"/>
    <d v="2026-03-19T00:00:00"/>
    <n v="2026"/>
    <x v="0"/>
    <n v="3"/>
    <x v="2"/>
    <x v="3"/>
    <x v="7"/>
    <x v="0"/>
    <s v="Returning"/>
    <x v="4"/>
    <s v="Resistance Band Set"/>
    <n v="1"/>
    <n v="39.47"/>
    <n v="0"/>
    <n v="15.02"/>
    <n v="39.47"/>
    <n v="15.02"/>
    <n v="24.45"/>
    <n v="0.61945781606283257"/>
  </r>
  <r>
    <n v="3706"/>
    <d v="2026-03-19T00:00:00"/>
    <n v="2026"/>
    <x v="0"/>
    <n v="3"/>
    <x v="2"/>
    <x v="0"/>
    <x v="0"/>
    <x v="0"/>
    <s v="Returning"/>
    <x v="0"/>
    <s v="Cycling Pack 12L"/>
    <n v="2"/>
    <n v="103.42"/>
    <n v="0"/>
    <n v="49.51"/>
    <n v="206.84"/>
    <n v="99.02"/>
    <n v="107.82000000000001"/>
    <n v="0.52127248114484626"/>
  </r>
  <r>
    <n v="4121"/>
    <d v="2026-03-19T00:00:00"/>
    <n v="2026"/>
    <x v="0"/>
    <n v="3"/>
    <x v="2"/>
    <x v="0"/>
    <x v="0"/>
    <x v="0"/>
    <s v="Returning"/>
    <x v="2"/>
    <s v="Travel Backpack 35L"/>
    <n v="4"/>
    <n v="161.93"/>
    <n v="0.15"/>
    <n v="88"/>
    <n v="550.56200000000001"/>
    <n v="352"/>
    <n v="198.56200000000001"/>
    <n v="0.36065329608654428"/>
  </r>
  <r>
    <n v="1047"/>
    <d v="2026-03-20T00:00:00"/>
    <n v="2026"/>
    <x v="0"/>
    <n v="3"/>
    <x v="2"/>
    <x v="0"/>
    <x v="0"/>
    <x v="0"/>
    <s v="Returning"/>
    <x v="2"/>
    <s v="Packing Cube Set"/>
    <n v="2"/>
    <n v="46.21"/>
    <n v="0.05"/>
    <n v="18.37"/>
    <n v="87.798999999999992"/>
    <n v="36.74"/>
    <n v="51.05899999999999"/>
    <n v="0.58154420893176451"/>
  </r>
  <r>
    <n v="1142"/>
    <d v="2026-03-20T00:00:00"/>
    <n v="2026"/>
    <x v="0"/>
    <n v="3"/>
    <x v="2"/>
    <x v="1"/>
    <x v="11"/>
    <x v="0"/>
    <s v="New"/>
    <x v="3"/>
    <s v="Compact Sleeping Bag"/>
    <n v="3"/>
    <n v="125.85"/>
    <n v="0"/>
    <n v="59.19"/>
    <n v="377.54999999999995"/>
    <n v="177.57"/>
    <n v="199.97999999999996"/>
    <n v="0.52967818831942781"/>
  </r>
  <r>
    <n v="2232"/>
    <d v="2026-03-20T00:00:00"/>
    <n v="2026"/>
    <x v="0"/>
    <n v="3"/>
    <x v="2"/>
    <x v="3"/>
    <x v="13"/>
    <x v="2"/>
    <s v="New"/>
    <x v="2"/>
    <s v="Insulated Bottle"/>
    <n v="2"/>
    <n v="36.340000000000003"/>
    <n v="0"/>
    <n v="13.8"/>
    <n v="72.680000000000007"/>
    <n v="27.6"/>
    <n v="45.080000000000005"/>
    <n v="0.620253164556962"/>
  </r>
  <r>
    <n v="2339"/>
    <d v="2026-03-20T00:00:00"/>
    <n v="2026"/>
    <x v="0"/>
    <n v="3"/>
    <x v="2"/>
    <x v="1"/>
    <x v="12"/>
    <x v="3"/>
    <s v="New"/>
    <x v="0"/>
    <s v="Trail Bike Light"/>
    <n v="2"/>
    <n v="51.29"/>
    <n v="0"/>
    <n v="23.15"/>
    <n v="102.58"/>
    <n v="46.3"/>
    <n v="56.28"/>
    <n v="0.54864496003119523"/>
  </r>
  <r>
    <n v="3611"/>
    <d v="2026-03-20T00:00:00"/>
    <n v="2026"/>
    <x v="0"/>
    <n v="3"/>
    <x v="2"/>
    <x v="1"/>
    <x v="1"/>
    <x v="1"/>
    <s v="Business"/>
    <x v="0"/>
    <s v="Compact Repair Kit"/>
    <n v="6"/>
    <n v="40.89"/>
    <n v="0.1"/>
    <n v="16.84"/>
    <n v="220.80600000000001"/>
    <n v="101.03999999999999"/>
    <n v="119.76600000000002"/>
    <n v="0.54240373902883077"/>
  </r>
  <r>
    <n v="3953"/>
    <d v="2026-03-20T00:00:00"/>
    <n v="2026"/>
    <x v="0"/>
    <n v="3"/>
    <x v="2"/>
    <x v="1"/>
    <x v="14"/>
    <x v="0"/>
    <s v="New"/>
    <x v="4"/>
    <s v="Weighted Vest"/>
    <n v="1"/>
    <n v="120.63"/>
    <n v="0"/>
    <n v="70.28"/>
    <n v="120.63"/>
    <n v="70.28"/>
    <n v="50.349999999999994"/>
    <n v="0.41739202520102792"/>
  </r>
  <r>
    <n v="4253"/>
    <d v="2026-03-20T00:00:00"/>
    <n v="2026"/>
    <x v="0"/>
    <n v="3"/>
    <x v="2"/>
    <x v="3"/>
    <x v="13"/>
    <x v="1"/>
    <s v="New"/>
    <x v="0"/>
    <s v="Commuter Helmet"/>
    <n v="5"/>
    <n v="82.64"/>
    <n v="0.1"/>
    <n v="43.52"/>
    <n v="371.88"/>
    <n v="217.60000000000002"/>
    <n v="154.27999999999997"/>
    <n v="0.41486501021834993"/>
  </r>
  <r>
    <n v="4952"/>
    <d v="2026-03-20T00:00:00"/>
    <n v="2026"/>
    <x v="0"/>
    <n v="3"/>
    <x v="2"/>
    <x v="1"/>
    <x v="6"/>
    <x v="0"/>
    <s v="Business"/>
    <x v="1"/>
    <s v="Trekking Poles"/>
    <n v="2"/>
    <n v="72.459999999999994"/>
    <n v="0"/>
    <n v="33.31"/>
    <n v="144.91999999999999"/>
    <n v="66.62"/>
    <n v="78.299999999999983"/>
    <n v="0.54029809550096597"/>
  </r>
  <r>
    <n v="5016"/>
    <d v="2026-03-20T00:00:00"/>
    <n v="2026"/>
    <x v="0"/>
    <n v="3"/>
    <x v="2"/>
    <x v="1"/>
    <x v="12"/>
    <x v="3"/>
    <s v="New"/>
    <x v="4"/>
    <s v="Resistance Band Set"/>
    <n v="2"/>
    <n v="40.659999999999997"/>
    <n v="0.1"/>
    <n v="14.63"/>
    <n v="73.188000000000002"/>
    <n v="29.26"/>
    <n v="43.927999999999997"/>
    <n v="0.60020768431983385"/>
  </r>
  <r>
    <n v="839"/>
    <d v="2026-03-21T00:00:00"/>
    <n v="2026"/>
    <x v="0"/>
    <n v="3"/>
    <x v="2"/>
    <x v="1"/>
    <x v="12"/>
    <x v="3"/>
    <s v="New"/>
    <x v="0"/>
    <s v="Compact Repair Kit"/>
    <n v="1"/>
    <n v="40.5"/>
    <n v="0.05"/>
    <n v="17.16"/>
    <n v="38.475000000000001"/>
    <n v="17.16"/>
    <n v="21.315000000000001"/>
    <n v="0.55399610136452238"/>
  </r>
  <r>
    <n v="1382"/>
    <d v="2026-03-21T00:00:00"/>
    <n v="2026"/>
    <x v="0"/>
    <n v="3"/>
    <x v="2"/>
    <x v="2"/>
    <x v="2"/>
    <x v="0"/>
    <s v="Business"/>
    <x v="1"/>
    <s v="Trekking Poles"/>
    <n v="1"/>
    <n v="72.16"/>
    <n v="0"/>
    <n v="33.11"/>
    <n v="72.16"/>
    <n v="33.11"/>
    <n v="39.049999999999997"/>
    <n v="0.54115853658536583"/>
  </r>
  <r>
    <n v="1452"/>
    <d v="2026-03-21T00:00:00"/>
    <n v="2026"/>
    <x v="0"/>
    <n v="3"/>
    <x v="2"/>
    <x v="2"/>
    <x v="5"/>
    <x v="3"/>
    <s v="Business"/>
    <x v="2"/>
    <s v="Travel Backpack 35L"/>
    <n v="1"/>
    <n v="161.93"/>
    <n v="0.15"/>
    <n v="87.5"/>
    <n v="137.6405"/>
    <n v="87.5"/>
    <n v="50.140500000000003"/>
    <n v="0.36428594781332529"/>
  </r>
  <r>
    <n v="1845"/>
    <d v="2026-03-21T00:00:00"/>
    <n v="2026"/>
    <x v="0"/>
    <n v="3"/>
    <x v="2"/>
    <x v="0"/>
    <x v="9"/>
    <x v="0"/>
    <s v="Returning"/>
    <x v="3"/>
    <s v="Alpine Tent 4P"/>
    <n v="3"/>
    <n v="348.54"/>
    <n v="0.1"/>
    <n v="200.3"/>
    <n v="941.05800000000011"/>
    <n v="600.90000000000009"/>
    <n v="340.15800000000002"/>
    <n v="0.36146337420222768"/>
  </r>
  <r>
    <n v="3560"/>
    <d v="2026-03-21T00:00:00"/>
    <n v="2026"/>
    <x v="0"/>
    <n v="3"/>
    <x v="2"/>
    <x v="2"/>
    <x v="16"/>
    <x v="0"/>
    <s v="Returning"/>
    <x v="4"/>
    <s v="Training Mat"/>
    <n v="3"/>
    <n v="50.46"/>
    <n v="0.1"/>
    <n v="21.9"/>
    <n v="136.24199999999999"/>
    <n v="65.699999999999989"/>
    <n v="70.542000000000002"/>
    <n v="0.51776985070683057"/>
  </r>
  <r>
    <n v="4059"/>
    <d v="2026-03-21T00:00:00"/>
    <n v="2026"/>
    <x v="0"/>
    <n v="3"/>
    <x v="2"/>
    <x v="3"/>
    <x v="13"/>
    <x v="3"/>
    <s v="New"/>
    <x v="3"/>
    <s v="Portable Camp Stove"/>
    <n v="1"/>
    <n v="83.62"/>
    <n v="0"/>
    <n v="39.15"/>
    <n v="83.62"/>
    <n v="39.15"/>
    <n v="44.470000000000006"/>
    <n v="0.53181057163358048"/>
  </r>
  <r>
    <n v="4731"/>
    <d v="2026-03-21T00:00:00"/>
    <n v="2026"/>
    <x v="0"/>
    <n v="3"/>
    <x v="2"/>
    <x v="1"/>
    <x v="12"/>
    <x v="1"/>
    <s v="Business"/>
    <x v="0"/>
    <s v="Trail Bike Light"/>
    <n v="6"/>
    <n v="51.07"/>
    <n v="0.1"/>
    <n v="22.68"/>
    <n v="275.77800000000002"/>
    <n v="136.07999999999998"/>
    <n v="139.69800000000004"/>
    <n v="0.50655962404542798"/>
  </r>
  <r>
    <n v="693"/>
    <d v="2026-03-22T00:00:00"/>
    <n v="2026"/>
    <x v="0"/>
    <n v="3"/>
    <x v="2"/>
    <x v="1"/>
    <x v="11"/>
    <x v="0"/>
    <s v="New"/>
    <x v="2"/>
    <s v="Packing Cube Set"/>
    <n v="3"/>
    <n v="47.02"/>
    <n v="0.1"/>
    <n v="17.989999999999998"/>
    <n v="126.95400000000001"/>
    <n v="53.97"/>
    <n v="72.984000000000009"/>
    <n v="0.57488539155914742"/>
  </r>
  <r>
    <n v="1672"/>
    <d v="2026-03-22T00:00:00"/>
    <n v="2026"/>
    <x v="0"/>
    <n v="3"/>
    <x v="2"/>
    <x v="2"/>
    <x v="5"/>
    <x v="3"/>
    <s v="Returning"/>
    <x v="2"/>
    <s v="Packing Cube Set"/>
    <n v="1"/>
    <n v="47.1"/>
    <n v="0.05"/>
    <n v="18.48"/>
    <n v="44.744999999999997"/>
    <n v="18.48"/>
    <n v="26.264999999999997"/>
    <n v="0.58699296010727453"/>
  </r>
  <r>
    <n v="2347"/>
    <d v="2026-03-22T00:00:00"/>
    <n v="2026"/>
    <x v="0"/>
    <n v="3"/>
    <x v="2"/>
    <x v="3"/>
    <x v="13"/>
    <x v="0"/>
    <s v="Returning"/>
    <x v="2"/>
    <s v="Carry-On Duffel"/>
    <n v="2"/>
    <n v="131.38999999999999"/>
    <n v="0"/>
    <n v="66.91"/>
    <n v="262.77999999999997"/>
    <n v="133.82"/>
    <n v="128.95999999999998"/>
    <n v="0.49075272090722277"/>
  </r>
  <r>
    <n v="2582"/>
    <d v="2026-03-22T00:00:00"/>
    <n v="2026"/>
    <x v="0"/>
    <n v="3"/>
    <x v="2"/>
    <x v="1"/>
    <x v="1"/>
    <x v="3"/>
    <s v="New"/>
    <x v="4"/>
    <s v="Weighted Vest"/>
    <n v="1"/>
    <n v="120.16"/>
    <n v="0.15"/>
    <n v="68.33"/>
    <n v="102.136"/>
    <n v="68.33"/>
    <n v="33.805999999999997"/>
    <n v="0.33099005247904756"/>
  </r>
  <r>
    <n v="2762"/>
    <d v="2026-03-22T00:00:00"/>
    <n v="2026"/>
    <x v="0"/>
    <n v="3"/>
    <x v="2"/>
    <x v="3"/>
    <x v="8"/>
    <x v="2"/>
    <s v="Returning"/>
    <x v="3"/>
    <s v="Trail Tent 2P"/>
    <n v="1"/>
    <n v="196.48"/>
    <n v="0"/>
    <n v="101.29"/>
    <n v="196.48"/>
    <n v="101.29"/>
    <n v="95.189999999999984"/>
    <n v="0.48447679153094458"/>
  </r>
  <r>
    <n v="4090"/>
    <d v="2026-03-22T00:00:00"/>
    <n v="2026"/>
    <x v="0"/>
    <n v="3"/>
    <x v="2"/>
    <x v="1"/>
    <x v="11"/>
    <x v="3"/>
    <s v="Business"/>
    <x v="2"/>
    <s v="Insulated Bottle"/>
    <n v="1"/>
    <n v="36.520000000000003"/>
    <n v="0"/>
    <n v="13.96"/>
    <n v="36.520000000000003"/>
    <n v="13.96"/>
    <n v="22.560000000000002"/>
    <n v="0.61774370208105145"/>
  </r>
  <r>
    <n v="4491"/>
    <d v="2026-03-22T00:00:00"/>
    <n v="2026"/>
    <x v="0"/>
    <n v="3"/>
    <x v="2"/>
    <x v="1"/>
    <x v="12"/>
    <x v="2"/>
    <s v="Business"/>
    <x v="4"/>
    <s v="Training Mat"/>
    <n v="4"/>
    <n v="49.71"/>
    <n v="0.1"/>
    <n v="22.46"/>
    <n v="178.95600000000002"/>
    <n v="89.84"/>
    <n v="89.116000000000014"/>
    <n v="0.49797715639598561"/>
  </r>
  <r>
    <n v="4678"/>
    <d v="2026-03-22T00:00:00"/>
    <n v="2026"/>
    <x v="0"/>
    <n v="3"/>
    <x v="2"/>
    <x v="0"/>
    <x v="0"/>
    <x v="0"/>
    <s v="Returning"/>
    <x v="3"/>
    <s v="Portable Camp Stove"/>
    <n v="1"/>
    <n v="81.209999999999994"/>
    <n v="0.05"/>
    <n v="40.44"/>
    <n v="77.149499999999989"/>
    <n v="40.44"/>
    <n v="36.709499999999991"/>
    <n v="0.47582291524896464"/>
  </r>
  <r>
    <n v="1189"/>
    <d v="2026-03-23T00:00:00"/>
    <n v="2026"/>
    <x v="0"/>
    <n v="3"/>
    <x v="2"/>
    <x v="3"/>
    <x v="13"/>
    <x v="0"/>
    <s v="New"/>
    <x v="0"/>
    <s v="Cycling Pack 12L"/>
    <n v="2"/>
    <n v="103.22"/>
    <n v="0"/>
    <n v="51.33"/>
    <n v="206.44"/>
    <n v="102.66"/>
    <n v="103.78"/>
    <n v="0.50271265258670805"/>
  </r>
  <r>
    <n v="1590"/>
    <d v="2026-03-23T00:00:00"/>
    <n v="2026"/>
    <x v="0"/>
    <n v="3"/>
    <x v="2"/>
    <x v="0"/>
    <x v="15"/>
    <x v="3"/>
    <s v="New"/>
    <x v="1"/>
    <s v="Summit Backpack 45L"/>
    <n v="1"/>
    <n v="153.47"/>
    <n v="0"/>
    <n v="78.19"/>
    <n v="153.47"/>
    <n v="78.19"/>
    <n v="75.28"/>
    <n v="0.49051931973675639"/>
  </r>
  <r>
    <n v="2309"/>
    <d v="2026-03-23T00:00:00"/>
    <n v="2026"/>
    <x v="0"/>
    <n v="3"/>
    <x v="2"/>
    <x v="3"/>
    <x v="7"/>
    <x v="0"/>
    <s v="Returning"/>
    <x v="3"/>
    <s v="Trail Tent 2P"/>
    <n v="6"/>
    <n v="199.75"/>
    <n v="0"/>
    <n v="105.84"/>
    <n v="1198.5"/>
    <n v="635.04"/>
    <n v="563.46"/>
    <n v="0.47013767209011265"/>
  </r>
  <r>
    <n v="3628"/>
    <d v="2026-03-23T00:00:00"/>
    <n v="2026"/>
    <x v="0"/>
    <n v="3"/>
    <x v="2"/>
    <x v="1"/>
    <x v="12"/>
    <x v="3"/>
    <s v="New"/>
    <x v="2"/>
    <s v="Packing Cube Set"/>
    <n v="1"/>
    <n v="45.84"/>
    <n v="0"/>
    <n v="18.079999999999998"/>
    <n v="45.84"/>
    <n v="18.079999999999998"/>
    <n v="27.760000000000005"/>
    <n v="0.605584642233857"/>
  </r>
  <r>
    <n v="3718"/>
    <d v="2026-03-23T00:00:00"/>
    <n v="2026"/>
    <x v="0"/>
    <n v="3"/>
    <x v="2"/>
    <x v="1"/>
    <x v="12"/>
    <x v="3"/>
    <s v="New"/>
    <x v="3"/>
    <s v="Compact Sleeping Bag"/>
    <n v="2"/>
    <n v="122.07"/>
    <n v="0.05"/>
    <n v="59.16"/>
    <n v="231.93299999999996"/>
    <n v="118.32"/>
    <n v="113.61299999999997"/>
    <n v="0.48985267297021118"/>
  </r>
  <r>
    <n v="4198"/>
    <d v="2026-03-23T00:00:00"/>
    <n v="2026"/>
    <x v="0"/>
    <n v="3"/>
    <x v="2"/>
    <x v="1"/>
    <x v="14"/>
    <x v="3"/>
    <s v="New"/>
    <x v="4"/>
    <s v="Weighted Vest"/>
    <n v="3"/>
    <n v="122.4"/>
    <n v="0.15"/>
    <n v="71.150000000000006"/>
    <n v="312.12"/>
    <n v="213.45000000000002"/>
    <n v="98.669999999999987"/>
    <n v="0.31612841214917337"/>
  </r>
  <r>
    <n v="4784"/>
    <d v="2026-03-23T00:00:00"/>
    <n v="2026"/>
    <x v="0"/>
    <n v="3"/>
    <x v="2"/>
    <x v="0"/>
    <x v="15"/>
    <x v="0"/>
    <s v="New"/>
    <x v="0"/>
    <s v="Cycling Pack 12L"/>
    <n v="1"/>
    <n v="101.43"/>
    <n v="0"/>
    <n v="51.78"/>
    <n v="101.43"/>
    <n v="51.78"/>
    <n v="49.650000000000006"/>
    <n v="0.4895001478852411"/>
  </r>
  <r>
    <n v="86"/>
    <d v="2026-03-24T00:00:00"/>
    <n v="2026"/>
    <x v="0"/>
    <n v="3"/>
    <x v="2"/>
    <x v="1"/>
    <x v="12"/>
    <x v="1"/>
    <s v="Business"/>
    <x v="0"/>
    <s v="Cycling Pack 12L"/>
    <n v="8"/>
    <n v="104.7"/>
    <n v="0.05"/>
    <n v="49.91"/>
    <n v="795.72"/>
    <n v="399.28"/>
    <n v="396.44000000000005"/>
    <n v="0.49821545267179412"/>
  </r>
  <r>
    <n v="1813"/>
    <d v="2026-03-24T00:00:00"/>
    <n v="2026"/>
    <x v="0"/>
    <n v="3"/>
    <x v="2"/>
    <x v="0"/>
    <x v="0"/>
    <x v="2"/>
    <s v="Returning"/>
    <x v="1"/>
    <s v="Trail Boots"/>
    <n v="4"/>
    <n v="146.34"/>
    <n v="0"/>
    <n v="79.37"/>
    <n v="585.36"/>
    <n v="317.48"/>
    <n v="267.88"/>
    <n v="0.45763290966242992"/>
  </r>
  <r>
    <n v="2212"/>
    <d v="2026-03-24T00:00:00"/>
    <n v="2026"/>
    <x v="0"/>
    <n v="3"/>
    <x v="2"/>
    <x v="1"/>
    <x v="6"/>
    <x v="0"/>
    <s v="Returning"/>
    <x v="4"/>
    <s v="Weighted Vest"/>
    <n v="2"/>
    <n v="122.92"/>
    <n v="0.05"/>
    <n v="70.31"/>
    <n v="233.548"/>
    <n v="140.62"/>
    <n v="92.927999999999997"/>
    <n v="0.39789679209413054"/>
  </r>
  <r>
    <n v="4466"/>
    <d v="2026-03-24T00:00:00"/>
    <n v="2026"/>
    <x v="0"/>
    <n v="3"/>
    <x v="2"/>
    <x v="2"/>
    <x v="2"/>
    <x v="0"/>
    <s v="New"/>
    <x v="1"/>
    <s v="Hiking Daypack 20L"/>
    <n v="1"/>
    <n v="91.35"/>
    <n v="0.05"/>
    <n v="45.24"/>
    <n v="86.782499999999985"/>
    <n v="45.24"/>
    <n v="41.542499999999983"/>
    <n v="0.47869674185463645"/>
  </r>
  <r>
    <n v="4483"/>
    <d v="2026-03-24T00:00:00"/>
    <n v="2026"/>
    <x v="0"/>
    <n v="3"/>
    <x v="2"/>
    <x v="1"/>
    <x v="12"/>
    <x v="0"/>
    <s v="New"/>
    <x v="0"/>
    <s v="Trail Bike Light"/>
    <n v="3"/>
    <n v="51.01"/>
    <n v="0.15"/>
    <n v="22.84"/>
    <n v="130.07550000000001"/>
    <n v="68.52"/>
    <n v="61.555500000000009"/>
    <n v="0.47322900930613382"/>
  </r>
  <r>
    <n v="273"/>
    <d v="2026-03-25T00:00:00"/>
    <n v="2026"/>
    <x v="0"/>
    <n v="3"/>
    <x v="2"/>
    <x v="3"/>
    <x v="8"/>
    <x v="0"/>
    <s v="New"/>
    <x v="4"/>
    <s v="Weighted Vest"/>
    <n v="2"/>
    <n v="125.04"/>
    <n v="0.05"/>
    <n v="67.680000000000007"/>
    <n v="237.57599999999999"/>
    <n v="135.36000000000001"/>
    <n v="102.21599999999998"/>
    <n v="0.43024547934134755"/>
  </r>
  <r>
    <n v="578"/>
    <d v="2026-03-25T00:00:00"/>
    <n v="2026"/>
    <x v="0"/>
    <n v="3"/>
    <x v="2"/>
    <x v="2"/>
    <x v="5"/>
    <x v="3"/>
    <s v="Returning"/>
    <x v="0"/>
    <s v="Trail Bike Light"/>
    <n v="2"/>
    <n v="50.22"/>
    <n v="0.05"/>
    <n v="23.16"/>
    <n v="95.417999999999992"/>
    <n v="46.32"/>
    <n v="49.097999999999992"/>
    <n v="0.51455700182355524"/>
  </r>
  <r>
    <n v="1290"/>
    <d v="2026-03-25T00:00:00"/>
    <n v="2026"/>
    <x v="0"/>
    <n v="3"/>
    <x v="2"/>
    <x v="1"/>
    <x v="1"/>
    <x v="0"/>
    <s v="Business"/>
    <x v="4"/>
    <s v="Recovery Roller"/>
    <n v="5"/>
    <n v="36.369999999999997"/>
    <n v="0.05"/>
    <n v="13.81"/>
    <n v="172.75749999999999"/>
    <n v="69.05"/>
    <n v="103.7075"/>
    <n v="0.60030678841729013"/>
  </r>
  <r>
    <n v="1501"/>
    <d v="2026-03-25T00:00:00"/>
    <n v="2026"/>
    <x v="0"/>
    <n v="3"/>
    <x v="2"/>
    <x v="3"/>
    <x v="7"/>
    <x v="1"/>
    <s v="New"/>
    <x v="2"/>
    <s v="Insulated Bottle"/>
    <n v="3"/>
    <n v="36.43"/>
    <n v="0.1"/>
    <n v="13.23"/>
    <n v="98.36099999999999"/>
    <n v="39.69"/>
    <n v="58.670999999999992"/>
    <n v="0.59648641229755694"/>
  </r>
  <r>
    <n v="1540"/>
    <d v="2026-03-25T00:00:00"/>
    <n v="2026"/>
    <x v="0"/>
    <n v="3"/>
    <x v="2"/>
    <x v="1"/>
    <x v="12"/>
    <x v="1"/>
    <s v="Business"/>
    <x v="0"/>
    <s v="Trail Bike Light"/>
    <n v="10"/>
    <n v="49.7"/>
    <n v="0.1"/>
    <n v="21.96"/>
    <n v="447.3"/>
    <n v="219.60000000000002"/>
    <n v="227.7"/>
    <n v="0.50905432595573441"/>
  </r>
  <r>
    <n v="2541"/>
    <d v="2026-03-25T00:00:00"/>
    <n v="2026"/>
    <x v="0"/>
    <n v="3"/>
    <x v="2"/>
    <x v="1"/>
    <x v="12"/>
    <x v="0"/>
    <s v="Returning"/>
    <x v="2"/>
    <s v="Packing Cube Set"/>
    <n v="2"/>
    <n v="46.61"/>
    <n v="0"/>
    <n v="17.97"/>
    <n v="93.22"/>
    <n v="35.94"/>
    <n v="57.28"/>
    <n v="0.61446041621969538"/>
  </r>
  <r>
    <n v="4264"/>
    <d v="2026-03-25T00:00:00"/>
    <n v="2026"/>
    <x v="0"/>
    <n v="3"/>
    <x v="2"/>
    <x v="2"/>
    <x v="5"/>
    <x v="0"/>
    <s v="New"/>
    <x v="2"/>
    <s v="Packing Cube Set"/>
    <n v="1"/>
    <n v="47.61"/>
    <n v="0"/>
    <n v="18.89"/>
    <n v="47.61"/>
    <n v="18.89"/>
    <n v="28.72"/>
    <n v="0.60323461457676952"/>
  </r>
  <r>
    <n v="4311"/>
    <d v="2026-03-25T00:00:00"/>
    <n v="2026"/>
    <x v="0"/>
    <n v="3"/>
    <x v="2"/>
    <x v="2"/>
    <x v="2"/>
    <x v="0"/>
    <s v="New"/>
    <x v="0"/>
    <s v="Compact Repair Kit"/>
    <n v="2"/>
    <n v="40.880000000000003"/>
    <n v="0.05"/>
    <n v="16.39"/>
    <n v="77.671999999999997"/>
    <n v="32.78"/>
    <n v="44.891999999999996"/>
    <n v="0.57796889483983926"/>
  </r>
  <r>
    <n v="4796"/>
    <d v="2026-03-25T00:00:00"/>
    <n v="2026"/>
    <x v="0"/>
    <n v="3"/>
    <x v="2"/>
    <x v="1"/>
    <x v="12"/>
    <x v="0"/>
    <s v="New"/>
    <x v="4"/>
    <s v="Resistance Band Set"/>
    <n v="2"/>
    <n v="39.409999999999997"/>
    <n v="0.15"/>
    <n v="14.91"/>
    <n v="66.996999999999986"/>
    <n v="29.82"/>
    <n v="37.176999999999985"/>
    <n v="0.55490544352732207"/>
  </r>
  <r>
    <n v="89"/>
    <d v="2026-03-26T00:00:00"/>
    <n v="2026"/>
    <x v="0"/>
    <n v="3"/>
    <x v="2"/>
    <x v="2"/>
    <x v="10"/>
    <x v="0"/>
    <s v="Returning"/>
    <x v="0"/>
    <s v="Compact Repair Kit"/>
    <n v="1"/>
    <n v="40.82"/>
    <n v="0.05"/>
    <n v="16.940000000000001"/>
    <n v="38.778999999999996"/>
    <n v="16.940000000000001"/>
    <n v="21.838999999999995"/>
    <n v="0.56316563088269411"/>
  </r>
  <r>
    <n v="487"/>
    <d v="2026-03-26T00:00:00"/>
    <n v="2026"/>
    <x v="0"/>
    <n v="3"/>
    <x v="2"/>
    <x v="3"/>
    <x v="8"/>
    <x v="2"/>
    <s v="Business"/>
    <x v="2"/>
    <s v="Insulated Bottle"/>
    <n v="3"/>
    <n v="36.979999999999997"/>
    <n v="0.1"/>
    <n v="13.65"/>
    <n v="99.846000000000004"/>
    <n v="40.950000000000003"/>
    <n v="58.896000000000001"/>
    <n v="0.58986839733189111"/>
  </r>
  <r>
    <n v="1476"/>
    <d v="2026-03-26T00:00:00"/>
    <n v="2026"/>
    <x v="0"/>
    <n v="3"/>
    <x v="2"/>
    <x v="1"/>
    <x v="12"/>
    <x v="3"/>
    <s v="New"/>
    <x v="2"/>
    <s v="Insulated Bottle"/>
    <n v="1"/>
    <n v="35.700000000000003"/>
    <n v="0.05"/>
    <n v="13.91"/>
    <n v="33.914999999999999"/>
    <n v="13.91"/>
    <n v="20.004999999999999"/>
    <n v="0.58985699542975079"/>
  </r>
  <r>
    <n v="2145"/>
    <d v="2026-03-26T00:00:00"/>
    <n v="2026"/>
    <x v="0"/>
    <n v="3"/>
    <x v="2"/>
    <x v="3"/>
    <x v="8"/>
    <x v="2"/>
    <s v="Returning"/>
    <x v="0"/>
    <s v="Compact Repair Kit"/>
    <n v="1"/>
    <n v="39.53"/>
    <n v="0.05"/>
    <n v="17.170000000000002"/>
    <n v="37.5535"/>
    <n v="17.170000000000002"/>
    <n v="20.383499999999998"/>
    <n v="0.54278562584046752"/>
  </r>
  <r>
    <n v="2999"/>
    <d v="2026-03-26T00:00:00"/>
    <n v="2026"/>
    <x v="0"/>
    <n v="3"/>
    <x v="2"/>
    <x v="2"/>
    <x v="3"/>
    <x v="2"/>
    <s v="Returning"/>
    <x v="2"/>
    <s v="Insulated Bottle"/>
    <n v="2"/>
    <n v="35.75"/>
    <n v="0"/>
    <n v="13.28"/>
    <n v="71.5"/>
    <n v="26.56"/>
    <n v="44.94"/>
    <n v="0.62853146853146846"/>
  </r>
  <r>
    <n v="4464"/>
    <d v="2026-03-26T00:00:00"/>
    <n v="2026"/>
    <x v="0"/>
    <n v="3"/>
    <x v="2"/>
    <x v="2"/>
    <x v="2"/>
    <x v="0"/>
    <s v="Business"/>
    <x v="4"/>
    <s v="Training Mat"/>
    <n v="2"/>
    <n v="50.17"/>
    <n v="0"/>
    <n v="22.37"/>
    <n v="100.34"/>
    <n v="44.74"/>
    <n v="55.6"/>
    <n v="0.55411600558102447"/>
  </r>
  <r>
    <n v="4978"/>
    <d v="2026-03-26T00:00:00"/>
    <n v="2026"/>
    <x v="0"/>
    <n v="3"/>
    <x v="2"/>
    <x v="0"/>
    <x v="9"/>
    <x v="0"/>
    <s v="New"/>
    <x v="4"/>
    <s v="Resistance Band Set"/>
    <n v="5"/>
    <n v="41.32"/>
    <n v="0"/>
    <n v="15.09"/>
    <n v="206.6"/>
    <n v="75.45"/>
    <n v="131.14999999999998"/>
    <n v="0.63480154888673757"/>
  </r>
  <r>
    <n v="130"/>
    <d v="2026-03-27T00:00:00"/>
    <n v="2026"/>
    <x v="0"/>
    <n v="3"/>
    <x v="2"/>
    <x v="3"/>
    <x v="7"/>
    <x v="3"/>
    <s v="New"/>
    <x v="1"/>
    <s v="Summit Backpack 45L"/>
    <n v="3"/>
    <n v="152.4"/>
    <n v="0.05"/>
    <n v="79.97"/>
    <n v="434.34000000000003"/>
    <n v="239.91"/>
    <n v="194.43000000000004"/>
    <n v="0.44764470230694853"/>
  </r>
  <r>
    <n v="848"/>
    <d v="2026-03-27T00:00:00"/>
    <n v="2026"/>
    <x v="0"/>
    <n v="3"/>
    <x v="2"/>
    <x v="0"/>
    <x v="0"/>
    <x v="0"/>
    <s v="New"/>
    <x v="4"/>
    <s v="Recovery Roller"/>
    <n v="1"/>
    <n v="36.299999999999997"/>
    <n v="0"/>
    <n v="14.1"/>
    <n v="36.299999999999997"/>
    <n v="14.1"/>
    <n v="22.199999999999996"/>
    <n v="0.61157024793388426"/>
  </r>
  <r>
    <n v="1359"/>
    <d v="2026-03-27T00:00:00"/>
    <n v="2026"/>
    <x v="0"/>
    <n v="3"/>
    <x v="2"/>
    <x v="2"/>
    <x v="5"/>
    <x v="0"/>
    <s v="Returning"/>
    <x v="2"/>
    <s v="Packing Cube Set"/>
    <n v="3"/>
    <n v="46.24"/>
    <n v="0.1"/>
    <n v="18.2"/>
    <n v="124.848"/>
    <n v="54.599999999999994"/>
    <n v="70.248000000000005"/>
    <n v="0.56266820453671673"/>
  </r>
  <r>
    <n v="2379"/>
    <d v="2026-03-27T00:00:00"/>
    <n v="2026"/>
    <x v="0"/>
    <n v="3"/>
    <x v="2"/>
    <x v="0"/>
    <x v="0"/>
    <x v="2"/>
    <s v="Returning"/>
    <x v="2"/>
    <s v="Travel Backpack 35L"/>
    <n v="2"/>
    <n v="165.58"/>
    <n v="0"/>
    <n v="86.16"/>
    <n v="331.16"/>
    <n v="172.32"/>
    <n v="158.84000000000003"/>
    <n v="0.47964730039859893"/>
  </r>
  <r>
    <n v="2987"/>
    <d v="2026-03-27T00:00:00"/>
    <n v="2026"/>
    <x v="0"/>
    <n v="3"/>
    <x v="2"/>
    <x v="0"/>
    <x v="9"/>
    <x v="0"/>
    <s v="Returning"/>
    <x v="3"/>
    <s v="Compact Sleeping Bag"/>
    <n v="4"/>
    <n v="121.49"/>
    <n v="0"/>
    <n v="62.01"/>
    <n v="485.96"/>
    <n v="248.04"/>
    <n v="237.92"/>
    <n v="0.4895876203802782"/>
  </r>
  <r>
    <n v="3121"/>
    <d v="2026-03-27T00:00:00"/>
    <n v="2026"/>
    <x v="0"/>
    <n v="3"/>
    <x v="2"/>
    <x v="1"/>
    <x v="12"/>
    <x v="2"/>
    <s v="New"/>
    <x v="0"/>
    <s v="Commuter Helmet"/>
    <n v="5"/>
    <n v="81.84"/>
    <n v="0.1"/>
    <n v="42.7"/>
    <n v="368.28000000000003"/>
    <n v="213.5"/>
    <n v="154.78000000000003"/>
    <n v="0.42027804931030743"/>
  </r>
  <r>
    <n v="4445"/>
    <d v="2026-03-27T00:00:00"/>
    <n v="2026"/>
    <x v="0"/>
    <n v="3"/>
    <x v="2"/>
    <x v="1"/>
    <x v="11"/>
    <x v="0"/>
    <s v="New"/>
    <x v="1"/>
    <s v="Summit Backpack 45L"/>
    <n v="1"/>
    <n v="151.47999999999999"/>
    <n v="0"/>
    <n v="79.41"/>
    <n v="151.47999999999999"/>
    <n v="79.41"/>
    <n v="72.069999999999993"/>
    <n v="0.47577237919197252"/>
  </r>
  <r>
    <n v="441"/>
    <d v="2026-03-28T00:00:00"/>
    <n v="2026"/>
    <x v="0"/>
    <n v="3"/>
    <x v="2"/>
    <x v="0"/>
    <x v="15"/>
    <x v="2"/>
    <s v="New"/>
    <x v="4"/>
    <s v="Training Mat"/>
    <n v="1"/>
    <n v="51.02"/>
    <n v="0.05"/>
    <n v="21.94"/>
    <n v="48.469000000000001"/>
    <n v="21.94"/>
    <n v="26.529"/>
    <n v="0.54733953661102974"/>
  </r>
  <r>
    <n v="4608"/>
    <d v="2026-03-28T00:00:00"/>
    <n v="2026"/>
    <x v="0"/>
    <n v="3"/>
    <x v="2"/>
    <x v="2"/>
    <x v="2"/>
    <x v="1"/>
    <s v="Business"/>
    <x v="0"/>
    <s v="Compact Repair Kit"/>
    <n v="8"/>
    <n v="40.86"/>
    <n v="0.1"/>
    <n v="16.34"/>
    <n v="294.19200000000001"/>
    <n v="130.72"/>
    <n v="163.47200000000001"/>
    <n v="0.55566432805786703"/>
  </r>
  <r>
    <n v="4914"/>
    <d v="2026-03-28T00:00:00"/>
    <n v="2026"/>
    <x v="0"/>
    <n v="3"/>
    <x v="2"/>
    <x v="0"/>
    <x v="9"/>
    <x v="0"/>
    <s v="New"/>
    <x v="2"/>
    <s v="Travel Backpack 35L"/>
    <n v="5"/>
    <n v="163.33000000000001"/>
    <n v="0"/>
    <n v="87.05"/>
    <n v="816.65000000000009"/>
    <n v="435.25"/>
    <n v="381.40000000000009"/>
    <n v="0.46702993938651816"/>
  </r>
  <r>
    <n v="860"/>
    <d v="2026-03-29T00:00:00"/>
    <n v="2026"/>
    <x v="0"/>
    <n v="3"/>
    <x v="2"/>
    <x v="1"/>
    <x v="14"/>
    <x v="3"/>
    <s v="New"/>
    <x v="1"/>
    <s v="Hiking Daypack 20L"/>
    <n v="1"/>
    <n v="90.27"/>
    <n v="0"/>
    <n v="46.38"/>
    <n v="90.27"/>
    <n v="46.38"/>
    <n v="43.889999999999993"/>
    <n v="0.48620804253904948"/>
  </r>
  <r>
    <n v="920"/>
    <d v="2026-03-29T00:00:00"/>
    <n v="2026"/>
    <x v="0"/>
    <n v="3"/>
    <x v="2"/>
    <x v="0"/>
    <x v="9"/>
    <x v="1"/>
    <s v="Business"/>
    <x v="2"/>
    <s v="Carry-On Duffel"/>
    <n v="12"/>
    <n v="131.31"/>
    <n v="0.05"/>
    <n v="68.459999999999994"/>
    <n v="1496.934"/>
    <n v="821.52"/>
    <n v="675.41399999999999"/>
    <n v="0.45119824922140855"/>
  </r>
  <r>
    <n v="1700"/>
    <d v="2026-03-29T00:00:00"/>
    <n v="2026"/>
    <x v="0"/>
    <n v="3"/>
    <x v="2"/>
    <x v="1"/>
    <x v="12"/>
    <x v="3"/>
    <s v="New"/>
    <x v="2"/>
    <s v="Travel Backpack 35L"/>
    <n v="1"/>
    <n v="167.27"/>
    <n v="0.05"/>
    <n v="88.19"/>
    <n v="158.90649999999999"/>
    <n v="88.19"/>
    <n v="70.716499999999996"/>
    <n v="0.44501955552478972"/>
  </r>
  <r>
    <n v="1768"/>
    <d v="2026-03-29T00:00:00"/>
    <n v="2026"/>
    <x v="0"/>
    <n v="3"/>
    <x v="2"/>
    <x v="1"/>
    <x v="12"/>
    <x v="3"/>
    <s v="Returning"/>
    <x v="1"/>
    <s v="Trekking Poles"/>
    <n v="4"/>
    <n v="70.510000000000005"/>
    <n v="0"/>
    <n v="31.93"/>
    <n v="282.04000000000002"/>
    <n v="127.72"/>
    <n v="154.32000000000002"/>
    <n v="0.54715643171181394"/>
  </r>
  <r>
    <n v="1876"/>
    <d v="2026-03-29T00:00:00"/>
    <n v="2026"/>
    <x v="0"/>
    <n v="3"/>
    <x v="2"/>
    <x v="1"/>
    <x v="6"/>
    <x v="1"/>
    <s v="New"/>
    <x v="0"/>
    <s v="Cycling Pack 12L"/>
    <n v="12"/>
    <n v="101.06"/>
    <n v="0.1"/>
    <n v="50.59"/>
    <n v="1091.4480000000001"/>
    <n v="607.08000000000004"/>
    <n v="484.36800000000005"/>
    <n v="0.4437847703234602"/>
  </r>
  <r>
    <n v="2453"/>
    <d v="2026-03-29T00:00:00"/>
    <n v="2026"/>
    <x v="0"/>
    <n v="3"/>
    <x v="2"/>
    <x v="3"/>
    <x v="8"/>
    <x v="0"/>
    <s v="Business"/>
    <x v="0"/>
    <s v="Commuter Helmet"/>
    <n v="2"/>
    <n v="79.849999999999994"/>
    <n v="0.05"/>
    <n v="43.78"/>
    <n v="151.71499999999997"/>
    <n v="87.56"/>
    <n v="64.154999999999973"/>
    <n v="0.42286524074745402"/>
  </r>
  <r>
    <n v="2676"/>
    <d v="2026-03-29T00:00:00"/>
    <n v="2026"/>
    <x v="0"/>
    <n v="3"/>
    <x v="2"/>
    <x v="2"/>
    <x v="5"/>
    <x v="2"/>
    <s v="New"/>
    <x v="3"/>
    <s v="Trail Tent 2P"/>
    <n v="4"/>
    <n v="191.99"/>
    <n v="0"/>
    <n v="104.44"/>
    <n v="767.96"/>
    <n v="417.76"/>
    <n v="350.20000000000005"/>
    <n v="0.45601333402781397"/>
  </r>
  <r>
    <n v="2800"/>
    <d v="2026-03-29T00:00:00"/>
    <n v="2026"/>
    <x v="0"/>
    <n v="3"/>
    <x v="2"/>
    <x v="1"/>
    <x v="11"/>
    <x v="0"/>
    <s v="New"/>
    <x v="0"/>
    <s v="Trail Bike Light"/>
    <n v="1"/>
    <n v="49.81"/>
    <n v="0.05"/>
    <n v="23.12"/>
    <n v="47.319499999999998"/>
    <n v="23.12"/>
    <n v="24.199499999999997"/>
    <n v="0.51140650260463438"/>
  </r>
  <r>
    <n v="2857"/>
    <d v="2026-03-29T00:00:00"/>
    <n v="2026"/>
    <x v="0"/>
    <n v="3"/>
    <x v="2"/>
    <x v="0"/>
    <x v="15"/>
    <x v="2"/>
    <s v="New"/>
    <x v="4"/>
    <s v="Resistance Band Set"/>
    <n v="1"/>
    <n v="40.39"/>
    <n v="0.1"/>
    <n v="14.97"/>
    <n v="36.350999999999999"/>
    <n v="14.97"/>
    <n v="21.381"/>
    <n v="0.58818189320788972"/>
  </r>
  <r>
    <n v="3584"/>
    <d v="2026-03-29T00:00:00"/>
    <n v="2026"/>
    <x v="0"/>
    <n v="3"/>
    <x v="2"/>
    <x v="0"/>
    <x v="0"/>
    <x v="0"/>
    <s v="Returning"/>
    <x v="2"/>
    <s v="Insulated Bottle"/>
    <n v="1"/>
    <n v="35.700000000000003"/>
    <n v="0.05"/>
    <n v="13.85"/>
    <n v="33.914999999999999"/>
    <n v="13.85"/>
    <n v="20.064999999999998"/>
    <n v="0.59162612413386406"/>
  </r>
  <r>
    <n v="3669"/>
    <d v="2026-03-29T00:00:00"/>
    <n v="2026"/>
    <x v="0"/>
    <n v="3"/>
    <x v="2"/>
    <x v="2"/>
    <x v="10"/>
    <x v="3"/>
    <s v="Returning"/>
    <x v="3"/>
    <s v="Portable Camp Stove"/>
    <n v="1"/>
    <n v="80.09"/>
    <n v="0"/>
    <n v="40.61"/>
    <n v="80.09"/>
    <n v="40.61"/>
    <n v="39.480000000000004"/>
    <n v="0.49294543638406796"/>
  </r>
  <r>
    <n v="4787"/>
    <d v="2026-03-29T00:00:00"/>
    <n v="2026"/>
    <x v="0"/>
    <n v="3"/>
    <x v="2"/>
    <x v="3"/>
    <x v="13"/>
    <x v="3"/>
    <s v="New"/>
    <x v="1"/>
    <s v="Trail Boots"/>
    <n v="1"/>
    <n v="142.87"/>
    <n v="0.1"/>
    <n v="77.33"/>
    <n v="128.583"/>
    <n v="77.33"/>
    <n v="51.253"/>
    <n v="0.39859857057309289"/>
  </r>
  <r>
    <n v="769"/>
    <d v="2026-03-30T00:00:00"/>
    <n v="2026"/>
    <x v="0"/>
    <n v="3"/>
    <x v="2"/>
    <x v="3"/>
    <x v="8"/>
    <x v="0"/>
    <s v="Returning"/>
    <x v="4"/>
    <s v="Resistance Band Set"/>
    <n v="1"/>
    <n v="40.53"/>
    <n v="0"/>
    <n v="14.32"/>
    <n v="40.53"/>
    <n v="14.32"/>
    <n v="26.21"/>
    <n v="0.64668147051566738"/>
  </r>
  <r>
    <n v="1184"/>
    <d v="2026-03-30T00:00:00"/>
    <n v="2026"/>
    <x v="0"/>
    <n v="3"/>
    <x v="2"/>
    <x v="3"/>
    <x v="8"/>
    <x v="0"/>
    <s v="Returning"/>
    <x v="0"/>
    <s v="Trail Bike Light"/>
    <n v="1"/>
    <n v="49.46"/>
    <n v="0"/>
    <n v="23.04"/>
    <n v="49.46"/>
    <n v="23.04"/>
    <n v="26.42"/>
    <n v="0.53416902547513145"/>
  </r>
  <r>
    <n v="1498"/>
    <d v="2026-03-30T00:00:00"/>
    <n v="2026"/>
    <x v="0"/>
    <n v="3"/>
    <x v="2"/>
    <x v="1"/>
    <x v="14"/>
    <x v="3"/>
    <s v="Business"/>
    <x v="1"/>
    <s v="Trail Boots"/>
    <n v="3"/>
    <n v="142.46"/>
    <n v="0"/>
    <n v="79.650000000000006"/>
    <n v="427.38"/>
    <n v="238.95000000000002"/>
    <n v="188.42999999999998"/>
    <n v="0.44089569001825069"/>
  </r>
  <r>
    <n v="2054"/>
    <d v="2026-03-30T00:00:00"/>
    <n v="2026"/>
    <x v="0"/>
    <n v="3"/>
    <x v="2"/>
    <x v="3"/>
    <x v="13"/>
    <x v="1"/>
    <s v="Business"/>
    <x v="1"/>
    <s v="Trail Boots"/>
    <n v="6"/>
    <n v="142.18"/>
    <n v="0.05"/>
    <n v="80.94"/>
    <n v="810.42600000000004"/>
    <n v="485.64"/>
    <n v="324.78600000000006"/>
    <n v="0.40075960050640036"/>
  </r>
  <r>
    <n v="2294"/>
    <d v="2026-03-30T00:00:00"/>
    <n v="2026"/>
    <x v="0"/>
    <n v="3"/>
    <x v="2"/>
    <x v="1"/>
    <x v="14"/>
    <x v="0"/>
    <s v="New"/>
    <x v="4"/>
    <s v="Resistance Band Set"/>
    <n v="2"/>
    <n v="41.04"/>
    <n v="0"/>
    <n v="15.03"/>
    <n v="82.08"/>
    <n v="30.06"/>
    <n v="52.019999999999996"/>
    <n v="0.63377192982456132"/>
  </r>
  <r>
    <n v="2892"/>
    <d v="2026-03-30T00:00:00"/>
    <n v="2026"/>
    <x v="0"/>
    <n v="3"/>
    <x v="2"/>
    <x v="1"/>
    <x v="12"/>
    <x v="0"/>
    <s v="Returning"/>
    <x v="1"/>
    <s v="Trail Boots"/>
    <n v="2"/>
    <n v="145.06"/>
    <n v="0.15"/>
    <n v="77.08"/>
    <n v="246.602"/>
    <n v="154.16"/>
    <n v="92.442000000000007"/>
    <n v="0.37486313979610875"/>
  </r>
  <r>
    <n v="3145"/>
    <d v="2026-03-30T00:00:00"/>
    <n v="2026"/>
    <x v="0"/>
    <n v="3"/>
    <x v="2"/>
    <x v="1"/>
    <x v="11"/>
    <x v="0"/>
    <s v="Returning"/>
    <x v="2"/>
    <s v="Carry-On Duffel"/>
    <n v="1"/>
    <n v="130.72999999999999"/>
    <n v="0"/>
    <n v="66.17"/>
    <n v="130.72999999999999"/>
    <n v="66.17"/>
    <n v="64.559999999999988"/>
    <n v="0.4938422703281572"/>
  </r>
  <r>
    <n v="3925"/>
    <d v="2026-03-30T00:00:00"/>
    <n v="2026"/>
    <x v="0"/>
    <n v="3"/>
    <x v="2"/>
    <x v="3"/>
    <x v="13"/>
    <x v="0"/>
    <s v="Business"/>
    <x v="4"/>
    <s v="Recovery Roller"/>
    <n v="2"/>
    <n v="36.630000000000003"/>
    <n v="0"/>
    <n v="14.31"/>
    <n v="73.260000000000005"/>
    <n v="28.62"/>
    <n v="44.64"/>
    <n v="0.60933660933660927"/>
  </r>
  <r>
    <n v="2722"/>
    <d v="2026-03-31T00:00:00"/>
    <n v="2026"/>
    <x v="0"/>
    <n v="3"/>
    <x v="2"/>
    <x v="3"/>
    <x v="13"/>
    <x v="3"/>
    <s v="New"/>
    <x v="0"/>
    <s v="Trail Bike Light"/>
    <n v="1"/>
    <n v="50.99"/>
    <n v="0.1"/>
    <n v="21.86"/>
    <n v="45.891000000000005"/>
    <n v="21.86"/>
    <n v="24.031000000000006"/>
    <n v="0.52365387548756848"/>
  </r>
  <r>
    <n v="2767"/>
    <d v="2026-03-31T00:00:00"/>
    <n v="2026"/>
    <x v="0"/>
    <n v="3"/>
    <x v="2"/>
    <x v="1"/>
    <x v="6"/>
    <x v="0"/>
    <s v="Returning"/>
    <x v="2"/>
    <s v="Carry-On Duffel"/>
    <n v="4"/>
    <n v="134.18"/>
    <n v="0"/>
    <n v="66.430000000000007"/>
    <n v="536.72"/>
    <n v="265.72000000000003"/>
    <n v="271"/>
    <n v="0.5049187658369354"/>
  </r>
  <r>
    <n v="3794"/>
    <d v="2026-03-31T00:00:00"/>
    <n v="2026"/>
    <x v="0"/>
    <n v="3"/>
    <x v="2"/>
    <x v="1"/>
    <x v="12"/>
    <x v="2"/>
    <s v="Business"/>
    <x v="4"/>
    <s v="Training Mat"/>
    <n v="2"/>
    <n v="50.86"/>
    <n v="0.1"/>
    <n v="21.76"/>
    <n v="91.548000000000002"/>
    <n v="43.52"/>
    <n v="48.027999999999999"/>
    <n v="0.52462096386595003"/>
  </r>
  <r>
    <n v="3880"/>
    <d v="2026-03-31T00:00:00"/>
    <n v="2026"/>
    <x v="0"/>
    <n v="3"/>
    <x v="2"/>
    <x v="1"/>
    <x v="12"/>
    <x v="1"/>
    <s v="Business"/>
    <x v="3"/>
    <s v="Compact Sleeping Bag"/>
    <n v="12"/>
    <n v="124.86"/>
    <n v="0.1"/>
    <n v="60.82"/>
    <n v="1348.4880000000001"/>
    <n v="729.84"/>
    <n v="618.64800000000002"/>
    <n v="0.45877160197198641"/>
  </r>
  <r>
    <n v="422"/>
    <d v="2026-04-01T00:00:00"/>
    <n v="2026"/>
    <x v="1"/>
    <n v="4"/>
    <x v="3"/>
    <x v="3"/>
    <x v="4"/>
    <x v="0"/>
    <s v="Business"/>
    <x v="0"/>
    <s v="Commuter Helmet"/>
    <n v="1"/>
    <n v="81.760000000000005"/>
    <n v="0.1"/>
    <n v="42.78"/>
    <n v="73.584000000000003"/>
    <n v="42.78"/>
    <n v="30.804000000000002"/>
    <n v="0.4186236138290933"/>
  </r>
  <r>
    <n v="495"/>
    <d v="2026-04-01T00:00:00"/>
    <n v="2026"/>
    <x v="1"/>
    <n v="4"/>
    <x v="3"/>
    <x v="1"/>
    <x v="14"/>
    <x v="2"/>
    <s v="Business"/>
    <x v="2"/>
    <s v="Carry-On Duffel"/>
    <n v="1"/>
    <n v="134.65"/>
    <n v="0"/>
    <n v="68.19"/>
    <n v="134.65"/>
    <n v="68.19"/>
    <n v="66.460000000000008"/>
    <n v="0.49357593761604163"/>
  </r>
  <r>
    <n v="1517"/>
    <d v="2026-04-01T00:00:00"/>
    <n v="2026"/>
    <x v="1"/>
    <n v="4"/>
    <x v="3"/>
    <x v="2"/>
    <x v="16"/>
    <x v="0"/>
    <s v="Business"/>
    <x v="0"/>
    <s v="Compact Repair Kit"/>
    <n v="1"/>
    <n v="41.21"/>
    <n v="0"/>
    <n v="16.34"/>
    <n v="41.21"/>
    <n v="16.34"/>
    <n v="24.87"/>
    <n v="0.60349429750060668"/>
  </r>
  <r>
    <n v="2391"/>
    <d v="2026-04-01T00:00:00"/>
    <n v="2026"/>
    <x v="1"/>
    <n v="4"/>
    <x v="3"/>
    <x v="1"/>
    <x v="12"/>
    <x v="0"/>
    <s v="Returning"/>
    <x v="4"/>
    <s v="Resistance Band Set"/>
    <n v="2"/>
    <n v="40.590000000000003"/>
    <n v="0"/>
    <n v="15.01"/>
    <n v="81.180000000000007"/>
    <n v="30.02"/>
    <n v="51.160000000000011"/>
    <n v="0.63020448386302053"/>
  </r>
  <r>
    <n v="3809"/>
    <d v="2026-04-01T00:00:00"/>
    <n v="2026"/>
    <x v="1"/>
    <n v="4"/>
    <x v="3"/>
    <x v="0"/>
    <x v="15"/>
    <x v="0"/>
    <s v="New"/>
    <x v="3"/>
    <s v="Compact Sleeping Bag"/>
    <n v="3"/>
    <n v="124.08"/>
    <n v="0.05"/>
    <n v="62.41"/>
    <n v="353.62799999999999"/>
    <n v="187.23"/>
    <n v="166.398"/>
    <n v="0.47054531880959655"/>
  </r>
  <r>
    <n v="3958"/>
    <d v="2026-04-01T00:00:00"/>
    <n v="2026"/>
    <x v="1"/>
    <n v="4"/>
    <x v="3"/>
    <x v="1"/>
    <x v="1"/>
    <x v="0"/>
    <s v="Returning"/>
    <x v="3"/>
    <s v="Compact Sleeping Bag"/>
    <n v="2"/>
    <n v="125.35"/>
    <n v="0.15"/>
    <n v="60.73"/>
    <n v="213.095"/>
    <n v="121.46"/>
    <n v="91.635000000000005"/>
    <n v="0.43001947488209485"/>
  </r>
  <r>
    <n v="4418"/>
    <d v="2026-04-01T00:00:00"/>
    <n v="2026"/>
    <x v="1"/>
    <n v="4"/>
    <x v="3"/>
    <x v="1"/>
    <x v="14"/>
    <x v="3"/>
    <s v="New"/>
    <x v="4"/>
    <s v="Recovery Roller"/>
    <n v="3"/>
    <n v="36.090000000000003"/>
    <n v="0"/>
    <n v="14.03"/>
    <n v="108.27000000000001"/>
    <n v="42.089999999999996"/>
    <n v="66.180000000000007"/>
    <n v="0.61124965364366857"/>
  </r>
  <r>
    <n v="4693"/>
    <d v="2026-04-01T00:00:00"/>
    <n v="2026"/>
    <x v="1"/>
    <n v="4"/>
    <x v="3"/>
    <x v="1"/>
    <x v="12"/>
    <x v="1"/>
    <s v="Business"/>
    <x v="1"/>
    <s v="Hiking Daypack 20L"/>
    <n v="15"/>
    <n v="94.33"/>
    <n v="0.1"/>
    <n v="44.38"/>
    <n v="1273.4550000000002"/>
    <n v="665.7"/>
    <n v="607.75500000000011"/>
    <n v="0.47724890161018652"/>
  </r>
  <r>
    <n v="193"/>
    <d v="2026-04-02T00:00:00"/>
    <n v="2026"/>
    <x v="1"/>
    <n v="4"/>
    <x v="3"/>
    <x v="3"/>
    <x v="4"/>
    <x v="2"/>
    <s v="Returning"/>
    <x v="2"/>
    <s v="Insulated Bottle"/>
    <n v="1"/>
    <n v="35.6"/>
    <n v="0.1"/>
    <n v="13.39"/>
    <n v="32.04"/>
    <n v="13.39"/>
    <n v="18.649999999999999"/>
    <n v="0.58208489388264661"/>
  </r>
  <r>
    <n v="2246"/>
    <d v="2026-04-02T00:00:00"/>
    <n v="2026"/>
    <x v="1"/>
    <n v="4"/>
    <x v="3"/>
    <x v="1"/>
    <x v="12"/>
    <x v="3"/>
    <s v="Returning"/>
    <x v="0"/>
    <s v="Trail Bike Light"/>
    <n v="1"/>
    <n v="50.17"/>
    <n v="0"/>
    <n v="21.95"/>
    <n v="50.17"/>
    <n v="21.95"/>
    <n v="28.220000000000002"/>
    <n v="0.56248754235598963"/>
  </r>
  <r>
    <n v="2556"/>
    <d v="2026-04-02T00:00:00"/>
    <n v="2026"/>
    <x v="1"/>
    <n v="4"/>
    <x v="3"/>
    <x v="3"/>
    <x v="8"/>
    <x v="0"/>
    <s v="Returning"/>
    <x v="1"/>
    <s v="Trekking Poles"/>
    <n v="2"/>
    <n v="72.900000000000006"/>
    <n v="0"/>
    <n v="31.52"/>
    <n v="145.80000000000001"/>
    <n v="63.04"/>
    <n v="82.760000000000019"/>
    <n v="0.5676268861454048"/>
  </r>
  <r>
    <n v="169"/>
    <d v="2026-04-03T00:00:00"/>
    <n v="2026"/>
    <x v="1"/>
    <n v="4"/>
    <x v="3"/>
    <x v="2"/>
    <x v="16"/>
    <x v="0"/>
    <s v="New"/>
    <x v="1"/>
    <s v="Hiking Daypack 20L"/>
    <n v="2"/>
    <n v="93.48"/>
    <n v="0"/>
    <n v="45.15"/>
    <n v="186.96"/>
    <n v="90.3"/>
    <n v="96.660000000000011"/>
    <n v="0.51700898587933253"/>
  </r>
  <r>
    <n v="877"/>
    <d v="2026-04-03T00:00:00"/>
    <n v="2026"/>
    <x v="1"/>
    <n v="4"/>
    <x v="3"/>
    <x v="1"/>
    <x v="12"/>
    <x v="0"/>
    <s v="New"/>
    <x v="3"/>
    <s v="Compact Sleeping Bag"/>
    <n v="1"/>
    <n v="123.63"/>
    <n v="0"/>
    <n v="58.88"/>
    <n v="123.63"/>
    <n v="58.88"/>
    <n v="64.75"/>
    <n v="0.52374019250990866"/>
  </r>
  <r>
    <n v="2023"/>
    <d v="2026-04-03T00:00:00"/>
    <n v="2026"/>
    <x v="1"/>
    <n v="4"/>
    <x v="3"/>
    <x v="1"/>
    <x v="12"/>
    <x v="0"/>
    <s v="New"/>
    <x v="2"/>
    <s v="Travel Backpack 35L"/>
    <n v="3"/>
    <n v="168.37"/>
    <n v="0"/>
    <n v="87.15"/>
    <n v="505.11"/>
    <n v="261.45000000000005"/>
    <n v="243.65999999999997"/>
    <n v="0.4823899744610084"/>
  </r>
  <r>
    <n v="2548"/>
    <d v="2026-04-03T00:00:00"/>
    <n v="2026"/>
    <x v="1"/>
    <n v="4"/>
    <x v="3"/>
    <x v="0"/>
    <x v="9"/>
    <x v="3"/>
    <s v="New"/>
    <x v="0"/>
    <s v="Trail Bike Light"/>
    <n v="4"/>
    <n v="51.68"/>
    <n v="0.05"/>
    <n v="23.09"/>
    <n v="196.38399999999999"/>
    <n v="92.36"/>
    <n v="104.02399999999999"/>
    <n v="0.52969692031937421"/>
  </r>
  <r>
    <n v="2602"/>
    <d v="2026-04-03T00:00:00"/>
    <n v="2026"/>
    <x v="1"/>
    <n v="4"/>
    <x v="3"/>
    <x v="1"/>
    <x v="12"/>
    <x v="3"/>
    <s v="New"/>
    <x v="0"/>
    <s v="Compact Repair Kit"/>
    <n v="1"/>
    <n v="40.159999999999997"/>
    <n v="0"/>
    <n v="16.77"/>
    <n v="40.159999999999997"/>
    <n v="16.77"/>
    <n v="23.389999999999997"/>
    <n v="0.58242031872509958"/>
  </r>
  <r>
    <n v="3229"/>
    <d v="2026-04-03T00:00:00"/>
    <n v="2026"/>
    <x v="1"/>
    <n v="4"/>
    <x v="3"/>
    <x v="3"/>
    <x v="13"/>
    <x v="2"/>
    <s v="Returning"/>
    <x v="2"/>
    <s v="Insulated Bottle"/>
    <n v="3"/>
    <n v="36.17"/>
    <n v="0.1"/>
    <n v="13.65"/>
    <n v="97.659000000000006"/>
    <n v="40.950000000000003"/>
    <n v="56.709000000000003"/>
    <n v="0.58068380794396834"/>
  </r>
  <r>
    <n v="3261"/>
    <d v="2026-04-03T00:00:00"/>
    <n v="2026"/>
    <x v="1"/>
    <n v="4"/>
    <x v="3"/>
    <x v="2"/>
    <x v="10"/>
    <x v="0"/>
    <s v="New"/>
    <x v="2"/>
    <s v="Carry-On Duffel"/>
    <n v="4"/>
    <n v="130.55000000000001"/>
    <n v="0"/>
    <n v="67.66"/>
    <n v="522.20000000000005"/>
    <n v="270.64"/>
    <n v="251.56000000000006"/>
    <n v="0.48173113749521262"/>
  </r>
  <r>
    <n v="3621"/>
    <d v="2026-04-03T00:00:00"/>
    <n v="2026"/>
    <x v="1"/>
    <n v="4"/>
    <x v="3"/>
    <x v="3"/>
    <x v="8"/>
    <x v="0"/>
    <s v="New"/>
    <x v="0"/>
    <s v="Cycling Pack 12L"/>
    <n v="2"/>
    <n v="102.63"/>
    <n v="0"/>
    <n v="50.19"/>
    <n v="205.26"/>
    <n v="100.38"/>
    <n v="104.88"/>
    <n v="0.51096170710318622"/>
  </r>
  <r>
    <n v="4681"/>
    <d v="2026-04-03T00:00:00"/>
    <n v="2026"/>
    <x v="1"/>
    <n v="4"/>
    <x v="3"/>
    <x v="3"/>
    <x v="13"/>
    <x v="3"/>
    <s v="Returning"/>
    <x v="0"/>
    <s v="Commuter Helmet"/>
    <n v="6"/>
    <n v="81.239999999999995"/>
    <n v="0"/>
    <n v="43.28"/>
    <n v="487.43999999999994"/>
    <n v="259.68"/>
    <n v="227.75999999999993"/>
    <n v="0.46725750861644505"/>
  </r>
  <r>
    <n v="4954"/>
    <d v="2026-04-03T00:00:00"/>
    <n v="2026"/>
    <x v="1"/>
    <n v="4"/>
    <x v="3"/>
    <x v="3"/>
    <x v="8"/>
    <x v="0"/>
    <s v="New"/>
    <x v="1"/>
    <s v="Trekking Poles"/>
    <n v="3"/>
    <n v="72.11"/>
    <n v="0.05"/>
    <n v="31.63"/>
    <n v="205.51349999999996"/>
    <n v="94.89"/>
    <n v="110.62349999999996"/>
    <n v="0.5382785072513484"/>
  </r>
  <r>
    <n v="1153"/>
    <d v="2026-04-04T00:00:00"/>
    <n v="2026"/>
    <x v="1"/>
    <n v="4"/>
    <x v="3"/>
    <x v="2"/>
    <x v="16"/>
    <x v="2"/>
    <s v="New"/>
    <x v="1"/>
    <s v="Hiking Daypack 20L"/>
    <n v="4"/>
    <n v="90.15"/>
    <n v="0"/>
    <n v="44.9"/>
    <n v="360.6"/>
    <n v="179.6"/>
    <n v="181.00000000000003"/>
    <n v="0.50194120909595119"/>
  </r>
  <r>
    <n v="1383"/>
    <d v="2026-04-04T00:00:00"/>
    <n v="2026"/>
    <x v="1"/>
    <n v="4"/>
    <x v="3"/>
    <x v="3"/>
    <x v="4"/>
    <x v="2"/>
    <s v="Returning"/>
    <x v="0"/>
    <s v="Trail Bike Light"/>
    <n v="1"/>
    <n v="50.7"/>
    <n v="0.05"/>
    <n v="21.85"/>
    <n v="48.164999999999999"/>
    <n v="21.85"/>
    <n v="26.314999999999998"/>
    <n v="0.54635108481262329"/>
  </r>
  <r>
    <n v="2583"/>
    <d v="2026-04-04T00:00:00"/>
    <n v="2026"/>
    <x v="1"/>
    <n v="4"/>
    <x v="3"/>
    <x v="0"/>
    <x v="0"/>
    <x v="0"/>
    <s v="Returning"/>
    <x v="4"/>
    <s v="Resistance Band Set"/>
    <n v="1"/>
    <n v="41.13"/>
    <n v="0"/>
    <n v="15.04"/>
    <n v="41.13"/>
    <n v="15.04"/>
    <n v="26.090000000000003"/>
    <n v="0.63433017262338931"/>
  </r>
  <r>
    <n v="4074"/>
    <d v="2026-04-04T00:00:00"/>
    <n v="2026"/>
    <x v="1"/>
    <n v="4"/>
    <x v="3"/>
    <x v="1"/>
    <x v="1"/>
    <x v="2"/>
    <s v="Returning"/>
    <x v="3"/>
    <s v="Compact Sleeping Bag"/>
    <n v="1"/>
    <n v="121.66"/>
    <n v="0"/>
    <n v="61.37"/>
    <n v="121.66"/>
    <n v="61.37"/>
    <n v="60.29"/>
    <n v="0.49556140062469178"/>
  </r>
  <r>
    <n v="4301"/>
    <d v="2026-04-04T00:00:00"/>
    <n v="2026"/>
    <x v="1"/>
    <n v="4"/>
    <x v="3"/>
    <x v="2"/>
    <x v="16"/>
    <x v="2"/>
    <s v="New"/>
    <x v="4"/>
    <s v="Weighted Vest"/>
    <n v="1"/>
    <n v="122.77"/>
    <n v="0.1"/>
    <n v="70.59"/>
    <n v="110.49299999999999"/>
    <n v="70.59"/>
    <n v="39.902999999999992"/>
    <n v="0.36113599956558329"/>
  </r>
  <r>
    <n v="4692"/>
    <d v="2026-04-04T00:00:00"/>
    <n v="2026"/>
    <x v="1"/>
    <n v="4"/>
    <x v="3"/>
    <x v="3"/>
    <x v="13"/>
    <x v="0"/>
    <s v="Returning"/>
    <x v="0"/>
    <s v="Trail Bike Light"/>
    <n v="1"/>
    <n v="49.96"/>
    <n v="0"/>
    <n v="22.13"/>
    <n v="49.96"/>
    <n v="22.13"/>
    <n v="27.830000000000002"/>
    <n v="0.55704563650920735"/>
  </r>
  <r>
    <n v="1951"/>
    <d v="2026-04-05T00:00:00"/>
    <n v="2026"/>
    <x v="1"/>
    <n v="4"/>
    <x v="3"/>
    <x v="3"/>
    <x v="8"/>
    <x v="3"/>
    <s v="Returning"/>
    <x v="1"/>
    <s v="Summit Backpack 45L"/>
    <n v="2"/>
    <n v="155.13"/>
    <n v="0.15"/>
    <n v="80.959999999999994"/>
    <n v="263.721"/>
    <n v="161.91999999999999"/>
    <n v="101.80100000000002"/>
    <n v="0.38601779911345707"/>
  </r>
  <r>
    <n v="2111"/>
    <d v="2026-04-05T00:00:00"/>
    <n v="2026"/>
    <x v="1"/>
    <n v="4"/>
    <x v="3"/>
    <x v="3"/>
    <x v="13"/>
    <x v="0"/>
    <s v="New"/>
    <x v="1"/>
    <s v="Trekking Poles"/>
    <n v="3"/>
    <n v="69.83"/>
    <n v="0.05"/>
    <n v="31.53"/>
    <n v="199.0155"/>
    <n v="94.59"/>
    <n v="104.4255"/>
    <n v="0.52471038687941396"/>
  </r>
  <r>
    <n v="2933"/>
    <d v="2026-04-05T00:00:00"/>
    <n v="2026"/>
    <x v="1"/>
    <n v="4"/>
    <x v="3"/>
    <x v="1"/>
    <x v="6"/>
    <x v="2"/>
    <s v="Returning"/>
    <x v="2"/>
    <s v="Insulated Bottle"/>
    <n v="1"/>
    <n v="35.4"/>
    <n v="0"/>
    <n v="13.37"/>
    <n v="35.4"/>
    <n v="13.37"/>
    <n v="22.03"/>
    <n v="0.62231638418079105"/>
  </r>
  <r>
    <n v="3263"/>
    <d v="2026-04-05T00:00:00"/>
    <n v="2026"/>
    <x v="1"/>
    <n v="4"/>
    <x v="3"/>
    <x v="3"/>
    <x v="7"/>
    <x v="0"/>
    <s v="New"/>
    <x v="4"/>
    <s v="Training Mat"/>
    <n v="1"/>
    <n v="51.75"/>
    <n v="0.1"/>
    <n v="22.1"/>
    <n v="46.575000000000003"/>
    <n v="22.1"/>
    <n v="24.475000000000001"/>
    <n v="0.52549651100375738"/>
  </r>
  <r>
    <n v="4764"/>
    <d v="2026-04-05T00:00:00"/>
    <n v="2026"/>
    <x v="1"/>
    <n v="4"/>
    <x v="3"/>
    <x v="3"/>
    <x v="13"/>
    <x v="3"/>
    <s v="New"/>
    <x v="0"/>
    <s v="Compact Repair Kit"/>
    <n v="6"/>
    <n v="39.6"/>
    <n v="0.15"/>
    <n v="17.010000000000002"/>
    <n v="201.96"/>
    <n v="102.06"/>
    <n v="99.9"/>
    <n v="0.49465240641711233"/>
  </r>
  <r>
    <n v="28"/>
    <d v="2026-04-06T00:00:00"/>
    <n v="2026"/>
    <x v="1"/>
    <n v="4"/>
    <x v="3"/>
    <x v="1"/>
    <x v="6"/>
    <x v="2"/>
    <s v="New"/>
    <x v="4"/>
    <s v="Weighted Vest"/>
    <n v="2"/>
    <n v="125.94"/>
    <n v="0.05"/>
    <n v="70.94"/>
    <n v="239.28599999999997"/>
    <n v="141.88"/>
    <n v="97.405999999999977"/>
    <n v="0.40706936469329585"/>
  </r>
  <r>
    <n v="581"/>
    <d v="2026-04-06T00:00:00"/>
    <n v="2026"/>
    <x v="1"/>
    <n v="4"/>
    <x v="3"/>
    <x v="1"/>
    <x v="1"/>
    <x v="0"/>
    <s v="Returning"/>
    <x v="3"/>
    <s v="Compact Sleeping Bag"/>
    <n v="3"/>
    <n v="124.67"/>
    <n v="0"/>
    <n v="61.46"/>
    <n v="374.01"/>
    <n v="184.38"/>
    <n v="189.63"/>
    <n v="0.50701852891633914"/>
  </r>
  <r>
    <n v="643"/>
    <d v="2026-04-06T00:00:00"/>
    <n v="2026"/>
    <x v="1"/>
    <n v="4"/>
    <x v="3"/>
    <x v="3"/>
    <x v="8"/>
    <x v="0"/>
    <s v="Returning"/>
    <x v="1"/>
    <s v="Trekking Poles"/>
    <n v="2"/>
    <n v="72.260000000000005"/>
    <n v="0"/>
    <n v="33.21"/>
    <n v="144.52000000000001"/>
    <n v="66.42"/>
    <n v="78.100000000000009"/>
    <n v="0.54040963188486024"/>
  </r>
  <r>
    <n v="1907"/>
    <d v="2026-04-06T00:00:00"/>
    <n v="2026"/>
    <x v="1"/>
    <n v="4"/>
    <x v="3"/>
    <x v="1"/>
    <x v="12"/>
    <x v="1"/>
    <s v="Business"/>
    <x v="0"/>
    <s v="Trail Bike Light"/>
    <n v="10"/>
    <n v="50.64"/>
    <n v="0.2"/>
    <n v="22.99"/>
    <n v="405.12"/>
    <n v="229.89999999999998"/>
    <n v="175.22000000000003"/>
    <n v="0.43251382306477099"/>
  </r>
  <r>
    <n v="1950"/>
    <d v="2026-04-06T00:00:00"/>
    <n v="2026"/>
    <x v="1"/>
    <n v="4"/>
    <x v="3"/>
    <x v="0"/>
    <x v="9"/>
    <x v="0"/>
    <s v="New"/>
    <x v="1"/>
    <s v="Trekking Poles"/>
    <n v="1"/>
    <n v="73"/>
    <n v="0"/>
    <n v="32.4"/>
    <n v="73"/>
    <n v="32.4"/>
    <n v="40.6"/>
    <n v="0.55616438356164388"/>
  </r>
  <r>
    <n v="2443"/>
    <d v="2026-04-06T00:00:00"/>
    <n v="2026"/>
    <x v="1"/>
    <n v="4"/>
    <x v="3"/>
    <x v="0"/>
    <x v="15"/>
    <x v="0"/>
    <s v="Returning"/>
    <x v="2"/>
    <s v="Insulated Bottle"/>
    <n v="1"/>
    <n v="35.700000000000003"/>
    <n v="0"/>
    <n v="13.8"/>
    <n v="35.700000000000003"/>
    <n v="13.8"/>
    <n v="21.900000000000002"/>
    <n v="0.61344537815126055"/>
  </r>
  <r>
    <n v="2480"/>
    <d v="2026-04-06T00:00:00"/>
    <n v="2026"/>
    <x v="1"/>
    <n v="4"/>
    <x v="3"/>
    <x v="2"/>
    <x v="16"/>
    <x v="1"/>
    <s v="New"/>
    <x v="1"/>
    <s v="Summit Backpack 45L"/>
    <n v="8"/>
    <n v="152.41999999999999"/>
    <n v="0.05"/>
    <n v="80.11"/>
    <n v="1158.3919999999998"/>
    <n v="640.88"/>
    <n v="517.51199999999983"/>
    <n v="0.44675032286134564"/>
  </r>
  <r>
    <n v="2515"/>
    <d v="2026-04-06T00:00:00"/>
    <n v="2026"/>
    <x v="1"/>
    <n v="4"/>
    <x v="3"/>
    <x v="3"/>
    <x v="8"/>
    <x v="0"/>
    <s v="Returning"/>
    <x v="0"/>
    <s v="Commuter Helmet"/>
    <n v="1"/>
    <n v="81.78"/>
    <n v="0"/>
    <n v="42.82"/>
    <n v="81.78"/>
    <n v="42.82"/>
    <n v="38.96"/>
    <n v="0.47640009782342874"/>
  </r>
  <r>
    <n v="2829"/>
    <d v="2026-04-06T00:00:00"/>
    <n v="2026"/>
    <x v="1"/>
    <n v="4"/>
    <x v="3"/>
    <x v="1"/>
    <x v="6"/>
    <x v="0"/>
    <s v="Business"/>
    <x v="0"/>
    <s v="Cycling Pack 12L"/>
    <n v="6"/>
    <n v="102.59"/>
    <n v="0.1"/>
    <n v="49.6"/>
    <n v="553.98599999999999"/>
    <n v="297.60000000000002"/>
    <n v="256.38599999999997"/>
    <n v="0.46280230908362302"/>
  </r>
  <r>
    <n v="4086"/>
    <d v="2026-04-06T00:00:00"/>
    <n v="2026"/>
    <x v="1"/>
    <n v="4"/>
    <x v="3"/>
    <x v="3"/>
    <x v="8"/>
    <x v="2"/>
    <s v="Returning"/>
    <x v="1"/>
    <s v="Summit Backpack 45L"/>
    <n v="2"/>
    <n v="152.44"/>
    <n v="0.15"/>
    <n v="76.680000000000007"/>
    <n v="259.14799999999997"/>
    <n v="153.36000000000001"/>
    <n v="105.78799999999995"/>
    <n v="0.4082146109559015"/>
  </r>
  <r>
    <n v="4512"/>
    <d v="2026-04-06T00:00:00"/>
    <n v="2026"/>
    <x v="1"/>
    <n v="4"/>
    <x v="3"/>
    <x v="1"/>
    <x v="1"/>
    <x v="0"/>
    <s v="New"/>
    <x v="2"/>
    <s v="Carry-On Duffel"/>
    <n v="6"/>
    <n v="136.29"/>
    <n v="0"/>
    <n v="68.209999999999994"/>
    <n v="817.74"/>
    <n v="409.26"/>
    <n v="408.48"/>
    <n v="0.49952307579426225"/>
  </r>
  <r>
    <n v="4837"/>
    <d v="2026-04-06T00:00:00"/>
    <n v="2026"/>
    <x v="1"/>
    <n v="4"/>
    <x v="3"/>
    <x v="0"/>
    <x v="9"/>
    <x v="1"/>
    <s v="Business"/>
    <x v="1"/>
    <s v="Summit Backpack 45L"/>
    <n v="4"/>
    <n v="157.51"/>
    <n v="0.2"/>
    <n v="79.209999999999994"/>
    <n v="504.03199999999998"/>
    <n v="316.83999999999997"/>
    <n v="187.19200000000001"/>
    <n v="0.37138911815122855"/>
  </r>
  <r>
    <n v="1580"/>
    <d v="2026-04-07T00:00:00"/>
    <n v="2026"/>
    <x v="1"/>
    <n v="4"/>
    <x v="3"/>
    <x v="2"/>
    <x v="3"/>
    <x v="0"/>
    <s v="New"/>
    <x v="3"/>
    <s v="Compact Sleeping Bag"/>
    <n v="2"/>
    <n v="120.5"/>
    <n v="0"/>
    <n v="61.42"/>
    <n v="241"/>
    <n v="122.84"/>
    <n v="118.16"/>
    <n v="0.49029045643153524"/>
  </r>
  <r>
    <n v="1962"/>
    <d v="2026-04-07T00:00:00"/>
    <n v="2026"/>
    <x v="1"/>
    <n v="4"/>
    <x v="3"/>
    <x v="0"/>
    <x v="0"/>
    <x v="0"/>
    <s v="Returning"/>
    <x v="1"/>
    <s v="Summit Backpack 45L"/>
    <n v="3"/>
    <n v="152.62"/>
    <n v="0.05"/>
    <n v="77.75"/>
    <n v="434.96699999999998"/>
    <n v="233.25"/>
    <n v="201.71699999999998"/>
    <n v="0.46375242259757637"/>
  </r>
  <r>
    <n v="2381"/>
    <d v="2026-04-07T00:00:00"/>
    <n v="2026"/>
    <x v="1"/>
    <n v="4"/>
    <x v="3"/>
    <x v="1"/>
    <x v="11"/>
    <x v="0"/>
    <s v="Returning"/>
    <x v="2"/>
    <s v="Carry-On Duffel"/>
    <n v="2"/>
    <n v="134.16"/>
    <n v="0.05"/>
    <n v="67.08"/>
    <n v="254.90399999999997"/>
    <n v="134.16"/>
    <n v="120.74399999999997"/>
    <n v="0.47368421052631576"/>
  </r>
  <r>
    <n v="2655"/>
    <d v="2026-04-07T00:00:00"/>
    <n v="2026"/>
    <x v="1"/>
    <n v="4"/>
    <x v="3"/>
    <x v="3"/>
    <x v="13"/>
    <x v="2"/>
    <s v="Business"/>
    <x v="0"/>
    <s v="Cycling Pack 12L"/>
    <n v="1"/>
    <n v="101.13"/>
    <n v="0"/>
    <n v="50.8"/>
    <n v="101.13"/>
    <n v="50.8"/>
    <n v="50.33"/>
    <n v="0.49767625828141998"/>
  </r>
  <r>
    <n v="2944"/>
    <d v="2026-04-07T00:00:00"/>
    <n v="2026"/>
    <x v="1"/>
    <n v="4"/>
    <x v="3"/>
    <x v="1"/>
    <x v="14"/>
    <x v="2"/>
    <s v="New"/>
    <x v="4"/>
    <s v="Training Mat"/>
    <n v="1"/>
    <n v="51.36"/>
    <n v="0"/>
    <n v="22.21"/>
    <n v="51.36"/>
    <n v="22.21"/>
    <n v="29.15"/>
    <n v="0.56756230529595009"/>
  </r>
  <r>
    <n v="4756"/>
    <d v="2026-04-07T00:00:00"/>
    <n v="2026"/>
    <x v="1"/>
    <n v="4"/>
    <x v="3"/>
    <x v="2"/>
    <x v="16"/>
    <x v="0"/>
    <s v="Business"/>
    <x v="1"/>
    <s v="Summit Backpack 45L"/>
    <n v="5"/>
    <n v="151.88"/>
    <n v="0"/>
    <n v="80.56"/>
    <n v="759.4"/>
    <n v="402.8"/>
    <n v="356.59999999999997"/>
    <n v="0.46958124835396364"/>
  </r>
  <r>
    <n v="52"/>
    <d v="2026-04-08T00:00:00"/>
    <n v="2026"/>
    <x v="1"/>
    <n v="4"/>
    <x v="3"/>
    <x v="1"/>
    <x v="12"/>
    <x v="0"/>
    <s v="New"/>
    <x v="2"/>
    <s v="Carry-On Duffel"/>
    <n v="2"/>
    <n v="133.59"/>
    <n v="0"/>
    <n v="66.83"/>
    <n v="267.18"/>
    <n v="133.66"/>
    <n v="133.52000000000001"/>
    <n v="0.49973800434164234"/>
  </r>
  <r>
    <n v="556"/>
    <d v="2026-04-08T00:00:00"/>
    <n v="2026"/>
    <x v="1"/>
    <n v="4"/>
    <x v="3"/>
    <x v="3"/>
    <x v="8"/>
    <x v="0"/>
    <s v="New"/>
    <x v="3"/>
    <s v="Compact Sleeping Bag"/>
    <n v="2"/>
    <n v="124.39"/>
    <n v="0"/>
    <n v="61.27"/>
    <n v="248.78"/>
    <n v="122.54"/>
    <n v="126.24"/>
    <n v="0.50743628909076288"/>
  </r>
  <r>
    <n v="1233"/>
    <d v="2026-04-08T00:00:00"/>
    <n v="2026"/>
    <x v="1"/>
    <n v="4"/>
    <x v="3"/>
    <x v="0"/>
    <x v="15"/>
    <x v="0"/>
    <s v="New"/>
    <x v="0"/>
    <s v="Trail Bike Light"/>
    <n v="5"/>
    <n v="50.22"/>
    <n v="0.1"/>
    <n v="22.31"/>
    <n v="225.99"/>
    <n v="111.55"/>
    <n v="114.44000000000001"/>
    <n v="0.50639408823399268"/>
  </r>
  <r>
    <n v="1492"/>
    <d v="2026-04-08T00:00:00"/>
    <n v="2026"/>
    <x v="1"/>
    <n v="4"/>
    <x v="3"/>
    <x v="1"/>
    <x v="14"/>
    <x v="0"/>
    <s v="Returning"/>
    <x v="0"/>
    <s v="Compact Repair Kit"/>
    <n v="2"/>
    <n v="41.08"/>
    <n v="0"/>
    <n v="16.79"/>
    <n v="82.16"/>
    <n v="33.58"/>
    <n v="48.58"/>
    <n v="0.59128529698149956"/>
  </r>
  <r>
    <n v="1619"/>
    <d v="2026-04-08T00:00:00"/>
    <n v="2026"/>
    <x v="1"/>
    <n v="4"/>
    <x v="3"/>
    <x v="3"/>
    <x v="8"/>
    <x v="2"/>
    <s v="New"/>
    <x v="2"/>
    <s v="Packing Cube Set"/>
    <n v="5"/>
    <n v="46.11"/>
    <n v="0"/>
    <n v="18.88"/>
    <n v="230.55"/>
    <n v="94.399999999999991"/>
    <n v="136.15000000000003"/>
    <n v="0.5905443504662764"/>
  </r>
  <r>
    <n v="1631"/>
    <d v="2026-04-08T00:00:00"/>
    <n v="2026"/>
    <x v="1"/>
    <n v="4"/>
    <x v="3"/>
    <x v="3"/>
    <x v="8"/>
    <x v="0"/>
    <s v="Returning"/>
    <x v="2"/>
    <s v="Packing Cube Set"/>
    <n v="1"/>
    <n v="45.54"/>
    <n v="0"/>
    <n v="18.36"/>
    <n v="45.54"/>
    <n v="18.36"/>
    <n v="27.18"/>
    <n v="0.59683794466403162"/>
  </r>
  <r>
    <n v="1844"/>
    <d v="2026-04-08T00:00:00"/>
    <n v="2026"/>
    <x v="1"/>
    <n v="4"/>
    <x v="3"/>
    <x v="1"/>
    <x v="14"/>
    <x v="2"/>
    <s v="New"/>
    <x v="4"/>
    <s v="Recovery Roller"/>
    <n v="2"/>
    <n v="37.1"/>
    <n v="0.1"/>
    <n v="14.17"/>
    <n v="66.78"/>
    <n v="28.34"/>
    <n v="38.44"/>
    <n v="0.57562144354597178"/>
  </r>
  <r>
    <n v="4246"/>
    <d v="2026-04-08T00:00:00"/>
    <n v="2026"/>
    <x v="1"/>
    <n v="4"/>
    <x v="3"/>
    <x v="3"/>
    <x v="8"/>
    <x v="1"/>
    <s v="Business"/>
    <x v="1"/>
    <s v="Summit Backpack 45L"/>
    <n v="5"/>
    <n v="156.57"/>
    <n v="0.15"/>
    <n v="80.849999999999994"/>
    <n v="665.4224999999999"/>
    <n v="404.25"/>
    <n v="261.1724999999999"/>
    <n v="0.39249123677062309"/>
  </r>
  <r>
    <n v="5139"/>
    <d v="2026-04-08T00:00:00"/>
    <n v="2026"/>
    <x v="1"/>
    <n v="4"/>
    <x v="3"/>
    <x v="0"/>
    <x v="15"/>
    <x v="0"/>
    <s v="Returning"/>
    <x v="4"/>
    <s v="Training Mat"/>
    <n v="2"/>
    <n v="51.4"/>
    <n v="0"/>
    <n v="21.99"/>
    <n v="102.8"/>
    <n v="43.98"/>
    <n v="58.82"/>
    <n v="0.57217898832684821"/>
  </r>
  <r>
    <n v="186"/>
    <d v="2026-04-09T00:00:00"/>
    <n v="2026"/>
    <x v="1"/>
    <n v="4"/>
    <x v="3"/>
    <x v="0"/>
    <x v="0"/>
    <x v="0"/>
    <s v="New"/>
    <x v="2"/>
    <s v="Packing Cube Set"/>
    <n v="2"/>
    <n v="46.42"/>
    <n v="0.1"/>
    <n v="18.73"/>
    <n v="83.556000000000012"/>
    <n v="37.46"/>
    <n v="46.096000000000011"/>
    <n v="0.55167791660682663"/>
  </r>
  <r>
    <n v="1742"/>
    <d v="2026-04-09T00:00:00"/>
    <n v="2026"/>
    <x v="1"/>
    <n v="4"/>
    <x v="3"/>
    <x v="3"/>
    <x v="4"/>
    <x v="3"/>
    <s v="Returning"/>
    <x v="3"/>
    <s v="Compact Sleeping Bag"/>
    <n v="2"/>
    <n v="120.75"/>
    <n v="0.05"/>
    <n v="60.31"/>
    <n v="229.42499999999998"/>
    <n v="120.62"/>
    <n v="108.80499999999998"/>
    <n v="0.47425084450256066"/>
  </r>
  <r>
    <n v="3189"/>
    <d v="2026-04-09T00:00:00"/>
    <n v="2026"/>
    <x v="1"/>
    <n v="4"/>
    <x v="3"/>
    <x v="1"/>
    <x v="11"/>
    <x v="1"/>
    <s v="Business"/>
    <x v="1"/>
    <s v="Summit Backpack 45L"/>
    <n v="6"/>
    <n v="157.38999999999999"/>
    <n v="0.05"/>
    <n v="79.239999999999995"/>
    <n v="897.12299999999993"/>
    <n v="475.43999999999994"/>
    <n v="421.68299999999999"/>
    <n v="0.47003922539049831"/>
  </r>
  <r>
    <n v="3747"/>
    <d v="2026-04-09T00:00:00"/>
    <n v="2026"/>
    <x v="1"/>
    <n v="4"/>
    <x v="3"/>
    <x v="3"/>
    <x v="7"/>
    <x v="2"/>
    <s v="Returning"/>
    <x v="3"/>
    <s v="Compact Sleeping Bag"/>
    <n v="2"/>
    <n v="122.36"/>
    <n v="0.05"/>
    <n v="59.06"/>
    <n v="232.48399999999998"/>
    <n v="118.12"/>
    <n v="114.36399999999998"/>
    <n v="0.49192202474148755"/>
  </r>
  <r>
    <n v="3782"/>
    <d v="2026-04-09T00:00:00"/>
    <n v="2026"/>
    <x v="1"/>
    <n v="4"/>
    <x v="3"/>
    <x v="0"/>
    <x v="0"/>
    <x v="2"/>
    <s v="Returning"/>
    <x v="4"/>
    <s v="Resistance Band Set"/>
    <n v="2"/>
    <n v="39.68"/>
    <n v="0.05"/>
    <n v="14.98"/>
    <n v="75.391999999999996"/>
    <n v="29.96"/>
    <n v="45.431999999999995"/>
    <n v="0.60261035653650252"/>
  </r>
  <r>
    <n v="4344"/>
    <d v="2026-04-09T00:00:00"/>
    <n v="2026"/>
    <x v="1"/>
    <n v="4"/>
    <x v="3"/>
    <x v="2"/>
    <x v="5"/>
    <x v="2"/>
    <s v="Business"/>
    <x v="3"/>
    <s v="Compact Sleeping Bag"/>
    <n v="3"/>
    <n v="121.56"/>
    <n v="0.15"/>
    <n v="61.31"/>
    <n v="309.97800000000001"/>
    <n v="183.93"/>
    <n v="126.048"/>
    <n v="0.40663530960261696"/>
  </r>
  <r>
    <n v="4901"/>
    <d v="2026-04-09T00:00:00"/>
    <n v="2026"/>
    <x v="1"/>
    <n v="4"/>
    <x v="3"/>
    <x v="0"/>
    <x v="0"/>
    <x v="3"/>
    <s v="New"/>
    <x v="0"/>
    <s v="Commuter Helmet"/>
    <n v="1"/>
    <n v="80.19"/>
    <n v="0.1"/>
    <n v="42.15"/>
    <n v="72.171000000000006"/>
    <n v="42.15"/>
    <n v="30.021000000000008"/>
    <n v="0.4159704036247247"/>
  </r>
  <r>
    <n v="4969"/>
    <d v="2026-04-09T00:00:00"/>
    <n v="2026"/>
    <x v="1"/>
    <n v="4"/>
    <x v="3"/>
    <x v="3"/>
    <x v="7"/>
    <x v="3"/>
    <s v="Business"/>
    <x v="0"/>
    <s v="Commuter Helmet"/>
    <n v="2"/>
    <n v="81.14"/>
    <n v="0"/>
    <n v="43.43"/>
    <n v="162.28"/>
    <n v="86.86"/>
    <n v="75.42"/>
    <n v="0.46475228000985952"/>
  </r>
  <r>
    <n v="673"/>
    <d v="2026-04-10T00:00:00"/>
    <n v="2026"/>
    <x v="1"/>
    <n v="4"/>
    <x v="3"/>
    <x v="3"/>
    <x v="8"/>
    <x v="2"/>
    <s v="New"/>
    <x v="3"/>
    <s v="Trail Tent 2P"/>
    <n v="2"/>
    <n v="191.11"/>
    <n v="0"/>
    <n v="103.58"/>
    <n v="382.22"/>
    <n v="207.16"/>
    <n v="175.06000000000003"/>
    <n v="0.45800847679346979"/>
  </r>
  <r>
    <n v="888"/>
    <d v="2026-04-10T00:00:00"/>
    <n v="2026"/>
    <x v="1"/>
    <n v="4"/>
    <x v="3"/>
    <x v="3"/>
    <x v="7"/>
    <x v="2"/>
    <s v="New"/>
    <x v="0"/>
    <s v="Compact Repair Kit"/>
    <n v="2"/>
    <n v="40.58"/>
    <n v="0.05"/>
    <n v="17.149999999999999"/>
    <n v="77.10199999999999"/>
    <n v="34.299999999999997"/>
    <n v="42.801999999999992"/>
    <n v="0.55513475655625011"/>
  </r>
  <r>
    <n v="1541"/>
    <d v="2026-04-10T00:00:00"/>
    <n v="2026"/>
    <x v="1"/>
    <n v="4"/>
    <x v="3"/>
    <x v="0"/>
    <x v="15"/>
    <x v="3"/>
    <s v="Returning"/>
    <x v="3"/>
    <s v="Portable Camp Stove"/>
    <n v="1"/>
    <n v="83.44"/>
    <n v="0"/>
    <n v="40.299999999999997"/>
    <n v="83.44"/>
    <n v="40.299999999999997"/>
    <n v="43.14"/>
    <n v="0.51701821668264625"/>
  </r>
  <r>
    <n v="1881"/>
    <d v="2026-04-10T00:00:00"/>
    <n v="2026"/>
    <x v="1"/>
    <n v="4"/>
    <x v="3"/>
    <x v="3"/>
    <x v="7"/>
    <x v="3"/>
    <s v="New"/>
    <x v="4"/>
    <s v="Training Mat"/>
    <n v="1"/>
    <n v="49.61"/>
    <n v="0"/>
    <n v="21.92"/>
    <n v="49.61"/>
    <n v="21.92"/>
    <n v="27.689999999999998"/>
    <n v="0.55815359806490628"/>
  </r>
  <r>
    <n v="2007"/>
    <d v="2026-04-10T00:00:00"/>
    <n v="2026"/>
    <x v="1"/>
    <n v="4"/>
    <x v="3"/>
    <x v="3"/>
    <x v="8"/>
    <x v="0"/>
    <s v="Returning"/>
    <x v="4"/>
    <s v="Weighted Vest"/>
    <n v="2"/>
    <n v="123.31"/>
    <n v="0"/>
    <n v="69.239999999999995"/>
    <n v="246.62"/>
    <n v="138.47999999999999"/>
    <n v="108.14000000000001"/>
    <n v="0.43848836266320662"/>
  </r>
  <r>
    <n v="2312"/>
    <d v="2026-04-10T00:00:00"/>
    <n v="2026"/>
    <x v="1"/>
    <n v="4"/>
    <x v="3"/>
    <x v="0"/>
    <x v="15"/>
    <x v="2"/>
    <s v="New"/>
    <x v="1"/>
    <s v="Hiking Daypack 20L"/>
    <n v="1"/>
    <n v="93.35"/>
    <n v="0.1"/>
    <n v="45.54"/>
    <n v="84.015000000000001"/>
    <n v="45.54"/>
    <n v="38.475000000000001"/>
    <n v="0.45795393679700053"/>
  </r>
  <r>
    <n v="4493"/>
    <d v="2026-04-10T00:00:00"/>
    <n v="2026"/>
    <x v="1"/>
    <n v="4"/>
    <x v="3"/>
    <x v="0"/>
    <x v="0"/>
    <x v="1"/>
    <s v="Business"/>
    <x v="1"/>
    <s v="Hiking Daypack 20L"/>
    <n v="5"/>
    <n v="92.63"/>
    <n v="0.15"/>
    <n v="46.33"/>
    <n v="393.67749999999995"/>
    <n v="231.64999999999998"/>
    <n v="162.02749999999997"/>
    <n v="0.41157419461361139"/>
  </r>
  <r>
    <n v="2072"/>
    <d v="2026-04-11T00:00:00"/>
    <n v="2026"/>
    <x v="1"/>
    <n v="4"/>
    <x v="3"/>
    <x v="0"/>
    <x v="9"/>
    <x v="0"/>
    <s v="New"/>
    <x v="3"/>
    <s v="Compact Sleeping Bag"/>
    <n v="4"/>
    <n v="124.87"/>
    <n v="0.1"/>
    <n v="62.03"/>
    <n v="449.53200000000004"/>
    <n v="248.12"/>
    <n v="201.41200000000003"/>
    <n v="0.44804819234225823"/>
  </r>
  <r>
    <n v="2142"/>
    <d v="2026-04-11T00:00:00"/>
    <n v="2026"/>
    <x v="1"/>
    <n v="4"/>
    <x v="3"/>
    <x v="3"/>
    <x v="4"/>
    <x v="3"/>
    <s v="New"/>
    <x v="3"/>
    <s v="Alpine Tent 4P"/>
    <n v="1"/>
    <n v="339.64"/>
    <n v="0.1"/>
    <n v="195.81"/>
    <n v="305.67599999999999"/>
    <n v="195.81"/>
    <n v="109.86599999999999"/>
    <n v="0.35941977780394924"/>
  </r>
  <r>
    <n v="2911"/>
    <d v="2026-04-11T00:00:00"/>
    <n v="2026"/>
    <x v="1"/>
    <n v="4"/>
    <x v="3"/>
    <x v="2"/>
    <x v="2"/>
    <x v="2"/>
    <s v="New"/>
    <x v="0"/>
    <s v="Trail Bike Light"/>
    <n v="1"/>
    <n v="50.86"/>
    <n v="0.05"/>
    <n v="22.1"/>
    <n v="48.317"/>
    <n v="22.1"/>
    <n v="26.216999999999999"/>
    <n v="0.54260405240391574"/>
  </r>
  <r>
    <n v="4276"/>
    <d v="2026-04-11T00:00:00"/>
    <n v="2026"/>
    <x v="1"/>
    <n v="4"/>
    <x v="3"/>
    <x v="3"/>
    <x v="8"/>
    <x v="0"/>
    <s v="New"/>
    <x v="2"/>
    <s v="Travel Backpack 35L"/>
    <n v="2"/>
    <n v="167.01"/>
    <n v="0"/>
    <n v="89.8"/>
    <n v="334.02"/>
    <n v="179.6"/>
    <n v="154.41999999999999"/>
    <n v="0.46230764624872761"/>
  </r>
  <r>
    <n v="5077"/>
    <d v="2026-04-11T00:00:00"/>
    <n v="2026"/>
    <x v="1"/>
    <n v="4"/>
    <x v="3"/>
    <x v="3"/>
    <x v="8"/>
    <x v="3"/>
    <s v="Returning"/>
    <x v="1"/>
    <s v="Hiking Daypack 20L"/>
    <n v="2"/>
    <n v="92.63"/>
    <n v="0.15"/>
    <n v="44.96"/>
    <n v="157.47099999999998"/>
    <n v="89.92"/>
    <n v="67.550999999999974"/>
    <n v="0.42897422382533917"/>
  </r>
  <r>
    <n v="1259"/>
    <d v="2026-04-12T00:00:00"/>
    <n v="2026"/>
    <x v="1"/>
    <n v="4"/>
    <x v="3"/>
    <x v="1"/>
    <x v="12"/>
    <x v="3"/>
    <s v="New"/>
    <x v="1"/>
    <s v="Summit Backpack 45L"/>
    <n v="2"/>
    <n v="151.01"/>
    <n v="0"/>
    <n v="80.209999999999994"/>
    <n v="302.02"/>
    <n v="160.41999999999999"/>
    <n v="141.6"/>
    <n v="0.4688431229719886"/>
  </r>
  <r>
    <n v="1720"/>
    <d v="2026-04-12T00:00:00"/>
    <n v="2026"/>
    <x v="1"/>
    <n v="4"/>
    <x v="3"/>
    <x v="0"/>
    <x v="15"/>
    <x v="0"/>
    <s v="New"/>
    <x v="1"/>
    <s v="Hiking Daypack 20L"/>
    <n v="2"/>
    <n v="92.07"/>
    <n v="0"/>
    <n v="44.1"/>
    <n v="184.14"/>
    <n v="88.2"/>
    <n v="95.939999999999984"/>
    <n v="0.52101661779081132"/>
  </r>
  <r>
    <n v="1975"/>
    <d v="2026-04-12T00:00:00"/>
    <n v="2026"/>
    <x v="1"/>
    <n v="4"/>
    <x v="3"/>
    <x v="0"/>
    <x v="15"/>
    <x v="0"/>
    <s v="Returning"/>
    <x v="4"/>
    <s v="Recovery Roller"/>
    <n v="1"/>
    <n v="36.840000000000003"/>
    <n v="0.1"/>
    <n v="13.86"/>
    <n v="33.156000000000006"/>
    <n v="13.86"/>
    <n v="19.296000000000006"/>
    <n v="0.58197611292073836"/>
  </r>
  <r>
    <n v="2848"/>
    <d v="2026-04-12T00:00:00"/>
    <n v="2026"/>
    <x v="1"/>
    <n v="4"/>
    <x v="3"/>
    <x v="1"/>
    <x v="6"/>
    <x v="0"/>
    <s v="New"/>
    <x v="1"/>
    <s v="Trekking Poles"/>
    <n v="1"/>
    <n v="71.64"/>
    <n v="0.05"/>
    <n v="32.729999999999997"/>
    <n v="68.057999999999993"/>
    <n v="32.729999999999997"/>
    <n v="35.327999999999996"/>
    <n v="0.51908666137706072"/>
  </r>
  <r>
    <n v="2979"/>
    <d v="2026-04-12T00:00:00"/>
    <n v="2026"/>
    <x v="1"/>
    <n v="4"/>
    <x v="3"/>
    <x v="1"/>
    <x v="14"/>
    <x v="0"/>
    <s v="New"/>
    <x v="4"/>
    <s v="Weighted Vest"/>
    <n v="1"/>
    <n v="124.18"/>
    <n v="0"/>
    <n v="67.42"/>
    <n v="124.18"/>
    <n v="67.42"/>
    <n v="56.760000000000005"/>
    <n v="0.45707843453052022"/>
  </r>
  <r>
    <n v="2996"/>
    <d v="2026-04-12T00:00:00"/>
    <n v="2026"/>
    <x v="1"/>
    <n v="4"/>
    <x v="3"/>
    <x v="1"/>
    <x v="12"/>
    <x v="2"/>
    <s v="New"/>
    <x v="2"/>
    <s v="Carry-On Duffel"/>
    <n v="1"/>
    <n v="134.94999999999999"/>
    <n v="0"/>
    <n v="67.849999999999994"/>
    <n v="134.94999999999999"/>
    <n v="67.849999999999994"/>
    <n v="67.099999999999994"/>
    <n v="0.49722119303445722"/>
  </r>
  <r>
    <n v="749"/>
    <d v="2026-04-13T00:00:00"/>
    <n v="2026"/>
    <x v="1"/>
    <n v="4"/>
    <x v="3"/>
    <x v="0"/>
    <x v="15"/>
    <x v="0"/>
    <s v="New"/>
    <x v="3"/>
    <s v="Compact Sleeping Bag"/>
    <n v="2"/>
    <n v="124"/>
    <n v="0"/>
    <n v="60.14"/>
    <n v="248"/>
    <n v="120.28"/>
    <n v="127.72"/>
    <n v="0.51500000000000001"/>
  </r>
  <r>
    <n v="1928"/>
    <d v="2026-04-13T00:00:00"/>
    <n v="2026"/>
    <x v="1"/>
    <n v="4"/>
    <x v="3"/>
    <x v="3"/>
    <x v="13"/>
    <x v="3"/>
    <s v="Returning"/>
    <x v="4"/>
    <s v="Training Mat"/>
    <n v="2"/>
    <n v="50.2"/>
    <n v="0.1"/>
    <n v="21.48"/>
    <n v="90.360000000000014"/>
    <n v="42.96"/>
    <n v="47.400000000000013"/>
    <n v="0.5245683930942896"/>
  </r>
  <r>
    <n v="2486"/>
    <d v="2026-04-13T00:00:00"/>
    <n v="2026"/>
    <x v="1"/>
    <n v="4"/>
    <x v="3"/>
    <x v="1"/>
    <x v="11"/>
    <x v="0"/>
    <s v="Business"/>
    <x v="1"/>
    <s v="Hiking Daypack 20L"/>
    <n v="1"/>
    <n v="93.65"/>
    <n v="0"/>
    <n v="44.15"/>
    <n v="93.65"/>
    <n v="44.15"/>
    <n v="49.500000000000007"/>
    <n v="0.5285638013881474"/>
  </r>
  <r>
    <n v="2688"/>
    <d v="2026-04-13T00:00:00"/>
    <n v="2026"/>
    <x v="1"/>
    <n v="4"/>
    <x v="3"/>
    <x v="2"/>
    <x v="16"/>
    <x v="3"/>
    <s v="New"/>
    <x v="2"/>
    <s v="Packing Cube Set"/>
    <n v="5"/>
    <n v="47.25"/>
    <n v="0.1"/>
    <n v="17.93"/>
    <n v="212.625"/>
    <n v="89.65"/>
    <n v="122.97499999999999"/>
    <n v="0.57836566725455607"/>
  </r>
  <r>
    <n v="2712"/>
    <d v="2026-04-13T00:00:00"/>
    <n v="2026"/>
    <x v="1"/>
    <n v="4"/>
    <x v="3"/>
    <x v="2"/>
    <x v="5"/>
    <x v="0"/>
    <s v="Returning"/>
    <x v="4"/>
    <s v="Recovery Roller"/>
    <n v="1"/>
    <n v="35.69"/>
    <n v="0.05"/>
    <n v="13.53"/>
    <n v="33.905499999999996"/>
    <n v="13.53"/>
    <n v="20.375499999999995"/>
    <n v="0.60094969842650892"/>
  </r>
  <r>
    <n v="3853"/>
    <d v="2026-04-13T00:00:00"/>
    <n v="2026"/>
    <x v="1"/>
    <n v="4"/>
    <x v="3"/>
    <x v="3"/>
    <x v="13"/>
    <x v="0"/>
    <s v="Returning"/>
    <x v="2"/>
    <s v="Carry-On Duffel"/>
    <n v="3"/>
    <n v="136.12"/>
    <n v="0"/>
    <n v="66.58"/>
    <n v="408.36"/>
    <n v="199.74"/>
    <n v="208.62"/>
    <n v="0.51087275933000298"/>
  </r>
  <r>
    <n v="4043"/>
    <d v="2026-04-13T00:00:00"/>
    <n v="2026"/>
    <x v="1"/>
    <n v="4"/>
    <x v="3"/>
    <x v="3"/>
    <x v="7"/>
    <x v="3"/>
    <s v="New"/>
    <x v="1"/>
    <s v="Summit Backpack 45L"/>
    <n v="1"/>
    <n v="155.88999999999999"/>
    <n v="0"/>
    <n v="77.260000000000005"/>
    <n v="155.88999999999999"/>
    <n v="77.260000000000005"/>
    <n v="78.629999999999981"/>
    <n v="0.50439412406183837"/>
  </r>
  <r>
    <n v="290"/>
    <d v="2026-04-14T00:00:00"/>
    <n v="2026"/>
    <x v="1"/>
    <n v="4"/>
    <x v="3"/>
    <x v="0"/>
    <x v="15"/>
    <x v="0"/>
    <s v="Business"/>
    <x v="2"/>
    <s v="Carry-On Duffel"/>
    <n v="1"/>
    <n v="130.81"/>
    <n v="0"/>
    <n v="67.86"/>
    <n v="130.81"/>
    <n v="67.86"/>
    <n v="62.95"/>
    <n v="0.48123232168794439"/>
  </r>
  <r>
    <n v="2953"/>
    <d v="2026-04-14T00:00:00"/>
    <n v="2026"/>
    <x v="1"/>
    <n v="4"/>
    <x v="3"/>
    <x v="0"/>
    <x v="0"/>
    <x v="0"/>
    <s v="Returning"/>
    <x v="2"/>
    <s v="Packing Cube Set"/>
    <n v="2"/>
    <n v="47.56"/>
    <n v="0.05"/>
    <n v="18.649999999999999"/>
    <n v="90.364000000000004"/>
    <n v="37.299999999999997"/>
    <n v="53.064000000000007"/>
    <n v="0.58722500110663545"/>
  </r>
  <r>
    <n v="3179"/>
    <d v="2026-04-14T00:00:00"/>
    <n v="2026"/>
    <x v="1"/>
    <n v="4"/>
    <x v="3"/>
    <x v="1"/>
    <x v="14"/>
    <x v="0"/>
    <s v="New"/>
    <x v="1"/>
    <s v="Trail Boots"/>
    <n v="2"/>
    <n v="140.65"/>
    <n v="0.05"/>
    <n v="78.900000000000006"/>
    <n v="267.23500000000001"/>
    <n v="157.80000000000001"/>
    <n v="109.435"/>
    <n v="0.40950848504125581"/>
  </r>
  <r>
    <n v="3301"/>
    <d v="2026-04-14T00:00:00"/>
    <n v="2026"/>
    <x v="1"/>
    <n v="4"/>
    <x v="3"/>
    <x v="3"/>
    <x v="4"/>
    <x v="2"/>
    <s v="New"/>
    <x v="0"/>
    <s v="Commuter Helmet"/>
    <n v="1"/>
    <n v="82.75"/>
    <n v="0"/>
    <n v="43.18"/>
    <n v="82.75"/>
    <n v="43.18"/>
    <n v="39.57"/>
    <n v="0.47818731117824775"/>
  </r>
  <r>
    <n v="3349"/>
    <d v="2026-04-14T00:00:00"/>
    <n v="2026"/>
    <x v="1"/>
    <n v="4"/>
    <x v="3"/>
    <x v="3"/>
    <x v="8"/>
    <x v="0"/>
    <s v="Returning"/>
    <x v="4"/>
    <s v="Resistance Band Set"/>
    <n v="2"/>
    <n v="40.909999999999997"/>
    <n v="0.1"/>
    <n v="14.95"/>
    <n v="73.637999999999991"/>
    <n v="29.9"/>
    <n v="43.737999999999992"/>
    <n v="0.59395964040305271"/>
  </r>
  <r>
    <n v="4874"/>
    <d v="2026-04-14T00:00:00"/>
    <n v="2026"/>
    <x v="1"/>
    <n v="4"/>
    <x v="3"/>
    <x v="0"/>
    <x v="0"/>
    <x v="2"/>
    <s v="Returning"/>
    <x v="2"/>
    <s v="Packing Cube Set"/>
    <n v="1"/>
    <n v="46.62"/>
    <n v="0"/>
    <n v="18.86"/>
    <n v="46.62"/>
    <n v="18.86"/>
    <n v="27.759999999999998"/>
    <n v="0.59545259545259543"/>
  </r>
  <r>
    <n v="1045"/>
    <d v="2026-04-15T00:00:00"/>
    <n v="2026"/>
    <x v="1"/>
    <n v="4"/>
    <x v="3"/>
    <x v="0"/>
    <x v="15"/>
    <x v="0"/>
    <s v="Returning"/>
    <x v="3"/>
    <s v="Trail Tent 2P"/>
    <n v="2"/>
    <n v="196.57"/>
    <n v="0.05"/>
    <n v="106.2"/>
    <n v="373.48299999999995"/>
    <n v="212.4"/>
    <n v="161.08299999999994"/>
    <n v="0.43129941657317727"/>
  </r>
  <r>
    <n v="1703"/>
    <d v="2026-04-15T00:00:00"/>
    <n v="2026"/>
    <x v="1"/>
    <n v="4"/>
    <x v="3"/>
    <x v="1"/>
    <x v="1"/>
    <x v="0"/>
    <s v="Returning"/>
    <x v="1"/>
    <s v="Hiking Daypack 20L"/>
    <n v="1"/>
    <n v="90.52"/>
    <n v="0"/>
    <n v="46.5"/>
    <n v="90.52"/>
    <n v="46.5"/>
    <n v="44.019999999999996"/>
    <n v="0.4863013698630137"/>
  </r>
  <r>
    <n v="2107"/>
    <d v="2026-04-15T00:00:00"/>
    <n v="2026"/>
    <x v="1"/>
    <n v="4"/>
    <x v="3"/>
    <x v="0"/>
    <x v="15"/>
    <x v="0"/>
    <s v="Returning"/>
    <x v="2"/>
    <s v="Travel Backpack 35L"/>
    <n v="5"/>
    <n v="165.35"/>
    <n v="0.05"/>
    <n v="89.38"/>
    <n v="785.41249999999991"/>
    <n v="446.9"/>
    <n v="338.51249999999993"/>
    <n v="0.43099963395031271"/>
  </r>
  <r>
    <n v="2265"/>
    <d v="2026-04-15T00:00:00"/>
    <n v="2026"/>
    <x v="1"/>
    <n v="4"/>
    <x v="3"/>
    <x v="1"/>
    <x v="11"/>
    <x v="2"/>
    <s v="Returning"/>
    <x v="2"/>
    <s v="Insulated Bottle"/>
    <n v="2"/>
    <n v="36.35"/>
    <n v="0"/>
    <n v="13.55"/>
    <n v="72.7"/>
    <n v="27.1"/>
    <n v="45.6"/>
    <n v="0.6272352132049519"/>
  </r>
  <r>
    <n v="2839"/>
    <d v="2026-04-15T00:00:00"/>
    <n v="2026"/>
    <x v="1"/>
    <n v="4"/>
    <x v="3"/>
    <x v="1"/>
    <x v="14"/>
    <x v="2"/>
    <s v="New"/>
    <x v="2"/>
    <s v="Packing Cube Set"/>
    <n v="1"/>
    <n v="47"/>
    <n v="0"/>
    <n v="18.64"/>
    <n v="47"/>
    <n v="18.64"/>
    <n v="28.36"/>
    <n v="0.60340425531914887"/>
  </r>
  <r>
    <n v="4742"/>
    <d v="2026-04-15T00:00:00"/>
    <n v="2026"/>
    <x v="1"/>
    <n v="4"/>
    <x v="3"/>
    <x v="3"/>
    <x v="13"/>
    <x v="3"/>
    <s v="Returning"/>
    <x v="2"/>
    <s v="Packing Cube Set"/>
    <n v="1"/>
    <n v="46.86"/>
    <n v="0"/>
    <n v="18.190000000000001"/>
    <n v="46.86"/>
    <n v="18.190000000000001"/>
    <n v="28.669999999999998"/>
    <n v="0.61182244985061884"/>
  </r>
  <r>
    <n v="4899"/>
    <d v="2026-04-15T00:00:00"/>
    <n v="2026"/>
    <x v="1"/>
    <n v="4"/>
    <x v="3"/>
    <x v="0"/>
    <x v="9"/>
    <x v="0"/>
    <s v="New"/>
    <x v="3"/>
    <s v="Portable Camp Stove"/>
    <n v="2"/>
    <n v="82.13"/>
    <n v="0.05"/>
    <n v="39.909999999999997"/>
    <n v="156.047"/>
    <n v="79.819999999999993"/>
    <n v="76.227000000000004"/>
    <n v="0.48848744288579726"/>
  </r>
  <r>
    <n v="5042"/>
    <d v="2026-04-15T00:00:00"/>
    <n v="2026"/>
    <x v="1"/>
    <n v="4"/>
    <x v="3"/>
    <x v="1"/>
    <x v="6"/>
    <x v="2"/>
    <s v="Business"/>
    <x v="2"/>
    <s v="Travel Backpack 35L"/>
    <n v="1"/>
    <n v="163.16"/>
    <n v="0"/>
    <n v="88.78"/>
    <n v="163.16"/>
    <n v="88.78"/>
    <n v="74.38"/>
    <n v="0.45587153714145623"/>
  </r>
  <r>
    <n v="2248"/>
    <d v="2026-04-16T00:00:00"/>
    <n v="2026"/>
    <x v="1"/>
    <n v="4"/>
    <x v="3"/>
    <x v="0"/>
    <x v="15"/>
    <x v="2"/>
    <s v="New"/>
    <x v="2"/>
    <s v="Insulated Bottle"/>
    <n v="2"/>
    <n v="36.68"/>
    <n v="0.1"/>
    <n v="13.92"/>
    <n v="66.024000000000001"/>
    <n v="27.84"/>
    <n v="38.183999999999997"/>
    <n v="0.57833515085423481"/>
  </r>
  <r>
    <n v="2427"/>
    <d v="2026-04-16T00:00:00"/>
    <n v="2026"/>
    <x v="1"/>
    <n v="4"/>
    <x v="3"/>
    <x v="3"/>
    <x v="13"/>
    <x v="0"/>
    <s v="New"/>
    <x v="2"/>
    <s v="Packing Cube Set"/>
    <n v="1"/>
    <n v="45.82"/>
    <n v="0.1"/>
    <n v="18.48"/>
    <n v="41.238"/>
    <n v="18.48"/>
    <n v="22.757999999999999"/>
    <n v="0.55186963480285167"/>
  </r>
  <r>
    <n v="2445"/>
    <d v="2026-04-16T00:00:00"/>
    <n v="2026"/>
    <x v="1"/>
    <n v="4"/>
    <x v="3"/>
    <x v="0"/>
    <x v="15"/>
    <x v="0"/>
    <s v="Returning"/>
    <x v="1"/>
    <s v="Trekking Poles"/>
    <n v="1"/>
    <n v="70.95"/>
    <n v="0"/>
    <n v="31.43"/>
    <n v="70.95"/>
    <n v="31.43"/>
    <n v="39.520000000000003"/>
    <n v="0.55701198026779419"/>
  </r>
  <r>
    <n v="3311"/>
    <d v="2026-04-16T00:00:00"/>
    <n v="2026"/>
    <x v="1"/>
    <n v="4"/>
    <x v="3"/>
    <x v="1"/>
    <x v="11"/>
    <x v="0"/>
    <s v="New"/>
    <x v="2"/>
    <s v="Packing Cube Set"/>
    <n v="1"/>
    <n v="46.68"/>
    <n v="0.05"/>
    <n v="18.350000000000001"/>
    <n v="44.345999999999997"/>
    <n v="18.350000000000001"/>
    <n v="25.995999999999995"/>
    <n v="0.58620845172056102"/>
  </r>
  <r>
    <n v="3320"/>
    <d v="2026-04-16T00:00:00"/>
    <n v="2026"/>
    <x v="1"/>
    <n v="4"/>
    <x v="3"/>
    <x v="2"/>
    <x v="16"/>
    <x v="0"/>
    <s v="Business"/>
    <x v="2"/>
    <s v="Travel Backpack 35L"/>
    <n v="5"/>
    <n v="164.31"/>
    <n v="0.05"/>
    <n v="85.41"/>
    <n v="780.47249999999997"/>
    <n v="427.04999999999995"/>
    <n v="353.42250000000001"/>
    <n v="0.45283145786686912"/>
  </r>
  <r>
    <n v="3321"/>
    <d v="2026-04-16T00:00:00"/>
    <n v="2026"/>
    <x v="1"/>
    <n v="4"/>
    <x v="3"/>
    <x v="1"/>
    <x v="6"/>
    <x v="0"/>
    <s v="Business"/>
    <x v="2"/>
    <s v="Insulated Bottle"/>
    <n v="3"/>
    <n v="35.57"/>
    <n v="0"/>
    <n v="13.67"/>
    <n v="106.71000000000001"/>
    <n v="41.01"/>
    <n v="65.700000000000017"/>
    <n v="0.61568737700309262"/>
  </r>
  <r>
    <n v="5181"/>
    <d v="2026-04-16T00:00:00"/>
    <n v="2026"/>
    <x v="1"/>
    <n v="4"/>
    <x v="3"/>
    <x v="0"/>
    <x v="0"/>
    <x v="3"/>
    <s v="New"/>
    <x v="2"/>
    <s v="Packing Cube Set"/>
    <n v="2"/>
    <n v="45.51"/>
    <n v="0.1"/>
    <n v="18.809999999999999"/>
    <n v="81.917999999999992"/>
    <n v="37.619999999999997"/>
    <n v="44.297999999999995"/>
    <n v="0.54076027246758951"/>
  </r>
  <r>
    <n v="5187"/>
    <d v="2026-04-16T00:00:00"/>
    <n v="2026"/>
    <x v="1"/>
    <n v="4"/>
    <x v="3"/>
    <x v="3"/>
    <x v="8"/>
    <x v="0"/>
    <s v="Returning"/>
    <x v="3"/>
    <s v="Trail Tent 2P"/>
    <n v="2"/>
    <n v="198.32"/>
    <n v="0"/>
    <n v="106.8"/>
    <n v="396.64"/>
    <n v="213.6"/>
    <n v="183.04"/>
    <n v="0.46147640177490923"/>
  </r>
  <r>
    <n v="605"/>
    <d v="2026-04-17T00:00:00"/>
    <n v="2026"/>
    <x v="1"/>
    <n v="4"/>
    <x v="3"/>
    <x v="3"/>
    <x v="8"/>
    <x v="3"/>
    <s v="Business"/>
    <x v="2"/>
    <s v="Carry-On Duffel"/>
    <n v="2"/>
    <n v="130.94"/>
    <n v="0"/>
    <n v="67.459999999999994"/>
    <n v="261.88"/>
    <n v="134.91999999999999"/>
    <n v="126.96000000000001"/>
    <n v="0.48480219948067821"/>
  </r>
  <r>
    <n v="3244"/>
    <d v="2026-04-17T00:00:00"/>
    <n v="2026"/>
    <x v="1"/>
    <n v="4"/>
    <x v="3"/>
    <x v="1"/>
    <x v="11"/>
    <x v="3"/>
    <s v="Returning"/>
    <x v="2"/>
    <s v="Carry-On Duffel"/>
    <n v="1"/>
    <n v="131.62"/>
    <n v="0"/>
    <n v="66.95"/>
    <n v="131.62"/>
    <n v="66.95"/>
    <n v="64.67"/>
    <n v="0.49133870232487464"/>
  </r>
  <r>
    <n v="4047"/>
    <d v="2026-04-17T00:00:00"/>
    <n v="2026"/>
    <x v="1"/>
    <n v="4"/>
    <x v="3"/>
    <x v="0"/>
    <x v="0"/>
    <x v="1"/>
    <s v="Business"/>
    <x v="2"/>
    <s v="Travel Backpack 35L"/>
    <n v="8"/>
    <n v="168.34"/>
    <n v="0.15"/>
    <n v="88.7"/>
    <n v="1144.712"/>
    <n v="709.6"/>
    <n v="435.11199999999997"/>
    <n v="0.38010608781946897"/>
  </r>
  <r>
    <n v="4101"/>
    <d v="2026-04-17T00:00:00"/>
    <n v="2026"/>
    <x v="1"/>
    <n v="4"/>
    <x v="3"/>
    <x v="1"/>
    <x v="6"/>
    <x v="0"/>
    <s v="Returning"/>
    <x v="3"/>
    <s v="Portable Camp Stove"/>
    <n v="1"/>
    <n v="81.040000000000006"/>
    <n v="0"/>
    <n v="39.97"/>
    <n v="81.040000000000006"/>
    <n v="39.97"/>
    <n v="41.070000000000007"/>
    <n v="0.50678677196446209"/>
  </r>
  <r>
    <n v="4537"/>
    <d v="2026-04-17T00:00:00"/>
    <n v="2026"/>
    <x v="1"/>
    <n v="4"/>
    <x v="3"/>
    <x v="3"/>
    <x v="8"/>
    <x v="0"/>
    <s v="Business"/>
    <x v="3"/>
    <s v="Portable Camp Stove"/>
    <n v="3"/>
    <n v="81.53"/>
    <n v="0.05"/>
    <n v="38.630000000000003"/>
    <n v="232.3605"/>
    <n v="115.89000000000001"/>
    <n v="116.47049999999999"/>
    <n v="0.50124913657872139"/>
  </r>
  <r>
    <n v="754"/>
    <d v="2026-04-18T00:00:00"/>
    <n v="2026"/>
    <x v="1"/>
    <n v="4"/>
    <x v="3"/>
    <x v="2"/>
    <x v="10"/>
    <x v="3"/>
    <s v="Returning"/>
    <x v="0"/>
    <s v="Cycling Pack 12L"/>
    <n v="3"/>
    <n v="104.8"/>
    <n v="0.1"/>
    <n v="50.59"/>
    <n v="282.95999999999998"/>
    <n v="151.77000000000001"/>
    <n v="131.18999999999997"/>
    <n v="0.46363443596268017"/>
  </r>
  <r>
    <n v="1340"/>
    <d v="2026-04-18T00:00:00"/>
    <n v="2026"/>
    <x v="1"/>
    <n v="4"/>
    <x v="3"/>
    <x v="3"/>
    <x v="8"/>
    <x v="0"/>
    <s v="New"/>
    <x v="4"/>
    <s v="Training Mat"/>
    <n v="2"/>
    <n v="51.24"/>
    <n v="0"/>
    <n v="22.52"/>
    <n v="102.48"/>
    <n v="45.04"/>
    <n v="57.440000000000005"/>
    <n v="0.56049960967993762"/>
  </r>
  <r>
    <n v="1444"/>
    <d v="2026-04-18T00:00:00"/>
    <n v="2026"/>
    <x v="1"/>
    <n v="4"/>
    <x v="3"/>
    <x v="2"/>
    <x v="10"/>
    <x v="2"/>
    <s v="Returning"/>
    <x v="3"/>
    <s v="Compact Sleeping Bag"/>
    <n v="1"/>
    <n v="120.52"/>
    <n v="0.1"/>
    <n v="59.01"/>
    <n v="108.468"/>
    <n v="59.01"/>
    <n v="49.458000000000006"/>
    <n v="0.45596858059519862"/>
  </r>
  <r>
    <n v="2390"/>
    <d v="2026-04-18T00:00:00"/>
    <n v="2026"/>
    <x v="1"/>
    <n v="4"/>
    <x v="3"/>
    <x v="3"/>
    <x v="8"/>
    <x v="2"/>
    <s v="Returning"/>
    <x v="3"/>
    <s v="Portable Camp Stove"/>
    <n v="1"/>
    <n v="80.98"/>
    <n v="0"/>
    <n v="40.19"/>
    <n v="80.98"/>
    <n v="40.19"/>
    <n v="40.790000000000006"/>
    <n v="0.50370461842430236"/>
  </r>
  <r>
    <n v="3076"/>
    <d v="2026-04-18T00:00:00"/>
    <n v="2026"/>
    <x v="1"/>
    <n v="4"/>
    <x v="3"/>
    <x v="2"/>
    <x v="2"/>
    <x v="0"/>
    <s v="Business"/>
    <x v="3"/>
    <s v="Portable Camp Stove"/>
    <n v="2"/>
    <n v="82.58"/>
    <n v="0.1"/>
    <n v="39.93"/>
    <n v="148.64400000000001"/>
    <n v="79.86"/>
    <n v="68.784000000000006"/>
    <n v="0.46274319851457174"/>
  </r>
  <r>
    <n v="3157"/>
    <d v="2026-04-18T00:00:00"/>
    <n v="2026"/>
    <x v="1"/>
    <n v="4"/>
    <x v="3"/>
    <x v="3"/>
    <x v="8"/>
    <x v="0"/>
    <s v="New"/>
    <x v="3"/>
    <s v="Trail Tent 2P"/>
    <n v="2"/>
    <n v="200.36"/>
    <n v="0"/>
    <n v="105.12"/>
    <n v="400.72"/>
    <n v="210.24"/>
    <n v="190.48000000000002"/>
    <n v="0.47534438011579161"/>
  </r>
  <r>
    <n v="4516"/>
    <d v="2026-04-18T00:00:00"/>
    <n v="2026"/>
    <x v="1"/>
    <n v="4"/>
    <x v="3"/>
    <x v="2"/>
    <x v="5"/>
    <x v="0"/>
    <s v="Returning"/>
    <x v="3"/>
    <s v="Trail Tent 2P"/>
    <n v="1"/>
    <n v="196.24"/>
    <n v="0"/>
    <n v="106.34"/>
    <n v="196.24"/>
    <n v="106.34"/>
    <n v="89.9"/>
    <n v="0.45811251528740321"/>
  </r>
  <r>
    <n v="5119"/>
    <d v="2026-04-18T00:00:00"/>
    <n v="2026"/>
    <x v="1"/>
    <n v="4"/>
    <x v="3"/>
    <x v="0"/>
    <x v="15"/>
    <x v="0"/>
    <s v="Business"/>
    <x v="1"/>
    <s v="Hiking Daypack 20L"/>
    <n v="1"/>
    <n v="93.32"/>
    <n v="0"/>
    <n v="44.82"/>
    <n v="93.32"/>
    <n v="44.82"/>
    <n v="48.499999999999993"/>
    <n v="0.51971710244320612"/>
  </r>
  <r>
    <n v="125"/>
    <d v="2026-04-19T00:00:00"/>
    <n v="2026"/>
    <x v="1"/>
    <n v="4"/>
    <x v="3"/>
    <x v="3"/>
    <x v="7"/>
    <x v="0"/>
    <s v="Returning"/>
    <x v="0"/>
    <s v="Cycling Pack 12L"/>
    <n v="2"/>
    <n v="101.61"/>
    <n v="0"/>
    <n v="49.9"/>
    <n v="203.22"/>
    <n v="99.8"/>
    <n v="103.42"/>
    <n v="0.50890660368074014"/>
  </r>
  <r>
    <n v="728"/>
    <d v="2026-04-19T00:00:00"/>
    <n v="2026"/>
    <x v="1"/>
    <n v="4"/>
    <x v="3"/>
    <x v="1"/>
    <x v="14"/>
    <x v="0"/>
    <s v="Returning"/>
    <x v="0"/>
    <s v="Cycling Pack 12L"/>
    <n v="1"/>
    <n v="104.91"/>
    <n v="0"/>
    <n v="51.68"/>
    <n v="104.91"/>
    <n v="51.68"/>
    <n v="53.23"/>
    <n v="0.50738728433895719"/>
  </r>
  <r>
    <n v="1271"/>
    <d v="2026-04-19T00:00:00"/>
    <n v="2026"/>
    <x v="1"/>
    <n v="4"/>
    <x v="3"/>
    <x v="2"/>
    <x v="2"/>
    <x v="1"/>
    <s v="Business"/>
    <x v="4"/>
    <s v="Resistance Band Set"/>
    <n v="8"/>
    <n v="39.99"/>
    <n v="0.15"/>
    <n v="14.92"/>
    <n v="271.93200000000002"/>
    <n v="119.36"/>
    <n v="152.572"/>
    <n v="0.56106673727255341"/>
  </r>
  <r>
    <n v="1284"/>
    <d v="2026-04-19T00:00:00"/>
    <n v="2026"/>
    <x v="1"/>
    <n v="4"/>
    <x v="3"/>
    <x v="1"/>
    <x v="12"/>
    <x v="2"/>
    <s v="New"/>
    <x v="2"/>
    <s v="Carry-On Duffel"/>
    <n v="1"/>
    <n v="136.01"/>
    <n v="0"/>
    <n v="66.59"/>
    <n v="136.01"/>
    <n v="66.59"/>
    <n v="69.419999999999987"/>
    <n v="0.51040364679067707"/>
  </r>
  <r>
    <n v="1657"/>
    <d v="2026-04-19T00:00:00"/>
    <n v="2026"/>
    <x v="1"/>
    <n v="4"/>
    <x v="3"/>
    <x v="0"/>
    <x v="0"/>
    <x v="1"/>
    <s v="Business"/>
    <x v="3"/>
    <s v="Compact Sleeping Bag"/>
    <n v="15"/>
    <n v="122.1"/>
    <n v="0.15"/>
    <n v="62.33"/>
    <n v="1556.7749999999999"/>
    <n v="934.94999999999993"/>
    <n v="621.82499999999993"/>
    <n v="0.39943151707857588"/>
  </r>
  <r>
    <n v="2240"/>
    <d v="2026-04-19T00:00:00"/>
    <n v="2026"/>
    <x v="1"/>
    <n v="4"/>
    <x v="3"/>
    <x v="0"/>
    <x v="15"/>
    <x v="3"/>
    <s v="Returning"/>
    <x v="3"/>
    <s v="Alpine Tent 4P"/>
    <n v="4"/>
    <n v="341.75"/>
    <n v="0.1"/>
    <n v="191.91"/>
    <n v="1230.3"/>
    <n v="767.64"/>
    <n v="462.65999999999997"/>
    <n v="0.37605462082418922"/>
  </r>
  <r>
    <n v="3050"/>
    <d v="2026-04-19T00:00:00"/>
    <n v="2026"/>
    <x v="1"/>
    <n v="4"/>
    <x v="3"/>
    <x v="3"/>
    <x v="13"/>
    <x v="2"/>
    <s v="Returning"/>
    <x v="1"/>
    <s v="Summit Backpack 45L"/>
    <n v="3"/>
    <n v="156.16"/>
    <n v="0.05"/>
    <n v="77.81"/>
    <n v="445.05599999999998"/>
    <n v="233.43"/>
    <n v="211.62599999999998"/>
    <n v="0.47550420621225192"/>
  </r>
  <r>
    <n v="3213"/>
    <d v="2026-04-19T00:00:00"/>
    <n v="2026"/>
    <x v="1"/>
    <n v="4"/>
    <x v="3"/>
    <x v="0"/>
    <x v="15"/>
    <x v="0"/>
    <s v="Returning"/>
    <x v="2"/>
    <s v="Carry-On Duffel"/>
    <n v="2"/>
    <n v="132.53"/>
    <n v="0.05"/>
    <n v="66.39"/>
    <n v="251.80699999999999"/>
    <n v="132.78"/>
    <n v="119.02699999999999"/>
    <n v="0.47269138665724142"/>
  </r>
  <r>
    <n v="3367"/>
    <d v="2026-04-19T00:00:00"/>
    <n v="2026"/>
    <x v="1"/>
    <n v="4"/>
    <x v="3"/>
    <x v="2"/>
    <x v="3"/>
    <x v="0"/>
    <s v="Returning"/>
    <x v="2"/>
    <s v="Packing Cube Set"/>
    <n v="3"/>
    <n v="45.79"/>
    <n v="0"/>
    <n v="17.98"/>
    <n v="137.37"/>
    <n v="53.94"/>
    <n v="83.43"/>
    <n v="0.60733784669141733"/>
  </r>
  <r>
    <n v="3885"/>
    <d v="2026-04-19T00:00:00"/>
    <n v="2026"/>
    <x v="1"/>
    <n v="4"/>
    <x v="3"/>
    <x v="0"/>
    <x v="15"/>
    <x v="0"/>
    <s v="New"/>
    <x v="2"/>
    <s v="Carry-On Duffel"/>
    <n v="2"/>
    <n v="133.97"/>
    <n v="0.15"/>
    <n v="67.36"/>
    <n v="227.749"/>
    <n v="134.72"/>
    <n v="93.028999999999996"/>
    <n v="0.40847160690057915"/>
  </r>
  <r>
    <n v="4372"/>
    <d v="2026-04-19T00:00:00"/>
    <n v="2026"/>
    <x v="1"/>
    <n v="4"/>
    <x v="3"/>
    <x v="0"/>
    <x v="15"/>
    <x v="0"/>
    <s v="New"/>
    <x v="4"/>
    <s v="Recovery Roller"/>
    <n v="1"/>
    <n v="37.11"/>
    <n v="0.1"/>
    <n v="14.27"/>
    <n v="33.399000000000001"/>
    <n v="14.27"/>
    <n v="19.129000000000001"/>
    <n v="0.5727416988532591"/>
  </r>
  <r>
    <n v="4417"/>
    <d v="2026-04-19T00:00:00"/>
    <n v="2026"/>
    <x v="1"/>
    <n v="4"/>
    <x v="3"/>
    <x v="3"/>
    <x v="8"/>
    <x v="2"/>
    <s v="New"/>
    <x v="3"/>
    <s v="Alpine Tent 4P"/>
    <n v="3"/>
    <n v="334.01"/>
    <n v="0.15"/>
    <n v="192.17"/>
    <n v="851.72550000000001"/>
    <n v="576.51"/>
    <n v="275.21550000000002"/>
    <n v="0.32312699337990941"/>
  </r>
  <r>
    <n v="1147"/>
    <d v="2026-04-20T00:00:00"/>
    <n v="2026"/>
    <x v="1"/>
    <n v="4"/>
    <x v="3"/>
    <x v="3"/>
    <x v="7"/>
    <x v="0"/>
    <s v="New"/>
    <x v="2"/>
    <s v="Carry-On Duffel"/>
    <n v="1"/>
    <n v="131.46"/>
    <n v="0"/>
    <n v="67.77"/>
    <n v="131.46"/>
    <n v="67.77"/>
    <n v="63.690000000000012"/>
    <n v="0.48448197170241902"/>
  </r>
  <r>
    <n v="1514"/>
    <d v="2026-04-20T00:00:00"/>
    <n v="2026"/>
    <x v="1"/>
    <n v="4"/>
    <x v="3"/>
    <x v="2"/>
    <x v="3"/>
    <x v="2"/>
    <s v="Returning"/>
    <x v="1"/>
    <s v="Trekking Poles"/>
    <n v="3"/>
    <n v="72.48"/>
    <n v="0"/>
    <n v="32.36"/>
    <n v="217.44"/>
    <n v="97.08"/>
    <n v="120.36"/>
    <n v="0.55353200883002207"/>
  </r>
  <r>
    <n v="1538"/>
    <d v="2026-04-20T00:00:00"/>
    <n v="2026"/>
    <x v="1"/>
    <n v="4"/>
    <x v="3"/>
    <x v="2"/>
    <x v="2"/>
    <x v="3"/>
    <s v="New"/>
    <x v="0"/>
    <s v="Commuter Helmet"/>
    <n v="1"/>
    <n v="81.98"/>
    <n v="0"/>
    <n v="43.15"/>
    <n v="81.98"/>
    <n v="43.15"/>
    <n v="38.830000000000005"/>
    <n v="0.47365211027079779"/>
  </r>
  <r>
    <n v="1679"/>
    <d v="2026-04-20T00:00:00"/>
    <n v="2026"/>
    <x v="1"/>
    <n v="4"/>
    <x v="3"/>
    <x v="3"/>
    <x v="13"/>
    <x v="3"/>
    <s v="Returning"/>
    <x v="2"/>
    <s v="Packing Cube Set"/>
    <n v="1"/>
    <n v="46.71"/>
    <n v="0"/>
    <n v="18.18"/>
    <n v="46.71"/>
    <n v="18.18"/>
    <n v="28.53"/>
    <n v="0.61078998073217727"/>
  </r>
  <r>
    <n v="1708"/>
    <d v="2026-04-20T00:00:00"/>
    <n v="2026"/>
    <x v="1"/>
    <n v="4"/>
    <x v="3"/>
    <x v="2"/>
    <x v="5"/>
    <x v="3"/>
    <s v="New"/>
    <x v="4"/>
    <s v="Resistance Band Set"/>
    <n v="1"/>
    <n v="41.01"/>
    <n v="0"/>
    <n v="14.5"/>
    <n v="41.01"/>
    <n v="14.5"/>
    <n v="26.509999999999998"/>
    <n v="0.64642770056083876"/>
  </r>
  <r>
    <n v="2686"/>
    <d v="2026-04-20T00:00:00"/>
    <n v="2026"/>
    <x v="1"/>
    <n v="4"/>
    <x v="3"/>
    <x v="1"/>
    <x v="12"/>
    <x v="0"/>
    <s v="Returning"/>
    <x v="1"/>
    <s v="Trekking Poles"/>
    <n v="1"/>
    <n v="70.45"/>
    <n v="0.05"/>
    <n v="31.98"/>
    <n v="66.927499999999995"/>
    <n v="31.98"/>
    <n v="34.947499999999991"/>
    <n v="0.52216951178514059"/>
  </r>
  <r>
    <n v="3307"/>
    <d v="2026-04-20T00:00:00"/>
    <n v="2026"/>
    <x v="1"/>
    <n v="4"/>
    <x v="3"/>
    <x v="3"/>
    <x v="13"/>
    <x v="2"/>
    <s v="Business"/>
    <x v="0"/>
    <s v="Trail Bike Light"/>
    <n v="2"/>
    <n v="51.39"/>
    <n v="0.05"/>
    <n v="22.28"/>
    <n v="97.640999999999991"/>
    <n v="44.56"/>
    <n v="53.080999999999989"/>
    <n v="0.54363433393758764"/>
  </r>
  <r>
    <n v="3772"/>
    <d v="2026-04-20T00:00:00"/>
    <n v="2026"/>
    <x v="1"/>
    <n v="4"/>
    <x v="3"/>
    <x v="0"/>
    <x v="15"/>
    <x v="2"/>
    <s v="Returning"/>
    <x v="3"/>
    <s v="Compact Sleeping Bag"/>
    <n v="2"/>
    <n v="122.03"/>
    <n v="0"/>
    <n v="59.43"/>
    <n v="244.06"/>
    <n v="118.86"/>
    <n v="125.2"/>
    <n v="0.51298860935835455"/>
  </r>
  <r>
    <n v="3877"/>
    <d v="2026-04-20T00:00:00"/>
    <n v="2026"/>
    <x v="1"/>
    <n v="4"/>
    <x v="3"/>
    <x v="3"/>
    <x v="4"/>
    <x v="0"/>
    <s v="New"/>
    <x v="2"/>
    <s v="Carry-On Duffel"/>
    <n v="3"/>
    <n v="132.07"/>
    <n v="0.05"/>
    <n v="66.41"/>
    <n v="376.39949999999999"/>
    <n v="199.23"/>
    <n v="177.1695"/>
    <n v="0.47069536489819991"/>
  </r>
  <r>
    <n v="4117"/>
    <d v="2026-04-20T00:00:00"/>
    <n v="2026"/>
    <x v="1"/>
    <n v="4"/>
    <x v="3"/>
    <x v="3"/>
    <x v="7"/>
    <x v="3"/>
    <s v="Returning"/>
    <x v="0"/>
    <s v="Compact Repair Kit"/>
    <n v="1"/>
    <n v="41.04"/>
    <n v="0.1"/>
    <n v="17.02"/>
    <n v="36.936"/>
    <n v="17.02"/>
    <n v="19.916"/>
    <n v="0.53920294563569415"/>
  </r>
  <r>
    <n v="4562"/>
    <d v="2026-04-20T00:00:00"/>
    <n v="2026"/>
    <x v="1"/>
    <n v="4"/>
    <x v="3"/>
    <x v="1"/>
    <x v="1"/>
    <x v="2"/>
    <s v="New"/>
    <x v="4"/>
    <s v="Resistance Band Set"/>
    <n v="2"/>
    <n v="40.56"/>
    <n v="0"/>
    <n v="15.09"/>
    <n v="81.12"/>
    <n v="30.18"/>
    <n v="50.940000000000005"/>
    <n v="0.62795857988165682"/>
  </r>
  <r>
    <n v="4683"/>
    <d v="2026-04-20T00:00:00"/>
    <n v="2026"/>
    <x v="1"/>
    <n v="4"/>
    <x v="3"/>
    <x v="2"/>
    <x v="16"/>
    <x v="0"/>
    <s v="Business"/>
    <x v="4"/>
    <s v="Training Mat"/>
    <n v="3"/>
    <n v="51.36"/>
    <n v="0"/>
    <n v="22.05"/>
    <n v="154.07999999999998"/>
    <n v="66.150000000000006"/>
    <n v="87.929999999999978"/>
    <n v="0.57067757009345788"/>
  </r>
  <r>
    <n v="308"/>
    <d v="2026-04-21T00:00:00"/>
    <n v="2026"/>
    <x v="1"/>
    <n v="4"/>
    <x v="3"/>
    <x v="3"/>
    <x v="7"/>
    <x v="0"/>
    <s v="Returning"/>
    <x v="1"/>
    <s v="Hiking Daypack 20L"/>
    <n v="6"/>
    <n v="93.58"/>
    <n v="0"/>
    <n v="46.68"/>
    <n v="561.48"/>
    <n v="280.08"/>
    <n v="281.40000000000003"/>
    <n v="0.5011754648429152"/>
  </r>
  <r>
    <n v="773"/>
    <d v="2026-04-21T00:00:00"/>
    <n v="2026"/>
    <x v="1"/>
    <n v="4"/>
    <x v="3"/>
    <x v="3"/>
    <x v="7"/>
    <x v="0"/>
    <s v="Business"/>
    <x v="0"/>
    <s v="Commuter Helmet"/>
    <n v="5"/>
    <n v="80.16"/>
    <n v="0.1"/>
    <n v="42.5"/>
    <n v="360.71999999999997"/>
    <n v="212.5"/>
    <n v="148.21999999999997"/>
    <n v="0.41090042137946325"/>
  </r>
  <r>
    <n v="1303"/>
    <d v="2026-04-21T00:00:00"/>
    <n v="2026"/>
    <x v="1"/>
    <n v="4"/>
    <x v="3"/>
    <x v="1"/>
    <x v="12"/>
    <x v="0"/>
    <s v="New"/>
    <x v="1"/>
    <s v="Trail Boots"/>
    <n v="1"/>
    <n v="142.22999999999999"/>
    <n v="0.05"/>
    <n v="77.66"/>
    <n v="135.11849999999998"/>
    <n v="77.66"/>
    <n v="57.458499999999987"/>
    <n v="0.42524524768999061"/>
  </r>
  <r>
    <n v="1348"/>
    <d v="2026-04-21T00:00:00"/>
    <n v="2026"/>
    <x v="1"/>
    <n v="4"/>
    <x v="3"/>
    <x v="1"/>
    <x v="14"/>
    <x v="0"/>
    <s v="Returning"/>
    <x v="1"/>
    <s v="Trekking Poles"/>
    <n v="2"/>
    <n v="71.77"/>
    <n v="0"/>
    <n v="32.450000000000003"/>
    <n v="143.54"/>
    <n v="64.900000000000006"/>
    <n v="78.639999999999986"/>
    <n v="0.54786122335237553"/>
  </r>
  <r>
    <n v="1496"/>
    <d v="2026-04-21T00:00:00"/>
    <n v="2026"/>
    <x v="1"/>
    <n v="4"/>
    <x v="3"/>
    <x v="0"/>
    <x v="0"/>
    <x v="3"/>
    <s v="Returning"/>
    <x v="1"/>
    <s v="Trekking Poles"/>
    <n v="1"/>
    <n v="71.23"/>
    <n v="0.05"/>
    <n v="33.28"/>
    <n v="67.668499999999995"/>
    <n v="33.28"/>
    <n v="34.388499999999993"/>
    <n v="0.50819066478494423"/>
  </r>
  <r>
    <n v="1695"/>
    <d v="2026-04-21T00:00:00"/>
    <n v="2026"/>
    <x v="1"/>
    <n v="4"/>
    <x v="3"/>
    <x v="0"/>
    <x v="0"/>
    <x v="2"/>
    <s v="Returning"/>
    <x v="1"/>
    <s v="Trekking Poles"/>
    <n v="1"/>
    <n v="71.239999999999995"/>
    <n v="0.1"/>
    <n v="33.07"/>
    <n v="64.116"/>
    <n v="33.07"/>
    <n v="31.045999999999999"/>
    <n v="0.48421610830369954"/>
  </r>
  <r>
    <n v="2812"/>
    <d v="2026-04-21T00:00:00"/>
    <n v="2026"/>
    <x v="1"/>
    <n v="4"/>
    <x v="3"/>
    <x v="1"/>
    <x v="6"/>
    <x v="0"/>
    <s v="New"/>
    <x v="0"/>
    <s v="Trail Bike Light"/>
    <n v="1"/>
    <n v="51.39"/>
    <n v="0"/>
    <n v="22.08"/>
    <n v="51.39"/>
    <n v="22.08"/>
    <n v="29.310000000000002"/>
    <n v="0.57034442498540572"/>
  </r>
  <r>
    <n v="3017"/>
    <d v="2026-04-21T00:00:00"/>
    <n v="2026"/>
    <x v="1"/>
    <n v="4"/>
    <x v="3"/>
    <x v="1"/>
    <x v="12"/>
    <x v="0"/>
    <s v="Returning"/>
    <x v="0"/>
    <s v="Cycling Pack 12L"/>
    <n v="1"/>
    <n v="102.64"/>
    <n v="0"/>
    <n v="51.86"/>
    <n v="102.64"/>
    <n v="51.86"/>
    <n v="50.78"/>
    <n v="0.49473889321901793"/>
  </r>
  <r>
    <n v="3719"/>
    <d v="2026-04-21T00:00:00"/>
    <n v="2026"/>
    <x v="1"/>
    <n v="4"/>
    <x v="3"/>
    <x v="2"/>
    <x v="2"/>
    <x v="0"/>
    <s v="New"/>
    <x v="4"/>
    <s v="Recovery Roller"/>
    <n v="2"/>
    <n v="35.56"/>
    <n v="0.1"/>
    <n v="13.85"/>
    <n v="64.00800000000001"/>
    <n v="27.7"/>
    <n v="36.308000000000007"/>
    <n v="0.56724159480064995"/>
  </r>
  <r>
    <n v="3920"/>
    <d v="2026-04-21T00:00:00"/>
    <n v="2026"/>
    <x v="1"/>
    <n v="4"/>
    <x v="3"/>
    <x v="1"/>
    <x v="11"/>
    <x v="0"/>
    <s v="Returning"/>
    <x v="0"/>
    <s v="Cycling Pack 12L"/>
    <n v="2"/>
    <n v="100.39"/>
    <n v="0"/>
    <n v="49.05"/>
    <n v="200.78"/>
    <n v="98.1"/>
    <n v="102.68"/>
    <n v="0.51140551847793603"/>
  </r>
  <r>
    <n v="4654"/>
    <d v="2026-04-21T00:00:00"/>
    <n v="2026"/>
    <x v="1"/>
    <n v="4"/>
    <x v="3"/>
    <x v="0"/>
    <x v="15"/>
    <x v="2"/>
    <s v="Returning"/>
    <x v="3"/>
    <s v="Trail Tent 2P"/>
    <n v="2"/>
    <n v="191.51"/>
    <n v="0.1"/>
    <n v="101.25"/>
    <n v="344.71800000000002"/>
    <n v="202.5"/>
    <n v="142.21800000000002"/>
    <n v="0.41256331262075091"/>
  </r>
  <r>
    <n v="4920"/>
    <d v="2026-04-21T00:00:00"/>
    <n v="2026"/>
    <x v="1"/>
    <n v="4"/>
    <x v="3"/>
    <x v="1"/>
    <x v="12"/>
    <x v="2"/>
    <s v="New"/>
    <x v="1"/>
    <s v="Trail Boots"/>
    <n v="2"/>
    <n v="147.30000000000001"/>
    <n v="0"/>
    <n v="81.2"/>
    <n v="294.60000000000002"/>
    <n v="162.4"/>
    <n v="132.20000000000002"/>
    <n v="0.44874405974202308"/>
  </r>
  <r>
    <n v="5191"/>
    <d v="2026-04-21T00:00:00"/>
    <n v="2026"/>
    <x v="1"/>
    <n v="4"/>
    <x v="3"/>
    <x v="1"/>
    <x v="11"/>
    <x v="2"/>
    <s v="Returning"/>
    <x v="0"/>
    <s v="Commuter Helmet"/>
    <n v="1"/>
    <n v="79.92"/>
    <n v="0.1"/>
    <n v="43.13"/>
    <n v="71.927999999999997"/>
    <n v="43.13"/>
    <n v="28.797999999999995"/>
    <n v="0.40037259481703918"/>
  </r>
  <r>
    <n v="413"/>
    <d v="2026-04-22T00:00:00"/>
    <n v="2026"/>
    <x v="1"/>
    <n v="4"/>
    <x v="3"/>
    <x v="1"/>
    <x v="1"/>
    <x v="0"/>
    <s v="Returning"/>
    <x v="3"/>
    <s v="Alpine Tent 4P"/>
    <n v="2"/>
    <n v="344.29"/>
    <n v="0.1"/>
    <n v="192.66"/>
    <n v="619.72200000000009"/>
    <n v="385.32"/>
    <n v="234.4020000000001"/>
    <n v="0.37823733867766524"/>
  </r>
  <r>
    <n v="1658"/>
    <d v="2026-04-22T00:00:00"/>
    <n v="2026"/>
    <x v="1"/>
    <n v="4"/>
    <x v="3"/>
    <x v="2"/>
    <x v="5"/>
    <x v="0"/>
    <s v="Returning"/>
    <x v="1"/>
    <s v="Summit Backpack 45L"/>
    <n v="1"/>
    <n v="151.15"/>
    <n v="0"/>
    <n v="77.680000000000007"/>
    <n v="151.15"/>
    <n v="77.680000000000007"/>
    <n v="73.47"/>
    <n v="0.48607343698312933"/>
  </r>
  <r>
    <n v="2024"/>
    <d v="2026-04-22T00:00:00"/>
    <n v="2026"/>
    <x v="1"/>
    <n v="4"/>
    <x v="3"/>
    <x v="1"/>
    <x v="6"/>
    <x v="2"/>
    <s v="New"/>
    <x v="3"/>
    <s v="Portable Camp Stove"/>
    <n v="1"/>
    <n v="81.73"/>
    <n v="0.05"/>
    <n v="39.979999999999997"/>
    <n v="77.643500000000003"/>
    <n v="39.979999999999997"/>
    <n v="37.663500000000006"/>
    <n v="0.48508246021882068"/>
  </r>
  <r>
    <n v="3980"/>
    <d v="2026-04-22T00:00:00"/>
    <n v="2026"/>
    <x v="1"/>
    <n v="4"/>
    <x v="3"/>
    <x v="3"/>
    <x v="4"/>
    <x v="2"/>
    <s v="New"/>
    <x v="1"/>
    <s v="Trail Boots"/>
    <n v="1"/>
    <n v="142.53"/>
    <n v="0.05"/>
    <n v="77.77"/>
    <n v="135.40350000000001"/>
    <n v="77.77"/>
    <n v="57.633500000000012"/>
    <n v="0.4256426163282338"/>
  </r>
  <r>
    <n v="4239"/>
    <d v="2026-04-22T00:00:00"/>
    <n v="2026"/>
    <x v="1"/>
    <n v="4"/>
    <x v="3"/>
    <x v="1"/>
    <x v="1"/>
    <x v="0"/>
    <s v="New"/>
    <x v="3"/>
    <s v="Portable Camp Stove"/>
    <n v="2"/>
    <n v="83.24"/>
    <n v="0"/>
    <n v="40.03"/>
    <n v="166.48"/>
    <n v="80.06"/>
    <n v="86.419999999999987"/>
    <n v="0.51910139356078799"/>
  </r>
  <r>
    <n v="4761"/>
    <d v="2026-04-22T00:00:00"/>
    <n v="2026"/>
    <x v="1"/>
    <n v="4"/>
    <x v="3"/>
    <x v="0"/>
    <x v="0"/>
    <x v="3"/>
    <s v="New"/>
    <x v="1"/>
    <s v="Trail Boots"/>
    <n v="1"/>
    <n v="141.99"/>
    <n v="0.05"/>
    <n v="79.7"/>
    <n v="134.8905"/>
    <n v="79.7"/>
    <n v="55.1905"/>
    <n v="0.40915038494186023"/>
  </r>
  <r>
    <n v="5160"/>
    <d v="2026-04-22T00:00:00"/>
    <n v="2026"/>
    <x v="1"/>
    <n v="4"/>
    <x v="3"/>
    <x v="1"/>
    <x v="12"/>
    <x v="0"/>
    <s v="New"/>
    <x v="4"/>
    <s v="Recovery Roller"/>
    <n v="2"/>
    <n v="35.94"/>
    <n v="0.05"/>
    <n v="14.17"/>
    <n v="68.285999999999987"/>
    <n v="28.34"/>
    <n v="39.945999999999984"/>
    <n v="0.5849808159798493"/>
  </r>
  <r>
    <n v="2224"/>
    <d v="2026-04-23T00:00:00"/>
    <n v="2026"/>
    <x v="1"/>
    <n v="4"/>
    <x v="3"/>
    <x v="1"/>
    <x v="1"/>
    <x v="0"/>
    <s v="New"/>
    <x v="4"/>
    <s v="Training Mat"/>
    <n v="3"/>
    <n v="49.55"/>
    <n v="0"/>
    <n v="22.55"/>
    <n v="148.64999999999998"/>
    <n v="67.650000000000006"/>
    <n v="80.999999999999972"/>
    <n v="0.54490413723511588"/>
  </r>
  <r>
    <n v="2832"/>
    <d v="2026-04-23T00:00:00"/>
    <n v="2026"/>
    <x v="1"/>
    <n v="4"/>
    <x v="3"/>
    <x v="3"/>
    <x v="8"/>
    <x v="3"/>
    <s v="Returning"/>
    <x v="4"/>
    <s v="Resistance Band Set"/>
    <n v="1"/>
    <n v="39.89"/>
    <n v="0.05"/>
    <n v="15.06"/>
    <n v="37.895499999999998"/>
    <n v="15.06"/>
    <n v="22.835499999999996"/>
    <n v="0.60259133670224685"/>
  </r>
  <r>
    <n v="3000"/>
    <d v="2026-04-23T00:00:00"/>
    <n v="2026"/>
    <x v="1"/>
    <n v="4"/>
    <x v="3"/>
    <x v="3"/>
    <x v="7"/>
    <x v="3"/>
    <s v="New"/>
    <x v="4"/>
    <s v="Resistance Band Set"/>
    <n v="1"/>
    <n v="40.630000000000003"/>
    <n v="0.1"/>
    <n v="14.67"/>
    <n v="36.567"/>
    <n v="14.67"/>
    <n v="21.896999999999998"/>
    <n v="0.59881860694068423"/>
  </r>
  <r>
    <n v="3206"/>
    <d v="2026-04-23T00:00:00"/>
    <n v="2026"/>
    <x v="1"/>
    <n v="4"/>
    <x v="3"/>
    <x v="3"/>
    <x v="8"/>
    <x v="3"/>
    <s v="Returning"/>
    <x v="0"/>
    <s v="Compact Repair Kit"/>
    <n v="4"/>
    <n v="39.78"/>
    <n v="0.05"/>
    <n v="16.7"/>
    <n v="151.16399999999999"/>
    <n v="66.8"/>
    <n v="84.36399999999999"/>
    <n v="0.55809584292556425"/>
  </r>
  <r>
    <n v="3777"/>
    <d v="2026-04-23T00:00:00"/>
    <n v="2026"/>
    <x v="1"/>
    <n v="4"/>
    <x v="3"/>
    <x v="3"/>
    <x v="4"/>
    <x v="3"/>
    <s v="Business"/>
    <x v="1"/>
    <s v="Hiking Daypack 20L"/>
    <n v="1"/>
    <n v="92.74"/>
    <n v="0"/>
    <n v="46.1"/>
    <n v="92.74"/>
    <n v="46.1"/>
    <n v="46.639999999999993"/>
    <n v="0.50291136510675005"/>
  </r>
  <r>
    <n v="4980"/>
    <d v="2026-04-23T00:00:00"/>
    <n v="2026"/>
    <x v="1"/>
    <n v="4"/>
    <x v="3"/>
    <x v="1"/>
    <x v="6"/>
    <x v="2"/>
    <s v="Returning"/>
    <x v="3"/>
    <s v="Compact Sleeping Bag"/>
    <n v="2"/>
    <n v="120.49"/>
    <n v="0.1"/>
    <n v="62.23"/>
    <n v="216.88200000000001"/>
    <n v="124.46"/>
    <n v="92.422000000000011"/>
    <n v="0.42613955976060719"/>
  </r>
  <r>
    <n v="1102"/>
    <d v="2026-04-24T00:00:00"/>
    <n v="2026"/>
    <x v="1"/>
    <n v="4"/>
    <x v="3"/>
    <x v="1"/>
    <x v="6"/>
    <x v="0"/>
    <s v="Business"/>
    <x v="1"/>
    <s v="Trekking Poles"/>
    <n v="2"/>
    <n v="70.53"/>
    <n v="0"/>
    <n v="32.229999999999997"/>
    <n v="141.06"/>
    <n v="64.459999999999994"/>
    <n v="76.600000000000009"/>
    <n v="0.54303133418403526"/>
  </r>
  <r>
    <n v="1333"/>
    <d v="2026-04-24T00:00:00"/>
    <n v="2026"/>
    <x v="1"/>
    <n v="4"/>
    <x v="3"/>
    <x v="1"/>
    <x v="14"/>
    <x v="0"/>
    <s v="New"/>
    <x v="1"/>
    <s v="Hiking Daypack 20L"/>
    <n v="1"/>
    <n v="90.87"/>
    <n v="0.1"/>
    <n v="44.4"/>
    <n v="81.783000000000001"/>
    <n v="44.4"/>
    <n v="37.383000000000003"/>
    <n v="0.45709988628443565"/>
  </r>
  <r>
    <n v="1369"/>
    <d v="2026-04-24T00:00:00"/>
    <n v="2026"/>
    <x v="1"/>
    <n v="4"/>
    <x v="3"/>
    <x v="1"/>
    <x v="14"/>
    <x v="1"/>
    <s v="Returning"/>
    <x v="4"/>
    <s v="Weighted Vest"/>
    <n v="3"/>
    <n v="124.31"/>
    <n v="0.2"/>
    <n v="67.97"/>
    <n v="298.34399999999999"/>
    <n v="203.91"/>
    <n v="94.433999999999997"/>
    <n v="0.31652723031131846"/>
  </r>
  <r>
    <n v="1712"/>
    <d v="2026-04-24T00:00:00"/>
    <n v="2026"/>
    <x v="1"/>
    <n v="4"/>
    <x v="3"/>
    <x v="1"/>
    <x v="1"/>
    <x v="1"/>
    <s v="Returning"/>
    <x v="0"/>
    <s v="Compact Repair Kit"/>
    <n v="15"/>
    <n v="41.21"/>
    <n v="0.15"/>
    <n v="16.760000000000002"/>
    <n v="525.42750000000001"/>
    <n v="251.40000000000003"/>
    <n v="274.02749999999997"/>
    <n v="0.52153246642020068"/>
  </r>
  <r>
    <n v="2229"/>
    <d v="2026-04-24T00:00:00"/>
    <n v="2026"/>
    <x v="1"/>
    <n v="4"/>
    <x v="3"/>
    <x v="0"/>
    <x v="0"/>
    <x v="0"/>
    <s v="New"/>
    <x v="1"/>
    <s v="Trail Boots"/>
    <n v="2"/>
    <n v="145.75"/>
    <n v="0.1"/>
    <n v="78.900000000000006"/>
    <n v="262.35000000000002"/>
    <n v="157.80000000000001"/>
    <n v="104.55000000000001"/>
    <n v="0.39851343624928531"/>
  </r>
  <r>
    <n v="3458"/>
    <d v="2026-04-24T00:00:00"/>
    <n v="2026"/>
    <x v="1"/>
    <n v="4"/>
    <x v="3"/>
    <x v="2"/>
    <x v="3"/>
    <x v="0"/>
    <s v="New"/>
    <x v="2"/>
    <s v="Carry-On Duffel"/>
    <n v="1"/>
    <n v="134.86000000000001"/>
    <n v="0"/>
    <n v="66.040000000000006"/>
    <n v="134.86000000000001"/>
    <n v="66.040000000000006"/>
    <n v="68.820000000000007"/>
    <n v="0.51030698502150373"/>
  </r>
  <r>
    <n v="4637"/>
    <d v="2026-04-24T00:00:00"/>
    <n v="2026"/>
    <x v="1"/>
    <n v="4"/>
    <x v="3"/>
    <x v="3"/>
    <x v="13"/>
    <x v="2"/>
    <s v="New"/>
    <x v="2"/>
    <s v="Carry-On Duffel"/>
    <n v="1"/>
    <n v="136.07"/>
    <n v="0"/>
    <n v="65.17"/>
    <n v="136.07"/>
    <n v="65.17"/>
    <n v="70.899999999999991"/>
    <n v="0.52105533916366575"/>
  </r>
  <r>
    <n v="4726"/>
    <d v="2026-04-24T00:00:00"/>
    <n v="2026"/>
    <x v="1"/>
    <n v="4"/>
    <x v="3"/>
    <x v="0"/>
    <x v="15"/>
    <x v="2"/>
    <s v="Business"/>
    <x v="2"/>
    <s v="Packing Cube Set"/>
    <n v="1"/>
    <n v="47.25"/>
    <n v="0.1"/>
    <n v="18.25"/>
    <n v="42.524999999999999"/>
    <n v="18.25"/>
    <n v="24.274999999999999"/>
    <n v="0.57084068195179305"/>
  </r>
  <r>
    <n v="4838"/>
    <d v="2026-04-24T00:00:00"/>
    <n v="2026"/>
    <x v="1"/>
    <n v="4"/>
    <x v="3"/>
    <x v="0"/>
    <x v="0"/>
    <x v="0"/>
    <s v="Business"/>
    <x v="0"/>
    <s v="Compact Repair Kit"/>
    <n v="2"/>
    <n v="41.32"/>
    <n v="0.1"/>
    <n v="16.66"/>
    <n v="74.376000000000005"/>
    <n v="33.32"/>
    <n v="41.056000000000004"/>
    <n v="0.5520060234484242"/>
  </r>
  <r>
    <n v="5075"/>
    <d v="2026-04-24T00:00:00"/>
    <n v="2026"/>
    <x v="1"/>
    <n v="4"/>
    <x v="3"/>
    <x v="0"/>
    <x v="15"/>
    <x v="3"/>
    <s v="New"/>
    <x v="0"/>
    <s v="Commuter Helmet"/>
    <n v="2"/>
    <n v="81.75"/>
    <n v="0"/>
    <n v="41.92"/>
    <n v="163.5"/>
    <n v="83.84"/>
    <n v="79.66"/>
    <n v="0.48721712538226297"/>
  </r>
  <r>
    <n v="149"/>
    <d v="2026-04-25T00:00:00"/>
    <n v="2026"/>
    <x v="1"/>
    <n v="4"/>
    <x v="3"/>
    <x v="1"/>
    <x v="12"/>
    <x v="0"/>
    <s v="Returning"/>
    <x v="2"/>
    <s v="Insulated Bottle"/>
    <n v="1"/>
    <n v="36.020000000000003"/>
    <n v="0.05"/>
    <n v="13.72"/>
    <n v="34.219000000000001"/>
    <n v="13.72"/>
    <n v="20.499000000000002"/>
    <n v="0.59905315760250155"/>
  </r>
  <r>
    <n v="449"/>
    <d v="2026-04-25T00:00:00"/>
    <n v="2026"/>
    <x v="1"/>
    <n v="4"/>
    <x v="3"/>
    <x v="2"/>
    <x v="5"/>
    <x v="0"/>
    <s v="Business"/>
    <x v="2"/>
    <s v="Insulated Bottle"/>
    <n v="1"/>
    <n v="36.68"/>
    <n v="0"/>
    <n v="13.27"/>
    <n v="36.68"/>
    <n v="13.27"/>
    <n v="23.41"/>
    <n v="0.63822246455834242"/>
  </r>
  <r>
    <n v="1422"/>
    <d v="2026-04-25T00:00:00"/>
    <n v="2026"/>
    <x v="1"/>
    <n v="4"/>
    <x v="3"/>
    <x v="3"/>
    <x v="8"/>
    <x v="1"/>
    <s v="Business"/>
    <x v="3"/>
    <s v="Alpine Tent 4P"/>
    <n v="6"/>
    <n v="348.16"/>
    <n v="0.1"/>
    <n v="198.24"/>
    <n v="1880.0640000000001"/>
    <n v="1189.44"/>
    <n v="690.62400000000002"/>
    <n v="0.36734068627450978"/>
  </r>
  <r>
    <n v="3248"/>
    <d v="2026-04-25T00:00:00"/>
    <n v="2026"/>
    <x v="1"/>
    <n v="4"/>
    <x v="3"/>
    <x v="2"/>
    <x v="16"/>
    <x v="0"/>
    <s v="Returning"/>
    <x v="0"/>
    <s v="Compact Repair Kit"/>
    <n v="2"/>
    <n v="39.799999999999997"/>
    <n v="0.05"/>
    <n v="16.23"/>
    <n v="75.61999999999999"/>
    <n v="32.46"/>
    <n v="43.159999999999989"/>
    <n v="0.57074847923829664"/>
  </r>
  <r>
    <n v="3445"/>
    <d v="2026-04-25T00:00:00"/>
    <n v="2026"/>
    <x v="1"/>
    <n v="4"/>
    <x v="3"/>
    <x v="0"/>
    <x v="15"/>
    <x v="0"/>
    <s v="Returning"/>
    <x v="0"/>
    <s v="Compact Repair Kit"/>
    <n v="5"/>
    <n v="39.369999999999997"/>
    <n v="0.05"/>
    <n v="16.760000000000002"/>
    <n v="187.00749999999999"/>
    <n v="83.800000000000011"/>
    <n v="103.20749999999998"/>
    <n v="0.55188963009504954"/>
  </r>
  <r>
    <n v="3930"/>
    <d v="2026-04-25T00:00:00"/>
    <n v="2026"/>
    <x v="1"/>
    <n v="4"/>
    <x v="3"/>
    <x v="1"/>
    <x v="12"/>
    <x v="3"/>
    <s v="Returning"/>
    <x v="4"/>
    <s v="Resistance Band Set"/>
    <n v="2"/>
    <n v="40.85"/>
    <n v="0"/>
    <n v="14.99"/>
    <n v="81.7"/>
    <n v="29.98"/>
    <n v="51.72"/>
    <n v="0.633047735618115"/>
  </r>
  <r>
    <n v="3969"/>
    <d v="2026-04-25T00:00:00"/>
    <n v="2026"/>
    <x v="1"/>
    <n v="4"/>
    <x v="3"/>
    <x v="3"/>
    <x v="8"/>
    <x v="3"/>
    <s v="Returning"/>
    <x v="1"/>
    <s v="Hiking Daypack 20L"/>
    <n v="1"/>
    <n v="92.91"/>
    <n v="0.05"/>
    <n v="46"/>
    <n v="88.264499999999998"/>
    <n v="46"/>
    <n v="42.264499999999998"/>
    <n v="0.4788391709010984"/>
  </r>
  <r>
    <n v="4190"/>
    <d v="2026-04-25T00:00:00"/>
    <n v="2026"/>
    <x v="1"/>
    <n v="4"/>
    <x v="3"/>
    <x v="3"/>
    <x v="13"/>
    <x v="0"/>
    <s v="New"/>
    <x v="1"/>
    <s v="Summit Backpack 45L"/>
    <n v="1"/>
    <n v="152.01"/>
    <n v="0"/>
    <n v="80.33"/>
    <n v="152.01"/>
    <n v="80.33"/>
    <n v="71.679999999999993"/>
    <n v="0.47154792447865268"/>
  </r>
  <r>
    <n v="4442"/>
    <d v="2026-04-25T00:00:00"/>
    <n v="2026"/>
    <x v="1"/>
    <n v="4"/>
    <x v="3"/>
    <x v="1"/>
    <x v="6"/>
    <x v="3"/>
    <s v="New"/>
    <x v="2"/>
    <s v="Insulated Bottle"/>
    <n v="1"/>
    <n v="36.65"/>
    <n v="0"/>
    <n v="13.28"/>
    <n v="36.65"/>
    <n v="13.28"/>
    <n v="23.369999999999997"/>
    <n v="0.63765347885402446"/>
  </r>
  <r>
    <n v="228"/>
    <d v="2026-04-26T00:00:00"/>
    <n v="2026"/>
    <x v="1"/>
    <n v="4"/>
    <x v="3"/>
    <x v="3"/>
    <x v="8"/>
    <x v="0"/>
    <s v="Returning"/>
    <x v="3"/>
    <s v="Portable Camp Stove"/>
    <n v="5"/>
    <n v="80.819999999999993"/>
    <n v="0"/>
    <n v="40.47"/>
    <n v="404.09999999999997"/>
    <n v="202.35"/>
    <n v="201.74999999999997"/>
    <n v="0.49925760950259834"/>
  </r>
  <r>
    <n v="2101"/>
    <d v="2026-04-26T00:00:00"/>
    <n v="2026"/>
    <x v="1"/>
    <n v="4"/>
    <x v="3"/>
    <x v="3"/>
    <x v="4"/>
    <x v="0"/>
    <s v="New"/>
    <x v="1"/>
    <s v="Trail Boots"/>
    <n v="4"/>
    <n v="144.69999999999999"/>
    <n v="0"/>
    <n v="79.41"/>
    <n v="578.79999999999995"/>
    <n v="317.64"/>
    <n v="261.15999999999997"/>
    <n v="0.45120939875604699"/>
  </r>
  <r>
    <n v="2590"/>
    <d v="2026-04-26T00:00:00"/>
    <n v="2026"/>
    <x v="1"/>
    <n v="4"/>
    <x v="3"/>
    <x v="1"/>
    <x v="6"/>
    <x v="2"/>
    <s v="New"/>
    <x v="4"/>
    <s v="Recovery Roller"/>
    <n v="2"/>
    <n v="36.51"/>
    <n v="0.1"/>
    <n v="14.18"/>
    <n v="65.718000000000004"/>
    <n v="28.36"/>
    <n v="37.358000000000004"/>
    <n v="0.56845917404668433"/>
  </r>
  <r>
    <n v="2957"/>
    <d v="2026-04-26T00:00:00"/>
    <n v="2026"/>
    <x v="1"/>
    <n v="4"/>
    <x v="3"/>
    <x v="3"/>
    <x v="7"/>
    <x v="3"/>
    <s v="New"/>
    <x v="2"/>
    <s v="Insulated Bottle"/>
    <n v="3"/>
    <n v="36.58"/>
    <n v="0.05"/>
    <n v="13.71"/>
    <n v="104.25299999999999"/>
    <n v="41.13"/>
    <n v="63.122999999999983"/>
    <n v="0.60547897902218628"/>
  </r>
  <r>
    <n v="4270"/>
    <d v="2026-04-26T00:00:00"/>
    <n v="2026"/>
    <x v="1"/>
    <n v="4"/>
    <x v="3"/>
    <x v="3"/>
    <x v="7"/>
    <x v="2"/>
    <s v="Business"/>
    <x v="3"/>
    <s v="Trail Tent 2P"/>
    <n v="2"/>
    <n v="191.59"/>
    <n v="0"/>
    <n v="102.52"/>
    <n v="383.18"/>
    <n v="205.04"/>
    <n v="178.14000000000001"/>
    <n v="0.46489900307949272"/>
  </r>
  <r>
    <n v="4324"/>
    <d v="2026-04-26T00:00:00"/>
    <n v="2026"/>
    <x v="1"/>
    <n v="4"/>
    <x v="3"/>
    <x v="3"/>
    <x v="8"/>
    <x v="1"/>
    <s v="Business"/>
    <x v="3"/>
    <s v="Alpine Tent 4P"/>
    <n v="6"/>
    <n v="337.24"/>
    <n v="0.05"/>
    <n v="198.63"/>
    <n v="1922.268"/>
    <n v="1191.78"/>
    <n v="730.48800000000006"/>
    <n v="0.38001360892445801"/>
  </r>
  <r>
    <n v="5010"/>
    <d v="2026-04-26T00:00:00"/>
    <n v="2026"/>
    <x v="1"/>
    <n v="4"/>
    <x v="3"/>
    <x v="3"/>
    <x v="7"/>
    <x v="1"/>
    <s v="Business"/>
    <x v="2"/>
    <s v="Packing Cube Set"/>
    <n v="3"/>
    <n v="46.2"/>
    <n v="0.1"/>
    <n v="18.149999999999999"/>
    <n v="124.74000000000002"/>
    <n v="54.449999999999996"/>
    <n v="70.29000000000002"/>
    <n v="0.5634920634920636"/>
  </r>
  <r>
    <n v="5092"/>
    <d v="2026-04-26T00:00:00"/>
    <n v="2026"/>
    <x v="1"/>
    <n v="4"/>
    <x v="3"/>
    <x v="1"/>
    <x v="1"/>
    <x v="3"/>
    <s v="Business"/>
    <x v="4"/>
    <s v="Training Mat"/>
    <n v="4"/>
    <n v="50.84"/>
    <n v="0.05"/>
    <n v="22.63"/>
    <n v="193.19200000000001"/>
    <n v="90.52"/>
    <n v="102.67200000000001"/>
    <n v="0.53145057766367143"/>
  </r>
  <r>
    <n v="1061"/>
    <d v="2026-04-27T00:00:00"/>
    <n v="2026"/>
    <x v="1"/>
    <n v="4"/>
    <x v="3"/>
    <x v="3"/>
    <x v="13"/>
    <x v="0"/>
    <s v="Returning"/>
    <x v="2"/>
    <s v="Travel Backpack 35L"/>
    <n v="1"/>
    <n v="166.5"/>
    <n v="0"/>
    <n v="85.55"/>
    <n v="166.5"/>
    <n v="85.55"/>
    <n v="80.95"/>
    <n v="0.4861861861861862"/>
  </r>
  <r>
    <n v="1099"/>
    <d v="2026-04-27T00:00:00"/>
    <n v="2026"/>
    <x v="1"/>
    <n v="4"/>
    <x v="3"/>
    <x v="3"/>
    <x v="4"/>
    <x v="3"/>
    <s v="New"/>
    <x v="1"/>
    <s v="Trekking Poles"/>
    <n v="1"/>
    <n v="70.2"/>
    <n v="0"/>
    <n v="32.06"/>
    <n v="70.2"/>
    <n v="32.06"/>
    <n v="38.14"/>
    <n v="0.5433048433048433"/>
  </r>
  <r>
    <n v="3500"/>
    <d v="2026-04-27T00:00:00"/>
    <n v="2026"/>
    <x v="1"/>
    <n v="4"/>
    <x v="3"/>
    <x v="1"/>
    <x v="12"/>
    <x v="0"/>
    <s v="New"/>
    <x v="4"/>
    <s v="Training Mat"/>
    <n v="4"/>
    <n v="50.67"/>
    <n v="0"/>
    <n v="22.62"/>
    <n v="202.68"/>
    <n v="90.48"/>
    <n v="112.2"/>
    <n v="0.55358200118413259"/>
  </r>
  <r>
    <n v="3856"/>
    <d v="2026-04-27T00:00:00"/>
    <n v="2026"/>
    <x v="1"/>
    <n v="4"/>
    <x v="3"/>
    <x v="1"/>
    <x v="11"/>
    <x v="2"/>
    <s v="New"/>
    <x v="2"/>
    <s v="Travel Backpack 35L"/>
    <n v="3"/>
    <n v="161.05000000000001"/>
    <n v="0.05"/>
    <n v="87.43"/>
    <n v="458.99250000000001"/>
    <n v="262.29000000000002"/>
    <n v="196.70249999999999"/>
    <n v="0.4285527541299694"/>
  </r>
  <r>
    <n v="4044"/>
    <d v="2026-04-27T00:00:00"/>
    <n v="2026"/>
    <x v="1"/>
    <n v="4"/>
    <x v="3"/>
    <x v="1"/>
    <x v="6"/>
    <x v="1"/>
    <s v="New"/>
    <x v="4"/>
    <s v="Weighted Vest"/>
    <n v="10"/>
    <n v="124.59"/>
    <n v="0.15"/>
    <n v="67.14"/>
    <n v="1059.0150000000001"/>
    <n v="671.4"/>
    <n v="387.61500000000012"/>
    <n v="0.36601464568490538"/>
  </r>
  <r>
    <n v="4235"/>
    <d v="2026-04-27T00:00:00"/>
    <n v="2026"/>
    <x v="1"/>
    <n v="4"/>
    <x v="3"/>
    <x v="2"/>
    <x v="16"/>
    <x v="0"/>
    <s v="Business"/>
    <x v="4"/>
    <s v="Training Mat"/>
    <n v="1"/>
    <n v="50.18"/>
    <n v="0"/>
    <n v="22.05"/>
    <n v="50.18"/>
    <n v="22.05"/>
    <n v="28.13"/>
    <n v="0.56058190514149064"/>
  </r>
  <r>
    <n v="122"/>
    <d v="2026-04-28T00:00:00"/>
    <n v="2026"/>
    <x v="1"/>
    <n v="4"/>
    <x v="3"/>
    <x v="1"/>
    <x v="11"/>
    <x v="0"/>
    <s v="New"/>
    <x v="3"/>
    <s v="Portable Camp Stove"/>
    <n v="1"/>
    <n v="83.38"/>
    <n v="0"/>
    <n v="38.979999999999997"/>
    <n v="83.38"/>
    <n v="38.979999999999997"/>
    <n v="44.4"/>
    <n v="0.53250179899256422"/>
  </r>
  <r>
    <n v="239"/>
    <d v="2026-04-28T00:00:00"/>
    <n v="2026"/>
    <x v="1"/>
    <n v="4"/>
    <x v="3"/>
    <x v="3"/>
    <x v="7"/>
    <x v="0"/>
    <s v="Returning"/>
    <x v="2"/>
    <s v="Insulated Bottle"/>
    <n v="1"/>
    <n v="35.549999999999997"/>
    <n v="0.05"/>
    <n v="13.25"/>
    <n v="33.772499999999994"/>
    <n v="13.25"/>
    <n v="20.522499999999994"/>
    <n v="0.60766896143311855"/>
  </r>
  <r>
    <n v="356"/>
    <d v="2026-04-28T00:00:00"/>
    <n v="2026"/>
    <x v="1"/>
    <n v="4"/>
    <x v="3"/>
    <x v="3"/>
    <x v="8"/>
    <x v="2"/>
    <s v="New"/>
    <x v="1"/>
    <s v="Summit Backpack 45L"/>
    <n v="1"/>
    <n v="154.36000000000001"/>
    <n v="0"/>
    <n v="77.760000000000005"/>
    <n v="154.36000000000001"/>
    <n v="77.760000000000005"/>
    <n v="76.600000000000009"/>
    <n v="0.49624254988338951"/>
  </r>
  <r>
    <n v="785"/>
    <d v="2026-04-28T00:00:00"/>
    <n v="2026"/>
    <x v="1"/>
    <n v="4"/>
    <x v="3"/>
    <x v="0"/>
    <x v="9"/>
    <x v="3"/>
    <s v="New"/>
    <x v="1"/>
    <s v="Summit Backpack 45L"/>
    <n v="1"/>
    <n v="155.68"/>
    <n v="0"/>
    <n v="77.97"/>
    <n v="155.68"/>
    <n v="77.97"/>
    <n v="77.710000000000008"/>
    <n v="0.49916495375128472"/>
  </r>
  <r>
    <n v="2325"/>
    <d v="2026-04-28T00:00:00"/>
    <n v="2026"/>
    <x v="1"/>
    <n v="4"/>
    <x v="3"/>
    <x v="0"/>
    <x v="0"/>
    <x v="0"/>
    <s v="Returning"/>
    <x v="4"/>
    <s v="Resistance Band Set"/>
    <n v="1"/>
    <n v="40.950000000000003"/>
    <n v="0.15"/>
    <n v="14.89"/>
    <n v="34.807500000000005"/>
    <n v="14.89"/>
    <n v="19.917500000000004"/>
    <n v="0.57221863104216053"/>
  </r>
  <r>
    <n v="2566"/>
    <d v="2026-04-28T00:00:00"/>
    <n v="2026"/>
    <x v="1"/>
    <n v="4"/>
    <x v="3"/>
    <x v="3"/>
    <x v="13"/>
    <x v="3"/>
    <s v="Returning"/>
    <x v="2"/>
    <s v="Packing Cube Set"/>
    <n v="3"/>
    <n v="47.28"/>
    <n v="0.05"/>
    <n v="18.52"/>
    <n v="134.74799999999999"/>
    <n v="55.56"/>
    <n v="79.187999999999988"/>
    <n v="0.58767477068305274"/>
  </r>
  <r>
    <n v="3105"/>
    <d v="2026-04-28T00:00:00"/>
    <n v="2026"/>
    <x v="1"/>
    <n v="4"/>
    <x v="3"/>
    <x v="3"/>
    <x v="7"/>
    <x v="0"/>
    <s v="Returning"/>
    <x v="4"/>
    <s v="Training Mat"/>
    <n v="4"/>
    <n v="51.57"/>
    <n v="0.1"/>
    <n v="22.58"/>
    <n v="185.65200000000002"/>
    <n v="90.32"/>
    <n v="95.332000000000022"/>
    <n v="0.51349837330058401"/>
  </r>
  <r>
    <n v="3167"/>
    <d v="2026-04-28T00:00:00"/>
    <n v="2026"/>
    <x v="1"/>
    <n v="4"/>
    <x v="3"/>
    <x v="3"/>
    <x v="8"/>
    <x v="0"/>
    <s v="Business"/>
    <x v="0"/>
    <s v="Trail Bike Light"/>
    <n v="1"/>
    <n v="51.61"/>
    <n v="0"/>
    <n v="23"/>
    <n v="51.61"/>
    <n v="23"/>
    <n v="28.61"/>
    <n v="0.55434993218368533"/>
  </r>
  <r>
    <n v="4396"/>
    <d v="2026-04-28T00:00:00"/>
    <n v="2026"/>
    <x v="1"/>
    <n v="4"/>
    <x v="3"/>
    <x v="0"/>
    <x v="15"/>
    <x v="2"/>
    <s v="Returning"/>
    <x v="4"/>
    <s v="Training Mat"/>
    <n v="1"/>
    <n v="50.56"/>
    <n v="0.05"/>
    <n v="22.06"/>
    <n v="48.031999999999996"/>
    <n v="22.06"/>
    <n v="25.971999999999998"/>
    <n v="0.54072285143237842"/>
  </r>
  <r>
    <n v="4475"/>
    <d v="2026-04-28T00:00:00"/>
    <n v="2026"/>
    <x v="1"/>
    <n v="4"/>
    <x v="3"/>
    <x v="2"/>
    <x v="5"/>
    <x v="3"/>
    <s v="Business"/>
    <x v="2"/>
    <s v="Travel Backpack 35L"/>
    <n v="2"/>
    <n v="165.74"/>
    <n v="0"/>
    <n v="87.73"/>
    <n v="331.48"/>
    <n v="175.46"/>
    <n v="156.02000000000001"/>
    <n v="0.47067696391939184"/>
  </r>
  <r>
    <n v="4482"/>
    <d v="2026-04-28T00:00:00"/>
    <n v="2026"/>
    <x v="1"/>
    <n v="4"/>
    <x v="3"/>
    <x v="2"/>
    <x v="2"/>
    <x v="0"/>
    <s v="Business"/>
    <x v="4"/>
    <s v="Recovery Roller"/>
    <n v="3"/>
    <n v="36.770000000000003"/>
    <n v="0"/>
    <n v="13.63"/>
    <n v="110.31"/>
    <n v="40.89"/>
    <n v="69.42"/>
    <n v="0.62931737829752521"/>
  </r>
  <r>
    <n v="5022"/>
    <d v="2026-04-28T00:00:00"/>
    <n v="2026"/>
    <x v="1"/>
    <n v="4"/>
    <x v="3"/>
    <x v="3"/>
    <x v="7"/>
    <x v="0"/>
    <s v="Business"/>
    <x v="3"/>
    <s v="Trail Tent 2P"/>
    <n v="2"/>
    <n v="196.37"/>
    <n v="0"/>
    <n v="101.73"/>
    <n v="392.74"/>
    <n v="203.46"/>
    <n v="189.28"/>
    <n v="0.48194734429902736"/>
  </r>
  <r>
    <n v="1304"/>
    <d v="2026-04-29T00:00:00"/>
    <n v="2026"/>
    <x v="1"/>
    <n v="4"/>
    <x v="3"/>
    <x v="0"/>
    <x v="0"/>
    <x v="3"/>
    <s v="Returning"/>
    <x v="2"/>
    <s v="Insulated Bottle"/>
    <n v="2"/>
    <n v="35.33"/>
    <n v="0"/>
    <n v="13.69"/>
    <n v="70.66"/>
    <n v="27.38"/>
    <n v="43.28"/>
    <n v="0.61251061420888764"/>
  </r>
  <r>
    <n v="3008"/>
    <d v="2026-04-29T00:00:00"/>
    <n v="2026"/>
    <x v="1"/>
    <n v="4"/>
    <x v="3"/>
    <x v="2"/>
    <x v="2"/>
    <x v="1"/>
    <s v="Business"/>
    <x v="2"/>
    <s v="Packing Cube Set"/>
    <n v="4"/>
    <n v="46.43"/>
    <n v="0.1"/>
    <n v="18.04"/>
    <n v="167.148"/>
    <n v="72.16"/>
    <n v="94.988"/>
    <n v="0.56828678775695796"/>
  </r>
  <r>
    <n v="4140"/>
    <d v="2026-04-29T00:00:00"/>
    <n v="2026"/>
    <x v="1"/>
    <n v="4"/>
    <x v="3"/>
    <x v="3"/>
    <x v="7"/>
    <x v="3"/>
    <s v="New"/>
    <x v="4"/>
    <s v="Weighted Vest"/>
    <n v="1"/>
    <n v="125.25"/>
    <n v="0"/>
    <n v="70.88"/>
    <n v="125.25"/>
    <n v="70.88"/>
    <n v="54.370000000000005"/>
    <n v="0.43409181636726552"/>
  </r>
  <r>
    <n v="4151"/>
    <d v="2026-04-29T00:00:00"/>
    <n v="2026"/>
    <x v="1"/>
    <n v="4"/>
    <x v="3"/>
    <x v="1"/>
    <x v="14"/>
    <x v="0"/>
    <s v="Returning"/>
    <x v="3"/>
    <s v="Alpine Tent 4P"/>
    <n v="1"/>
    <n v="341.98"/>
    <n v="0"/>
    <n v="192.43"/>
    <n v="341.98"/>
    <n v="192.43"/>
    <n v="149.55000000000001"/>
    <n v="0.43730627522077314"/>
  </r>
  <r>
    <n v="4650"/>
    <d v="2026-04-29T00:00:00"/>
    <n v="2026"/>
    <x v="1"/>
    <n v="4"/>
    <x v="3"/>
    <x v="1"/>
    <x v="6"/>
    <x v="3"/>
    <s v="Business"/>
    <x v="4"/>
    <s v="Resistance Band Set"/>
    <n v="1"/>
    <n v="40.04"/>
    <n v="0"/>
    <n v="14.72"/>
    <n v="40.04"/>
    <n v="14.72"/>
    <n v="25.32"/>
    <n v="0.63236763236763238"/>
  </r>
  <r>
    <n v="4897"/>
    <d v="2026-04-29T00:00:00"/>
    <n v="2026"/>
    <x v="1"/>
    <n v="4"/>
    <x v="3"/>
    <x v="3"/>
    <x v="13"/>
    <x v="0"/>
    <s v="Returning"/>
    <x v="0"/>
    <s v="Compact Repair Kit"/>
    <n v="3"/>
    <n v="40.47"/>
    <n v="0.05"/>
    <n v="17.14"/>
    <n v="115.33949999999999"/>
    <n v="51.42"/>
    <n v="63.919499999999985"/>
    <n v="0.5541856866034619"/>
  </r>
  <r>
    <n v="792"/>
    <d v="2026-04-30T00:00:00"/>
    <n v="2026"/>
    <x v="1"/>
    <n v="4"/>
    <x v="3"/>
    <x v="3"/>
    <x v="8"/>
    <x v="1"/>
    <s v="Returning"/>
    <x v="3"/>
    <s v="Portable Camp Stove"/>
    <n v="6"/>
    <n v="83.7"/>
    <n v="0.2"/>
    <n v="38.58"/>
    <n v="401.76000000000005"/>
    <n v="231.48"/>
    <n v="170.28000000000006"/>
    <n v="0.42383512544802876"/>
  </r>
  <r>
    <n v="1796"/>
    <d v="2026-04-30T00:00:00"/>
    <n v="2026"/>
    <x v="1"/>
    <n v="4"/>
    <x v="3"/>
    <x v="0"/>
    <x v="15"/>
    <x v="0"/>
    <s v="Returning"/>
    <x v="3"/>
    <s v="Portable Camp Stove"/>
    <n v="4"/>
    <n v="83.27"/>
    <n v="0"/>
    <n v="39.979999999999997"/>
    <n v="333.08"/>
    <n v="159.91999999999999"/>
    <n v="173.16"/>
    <n v="0.51987510507986068"/>
  </r>
  <r>
    <n v="3222"/>
    <d v="2026-04-30T00:00:00"/>
    <n v="2026"/>
    <x v="1"/>
    <n v="4"/>
    <x v="3"/>
    <x v="2"/>
    <x v="16"/>
    <x v="1"/>
    <s v="Business"/>
    <x v="3"/>
    <s v="Compact Sleeping Bag"/>
    <n v="3"/>
    <n v="126.03"/>
    <n v="0.1"/>
    <n v="61.75"/>
    <n v="340.28100000000006"/>
    <n v="185.25"/>
    <n v="155.03100000000006"/>
    <n v="0.45559699189787273"/>
  </r>
  <r>
    <n v="3237"/>
    <d v="2026-04-30T00:00:00"/>
    <n v="2026"/>
    <x v="1"/>
    <n v="4"/>
    <x v="3"/>
    <x v="1"/>
    <x v="14"/>
    <x v="0"/>
    <s v="New"/>
    <x v="3"/>
    <s v="Compact Sleeping Bag"/>
    <n v="1"/>
    <n v="122.86"/>
    <n v="0.05"/>
    <n v="59.22"/>
    <n v="116.717"/>
    <n v="59.22"/>
    <n v="57.497"/>
    <n v="0.49261889870370212"/>
  </r>
  <r>
    <n v="3695"/>
    <d v="2026-04-30T00:00:00"/>
    <n v="2026"/>
    <x v="1"/>
    <n v="4"/>
    <x v="3"/>
    <x v="2"/>
    <x v="2"/>
    <x v="0"/>
    <s v="New"/>
    <x v="0"/>
    <s v="Compact Repair Kit"/>
    <n v="1"/>
    <n v="39.44"/>
    <n v="0.1"/>
    <n v="16.63"/>
    <n v="35.496000000000002"/>
    <n v="16.63"/>
    <n v="18.866000000000003"/>
    <n v="0.53149650664863657"/>
  </r>
  <r>
    <n v="5148"/>
    <d v="2026-04-30T00:00:00"/>
    <n v="2026"/>
    <x v="1"/>
    <n v="4"/>
    <x v="3"/>
    <x v="2"/>
    <x v="10"/>
    <x v="0"/>
    <s v="Returning"/>
    <x v="2"/>
    <s v="Carry-On Duffel"/>
    <n v="1"/>
    <n v="130.34"/>
    <n v="0.1"/>
    <n v="66.680000000000007"/>
    <n v="117.30600000000001"/>
    <n v="66.680000000000007"/>
    <n v="50.626000000000005"/>
    <n v="0.43157212759790631"/>
  </r>
  <r>
    <n v="534"/>
    <d v="2026-05-01T00:00:00"/>
    <n v="2026"/>
    <x v="1"/>
    <n v="5"/>
    <x v="4"/>
    <x v="1"/>
    <x v="12"/>
    <x v="0"/>
    <s v="Business"/>
    <x v="1"/>
    <s v="Summit Backpack 45L"/>
    <n v="1"/>
    <n v="154.86000000000001"/>
    <n v="0"/>
    <n v="78.37"/>
    <n v="154.86000000000001"/>
    <n v="78.37"/>
    <n v="76.490000000000009"/>
    <n v="0.49393000129148912"/>
  </r>
  <r>
    <n v="551"/>
    <d v="2026-05-01T00:00:00"/>
    <n v="2026"/>
    <x v="1"/>
    <n v="5"/>
    <x v="4"/>
    <x v="3"/>
    <x v="8"/>
    <x v="2"/>
    <s v="Returning"/>
    <x v="0"/>
    <s v="Cycling Pack 12L"/>
    <n v="4"/>
    <n v="103.64"/>
    <n v="0"/>
    <n v="50.59"/>
    <n v="414.56"/>
    <n v="202.36"/>
    <n v="212.2"/>
    <n v="0.51186800463141646"/>
  </r>
  <r>
    <n v="2110"/>
    <d v="2026-05-01T00:00:00"/>
    <n v="2026"/>
    <x v="1"/>
    <n v="5"/>
    <x v="4"/>
    <x v="0"/>
    <x v="15"/>
    <x v="0"/>
    <s v="Returning"/>
    <x v="2"/>
    <s v="Travel Backpack 35L"/>
    <n v="1"/>
    <n v="164.49"/>
    <n v="0.05"/>
    <n v="87.81"/>
    <n v="156.2655"/>
    <n v="87.81"/>
    <n v="68.455500000000001"/>
    <n v="0.43807174328306631"/>
  </r>
  <r>
    <n v="2217"/>
    <d v="2026-05-01T00:00:00"/>
    <n v="2026"/>
    <x v="1"/>
    <n v="5"/>
    <x v="4"/>
    <x v="3"/>
    <x v="8"/>
    <x v="1"/>
    <s v="Returning"/>
    <x v="2"/>
    <s v="Travel Backpack 35L"/>
    <n v="3"/>
    <n v="163.44999999999999"/>
    <n v="0.05"/>
    <n v="87.54"/>
    <n v="465.83249999999992"/>
    <n v="262.62"/>
    <n v="203.21249999999992"/>
    <n v="0.4362351274331438"/>
  </r>
  <r>
    <n v="2544"/>
    <d v="2026-05-01T00:00:00"/>
    <n v="2026"/>
    <x v="1"/>
    <n v="5"/>
    <x v="4"/>
    <x v="3"/>
    <x v="4"/>
    <x v="0"/>
    <s v="Returning"/>
    <x v="1"/>
    <s v="Trekking Poles"/>
    <n v="1"/>
    <n v="71.87"/>
    <n v="0.05"/>
    <n v="31.97"/>
    <n v="68.276499999999999"/>
    <n v="31.97"/>
    <n v="36.3065"/>
    <n v="0.53175690025118449"/>
  </r>
  <r>
    <n v="3678"/>
    <d v="2026-05-01T00:00:00"/>
    <n v="2026"/>
    <x v="1"/>
    <n v="5"/>
    <x v="4"/>
    <x v="1"/>
    <x v="14"/>
    <x v="3"/>
    <s v="Returning"/>
    <x v="3"/>
    <s v="Trail Tent 2P"/>
    <n v="2"/>
    <n v="194.97"/>
    <n v="0"/>
    <n v="101.14"/>
    <n v="389.94"/>
    <n v="202.28"/>
    <n v="187.66"/>
    <n v="0.48125352618351541"/>
  </r>
  <r>
    <n v="3726"/>
    <d v="2026-05-01T00:00:00"/>
    <n v="2026"/>
    <x v="1"/>
    <n v="5"/>
    <x v="4"/>
    <x v="3"/>
    <x v="8"/>
    <x v="3"/>
    <s v="Returning"/>
    <x v="0"/>
    <s v="Trail Bike Light"/>
    <n v="2"/>
    <n v="49.53"/>
    <n v="0"/>
    <n v="22.91"/>
    <n v="99.06"/>
    <n v="45.82"/>
    <n v="53.24"/>
    <n v="0.53745204926307288"/>
  </r>
  <r>
    <n v="3897"/>
    <d v="2026-05-01T00:00:00"/>
    <n v="2026"/>
    <x v="1"/>
    <n v="5"/>
    <x v="4"/>
    <x v="3"/>
    <x v="8"/>
    <x v="1"/>
    <s v="Business"/>
    <x v="4"/>
    <s v="Recovery Roller"/>
    <n v="4"/>
    <n v="35.619999999999997"/>
    <n v="0.15"/>
    <n v="13.76"/>
    <n v="121.10799999999999"/>
    <n v="55.04"/>
    <n v="66.067999999999984"/>
    <n v="0.54552960993493405"/>
  </r>
  <r>
    <n v="1262"/>
    <d v="2026-05-02T00:00:00"/>
    <n v="2026"/>
    <x v="1"/>
    <n v="5"/>
    <x v="4"/>
    <x v="3"/>
    <x v="7"/>
    <x v="2"/>
    <s v="Returning"/>
    <x v="2"/>
    <s v="Packing Cube Set"/>
    <n v="2"/>
    <n v="45.47"/>
    <n v="0"/>
    <n v="18.37"/>
    <n v="90.94"/>
    <n v="36.74"/>
    <n v="54.199999999999996"/>
    <n v="0.59599736089729494"/>
  </r>
  <r>
    <n v="2657"/>
    <d v="2026-05-02T00:00:00"/>
    <n v="2026"/>
    <x v="1"/>
    <n v="5"/>
    <x v="4"/>
    <x v="0"/>
    <x v="0"/>
    <x v="2"/>
    <s v="New"/>
    <x v="1"/>
    <s v="Trail Boots"/>
    <n v="1"/>
    <n v="145.68"/>
    <n v="0"/>
    <n v="77.8"/>
    <n v="145.68"/>
    <n v="77.8"/>
    <n v="67.88000000000001"/>
    <n v="0.46595277320153766"/>
  </r>
  <r>
    <n v="3238"/>
    <d v="2026-05-02T00:00:00"/>
    <n v="2026"/>
    <x v="1"/>
    <n v="5"/>
    <x v="4"/>
    <x v="3"/>
    <x v="8"/>
    <x v="3"/>
    <s v="Returning"/>
    <x v="3"/>
    <s v="Portable Camp Stove"/>
    <n v="2"/>
    <n v="82.65"/>
    <n v="0.05"/>
    <n v="40.46"/>
    <n v="157.035"/>
    <n v="80.92"/>
    <n v="76.114999999999995"/>
    <n v="0.48470086286496639"/>
  </r>
  <r>
    <n v="3607"/>
    <d v="2026-05-02T00:00:00"/>
    <n v="2026"/>
    <x v="1"/>
    <n v="5"/>
    <x v="4"/>
    <x v="1"/>
    <x v="6"/>
    <x v="0"/>
    <s v="Business"/>
    <x v="2"/>
    <s v="Insulated Bottle"/>
    <n v="1"/>
    <n v="36.270000000000003"/>
    <n v="0"/>
    <n v="13.8"/>
    <n v="36.270000000000003"/>
    <n v="13.8"/>
    <n v="22.470000000000002"/>
    <n v="0.61952026468155497"/>
  </r>
  <r>
    <n v="5070"/>
    <d v="2026-05-02T00:00:00"/>
    <n v="2026"/>
    <x v="1"/>
    <n v="5"/>
    <x v="4"/>
    <x v="2"/>
    <x v="16"/>
    <x v="2"/>
    <s v="New"/>
    <x v="3"/>
    <s v="Portable Camp Stove"/>
    <n v="1"/>
    <n v="80.819999999999993"/>
    <n v="0"/>
    <n v="39.950000000000003"/>
    <n v="80.819999999999993"/>
    <n v="39.950000000000003"/>
    <n v="40.86999999999999"/>
    <n v="0.50569166048007907"/>
  </r>
  <r>
    <n v="5171"/>
    <d v="2026-05-02T00:00:00"/>
    <n v="2026"/>
    <x v="1"/>
    <n v="5"/>
    <x v="4"/>
    <x v="1"/>
    <x v="1"/>
    <x v="2"/>
    <s v="New"/>
    <x v="1"/>
    <s v="Summit Backpack 45L"/>
    <n v="2"/>
    <n v="157.84"/>
    <n v="0.1"/>
    <n v="79.28"/>
    <n v="284.11200000000002"/>
    <n v="158.56"/>
    <n v="125.55200000000002"/>
    <n v="0.44191023258433298"/>
  </r>
  <r>
    <n v="617"/>
    <d v="2026-05-03T00:00:00"/>
    <n v="2026"/>
    <x v="1"/>
    <n v="5"/>
    <x v="4"/>
    <x v="1"/>
    <x v="14"/>
    <x v="3"/>
    <s v="Returning"/>
    <x v="4"/>
    <s v="Recovery Roller"/>
    <n v="4"/>
    <n v="36.909999999999997"/>
    <n v="0.1"/>
    <n v="13.85"/>
    <n v="132.876"/>
    <n v="55.4"/>
    <n v="77.475999999999999"/>
    <n v="0.58306992985941775"/>
  </r>
  <r>
    <n v="849"/>
    <d v="2026-05-03T00:00:00"/>
    <n v="2026"/>
    <x v="1"/>
    <n v="5"/>
    <x v="4"/>
    <x v="1"/>
    <x v="14"/>
    <x v="1"/>
    <s v="Business"/>
    <x v="3"/>
    <s v="Trail Tent 2P"/>
    <n v="3"/>
    <n v="193.18"/>
    <n v="0.1"/>
    <n v="102.31"/>
    <n v="521.58600000000001"/>
    <n v="306.93"/>
    <n v="214.65600000000001"/>
    <n v="0.41154478839539405"/>
  </r>
  <r>
    <n v="956"/>
    <d v="2026-05-03T00:00:00"/>
    <n v="2026"/>
    <x v="1"/>
    <n v="5"/>
    <x v="4"/>
    <x v="0"/>
    <x v="15"/>
    <x v="0"/>
    <s v="Business"/>
    <x v="1"/>
    <s v="Summit Backpack 45L"/>
    <n v="1"/>
    <n v="157.59"/>
    <n v="0.05"/>
    <n v="77.599999999999994"/>
    <n v="149.7105"/>
    <n v="77.599999999999994"/>
    <n v="72.110500000000002"/>
    <n v="0.48166628259206939"/>
  </r>
  <r>
    <n v="1896"/>
    <d v="2026-05-03T00:00:00"/>
    <n v="2026"/>
    <x v="1"/>
    <n v="5"/>
    <x v="4"/>
    <x v="1"/>
    <x v="12"/>
    <x v="3"/>
    <s v="New"/>
    <x v="4"/>
    <s v="Training Mat"/>
    <n v="2"/>
    <n v="49.97"/>
    <n v="0"/>
    <n v="22.63"/>
    <n v="99.94"/>
    <n v="45.26"/>
    <n v="54.68"/>
    <n v="0.54712827696617972"/>
  </r>
  <r>
    <n v="2317"/>
    <d v="2026-05-03T00:00:00"/>
    <n v="2026"/>
    <x v="1"/>
    <n v="5"/>
    <x v="4"/>
    <x v="0"/>
    <x v="15"/>
    <x v="1"/>
    <s v="Business"/>
    <x v="1"/>
    <s v="Summit Backpack 45L"/>
    <n v="5"/>
    <n v="155.54"/>
    <n v="0.1"/>
    <n v="78.02"/>
    <n v="699.93"/>
    <n v="390.09999999999997"/>
    <n v="309.83"/>
    <n v="0.44265855156944267"/>
  </r>
  <r>
    <n v="2542"/>
    <d v="2026-05-03T00:00:00"/>
    <n v="2026"/>
    <x v="1"/>
    <n v="5"/>
    <x v="4"/>
    <x v="3"/>
    <x v="8"/>
    <x v="2"/>
    <s v="New"/>
    <x v="2"/>
    <s v="Carry-On Duffel"/>
    <n v="1"/>
    <n v="131.13"/>
    <n v="0.05"/>
    <n v="67.010000000000005"/>
    <n v="124.5735"/>
    <n v="67.010000000000005"/>
    <n v="57.563499999999991"/>
    <n v="0.46208463276700096"/>
  </r>
  <r>
    <n v="4535"/>
    <d v="2026-05-03T00:00:00"/>
    <n v="2026"/>
    <x v="1"/>
    <n v="5"/>
    <x v="4"/>
    <x v="2"/>
    <x v="5"/>
    <x v="0"/>
    <s v="New"/>
    <x v="2"/>
    <s v="Insulated Bottle"/>
    <n v="1"/>
    <n v="36.82"/>
    <n v="0.1"/>
    <n v="13.4"/>
    <n v="33.137999999999998"/>
    <n v="13.4"/>
    <n v="19.738"/>
    <n v="0.5956303941094816"/>
  </r>
  <r>
    <n v="4988"/>
    <d v="2026-05-03T00:00:00"/>
    <n v="2026"/>
    <x v="1"/>
    <n v="5"/>
    <x v="4"/>
    <x v="2"/>
    <x v="10"/>
    <x v="2"/>
    <s v="New"/>
    <x v="4"/>
    <s v="Weighted Vest"/>
    <n v="1"/>
    <n v="122.28"/>
    <n v="0"/>
    <n v="67.28"/>
    <n v="122.28"/>
    <n v="67.28"/>
    <n v="55"/>
    <n v="0.44978737324174028"/>
  </r>
  <r>
    <n v="253"/>
    <d v="2026-05-04T00:00:00"/>
    <n v="2026"/>
    <x v="1"/>
    <n v="5"/>
    <x v="4"/>
    <x v="2"/>
    <x v="10"/>
    <x v="2"/>
    <s v="Business"/>
    <x v="1"/>
    <s v="Hiking Daypack 20L"/>
    <n v="1"/>
    <n v="90.92"/>
    <n v="0.15"/>
    <n v="44.93"/>
    <n v="77.281999999999996"/>
    <n v="44.93"/>
    <n v="32.351999999999997"/>
    <n v="0.41862270645169636"/>
  </r>
  <r>
    <n v="1743"/>
    <d v="2026-05-04T00:00:00"/>
    <n v="2026"/>
    <x v="1"/>
    <n v="5"/>
    <x v="4"/>
    <x v="1"/>
    <x v="12"/>
    <x v="0"/>
    <s v="New"/>
    <x v="4"/>
    <s v="Training Mat"/>
    <n v="1"/>
    <n v="51.02"/>
    <n v="0"/>
    <n v="21.83"/>
    <n v="51.02"/>
    <n v="21.83"/>
    <n v="29.190000000000005"/>
    <n v="0.5721285770286163"/>
  </r>
  <r>
    <n v="1801"/>
    <d v="2026-05-04T00:00:00"/>
    <n v="2026"/>
    <x v="1"/>
    <n v="5"/>
    <x v="4"/>
    <x v="2"/>
    <x v="2"/>
    <x v="0"/>
    <s v="Business"/>
    <x v="2"/>
    <s v="Insulated Bottle"/>
    <n v="2"/>
    <n v="36.299999999999997"/>
    <n v="0.05"/>
    <n v="13.9"/>
    <n v="68.969999999999985"/>
    <n v="27.8"/>
    <n v="41.169999999999987"/>
    <n v="0.59692619979701311"/>
  </r>
  <r>
    <n v="2511"/>
    <d v="2026-05-04T00:00:00"/>
    <n v="2026"/>
    <x v="1"/>
    <n v="5"/>
    <x v="4"/>
    <x v="2"/>
    <x v="10"/>
    <x v="1"/>
    <s v="Business"/>
    <x v="3"/>
    <s v="Trail Tent 2P"/>
    <n v="8"/>
    <n v="195.03"/>
    <n v="0.15"/>
    <n v="101.13"/>
    <n v="1326.204"/>
    <n v="809.04"/>
    <n v="517.16399999999999"/>
    <n v="0.38995810599274322"/>
  </r>
  <r>
    <n v="3186"/>
    <d v="2026-05-04T00:00:00"/>
    <n v="2026"/>
    <x v="1"/>
    <n v="5"/>
    <x v="4"/>
    <x v="1"/>
    <x v="6"/>
    <x v="0"/>
    <s v="New"/>
    <x v="1"/>
    <s v="Trail Boots"/>
    <n v="1"/>
    <n v="143.66"/>
    <n v="0.1"/>
    <n v="79.25"/>
    <n v="129.29400000000001"/>
    <n v="79.25"/>
    <n v="50.044000000000011"/>
    <n v="0.38705585719368268"/>
  </r>
  <r>
    <n v="3378"/>
    <d v="2026-05-04T00:00:00"/>
    <n v="2026"/>
    <x v="1"/>
    <n v="5"/>
    <x v="4"/>
    <x v="0"/>
    <x v="0"/>
    <x v="1"/>
    <s v="Business"/>
    <x v="4"/>
    <s v="Weighted Vest"/>
    <n v="3"/>
    <n v="120.28"/>
    <n v="0.2"/>
    <n v="69.23"/>
    <n v="288.67200000000003"/>
    <n v="207.69"/>
    <n v="80.982000000000028"/>
    <n v="0.28053292317924849"/>
  </r>
  <r>
    <n v="4255"/>
    <d v="2026-05-04T00:00:00"/>
    <n v="2026"/>
    <x v="1"/>
    <n v="5"/>
    <x v="4"/>
    <x v="3"/>
    <x v="7"/>
    <x v="3"/>
    <s v="Returning"/>
    <x v="2"/>
    <s v="Insulated Bottle"/>
    <n v="6"/>
    <n v="36.04"/>
    <n v="0"/>
    <n v="13.38"/>
    <n v="216.24"/>
    <n v="80.28"/>
    <n v="135.96"/>
    <n v="0.62874583795782468"/>
  </r>
  <r>
    <n v="4587"/>
    <d v="2026-05-04T00:00:00"/>
    <n v="2026"/>
    <x v="1"/>
    <n v="5"/>
    <x v="4"/>
    <x v="2"/>
    <x v="2"/>
    <x v="3"/>
    <s v="Returning"/>
    <x v="1"/>
    <s v="Hiking Daypack 20L"/>
    <n v="2"/>
    <n v="91.72"/>
    <n v="0"/>
    <n v="45.67"/>
    <n v="183.44"/>
    <n v="91.34"/>
    <n v="92.1"/>
    <n v="0.50207152202354988"/>
  </r>
  <r>
    <n v="830"/>
    <d v="2026-05-05T00:00:00"/>
    <n v="2026"/>
    <x v="1"/>
    <n v="5"/>
    <x v="4"/>
    <x v="3"/>
    <x v="8"/>
    <x v="0"/>
    <s v="Business"/>
    <x v="0"/>
    <s v="Trail Bike Light"/>
    <n v="2"/>
    <n v="50.4"/>
    <n v="0"/>
    <n v="22.21"/>
    <n v="100.8"/>
    <n v="44.42"/>
    <n v="56.379999999999995"/>
    <n v="0.55932539682539684"/>
  </r>
  <r>
    <n v="4320"/>
    <d v="2026-05-05T00:00:00"/>
    <n v="2026"/>
    <x v="1"/>
    <n v="5"/>
    <x v="4"/>
    <x v="1"/>
    <x v="6"/>
    <x v="0"/>
    <s v="Returning"/>
    <x v="2"/>
    <s v="Travel Backpack 35L"/>
    <n v="2"/>
    <n v="165.17"/>
    <n v="0"/>
    <n v="87.78"/>
    <n v="330.34"/>
    <n v="175.56"/>
    <n v="154.77999999999997"/>
    <n v="0.46854755706242052"/>
  </r>
  <r>
    <n v="4386"/>
    <d v="2026-05-05T00:00:00"/>
    <n v="2026"/>
    <x v="1"/>
    <n v="5"/>
    <x v="4"/>
    <x v="0"/>
    <x v="15"/>
    <x v="0"/>
    <s v="Returning"/>
    <x v="1"/>
    <s v="Trekking Poles"/>
    <n v="1"/>
    <n v="69.819999999999993"/>
    <n v="0.05"/>
    <n v="33.29"/>
    <n v="66.328999999999994"/>
    <n v="33.29"/>
    <n v="33.038999999999994"/>
    <n v="0.49810791659756665"/>
  </r>
  <r>
    <n v="4602"/>
    <d v="2026-05-05T00:00:00"/>
    <n v="2026"/>
    <x v="1"/>
    <n v="5"/>
    <x v="4"/>
    <x v="1"/>
    <x v="12"/>
    <x v="3"/>
    <s v="New"/>
    <x v="2"/>
    <s v="Carry-On Duffel"/>
    <n v="2"/>
    <n v="131.36000000000001"/>
    <n v="0.1"/>
    <n v="65.3"/>
    <n v="236.44800000000004"/>
    <n v="130.6"/>
    <n v="105.84800000000004"/>
    <n v="0.4476586818243336"/>
  </r>
  <r>
    <n v="5190"/>
    <d v="2026-05-05T00:00:00"/>
    <n v="2026"/>
    <x v="1"/>
    <n v="5"/>
    <x v="4"/>
    <x v="3"/>
    <x v="8"/>
    <x v="1"/>
    <s v="Returning"/>
    <x v="1"/>
    <s v="Hiking Daypack 20L"/>
    <n v="15"/>
    <n v="93.65"/>
    <n v="0.1"/>
    <n v="44.89"/>
    <n v="1264.2750000000001"/>
    <n v="673.35"/>
    <n v="590.92500000000007"/>
    <n v="0.46740226612089936"/>
  </r>
  <r>
    <n v="393"/>
    <d v="2026-05-06T00:00:00"/>
    <n v="2026"/>
    <x v="1"/>
    <n v="5"/>
    <x v="4"/>
    <x v="1"/>
    <x v="12"/>
    <x v="3"/>
    <s v="New"/>
    <x v="3"/>
    <s v="Trail Tent 2P"/>
    <n v="3"/>
    <n v="199.93"/>
    <n v="0"/>
    <n v="104.86"/>
    <n v="599.79"/>
    <n v="314.58"/>
    <n v="285.20999999999998"/>
    <n v="0.47551643075076278"/>
  </r>
  <r>
    <n v="812"/>
    <d v="2026-05-06T00:00:00"/>
    <n v="2026"/>
    <x v="1"/>
    <n v="5"/>
    <x v="4"/>
    <x v="0"/>
    <x v="0"/>
    <x v="0"/>
    <s v="New"/>
    <x v="1"/>
    <s v="Trekking Poles"/>
    <n v="5"/>
    <n v="70.150000000000006"/>
    <n v="0"/>
    <n v="32.700000000000003"/>
    <n v="350.75"/>
    <n v="163.5"/>
    <n v="187.25"/>
    <n v="0.53385602280826805"/>
  </r>
  <r>
    <n v="1297"/>
    <d v="2026-05-06T00:00:00"/>
    <n v="2026"/>
    <x v="1"/>
    <n v="5"/>
    <x v="4"/>
    <x v="2"/>
    <x v="2"/>
    <x v="2"/>
    <s v="New"/>
    <x v="4"/>
    <s v="Recovery Roller"/>
    <n v="2"/>
    <n v="35.86"/>
    <n v="0"/>
    <n v="13.9"/>
    <n v="71.72"/>
    <n v="27.8"/>
    <n v="43.92"/>
    <n v="0.61238148354712774"/>
  </r>
  <r>
    <n v="1574"/>
    <d v="2026-05-06T00:00:00"/>
    <n v="2026"/>
    <x v="1"/>
    <n v="5"/>
    <x v="4"/>
    <x v="1"/>
    <x v="6"/>
    <x v="0"/>
    <s v="Returning"/>
    <x v="1"/>
    <s v="Hiking Daypack 20L"/>
    <n v="1"/>
    <n v="92.27"/>
    <n v="0"/>
    <n v="46.5"/>
    <n v="92.27"/>
    <n v="46.5"/>
    <n v="45.769999999999996"/>
    <n v="0.49604421805570603"/>
  </r>
  <r>
    <n v="3060"/>
    <d v="2026-05-06T00:00:00"/>
    <n v="2026"/>
    <x v="1"/>
    <n v="5"/>
    <x v="4"/>
    <x v="1"/>
    <x v="6"/>
    <x v="1"/>
    <s v="Business"/>
    <x v="1"/>
    <s v="Summit Backpack 45L"/>
    <n v="6"/>
    <n v="157.31"/>
    <n v="0.15"/>
    <n v="80.34"/>
    <n v="802.28099999999995"/>
    <n v="482.04"/>
    <n v="320.24099999999993"/>
    <n v="0.3991631361081715"/>
  </r>
  <r>
    <n v="3490"/>
    <d v="2026-05-06T00:00:00"/>
    <n v="2026"/>
    <x v="1"/>
    <n v="5"/>
    <x v="4"/>
    <x v="1"/>
    <x v="11"/>
    <x v="0"/>
    <s v="New"/>
    <x v="2"/>
    <s v="Packing Cube Set"/>
    <n v="2"/>
    <n v="46.18"/>
    <n v="0.05"/>
    <n v="17.899999999999999"/>
    <n v="87.74199999999999"/>
    <n v="35.799999999999997"/>
    <n v="51.941999999999993"/>
    <n v="0.59198559412823959"/>
  </r>
  <r>
    <n v="3654"/>
    <d v="2026-05-06T00:00:00"/>
    <n v="2026"/>
    <x v="1"/>
    <n v="5"/>
    <x v="4"/>
    <x v="2"/>
    <x v="10"/>
    <x v="0"/>
    <s v="Business"/>
    <x v="0"/>
    <s v="Trail Bike Light"/>
    <n v="1"/>
    <n v="51.44"/>
    <n v="0.1"/>
    <n v="22.88"/>
    <n v="46.295999999999999"/>
    <n v="22.88"/>
    <n v="23.416"/>
    <n v="0.50578883704855715"/>
  </r>
  <r>
    <n v="4209"/>
    <d v="2026-05-06T00:00:00"/>
    <n v="2026"/>
    <x v="1"/>
    <n v="5"/>
    <x v="4"/>
    <x v="1"/>
    <x v="1"/>
    <x v="0"/>
    <s v="New"/>
    <x v="4"/>
    <s v="Training Mat"/>
    <n v="2"/>
    <n v="50.97"/>
    <n v="0.05"/>
    <n v="21.67"/>
    <n v="96.842999999999989"/>
    <n v="43.34"/>
    <n v="53.502999999999986"/>
    <n v="0.55247152607829153"/>
  </r>
  <r>
    <n v="4227"/>
    <d v="2026-05-06T00:00:00"/>
    <n v="2026"/>
    <x v="1"/>
    <n v="5"/>
    <x v="4"/>
    <x v="1"/>
    <x v="1"/>
    <x v="0"/>
    <s v="New"/>
    <x v="0"/>
    <s v="Compact Repair Kit"/>
    <n v="2"/>
    <n v="40.549999999999997"/>
    <n v="0"/>
    <n v="16.52"/>
    <n v="81.099999999999994"/>
    <n v="33.04"/>
    <n v="48.059999999999995"/>
    <n v="0.59260172626387175"/>
  </r>
  <r>
    <n v="4247"/>
    <d v="2026-05-06T00:00:00"/>
    <n v="2026"/>
    <x v="1"/>
    <n v="5"/>
    <x v="4"/>
    <x v="2"/>
    <x v="16"/>
    <x v="0"/>
    <s v="New"/>
    <x v="0"/>
    <s v="Trail Bike Light"/>
    <n v="2"/>
    <n v="51.3"/>
    <n v="0"/>
    <n v="23.12"/>
    <n v="102.6"/>
    <n v="46.24"/>
    <n v="56.359999999999992"/>
    <n v="0.54931773879142298"/>
  </r>
  <r>
    <n v="5196"/>
    <d v="2026-05-06T00:00:00"/>
    <n v="2026"/>
    <x v="1"/>
    <n v="5"/>
    <x v="4"/>
    <x v="3"/>
    <x v="8"/>
    <x v="0"/>
    <s v="New"/>
    <x v="3"/>
    <s v="Portable Camp Stove"/>
    <n v="3"/>
    <n v="82.56"/>
    <n v="0"/>
    <n v="39.99"/>
    <n v="247.68"/>
    <n v="119.97"/>
    <n v="127.71000000000001"/>
    <n v="0.515625"/>
  </r>
  <r>
    <n v="400"/>
    <d v="2026-05-07T00:00:00"/>
    <n v="2026"/>
    <x v="1"/>
    <n v="5"/>
    <x v="4"/>
    <x v="1"/>
    <x v="12"/>
    <x v="1"/>
    <s v="Business"/>
    <x v="1"/>
    <s v="Hiking Daypack 20L"/>
    <n v="6"/>
    <n v="92.66"/>
    <n v="0.15"/>
    <n v="44.71"/>
    <n v="472.56600000000003"/>
    <n v="268.26"/>
    <n v="204.30600000000004"/>
    <n v="0.43233326138571126"/>
  </r>
  <r>
    <n v="829"/>
    <d v="2026-05-07T00:00:00"/>
    <n v="2026"/>
    <x v="1"/>
    <n v="5"/>
    <x v="4"/>
    <x v="2"/>
    <x v="16"/>
    <x v="3"/>
    <s v="New"/>
    <x v="4"/>
    <s v="Resistance Band Set"/>
    <n v="1"/>
    <n v="39.42"/>
    <n v="0"/>
    <n v="14.86"/>
    <n v="39.42"/>
    <n v="14.86"/>
    <n v="24.560000000000002"/>
    <n v="0.62303399289700667"/>
  </r>
  <r>
    <n v="1236"/>
    <d v="2026-05-07T00:00:00"/>
    <n v="2026"/>
    <x v="1"/>
    <n v="5"/>
    <x v="4"/>
    <x v="0"/>
    <x v="9"/>
    <x v="2"/>
    <s v="Returning"/>
    <x v="4"/>
    <s v="Weighted Vest"/>
    <n v="2"/>
    <n v="124.25"/>
    <n v="0"/>
    <n v="69.510000000000005"/>
    <n v="248.5"/>
    <n v="139.02000000000001"/>
    <n v="109.47999999999999"/>
    <n v="0.44056338028169012"/>
  </r>
  <r>
    <n v="1364"/>
    <d v="2026-05-07T00:00:00"/>
    <n v="2026"/>
    <x v="1"/>
    <n v="5"/>
    <x v="4"/>
    <x v="1"/>
    <x v="14"/>
    <x v="0"/>
    <s v="New"/>
    <x v="1"/>
    <s v="Summit Backpack 45L"/>
    <n v="2"/>
    <n v="156.43"/>
    <n v="0"/>
    <n v="78.569999999999993"/>
    <n v="312.86"/>
    <n v="157.13999999999999"/>
    <n v="155.72000000000003"/>
    <n v="0.49773061433228927"/>
  </r>
  <r>
    <n v="2105"/>
    <d v="2026-05-07T00:00:00"/>
    <n v="2026"/>
    <x v="1"/>
    <n v="5"/>
    <x v="4"/>
    <x v="1"/>
    <x v="14"/>
    <x v="2"/>
    <s v="New"/>
    <x v="3"/>
    <s v="Portable Camp Stove"/>
    <n v="1"/>
    <n v="80.3"/>
    <n v="0"/>
    <n v="40.020000000000003"/>
    <n v="80.3"/>
    <n v="40.020000000000003"/>
    <n v="40.279999999999994"/>
    <n v="0.50161892901618921"/>
  </r>
  <r>
    <n v="4706"/>
    <d v="2026-05-07T00:00:00"/>
    <n v="2026"/>
    <x v="1"/>
    <n v="5"/>
    <x v="4"/>
    <x v="3"/>
    <x v="13"/>
    <x v="2"/>
    <s v="New"/>
    <x v="3"/>
    <s v="Portable Camp Stove"/>
    <n v="1"/>
    <n v="79.89"/>
    <n v="0"/>
    <n v="39.549999999999997"/>
    <n v="79.89"/>
    <n v="39.549999999999997"/>
    <n v="40.340000000000003"/>
    <n v="0.50494429841031419"/>
  </r>
  <r>
    <n v="68"/>
    <d v="2026-05-08T00:00:00"/>
    <n v="2026"/>
    <x v="1"/>
    <n v="5"/>
    <x v="4"/>
    <x v="3"/>
    <x v="7"/>
    <x v="2"/>
    <s v="New"/>
    <x v="4"/>
    <s v="Resistance Band Set"/>
    <n v="1"/>
    <n v="39.5"/>
    <n v="0"/>
    <n v="14.68"/>
    <n v="39.5"/>
    <n v="14.68"/>
    <n v="24.82"/>
    <n v="0.62835443037974681"/>
  </r>
  <r>
    <n v="1352"/>
    <d v="2026-05-08T00:00:00"/>
    <n v="2026"/>
    <x v="1"/>
    <n v="5"/>
    <x v="4"/>
    <x v="3"/>
    <x v="7"/>
    <x v="0"/>
    <s v="Returning"/>
    <x v="0"/>
    <s v="Commuter Helmet"/>
    <n v="1"/>
    <n v="80.7"/>
    <n v="0"/>
    <n v="41.88"/>
    <n v="80.7"/>
    <n v="41.88"/>
    <n v="38.82"/>
    <n v="0.48104089219330853"/>
  </r>
  <r>
    <n v="2526"/>
    <d v="2026-05-08T00:00:00"/>
    <n v="2026"/>
    <x v="1"/>
    <n v="5"/>
    <x v="4"/>
    <x v="1"/>
    <x v="14"/>
    <x v="0"/>
    <s v="New"/>
    <x v="3"/>
    <s v="Portable Camp Stove"/>
    <n v="1"/>
    <n v="80.86"/>
    <n v="0"/>
    <n v="38.44"/>
    <n v="80.86"/>
    <n v="38.44"/>
    <n v="42.42"/>
    <n v="0.52461043779371752"/>
  </r>
  <r>
    <n v="3298"/>
    <d v="2026-05-08T00:00:00"/>
    <n v="2026"/>
    <x v="1"/>
    <n v="5"/>
    <x v="4"/>
    <x v="1"/>
    <x v="14"/>
    <x v="3"/>
    <s v="New"/>
    <x v="3"/>
    <s v="Alpine Tent 4P"/>
    <n v="2"/>
    <n v="337.7"/>
    <n v="0.1"/>
    <n v="192.16"/>
    <n v="607.86"/>
    <n v="384.32"/>
    <n v="223.54000000000002"/>
    <n v="0.36774915276543946"/>
  </r>
  <r>
    <n v="3510"/>
    <d v="2026-05-08T00:00:00"/>
    <n v="2026"/>
    <x v="1"/>
    <n v="5"/>
    <x v="4"/>
    <x v="2"/>
    <x v="2"/>
    <x v="0"/>
    <s v="Returning"/>
    <x v="3"/>
    <s v="Compact Sleeping Bag"/>
    <n v="4"/>
    <n v="121.81"/>
    <n v="0"/>
    <n v="58.95"/>
    <n v="487.24"/>
    <n v="235.8"/>
    <n v="251.44"/>
    <n v="0.5160495854199163"/>
  </r>
  <r>
    <n v="3638"/>
    <d v="2026-05-08T00:00:00"/>
    <n v="2026"/>
    <x v="1"/>
    <n v="5"/>
    <x v="4"/>
    <x v="3"/>
    <x v="7"/>
    <x v="1"/>
    <s v="Business"/>
    <x v="2"/>
    <s v="Travel Backpack 35L"/>
    <n v="10"/>
    <n v="168.55"/>
    <n v="0.1"/>
    <n v="88.85"/>
    <n v="1516.95"/>
    <n v="888.5"/>
    <n v="628.45000000000005"/>
    <n v="0.41428524341606515"/>
  </r>
  <r>
    <n v="3754"/>
    <d v="2026-05-08T00:00:00"/>
    <n v="2026"/>
    <x v="1"/>
    <n v="5"/>
    <x v="4"/>
    <x v="1"/>
    <x v="12"/>
    <x v="0"/>
    <s v="Returning"/>
    <x v="0"/>
    <s v="Compact Repair Kit"/>
    <n v="1"/>
    <n v="39.42"/>
    <n v="0.05"/>
    <n v="16.77"/>
    <n v="37.448999999999998"/>
    <n v="16.77"/>
    <n v="20.678999999999998"/>
    <n v="0.55219097973243614"/>
  </r>
  <r>
    <n v="4029"/>
    <d v="2026-05-08T00:00:00"/>
    <n v="2026"/>
    <x v="1"/>
    <n v="5"/>
    <x v="4"/>
    <x v="3"/>
    <x v="13"/>
    <x v="2"/>
    <s v="New"/>
    <x v="2"/>
    <s v="Travel Backpack 35L"/>
    <n v="1"/>
    <n v="161.36000000000001"/>
    <n v="0"/>
    <n v="87"/>
    <n v="161.36000000000001"/>
    <n v="87"/>
    <n v="74.360000000000014"/>
    <n v="0.46083292017848293"/>
  </r>
  <r>
    <n v="4651"/>
    <d v="2026-05-08T00:00:00"/>
    <n v="2026"/>
    <x v="1"/>
    <n v="5"/>
    <x v="4"/>
    <x v="1"/>
    <x v="11"/>
    <x v="0"/>
    <s v="Business"/>
    <x v="3"/>
    <s v="Compact Sleeping Bag"/>
    <n v="1"/>
    <n v="123.68"/>
    <n v="0"/>
    <n v="59.26"/>
    <n v="123.68"/>
    <n v="59.26"/>
    <n v="64.420000000000016"/>
    <n v="0.52086028460543343"/>
  </r>
  <r>
    <n v="4886"/>
    <d v="2026-05-08T00:00:00"/>
    <n v="2026"/>
    <x v="1"/>
    <n v="5"/>
    <x v="4"/>
    <x v="3"/>
    <x v="8"/>
    <x v="3"/>
    <s v="Returning"/>
    <x v="1"/>
    <s v="Trail Boots"/>
    <n v="1"/>
    <n v="146.29"/>
    <n v="0"/>
    <n v="81.16"/>
    <n v="146.29"/>
    <n v="81.16"/>
    <n v="65.13"/>
    <n v="0.44521156606740037"/>
  </r>
  <r>
    <n v="162"/>
    <d v="2026-05-09T00:00:00"/>
    <n v="2026"/>
    <x v="1"/>
    <n v="5"/>
    <x v="4"/>
    <x v="0"/>
    <x v="0"/>
    <x v="0"/>
    <s v="New"/>
    <x v="2"/>
    <s v="Travel Backpack 35L"/>
    <n v="2"/>
    <n v="164.95"/>
    <n v="0.1"/>
    <n v="86.27"/>
    <n v="296.90999999999997"/>
    <n v="172.54"/>
    <n v="124.36999999999998"/>
    <n v="0.41888114243373409"/>
  </r>
  <r>
    <n v="184"/>
    <d v="2026-05-09T00:00:00"/>
    <n v="2026"/>
    <x v="1"/>
    <n v="5"/>
    <x v="4"/>
    <x v="0"/>
    <x v="15"/>
    <x v="2"/>
    <s v="Business"/>
    <x v="1"/>
    <s v="Hiking Daypack 20L"/>
    <n v="2"/>
    <n v="91.59"/>
    <n v="0"/>
    <n v="44.97"/>
    <n v="183.18"/>
    <n v="89.94"/>
    <n v="93.240000000000009"/>
    <n v="0.50900753357353423"/>
  </r>
  <r>
    <n v="328"/>
    <d v="2026-05-09T00:00:00"/>
    <n v="2026"/>
    <x v="1"/>
    <n v="5"/>
    <x v="4"/>
    <x v="3"/>
    <x v="13"/>
    <x v="0"/>
    <s v="Returning"/>
    <x v="4"/>
    <s v="Training Mat"/>
    <n v="1"/>
    <n v="51.78"/>
    <n v="0.1"/>
    <n v="21.63"/>
    <n v="46.602000000000004"/>
    <n v="21.63"/>
    <n v="24.972000000000005"/>
    <n v="0.53585683017896235"/>
  </r>
  <r>
    <n v="908"/>
    <d v="2026-05-09T00:00:00"/>
    <n v="2026"/>
    <x v="1"/>
    <n v="5"/>
    <x v="4"/>
    <x v="3"/>
    <x v="8"/>
    <x v="2"/>
    <s v="Returning"/>
    <x v="2"/>
    <s v="Packing Cube Set"/>
    <n v="2"/>
    <n v="46.25"/>
    <n v="0"/>
    <n v="18.12"/>
    <n v="92.5"/>
    <n v="36.24"/>
    <n v="56.26"/>
    <n v="0.60821621621621624"/>
  </r>
  <r>
    <n v="3159"/>
    <d v="2026-05-09T00:00:00"/>
    <n v="2026"/>
    <x v="1"/>
    <n v="5"/>
    <x v="4"/>
    <x v="0"/>
    <x v="0"/>
    <x v="0"/>
    <s v="Returning"/>
    <x v="3"/>
    <s v="Trail Tent 2P"/>
    <n v="3"/>
    <n v="198.5"/>
    <n v="0"/>
    <n v="102.23"/>
    <n v="595.5"/>
    <n v="306.69"/>
    <n v="288.81"/>
    <n v="0.48498740554156172"/>
  </r>
  <r>
    <n v="4509"/>
    <d v="2026-05-09T00:00:00"/>
    <n v="2026"/>
    <x v="1"/>
    <n v="5"/>
    <x v="4"/>
    <x v="3"/>
    <x v="8"/>
    <x v="0"/>
    <s v="New"/>
    <x v="1"/>
    <s v="Summit Backpack 45L"/>
    <n v="1"/>
    <n v="152.80000000000001"/>
    <n v="0.1"/>
    <n v="77.67"/>
    <n v="137.52000000000001"/>
    <n v="77.67"/>
    <n v="59.850000000000009"/>
    <n v="0.43520942408376967"/>
  </r>
  <r>
    <n v="4677"/>
    <d v="2026-05-09T00:00:00"/>
    <n v="2026"/>
    <x v="1"/>
    <n v="5"/>
    <x v="4"/>
    <x v="1"/>
    <x v="14"/>
    <x v="0"/>
    <s v="Business"/>
    <x v="2"/>
    <s v="Travel Backpack 35L"/>
    <n v="2"/>
    <n v="161.47999999999999"/>
    <n v="0"/>
    <n v="85.03"/>
    <n v="322.95999999999998"/>
    <n v="170.06"/>
    <n v="152.89999999999998"/>
    <n v="0.47343324250681196"/>
  </r>
  <r>
    <n v="4867"/>
    <d v="2026-05-09T00:00:00"/>
    <n v="2026"/>
    <x v="1"/>
    <n v="5"/>
    <x v="4"/>
    <x v="1"/>
    <x v="6"/>
    <x v="2"/>
    <s v="Returning"/>
    <x v="0"/>
    <s v="Commuter Helmet"/>
    <n v="1"/>
    <n v="82.86"/>
    <n v="0"/>
    <n v="42.67"/>
    <n v="82.86"/>
    <n v="42.67"/>
    <n v="40.19"/>
    <n v="0.48503499879314504"/>
  </r>
  <r>
    <n v="1615"/>
    <d v="2026-05-10T00:00:00"/>
    <n v="2026"/>
    <x v="1"/>
    <n v="5"/>
    <x v="4"/>
    <x v="3"/>
    <x v="4"/>
    <x v="0"/>
    <s v="New"/>
    <x v="4"/>
    <s v="Training Mat"/>
    <n v="1"/>
    <n v="51.15"/>
    <n v="0"/>
    <n v="21.39"/>
    <n v="51.15"/>
    <n v="21.39"/>
    <n v="29.759999999999998"/>
    <n v="0.58181818181818179"/>
  </r>
  <r>
    <n v="1812"/>
    <d v="2026-05-10T00:00:00"/>
    <n v="2026"/>
    <x v="1"/>
    <n v="5"/>
    <x v="4"/>
    <x v="2"/>
    <x v="2"/>
    <x v="1"/>
    <s v="Business"/>
    <x v="4"/>
    <s v="Training Mat"/>
    <n v="12"/>
    <n v="50.53"/>
    <n v="0.1"/>
    <n v="22.09"/>
    <n v="545.72400000000005"/>
    <n v="265.08"/>
    <n v="280.64400000000006"/>
    <n v="0.5142599555819426"/>
  </r>
  <r>
    <n v="3645"/>
    <d v="2026-05-10T00:00:00"/>
    <n v="2026"/>
    <x v="1"/>
    <n v="5"/>
    <x v="4"/>
    <x v="1"/>
    <x v="1"/>
    <x v="3"/>
    <s v="Returning"/>
    <x v="0"/>
    <s v="Trail Bike Light"/>
    <n v="2"/>
    <n v="50.93"/>
    <n v="0"/>
    <n v="22.91"/>
    <n v="101.86"/>
    <n v="45.82"/>
    <n v="56.04"/>
    <n v="0.55016689573924993"/>
  </r>
  <r>
    <n v="3804"/>
    <d v="2026-05-10T00:00:00"/>
    <n v="2026"/>
    <x v="1"/>
    <n v="5"/>
    <x v="4"/>
    <x v="2"/>
    <x v="5"/>
    <x v="0"/>
    <s v="Returning"/>
    <x v="4"/>
    <s v="Training Mat"/>
    <n v="2"/>
    <n v="50.79"/>
    <n v="0.05"/>
    <n v="21.83"/>
    <n v="96.500999999999991"/>
    <n v="43.66"/>
    <n v="52.840999999999994"/>
    <n v="0.54756945523880585"/>
  </r>
  <r>
    <n v="4367"/>
    <d v="2026-05-10T00:00:00"/>
    <n v="2026"/>
    <x v="1"/>
    <n v="5"/>
    <x v="4"/>
    <x v="3"/>
    <x v="8"/>
    <x v="0"/>
    <s v="Business"/>
    <x v="2"/>
    <s v="Travel Backpack 35L"/>
    <n v="5"/>
    <n v="160.94"/>
    <n v="0.1"/>
    <n v="88.89"/>
    <n v="724.23"/>
    <n v="444.45"/>
    <n v="279.78000000000003"/>
    <n v="0.38631374011018604"/>
  </r>
  <r>
    <n v="4746"/>
    <d v="2026-05-10T00:00:00"/>
    <n v="2026"/>
    <x v="1"/>
    <n v="5"/>
    <x v="4"/>
    <x v="1"/>
    <x v="1"/>
    <x v="0"/>
    <s v="Returning"/>
    <x v="4"/>
    <s v="Recovery Roller"/>
    <n v="2"/>
    <n v="36.409999999999997"/>
    <n v="0"/>
    <n v="13.92"/>
    <n v="72.819999999999993"/>
    <n v="27.84"/>
    <n v="44.97999999999999"/>
    <n v="0.61768744850315838"/>
  </r>
  <r>
    <n v="4795"/>
    <d v="2026-05-10T00:00:00"/>
    <n v="2026"/>
    <x v="1"/>
    <n v="5"/>
    <x v="4"/>
    <x v="3"/>
    <x v="4"/>
    <x v="3"/>
    <s v="Returning"/>
    <x v="1"/>
    <s v="Trekking Poles"/>
    <n v="2"/>
    <n v="72.25"/>
    <n v="0"/>
    <n v="32.25"/>
    <n v="144.5"/>
    <n v="64.5"/>
    <n v="80"/>
    <n v="0.55363321799307963"/>
  </r>
  <r>
    <n v="4800"/>
    <d v="2026-05-10T00:00:00"/>
    <n v="2026"/>
    <x v="1"/>
    <n v="5"/>
    <x v="4"/>
    <x v="3"/>
    <x v="8"/>
    <x v="2"/>
    <s v="New"/>
    <x v="0"/>
    <s v="Cycling Pack 12L"/>
    <n v="4"/>
    <n v="103.36"/>
    <n v="0"/>
    <n v="51.59"/>
    <n v="413.44"/>
    <n v="206.36"/>
    <n v="207.07999999999998"/>
    <n v="0.50087074303405565"/>
  </r>
  <r>
    <n v="5018"/>
    <d v="2026-05-10T00:00:00"/>
    <n v="2026"/>
    <x v="1"/>
    <n v="5"/>
    <x v="4"/>
    <x v="2"/>
    <x v="2"/>
    <x v="1"/>
    <s v="Business"/>
    <x v="1"/>
    <s v="Trail Boots"/>
    <n v="4"/>
    <n v="145.85"/>
    <n v="0.15"/>
    <n v="79.69"/>
    <n v="495.89"/>
    <n v="318.76"/>
    <n v="177.13"/>
    <n v="0.35719615237250196"/>
  </r>
  <r>
    <n v="474"/>
    <d v="2026-05-11T00:00:00"/>
    <n v="2026"/>
    <x v="1"/>
    <n v="5"/>
    <x v="4"/>
    <x v="1"/>
    <x v="12"/>
    <x v="0"/>
    <s v="Returning"/>
    <x v="0"/>
    <s v="Cycling Pack 12L"/>
    <n v="2"/>
    <n v="100.49"/>
    <n v="0.1"/>
    <n v="50.11"/>
    <n v="180.88200000000001"/>
    <n v="100.22"/>
    <n v="80.662000000000006"/>
    <n v="0.44593713028383147"/>
  </r>
  <r>
    <n v="1175"/>
    <d v="2026-05-11T00:00:00"/>
    <n v="2026"/>
    <x v="1"/>
    <n v="5"/>
    <x v="4"/>
    <x v="2"/>
    <x v="16"/>
    <x v="1"/>
    <s v="Returning"/>
    <x v="3"/>
    <s v="Alpine Tent 4P"/>
    <n v="4"/>
    <n v="332.89"/>
    <n v="0.1"/>
    <n v="198.06"/>
    <n v="1198.404"/>
    <n v="792.24"/>
    <n v="406.16399999999999"/>
    <n v="0.33892076461694054"/>
  </r>
  <r>
    <n v="2015"/>
    <d v="2026-05-11T00:00:00"/>
    <n v="2026"/>
    <x v="1"/>
    <n v="5"/>
    <x v="4"/>
    <x v="1"/>
    <x v="12"/>
    <x v="0"/>
    <s v="New"/>
    <x v="1"/>
    <s v="Summit Backpack 45L"/>
    <n v="1"/>
    <n v="154.6"/>
    <n v="0"/>
    <n v="80.05"/>
    <n v="154.6"/>
    <n v="80.05"/>
    <n v="74.55"/>
    <n v="0.48221216041397152"/>
  </r>
  <r>
    <n v="2196"/>
    <d v="2026-05-11T00:00:00"/>
    <n v="2026"/>
    <x v="1"/>
    <n v="5"/>
    <x v="4"/>
    <x v="3"/>
    <x v="4"/>
    <x v="3"/>
    <s v="Returning"/>
    <x v="0"/>
    <s v="Commuter Helmet"/>
    <n v="1"/>
    <n v="83.23"/>
    <n v="0.05"/>
    <n v="43.82"/>
    <n v="79.0685"/>
    <n v="43.82"/>
    <n v="35.2485"/>
    <n v="0.44579699880483376"/>
  </r>
  <r>
    <n v="3508"/>
    <d v="2026-05-11T00:00:00"/>
    <n v="2026"/>
    <x v="1"/>
    <n v="5"/>
    <x v="4"/>
    <x v="1"/>
    <x v="12"/>
    <x v="3"/>
    <s v="Returning"/>
    <x v="2"/>
    <s v="Packing Cube Set"/>
    <n v="3"/>
    <n v="46.23"/>
    <n v="0"/>
    <n v="18.47"/>
    <n v="138.69"/>
    <n v="55.41"/>
    <n v="83.28"/>
    <n v="0.60047588146225395"/>
  </r>
  <r>
    <n v="3516"/>
    <d v="2026-05-11T00:00:00"/>
    <n v="2026"/>
    <x v="1"/>
    <n v="5"/>
    <x v="4"/>
    <x v="3"/>
    <x v="7"/>
    <x v="3"/>
    <s v="Returning"/>
    <x v="3"/>
    <s v="Compact Sleeping Bag"/>
    <n v="1"/>
    <n v="125.3"/>
    <n v="0.05"/>
    <n v="59.62"/>
    <n v="119.035"/>
    <n v="59.62"/>
    <n v="59.414999999999999"/>
    <n v="0.49913890872432476"/>
  </r>
  <r>
    <n v="3570"/>
    <d v="2026-05-11T00:00:00"/>
    <n v="2026"/>
    <x v="1"/>
    <n v="5"/>
    <x v="4"/>
    <x v="1"/>
    <x v="12"/>
    <x v="0"/>
    <s v="Business"/>
    <x v="2"/>
    <s v="Insulated Bottle"/>
    <n v="1"/>
    <n v="36.159999999999997"/>
    <n v="0.1"/>
    <n v="13.38"/>
    <n v="32.543999999999997"/>
    <n v="13.38"/>
    <n v="19.163999999999994"/>
    <n v="0.58886430678466062"/>
  </r>
  <r>
    <n v="4799"/>
    <d v="2026-05-11T00:00:00"/>
    <n v="2026"/>
    <x v="1"/>
    <n v="5"/>
    <x v="4"/>
    <x v="3"/>
    <x v="13"/>
    <x v="0"/>
    <s v="Returning"/>
    <x v="3"/>
    <s v="Compact Sleeping Bag"/>
    <n v="1"/>
    <n v="121.41"/>
    <n v="0.05"/>
    <n v="60.75"/>
    <n v="115.33949999999999"/>
    <n v="60.75"/>
    <n v="54.589499999999987"/>
    <n v="0.47329405797666879"/>
  </r>
  <r>
    <n v="5156"/>
    <d v="2026-05-11T00:00:00"/>
    <n v="2026"/>
    <x v="1"/>
    <n v="5"/>
    <x v="4"/>
    <x v="0"/>
    <x v="0"/>
    <x v="2"/>
    <s v="New"/>
    <x v="2"/>
    <s v="Carry-On Duffel"/>
    <n v="3"/>
    <n v="132.58000000000001"/>
    <n v="0.1"/>
    <n v="67.88"/>
    <n v="357.96600000000001"/>
    <n v="203.64"/>
    <n v="154.32600000000002"/>
    <n v="0.43111915656794225"/>
  </r>
  <r>
    <n v="526"/>
    <d v="2026-05-12T00:00:00"/>
    <n v="2026"/>
    <x v="1"/>
    <n v="5"/>
    <x v="4"/>
    <x v="1"/>
    <x v="1"/>
    <x v="2"/>
    <s v="Returning"/>
    <x v="3"/>
    <s v="Portable Camp Stove"/>
    <n v="2"/>
    <n v="81.11"/>
    <n v="0.05"/>
    <n v="40.049999999999997"/>
    <n v="154.10899999999998"/>
    <n v="80.099999999999994"/>
    <n v="74.008999999999986"/>
    <n v="0.48023801335418437"/>
  </r>
  <r>
    <n v="712"/>
    <d v="2026-05-12T00:00:00"/>
    <n v="2026"/>
    <x v="1"/>
    <n v="5"/>
    <x v="4"/>
    <x v="1"/>
    <x v="14"/>
    <x v="3"/>
    <s v="Business"/>
    <x v="0"/>
    <s v="Cycling Pack 12L"/>
    <n v="3"/>
    <n v="104.54"/>
    <n v="0"/>
    <n v="51.45"/>
    <n v="313.62"/>
    <n v="154.35000000000002"/>
    <n v="159.26999999999998"/>
    <n v="0.50784388750717424"/>
  </r>
  <r>
    <n v="1533"/>
    <d v="2026-05-12T00:00:00"/>
    <n v="2026"/>
    <x v="1"/>
    <n v="5"/>
    <x v="4"/>
    <x v="2"/>
    <x v="16"/>
    <x v="2"/>
    <s v="New"/>
    <x v="1"/>
    <s v="Trail Boots"/>
    <n v="3"/>
    <n v="143.87"/>
    <n v="0"/>
    <n v="79.2"/>
    <n v="431.61"/>
    <n v="237.60000000000002"/>
    <n v="194.01"/>
    <n v="0.44950302356293875"/>
  </r>
  <r>
    <n v="1933"/>
    <d v="2026-05-12T00:00:00"/>
    <n v="2026"/>
    <x v="1"/>
    <n v="5"/>
    <x v="4"/>
    <x v="3"/>
    <x v="13"/>
    <x v="0"/>
    <s v="Returning"/>
    <x v="2"/>
    <s v="Insulated Bottle"/>
    <n v="1"/>
    <n v="36.950000000000003"/>
    <n v="0.1"/>
    <n v="13.26"/>
    <n v="33.255000000000003"/>
    <n v="13.26"/>
    <n v="19.995000000000005"/>
    <n v="0.60126296797474077"/>
  </r>
  <r>
    <n v="3128"/>
    <d v="2026-05-12T00:00:00"/>
    <n v="2026"/>
    <x v="1"/>
    <n v="5"/>
    <x v="4"/>
    <x v="2"/>
    <x v="5"/>
    <x v="0"/>
    <s v="New"/>
    <x v="3"/>
    <s v="Compact Sleeping Bag"/>
    <n v="1"/>
    <n v="121.38"/>
    <n v="0"/>
    <n v="59.68"/>
    <n v="121.38"/>
    <n v="59.68"/>
    <n v="61.699999999999996"/>
    <n v="0.50832097544900312"/>
  </r>
  <r>
    <n v="4922"/>
    <d v="2026-05-12T00:00:00"/>
    <n v="2026"/>
    <x v="1"/>
    <n v="5"/>
    <x v="4"/>
    <x v="3"/>
    <x v="8"/>
    <x v="0"/>
    <s v="Returning"/>
    <x v="4"/>
    <s v="Resistance Band Set"/>
    <n v="2"/>
    <n v="39.79"/>
    <n v="0.1"/>
    <n v="14.33"/>
    <n v="71.622"/>
    <n v="28.66"/>
    <n v="42.962000000000003"/>
    <n v="0.59984362346764963"/>
  </r>
  <r>
    <n v="5051"/>
    <d v="2026-05-12T00:00:00"/>
    <n v="2026"/>
    <x v="1"/>
    <n v="5"/>
    <x v="4"/>
    <x v="0"/>
    <x v="15"/>
    <x v="2"/>
    <s v="Returning"/>
    <x v="0"/>
    <s v="Trail Bike Light"/>
    <n v="4"/>
    <n v="51.31"/>
    <n v="0"/>
    <n v="22.19"/>
    <n v="205.24"/>
    <n v="88.76"/>
    <n v="116.48"/>
    <n v="0.56753069577080495"/>
  </r>
  <r>
    <n v="5182"/>
    <d v="2026-05-12T00:00:00"/>
    <n v="2026"/>
    <x v="1"/>
    <n v="5"/>
    <x v="4"/>
    <x v="3"/>
    <x v="7"/>
    <x v="0"/>
    <s v="Returning"/>
    <x v="4"/>
    <s v="Training Mat"/>
    <n v="2"/>
    <n v="51.15"/>
    <n v="0"/>
    <n v="22.53"/>
    <n v="102.3"/>
    <n v="45.06"/>
    <n v="57.239999999999995"/>
    <n v="0.55953079178885623"/>
  </r>
  <r>
    <n v="1071"/>
    <d v="2026-05-13T00:00:00"/>
    <n v="2026"/>
    <x v="1"/>
    <n v="5"/>
    <x v="4"/>
    <x v="1"/>
    <x v="12"/>
    <x v="2"/>
    <s v="Business"/>
    <x v="4"/>
    <s v="Training Mat"/>
    <n v="1"/>
    <n v="50.83"/>
    <n v="0.1"/>
    <n v="21.82"/>
    <n v="45.747"/>
    <n v="21.82"/>
    <n v="23.927"/>
    <n v="0.52302883249174803"/>
  </r>
  <r>
    <n v="1210"/>
    <d v="2026-05-13T00:00:00"/>
    <n v="2026"/>
    <x v="1"/>
    <n v="5"/>
    <x v="4"/>
    <x v="2"/>
    <x v="2"/>
    <x v="1"/>
    <s v="Business"/>
    <x v="1"/>
    <s v="Trail Boots"/>
    <n v="6"/>
    <n v="141.9"/>
    <n v="0.1"/>
    <n v="79.64"/>
    <n v="766.2600000000001"/>
    <n v="477.84000000000003"/>
    <n v="288.42000000000007"/>
    <n v="0.37639965546942294"/>
  </r>
  <r>
    <n v="1244"/>
    <d v="2026-05-13T00:00:00"/>
    <n v="2026"/>
    <x v="1"/>
    <n v="5"/>
    <x v="4"/>
    <x v="3"/>
    <x v="8"/>
    <x v="0"/>
    <s v="Returning"/>
    <x v="3"/>
    <s v="Compact Sleeping Bag"/>
    <n v="1"/>
    <n v="122.11"/>
    <n v="0"/>
    <n v="59.86"/>
    <n v="122.11"/>
    <n v="59.86"/>
    <n v="62.25"/>
    <n v="0.50978625829170421"/>
  </r>
  <r>
    <n v="1403"/>
    <d v="2026-05-13T00:00:00"/>
    <n v="2026"/>
    <x v="1"/>
    <n v="5"/>
    <x v="4"/>
    <x v="1"/>
    <x v="11"/>
    <x v="0"/>
    <s v="Returning"/>
    <x v="0"/>
    <s v="Cycling Pack 12L"/>
    <n v="1"/>
    <n v="102.38"/>
    <n v="0"/>
    <n v="50.82"/>
    <n v="102.38"/>
    <n v="50.82"/>
    <n v="51.559999999999995"/>
    <n v="0.50361398710685679"/>
  </r>
  <r>
    <n v="1592"/>
    <d v="2026-05-13T00:00:00"/>
    <n v="2026"/>
    <x v="1"/>
    <n v="5"/>
    <x v="4"/>
    <x v="2"/>
    <x v="16"/>
    <x v="2"/>
    <s v="Returning"/>
    <x v="4"/>
    <s v="Recovery Roller"/>
    <n v="5"/>
    <n v="37.119999999999997"/>
    <n v="0.1"/>
    <n v="13.96"/>
    <n v="167.04"/>
    <n v="69.800000000000011"/>
    <n v="97.239999999999981"/>
    <n v="0.58213601532567039"/>
  </r>
  <r>
    <n v="2581"/>
    <d v="2026-05-13T00:00:00"/>
    <n v="2026"/>
    <x v="1"/>
    <n v="5"/>
    <x v="4"/>
    <x v="1"/>
    <x v="12"/>
    <x v="0"/>
    <s v="New"/>
    <x v="1"/>
    <s v="Hiking Daypack 20L"/>
    <n v="2"/>
    <n v="91.76"/>
    <n v="0.05"/>
    <n v="46.31"/>
    <n v="174.34399999999999"/>
    <n v="92.62"/>
    <n v="81.72399999999999"/>
    <n v="0.46875143394668006"/>
  </r>
  <r>
    <n v="3428"/>
    <d v="2026-05-13T00:00:00"/>
    <n v="2026"/>
    <x v="1"/>
    <n v="5"/>
    <x v="4"/>
    <x v="3"/>
    <x v="4"/>
    <x v="0"/>
    <s v="Returning"/>
    <x v="1"/>
    <s v="Trail Boots"/>
    <n v="1"/>
    <n v="144.51"/>
    <n v="0"/>
    <n v="79.22"/>
    <n v="144.51"/>
    <n v="79.22"/>
    <n v="65.289999999999992"/>
    <n v="0.45180264341568055"/>
  </r>
  <r>
    <n v="765"/>
    <d v="2026-05-14T00:00:00"/>
    <n v="2026"/>
    <x v="1"/>
    <n v="5"/>
    <x v="4"/>
    <x v="1"/>
    <x v="6"/>
    <x v="1"/>
    <s v="Business"/>
    <x v="4"/>
    <s v="Training Mat"/>
    <n v="3"/>
    <n v="49.7"/>
    <n v="0.1"/>
    <n v="21.84"/>
    <n v="134.19000000000003"/>
    <n v="65.52"/>
    <n v="68.67000000000003"/>
    <n v="0.5117370892018781"/>
  </r>
  <r>
    <n v="854"/>
    <d v="2026-05-14T00:00:00"/>
    <n v="2026"/>
    <x v="1"/>
    <n v="5"/>
    <x v="4"/>
    <x v="0"/>
    <x v="0"/>
    <x v="0"/>
    <s v="Returning"/>
    <x v="3"/>
    <s v="Compact Sleeping Bag"/>
    <n v="1"/>
    <n v="120.9"/>
    <n v="0"/>
    <n v="59.31"/>
    <n v="120.9"/>
    <n v="59.31"/>
    <n v="61.59"/>
    <n v="0.50942928039702229"/>
  </r>
  <r>
    <n v="1087"/>
    <d v="2026-05-14T00:00:00"/>
    <n v="2026"/>
    <x v="1"/>
    <n v="5"/>
    <x v="4"/>
    <x v="2"/>
    <x v="10"/>
    <x v="0"/>
    <s v="Returning"/>
    <x v="3"/>
    <s v="Trail Tent 2P"/>
    <n v="1"/>
    <n v="195.72"/>
    <n v="0.05"/>
    <n v="105.73"/>
    <n v="185.934"/>
    <n v="105.73"/>
    <n v="80.203999999999994"/>
    <n v="0.43135736336549524"/>
  </r>
  <r>
    <n v="1150"/>
    <d v="2026-05-14T00:00:00"/>
    <n v="2026"/>
    <x v="1"/>
    <n v="5"/>
    <x v="4"/>
    <x v="0"/>
    <x v="0"/>
    <x v="1"/>
    <s v="Returning"/>
    <x v="0"/>
    <s v="Compact Repair Kit"/>
    <n v="8"/>
    <n v="40.15"/>
    <n v="0.15"/>
    <n v="16.91"/>
    <n v="273.02"/>
    <n v="135.28"/>
    <n v="137.73999999999998"/>
    <n v="0.50450516445681637"/>
  </r>
  <r>
    <n v="1902"/>
    <d v="2026-05-14T00:00:00"/>
    <n v="2026"/>
    <x v="1"/>
    <n v="5"/>
    <x v="4"/>
    <x v="1"/>
    <x v="14"/>
    <x v="2"/>
    <s v="Business"/>
    <x v="2"/>
    <s v="Carry-On Duffel"/>
    <n v="4"/>
    <n v="130.83000000000001"/>
    <n v="0"/>
    <n v="66.959999999999994"/>
    <n v="523.32000000000005"/>
    <n v="267.83999999999997"/>
    <n v="255.48000000000008"/>
    <n v="0.48819078193074994"/>
  </r>
  <r>
    <n v="3913"/>
    <d v="2026-05-14T00:00:00"/>
    <n v="2026"/>
    <x v="1"/>
    <n v="5"/>
    <x v="4"/>
    <x v="1"/>
    <x v="12"/>
    <x v="0"/>
    <s v="New"/>
    <x v="0"/>
    <s v="Trail Bike Light"/>
    <n v="1"/>
    <n v="50.34"/>
    <n v="0.05"/>
    <n v="22.23"/>
    <n v="47.823"/>
    <n v="22.23"/>
    <n v="25.593"/>
    <n v="0.53516090584028608"/>
  </r>
  <r>
    <n v="4378"/>
    <d v="2026-05-14T00:00:00"/>
    <n v="2026"/>
    <x v="1"/>
    <n v="5"/>
    <x v="4"/>
    <x v="2"/>
    <x v="10"/>
    <x v="0"/>
    <s v="Returning"/>
    <x v="0"/>
    <s v="Cycling Pack 12L"/>
    <n v="2"/>
    <n v="103.37"/>
    <n v="0"/>
    <n v="50.49"/>
    <n v="206.74"/>
    <n v="100.98"/>
    <n v="105.76"/>
    <n v="0.51156041404662866"/>
  </r>
  <r>
    <n v="4551"/>
    <d v="2026-05-14T00:00:00"/>
    <n v="2026"/>
    <x v="1"/>
    <n v="5"/>
    <x v="4"/>
    <x v="1"/>
    <x v="14"/>
    <x v="2"/>
    <s v="Business"/>
    <x v="4"/>
    <s v="Weighted Vest"/>
    <n v="3"/>
    <n v="122.31"/>
    <n v="0.05"/>
    <n v="71.11"/>
    <n v="348.58350000000002"/>
    <n v="213.32999999999998"/>
    <n v="135.25350000000003"/>
    <n v="0.38800889887214979"/>
  </r>
  <r>
    <n v="787"/>
    <d v="2026-05-15T00:00:00"/>
    <n v="2026"/>
    <x v="1"/>
    <n v="5"/>
    <x v="4"/>
    <x v="0"/>
    <x v="9"/>
    <x v="0"/>
    <s v="Business"/>
    <x v="2"/>
    <s v="Travel Backpack 35L"/>
    <n v="1"/>
    <n v="166.48"/>
    <n v="0"/>
    <n v="89.42"/>
    <n v="166.48"/>
    <n v="89.42"/>
    <n v="77.059999999999988"/>
    <n v="0.4628784238346948"/>
  </r>
  <r>
    <n v="1133"/>
    <d v="2026-05-15T00:00:00"/>
    <n v="2026"/>
    <x v="1"/>
    <n v="5"/>
    <x v="4"/>
    <x v="0"/>
    <x v="15"/>
    <x v="2"/>
    <s v="New"/>
    <x v="3"/>
    <s v="Trail Tent 2P"/>
    <n v="3"/>
    <n v="192.21"/>
    <n v="0"/>
    <n v="103.51"/>
    <n v="576.63"/>
    <n v="310.53000000000003"/>
    <n v="266.09999999999997"/>
    <n v="0.46147442900993701"/>
  </r>
  <r>
    <n v="2075"/>
    <d v="2026-05-15T00:00:00"/>
    <n v="2026"/>
    <x v="1"/>
    <n v="5"/>
    <x v="4"/>
    <x v="0"/>
    <x v="9"/>
    <x v="1"/>
    <s v="Business"/>
    <x v="3"/>
    <s v="Portable Camp Stove"/>
    <n v="6"/>
    <n v="81.13"/>
    <n v="0.05"/>
    <n v="39.409999999999997"/>
    <n v="462.44099999999997"/>
    <n v="236.45999999999998"/>
    <n v="225.98099999999999"/>
    <n v="0.48866990599881932"/>
  </r>
  <r>
    <n v="2172"/>
    <d v="2026-05-15T00:00:00"/>
    <n v="2026"/>
    <x v="1"/>
    <n v="5"/>
    <x v="4"/>
    <x v="2"/>
    <x v="10"/>
    <x v="1"/>
    <s v="Business"/>
    <x v="2"/>
    <s v="Insulated Bottle"/>
    <n v="6"/>
    <n v="37.1"/>
    <n v="0.1"/>
    <n v="13.63"/>
    <n v="200.34000000000003"/>
    <n v="81.78"/>
    <n v="118.56000000000003"/>
    <n v="0.59179395028451642"/>
  </r>
  <r>
    <n v="2977"/>
    <d v="2026-05-15T00:00:00"/>
    <n v="2026"/>
    <x v="1"/>
    <n v="5"/>
    <x v="4"/>
    <x v="1"/>
    <x v="14"/>
    <x v="1"/>
    <s v="Business"/>
    <x v="2"/>
    <s v="Insulated Bottle"/>
    <n v="6"/>
    <n v="35.92"/>
    <n v="0.15"/>
    <n v="13.3"/>
    <n v="183.19200000000001"/>
    <n v="79.800000000000011"/>
    <n v="103.392"/>
    <n v="0.56439145814227687"/>
  </r>
  <r>
    <n v="3531"/>
    <d v="2026-05-15T00:00:00"/>
    <n v="2026"/>
    <x v="1"/>
    <n v="5"/>
    <x v="4"/>
    <x v="3"/>
    <x v="13"/>
    <x v="2"/>
    <s v="Business"/>
    <x v="4"/>
    <s v="Recovery Roller"/>
    <n v="4"/>
    <n v="36.21"/>
    <n v="0"/>
    <n v="14.3"/>
    <n v="144.84"/>
    <n v="57.2"/>
    <n v="87.64"/>
    <n v="0.60508146920740125"/>
  </r>
  <r>
    <n v="3881"/>
    <d v="2026-05-15T00:00:00"/>
    <n v="2026"/>
    <x v="1"/>
    <n v="5"/>
    <x v="4"/>
    <x v="2"/>
    <x v="10"/>
    <x v="0"/>
    <s v="Business"/>
    <x v="1"/>
    <s v="Trekking Poles"/>
    <n v="3"/>
    <n v="73.03"/>
    <n v="0.05"/>
    <n v="33.200000000000003"/>
    <n v="208.13550000000001"/>
    <n v="99.600000000000009"/>
    <n v="108.5355"/>
    <n v="0.52146558371829888"/>
  </r>
  <r>
    <n v="4469"/>
    <d v="2026-05-15T00:00:00"/>
    <n v="2026"/>
    <x v="1"/>
    <n v="5"/>
    <x v="4"/>
    <x v="2"/>
    <x v="5"/>
    <x v="2"/>
    <s v="Returning"/>
    <x v="0"/>
    <s v="Commuter Helmet"/>
    <n v="2"/>
    <n v="80.81"/>
    <n v="0"/>
    <n v="42.53"/>
    <n v="161.62"/>
    <n v="85.06"/>
    <n v="76.56"/>
    <n v="0.47370374953594852"/>
  </r>
  <r>
    <n v="5037"/>
    <d v="2026-05-15T00:00:00"/>
    <n v="2026"/>
    <x v="1"/>
    <n v="5"/>
    <x v="4"/>
    <x v="1"/>
    <x v="11"/>
    <x v="0"/>
    <s v="New"/>
    <x v="0"/>
    <s v="Trail Bike Light"/>
    <n v="1"/>
    <n v="51.53"/>
    <n v="0.1"/>
    <n v="23.06"/>
    <n v="46.377000000000002"/>
    <n v="23.06"/>
    <n v="23.317000000000004"/>
    <n v="0.50277076999374692"/>
  </r>
  <r>
    <n v="35"/>
    <d v="2026-05-16T00:00:00"/>
    <n v="2026"/>
    <x v="1"/>
    <n v="5"/>
    <x v="4"/>
    <x v="3"/>
    <x v="13"/>
    <x v="1"/>
    <s v="Business"/>
    <x v="3"/>
    <s v="Portable Camp Stove"/>
    <n v="5"/>
    <n v="81.75"/>
    <n v="0.05"/>
    <n v="39.159999999999997"/>
    <n v="388.3125"/>
    <n v="195.79999999999998"/>
    <n v="192.51250000000002"/>
    <n v="0.49576694028649609"/>
  </r>
  <r>
    <n v="226"/>
    <d v="2026-05-16T00:00:00"/>
    <n v="2026"/>
    <x v="1"/>
    <n v="5"/>
    <x v="4"/>
    <x v="2"/>
    <x v="10"/>
    <x v="0"/>
    <s v="New"/>
    <x v="2"/>
    <s v="Travel Backpack 35L"/>
    <n v="1"/>
    <n v="165.99"/>
    <n v="0.1"/>
    <n v="89.9"/>
    <n v="149.39100000000002"/>
    <n v="89.9"/>
    <n v="59.491000000000014"/>
    <n v="0.3982234538894579"/>
  </r>
  <r>
    <n v="1713"/>
    <d v="2026-05-16T00:00:00"/>
    <n v="2026"/>
    <x v="1"/>
    <n v="5"/>
    <x v="4"/>
    <x v="0"/>
    <x v="15"/>
    <x v="2"/>
    <s v="New"/>
    <x v="3"/>
    <s v="Compact Sleeping Bag"/>
    <n v="2"/>
    <n v="121.22"/>
    <n v="0"/>
    <n v="60.38"/>
    <n v="242.44"/>
    <n v="120.76"/>
    <n v="121.67999999999999"/>
    <n v="0.50189737667051637"/>
  </r>
  <r>
    <n v="2320"/>
    <d v="2026-05-16T00:00:00"/>
    <n v="2026"/>
    <x v="1"/>
    <n v="5"/>
    <x v="4"/>
    <x v="1"/>
    <x v="12"/>
    <x v="2"/>
    <s v="Business"/>
    <x v="2"/>
    <s v="Carry-On Duffel"/>
    <n v="2"/>
    <n v="131.1"/>
    <n v="0"/>
    <n v="65.55"/>
    <n v="262.2"/>
    <n v="131.1"/>
    <n v="131.1"/>
    <n v="0.5"/>
  </r>
  <r>
    <n v="2496"/>
    <d v="2026-05-16T00:00:00"/>
    <n v="2026"/>
    <x v="1"/>
    <n v="5"/>
    <x v="4"/>
    <x v="1"/>
    <x v="6"/>
    <x v="0"/>
    <s v="Returning"/>
    <x v="2"/>
    <s v="Packing Cube Set"/>
    <n v="2"/>
    <n v="46.44"/>
    <n v="0"/>
    <n v="18.63"/>
    <n v="92.88"/>
    <n v="37.26"/>
    <n v="55.62"/>
    <n v="0.59883720930232553"/>
  </r>
  <r>
    <n v="2504"/>
    <d v="2026-05-16T00:00:00"/>
    <n v="2026"/>
    <x v="1"/>
    <n v="5"/>
    <x v="4"/>
    <x v="3"/>
    <x v="7"/>
    <x v="0"/>
    <s v="New"/>
    <x v="2"/>
    <s v="Insulated Bottle"/>
    <n v="1"/>
    <n v="36.659999999999997"/>
    <n v="0"/>
    <n v="13.61"/>
    <n v="36.659999999999997"/>
    <n v="13.61"/>
    <n v="23.049999999999997"/>
    <n v="0.62875068194217132"/>
  </r>
  <r>
    <n v="2598"/>
    <d v="2026-05-16T00:00:00"/>
    <n v="2026"/>
    <x v="1"/>
    <n v="5"/>
    <x v="4"/>
    <x v="3"/>
    <x v="8"/>
    <x v="0"/>
    <s v="New"/>
    <x v="1"/>
    <s v="Summit Backpack 45L"/>
    <n v="5"/>
    <n v="156.16999999999999"/>
    <n v="0.1"/>
    <n v="80.59"/>
    <n v="702.76499999999999"/>
    <n v="402.95000000000005"/>
    <n v="299.81499999999994"/>
    <n v="0.42662198601239382"/>
  </r>
  <r>
    <n v="2600"/>
    <d v="2026-05-16T00:00:00"/>
    <n v="2026"/>
    <x v="1"/>
    <n v="5"/>
    <x v="4"/>
    <x v="1"/>
    <x v="12"/>
    <x v="2"/>
    <s v="New"/>
    <x v="2"/>
    <s v="Insulated Bottle"/>
    <n v="1"/>
    <n v="35.97"/>
    <n v="0.1"/>
    <n v="13.54"/>
    <n v="32.372999999999998"/>
    <n v="13.54"/>
    <n v="18.832999999999998"/>
    <n v="0.58175022395205878"/>
  </r>
  <r>
    <n v="2856"/>
    <d v="2026-05-16T00:00:00"/>
    <n v="2026"/>
    <x v="1"/>
    <n v="5"/>
    <x v="4"/>
    <x v="1"/>
    <x v="11"/>
    <x v="1"/>
    <s v="Business"/>
    <x v="4"/>
    <s v="Weighted Vest"/>
    <n v="4"/>
    <n v="125.11"/>
    <n v="0.15"/>
    <n v="70.010000000000005"/>
    <n v="425.37399999999997"/>
    <n v="280.04000000000002"/>
    <n v="145.33399999999995"/>
    <n v="0.34166169065340135"/>
  </r>
  <r>
    <n v="3478"/>
    <d v="2026-05-16T00:00:00"/>
    <n v="2026"/>
    <x v="1"/>
    <n v="5"/>
    <x v="4"/>
    <x v="3"/>
    <x v="8"/>
    <x v="0"/>
    <s v="New"/>
    <x v="4"/>
    <s v="Recovery Roller"/>
    <n v="4"/>
    <n v="36.29"/>
    <n v="0.1"/>
    <n v="13.77"/>
    <n v="130.64400000000001"/>
    <n v="55.08"/>
    <n v="75.564000000000007"/>
    <n v="0.57839625241113257"/>
  </r>
  <r>
    <n v="3599"/>
    <d v="2026-05-16T00:00:00"/>
    <n v="2026"/>
    <x v="1"/>
    <n v="5"/>
    <x v="4"/>
    <x v="1"/>
    <x v="6"/>
    <x v="0"/>
    <s v="New"/>
    <x v="1"/>
    <s v="Trail Boots"/>
    <n v="4"/>
    <n v="143.34"/>
    <n v="0"/>
    <n v="80.55"/>
    <n v="573.36"/>
    <n v="322.2"/>
    <n v="251.16000000000003"/>
    <n v="0.43804939305148599"/>
  </r>
  <r>
    <n v="282"/>
    <d v="2026-05-17T00:00:00"/>
    <n v="2026"/>
    <x v="1"/>
    <n v="5"/>
    <x v="4"/>
    <x v="1"/>
    <x v="12"/>
    <x v="3"/>
    <s v="New"/>
    <x v="0"/>
    <s v="Trail Bike Light"/>
    <n v="3"/>
    <n v="51.68"/>
    <n v="0"/>
    <n v="22.4"/>
    <n v="155.04"/>
    <n v="67.199999999999989"/>
    <n v="87.84"/>
    <n v="0.56656346749226016"/>
  </r>
  <r>
    <n v="980"/>
    <d v="2026-05-17T00:00:00"/>
    <n v="2026"/>
    <x v="1"/>
    <n v="5"/>
    <x v="4"/>
    <x v="3"/>
    <x v="7"/>
    <x v="0"/>
    <s v="Returning"/>
    <x v="2"/>
    <s v="Packing Cube Set"/>
    <n v="1"/>
    <n v="46.84"/>
    <n v="0"/>
    <n v="17.93"/>
    <n v="46.84"/>
    <n v="17.93"/>
    <n v="28.910000000000004"/>
    <n v="0.61720751494449189"/>
  </r>
  <r>
    <n v="1155"/>
    <d v="2026-05-17T00:00:00"/>
    <n v="2026"/>
    <x v="1"/>
    <n v="5"/>
    <x v="4"/>
    <x v="2"/>
    <x v="2"/>
    <x v="3"/>
    <s v="New"/>
    <x v="1"/>
    <s v="Trekking Poles"/>
    <n v="5"/>
    <n v="72.900000000000006"/>
    <n v="0.05"/>
    <n v="31.57"/>
    <n v="346.27499999999998"/>
    <n v="157.85"/>
    <n v="188.42499999999998"/>
    <n v="0.54414843693596127"/>
  </r>
  <r>
    <n v="1816"/>
    <d v="2026-05-17T00:00:00"/>
    <n v="2026"/>
    <x v="1"/>
    <n v="5"/>
    <x v="4"/>
    <x v="3"/>
    <x v="7"/>
    <x v="0"/>
    <s v="New"/>
    <x v="1"/>
    <s v="Hiking Daypack 20L"/>
    <n v="1"/>
    <n v="91.07"/>
    <n v="0"/>
    <n v="45.3"/>
    <n v="91.07"/>
    <n v="45.3"/>
    <n v="45.769999999999996"/>
    <n v="0.50258043263423735"/>
  </r>
  <r>
    <n v="2128"/>
    <d v="2026-05-17T00:00:00"/>
    <n v="2026"/>
    <x v="1"/>
    <n v="5"/>
    <x v="4"/>
    <x v="2"/>
    <x v="10"/>
    <x v="2"/>
    <s v="New"/>
    <x v="0"/>
    <s v="Commuter Helmet"/>
    <n v="1"/>
    <n v="81.86"/>
    <n v="0"/>
    <n v="43.14"/>
    <n v="81.86"/>
    <n v="43.14"/>
    <n v="38.72"/>
    <n v="0.47300268751526997"/>
  </r>
  <r>
    <n v="2296"/>
    <d v="2026-05-17T00:00:00"/>
    <n v="2026"/>
    <x v="1"/>
    <n v="5"/>
    <x v="4"/>
    <x v="3"/>
    <x v="8"/>
    <x v="0"/>
    <s v="Returning"/>
    <x v="2"/>
    <s v="Packing Cube Set"/>
    <n v="1"/>
    <n v="45.45"/>
    <n v="0"/>
    <n v="17.93"/>
    <n v="45.45"/>
    <n v="17.93"/>
    <n v="27.520000000000003"/>
    <n v="0.60550055005500558"/>
  </r>
  <r>
    <n v="2322"/>
    <d v="2026-05-17T00:00:00"/>
    <n v="2026"/>
    <x v="1"/>
    <n v="5"/>
    <x v="4"/>
    <x v="2"/>
    <x v="10"/>
    <x v="2"/>
    <s v="Business"/>
    <x v="1"/>
    <s v="Trekking Poles"/>
    <n v="1"/>
    <n v="70.62"/>
    <n v="0"/>
    <n v="32.53"/>
    <n v="70.62"/>
    <n v="32.53"/>
    <n v="38.090000000000003"/>
    <n v="0.53936561880487111"/>
  </r>
  <r>
    <n v="3480"/>
    <d v="2026-05-17T00:00:00"/>
    <n v="2026"/>
    <x v="1"/>
    <n v="5"/>
    <x v="4"/>
    <x v="3"/>
    <x v="8"/>
    <x v="0"/>
    <s v="New"/>
    <x v="4"/>
    <s v="Training Mat"/>
    <n v="2"/>
    <n v="51.56"/>
    <n v="0"/>
    <n v="22.46"/>
    <n v="103.12"/>
    <n v="44.92"/>
    <n v="58.2"/>
    <n v="0.56439100077579518"/>
  </r>
  <r>
    <n v="4426"/>
    <d v="2026-05-17T00:00:00"/>
    <n v="2026"/>
    <x v="1"/>
    <n v="5"/>
    <x v="4"/>
    <x v="3"/>
    <x v="8"/>
    <x v="0"/>
    <s v="New"/>
    <x v="1"/>
    <s v="Trail Boots"/>
    <n v="2"/>
    <n v="146.22"/>
    <n v="0"/>
    <n v="81.069999999999993"/>
    <n v="292.44"/>
    <n v="162.13999999999999"/>
    <n v="130.30000000000001"/>
    <n v="0.4455614826973055"/>
  </r>
  <r>
    <n v="4938"/>
    <d v="2026-05-17T00:00:00"/>
    <n v="2026"/>
    <x v="1"/>
    <n v="5"/>
    <x v="4"/>
    <x v="3"/>
    <x v="13"/>
    <x v="2"/>
    <s v="Returning"/>
    <x v="4"/>
    <s v="Training Mat"/>
    <n v="2"/>
    <n v="51.34"/>
    <n v="0"/>
    <n v="22.17"/>
    <n v="102.68"/>
    <n v="44.34"/>
    <n v="58.34"/>
    <n v="0.56817296455005839"/>
  </r>
  <r>
    <n v="915"/>
    <d v="2026-05-18T00:00:00"/>
    <n v="2026"/>
    <x v="1"/>
    <n v="5"/>
    <x v="4"/>
    <x v="3"/>
    <x v="8"/>
    <x v="0"/>
    <s v="New"/>
    <x v="1"/>
    <s v="Summit Backpack 45L"/>
    <n v="1"/>
    <n v="153.61000000000001"/>
    <n v="0.05"/>
    <n v="79.94"/>
    <n v="145.92950000000002"/>
    <n v="79.94"/>
    <n v="65.989500000000021"/>
    <n v="0.45220123415758989"/>
  </r>
  <r>
    <n v="1188"/>
    <d v="2026-05-18T00:00:00"/>
    <n v="2026"/>
    <x v="1"/>
    <n v="5"/>
    <x v="4"/>
    <x v="1"/>
    <x v="6"/>
    <x v="0"/>
    <s v="Returning"/>
    <x v="3"/>
    <s v="Portable Camp Stove"/>
    <n v="1"/>
    <n v="82.44"/>
    <n v="0.15"/>
    <n v="39.380000000000003"/>
    <n v="70.073999999999998"/>
    <n v="39.380000000000003"/>
    <n v="30.693999999999996"/>
    <n v="0.43802266175757054"/>
  </r>
  <r>
    <n v="1594"/>
    <d v="2026-05-18T00:00:00"/>
    <n v="2026"/>
    <x v="1"/>
    <n v="5"/>
    <x v="4"/>
    <x v="0"/>
    <x v="0"/>
    <x v="1"/>
    <s v="Business"/>
    <x v="1"/>
    <s v="Hiking Daypack 20L"/>
    <n v="10"/>
    <n v="92.09"/>
    <n v="0.15"/>
    <n v="45.13"/>
    <n v="782.7650000000001"/>
    <n v="451.3"/>
    <n v="331.46500000000009"/>
    <n v="0.42345403792964686"/>
  </r>
  <r>
    <n v="3022"/>
    <d v="2026-05-18T00:00:00"/>
    <n v="2026"/>
    <x v="1"/>
    <n v="5"/>
    <x v="4"/>
    <x v="3"/>
    <x v="8"/>
    <x v="3"/>
    <s v="New"/>
    <x v="2"/>
    <s v="Insulated Bottle"/>
    <n v="1"/>
    <n v="36.72"/>
    <n v="0"/>
    <n v="13.67"/>
    <n v="36.72"/>
    <n v="13.67"/>
    <n v="23.049999999999997"/>
    <n v="0.62772331154684091"/>
  </r>
  <r>
    <n v="588"/>
    <d v="2026-05-19T00:00:00"/>
    <n v="2026"/>
    <x v="1"/>
    <n v="5"/>
    <x v="4"/>
    <x v="1"/>
    <x v="1"/>
    <x v="1"/>
    <s v="Business"/>
    <x v="2"/>
    <s v="Carry-On Duffel"/>
    <n v="3"/>
    <n v="132.41999999999999"/>
    <n v="0.05"/>
    <n v="67.09"/>
    <n v="377.39699999999999"/>
    <n v="201.27"/>
    <n v="176.12699999999998"/>
    <n v="0.46668892439526544"/>
  </r>
  <r>
    <n v="1016"/>
    <d v="2026-05-19T00:00:00"/>
    <n v="2026"/>
    <x v="1"/>
    <n v="5"/>
    <x v="4"/>
    <x v="3"/>
    <x v="13"/>
    <x v="2"/>
    <s v="Returning"/>
    <x v="3"/>
    <s v="Trail Tent 2P"/>
    <n v="2"/>
    <n v="192.1"/>
    <n v="0.05"/>
    <n v="106.07"/>
    <n v="364.98999999999995"/>
    <n v="212.14"/>
    <n v="152.84999999999997"/>
    <n v="0.41877859667388145"/>
  </r>
  <r>
    <n v="1930"/>
    <d v="2026-05-19T00:00:00"/>
    <n v="2026"/>
    <x v="1"/>
    <n v="5"/>
    <x v="4"/>
    <x v="2"/>
    <x v="16"/>
    <x v="2"/>
    <s v="New"/>
    <x v="2"/>
    <s v="Insulated Bottle"/>
    <n v="4"/>
    <n v="36.94"/>
    <n v="0"/>
    <n v="13.63"/>
    <n v="147.76"/>
    <n v="54.52"/>
    <n v="93.239999999999981"/>
    <n v="0.63102328099620997"/>
  </r>
  <r>
    <n v="2658"/>
    <d v="2026-05-19T00:00:00"/>
    <n v="2026"/>
    <x v="1"/>
    <n v="5"/>
    <x v="4"/>
    <x v="0"/>
    <x v="15"/>
    <x v="0"/>
    <s v="Business"/>
    <x v="1"/>
    <s v="Summit Backpack 45L"/>
    <n v="1"/>
    <n v="153.16999999999999"/>
    <n v="0"/>
    <n v="78.489999999999995"/>
    <n v="153.16999999999999"/>
    <n v="78.489999999999995"/>
    <n v="74.679999999999993"/>
    <n v="0.48756283867598094"/>
  </r>
  <r>
    <n v="2951"/>
    <d v="2026-05-19T00:00:00"/>
    <n v="2026"/>
    <x v="1"/>
    <n v="5"/>
    <x v="4"/>
    <x v="0"/>
    <x v="0"/>
    <x v="0"/>
    <s v="Business"/>
    <x v="0"/>
    <s v="Commuter Helmet"/>
    <n v="2"/>
    <n v="82.85"/>
    <n v="0"/>
    <n v="42.53"/>
    <n v="165.7"/>
    <n v="85.06"/>
    <n v="80.639999999999986"/>
    <n v="0.48666264333132164"/>
  </r>
  <r>
    <n v="4328"/>
    <d v="2026-05-19T00:00:00"/>
    <n v="2026"/>
    <x v="1"/>
    <n v="5"/>
    <x v="4"/>
    <x v="2"/>
    <x v="5"/>
    <x v="3"/>
    <s v="New"/>
    <x v="1"/>
    <s v="Trail Boots"/>
    <n v="1"/>
    <n v="143.52000000000001"/>
    <n v="0"/>
    <n v="81.040000000000006"/>
    <n v="143.52000000000001"/>
    <n v="81.040000000000006"/>
    <n v="62.480000000000004"/>
    <n v="0.435340022296544"/>
  </r>
  <r>
    <n v="4591"/>
    <d v="2026-05-19T00:00:00"/>
    <n v="2026"/>
    <x v="1"/>
    <n v="5"/>
    <x v="4"/>
    <x v="2"/>
    <x v="16"/>
    <x v="2"/>
    <s v="New"/>
    <x v="3"/>
    <s v="Trail Tent 2P"/>
    <n v="1"/>
    <n v="192.94"/>
    <n v="0"/>
    <n v="105.15"/>
    <n v="192.94"/>
    <n v="105.15"/>
    <n v="87.789999999999992"/>
    <n v="0.45501192080439512"/>
  </r>
  <r>
    <n v="280"/>
    <d v="2026-05-20T00:00:00"/>
    <n v="2026"/>
    <x v="1"/>
    <n v="5"/>
    <x v="4"/>
    <x v="3"/>
    <x v="8"/>
    <x v="2"/>
    <s v="Business"/>
    <x v="2"/>
    <s v="Travel Backpack 35L"/>
    <n v="1"/>
    <n v="168.56"/>
    <n v="0"/>
    <n v="85.46"/>
    <n v="168.56"/>
    <n v="85.46"/>
    <n v="83.100000000000009"/>
    <n v="0.49299952539155201"/>
  </r>
  <r>
    <n v="409"/>
    <d v="2026-05-20T00:00:00"/>
    <n v="2026"/>
    <x v="1"/>
    <n v="5"/>
    <x v="4"/>
    <x v="0"/>
    <x v="0"/>
    <x v="0"/>
    <s v="New"/>
    <x v="3"/>
    <s v="Compact Sleeping Bag"/>
    <n v="2"/>
    <n v="123.9"/>
    <n v="0"/>
    <n v="58.95"/>
    <n v="247.8"/>
    <n v="117.9"/>
    <n v="129.9"/>
    <n v="0.52421307506053272"/>
  </r>
  <r>
    <n v="1372"/>
    <d v="2026-05-20T00:00:00"/>
    <n v="2026"/>
    <x v="1"/>
    <n v="5"/>
    <x v="4"/>
    <x v="0"/>
    <x v="9"/>
    <x v="0"/>
    <s v="New"/>
    <x v="1"/>
    <s v="Trail Boots"/>
    <n v="2"/>
    <n v="140.93"/>
    <n v="0"/>
    <n v="81.040000000000006"/>
    <n v="281.86"/>
    <n v="162.08000000000001"/>
    <n v="119.78"/>
    <n v="0.42496274746327961"/>
  </r>
  <r>
    <n v="2327"/>
    <d v="2026-05-20T00:00:00"/>
    <n v="2026"/>
    <x v="1"/>
    <n v="5"/>
    <x v="4"/>
    <x v="2"/>
    <x v="5"/>
    <x v="2"/>
    <s v="Returning"/>
    <x v="1"/>
    <s v="Trekking Poles"/>
    <n v="1"/>
    <n v="73.150000000000006"/>
    <n v="0"/>
    <n v="32.950000000000003"/>
    <n v="73.150000000000006"/>
    <n v="32.950000000000003"/>
    <n v="40.200000000000003"/>
    <n v="0.54955570745044424"/>
  </r>
  <r>
    <n v="2703"/>
    <d v="2026-05-20T00:00:00"/>
    <n v="2026"/>
    <x v="1"/>
    <n v="5"/>
    <x v="4"/>
    <x v="3"/>
    <x v="8"/>
    <x v="2"/>
    <s v="Business"/>
    <x v="3"/>
    <s v="Trail Tent 2P"/>
    <n v="2"/>
    <n v="197.35"/>
    <n v="0.05"/>
    <n v="102.63"/>
    <n v="374.96499999999997"/>
    <n v="205.26"/>
    <n v="169.70499999999998"/>
    <n v="0.45258890829810783"/>
  </r>
  <r>
    <n v="2776"/>
    <d v="2026-05-20T00:00:00"/>
    <n v="2026"/>
    <x v="1"/>
    <n v="5"/>
    <x v="4"/>
    <x v="3"/>
    <x v="4"/>
    <x v="0"/>
    <s v="Business"/>
    <x v="2"/>
    <s v="Insulated Bottle"/>
    <n v="3"/>
    <n v="36.74"/>
    <n v="0.05"/>
    <n v="13.97"/>
    <n v="104.70899999999999"/>
    <n v="41.910000000000004"/>
    <n v="62.798999999999985"/>
    <n v="0.59974787267570118"/>
  </r>
  <r>
    <n v="3411"/>
    <d v="2026-05-20T00:00:00"/>
    <n v="2026"/>
    <x v="1"/>
    <n v="5"/>
    <x v="4"/>
    <x v="1"/>
    <x v="11"/>
    <x v="0"/>
    <s v="Returning"/>
    <x v="1"/>
    <s v="Summit Backpack 45L"/>
    <n v="2"/>
    <n v="151.35"/>
    <n v="0.05"/>
    <n v="77.150000000000006"/>
    <n v="287.565"/>
    <n v="154.30000000000001"/>
    <n v="133.26499999999999"/>
    <n v="0.46342566028550064"/>
  </r>
  <r>
    <n v="3841"/>
    <d v="2026-05-20T00:00:00"/>
    <n v="2026"/>
    <x v="1"/>
    <n v="5"/>
    <x v="4"/>
    <x v="0"/>
    <x v="15"/>
    <x v="2"/>
    <s v="New"/>
    <x v="0"/>
    <s v="Trail Bike Light"/>
    <n v="2"/>
    <n v="50.09"/>
    <n v="0.05"/>
    <n v="23.16"/>
    <n v="95.171000000000006"/>
    <n v="46.32"/>
    <n v="48.851000000000006"/>
    <n v="0.51329711781950382"/>
  </r>
  <r>
    <n v="5121"/>
    <d v="2026-05-20T00:00:00"/>
    <n v="2026"/>
    <x v="1"/>
    <n v="5"/>
    <x v="4"/>
    <x v="0"/>
    <x v="9"/>
    <x v="0"/>
    <s v="New"/>
    <x v="4"/>
    <s v="Weighted Vest"/>
    <n v="2"/>
    <n v="121.96"/>
    <n v="0.05"/>
    <n v="71.2"/>
    <n v="231.72399999999999"/>
    <n v="142.4"/>
    <n v="89.323999999999984"/>
    <n v="0.38547582468799085"/>
  </r>
  <r>
    <n v="53"/>
    <d v="2026-05-21T00:00:00"/>
    <n v="2026"/>
    <x v="1"/>
    <n v="5"/>
    <x v="4"/>
    <x v="3"/>
    <x v="13"/>
    <x v="0"/>
    <s v="Business"/>
    <x v="2"/>
    <s v="Carry-On Duffel"/>
    <n v="1"/>
    <n v="134.28"/>
    <n v="0.05"/>
    <n v="65.44"/>
    <n v="127.56599999999999"/>
    <n v="65.44"/>
    <n v="62.125999999999991"/>
    <n v="0.487010645469796"/>
  </r>
  <r>
    <n v="127"/>
    <d v="2026-05-21T00:00:00"/>
    <n v="2026"/>
    <x v="1"/>
    <n v="5"/>
    <x v="4"/>
    <x v="3"/>
    <x v="7"/>
    <x v="0"/>
    <s v="Business"/>
    <x v="0"/>
    <s v="Cycling Pack 12L"/>
    <n v="3"/>
    <n v="100.48"/>
    <n v="0.05"/>
    <n v="50.68"/>
    <n v="286.36799999999999"/>
    <n v="152.04"/>
    <n v="134.328"/>
    <n v="0.46907475695608447"/>
  </r>
  <r>
    <n v="1092"/>
    <d v="2026-05-21T00:00:00"/>
    <n v="2026"/>
    <x v="1"/>
    <n v="5"/>
    <x v="4"/>
    <x v="3"/>
    <x v="8"/>
    <x v="0"/>
    <s v="New"/>
    <x v="4"/>
    <s v="Recovery Roller"/>
    <n v="3"/>
    <n v="36.229999999999997"/>
    <n v="0"/>
    <n v="13.55"/>
    <n v="108.69"/>
    <n v="40.650000000000006"/>
    <n v="68.039999999999992"/>
    <n v="0.62600055202870541"/>
  </r>
  <r>
    <n v="1213"/>
    <d v="2026-05-21T00:00:00"/>
    <n v="2026"/>
    <x v="1"/>
    <n v="5"/>
    <x v="4"/>
    <x v="2"/>
    <x v="2"/>
    <x v="3"/>
    <s v="Returning"/>
    <x v="3"/>
    <s v="Compact Sleeping Bag"/>
    <n v="3"/>
    <n v="120.61"/>
    <n v="0"/>
    <n v="60.17"/>
    <n v="361.83"/>
    <n v="180.51"/>
    <n v="181.32"/>
    <n v="0.50111931017328581"/>
  </r>
  <r>
    <n v="1849"/>
    <d v="2026-05-21T00:00:00"/>
    <n v="2026"/>
    <x v="1"/>
    <n v="5"/>
    <x v="4"/>
    <x v="2"/>
    <x v="5"/>
    <x v="3"/>
    <s v="Returning"/>
    <x v="2"/>
    <s v="Packing Cube Set"/>
    <n v="3"/>
    <n v="46.46"/>
    <n v="0"/>
    <n v="18.71"/>
    <n v="139.38"/>
    <n v="56.13"/>
    <n v="83.25"/>
    <n v="0.59728798966853214"/>
  </r>
  <r>
    <n v="2395"/>
    <d v="2026-05-21T00:00:00"/>
    <n v="2026"/>
    <x v="1"/>
    <n v="5"/>
    <x v="4"/>
    <x v="1"/>
    <x v="12"/>
    <x v="0"/>
    <s v="Business"/>
    <x v="4"/>
    <s v="Recovery Roller"/>
    <n v="1"/>
    <n v="36.9"/>
    <n v="0.05"/>
    <n v="13.89"/>
    <n v="35.055"/>
    <n v="13.89"/>
    <n v="21.164999999999999"/>
    <n v="0.60376551133932388"/>
  </r>
  <r>
    <n v="4166"/>
    <d v="2026-05-21T00:00:00"/>
    <n v="2026"/>
    <x v="1"/>
    <n v="5"/>
    <x v="4"/>
    <x v="2"/>
    <x v="3"/>
    <x v="0"/>
    <s v="New"/>
    <x v="4"/>
    <s v="Resistance Band Set"/>
    <n v="6"/>
    <n v="40.61"/>
    <n v="0.05"/>
    <n v="15.14"/>
    <n v="231.47699999999998"/>
    <n v="90.84"/>
    <n v="140.63699999999997"/>
    <n v="0.607563602431343"/>
  </r>
  <r>
    <n v="1004"/>
    <d v="2026-05-22T00:00:00"/>
    <n v="2026"/>
    <x v="1"/>
    <n v="5"/>
    <x v="4"/>
    <x v="3"/>
    <x v="13"/>
    <x v="0"/>
    <s v="Business"/>
    <x v="2"/>
    <s v="Insulated Bottle"/>
    <n v="2"/>
    <n v="36.86"/>
    <n v="0.05"/>
    <n v="13.85"/>
    <n v="70.033999999999992"/>
    <n v="27.7"/>
    <n v="42.333999999999989"/>
    <n v="0.60447782505640113"/>
  </r>
  <r>
    <n v="1012"/>
    <d v="2026-05-22T00:00:00"/>
    <n v="2026"/>
    <x v="1"/>
    <n v="5"/>
    <x v="4"/>
    <x v="1"/>
    <x v="6"/>
    <x v="0"/>
    <s v="New"/>
    <x v="1"/>
    <s v="Summit Backpack 45L"/>
    <n v="3"/>
    <n v="156.74"/>
    <n v="0"/>
    <n v="79.819999999999993"/>
    <n v="470.22"/>
    <n v="239.45999999999998"/>
    <n v="230.76000000000005"/>
    <n v="0.49074901110118674"/>
  </r>
  <r>
    <n v="2180"/>
    <d v="2026-05-22T00:00:00"/>
    <n v="2026"/>
    <x v="1"/>
    <n v="5"/>
    <x v="4"/>
    <x v="0"/>
    <x v="9"/>
    <x v="1"/>
    <s v="Returning"/>
    <x v="0"/>
    <s v="Trail Bike Light"/>
    <n v="3"/>
    <n v="51.04"/>
    <n v="0.2"/>
    <n v="22.32"/>
    <n v="122.49600000000001"/>
    <n v="66.960000000000008"/>
    <n v="55.536000000000001"/>
    <n v="0.45336990595611282"/>
  </r>
  <r>
    <n v="3659"/>
    <d v="2026-05-22T00:00:00"/>
    <n v="2026"/>
    <x v="1"/>
    <n v="5"/>
    <x v="4"/>
    <x v="3"/>
    <x v="13"/>
    <x v="2"/>
    <s v="New"/>
    <x v="1"/>
    <s v="Hiking Daypack 20L"/>
    <n v="2"/>
    <n v="93.55"/>
    <n v="0"/>
    <n v="44.31"/>
    <n v="187.1"/>
    <n v="88.62"/>
    <n v="98.47999999999999"/>
    <n v="0.52634954569748793"/>
  </r>
  <r>
    <n v="3775"/>
    <d v="2026-05-22T00:00:00"/>
    <n v="2026"/>
    <x v="1"/>
    <n v="5"/>
    <x v="4"/>
    <x v="2"/>
    <x v="2"/>
    <x v="0"/>
    <s v="Business"/>
    <x v="2"/>
    <s v="Carry-On Duffel"/>
    <n v="1"/>
    <n v="131.74"/>
    <n v="0"/>
    <n v="66.650000000000006"/>
    <n v="131.74"/>
    <n v="66.650000000000006"/>
    <n v="65.09"/>
    <n v="0.49407924700166994"/>
  </r>
  <r>
    <n v="4071"/>
    <d v="2026-05-22T00:00:00"/>
    <n v="2026"/>
    <x v="1"/>
    <n v="5"/>
    <x v="4"/>
    <x v="3"/>
    <x v="8"/>
    <x v="0"/>
    <s v="New"/>
    <x v="1"/>
    <s v="Hiking Daypack 20L"/>
    <n v="5"/>
    <n v="91.79"/>
    <n v="0.05"/>
    <n v="44.48"/>
    <n v="436.0025"/>
    <n v="222.39999999999998"/>
    <n v="213.60250000000002"/>
    <n v="0.48991118170193981"/>
  </r>
  <r>
    <n v="5137"/>
    <d v="2026-05-22T00:00:00"/>
    <n v="2026"/>
    <x v="1"/>
    <n v="5"/>
    <x v="4"/>
    <x v="3"/>
    <x v="13"/>
    <x v="0"/>
    <s v="Business"/>
    <x v="1"/>
    <s v="Summit Backpack 45L"/>
    <n v="4"/>
    <n v="155.4"/>
    <n v="0.05"/>
    <n v="77.31"/>
    <n v="590.52"/>
    <n v="309.24"/>
    <n v="281.27999999999997"/>
    <n v="0.47632595001016048"/>
  </r>
  <r>
    <n v="133"/>
    <d v="2026-05-23T00:00:00"/>
    <n v="2026"/>
    <x v="1"/>
    <n v="5"/>
    <x v="4"/>
    <x v="1"/>
    <x v="1"/>
    <x v="0"/>
    <s v="New"/>
    <x v="2"/>
    <s v="Insulated Bottle"/>
    <n v="1"/>
    <n v="36.57"/>
    <n v="0.05"/>
    <n v="13.33"/>
    <n v="34.741500000000002"/>
    <n v="13.33"/>
    <n v="21.411500000000004"/>
    <n v="0.61630902522919284"/>
  </r>
  <r>
    <n v="1385"/>
    <d v="2026-05-23T00:00:00"/>
    <n v="2026"/>
    <x v="1"/>
    <n v="5"/>
    <x v="4"/>
    <x v="2"/>
    <x v="16"/>
    <x v="0"/>
    <s v="New"/>
    <x v="0"/>
    <s v="Compact Repair Kit"/>
    <n v="2"/>
    <n v="41.19"/>
    <n v="0"/>
    <n v="17.190000000000001"/>
    <n v="82.38"/>
    <n v="34.380000000000003"/>
    <n v="47.999999999999993"/>
    <n v="0.58266569555717407"/>
  </r>
  <r>
    <n v="1597"/>
    <d v="2026-05-23T00:00:00"/>
    <n v="2026"/>
    <x v="1"/>
    <n v="5"/>
    <x v="4"/>
    <x v="3"/>
    <x v="8"/>
    <x v="0"/>
    <s v="Returning"/>
    <x v="2"/>
    <s v="Carry-On Duffel"/>
    <n v="1"/>
    <n v="136.66999999999999"/>
    <n v="0.05"/>
    <n v="67.099999999999994"/>
    <n v="129.83649999999997"/>
    <n v="67.099999999999994"/>
    <n v="62.736499999999978"/>
    <n v="0.48319617364916639"/>
  </r>
  <r>
    <n v="2273"/>
    <d v="2026-05-23T00:00:00"/>
    <n v="2026"/>
    <x v="1"/>
    <n v="5"/>
    <x v="4"/>
    <x v="2"/>
    <x v="2"/>
    <x v="2"/>
    <s v="New"/>
    <x v="4"/>
    <s v="Recovery Roller"/>
    <n v="2"/>
    <n v="35.700000000000003"/>
    <n v="0"/>
    <n v="13.52"/>
    <n v="71.400000000000006"/>
    <n v="27.04"/>
    <n v="44.360000000000007"/>
    <n v="0.62128851540616248"/>
  </r>
  <r>
    <n v="2931"/>
    <d v="2026-05-23T00:00:00"/>
    <n v="2026"/>
    <x v="1"/>
    <n v="5"/>
    <x v="4"/>
    <x v="0"/>
    <x v="0"/>
    <x v="0"/>
    <s v="Returning"/>
    <x v="0"/>
    <s v="Cycling Pack 12L"/>
    <n v="1"/>
    <n v="100.87"/>
    <n v="0"/>
    <n v="50.4"/>
    <n v="100.87"/>
    <n v="50.4"/>
    <n v="50.470000000000006"/>
    <n v="0.5003469812630118"/>
  </r>
  <r>
    <n v="4143"/>
    <d v="2026-05-23T00:00:00"/>
    <n v="2026"/>
    <x v="1"/>
    <n v="5"/>
    <x v="4"/>
    <x v="2"/>
    <x v="16"/>
    <x v="2"/>
    <s v="Returning"/>
    <x v="2"/>
    <s v="Carry-On Duffel"/>
    <n v="1"/>
    <n v="130.80000000000001"/>
    <n v="0"/>
    <n v="68.7"/>
    <n v="130.80000000000001"/>
    <n v="68.7"/>
    <n v="62.100000000000009"/>
    <n v="0.4747706422018349"/>
  </r>
  <r>
    <n v="4504"/>
    <d v="2026-05-23T00:00:00"/>
    <n v="2026"/>
    <x v="1"/>
    <n v="5"/>
    <x v="4"/>
    <x v="0"/>
    <x v="9"/>
    <x v="3"/>
    <s v="Returning"/>
    <x v="1"/>
    <s v="Summit Backpack 45L"/>
    <n v="1"/>
    <n v="153.88999999999999"/>
    <n v="0"/>
    <n v="79.64"/>
    <n v="153.88999999999999"/>
    <n v="79.64"/>
    <n v="74.249999999999986"/>
    <n v="0.4824874910650464"/>
  </r>
  <r>
    <n v="656"/>
    <d v="2026-05-24T00:00:00"/>
    <n v="2026"/>
    <x v="1"/>
    <n v="5"/>
    <x v="4"/>
    <x v="3"/>
    <x v="7"/>
    <x v="0"/>
    <s v="New"/>
    <x v="3"/>
    <s v="Compact Sleeping Bag"/>
    <n v="1"/>
    <n v="122.51"/>
    <n v="0.15"/>
    <n v="62.2"/>
    <n v="104.1335"/>
    <n v="62.2"/>
    <n v="41.933499999999995"/>
    <n v="0.40268981643755369"/>
  </r>
  <r>
    <n v="979"/>
    <d v="2026-05-24T00:00:00"/>
    <n v="2026"/>
    <x v="1"/>
    <n v="5"/>
    <x v="4"/>
    <x v="3"/>
    <x v="4"/>
    <x v="1"/>
    <s v="Returning"/>
    <x v="0"/>
    <s v="Commuter Helmet"/>
    <n v="8"/>
    <n v="79.94"/>
    <n v="0.15"/>
    <n v="41.65"/>
    <n v="543.59199999999998"/>
    <n v="333.2"/>
    <n v="210.392"/>
    <n v="0.38704028021015763"/>
  </r>
  <r>
    <n v="1510"/>
    <d v="2026-05-24T00:00:00"/>
    <n v="2026"/>
    <x v="1"/>
    <n v="5"/>
    <x v="4"/>
    <x v="3"/>
    <x v="7"/>
    <x v="0"/>
    <s v="New"/>
    <x v="0"/>
    <s v="Trail Bike Light"/>
    <n v="2"/>
    <n v="50.78"/>
    <n v="0.05"/>
    <n v="23.03"/>
    <n v="96.481999999999999"/>
    <n v="46.06"/>
    <n v="50.421999999999997"/>
    <n v="0.52260525279326708"/>
  </r>
  <r>
    <n v="1959"/>
    <d v="2026-05-24T00:00:00"/>
    <n v="2026"/>
    <x v="1"/>
    <n v="5"/>
    <x v="4"/>
    <x v="0"/>
    <x v="15"/>
    <x v="3"/>
    <s v="Business"/>
    <x v="0"/>
    <s v="Commuter Helmet"/>
    <n v="2"/>
    <n v="80.59"/>
    <n v="0.05"/>
    <n v="41.44"/>
    <n v="153.12100000000001"/>
    <n v="82.88"/>
    <n v="70.241000000000014"/>
    <n v="0.45872871781140412"/>
  </r>
  <r>
    <n v="2089"/>
    <d v="2026-05-24T00:00:00"/>
    <n v="2026"/>
    <x v="1"/>
    <n v="5"/>
    <x v="4"/>
    <x v="0"/>
    <x v="15"/>
    <x v="3"/>
    <s v="New"/>
    <x v="4"/>
    <s v="Recovery Roller"/>
    <n v="3"/>
    <n v="35.75"/>
    <n v="0.15"/>
    <n v="13.54"/>
    <n v="91.162499999999994"/>
    <n v="40.619999999999997"/>
    <n v="50.542499999999997"/>
    <n v="0.55442204853969557"/>
  </r>
  <r>
    <n v="2446"/>
    <d v="2026-05-24T00:00:00"/>
    <n v="2026"/>
    <x v="1"/>
    <n v="5"/>
    <x v="4"/>
    <x v="1"/>
    <x v="12"/>
    <x v="0"/>
    <s v="New"/>
    <x v="3"/>
    <s v="Trail Tent 2P"/>
    <n v="5"/>
    <n v="195.78"/>
    <n v="0.1"/>
    <n v="101.98"/>
    <n v="881.01"/>
    <n v="509.90000000000003"/>
    <n v="371.10999999999996"/>
    <n v="0.4212324491208953"/>
  </r>
  <r>
    <n v="2847"/>
    <d v="2026-05-24T00:00:00"/>
    <n v="2026"/>
    <x v="1"/>
    <n v="5"/>
    <x v="4"/>
    <x v="3"/>
    <x v="13"/>
    <x v="0"/>
    <s v="Returning"/>
    <x v="3"/>
    <s v="Compact Sleeping Bag"/>
    <n v="2"/>
    <n v="125.95"/>
    <n v="0.05"/>
    <n v="61.74"/>
    <n v="239.30500000000001"/>
    <n v="123.48"/>
    <n v="115.825"/>
    <n v="0.48400576669940032"/>
  </r>
  <r>
    <n v="3454"/>
    <d v="2026-05-24T00:00:00"/>
    <n v="2026"/>
    <x v="1"/>
    <n v="5"/>
    <x v="4"/>
    <x v="3"/>
    <x v="7"/>
    <x v="0"/>
    <s v="New"/>
    <x v="4"/>
    <s v="Resistance Band Set"/>
    <n v="2"/>
    <n v="41.32"/>
    <n v="0"/>
    <n v="14.91"/>
    <n v="82.64"/>
    <n v="29.82"/>
    <n v="52.82"/>
    <n v="0.63915779283639884"/>
  </r>
  <r>
    <n v="4472"/>
    <d v="2026-05-24T00:00:00"/>
    <n v="2026"/>
    <x v="1"/>
    <n v="5"/>
    <x v="4"/>
    <x v="3"/>
    <x v="8"/>
    <x v="3"/>
    <s v="New"/>
    <x v="1"/>
    <s v="Trail Boots"/>
    <n v="2"/>
    <n v="144.01"/>
    <n v="0"/>
    <n v="79.37"/>
    <n v="288.02"/>
    <n v="158.74"/>
    <n v="129.27999999999997"/>
    <n v="0.44885771821401282"/>
  </r>
  <r>
    <n v="4852"/>
    <d v="2026-05-24T00:00:00"/>
    <n v="2026"/>
    <x v="1"/>
    <n v="5"/>
    <x v="4"/>
    <x v="0"/>
    <x v="15"/>
    <x v="0"/>
    <s v="Business"/>
    <x v="0"/>
    <s v="Trail Bike Light"/>
    <n v="2"/>
    <n v="51.17"/>
    <n v="0.05"/>
    <n v="21.97"/>
    <n v="97.222999999999999"/>
    <n v="43.94"/>
    <n v="53.283000000000001"/>
    <n v="0.54804932989107513"/>
  </r>
  <r>
    <n v="4959"/>
    <d v="2026-05-24T00:00:00"/>
    <n v="2026"/>
    <x v="1"/>
    <n v="5"/>
    <x v="4"/>
    <x v="0"/>
    <x v="0"/>
    <x v="1"/>
    <s v="Business"/>
    <x v="3"/>
    <s v="Portable Camp Stove"/>
    <n v="6"/>
    <n v="83.58"/>
    <n v="0.2"/>
    <n v="40.5"/>
    <n v="401.18400000000003"/>
    <n v="243"/>
    <n v="158.18400000000003"/>
    <n v="0.39429289303661169"/>
  </r>
  <r>
    <n v="5056"/>
    <d v="2026-05-24T00:00:00"/>
    <n v="2026"/>
    <x v="1"/>
    <n v="5"/>
    <x v="4"/>
    <x v="2"/>
    <x v="16"/>
    <x v="3"/>
    <s v="Returning"/>
    <x v="3"/>
    <s v="Portable Camp Stove"/>
    <n v="2"/>
    <n v="80.010000000000005"/>
    <n v="0"/>
    <n v="38.54"/>
    <n v="160.02000000000001"/>
    <n v="77.08"/>
    <n v="82.940000000000012"/>
    <n v="0.51831021122359711"/>
  </r>
  <r>
    <n v="1152"/>
    <d v="2026-05-25T00:00:00"/>
    <n v="2026"/>
    <x v="1"/>
    <n v="5"/>
    <x v="4"/>
    <x v="3"/>
    <x v="7"/>
    <x v="0"/>
    <s v="New"/>
    <x v="1"/>
    <s v="Hiking Daypack 20L"/>
    <n v="2"/>
    <n v="94.4"/>
    <n v="0"/>
    <n v="46.39"/>
    <n v="188.8"/>
    <n v="92.78"/>
    <n v="96.02000000000001"/>
    <n v="0.50858050847457625"/>
  </r>
  <r>
    <n v="3919"/>
    <d v="2026-05-25T00:00:00"/>
    <n v="2026"/>
    <x v="1"/>
    <n v="5"/>
    <x v="4"/>
    <x v="2"/>
    <x v="2"/>
    <x v="2"/>
    <s v="Business"/>
    <x v="1"/>
    <s v="Summit Backpack 45L"/>
    <n v="6"/>
    <n v="157.33000000000001"/>
    <n v="0"/>
    <n v="78.849999999999994"/>
    <n v="943.98"/>
    <n v="473.09999999999997"/>
    <n v="470.88000000000005"/>
    <n v="0.4988241276298227"/>
  </r>
  <r>
    <n v="4202"/>
    <d v="2026-05-25T00:00:00"/>
    <n v="2026"/>
    <x v="1"/>
    <n v="5"/>
    <x v="4"/>
    <x v="2"/>
    <x v="3"/>
    <x v="0"/>
    <s v="New"/>
    <x v="3"/>
    <s v="Compact Sleeping Bag"/>
    <n v="1"/>
    <n v="125.44"/>
    <n v="0"/>
    <n v="59.92"/>
    <n v="125.44"/>
    <n v="59.92"/>
    <n v="65.52"/>
    <n v="0.5223214285714286"/>
  </r>
  <r>
    <n v="4274"/>
    <d v="2026-05-25T00:00:00"/>
    <n v="2026"/>
    <x v="1"/>
    <n v="5"/>
    <x v="4"/>
    <x v="1"/>
    <x v="12"/>
    <x v="3"/>
    <s v="Returning"/>
    <x v="4"/>
    <s v="Recovery Roller"/>
    <n v="2"/>
    <n v="36.18"/>
    <n v="0"/>
    <n v="13.71"/>
    <n v="72.36"/>
    <n v="27.42"/>
    <n v="44.94"/>
    <n v="0.62106135986733002"/>
  </r>
  <r>
    <n v="4364"/>
    <d v="2026-05-25T00:00:00"/>
    <n v="2026"/>
    <x v="1"/>
    <n v="5"/>
    <x v="4"/>
    <x v="0"/>
    <x v="15"/>
    <x v="2"/>
    <s v="Returning"/>
    <x v="4"/>
    <s v="Resistance Band Set"/>
    <n v="1"/>
    <n v="41"/>
    <n v="0.05"/>
    <n v="14.51"/>
    <n v="38.949999999999996"/>
    <n v="14.51"/>
    <n v="24.439999999999998"/>
    <n v="0.62747111681643131"/>
  </r>
  <r>
    <n v="4896"/>
    <d v="2026-05-25T00:00:00"/>
    <n v="2026"/>
    <x v="1"/>
    <n v="5"/>
    <x v="4"/>
    <x v="2"/>
    <x v="5"/>
    <x v="0"/>
    <s v="Returning"/>
    <x v="1"/>
    <s v="Trekking Poles"/>
    <n v="1"/>
    <n v="72.33"/>
    <n v="0.1"/>
    <n v="32.61"/>
    <n v="65.096999999999994"/>
    <n v="32.61"/>
    <n v="32.486999999999995"/>
    <n v="0.49905525600258072"/>
  </r>
  <r>
    <n v="5109"/>
    <d v="2026-05-25T00:00:00"/>
    <n v="2026"/>
    <x v="1"/>
    <n v="5"/>
    <x v="4"/>
    <x v="3"/>
    <x v="4"/>
    <x v="0"/>
    <s v="Business"/>
    <x v="3"/>
    <s v="Compact Sleeping Bag"/>
    <n v="2"/>
    <n v="125.42"/>
    <n v="0"/>
    <n v="62.28"/>
    <n v="250.84"/>
    <n v="124.56"/>
    <n v="126.28"/>
    <n v="0.50342848030617127"/>
  </r>
  <r>
    <n v="289"/>
    <d v="2026-05-26T00:00:00"/>
    <n v="2026"/>
    <x v="1"/>
    <n v="5"/>
    <x v="4"/>
    <x v="0"/>
    <x v="15"/>
    <x v="0"/>
    <s v="Business"/>
    <x v="0"/>
    <s v="Compact Repair Kit"/>
    <n v="2"/>
    <n v="41.29"/>
    <n v="0.15"/>
    <n v="16.43"/>
    <n v="70.192999999999998"/>
    <n v="32.86"/>
    <n v="37.332999999999998"/>
    <n v="0.531862151496588"/>
  </r>
  <r>
    <n v="4092"/>
    <d v="2026-05-26T00:00:00"/>
    <n v="2026"/>
    <x v="1"/>
    <n v="5"/>
    <x v="4"/>
    <x v="3"/>
    <x v="8"/>
    <x v="1"/>
    <s v="Business"/>
    <x v="2"/>
    <s v="Carry-On Duffel"/>
    <n v="8"/>
    <n v="131.4"/>
    <n v="0.05"/>
    <n v="66.489999999999995"/>
    <n v="998.64"/>
    <n v="531.91999999999996"/>
    <n v="466.72"/>
    <n v="0.46735560362092449"/>
  </r>
  <r>
    <n v="4727"/>
    <d v="2026-05-26T00:00:00"/>
    <n v="2026"/>
    <x v="1"/>
    <n v="5"/>
    <x v="4"/>
    <x v="2"/>
    <x v="16"/>
    <x v="0"/>
    <s v="New"/>
    <x v="1"/>
    <s v="Trail Boots"/>
    <n v="4"/>
    <n v="140.66999999999999"/>
    <n v="0"/>
    <n v="80.72"/>
    <n v="562.67999999999995"/>
    <n v="322.88"/>
    <n v="239.79999999999995"/>
    <n v="0.42617473519584842"/>
  </r>
  <r>
    <n v="4753"/>
    <d v="2026-05-26T00:00:00"/>
    <n v="2026"/>
    <x v="1"/>
    <n v="5"/>
    <x v="4"/>
    <x v="3"/>
    <x v="8"/>
    <x v="0"/>
    <s v="Returning"/>
    <x v="4"/>
    <s v="Recovery Roller"/>
    <n v="1"/>
    <n v="36.659999999999997"/>
    <n v="0.05"/>
    <n v="13.51"/>
    <n v="34.826999999999998"/>
    <n v="13.51"/>
    <n v="21.317"/>
    <n v="0.61208257960777557"/>
  </r>
  <r>
    <n v="942"/>
    <d v="2026-05-27T00:00:00"/>
    <n v="2026"/>
    <x v="1"/>
    <n v="5"/>
    <x v="4"/>
    <x v="3"/>
    <x v="4"/>
    <x v="0"/>
    <s v="Returning"/>
    <x v="2"/>
    <s v="Packing Cube Set"/>
    <n v="1"/>
    <n v="46.28"/>
    <n v="0.05"/>
    <n v="17.95"/>
    <n v="43.966000000000001"/>
    <n v="17.95"/>
    <n v="26.016000000000002"/>
    <n v="0.591729973161079"/>
  </r>
  <r>
    <n v="1755"/>
    <d v="2026-05-27T00:00:00"/>
    <n v="2026"/>
    <x v="1"/>
    <n v="5"/>
    <x v="4"/>
    <x v="3"/>
    <x v="13"/>
    <x v="3"/>
    <s v="Returning"/>
    <x v="1"/>
    <s v="Hiking Daypack 20L"/>
    <n v="2"/>
    <n v="92.12"/>
    <n v="0"/>
    <n v="46.64"/>
    <n v="184.24"/>
    <n v="93.28"/>
    <n v="90.960000000000008"/>
    <n v="0.49370386452453324"/>
  </r>
  <r>
    <n v="3073"/>
    <d v="2026-05-27T00:00:00"/>
    <n v="2026"/>
    <x v="1"/>
    <n v="5"/>
    <x v="4"/>
    <x v="3"/>
    <x v="13"/>
    <x v="0"/>
    <s v="Returning"/>
    <x v="4"/>
    <s v="Resistance Band Set"/>
    <n v="3"/>
    <n v="39.549999999999997"/>
    <n v="0"/>
    <n v="14.87"/>
    <n v="118.64999999999999"/>
    <n v="44.61"/>
    <n v="74.039999999999992"/>
    <n v="0.6240202275600506"/>
  </r>
  <r>
    <n v="4230"/>
    <d v="2026-05-27T00:00:00"/>
    <n v="2026"/>
    <x v="1"/>
    <n v="5"/>
    <x v="4"/>
    <x v="0"/>
    <x v="0"/>
    <x v="2"/>
    <s v="New"/>
    <x v="0"/>
    <s v="Commuter Helmet"/>
    <n v="1"/>
    <n v="83.3"/>
    <n v="0"/>
    <n v="41.93"/>
    <n v="83.3"/>
    <n v="41.93"/>
    <n v="41.37"/>
    <n v="0.49663865546218489"/>
  </r>
  <r>
    <n v="644"/>
    <d v="2026-05-28T00:00:00"/>
    <n v="2026"/>
    <x v="1"/>
    <n v="5"/>
    <x v="4"/>
    <x v="3"/>
    <x v="13"/>
    <x v="2"/>
    <s v="New"/>
    <x v="1"/>
    <s v="Hiking Daypack 20L"/>
    <n v="2"/>
    <n v="93.84"/>
    <n v="0"/>
    <n v="44.72"/>
    <n v="187.68"/>
    <n v="89.44"/>
    <n v="98.240000000000009"/>
    <n v="0.52344416027280483"/>
  </r>
  <r>
    <n v="1122"/>
    <d v="2026-05-28T00:00:00"/>
    <n v="2026"/>
    <x v="1"/>
    <n v="5"/>
    <x v="4"/>
    <x v="2"/>
    <x v="16"/>
    <x v="0"/>
    <s v="Returning"/>
    <x v="0"/>
    <s v="Trail Bike Light"/>
    <n v="2"/>
    <n v="51.25"/>
    <n v="0"/>
    <n v="22.57"/>
    <n v="102.5"/>
    <n v="45.14"/>
    <n v="57.36"/>
    <n v="0.55960975609756092"/>
  </r>
  <r>
    <n v="2019"/>
    <d v="2026-05-28T00:00:00"/>
    <n v="2026"/>
    <x v="1"/>
    <n v="5"/>
    <x v="4"/>
    <x v="3"/>
    <x v="13"/>
    <x v="1"/>
    <s v="Business"/>
    <x v="0"/>
    <s v="Commuter Helmet"/>
    <n v="8"/>
    <n v="80.13"/>
    <n v="0.1"/>
    <n v="43.8"/>
    <n v="576.93600000000004"/>
    <n v="350.4"/>
    <n v="226.53600000000006"/>
    <n v="0.39265360455925796"/>
  </r>
  <r>
    <n v="2432"/>
    <d v="2026-05-28T00:00:00"/>
    <n v="2026"/>
    <x v="1"/>
    <n v="5"/>
    <x v="4"/>
    <x v="1"/>
    <x v="12"/>
    <x v="0"/>
    <s v="Returning"/>
    <x v="4"/>
    <s v="Resistance Band Set"/>
    <n v="1"/>
    <n v="41.13"/>
    <n v="0"/>
    <n v="14.8"/>
    <n v="41.13"/>
    <n v="14.8"/>
    <n v="26.330000000000002"/>
    <n v="0.64016532944322879"/>
  </r>
  <r>
    <n v="2989"/>
    <d v="2026-05-28T00:00:00"/>
    <n v="2026"/>
    <x v="1"/>
    <n v="5"/>
    <x v="4"/>
    <x v="3"/>
    <x v="13"/>
    <x v="0"/>
    <s v="Returning"/>
    <x v="3"/>
    <s v="Portable Camp Stove"/>
    <n v="1"/>
    <n v="81.28"/>
    <n v="0.15"/>
    <n v="39.020000000000003"/>
    <n v="69.087999999999994"/>
    <n v="39.020000000000003"/>
    <n v="30.067999999999991"/>
    <n v="0.43521306160259371"/>
  </r>
  <r>
    <n v="3019"/>
    <d v="2026-05-28T00:00:00"/>
    <n v="2026"/>
    <x v="1"/>
    <n v="5"/>
    <x v="4"/>
    <x v="2"/>
    <x v="3"/>
    <x v="0"/>
    <s v="Business"/>
    <x v="2"/>
    <s v="Packing Cube Set"/>
    <n v="1"/>
    <n v="46.19"/>
    <n v="0"/>
    <n v="18.329999999999998"/>
    <n v="46.19"/>
    <n v="18.329999999999998"/>
    <n v="27.86"/>
    <n v="0.60316085732842606"/>
  </r>
  <r>
    <n v="3798"/>
    <d v="2026-05-28T00:00:00"/>
    <n v="2026"/>
    <x v="1"/>
    <n v="5"/>
    <x v="4"/>
    <x v="3"/>
    <x v="8"/>
    <x v="0"/>
    <s v="Returning"/>
    <x v="1"/>
    <s v="Summit Backpack 45L"/>
    <n v="3"/>
    <n v="156.58000000000001"/>
    <n v="0"/>
    <n v="79.099999999999994"/>
    <n v="469.74"/>
    <n v="237.29999999999998"/>
    <n v="232.44000000000003"/>
    <n v="0.49482692553327379"/>
  </r>
  <r>
    <n v="3862"/>
    <d v="2026-05-28T00:00:00"/>
    <n v="2026"/>
    <x v="1"/>
    <n v="5"/>
    <x v="4"/>
    <x v="3"/>
    <x v="13"/>
    <x v="3"/>
    <s v="New"/>
    <x v="4"/>
    <s v="Weighted Vest"/>
    <n v="1"/>
    <n v="123.91"/>
    <n v="0"/>
    <n v="68.89"/>
    <n v="123.91"/>
    <n v="68.89"/>
    <n v="55.019999999999996"/>
    <n v="0.44403195867968687"/>
  </r>
  <r>
    <n v="4281"/>
    <d v="2026-05-28T00:00:00"/>
    <n v="2026"/>
    <x v="1"/>
    <n v="5"/>
    <x v="4"/>
    <x v="2"/>
    <x v="2"/>
    <x v="3"/>
    <s v="New"/>
    <x v="0"/>
    <s v="Trail Bike Light"/>
    <n v="1"/>
    <n v="50.64"/>
    <n v="0"/>
    <n v="22.97"/>
    <n v="50.64"/>
    <n v="22.97"/>
    <n v="27.67"/>
    <n v="0.54640600315955767"/>
  </r>
  <r>
    <n v="191"/>
    <d v="2026-05-29T00:00:00"/>
    <n v="2026"/>
    <x v="1"/>
    <n v="5"/>
    <x v="4"/>
    <x v="2"/>
    <x v="5"/>
    <x v="0"/>
    <s v="Returning"/>
    <x v="1"/>
    <s v="Trekking Poles"/>
    <n v="2"/>
    <n v="70.48"/>
    <n v="0.1"/>
    <n v="33.229999999999997"/>
    <n v="126.864"/>
    <n v="66.459999999999994"/>
    <n v="60.404000000000011"/>
    <n v="0.47613192079707412"/>
  </r>
  <r>
    <n v="1039"/>
    <d v="2026-05-29T00:00:00"/>
    <n v="2026"/>
    <x v="1"/>
    <n v="5"/>
    <x v="4"/>
    <x v="1"/>
    <x v="11"/>
    <x v="3"/>
    <s v="New"/>
    <x v="0"/>
    <s v="Compact Repair Kit"/>
    <n v="1"/>
    <n v="41.27"/>
    <n v="0.05"/>
    <n v="17.149999999999999"/>
    <n v="39.206499999999998"/>
    <n v="17.149999999999999"/>
    <n v="22.0565"/>
    <n v="0.56257253261576523"/>
  </r>
  <r>
    <n v="2641"/>
    <d v="2026-05-29T00:00:00"/>
    <n v="2026"/>
    <x v="1"/>
    <n v="5"/>
    <x v="4"/>
    <x v="0"/>
    <x v="15"/>
    <x v="3"/>
    <s v="Returning"/>
    <x v="4"/>
    <s v="Recovery Roller"/>
    <n v="2"/>
    <n v="36.9"/>
    <n v="0"/>
    <n v="14.07"/>
    <n v="73.8"/>
    <n v="28.14"/>
    <n v="45.66"/>
    <n v="0.61869918699186988"/>
  </r>
  <r>
    <n v="3058"/>
    <d v="2026-05-29T00:00:00"/>
    <n v="2026"/>
    <x v="1"/>
    <n v="5"/>
    <x v="4"/>
    <x v="1"/>
    <x v="11"/>
    <x v="0"/>
    <s v="Returning"/>
    <x v="3"/>
    <s v="Trail Tent 2P"/>
    <n v="1"/>
    <n v="196.91"/>
    <n v="0"/>
    <n v="106.31"/>
    <n v="196.91"/>
    <n v="106.31"/>
    <n v="90.6"/>
    <n v="0.46010867909197095"/>
  </r>
  <r>
    <n v="3110"/>
    <d v="2026-05-29T00:00:00"/>
    <n v="2026"/>
    <x v="1"/>
    <n v="5"/>
    <x v="4"/>
    <x v="1"/>
    <x v="6"/>
    <x v="2"/>
    <s v="Business"/>
    <x v="4"/>
    <s v="Recovery Roller"/>
    <n v="3"/>
    <n v="35.79"/>
    <n v="0"/>
    <n v="13.67"/>
    <n v="107.37"/>
    <n v="41.01"/>
    <n v="66.360000000000014"/>
    <n v="0.61804973456272716"/>
  </r>
  <r>
    <n v="3981"/>
    <d v="2026-05-29T00:00:00"/>
    <n v="2026"/>
    <x v="1"/>
    <n v="5"/>
    <x v="4"/>
    <x v="3"/>
    <x v="13"/>
    <x v="0"/>
    <s v="New"/>
    <x v="0"/>
    <s v="Commuter Helmet"/>
    <n v="2"/>
    <n v="82.22"/>
    <n v="0.05"/>
    <n v="42.35"/>
    <n v="156.21799999999999"/>
    <n v="84.7"/>
    <n v="71.517999999999986"/>
    <n v="0.45780895927485943"/>
  </r>
  <r>
    <n v="4663"/>
    <d v="2026-05-29T00:00:00"/>
    <n v="2026"/>
    <x v="1"/>
    <n v="5"/>
    <x v="4"/>
    <x v="2"/>
    <x v="5"/>
    <x v="0"/>
    <s v="New"/>
    <x v="0"/>
    <s v="Compact Repair Kit"/>
    <n v="1"/>
    <n v="40.57"/>
    <n v="0"/>
    <n v="16.809999999999999"/>
    <n v="40.57"/>
    <n v="16.809999999999999"/>
    <n v="23.76"/>
    <n v="0.58565442445156524"/>
  </r>
  <r>
    <n v="5021"/>
    <d v="2026-05-29T00:00:00"/>
    <n v="2026"/>
    <x v="1"/>
    <n v="5"/>
    <x v="4"/>
    <x v="2"/>
    <x v="10"/>
    <x v="2"/>
    <s v="Returning"/>
    <x v="3"/>
    <s v="Trail Tent 2P"/>
    <n v="1"/>
    <n v="191.62"/>
    <n v="0.05"/>
    <n v="106.15"/>
    <n v="182.03899999999999"/>
    <n v="106.15"/>
    <n v="75.888999999999982"/>
    <n v="0.41688319535923613"/>
  </r>
  <r>
    <n v="5107"/>
    <d v="2026-05-29T00:00:00"/>
    <n v="2026"/>
    <x v="1"/>
    <n v="5"/>
    <x v="4"/>
    <x v="1"/>
    <x v="6"/>
    <x v="3"/>
    <s v="Returning"/>
    <x v="1"/>
    <s v="Summit Backpack 45L"/>
    <n v="1"/>
    <n v="154.07"/>
    <n v="0.05"/>
    <n v="78.400000000000006"/>
    <n v="146.36649999999997"/>
    <n v="78.400000000000006"/>
    <n v="67.966499999999968"/>
    <n v="0.46435830603314271"/>
  </r>
  <r>
    <n v="454"/>
    <d v="2026-05-30T00:00:00"/>
    <n v="2026"/>
    <x v="1"/>
    <n v="5"/>
    <x v="4"/>
    <x v="2"/>
    <x v="10"/>
    <x v="3"/>
    <s v="Returning"/>
    <x v="3"/>
    <s v="Compact Sleeping Bag"/>
    <n v="1"/>
    <n v="120.8"/>
    <n v="0"/>
    <n v="61.4"/>
    <n v="120.8"/>
    <n v="61.4"/>
    <n v="59.4"/>
    <n v="0.49172185430463577"/>
  </r>
  <r>
    <n v="873"/>
    <d v="2026-05-30T00:00:00"/>
    <n v="2026"/>
    <x v="1"/>
    <n v="5"/>
    <x v="4"/>
    <x v="2"/>
    <x v="10"/>
    <x v="0"/>
    <s v="Business"/>
    <x v="0"/>
    <s v="Compact Repair Kit"/>
    <n v="1"/>
    <n v="40.15"/>
    <n v="0"/>
    <n v="16.82"/>
    <n v="40.15"/>
    <n v="16.82"/>
    <n v="23.33"/>
    <n v="0.58107098381070976"/>
  </r>
  <r>
    <n v="1116"/>
    <d v="2026-05-30T00:00:00"/>
    <n v="2026"/>
    <x v="1"/>
    <n v="5"/>
    <x v="4"/>
    <x v="1"/>
    <x v="12"/>
    <x v="1"/>
    <s v="Business"/>
    <x v="2"/>
    <s v="Carry-On Duffel"/>
    <n v="5"/>
    <n v="134.4"/>
    <n v="0.15"/>
    <n v="67.709999999999994"/>
    <n v="571.19999999999993"/>
    <n v="338.54999999999995"/>
    <n v="232.64999999999998"/>
    <n v="0.40730042016806722"/>
  </r>
  <r>
    <n v="1206"/>
    <d v="2026-05-30T00:00:00"/>
    <n v="2026"/>
    <x v="1"/>
    <n v="5"/>
    <x v="4"/>
    <x v="3"/>
    <x v="13"/>
    <x v="0"/>
    <s v="Returning"/>
    <x v="2"/>
    <s v="Insulated Bottle"/>
    <n v="2"/>
    <n v="37.130000000000003"/>
    <n v="0.05"/>
    <n v="13.44"/>
    <n v="70.546999999999997"/>
    <n v="26.88"/>
    <n v="43.667000000000002"/>
    <n v="0.6189774193091131"/>
  </r>
  <r>
    <n v="1576"/>
    <d v="2026-05-30T00:00:00"/>
    <n v="2026"/>
    <x v="1"/>
    <n v="5"/>
    <x v="4"/>
    <x v="1"/>
    <x v="1"/>
    <x v="0"/>
    <s v="Business"/>
    <x v="3"/>
    <s v="Compact Sleeping Bag"/>
    <n v="6"/>
    <n v="123.82"/>
    <n v="0"/>
    <n v="61.91"/>
    <n v="742.92"/>
    <n v="371.46"/>
    <n v="371.46"/>
    <n v="0.5"/>
  </r>
  <r>
    <n v="2634"/>
    <d v="2026-05-30T00:00:00"/>
    <n v="2026"/>
    <x v="1"/>
    <n v="5"/>
    <x v="4"/>
    <x v="2"/>
    <x v="16"/>
    <x v="3"/>
    <s v="Returning"/>
    <x v="2"/>
    <s v="Insulated Bottle"/>
    <n v="2"/>
    <n v="36.94"/>
    <n v="0.05"/>
    <n v="13.82"/>
    <n v="70.185999999999993"/>
    <n v="27.64"/>
    <n v="42.545999999999992"/>
    <n v="0.60618926851508848"/>
  </r>
  <r>
    <n v="2649"/>
    <d v="2026-05-30T00:00:00"/>
    <n v="2026"/>
    <x v="1"/>
    <n v="5"/>
    <x v="4"/>
    <x v="0"/>
    <x v="0"/>
    <x v="0"/>
    <s v="New"/>
    <x v="3"/>
    <s v="Trail Tent 2P"/>
    <n v="3"/>
    <n v="199.17"/>
    <n v="0.05"/>
    <n v="105.24"/>
    <n v="567.6345"/>
    <n v="315.71999999999997"/>
    <n v="251.91450000000003"/>
    <n v="0.4437970207941907"/>
  </r>
  <r>
    <n v="2774"/>
    <d v="2026-05-30T00:00:00"/>
    <n v="2026"/>
    <x v="1"/>
    <n v="5"/>
    <x v="4"/>
    <x v="0"/>
    <x v="9"/>
    <x v="0"/>
    <s v="Returning"/>
    <x v="3"/>
    <s v="Portable Camp Stove"/>
    <n v="3"/>
    <n v="83.17"/>
    <n v="0"/>
    <n v="40.520000000000003"/>
    <n v="249.51"/>
    <n v="121.56"/>
    <n v="127.94999999999999"/>
    <n v="0.51280509799206442"/>
  </r>
  <r>
    <n v="3037"/>
    <d v="2026-05-30T00:00:00"/>
    <n v="2026"/>
    <x v="1"/>
    <n v="5"/>
    <x v="4"/>
    <x v="1"/>
    <x v="6"/>
    <x v="0"/>
    <s v="Business"/>
    <x v="2"/>
    <s v="Packing Cube Set"/>
    <n v="1"/>
    <n v="45.8"/>
    <n v="0.05"/>
    <n v="17.88"/>
    <n v="43.51"/>
    <n v="17.88"/>
    <n v="25.63"/>
    <n v="0.58905998621006661"/>
  </r>
  <r>
    <n v="3138"/>
    <d v="2026-05-30T00:00:00"/>
    <n v="2026"/>
    <x v="1"/>
    <n v="5"/>
    <x v="4"/>
    <x v="2"/>
    <x v="2"/>
    <x v="3"/>
    <s v="Returning"/>
    <x v="1"/>
    <s v="Summit Backpack 45L"/>
    <n v="1"/>
    <n v="154.85"/>
    <n v="0"/>
    <n v="80.17"/>
    <n v="154.85"/>
    <n v="80.17"/>
    <n v="74.679999999999993"/>
    <n v="0.48227316758153049"/>
  </r>
  <r>
    <n v="3228"/>
    <d v="2026-05-30T00:00:00"/>
    <n v="2026"/>
    <x v="1"/>
    <n v="5"/>
    <x v="4"/>
    <x v="3"/>
    <x v="13"/>
    <x v="0"/>
    <s v="Business"/>
    <x v="3"/>
    <s v="Trail Tent 2P"/>
    <n v="1"/>
    <n v="194.99"/>
    <n v="0"/>
    <n v="101.21"/>
    <n v="194.99"/>
    <n v="101.21"/>
    <n v="93.780000000000015"/>
    <n v="0.48094774090979031"/>
  </r>
  <r>
    <n v="3401"/>
    <d v="2026-05-30T00:00:00"/>
    <n v="2026"/>
    <x v="1"/>
    <n v="5"/>
    <x v="4"/>
    <x v="2"/>
    <x v="10"/>
    <x v="0"/>
    <s v="Returning"/>
    <x v="4"/>
    <s v="Recovery Roller"/>
    <n v="1"/>
    <n v="36.31"/>
    <n v="0"/>
    <n v="13.93"/>
    <n v="36.31"/>
    <n v="13.93"/>
    <n v="22.380000000000003"/>
    <n v="0.61635912971633167"/>
  </r>
  <r>
    <n v="3511"/>
    <d v="2026-05-30T00:00:00"/>
    <n v="2026"/>
    <x v="1"/>
    <n v="5"/>
    <x v="4"/>
    <x v="0"/>
    <x v="0"/>
    <x v="0"/>
    <s v="Returning"/>
    <x v="2"/>
    <s v="Packing Cube Set"/>
    <n v="1"/>
    <n v="47.19"/>
    <n v="0"/>
    <n v="18.54"/>
    <n v="47.19"/>
    <n v="18.54"/>
    <n v="28.65"/>
    <n v="0.60712015257469798"/>
  </r>
  <r>
    <n v="4485"/>
    <d v="2026-05-30T00:00:00"/>
    <n v="2026"/>
    <x v="1"/>
    <n v="5"/>
    <x v="4"/>
    <x v="3"/>
    <x v="8"/>
    <x v="0"/>
    <s v="New"/>
    <x v="4"/>
    <s v="Weighted Vest"/>
    <n v="1"/>
    <n v="124.14"/>
    <n v="0"/>
    <n v="70.900000000000006"/>
    <n v="124.14"/>
    <n v="70.900000000000006"/>
    <n v="53.239999999999995"/>
    <n v="0.42887062993394548"/>
  </r>
  <r>
    <n v="447"/>
    <d v="2026-05-31T00:00:00"/>
    <n v="2026"/>
    <x v="1"/>
    <n v="5"/>
    <x v="4"/>
    <x v="3"/>
    <x v="8"/>
    <x v="0"/>
    <s v="Returning"/>
    <x v="2"/>
    <s v="Carry-On Duffel"/>
    <n v="1"/>
    <n v="131.94999999999999"/>
    <n v="0"/>
    <n v="65.17"/>
    <n v="131.94999999999999"/>
    <n v="65.17"/>
    <n v="66.779999999999987"/>
    <n v="0.50610079575596811"/>
  </r>
  <r>
    <n v="1208"/>
    <d v="2026-05-31T00:00:00"/>
    <n v="2026"/>
    <x v="1"/>
    <n v="5"/>
    <x v="4"/>
    <x v="3"/>
    <x v="8"/>
    <x v="3"/>
    <s v="New"/>
    <x v="0"/>
    <s v="Cycling Pack 12L"/>
    <n v="1"/>
    <n v="102.24"/>
    <n v="0"/>
    <n v="50.75"/>
    <n v="102.24"/>
    <n v="50.75"/>
    <n v="51.489999999999995"/>
    <n v="0.50361893583724571"/>
  </r>
  <r>
    <n v="1355"/>
    <d v="2026-05-31T00:00:00"/>
    <n v="2026"/>
    <x v="1"/>
    <n v="5"/>
    <x v="4"/>
    <x v="3"/>
    <x v="13"/>
    <x v="3"/>
    <s v="New"/>
    <x v="1"/>
    <s v="Summit Backpack 45L"/>
    <n v="2"/>
    <n v="152.07"/>
    <n v="0"/>
    <n v="76.849999999999994"/>
    <n v="304.14"/>
    <n v="153.69999999999999"/>
    <n v="150.44"/>
    <n v="0.49464062602748737"/>
  </r>
  <r>
    <n v="1474"/>
    <d v="2026-05-31T00:00:00"/>
    <n v="2026"/>
    <x v="1"/>
    <n v="5"/>
    <x v="4"/>
    <x v="2"/>
    <x v="3"/>
    <x v="0"/>
    <s v="New"/>
    <x v="3"/>
    <s v="Compact Sleeping Bag"/>
    <n v="2"/>
    <n v="123.34"/>
    <n v="0.05"/>
    <n v="58.96"/>
    <n v="234.346"/>
    <n v="117.92"/>
    <n v="116.426"/>
    <n v="0.49681240558831813"/>
  </r>
  <r>
    <n v="1625"/>
    <d v="2026-05-31T00:00:00"/>
    <n v="2026"/>
    <x v="1"/>
    <n v="5"/>
    <x v="4"/>
    <x v="2"/>
    <x v="2"/>
    <x v="2"/>
    <s v="Returning"/>
    <x v="1"/>
    <s v="Summit Backpack 45L"/>
    <n v="1"/>
    <n v="155.81"/>
    <n v="0"/>
    <n v="80.31"/>
    <n v="155.81"/>
    <n v="80.31"/>
    <n v="75.5"/>
    <n v="0.48456453372697517"/>
  </r>
  <r>
    <n v="1877"/>
    <d v="2026-05-31T00:00:00"/>
    <n v="2026"/>
    <x v="1"/>
    <n v="5"/>
    <x v="4"/>
    <x v="2"/>
    <x v="16"/>
    <x v="0"/>
    <s v="Returning"/>
    <x v="2"/>
    <s v="Travel Backpack 35L"/>
    <n v="1"/>
    <n v="163.19"/>
    <n v="0.05"/>
    <n v="87.95"/>
    <n v="155.03049999999999"/>
    <n v="87.95"/>
    <n v="67.080499999999986"/>
    <n v="0.4326922766810401"/>
  </r>
  <r>
    <n v="1978"/>
    <d v="2026-05-31T00:00:00"/>
    <n v="2026"/>
    <x v="1"/>
    <n v="5"/>
    <x v="4"/>
    <x v="1"/>
    <x v="12"/>
    <x v="0"/>
    <s v="Returning"/>
    <x v="1"/>
    <s v="Trail Boots"/>
    <n v="1"/>
    <n v="147.30000000000001"/>
    <n v="0.05"/>
    <n v="81.510000000000005"/>
    <n v="139.935"/>
    <n v="81.510000000000005"/>
    <n v="58.424999999999997"/>
    <n v="0.41751527494908347"/>
  </r>
  <r>
    <n v="3616"/>
    <d v="2026-05-31T00:00:00"/>
    <n v="2026"/>
    <x v="1"/>
    <n v="5"/>
    <x v="4"/>
    <x v="2"/>
    <x v="2"/>
    <x v="0"/>
    <s v="Returning"/>
    <x v="4"/>
    <s v="Weighted Vest"/>
    <n v="5"/>
    <n v="126.16"/>
    <n v="0"/>
    <n v="68.59"/>
    <n v="630.79999999999995"/>
    <n v="342.95000000000005"/>
    <n v="287.84999999999991"/>
    <n v="0.45632530120481918"/>
  </r>
  <r>
    <n v="3992"/>
    <d v="2026-05-31T00:00:00"/>
    <n v="2026"/>
    <x v="1"/>
    <n v="5"/>
    <x v="4"/>
    <x v="3"/>
    <x v="8"/>
    <x v="0"/>
    <s v="New"/>
    <x v="2"/>
    <s v="Travel Backpack 35L"/>
    <n v="2"/>
    <n v="163.57"/>
    <n v="0"/>
    <n v="85.72"/>
    <n v="327.14"/>
    <n v="171.44"/>
    <n v="155.69999999999999"/>
    <n v="0.47594302133643085"/>
  </r>
  <r>
    <n v="4091"/>
    <d v="2026-05-31T00:00:00"/>
    <n v="2026"/>
    <x v="1"/>
    <n v="5"/>
    <x v="4"/>
    <x v="2"/>
    <x v="16"/>
    <x v="0"/>
    <s v="New"/>
    <x v="1"/>
    <s v="Trail Boots"/>
    <n v="1"/>
    <n v="142.06"/>
    <n v="0"/>
    <n v="77.36"/>
    <n v="142.06"/>
    <n v="77.36"/>
    <n v="64.7"/>
    <n v="0.45544136280444886"/>
  </r>
  <r>
    <n v="4204"/>
    <d v="2026-05-31T00:00:00"/>
    <n v="2026"/>
    <x v="1"/>
    <n v="5"/>
    <x v="4"/>
    <x v="1"/>
    <x v="11"/>
    <x v="0"/>
    <s v="New"/>
    <x v="0"/>
    <s v="Commuter Helmet"/>
    <n v="1"/>
    <n v="81.37"/>
    <n v="0"/>
    <n v="42.01"/>
    <n v="81.37"/>
    <n v="42.01"/>
    <n v="39.360000000000007"/>
    <n v="0.48371635737986979"/>
  </r>
  <r>
    <n v="4234"/>
    <d v="2026-05-31T00:00:00"/>
    <n v="2026"/>
    <x v="1"/>
    <n v="5"/>
    <x v="4"/>
    <x v="3"/>
    <x v="8"/>
    <x v="2"/>
    <s v="New"/>
    <x v="3"/>
    <s v="Compact Sleeping Bag"/>
    <n v="1"/>
    <n v="120.75"/>
    <n v="0"/>
    <n v="61.21"/>
    <n v="120.75"/>
    <n v="61.21"/>
    <n v="59.54"/>
    <n v="0.49308488612836437"/>
  </r>
  <r>
    <n v="4696"/>
    <d v="2026-05-31T00:00:00"/>
    <n v="2026"/>
    <x v="1"/>
    <n v="5"/>
    <x v="4"/>
    <x v="1"/>
    <x v="14"/>
    <x v="0"/>
    <s v="New"/>
    <x v="0"/>
    <s v="Commuter Helmet"/>
    <n v="4"/>
    <n v="81.790000000000006"/>
    <n v="0"/>
    <n v="42.96"/>
    <n v="327.16000000000003"/>
    <n v="171.84"/>
    <n v="155.32000000000002"/>
    <n v="0.47475241472062601"/>
  </r>
  <r>
    <n v="4755"/>
    <d v="2026-05-31T00:00:00"/>
    <n v="2026"/>
    <x v="1"/>
    <n v="5"/>
    <x v="4"/>
    <x v="0"/>
    <x v="15"/>
    <x v="0"/>
    <s v="New"/>
    <x v="3"/>
    <s v="Portable Camp Stove"/>
    <n v="1"/>
    <n v="81.2"/>
    <n v="0.1"/>
    <n v="40.270000000000003"/>
    <n v="73.08"/>
    <n v="40.270000000000003"/>
    <n v="32.809999999999995"/>
    <n v="0.44896004378762994"/>
  </r>
  <r>
    <n v="5090"/>
    <d v="2026-05-31T00:00:00"/>
    <n v="2026"/>
    <x v="1"/>
    <n v="5"/>
    <x v="4"/>
    <x v="1"/>
    <x v="1"/>
    <x v="3"/>
    <s v="New"/>
    <x v="2"/>
    <s v="Packing Cube Set"/>
    <n v="2"/>
    <n v="46.52"/>
    <n v="0.05"/>
    <n v="18.739999999999998"/>
    <n v="88.388000000000005"/>
    <n v="37.479999999999997"/>
    <n v="50.908000000000008"/>
    <n v="0.57596053762954258"/>
  </r>
  <r>
    <n v="27"/>
    <d v="2026-06-01T00:00:00"/>
    <n v="2026"/>
    <x v="1"/>
    <n v="6"/>
    <x v="5"/>
    <x v="3"/>
    <x v="13"/>
    <x v="0"/>
    <s v="Returning"/>
    <x v="3"/>
    <s v="Trail Tent 2P"/>
    <n v="1"/>
    <n v="195.22"/>
    <n v="0"/>
    <n v="105.91"/>
    <n v="195.22"/>
    <n v="105.91"/>
    <n v="89.31"/>
    <n v="0.45748386435816002"/>
  </r>
  <r>
    <n v="463"/>
    <d v="2026-06-01T00:00:00"/>
    <n v="2026"/>
    <x v="1"/>
    <n v="6"/>
    <x v="5"/>
    <x v="3"/>
    <x v="4"/>
    <x v="0"/>
    <s v="New"/>
    <x v="0"/>
    <s v="Compact Repair Kit"/>
    <n v="1"/>
    <n v="40.71"/>
    <n v="0.05"/>
    <n v="16.559999999999999"/>
    <n v="38.674500000000002"/>
    <n v="16.559999999999999"/>
    <n v="22.114500000000003"/>
    <n v="0.57181088314005357"/>
  </r>
  <r>
    <n v="653"/>
    <d v="2026-06-01T00:00:00"/>
    <n v="2026"/>
    <x v="1"/>
    <n v="6"/>
    <x v="5"/>
    <x v="1"/>
    <x v="11"/>
    <x v="0"/>
    <s v="Returning"/>
    <x v="4"/>
    <s v="Resistance Band Set"/>
    <n v="1"/>
    <n v="41.26"/>
    <n v="0.05"/>
    <n v="14.32"/>
    <n v="39.196999999999996"/>
    <n v="14.32"/>
    <n v="24.876999999999995"/>
    <n v="0.63466591831007468"/>
  </r>
  <r>
    <n v="1485"/>
    <d v="2026-06-01T00:00:00"/>
    <n v="2026"/>
    <x v="1"/>
    <n v="6"/>
    <x v="5"/>
    <x v="1"/>
    <x v="11"/>
    <x v="2"/>
    <s v="New"/>
    <x v="4"/>
    <s v="Resistance Band Set"/>
    <n v="2"/>
    <n v="40.840000000000003"/>
    <n v="0"/>
    <n v="14.48"/>
    <n v="81.680000000000007"/>
    <n v="28.96"/>
    <n v="52.720000000000006"/>
    <n v="0.64544564152791384"/>
  </r>
  <r>
    <n v="1925"/>
    <d v="2026-06-01T00:00:00"/>
    <n v="2026"/>
    <x v="1"/>
    <n v="6"/>
    <x v="5"/>
    <x v="3"/>
    <x v="4"/>
    <x v="0"/>
    <s v="Returning"/>
    <x v="1"/>
    <s v="Trail Boots"/>
    <n v="1"/>
    <n v="143.32"/>
    <n v="0"/>
    <n v="80.36"/>
    <n v="143.32"/>
    <n v="80.36"/>
    <n v="62.959999999999994"/>
    <n v="0.43929667876081496"/>
  </r>
  <r>
    <n v="1952"/>
    <d v="2026-06-01T00:00:00"/>
    <n v="2026"/>
    <x v="1"/>
    <n v="6"/>
    <x v="5"/>
    <x v="0"/>
    <x v="15"/>
    <x v="0"/>
    <s v="New"/>
    <x v="1"/>
    <s v="Summit Backpack 45L"/>
    <n v="2"/>
    <n v="156.31"/>
    <n v="0"/>
    <n v="79.87"/>
    <n v="312.62"/>
    <n v="159.74"/>
    <n v="152.88"/>
    <n v="0.4890282131661442"/>
  </r>
  <r>
    <n v="2010"/>
    <d v="2026-06-01T00:00:00"/>
    <n v="2026"/>
    <x v="1"/>
    <n v="6"/>
    <x v="5"/>
    <x v="3"/>
    <x v="8"/>
    <x v="0"/>
    <s v="New"/>
    <x v="0"/>
    <s v="Cycling Pack 12L"/>
    <n v="3"/>
    <n v="100.69"/>
    <n v="0.1"/>
    <n v="51.31"/>
    <n v="271.863"/>
    <n v="153.93"/>
    <n v="117.93299999999999"/>
    <n v="0.43379569856876438"/>
  </r>
  <r>
    <n v="2114"/>
    <d v="2026-06-01T00:00:00"/>
    <n v="2026"/>
    <x v="1"/>
    <n v="6"/>
    <x v="5"/>
    <x v="3"/>
    <x v="13"/>
    <x v="2"/>
    <s v="Business"/>
    <x v="2"/>
    <s v="Packing Cube Set"/>
    <n v="2"/>
    <n v="45.54"/>
    <n v="0.1"/>
    <n v="18.309999999999999"/>
    <n v="81.971999999999994"/>
    <n v="36.619999999999997"/>
    <n v="45.351999999999997"/>
    <n v="0.5532620894939736"/>
  </r>
  <r>
    <n v="3104"/>
    <d v="2026-06-01T00:00:00"/>
    <n v="2026"/>
    <x v="1"/>
    <n v="6"/>
    <x v="5"/>
    <x v="2"/>
    <x v="3"/>
    <x v="1"/>
    <s v="Business"/>
    <x v="1"/>
    <s v="Summit Backpack 45L"/>
    <n v="5"/>
    <n v="153.97"/>
    <n v="0.15"/>
    <n v="79.81"/>
    <n v="654.37249999999995"/>
    <n v="399.05"/>
    <n v="255.32249999999993"/>
    <n v="0.39017914108554369"/>
  </r>
  <r>
    <n v="3230"/>
    <d v="2026-06-01T00:00:00"/>
    <n v="2026"/>
    <x v="1"/>
    <n v="6"/>
    <x v="5"/>
    <x v="2"/>
    <x v="16"/>
    <x v="2"/>
    <s v="Returning"/>
    <x v="4"/>
    <s v="Weighted Vest"/>
    <n v="1"/>
    <n v="124.17"/>
    <n v="0"/>
    <n v="71.040000000000006"/>
    <n v="124.17"/>
    <n v="71.040000000000006"/>
    <n v="53.129999999999995"/>
    <n v="0.4278811307079004"/>
  </r>
  <r>
    <n v="3415"/>
    <d v="2026-06-01T00:00:00"/>
    <n v="2026"/>
    <x v="1"/>
    <n v="6"/>
    <x v="5"/>
    <x v="2"/>
    <x v="5"/>
    <x v="2"/>
    <s v="Returning"/>
    <x v="1"/>
    <s v="Summit Backpack 45L"/>
    <n v="1"/>
    <n v="152.94999999999999"/>
    <n v="0.05"/>
    <n v="76.97"/>
    <n v="145.30249999999998"/>
    <n v="76.97"/>
    <n v="68.332499999999982"/>
    <n v="0.47027752447480248"/>
  </r>
  <r>
    <n v="4130"/>
    <d v="2026-06-01T00:00:00"/>
    <n v="2026"/>
    <x v="1"/>
    <n v="6"/>
    <x v="5"/>
    <x v="3"/>
    <x v="13"/>
    <x v="0"/>
    <s v="New"/>
    <x v="0"/>
    <s v="Commuter Helmet"/>
    <n v="3"/>
    <n v="80.099999999999994"/>
    <n v="0"/>
    <n v="43.51"/>
    <n v="240.29999999999998"/>
    <n v="130.53"/>
    <n v="109.76999999999998"/>
    <n v="0.45680399500624214"/>
  </r>
  <r>
    <n v="4314"/>
    <d v="2026-06-01T00:00:00"/>
    <n v="2026"/>
    <x v="1"/>
    <n v="6"/>
    <x v="5"/>
    <x v="3"/>
    <x v="4"/>
    <x v="2"/>
    <s v="New"/>
    <x v="4"/>
    <s v="Recovery Roller"/>
    <n v="2"/>
    <n v="36.61"/>
    <n v="0"/>
    <n v="14.15"/>
    <n v="73.22"/>
    <n v="28.3"/>
    <n v="44.92"/>
    <n v="0.61349358098880091"/>
  </r>
  <r>
    <n v="998"/>
    <d v="2026-06-02T00:00:00"/>
    <n v="2026"/>
    <x v="1"/>
    <n v="6"/>
    <x v="5"/>
    <x v="1"/>
    <x v="11"/>
    <x v="0"/>
    <s v="Returning"/>
    <x v="2"/>
    <s v="Carry-On Duffel"/>
    <n v="2"/>
    <n v="131.81"/>
    <n v="0.05"/>
    <n v="66.09"/>
    <n v="250.43899999999999"/>
    <n v="132.18"/>
    <n v="118.25899999999999"/>
    <n v="0.47220680485068217"/>
  </r>
  <r>
    <n v="1172"/>
    <d v="2026-06-02T00:00:00"/>
    <n v="2026"/>
    <x v="1"/>
    <n v="6"/>
    <x v="5"/>
    <x v="0"/>
    <x v="15"/>
    <x v="0"/>
    <s v="Returning"/>
    <x v="1"/>
    <s v="Summit Backpack 45L"/>
    <n v="1"/>
    <n v="153.43"/>
    <n v="0.05"/>
    <n v="78.16"/>
    <n v="145.7585"/>
    <n v="78.16"/>
    <n v="67.598500000000001"/>
    <n v="0.46377055197467043"/>
  </r>
  <r>
    <n v="1261"/>
    <d v="2026-06-02T00:00:00"/>
    <n v="2026"/>
    <x v="1"/>
    <n v="6"/>
    <x v="5"/>
    <x v="1"/>
    <x v="14"/>
    <x v="0"/>
    <s v="New"/>
    <x v="0"/>
    <s v="Commuter Helmet"/>
    <n v="2"/>
    <n v="80.06"/>
    <n v="0"/>
    <n v="42.87"/>
    <n v="160.12"/>
    <n v="85.74"/>
    <n v="74.38000000000001"/>
    <n v="0.4645266050462154"/>
  </r>
  <r>
    <n v="1762"/>
    <d v="2026-06-02T00:00:00"/>
    <n v="2026"/>
    <x v="1"/>
    <n v="6"/>
    <x v="5"/>
    <x v="3"/>
    <x v="13"/>
    <x v="2"/>
    <s v="Business"/>
    <x v="4"/>
    <s v="Resistance Band Set"/>
    <n v="1"/>
    <n v="40.549999999999997"/>
    <n v="0"/>
    <n v="15.16"/>
    <n v="40.549999999999997"/>
    <n v="15.16"/>
    <n v="25.389999999999997"/>
    <n v="0.62614056720098643"/>
  </r>
  <r>
    <n v="1851"/>
    <d v="2026-06-02T00:00:00"/>
    <n v="2026"/>
    <x v="1"/>
    <n v="6"/>
    <x v="5"/>
    <x v="1"/>
    <x v="6"/>
    <x v="0"/>
    <s v="New"/>
    <x v="2"/>
    <s v="Packing Cube Set"/>
    <n v="3"/>
    <n v="45.43"/>
    <n v="0.15"/>
    <n v="17.850000000000001"/>
    <n v="115.84649999999999"/>
    <n v="53.550000000000004"/>
    <n v="62.296499999999988"/>
    <n v="0.53775038520801222"/>
  </r>
  <r>
    <n v="3205"/>
    <d v="2026-06-02T00:00:00"/>
    <n v="2026"/>
    <x v="1"/>
    <n v="6"/>
    <x v="5"/>
    <x v="3"/>
    <x v="4"/>
    <x v="1"/>
    <s v="Business"/>
    <x v="1"/>
    <s v="Trail Boots"/>
    <n v="6"/>
    <n v="146.85"/>
    <n v="0.15"/>
    <n v="80.45"/>
    <n v="748.93499999999995"/>
    <n v="482.70000000000005"/>
    <n v="266.2349999999999"/>
    <n v="0.35548478839952724"/>
  </r>
  <r>
    <n v="1396"/>
    <d v="2026-06-03T00:00:00"/>
    <n v="2026"/>
    <x v="1"/>
    <n v="6"/>
    <x v="5"/>
    <x v="2"/>
    <x v="3"/>
    <x v="0"/>
    <s v="Business"/>
    <x v="3"/>
    <s v="Trail Tent 2P"/>
    <n v="1"/>
    <n v="192.33"/>
    <n v="0.1"/>
    <n v="105.15"/>
    <n v="173.09700000000001"/>
    <n v="105.15"/>
    <n v="67.947000000000003"/>
    <n v="0.39253713235931298"/>
  </r>
  <r>
    <n v="1441"/>
    <d v="2026-06-03T00:00:00"/>
    <n v="2026"/>
    <x v="1"/>
    <n v="6"/>
    <x v="5"/>
    <x v="2"/>
    <x v="10"/>
    <x v="3"/>
    <s v="New"/>
    <x v="2"/>
    <s v="Carry-On Duffel"/>
    <n v="3"/>
    <n v="135.4"/>
    <n v="0"/>
    <n v="65.16"/>
    <n v="406.20000000000005"/>
    <n v="195.48"/>
    <n v="210.72000000000006"/>
    <n v="0.51875923190546536"/>
  </r>
  <r>
    <n v="1511"/>
    <d v="2026-06-03T00:00:00"/>
    <n v="2026"/>
    <x v="1"/>
    <n v="6"/>
    <x v="5"/>
    <x v="2"/>
    <x v="5"/>
    <x v="0"/>
    <s v="New"/>
    <x v="4"/>
    <s v="Recovery Roller"/>
    <n v="2"/>
    <n v="36.08"/>
    <n v="0.05"/>
    <n v="13.73"/>
    <n v="68.551999999999992"/>
    <n v="27.46"/>
    <n v="41.091999999999992"/>
    <n v="0.59942817131520587"/>
  </r>
  <r>
    <n v="1701"/>
    <d v="2026-06-03T00:00:00"/>
    <n v="2026"/>
    <x v="1"/>
    <n v="6"/>
    <x v="5"/>
    <x v="0"/>
    <x v="9"/>
    <x v="0"/>
    <s v="New"/>
    <x v="2"/>
    <s v="Packing Cube Set"/>
    <n v="1"/>
    <n v="46.16"/>
    <n v="0"/>
    <n v="18.36"/>
    <n v="46.16"/>
    <n v="18.36"/>
    <n v="27.799999999999997"/>
    <n v="0.60225303292894283"/>
  </r>
  <r>
    <n v="1984"/>
    <d v="2026-06-03T00:00:00"/>
    <n v="2026"/>
    <x v="1"/>
    <n v="6"/>
    <x v="5"/>
    <x v="1"/>
    <x v="1"/>
    <x v="0"/>
    <s v="Returning"/>
    <x v="0"/>
    <s v="Trail Bike Light"/>
    <n v="2"/>
    <n v="50.77"/>
    <n v="0"/>
    <n v="22.93"/>
    <n v="101.54"/>
    <n v="45.86"/>
    <n v="55.680000000000007"/>
    <n v="0.54835532794957653"/>
  </r>
  <r>
    <n v="2572"/>
    <d v="2026-06-03T00:00:00"/>
    <n v="2026"/>
    <x v="1"/>
    <n v="6"/>
    <x v="5"/>
    <x v="3"/>
    <x v="8"/>
    <x v="3"/>
    <s v="Business"/>
    <x v="1"/>
    <s v="Trekking Poles"/>
    <n v="2"/>
    <n v="70.97"/>
    <n v="0.05"/>
    <n v="32.54"/>
    <n v="134.84299999999999"/>
    <n v="65.08"/>
    <n v="69.762999999999991"/>
    <n v="0.51736463887632278"/>
  </r>
  <r>
    <n v="2833"/>
    <d v="2026-06-03T00:00:00"/>
    <n v="2026"/>
    <x v="1"/>
    <n v="6"/>
    <x v="5"/>
    <x v="3"/>
    <x v="13"/>
    <x v="0"/>
    <s v="Returning"/>
    <x v="1"/>
    <s v="Trail Boots"/>
    <n v="3"/>
    <n v="141.6"/>
    <n v="0"/>
    <n v="78.02"/>
    <n v="424.79999999999995"/>
    <n v="234.06"/>
    <n v="190.73999999999995"/>
    <n v="0.44901129943502821"/>
  </r>
  <r>
    <n v="3522"/>
    <d v="2026-06-03T00:00:00"/>
    <n v="2026"/>
    <x v="1"/>
    <n v="6"/>
    <x v="5"/>
    <x v="3"/>
    <x v="13"/>
    <x v="0"/>
    <s v="New"/>
    <x v="0"/>
    <s v="Compact Repair Kit"/>
    <n v="1"/>
    <n v="40.57"/>
    <n v="0"/>
    <n v="16.329999999999998"/>
    <n v="40.57"/>
    <n v="16.329999999999998"/>
    <n v="24.240000000000002"/>
    <n v="0.59748582696573826"/>
  </r>
  <r>
    <n v="146"/>
    <d v="2026-06-04T00:00:00"/>
    <n v="2026"/>
    <x v="1"/>
    <n v="6"/>
    <x v="5"/>
    <x v="1"/>
    <x v="14"/>
    <x v="3"/>
    <s v="Returning"/>
    <x v="0"/>
    <s v="Commuter Helmet"/>
    <n v="2"/>
    <n v="81.81"/>
    <n v="0"/>
    <n v="42.54"/>
    <n v="163.62"/>
    <n v="85.08"/>
    <n v="78.540000000000006"/>
    <n v="0.48001466813348004"/>
  </r>
  <r>
    <n v="161"/>
    <d v="2026-06-04T00:00:00"/>
    <n v="2026"/>
    <x v="1"/>
    <n v="6"/>
    <x v="5"/>
    <x v="0"/>
    <x v="0"/>
    <x v="3"/>
    <s v="Returning"/>
    <x v="0"/>
    <s v="Trail Bike Light"/>
    <n v="2"/>
    <n v="50.09"/>
    <n v="0"/>
    <n v="22.91"/>
    <n v="100.18"/>
    <n v="45.82"/>
    <n v="54.360000000000007"/>
    <n v="0.54262327809942112"/>
  </r>
  <r>
    <n v="819"/>
    <d v="2026-06-04T00:00:00"/>
    <n v="2026"/>
    <x v="1"/>
    <n v="6"/>
    <x v="5"/>
    <x v="3"/>
    <x v="8"/>
    <x v="0"/>
    <s v="Returning"/>
    <x v="1"/>
    <s v="Trekking Poles"/>
    <n v="1"/>
    <n v="72.38"/>
    <n v="0"/>
    <n v="32.68"/>
    <n v="72.38"/>
    <n v="32.68"/>
    <n v="39.699999999999996"/>
    <n v="0.54849405913235694"/>
  </r>
  <r>
    <n v="2104"/>
    <d v="2026-06-04T00:00:00"/>
    <n v="2026"/>
    <x v="1"/>
    <n v="6"/>
    <x v="5"/>
    <x v="1"/>
    <x v="1"/>
    <x v="0"/>
    <s v="New"/>
    <x v="1"/>
    <s v="Hiking Daypack 20L"/>
    <n v="1"/>
    <n v="92.31"/>
    <n v="0"/>
    <n v="45.58"/>
    <n v="92.31"/>
    <n v="45.58"/>
    <n v="46.730000000000004"/>
    <n v="0.50622901094139316"/>
  </r>
  <r>
    <n v="2678"/>
    <d v="2026-06-04T00:00:00"/>
    <n v="2026"/>
    <x v="1"/>
    <n v="6"/>
    <x v="5"/>
    <x v="3"/>
    <x v="8"/>
    <x v="1"/>
    <s v="Returning"/>
    <x v="2"/>
    <s v="Packing Cube Set"/>
    <n v="12"/>
    <n v="47.6"/>
    <n v="0.15"/>
    <n v="18.670000000000002"/>
    <n v="485.52000000000004"/>
    <n v="224.04000000000002"/>
    <n v="261.48"/>
    <n v="0.53855659911023235"/>
  </r>
  <r>
    <n v="3015"/>
    <d v="2026-06-04T00:00:00"/>
    <n v="2026"/>
    <x v="1"/>
    <n v="6"/>
    <x v="5"/>
    <x v="1"/>
    <x v="14"/>
    <x v="0"/>
    <s v="Returning"/>
    <x v="2"/>
    <s v="Packing Cube Set"/>
    <n v="1"/>
    <n v="45.5"/>
    <n v="0.05"/>
    <n v="18.89"/>
    <n v="43.225000000000001"/>
    <n v="18.89"/>
    <n v="24.335000000000001"/>
    <n v="0.56298438403701567"/>
  </r>
  <r>
    <n v="3243"/>
    <d v="2026-06-04T00:00:00"/>
    <n v="2026"/>
    <x v="1"/>
    <n v="6"/>
    <x v="5"/>
    <x v="2"/>
    <x v="5"/>
    <x v="0"/>
    <s v="Returning"/>
    <x v="4"/>
    <s v="Recovery Roller"/>
    <n v="1"/>
    <n v="35.99"/>
    <n v="0"/>
    <n v="14.05"/>
    <n v="35.99"/>
    <n v="14.05"/>
    <n v="21.94"/>
    <n v="0.60961378160600166"/>
  </r>
  <r>
    <n v="3283"/>
    <d v="2026-06-04T00:00:00"/>
    <n v="2026"/>
    <x v="1"/>
    <n v="6"/>
    <x v="5"/>
    <x v="1"/>
    <x v="12"/>
    <x v="3"/>
    <s v="Returning"/>
    <x v="4"/>
    <s v="Weighted Vest"/>
    <n v="1"/>
    <n v="122.55"/>
    <n v="0"/>
    <n v="68.97"/>
    <n v="122.55"/>
    <n v="68.97"/>
    <n v="53.58"/>
    <n v="0.43720930232558142"/>
  </r>
  <r>
    <n v="3966"/>
    <d v="2026-06-04T00:00:00"/>
    <n v="2026"/>
    <x v="1"/>
    <n v="6"/>
    <x v="5"/>
    <x v="3"/>
    <x v="8"/>
    <x v="0"/>
    <s v="New"/>
    <x v="4"/>
    <s v="Weighted Vest"/>
    <n v="3"/>
    <n v="126.22"/>
    <n v="0"/>
    <n v="69.599999999999994"/>
    <n v="378.65999999999997"/>
    <n v="208.79999999999998"/>
    <n v="169.85999999999999"/>
    <n v="0.4485818412295991"/>
  </r>
  <r>
    <n v="1349"/>
    <d v="2026-06-05T00:00:00"/>
    <n v="2026"/>
    <x v="1"/>
    <n v="6"/>
    <x v="5"/>
    <x v="0"/>
    <x v="15"/>
    <x v="2"/>
    <s v="Returning"/>
    <x v="1"/>
    <s v="Hiking Daypack 20L"/>
    <n v="6"/>
    <n v="91.98"/>
    <n v="0.05"/>
    <n v="46.46"/>
    <n v="524.28599999999994"/>
    <n v="278.76"/>
    <n v="245.52599999999995"/>
    <n v="0.46830546686350577"/>
  </r>
  <r>
    <n v="2333"/>
    <d v="2026-06-05T00:00:00"/>
    <n v="2026"/>
    <x v="1"/>
    <n v="6"/>
    <x v="5"/>
    <x v="2"/>
    <x v="5"/>
    <x v="0"/>
    <s v="Business"/>
    <x v="3"/>
    <s v="Compact Sleeping Bag"/>
    <n v="1"/>
    <n v="125.32"/>
    <n v="0"/>
    <n v="59.03"/>
    <n v="125.32"/>
    <n v="59.03"/>
    <n v="66.289999999999992"/>
    <n v="0.52896584743057773"/>
  </r>
  <r>
    <n v="2628"/>
    <d v="2026-06-05T00:00:00"/>
    <n v="2026"/>
    <x v="1"/>
    <n v="6"/>
    <x v="5"/>
    <x v="3"/>
    <x v="8"/>
    <x v="3"/>
    <s v="Returning"/>
    <x v="2"/>
    <s v="Travel Backpack 35L"/>
    <n v="2"/>
    <n v="167.26"/>
    <n v="0"/>
    <n v="89.65"/>
    <n v="334.52"/>
    <n v="179.3"/>
    <n v="155.21999999999997"/>
    <n v="0.46400813105344968"/>
  </r>
  <r>
    <n v="2718"/>
    <d v="2026-06-05T00:00:00"/>
    <n v="2026"/>
    <x v="1"/>
    <n v="6"/>
    <x v="5"/>
    <x v="0"/>
    <x v="0"/>
    <x v="3"/>
    <s v="Returning"/>
    <x v="0"/>
    <s v="Commuter Helmet"/>
    <n v="1"/>
    <n v="80.19"/>
    <n v="0"/>
    <n v="42.18"/>
    <n v="80.19"/>
    <n v="42.18"/>
    <n v="38.01"/>
    <n v="0.47399925177702956"/>
  </r>
  <r>
    <n v="3185"/>
    <d v="2026-06-05T00:00:00"/>
    <n v="2026"/>
    <x v="1"/>
    <n v="6"/>
    <x v="5"/>
    <x v="0"/>
    <x v="15"/>
    <x v="0"/>
    <s v="New"/>
    <x v="0"/>
    <s v="Trail Bike Light"/>
    <n v="1"/>
    <n v="49.86"/>
    <n v="0"/>
    <n v="22.72"/>
    <n v="49.86"/>
    <n v="22.72"/>
    <n v="27.14"/>
    <n v="0.5443241075010028"/>
  </r>
  <r>
    <n v="4495"/>
    <d v="2026-06-05T00:00:00"/>
    <n v="2026"/>
    <x v="1"/>
    <n v="6"/>
    <x v="5"/>
    <x v="2"/>
    <x v="10"/>
    <x v="2"/>
    <s v="New"/>
    <x v="3"/>
    <s v="Trail Tent 2P"/>
    <n v="2"/>
    <n v="195.51"/>
    <n v="0"/>
    <n v="102.97"/>
    <n v="391.02"/>
    <n v="205.94"/>
    <n v="185.07999999999998"/>
    <n v="0.47332617257429288"/>
  </r>
  <r>
    <n v="815"/>
    <d v="2026-06-06T00:00:00"/>
    <n v="2026"/>
    <x v="1"/>
    <n v="6"/>
    <x v="5"/>
    <x v="0"/>
    <x v="0"/>
    <x v="2"/>
    <s v="New"/>
    <x v="4"/>
    <s v="Resistance Band Set"/>
    <n v="1"/>
    <n v="39.61"/>
    <n v="0"/>
    <n v="14.75"/>
    <n v="39.61"/>
    <n v="14.75"/>
    <n v="24.86"/>
    <n v="0.62761928805857103"/>
  </r>
  <r>
    <n v="1140"/>
    <d v="2026-06-06T00:00:00"/>
    <n v="2026"/>
    <x v="1"/>
    <n v="6"/>
    <x v="5"/>
    <x v="1"/>
    <x v="1"/>
    <x v="2"/>
    <s v="Returning"/>
    <x v="1"/>
    <s v="Trekking Poles"/>
    <n v="1"/>
    <n v="70.86"/>
    <n v="0"/>
    <n v="31.47"/>
    <n v="70.86"/>
    <n v="31.47"/>
    <n v="39.39"/>
    <n v="0.55588484335309063"/>
  </r>
  <r>
    <n v="1544"/>
    <d v="2026-06-06T00:00:00"/>
    <n v="2026"/>
    <x v="1"/>
    <n v="6"/>
    <x v="5"/>
    <x v="3"/>
    <x v="7"/>
    <x v="1"/>
    <s v="Returning"/>
    <x v="4"/>
    <s v="Resistance Band Set"/>
    <n v="8"/>
    <n v="40.46"/>
    <n v="0.2"/>
    <n v="14.7"/>
    <n v="258.94400000000002"/>
    <n v="117.6"/>
    <n v="141.34400000000002"/>
    <n v="0.54584775086505199"/>
  </r>
  <r>
    <n v="2420"/>
    <d v="2026-06-06T00:00:00"/>
    <n v="2026"/>
    <x v="1"/>
    <n v="6"/>
    <x v="5"/>
    <x v="2"/>
    <x v="5"/>
    <x v="0"/>
    <s v="New"/>
    <x v="2"/>
    <s v="Carry-On Duffel"/>
    <n v="1"/>
    <n v="131.79"/>
    <n v="0"/>
    <n v="68.22"/>
    <n v="131.79"/>
    <n v="68.22"/>
    <n v="63.569999999999993"/>
    <n v="0.48235829729114499"/>
  </r>
  <r>
    <n v="2805"/>
    <d v="2026-06-06T00:00:00"/>
    <n v="2026"/>
    <x v="1"/>
    <n v="6"/>
    <x v="5"/>
    <x v="2"/>
    <x v="10"/>
    <x v="1"/>
    <s v="Returning"/>
    <x v="3"/>
    <s v="Alpine Tent 4P"/>
    <n v="12"/>
    <n v="338.45"/>
    <n v="0.1"/>
    <n v="196.78"/>
    <n v="3655.2599999999998"/>
    <n v="2361.36"/>
    <n v="1293.8999999999996"/>
    <n v="0.35398302719915947"/>
  </r>
  <r>
    <n v="3160"/>
    <d v="2026-06-06T00:00:00"/>
    <n v="2026"/>
    <x v="1"/>
    <n v="6"/>
    <x v="5"/>
    <x v="2"/>
    <x v="3"/>
    <x v="2"/>
    <s v="Returning"/>
    <x v="4"/>
    <s v="Resistance Band Set"/>
    <n v="2"/>
    <n v="40.99"/>
    <n v="0"/>
    <n v="14.53"/>
    <n v="81.98"/>
    <n v="29.06"/>
    <n v="52.92"/>
    <n v="0.64552329836545497"/>
  </r>
  <r>
    <n v="3278"/>
    <d v="2026-06-06T00:00:00"/>
    <n v="2026"/>
    <x v="1"/>
    <n v="6"/>
    <x v="5"/>
    <x v="1"/>
    <x v="12"/>
    <x v="2"/>
    <s v="Returning"/>
    <x v="0"/>
    <s v="Cycling Pack 12L"/>
    <n v="1"/>
    <n v="101.85"/>
    <n v="0"/>
    <n v="51.59"/>
    <n v="101.85"/>
    <n v="51.59"/>
    <n v="50.259999999999991"/>
    <n v="0.49347079037800679"/>
  </r>
  <r>
    <n v="3555"/>
    <d v="2026-06-06T00:00:00"/>
    <n v="2026"/>
    <x v="1"/>
    <n v="6"/>
    <x v="5"/>
    <x v="2"/>
    <x v="2"/>
    <x v="1"/>
    <s v="Business"/>
    <x v="3"/>
    <s v="Alpine Tent 4P"/>
    <n v="4"/>
    <n v="346.14"/>
    <n v="0.05"/>
    <n v="198.97"/>
    <n v="1315.3319999999999"/>
    <n v="795.88"/>
    <n v="519.45199999999988"/>
    <n v="0.39492082607280893"/>
  </r>
  <r>
    <n v="3702"/>
    <d v="2026-06-06T00:00:00"/>
    <n v="2026"/>
    <x v="1"/>
    <n v="6"/>
    <x v="5"/>
    <x v="0"/>
    <x v="9"/>
    <x v="2"/>
    <s v="Business"/>
    <x v="0"/>
    <s v="Commuter Helmet"/>
    <n v="2"/>
    <n v="83.28"/>
    <n v="0"/>
    <n v="43.56"/>
    <n v="166.56"/>
    <n v="87.12"/>
    <n v="79.44"/>
    <n v="0.47694524495677232"/>
  </r>
  <r>
    <n v="4349"/>
    <d v="2026-06-06T00:00:00"/>
    <n v="2026"/>
    <x v="1"/>
    <n v="6"/>
    <x v="5"/>
    <x v="3"/>
    <x v="7"/>
    <x v="2"/>
    <s v="Business"/>
    <x v="0"/>
    <s v="Commuter Helmet"/>
    <n v="1"/>
    <n v="80.349999999999994"/>
    <n v="0.15"/>
    <n v="43.51"/>
    <n v="68.297499999999999"/>
    <n v="43.51"/>
    <n v="24.787500000000001"/>
    <n v="0.3629342216040119"/>
  </r>
  <r>
    <n v="4989"/>
    <d v="2026-06-06T00:00:00"/>
    <n v="2026"/>
    <x v="1"/>
    <n v="6"/>
    <x v="5"/>
    <x v="1"/>
    <x v="1"/>
    <x v="0"/>
    <s v="Returning"/>
    <x v="0"/>
    <s v="Compact Repair Kit"/>
    <n v="1"/>
    <n v="40.86"/>
    <n v="0.05"/>
    <n v="16.899999999999999"/>
    <n v="38.817"/>
    <n v="16.899999999999999"/>
    <n v="21.917000000000002"/>
    <n v="0.564623747327202"/>
  </r>
  <r>
    <n v="713"/>
    <d v="2026-06-07T00:00:00"/>
    <n v="2026"/>
    <x v="1"/>
    <n v="6"/>
    <x v="5"/>
    <x v="1"/>
    <x v="6"/>
    <x v="2"/>
    <s v="Returning"/>
    <x v="2"/>
    <s v="Insulated Bottle"/>
    <n v="4"/>
    <n v="36.299999999999997"/>
    <n v="0.05"/>
    <n v="13.16"/>
    <n v="137.93999999999997"/>
    <n v="52.64"/>
    <n v="85.299999999999969"/>
    <n v="0.61838480498767567"/>
  </r>
  <r>
    <n v="3355"/>
    <d v="2026-06-07T00:00:00"/>
    <n v="2026"/>
    <x v="1"/>
    <n v="6"/>
    <x v="5"/>
    <x v="0"/>
    <x v="15"/>
    <x v="1"/>
    <s v="New"/>
    <x v="3"/>
    <s v="Alpine Tent 4P"/>
    <n v="10"/>
    <n v="338.26"/>
    <n v="0.05"/>
    <n v="197.42"/>
    <n v="3213.47"/>
    <n v="1974.1999999999998"/>
    <n v="1239.27"/>
    <n v="0.38564853569505864"/>
  </r>
  <r>
    <n v="3879"/>
    <d v="2026-06-07T00:00:00"/>
    <n v="2026"/>
    <x v="1"/>
    <n v="6"/>
    <x v="5"/>
    <x v="0"/>
    <x v="9"/>
    <x v="3"/>
    <s v="Returning"/>
    <x v="0"/>
    <s v="Compact Repair Kit"/>
    <n v="2"/>
    <n v="41.25"/>
    <n v="0"/>
    <n v="17.13"/>
    <n v="82.5"/>
    <n v="34.26"/>
    <n v="48.24"/>
    <n v="0.58472727272727276"/>
  </r>
  <r>
    <n v="3989"/>
    <d v="2026-06-07T00:00:00"/>
    <n v="2026"/>
    <x v="1"/>
    <n v="6"/>
    <x v="5"/>
    <x v="1"/>
    <x v="12"/>
    <x v="0"/>
    <s v="Returning"/>
    <x v="1"/>
    <s v="Hiking Daypack 20L"/>
    <n v="2"/>
    <n v="92"/>
    <n v="0"/>
    <n v="44.27"/>
    <n v="184"/>
    <n v="88.54"/>
    <n v="95.46"/>
    <n v="0.51880434782608698"/>
  </r>
  <r>
    <n v="4193"/>
    <d v="2026-06-07T00:00:00"/>
    <n v="2026"/>
    <x v="1"/>
    <n v="6"/>
    <x v="5"/>
    <x v="1"/>
    <x v="6"/>
    <x v="0"/>
    <s v="New"/>
    <x v="3"/>
    <s v="Portable Camp Stove"/>
    <n v="1"/>
    <n v="80.89"/>
    <n v="0.1"/>
    <n v="40.32"/>
    <n v="72.801000000000002"/>
    <n v="40.32"/>
    <n v="32.481000000000002"/>
    <n v="0.44616145382618372"/>
  </r>
  <r>
    <n v="4413"/>
    <d v="2026-06-07T00:00:00"/>
    <n v="2026"/>
    <x v="1"/>
    <n v="6"/>
    <x v="5"/>
    <x v="0"/>
    <x v="0"/>
    <x v="2"/>
    <s v="New"/>
    <x v="3"/>
    <s v="Trail Tent 2P"/>
    <n v="1"/>
    <n v="194.73"/>
    <n v="0"/>
    <n v="101.91"/>
    <n v="194.73"/>
    <n v="101.91"/>
    <n v="92.82"/>
    <n v="0.47665999075643195"/>
  </r>
  <r>
    <n v="4598"/>
    <d v="2026-06-07T00:00:00"/>
    <n v="2026"/>
    <x v="1"/>
    <n v="6"/>
    <x v="5"/>
    <x v="3"/>
    <x v="4"/>
    <x v="1"/>
    <s v="Business"/>
    <x v="1"/>
    <s v="Hiking Daypack 20L"/>
    <n v="5"/>
    <n v="93.82"/>
    <n v="0.15"/>
    <n v="46.06"/>
    <n v="398.73499999999996"/>
    <n v="230.3"/>
    <n v="168.43499999999995"/>
    <n v="0.4224234140469233"/>
  </r>
  <r>
    <n v="72"/>
    <d v="2026-06-08T00:00:00"/>
    <n v="2026"/>
    <x v="1"/>
    <n v="6"/>
    <x v="5"/>
    <x v="2"/>
    <x v="10"/>
    <x v="2"/>
    <s v="New"/>
    <x v="1"/>
    <s v="Trail Boots"/>
    <n v="3"/>
    <n v="142.53"/>
    <n v="0"/>
    <n v="80.67"/>
    <n v="427.59000000000003"/>
    <n v="242.01"/>
    <n v="185.58000000000004"/>
    <n v="0.43401389181225014"/>
  </r>
  <r>
    <n v="176"/>
    <d v="2026-06-08T00:00:00"/>
    <n v="2026"/>
    <x v="1"/>
    <n v="6"/>
    <x v="5"/>
    <x v="1"/>
    <x v="14"/>
    <x v="0"/>
    <s v="Returning"/>
    <x v="3"/>
    <s v="Trail Tent 2P"/>
    <n v="1"/>
    <n v="196.33"/>
    <n v="0"/>
    <n v="103.27"/>
    <n v="196.33"/>
    <n v="103.27"/>
    <n v="93.060000000000016"/>
    <n v="0.47399786074466466"/>
  </r>
  <r>
    <n v="205"/>
    <d v="2026-06-08T00:00:00"/>
    <n v="2026"/>
    <x v="1"/>
    <n v="6"/>
    <x v="5"/>
    <x v="3"/>
    <x v="7"/>
    <x v="0"/>
    <s v="New"/>
    <x v="0"/>
    <s v="Compact Repair Kit"/>
    <n v="2"/>
    <n v="41.05"/>
    <n v="0"/>
    <n v="16.690000000000001"/>
    <n v="82.1"/>
    <n v="33.380000000000003"/>
    <n v="48.719999999999992"/>
    <n v="0.59342265529841653"/>
  </r>
  <r>
    <n v="896"/>
    <d v="2026-06-08T00:00:00"/>
    <n v="2026"/>
    <x v="1"/>
    <n v="6"/>
    <x v="5"/>
    <x v="3"/>
    <x v="8"/>
    <x v="0"/>
    <s v="New"/>
    <x v="4"/>
    <s v="Weighted Vest"/>
    <n v="1"/>
    <n v="123.09"/>
    <n v="0"/>
    <n v="68.03"/>
    <n v="123.09"/>
    <n v="68.03"/>
    <n v="55.06"/>
    <n v="0.44731497278414167"/>
  </r>
  <r>
    <n v="1697"/>
    <d v="2026-06-08T00:00:00"/>
    <n v="2026"/>
    <x v="1"/>
    <n v="6"/>
    <x v="5"/>
    <x v="1"/>
    <x v="12"/>
    <x v="0"/>
    <s v="Business"/>
    <x v="1"/>
    <s v="Trail Boots"/>
    <n v="2"/>
    <n v="141.09"/>
    <n v="0"/>
    <n v="81.69"/>
    <n v="282.18"/>
    <n v="163.38"/>
    <n v="118.80000000000001"/>
    <n v="0.42100786731873274"/>
  </r>
  <r>
    <n v="2159"/>
    <d v="2026-06-08T00:00:00"/>
    <n v="2026"/>
    <x v="1"/>
    <n v="6"/>
    <x v="5"/>
    <x v="2"/>
    <x v="10"/>
    <x v="2"/>
    <s v="New"/>
    <x v="1"/>
    <s v="Summit Backpack 45L"/>
    <n v="1"/>
    <n v="157.04"/>
    <n v="0"/>
    <n v="77.540000000000006"/>
    <n v="157.04"/>
    <n v="77.540000000000006"/>
    <n v="79.499999999999986"/>
    <n v="0.5062404482934284"/>
  </r>
  <r>
    <n v="2772"/>
    <d v="2026-06-08T00:00:00"/>
    <n v="2026"/>
    <x v="1"/>
    <n v="6"/>
    <x v="5"/>
    <x v="3"/>
    <x v="7"/>
    <x v="2"/>
    <s v="New"/>
    <x v="2"/>
    <s v="Carry-On Duffel"/>
    <n v="6"/>
    <n v="136.46"/>
    <n v="0"/>
    <n v="68.61"/>
    <n v="818.76"/>
    <n v="411.65999999999997"/>
    <n v="407.1"/>
    <n v="0.49721530118716112"/>
  </r>
  <r>
    <n v="3091"/>
    <d v="2026-06-08T00:00:00"/>
    <n v="2026"/>
    <x v="1"/>
    <n v="6"/>
    <x v="5"/>
    <x v="0"/>
    <x v="0"/>
    <x v="0"/>
    <s v="New"/>
    <x v="4"/>
    <s v="Recovery Roller"/>
    <n v="1"/>
    <n v="36.1"/>
    <n v="0"/>
    <n v="13.65"/>
    <n v="36.1"/>
    <n v="13.65"/>
    <n v="22.450000000000003"/>
    <n v="0.62188365650969535"/>
  </r>
  <r>
    <n v="4241"/>
    <d v="2026-06-08T00:00:00"/>
    <n v="2026"/>
    <x v="1"/>
    <n v="6"/>
    <x v="5"/>
    <x v="3"/>
    <x v="13"/>
    <x v="0"/>
    <s v="New"/>
    <x v="1"/>
    <s v="Hiking Daypack 20L"/>
    <n v="3"/>
    <n v="92.73"/>
    <n v="0"/>
    <n v="44.68"/>
    <n v="278.19"/>
    <n v="134.04"/>
    <n v="144.15"/>
    <n v="0.51817103418526911"/>
  </r>
  <r>
    <n v="5185"/>
    <d v="2026-06-08T00:00:00"/>
    <n v="2026"/>
    <x v="1"/>
    <n v="6"/>
    <x v="5"/>
    <x v="1"/>
    <x v="12"/>
    <x v="0"/>
    <s v="New"/>
    <x v="2"/>
    <s v="Travel Backpack 35L"/>
    <n v="3"/>
    <n v="164.31"/>
    <n v="0.05"/>
    <n v="86"/>
    <n v="468.2835"/>
    <n v="258"/>
    <n v="210.2835"/>
    <n v="0.44905169624810615"/>
  </r>
  <r>
    <n v="1437"/>
    <d v="2026-06-09T00:00:00"/>
    <n v="2026"/>
    <x v="1"/>
    <n v="6"/>
    <x v="5"/>
    <x v="3"/>
    <x v="8"/>
    <x v="3"/>
    <s v="New"/>
    <x v="2"/>
    <s v="Insulated Bottle"/>
    <n v="2"/>
    <n v="36.85"/>
    <n v="0.1"/>
    <n v="13.92"/>
    <n v="66.33"/>
    <n v="27.84"/>
    <n v="38.489999999999995"/>
    <n v="0.58028041610131154"/>
  </r>
  <r>
    <n v="2316"/>
    <d v="2026-06-09T00:00:00"/>
    <n v="2026"/>
    <x v="1"/>
    <n v="6"/>
    <x v="5"/>
    <x v="1"/>
    <x v="11"/>
    <x v="3"/>
    <s v="New"/>
    <x v="4"/>
    <s v="Recovery Roller"/>
    <n v="1"/>
    <n v="35.619999999999997"/>
    <n v="0"/>
    <n v="14.05"/>
    <n v="35.619999999999997"/>
    <n v="14.05"/>
    <n v="21.569999999999997"/>
    <n v="0.60555867490174053"/>
  </r>
  <r>
    <n v="2329"/>
    <d v="2026-06-09T00:00:00"/>
    <n v="2026"/>
    <x v="1"/>
    <n v="6"/>
    <x v="5"/>
    <x v="3"/>
    <x v="8"/>
    <x v="0"/>
    <s v="New"/>
    <x v="1"/>
    <s v="Summit Backpack 45L"/>
    <n v="3"/>
    <n v="157.43"/>
    <n v="0.15"/>
    <n v="77.56"/>
    <n v="401.44650000000001"/>
    <n v="232.68"/>
    <n v="168.76650000000001"/>
    <n v="0.42039599299034863"/>
  </r>
  <r>
    <n v="3036"/>
    <d v="2026-06-09T00:00:00"/>
    <n v="2026"/>
    <x v="1"/>
    <n v="6"/>
    <x v="5"/>
    <x v="1"/>
    <x v="12"/>
    <x v="2"/>
    <s v="New"/>
    <x v="0"/>
    <s v="Commuter Helmet"/>
    <n v="1"/>
    <n v="81.2"/>
    <n v="0.1"/>
    <n v="41.64"/>
    <n v="73.08"/>
    <n v="41.64"/>
    <n v="31.439999999999998"/>
    <n v="0.43021346469622329"/>
  </r>
  <r>
    <n v="3429"/>
    <d v="2026-06-09T00:00:00"/>
    <n v="2026"/>
    <x v="1"/>
    <n v="6"/>
    <x v="5"/>
    <x v="3"/>
    <x v="13"/>
    <x v="0"/>
    <s v="Returning"/>
    <x v="1"/>
    <s v="Hiking Daypack 20L"/>
    <n v="4"/>
    <n v="93.58"/>
    <n v="0.1"/>
    <n v="44.56"/>
    <n v="336.88799999999998"/>
    <n v="178.24"/>
    <n v="158.64799999999997"/>
    <n v="0.4709220868656645"/>
  </r>
  <r>
    <n v="3615"/>
    <d v="2026-06-09T00:00:00"/>
    <n v="2026"/>
    <x v="1"/>
    <n v="6"/>
    <x v="5"/>
    <x v="1"/>
    <x v="14"/>
    <x v="0"/>
    <s v="New"/>
    <x v="1"/>
    <s v="Summit Backpack 45L"/>
    <n v="4"/>
    <n v="155.22"/>
    <n v="0"/>
    <n v="77.209999999999994"/>
    <n v="620.88"/>
    <n v="308.83999999999997"/>
    <n v="312.04000000000002"/>
    <n v="0.50257698750161062"/>
  </r>
  <r>
    <n v="3661"/>
    <d v="2026-06-09T00:00:00"/>
    <n v="2026"/>
    <x v="1"/>
    <n v="6"/>
    <x v="5"/>
    <x v="3"/>
    <x v="8"/>
    <x v="0"/>
    <s v="New"/>
    <x v="0"/>
    <s v="Cycling Pack 12L"/>
    <n v="4"/>
    <n v="100.33"/>
    <n v="0"/>
    <n v="49.99"/>
    <n v="401.32"/>
    <n v="199.96"/>
    <n v="201.35999999999999"/>
    <n v="0.5017442439948171"/>
  </r>
  <r>
    <n v="3831"/>
    <d v="2026-06-09T00:00:00"/>
    <n v="2026"/>
    <x v="1"/>
    <n v="6"/>
    <x v="5"/>
    <x v="2"/>
    <x v="3"/>
    <x v="0"/>
    <s v="Business"/>
    <x v="2"/>
    <s v="Carry-On Duffel"/>
    <n v="2"/>
    <n v="134.28"/>
    <n v="0"/>
    <n v="69.12"/>
    <n v="268.56"/>
    <n v="138.24"/>
    <n v="130.32"/>
    <n v="0.48525469168900803"/>
  </r>
  <r>
    <n v="4394"/>
    <d v="2026-06-09T00:00:00"/>
    <n v="2026"/>
    <x v="1"/>
    <n v="6"/>
    <x v="5"/>
    <x v="2"/>
    <x v="2"/>
    <x v="0"/>
    <s v="New"/>
    <x v="4"/>
    <s v="Training Mat"/>
    <n v="2"/>
    <n v="51.16"/>
    <n v="0"/>
    <n v="21.57"/>
    <n v="102.32"/>
    <n v="43.14"/>
    <n v="59.179999999999993"/>
    <n v="0.57838154808444098"/>
  </r>
  <r>
    <n v="372"/>
    <d v="2026-06-10T00:00:00"/>
    <n v="2026"/>
    <x v="1"/>
    <n v="6"/>
    <x v="5"/>
    <x v="1"/>
    <x v="12"/>
    <x v="0"/>
    <s v="Returning"/>
    <x v="4"/>
    <s v="Recovery Roller"/>
    <n v="3"/>
    <n v="35.94"/>
    <n v="0.1"/>
    <n v="14.04"/>
    <n v="97.037999999999997"/>
    <n v="42.12"/>
    <n v="54.917999999999999"/>
    <n v="0.56594323873121866"/>
  </r>
  <r>
    <n v="532"/>
    <d v="2026-06-10T00:00:00"/>
    <n v="2026"/>
    <x v="1"/>
    <n v="6"/>
    <x v="5"/>
    <x v="2"/>
    <x v="10"/>
    <x v="2"/>
    <s v="Returning"/>
    <x v="1"/>
    <s v="Trail Boots"/>
    <n v="1"/>
    <n v="145.34"/>
    <n v="0.05"/>
    <n v="77.89"/>
    <n v="138.07300000000001"/>
    <n v="77.89"/>
    <n v="60.183000000000007"/>
    <n v="0.43587812244247609"/>
  </r>
  <r>
    <n v="910"/>
    <d v="2026-06-10T00:00:00"/>
    <n v="2026"/>
    <x v="1"/>
    <n v="6"/>
    <x v="5"/>
    <x v="2"/>
    <x v="16"/>
    <x v="0"/>
    <s v="Business"/>
    <x v="2"/>
    <s v="Insulated Bottle"/>
    <n v="1"/>
    <n v="35.950000000000003"/>
    <n v="0.1"/>
    <n v="13.63"/>
    <n v="32.355000000000004"/>
    <n v="13.63"/>
    <n v="18.725000000000001"/>
    <n v="0.57873589862463293"/>
  </r>
  <r>
    <n v="938"/>
    <d v="2026-06-10T00:00:00"/>
    <n v="2026"/>
    <x v="1"/>
    <n v="6"/>
    <x v="5"/>
    <x v="3"/>
    <x v="13"/>
    <x v="2"/>
    <s v="Business"/>
    <x v="4"/>
    <s v="Training Mat"/>
    <n v="1"/>
    <n v="51.09"/>
    <n v="0"/>
    <n v="22.4"/>
    <n v="51.09"/>
    <n v="22.4"/>
    <n v="28.690000000000005"/>
    <n v="0.56155803484047762"/>
  </r>
  <r>
    <n v="1079"/>
    <d v="2026-06-10T00:00:00"/>
    <n v="2026"/>
    <x v="1"/>
    <n v="6"/>
    <x v="5"/>
    <x v="1"/>
    <x v="14"/>
    <x v="2"/>
    <s v="Returning"/>
    <x v="3"/>
    <s v="Trail Tent 2P"/>
    <n v="2"/>
    <n v="198.69"/>
    <n v="0.15"/>
    <n v="104.25"/>
    <n v="337.77299999999997"/>
    <n v="208.5"/>
    <n v="129.27299999999997"/>
    <n v="0.38272153191640534"/>
  </r>
  <r>
    <n v="1662"/>
    <d v="2026-06-10T00:00:00"/>
    <n v="2026"/>
    <x v="1"/>
    <n v="6"/>
    <x v="5"/>
    <x v="1"/>
    <x v="6"/>
    <x v="2"/>
    <s v="New"/>
    <x v="0"/>
    <s v="Commuter Helmet"/>
    <n v="3"/>
    <n v="83.45"/>
    <n v="0"/>
    <n v="43.73"/>
    <n v="250.35000000000002"/>
    <n v="131.19"/>
    <n v="119.16000000000003"/>
    <n v="0.47597363690832839"/>
  </r>
  <r>
    <n v="2748"/>
    <d v="2026-06-10T00:00:00"/>
    <n v="2026"/>
    <x v="1"/>
    <n v="6"/>
    <x v="5"/>
    <x v="2"/>
    <x v="2"/>
    <x v="0"/>
    <s v="New"/>
    <x v="4"/>
    <s v="Resistance Band Set"/>
    <n v="2"/>
    <n v="40.86"/>
    <n v="0"/>
    <n v="14.59"/>
    <n v="81.72"/>
    <n v="29.18"/>
    <n v="52.54"/>
    <n v="0.64292706803720023"/>
  </r>
  <r>
    <n v="3354"/>
    <d v="2026-06-10T00:00:00"/>
    <n v="2026"/>
    <x v="1"/>
    <n v="6"/>
    <x v="5"/>
    <x v="1"/>
    <x v="6"/>
    <x v="2"/>
    <s v="New"/>
    <x v="3"/>
    <s v="Portable Camp Stove"/>
    <n v="1"/>
    <n v="82.21"/>
    <n v="0.05"/>
    <n v="39.04"/>
    <n v="78.099499999999992"/>
    <n v="39.04"/>
    <n v="39.059499999999993"/>
    <n v="0.50012484074802011"/>
  </r>
  <r>
    <n v="3532"/>
    <d v="2026-06-10T00:00:00"/>
    <n v="2026"/>
    <x v="1"/>
    <n v="6"/>
    <x v="5"/>
    <x v="2"/>
    <x v="10"/>
    <x v="3"/>
    <s v="Business"/>
    <x v="4"/>
    <s v="Recovery Roller"/>
    <n v="1"/>
    <n v="35.93"/>
    <n v="0.1"/>
    <n v="13.52"/>
    <n v="32.337000000000003"/>
    <n v="13.52"/>
    <n v="18.817000000000004"/>
    <n v="0.58190308315551853"/>
  </r>
  <r>
    <n v="3636"/>
    <d v="2026-06-10T00:00:00"/>
    <n v="2026"/>
    <x v="1"/>
    <n v="6"/>
    <x v="5"/>
    <x v="0"/>
    <x v="0"/>
    <x v="3"/>
    <s v="New"/>
    <x v="2"/>
    <s v="Travel Backpack 35L"/>
    <n v="2"/>
    <n v="164.77"/>
    <n v="0"/>
    <n v="89.07"/>
    <n v="329.54"/>
    <n v="178.14"/>
    <n v="151.40000000000003"/>
    <n v="0.45942829398555568"/>
  </r>
  <r>
    <n v="3810"/>
    <d v="2026-06-10T00:00:00"/>
    <n v="2026"/>
    <x v="1"/>
    <n v="6"/>
    <x v="5"/>
    <x v="2"/>
    <x v="2"/>
    <x v="1"/>
    <s v="Business"/>
    <x v="2"/>
    <s v="Packing Cube Set"/>
    <n v="4"/>
    <n v="47.36"/>
    <n v="0.1"/>
    <n v="18.87"/>
    <n v="170.49600000000001"/>
    <n v="75.48"/>
    <n v="95.016000000000005"/>
    <n v="0.55729166666666663"/>
  </r>
  <r>
    <n v="4137"/>
    <d v="2026-06-10T00:00:00"/>
    <n v="2026"/>
    <x v="1"/>
    <n v="6"/>
    <x v="5"/>
    <x v="3"/>
    <x v="8"/>
    <x v="0"/>
    <s v="Returning"/>
    <x v="1"/>
    <s v="Hiking Daypack 20L"/>
    <n v="1"/>
    <n v="90.7"/>
    <n v="0"/>
    <n v="44.18"/>
    <n v="90.7"/>
    <n v="44.18"/>
    <n v="46.52"/>
    <n v="0.51289966923925034"/>
  </r>
  <r>
    <n v="4303"/>
    <d v="2026-06-10T00:00:00"/>
    <n v="2026"/>
    <x v="1"/>
    <n v="6"/>
    <x v="5"/>
    <x v="2"/>
    <x v="10"/>
    <x v="3"/>
    <s v="Returning"/>
    <x v="2"/>
    <s v="Packing Cube Set"/>
    <n v="1"/>
    <n v="45.59"/>
    <n v="0"/>
    <n v="18.57"/>
    <n v="45.59"/>
    <n v="18.57"/>
    <n v="27.020000000000003"/>
    <n v="0.59267383198069756"/>
  </r>
  <r>
    <n v="4991"/>
    <d v="2026-06-10T00:00:00"/>
    <n v="2026"/>
    <x v="1"/>
    <n v="6"/>
    <x v="5"/>
    <x v="3"/>
    <x v="4"/>
    <x v="0"/>
    <s v="New"/>
    <x v="1"/>
    <s v="Trail Boots"/>
    <n v="3"/>
    <n v="146.55000000000001"/>
    <n v="0.1"/>
    <n v="79.59"/>
    <n v="395.68500000000006"/>
    <n v="238.77"/>
    <n v="156.91500000000005"/>
    <n v="0.39656544978960545"/>
  </r>
  <r>
    <n v="39"/>
    <d v="2026-06-11T00:00:00"/>
    <n v="2026"/>
    <x v="1"/>
    <n v="6"/>
    <x v="5"/>
    <x v="3"/>
    <x v="8"/>
    <x v="3"/>
    <s v="Business"/>
    <x v="0"/>
    <s v="Compact Repair Kit"/>
    <n v="4"/>
    <n v="40.33"/>
    <n v="0.1"/>
    <n v="17.170000000000002"/>
    <n v="145.18799999999999"/>
    <n v="68.680000000000007"/>
    <n v="76.507999999999981"/>
    <n v="0.52695815081136177"/>
  </r>
  <r>
    <n v="206"/>
    <d v="2026-06-11T00:00:00"/>
    <n v="2026"/>
    <x v="1"/>
    <n v="6"/>
    <x v="5"/>
    <x v="0"/>
    <x v="0"/>
    <x v="2"/>
    <s v="New"/>
    <x v="0"/>
    <s v="Trail Bike Light"/>
    <n v="2"/>
    <n v="51.83"/>
    <n v="0.1"/>
    <n v="23.1"/>
    <n v="93.293999999999997"/>
    <n v="46.2"/>
    <n v="47.093999999999994"/>
    <n v="0.50479130490706792"/>
  </r>
  <r>
    <n v="397"/>
    <d v="2026-06-11T00:00:00"/>
    <n v="2026"/>
    <x v="1"/>
    <n v="6"/>
    <x v="5"/>
    <x v="3"/>
    <x v="8"/>
    <x v="0"/>
    <s v="Business"/>
    <x v="3"/>
    <s v="Compact Sleeping Bag"/>
    <n v="2"/>
    <n v="121.19"/>
    <n v="0.05"/>
    <n v="58.91"/>
    <n v="230.261"/>
    <n v="117.82"/>
    <n v="112.441"/>
    <n v="0.48831977625390321"/>
  </r>
  <r>
    <n v="763"/>
    <d v="2026-06-11T00:00:00"/>
    <n v="2026"/>
    <x v="1"/>
    <n v="6"/>
    <x v="5"/>
    <x v="3"/>
    <x v="13"/>
    <x v="2"/>
    <s v="New"/>
    <x v="1"/>
    <s v="Summit Backpack 45L"/>
    <n v="1"/>
    <n v="154.09"/>
    <n v="0"/>
    <n v="77.37"/>
    <n v="154.09"/>
    <n v="77.37"/>
    <n v="76.72"/>
    <n v="0.49789084301382308"/>
  </r>
  <r>
    <n v="1059"/>
    <d v="2026-06-11T00:00:00"/>
    <n v="2026"/>
    <x v="1"/>
    <n v="6"/>
    <x v="5"/>
    <x v="0"/>
    <x v="0"/>
    <x v="0"/>
    <s v="New"/>
    <x v="0"/>
    <s v="Commuter Helmet"/>
    <n v="1"/>
    <n v="80.64"/>
    <n v="0.05"/>
    <n v="43.85"/>
    <n v="76.60799999999999"/>
    <n v="43.85"/>
    <n v="32.757999999999988"/>
    <n v="0.42760547201336668"/>
  </r>
  <r>
    <n v="1332"/>
    <d v="2026-06-11T00:00:00"/>
    <n v="2026"/>
    <x v="1"/>
    <n v="6"/>
    <x v="5"/>
    <x v="1"/>
    <x v="12"/>
    <x v="3"/>
    <s v="Returning"/>
    <x v="1"/>
    <s v="Hiking Daypack 20L"/>
    <n v="1"/>
    <n v="94.01"/>
    <n v="0.15"/>
    <n v="46.12"/>
    <n v="79.908500000000004"/>
    <n v="46.12"/>
    <n v="33.788500000000006"/>
    <n v="0.42283987310486376"/>
  </r>
  <r>
    <n v="1447"/>
    <d v="2026-06-11T00:00:00"/>
    <n v="2026"/>
    <x v="1"/>
    <n v="6"/>
    <x v="5"/>
    <x v="1"/>
    <x v="6"/>
    <x v="0"/>
    <s v="Returning"/>
    <x v="0"/>
    <s v="Trail Bike Light"/>
    <n v="1"/>
    <n v="51.09"/>
    <n v="0"/>
    <n v="22.78"/>
    <n v="51.09"/>
    <n v="22.78"/>
    <n v="28.310000000000002"/>
    <n v="0.55412018007437858"/>
  </r>
  <r>
    <n v="2990"/>
    <d v="2026-06-11T00:00:00"/>
    <n v="2026"/>
    <x v="1"/>
    <n v="6"/>
    <x v="5"/>
    <x v="1"/>
    <x v="6"/>
    <x v="3"/>
    <s v="Returning"/>
    <x v="1"/>
    <s v="Trail Boots"/>
    <n v="1"/>
    <n v="146.66"/>
    <n v="0"/>
    <n v="78.709999999999994"/>
    <n v="146.66"/>
    <n v="78.709999999999994"/>
    <n v="67.95"/>
    <n v="0.4633165143870176"/>
  </r>
  <r>
    <n v="3769"/>
    <d v="2026-06-11T00:00:00"/>
    <n v="2026"/>
    <x v="1"/>
    <n v="6"/>
    <x v="5"/>
    <x v="1"/>
    <x v="12"/>
    <x v="2"/>
    <s v="New"/>
    <x v="3"/>
    <s v="Trail Tent 2P"/>
    <n v="2"/>
    <n v="199.03"/>
    <n v="0"/>
    <n v="104.7"/>
    <n v="398.06"/>
    <n v="209.4"/>
    <n v="188.66"/>
    <n v="0.47394865095714211"/>
  </r>
  <r>
    <n v="4152"/>
    <d v="2026-06-11T00:00:00"/>
    <n v="2026"/>
    <x v="1"/>
    <n v="6"/>
    <x v="5"/>
    <x v="2"/>
    <x v="2"/>
    <x v="0"/>
    <s v="Returning"/>
    <x v="0"/>
    <s v="Compact Repair Kit"/>
    <n v="5"/>
    <n v="41.18"/>
    <n v="0.05"/>
    <n v="16.87"/>
    <n v="195.60499999999999"/>
    <n v="84.350000000000009"/>
    <n v="111.25499999999998"/>
    <n v="0.56877380435060443"/>
  </r>
  <r>
    <n v="4242"/>
    <d v="2026-06-11T00:00:00"/>
    <n v="2026"/>
    <x v="1"/>
    <n v="6"/>
    <x v="5"/>
    <x v="1"/>
    <x v="12"/>
    <x v="2"/>
    <s v="Business"/>
    <x v="1"/>
    <s v="Trail Boots"/>
    <n v="2"/>
    <n v="141.18"/>
    <n v="0"/>
    <n v="78.66"/>
    <n v="282.36"/>
    <n v="157.32"/>
    <n v="125.04000000000002"/>
    <n v="0.44283892902677441"/>
  </r>
  <r>
    <n v="4780"/>
    <d v="2026-06-11T00:00:00"/>
    <n v="2026"/>
    <x v="1"/>
    <n v="6"/>
    <x v="5"/>
    <x v="1"/>
    <x v="12"/>
    <x v="2"/>
    <s v="Returning"/>
    <x v="0"/>
    <s v="Commuter Helmet"/>
    <n v="1"/>
    <n v="82.47"/>
    <n v="0.1"/>
    <n v="42.73"/>
    <n v="74.222999999999999"/>
    <n v="42.73"/>
    <n v="31.493000000000002"/>
    <n v="0.42430243994449163"/>
  </r>
  <r>
    <n v="63"/>
    <d v="2026-06-12T00:00:00"/>
    <n v="2026"/>
    <x v="1"/>
    <n v="6"/>
    <x v="5"/>
    <x v="1"/>
    <x v="1"/>
    <x v="3"/>
    <s v="Returning"/>
    <x v="2"/>
    <s v="Travel Backpack 35L"/>
    <n v="1"/>
    <n v="166.91"/>
    <n v="0"/>
    <n v="85.58"/>
    <n v="166.91"/>
    <n v="85.58"/>
    <n v="81.33"/>
    <n v="0.48726858786172189"/>
  </r>
  <r>
    <n v="190"/>
    <d v="2026-06-12T00:00:00"/>
    <n v="2026"/>
    <x v="1"/>
    <n v="6"/>
    <x v="5"/>
    <x v="0"/>
    <x v="0"/>
    <x v="2"/>
    <s v="Business"/>
    <x v="2"/>
    <s v="Packing Cube Set"/>
    <n v="1"/>
    <n v="45.99"/>
    <n v="0"/>
    <n v="18.579999999999998"/>
    <n v="45.99"/>
    <n v="18.579999999999998"/>
    <n v="27.410000000000004"/>
    <n v="0.59599913024570561"/>
  </r>
  <r>
    <n v="268"/>
    <d v="2026-06-12T00:00:00"/>
    <n v="2026"/>
    <x v="1"/>
    <n v="6"/>
    <x v="5"/>
    <x v="3"/>
    <x v="13"/>
    <x v="2"/>
    <s v="Business"/>
    <x v="4"/>
    <s v="Recovery Roller"/>
    <n v="1"/>
    <n v="37.01"/>
    <n v="0.05"/>
    <n v="14.18"/>
    <n v="35.159499999999994"/>
    <n v="14.18"/>
    <n v="20.979499999999994"/>
    <n v="0.59669506107879799"/>
  </r>
  <r>
    <n v="691"/>
    <d v="2026-06-12T00:00:00"/>
    <n v="2026"/>
    <x v="1"/>
    <n v="6"/>
    <x v="5"/>
    <x v="3"/>
    <x v="8"/>
    <x v="3"/>
    <s v="Business"/>
    <x v="1"/>
    <s v="Trail Boots"/>
    <n v="5"/>
    <n v="140.9"/>
    <n v="0"/>
    <n v="80.16"/>
    <n v="704.5"/>
    <n v="400.79999999999995"/>
    <n v="303.70000000000005"/>
    <n v="0.43108587650816188"/>
  </r>
  <r>
    <n v="810"/>
    <d v="2026-06-12T00:00:00"/>
    <n v="2026"/>
    <x v="1"/>
    <n v="6"/>
    <x v="5"/>
    <x v="1"/>
    <x v="12"/>
    <x v="2"/>
    <s v="New"/>
    <x v="4"/>
    <s v="Recovery Roller"/>
    <n v="3"/>
    <n v="36.659999999999997"/>
    <n v="0"/>
    <n v="13.55"/>
    <n v="109.97999999999999"/>
    <n v="40.650000000000006"/>
    <n v="69.329999999999984"/>
    <n v="0.63038734315330047"/>
  </r>
  <r>
    <n v="855"/>
    <d v="2026-06-12T00:00:00"/>
    <n v="2026"/>
    <x v="1"/>
    <n v="6"/>
    <x v="5"/>
    <x v="1"/>
    <x v="6"/>
    <x v="0"/>
    <s v="Business"/>
    <x v="2"/>
    <s v="Insulated Bottle"/>
    <n v="1"/>
    <n v="36.299999999999997"/>
    <n v="0.1"/>
    <n v="13.69"/>
    <n v="32.67"/>
    <n v="13.69"/>
    <n v="18.980000000000004"/>
    <n v="0.58096112641567199"/>
  </r>
  <r>
    <n v="1612"/>
    <d v="2026-06-12T00:00:00"/>
    <n v="2026"/>
    <x v="1"/>
    <n v="6"/>
    <x v="5"/>
    <x v="2"/>
    <x v="16"/>
    <x v="0"/>
    <s v="New"/>
    <x v="3"/>
    <s v="Compact Sleeping Bag"/>
    <n v="2"/>
    <n v="120.64"/>
    <n v="0"/>
    <n v="61.66"/>
    <n v="241.28"/>
    <n v="123.32"/>
    <n v="117.96000000000001"/>
    <n v="0.48889257294429711"/>
  </r>
  <r>
    <n v="1704"/>
    <d v="2026-06-12T00:00:00"/>
    <n v="2026"/>
    <x v="1"/>
    <n v="6"/>
    <x v="5"/>
    <x v="2"/>
    <x v="16"/>
    <x v="0"/>
    <s v="Returning"/>
    <x v="2"/>
    <s v="Packing Cube Set"/>
    <n v="1"/>
    <n v="47.07"/>
    <n v="0"/>
    <n v="18.7"/>
    <n v="47.07"/>
    <n v="18.7"/>
    <n v="28.37"/>
    <n v="0.60271935415338862"/>
  </r>
  <r>
    <n v="1857"/>
    <d v="2026-06-12T00:00:00"/>
    <n v="2026"/>
    <x v="1"/>
    <n v="6"/>
    <x v="5"/>
    <x v="2"/>
    <x v="3"/>
    <x v="3"/>
    <s v="Business"/>
    <x v="1"/>
    <s v="Summit Backpack 45L"/>
    <n v="2"/>
    <n v="154.94"/>
    <n v="0.05"/>
    <n v="77.260000000000005"/>
    <n v="294.38599999999997"/>
    <n v="154.52000000000001"/>
    <n v="139.86599999999996"/>
    <n v="0.47511090880680457"/>
  </r>
  <r>
    <n v="1888"/>
    <d v="2026-06-12T00:00:00"/>
    <n v="2026"/>
    <x v="1"/>
    <n v="6"/>
    <x v="5"/>
    <x v="1"/>
    <x v="12"/>
    <x v="0"/>
    <s v="Returning"/>
    <x v="2"/>
    <s v="Packing Cube Set"/>
    <n v="1"/>
    <n v="45.97"/>
    <n v="0.05"/>
    <n v="18.41"/>
    <n v="43.671499999999995"/>
    <n v="18.41"/>
    <n v="25.261499999999995"/>
    <n v="0.57844360738696854"/>
  </r>
  <r>
    <n v="2683"/>
    <d v="2026-06-12T00:00:00"/>
    <n v="2026"/>
    <x v="1"/>
    <n v="6"/>
    <x v="5"/>
    <x v="3"/>
    <x v="8"/>
    <x v="0"/>
    <s v="Returning"/>
    <x v="3"/>
    <s v="Trail Tent 2P"/>
    <n v="1"/>
    <n v="198.64"/>
    <n v="0.05"/>
    <n v="101.89"/>
    <n v="188.70799999999997"/>
    <n v="101.89"/>
    <n v="86.817999999999969"/>
    <n v="0.46006528605040581"/>
  </r>
  <r>
    <n v="4211"/>
    <d v="2026-06-12T00:00:00"/>
    <n v="2026"/>
    <x v="1"/>
    <n v="6"/>
    <x v="5"/>
    <x v="2"/>
    <x v="3"/>
    <x v="0"/>
    <s v="New"/>
    <x v="2"/>
    <s v="Travel Backpack 35L"/>
    <n v="5"/>
    <n v="168.57"/>
    <n v="0"/>
    <n v="88.65"/>
    <n v="842.84999999999991"/>
    <n v="443.25"/>
    <n v="399.59999999999991"/>
    <n v="0.47410571276027758"/>
  </r>
  <r>
    <n v="4353"/>
    <d v="2026-06-12T00:00:00"/>
    <n v="2026"/>
    <x v="1"/>
    <n v="6"/>
    <x v="5"/>
    <x v="1"/>
    <x v="6"/>
    <x v="2"/>
    <s v="New"/>
    <x v="2"/>
    <s v="Insulated Bottle"/>
    <n v="1"/>
    <n v="36.65"/>
    <n v="0"/>
    <n v="13.97"/>
    <n v="36.65"/>
    <n v="13.97"/>
    <n v="22.68"/>
    <n v="0.61882673942701227"/>
  </r>
  <r>
    <n v="5020"/>
    <d v="2026-06-12T00:00:00"/>
    <n v="2026"/>
    <x v="1"/>
    <n v="6"/>
    <x v="5"/>
    <x v="2"/>
    <x v="5"/>
    <x v="2"/>
    <s v="Returning"/>
    <x v="2"/>
    <s v="Insulated Bottle"/>
    <n v="2"/>
    <n v="35.450000000000003"/>
    <n v="0.05"/>
    <n v="13.39"/>
    <n v="67.355000000000004"/>
    <n v="26.78"/>
    <n v="40.575000000000003"/>
    <n v="0.60240516665429444"/>
  </r>
  <r>
    <n v="564"/>
    <d v="2026-06-13T00:00:00"/>
    <n v="2026"/>
    <x v="1"/>
    <n v="6"/>
    <x v="5"/>
    <x v="2"/>
    <x v="5"/>
    <x v="2"/>
    <s v="New"/>
    <x v="2"/>
    <s v="Packing Cube Set"/>
    <n v="3"/>
    <n v="45.82"/>
    <n v="0.1"/>
    <n v="18.61"/>
    <n v="123.71400000000001"/>
    <n v="55.83"/>
    <n v="67.884000000000015"/>
    <n v="0.54871720258014456"/>
  </r>
  <r>
    <n v="736"/>
    <d v="2026-06-13T00:00:00"/>
    <n v="2026"/>
    <x v="1"/>
    <n v="6"/>
    <x v="5"/>
    <x v="3"/>
    <x v="13"/>
    <x v="2"/>
    <s v="Business"/>
    <x v="1"/>
    <s v="Summit Backpack 45L"/>
    <n v="1"/>
    <n v="152.78"/>
    <n v="0"/>
    <n v="78.540000000000006"/>
    <n v="152.78"/>
    <n v="78.540000000000006"/>
    <n v="74.239999999999995"/>
    <n v="0.48592747741851022"/>
  </r>
  <r>
    <n v="1300"/>
    <d v="2026-06-13T00:00:00"/>
    <n v="2026"/>
    <x v="1"/>
    <n v="6"/>
    <x v="5"/>
    <x v="1"/>
    <x v="6"/>
    <x v="0"/>
    <s v="New"/>
    <x v="0"/>
    <s v="Trail Bike Light"/>
    <n v="1"/>
    <n v="49.76"/>
    <n v="0.05"/>
    <n v="22.58"/>
    <n v="47.271999999999998"/>
    <n v="22.58"/>
    <n v="24.692"/>
    <n v="0.52233880521238796"/>
  </r>
  <r>
    <n v="1948"/>
    <d v="2026-06-13T00:00:00"/>
    <n v="2026"/>
    <x v="1"/>
    <n v="6"/>
    <x v="5"/>
    <x v="3"/>
    <x v="8"/>
    <x v="2"/>
    <s v="New"/>
    <x v="1"/>
    <s v="Summit Backpack 45L"/>
    <n v="1"/>
    <n v="157.6"/>
    <n v="0.05"/>
    <n v="79.34"/>
    <n v="149.72"/>
    <n v="79.34"/>
    <n v="70.38"/>
    <n v="0.47007747795885652"/>
  </r>
  <r>
    <n v="2272"/>
    <d v="2026-06-13T00:00:00"/>
    <n v="2026"/>
    <x v="1"/>
    <n v="6"/>
    <x v="5"/>
    <x v="3"/>
    <x v="8"/>
    <x v="0"/>
    <s v="Returning"/>
    <x v="4"/>
    <s v="Weighted Vest"/>
    <n v="1"/>
    <n v="125.01"/>
    <n v="0.15"/>
    <n v="70.39"/>
    <n v="106.2585"/>
    <n v="70.39"/>
    <n v="35.868499999999997"/>
    <n v="0.33755887764272974"/>
  </r>
  <r>
    <n v="2680"/>
    <d v="2026-06-13T00:00:00"/>
    <n v="2026"/>
    <x v="1"/>
    <n v="6"/>
    <x v="5"/>
    <x v="1"/>
    <x v="14"/>
    <x v="0"/>
    <s v="Returning"/>
    <x v="1"/>
    <s v="Hiking Daypack 20L"/>
    <n v="1"/>
    <n v="93.59"/>
    <n v="0.15"/>
    <n v="46.48"/>
    <n v="79.551500000000004"/>
    <n v="46.48"/>
    <n v="33.071500000000007"/>
    <n v="0.41572440494522422"/>
  </r>
  <r>
    <n v="4178"/>
    <d v="2026-06-13T00:00:00"/>
    <n v="2026"/>
    <x v="1"/>
    <n v="6"/>
    <x v="5"/>
    <x v="2"/>
    <x v="2"/>
    <x v="2"/>
    <s v="Returning"/>
    <x v="1"/>
    <s v="Trail Boots"/>
    <n v="4"/>
    <n v="143.9"/>
    <n v="0.05"/>
    <n v="79.709999999999994"/>
    <n v="546.82000000000005"/>
    <n v="318.83999999999997"/>
    <n v="227.98000000000008"/>
    <n v="0.41691964448996022"/>
  </r>
  <r>
    <n v="4272"/>
    <d v="2026-06-13T00:00:00"/>
    <n v="2026"/>
    <x v="1"/>
    <n v="6"/>
    <x v="5"/>
    <x v="3"/>
    <x v="7"/>
    <x v="3"/>
    <s v="Returning"/>
    <x v="3"/>
    <s v="Trail Tent 2P"/>
    <n v="4"/>
    <n v="190.97"/>
    <n v="0"/>
    <n v="103.36"/>
    <n v="763.88"/>
    <n v="413.44"/>
    <n v="350.44"/>
    <n v="0.45876315651673039"/>
  </r>
  <r>
    <n v="4713"/>
    <d v="2026-06-13T00:00:00"/>
    <n v="2026"/>
    <x v="1"/>
    <n v="6"/>
    <x v="5"/>
    <x v="3"/>
    <x v="13"/>
    <x v="2"/>
    <s v="Business"/>
    <x v="4"/>
    <s v="Recovery Roller"/>
    <n v="1"/>
    <n v="35.78"/>
    <n v="0"/>
    <n v="14"/>
    <n v="35.78"/>
    <n v="14"/>
    <n v="21.78"/>
    <n v="0.60871995528228062"/>
  </r>
  <r>
    <n v="5166"/>
    <d v="2026-06-13T00:00:00"/>
    <n v="2026"/>
    <x v="1"/>
    <n v="6"/>
    <x v="5"/>
    <x v="3"/>
    <x v="7"/>
    <x v="3"/>
    <s v="New"/>
    <x v="3"/>
    <s v="Compact Sleeping Bag"/>
    <n v="3"/>
    <n v="125.25"/>
    <n v="0.05"/>
    <n v="58.95"/>
    <n v="356.96249999999998"/>
    <n v="176.85000000000002"/>
    <n v="180.11249999999995"/>
    <n v="0.50456980775291516"/>
  </r>
  <r>
    <n v="486"/>
    <d v="2026-06-14T00:00:00"/>
    <n v="2026"/>
    <x v="1"/>
    <n v="6"/>
    <x v="5"/>
    <x v="0"/>
    <x v="9"/>
    <x v="1"/>
    <s v="Business"/>
    <x v="1"/>
    <s v="Trekking Poles"/>
    <n v="8"/>
    <n v="72.36"/>
    <n v="0.1"/>
    <n v="32.229999999999997"/>
    <n v="520.99199999999996"/>
    <n v="257.83999999999997"/>
    <n v="263.15199999999999"/>
    <n v="0.5050979669553467"/>
  </r>
  <r>
    <n v="1507"/>
    <d v="2026-06-14T00:00:00"/>
    <n v="2026"/>
    <x v="1"/>
    <n v="6"/>
    <x v="5"/>
    <x v="0"/>
    <x v="15"/>
    <x v="2"/>
    <s v="Returning"/>
    <x v="2"/>
    <s v="Travel Backpack 35L"/>
    <n v="1"/>
    <n v="162.51"/>
    <n v="0"/>
    <n v="88.29"/>
    <n v="162.51"/>
    <n v="88.29"/>
    <n v="74.219999999999985"/>
    <n v="0.45671035628576695"/>
  </r>
  <r>
    <n v="1821"/>
    <d v="2026-06-14T00:00:00"/>
    <n v="2026"/>
    <x v="1"/>
    <n v="6"/>
    <x v="5"/>
    <x v="0"/>
    <x v="15"/>
    <x v="2"/>
    <s v="Business"/>
    <x v="1"/>
    <s v="Trekking Poles"/>
    <n v="3"/>
    <n v="70.52"/>
    <n v="0"/>
    <n v="33.119999999999997"/>
    <n v="211.56"/>
    <n v="99.359999999999985"/>
    <n v="112.20000000000002"/>
    <n v="0.53034600113442998"/>
  </r>
  <r>
    <n v="2588"/>
    <d v="2026-06-14T00:00:00"/>
    <n v="2026"/>
    <x v="1"/>
    <n v="6"/>
    <x v="5"/>
    <x v="3"/>
    <x v="8"/>
    <x v="3"/>
    <s v="Returning"/>
    <x v="1"/>
    <s v="Hiking Daypack 20L"/>
    <n v="1"/>
    <n v="90.28"/>
    <n v="0"/>
    <n v="46.04"/>
    <n v="90.28"/>
    <n v="46.04"/>
    <n v="44.24"/>
    <n v="0.4900310146211786"/>
  </r>
  <r>
    <n v="2815"/>
    <d v="2026-06-14T00:00:00"/>
    <n v="2026"/>
    <x v="1"/>
    <n v="6"/>
    <x v="5"/>
    <x v="3"/>
    <x v="13"/>
    <x v="3"/>
    <s v="New"/>
    <x v="3"/>
    <s v="Alpine Tent 4P"/>
    <n v="2"/>
    <n v="342.25"/>
    <n v="0"/>
    <n v="196.86"/>
    <n v="684.5"/>
    <n v="393.72"/>
    <n v="290.77999999999997"/>
    <n v="0.42480642804967128"/>
  </r>
  <r>
    <n v="3258"/>
    <d v="2026-06-14T00:00:00"/>
    <n v="2026"/>
    <x v="1"/>
    <n v="6"/>
    <x v="5"/>
    <x v="1"/>
    <x v="1"/>
    <x v="0"/>
    <s v="Business"/>
    <x v="0"/>
    <s v="Trail Bike Light"/>
    <n v="6"/>
    <n v="50.92"/>
    <n v="0.05"/>
    <n v="22.87"/>
    <n v="290.24399999999997"/>
    <n v="137.22"/>
    <n v="153.02399999999997"/>
    <n v="0.52722536899987593"/>
  </r>
  <r>
    <n v="3361"/>
    <d v="2026-06-14T00:00:00"/>
    <n v="2026"/>
    <x v="1"/>
    <n v="6"/>
    <x v="5"/>
    <x v="0"/>
    <x v="0"/>
    <x v="2"/>
    <s v="Returning"/>
    <x v="2"/>
    <s v="Insulated Bottle"/>
    <n v="5"/>
    <n v="36.72"/>
    <n v="0.15"/>
    <n v="13.2"/>
    <n v="156.06"/>
    <n v="66"/>
    <n v="90.06"/>
    <n v="0.57708573625528647"/>
  </r>
  <r>
    <n v="3629"/>
    <d v="2026-06-14T00:00:00"/>
    <n v="2026"/>
    <x v="1"/>
    <n v="6"/>
    <x v="5"/>
    <x v="0"/>
    <x v="15"/>
    <x v="0"/>
    <s v="New"/>
    <x v="3"/>
    <s v="Alpine Tent 4P"/>
    <n v="4"/>
    <n v="348.96"/>
    <n v="0.15"/>
    <n v="197.02"/>
    <n v="1186.4639999999999"/>
    <n v="788.08"/>
    <n v="398.3839999999999"/>
    <n v="0.3357741996385899"/>
  </r>
  <r>
    <n v="3750"/>
    <d v="2026-06-14T00:00:00"/>
    <n v="2026"/>
    <x v="1"/>
    <n v="6"/>
    <x v="5"/>
    <x v="0"/>
    <x v="0"/>
    <x v="0"/>
    <s v="Returning"/>
    <x v="1"/>
    <s v="Trekking Poles"/>
    <n v="1"/>
    <n v="71.28"/>
    <n v="0"/>
    <n v="31.92"/>
    <n v="71.28"/>
    <n v="31.92"/>
    <n v="39.36"/>
    <n v="0.55218855218855212"/>
  </r>
  <r>
    <n v="5088"/>
    <d v="2026-06-14T00:00:00"/>
    <n v="2026"/>
    <x v="1"/>
    <n v="6"/>
    <x v="5"/>
    <x v="1"/>
    <x v="12"/>
    <x v="0"/>
    <s v="New"/>
    <x v="2"/>
    <s v="Travel Backpack 35L"/>
    <n v="1"/>
    <n v="160.99"/>
    <n v="0.05"/>
    <n v="89.15"/>
    <n v="152.94050000000001"/>
    <n v="89.15"/>
    <n v="63.790500000000009"/>
    <n v="0.41709357560619981"/>
  </r>
  <r>
    <n v="1450"/>
    <d v="2026-06-15T00:00:00"/>
    <n v="2026"/>
    <x v="1"/>
    <n v="6"/>
    <x v="5"/>
    <x v="1"/>
    <x v="14"/>
    <x v="0"/>
    <s v="Returning"/>
    <x v="4"/>
    <s v="Weighted Vest"/>
    <n v="1"/>
    <n v="124.19"/>
    <n v="0.05"/>
    <n v="67.209999999999994"/>
    <n v="117.98049999999999"/>
    <n v="67.209999999999994"/>
    <n v="50.770499999999998"/>
    <n v="0.43032958836417884"/>
  </r>
  <r>
    <n v="2330"/>
    <d v="2026-06-15T00:00:00"/>
    <n v="2026"/>
    <x v="1"/>
    <n v="6"/>
    <x v="5"/>
    <x v="1"/>
    <x v="1"/>
    <x v="0"/>
    <s v="New"/>
    <x v="2"/>
    <s v="Insulated Bottle"/>
    <n v="2"/>
    <n v="36.11"/>
    <n v="0.05"/>
    <n v="13.29"/>
    <n v="68.608999999999995"/>
    <n v="26.58"/>
    <n v="42.028999999999996"/>
    <n v="0.6125872698917052"/>
  </r>
  <r>
    <n v="4655"/>
    <d v="2026-06-15T00:00:00"/>
    <n v="2026"/>
    <x v="1"/>
    <n v="6"/>
    <x v="5"/>
    <x v="0"/>
    <x v="0"/>
    <x v="1"/>
    <s v="Business"/>
    <x v="4"/>
    <s v="Resistance Band Set"/>
    <n v="4"/>
    <n v="40.909999999999997"/>
    <n v="0.05"/>
    <n v="14.42"/>
    <n v="155.45799999999997"/>
    <n v="57.68"/>
    <n v="97.777999999999963"/>
    <n v="0.62896730949838531"/>
  </r>
  <r>
    <n v="137"/>
    <d v="2026-06-16T00:00:00"/>
    <n v="2026"/>
    <x v="1"/>
    <n v="6"/>
    <x v="5"/>
    <x v="1"/>
    <x v="6"/>
    <x v="0"/>
    <s v="Returning"/>
    <x v="1"/>
    <s v="Trail Boots"/>
    <n v="5"/>
    <n v="141.66999999999999"/>
    <n v="0.1"/>
    <n v="80.59"/>
    <n v="637.51499999999999"/>
    <n v="402.95000000000005"/>
    <n v="234.56499999999994"/>
    <n v="0.36793644071119885"/>
  </r>
  <r>
    <n v="141"/>
    <d v="2026-06-16T00:00:00"/>
    <n v="2026"/>
    <x v="1"/>
    <n v="6"/>
    <x v="5"/>
    <x v="3"/>
    <x v="7"/>
    <x v="0"/>
    <s v="Returning"/>
    <x v="2"/>
    <s v="Packing Cube Set"/>
    <n v="1"/>
    <n v="47.53"/>
    <n v="0.05"/>
    <n v="18.5"/>
    <n v="45.153500000000001"/>
    <n v="18.5"/>
    <n v="26.653500000000001"/>
    <n v="0.59028646727274736"/>
  </r>
  <r>
    <n v="335"/>
    <d v="2026-06-16T00:00:00"/>
    <n v="2026"/>
    <x v="1"/>
    <n v="6"/>
    <x v="5"/>
    <x v="3"/>
    <x v="8"/>
    <x v="0"/>
    <s v="Returning"/>
    <x v="2"/>
    <s v="Travel Backpack 35L"/>
    <n v="3"/>
    <n v="163.65"/>
    <n v="0.15"/>
    <n v="85.8"/>
    <n v="417.3075"/>
    <n v="257.39999999999998"/>
    <n v="159.90750000000003"/>
    <n v="0.38318865584730688"/>
  </r>
  <r>
    <n v="498"/>
    <d v="2026-06-16T00:00:00"/>
    <n v="2026"/>
    <x v="1"/>
    <n v="6"/>
    <x v="5"/>
    <x v="0"/>
    <x v="15"/>
    <x v="1"/>
    <s v="Business"/>
    <x v="2"/>
    <s v="Carry-On Duffel"/>
    <n v="5"/>
    <n v="130.94999999999999"/>
    <n v="0.15"/>
    <n v="68.47"/>
    <n v="556.53750000000002"/>
    <n v="342.35"/>
    <n v="214.1875"/>
    <n v="0.38485726478449339"/>
  </r>
  <r>
    <n v="2611"/>
    <d v="2026-06-16T00:00:00"/>
    <n v="2026"/>
    <x v="1"/>
    <n v="6"/>
    <x v="5"/>
    <x v="3"/>
    <x v="13"/>
    <x v="0"/>
    <s v="Returning"/>
    <x v="2"/>
    <s v="Travel Backpack 35L"/>
    <n v="5"/>
    <n v="160.82"/>
    <n v="0"/>
    <n v="90.14"/>
    <n v="804.09999999999991"/>
    <n v="450.7"/>
    <n v="353.39999999999992"/>
    <n v="0.43949757492849145"/>
  </r>
  <r>
    <n v="3197"/>
    <d v="2026-06-16T00:00:00"/>
    <n v="2026"/>
    <x v="1"/>
    <n v="6"/>
    <x v="5"/>
    <x v="1"/>
    <x v="12"/>
    <x v="2"/>
    <s v="New"/>
    <x v="0"/>
    <s v="Compact Repair Kit"/>
    <n v="3"/>
    <n v="40.51"/>
    <n v="0"/>
    <n v="16.940000000000001"/>
    <n v="121.53"/>
    <n v="50.820000000000007"/>
    <n v="70.709999999999994"/>
    <n v="0.58183164650703523"/>
  </r>
  <r>
    <n v="4668"/>
    <d v="2026-06-16T00:00:00"/>
    <n v="2026"/>
    <x v="1"/>
    <n v="6"/>
    <x v="5"/>
    <x v="1"/>
    <x v="11"/>
    <x v="0"/>
    <s v="Business"/>
    <x v="0"/>
    <s v="Commuter Helmet"/>
    <n v="1"/>
    <n v="81.08"/>
    <n v="0"/>
    <n v="41.52"/>
    <n v="81.08"/>
    <n v="41.52"/>
    <n v="39.559999999999995"/>
    <n v="0.48791317217562896"/>
  </r>
  <r>
    <n v="4994"/>
    <d v="2026-06-16T00:00:00"/>
    <n v="2026"/>
    <x v="1"/>
    <n v="6"/>
    <x v="5"/>
    <x v="2"/>
    <x v="10"/>
    <x v="1"/>
    <s v="Business"/>
    <x v="1"/>
    <s v="Summit Backpack 45L"/>
    <n v="4"/>
    <n v="150.43"/>
    <n v="0.1"/>
    <n v="77.650000000000006"/>
    <n v="541.548"/>
    <n v="310.60000000000002"/>
    <n v="230.94799999999998"/>
    <n v="0.42645896577957998"/>
  </r>
  <r>
    <n v="512"/>
    <d v="2026-06-17T00:00:00"/>
    <n v="2026"/>
    <x v="1"/>
    <n v="6"/>
    <x v="5"/>
    <x v="1"/>
    <x v="12"/>
    <x v="3"/>
    <s v="Returning"/>
    <x v="3"/>
    <s v="Trail Tent 2P"/>
    <n v="1"/>
    <n v="192.42"/>
    <n v="0"/>
    <n v="103.31"/>
    <n v="192.42"/>
    <n v="103.31"/>
    <n v="89.109999999999985"/>
    <n v="0.46310154869556175"/>
  </r>
  <r>
    <n v="717"/>
    <d v="2026-06-17T00:00:00"/>
    <n v="2026"/>
    <x v="1"/>
    <n v="6"/>
    <x v="5"/>
    <x v="3"/>
    <x v="7"/>
    <x v="1"/>
    <s v="Business"/>
    <x v="3"/>
    <s v="Alpine Tent 4P"/>
    <n v="10"/>
    <n v="333.14"/>
    <n v="0.15"/>
    <n v="194.52"/>
    <n v="2831.6899999999996"/>
    <n v="1945.2"/>
    <n v="886.48999999999955"/>
    <n v="0.31306039856057677"/>
  </r>
  <r>
    <n v="952"/>
    <d v="2026-06-17T00:00:00"/>
    <n v="2026"/>
    <x v="1"/>
    <n v="6"/>
    <x v="5"/>
    <x v="0"/>
    <x v="0"/>
    <x v="0"/>
    <s v="Business"/>
    <x v="3"/>
    <s v="Portable Camp Stove"/>
    <n v="1"/>
    <n v="79.900000000000006"/>
    <n v="0.05"/>
    <n v="40.19"/>
    <n v="75.905000000000001"/>
    <n v="40.19"/>
    <n v="35.715000000000003"/>
    <n v="0.47052236348066667"/>
  </r>
  <r>
    <n v="1081"/>
    <d v="2026-06-17T00:00:00"/>
    <n v="2026"/>
    <x v="1"/>
    <n v="6"/>
    <x v="5"/>
    <x v="3"/>
    <x v="13"/>
    <x v="0"/>
    <s v="Returning"/>
    <x v="0"/>
    <s v="Trail Bike Light"/>
    <n v="1"/>
    <n v="51.12"/>
    <n v="0"/>
    <n v="22.43"/>
    <n v="51.12"/>
    <n v="22.43"/>
    <n v="28.689999999999998"/>
    <n v="0.56122848200312991"/>
  </r>
  <r>
    <n v="2043"/>
    <d v="2026-06-17T00:00:00"/>
    <n v="2026"/>
    <x v="1"/>
    <n v="6"/>
    <x v="5"/>
    <x v="1"/>
    <x v="6"/>
    <x v="0"/>
    <s v="New"/>
    <x v="1"/>
    <s v="Hiking Daypack 20L"/>
    <n v="2"/>
    <n v="90.33"/>
    <n v="0"/>
    <n v="46.3"/>
    <n v="180.66"/>
    <n v="92.6"/>
    <n v="88.06"/>
    <n v="0.48743496069965686"/>
  </r>
  <r>
    <n v="4040"/>
    <d v="2026-06-17T00:00:00"/>
    <n v="2026"/>
    <x v="1"/>
    <n v="6"/>
    <x v="5"/>
    <x v="3"/>
    <x v="7"/>
    <x v="0"/>
    <s v="Business"/>
    <x v="2"/>
    <s v="Insulated Bottle"/>
    <n v="2"/>
    <n v="36.799999999999997"/>
    <n v="0.05"/>
    <n v="13.94"/>
    <n v="69.919999999999987"/>
    <n v="27.88"/>
    <n v="42.039999999999992"/>
    <n v="0.60125858123569798"/>
  </r>
  <r>
    <n v="2295"/>
    <d v="2026-06-18T00:00:00"/>
    <n v="2026"/>
    <x v="1"/>
    <n v="6"/>
    <x v="5"/>
    <x v="1"/>
    <x v="11"/>
    <x v="3"/>
    <s v="New"/>
    <x v="2"/>
    <s v="Packing Cube Set"/>
    <n v="1"/>
    <n v="45.7"/>
    <n v="0.1"/>
    <n v="18.600000000000001"/>
    <n v="41.13"/>
    <n v="18.600000000000001"/>
    <n v="22.53"/>
    <n v="0.5477753464624362"/>
  </r>
  <r>
    <n v="2670"/>
    <d v="2026-06-18T00:00:00"/>
    <n v="2026"/>
    <x v="1"/>
    <n v="6"/>
    <x v="5"/>
    <x v="2"/>
    <x v="5"/>
    <x v="3"/>
    <s v="Returning"/>
    <x v="2"/>
    <s v="Travel Backpack 35L"/>
    <n v="3"/>
    <n v="162.30000000000001"/>
    <n v="0.1"/>
    <n v="86.43"/>
    <n v="438.21000000000004"/>
    <n v="259.29000000000002"/>
    <n v="178.92000000000002"/>
    <n v="0.40829739166153217"/>
  </r>
  <r>
    <n v="2777"/>
    <d v="2026-06-18T00:00:00"/>
    <n v="2026"/>
    <x v="1"/>
    <n v="6"/>
    <x v="5"/>
    <x v="1"/>
    <x v="14"/>
    <x v="1"/>
    <s v="Business"/>
    <x v="1"/>
    <s v="Trekking Poles"/>
    <n v="5"/>
    <n v="72.37"/>
    <n v="0.2"/>
    <n v="32.840000000000003"/>
    <n v="289.48"/>
    <n v="164.20000000000002"/>
    <n v="125.28"/>
    <n v="0.43277601215973466"/>
  </r>
  <r>
    <n v="2780"/>
    <d v="2026-06-18T00:00:00"/>
    <n v="2026"/>
    <x v="1"/>
    <n v="6"/>
    <x v="5"/>
    <x v="2"/>
    <x v="3"/>
    <x v="0"/>
    <s v="New"/>
    <x v="4"/>
    <s v="Recovery Roller"/>
    <n v="2"/>
    <n v="35.61"/>
    <n v="0.15"/>
    <n v="13.96"/>
    <n v="60.536999999999999"/>
    <n v="27.92"/>
    <n v="32.616999999999997"/>
    <n v="0.53879445628293432"/>
  </r>
  <r>
    <n v="3209"/>
    <d v="2026-06-18T00:00:00"/>
    <n v="2026"/>
    <x v="1"/>
    <n v="6"/>
    <x v="5"/>
    <x v="3"/>
    <x v="13"/>
    <x v="0"/>
    <s v="Returning"/>
    <x v="2"/>
    <s v="Carry-On Duffel"/>
    <n v="2"/>
    <n v="133.12"/>
    <n v="0"/>
    <n v="67.02"/>
    <n v="266.24"/>
    <n v="134.04"/>
    <n v="132.20000000000002"/>
    <n v="0.4965444711538462"/>
  </r>
  <r>
    <n v="3414"/>
    <d v="2026-06-18T00:00:00"/>
    <n v="2026"/>
    <x v="1"/>
    <n v="6"/>
    <x v="5"/>
    <x v="0"/>
    <x v="15"/>
    <x v="3"/>
    <s v="Returning"/>
    <x v="0"/>
    <s v="Trail Bike Light"/>
    <n v="1"/>
    <n v="51.23"/>
    <n v="0.05"/>
    <n v="23.12"/>
    <n v="48.668499999999995"/>
    <n v="23.12"/>
    <n v="25.548499999999994"/>
    <n v="0.5249494025909982"/>
  </r>
  <r>
    <n v="3846"/>
    <d v="2026-06-18T00:00:00"/>
    <n v="2026"/>
    <x v="1"/>
    <n v="6"/>
    <x v="5"/>
    <x v="1"/>
    <x v="12"/>
    <x v="0"/>
    <s v="Business"/>
    <x v="1"/>
    <s v="Hiking Daypack 20L"/>
    <n v="1"/>
    <n v="93.5"/>
    <n v="0"/>
    <n v="46.63"/>
    <n v="93.5"/>
    <n v="46.63"/>
    <n v="46.87"/>
    <n v="0.50128342245989299"/>
  </r>
  <r>
    <n v="4120"/>
    <d v="2026-06-18T00:00:00"/>
    <n v="2026"/>
    <x v="1"/>
    <n v="6"/>
    <x v="5"/>
    <x v="3"/>
    <x v="4"/>
    <x v="2"/>
    <s v="Returning"/>
    <x v="4"/>
    <s v="Resistance Band Set"/>
    <n v="3"/>
    <n v="41.16"/>
    <n v="0"/>
    <n v="14.79"/>
    <n v="123.47999999999999"/>
    <n v="44.37"/>
    <n v="79.109999999999985"/>
    <n v="0.64067055393586003"/>
  </r>
  <r>
    <n v="4217"/>
    <d v="2026-06-18T00:00:00"/>
    <n v="2026"/>
    <x v="1"/>
    <n v="6"/>
    <x v="5"/>
    <x v="1"/>
    <x v="12"/>
    <x v="3"/>
    <s v="New"/>
    <x v="4"/>
    <s v="Resistance Band Set"/>
    <n v="1"/>
    <n v="39.74"/>
    <n v="0.05"/>
    <n v="14.39"/>
    <n v="37.753"/>
    <n v="14.39"/>
    <n v="23.363"/>
    <n v="0.6188382380208195"/>
  </r>
  <r>
    <n v="4786"/>
    <d v="2026-06-18T00:00:00"/>
    <n v="2026"/>
    <x v="1"/>
    <n v="6"/>
    <x v="5"/>
    <x v="3"/>
    <x v="7"/>
    <x v="0"/>
    <s v="Returning"/>
    <x v="2"/>
    <s v="Packing Cube Set"/>
    <n v="3"/>
    <n v="46.79"/>
    <n v="0.1"/>
    <n v="18.25"/>
    <n v="126.33300000000001"/>
    <n v="54.75"/>
    <n v="71.583000000000013"/>
    <n v="0.56662154781411034"/>
  </r>
  <r>
    <n v="23"/>
    <d v="2026-06-19T00:00:00"/>
    <n v="2026"/>
    <x v="1"/>
    <n v="6"/>
    <x v="5"/>
    <x v="3"/>
    <x v="13"/>
    <x v="1"/>
    <s v="Business"/>
    <x v="1"/>
    <s v="Hiking Daypack 20L"/>
    <n v="4"/>
    <n v="91.74"/>
    <n v="0.2"/>
    <n v="44.74"/>
    <n v="293.56799999999998"/>
    <n v="178.96"/>
    <n v="114.60799999999998"/>
    <n v="0.39039677349029861"/>
  </r>
  <r>
    <n v="99"/>
    <d v="2026-06-19T00:00:00"/>
    <n v="2026"/>
    <x v="1"/>
    <n v="6"/>
    <x v="5"/>
    <x v="3"/>
    <x v="13"/>
    <x v="0"/>
    <s v="New"/>
    <x v="4"/>
    <s v="Recovery Roller"/>
    <n v="1"/>
    <n v="36.28"/>
    <n v="0.1"/>
    <n v="13.8"/>
    <n v="32.652000000000001"/>
    <n v="13.8"/>
    <n v="18.852"/>
    <n v="0.5773612642410878"/>
  </r>
  <r>
    <n v="269"/>
    <d v="2026-06-19T00:00:00"/>
    <n v="2026"/>
    <x v="1"/>
    <n v="6"/>
    <x v="5"/>
    <x v="3"/>
    <x v="13"/>
    <x v="1"/>
    <s v="Returning"/>
    <x v="1"/>
    <s v="Trekking Poles"/>
    <n v="3"/>
    <n v="73.02"/>
    <n v="0.1"/>
    <n v="32.69"/>
    <n v="197.154"/>
    <n v="98.07"/>
    <n v="99.084000000000003"/>
    <n v="0.50257159377948202"/>
  </r>
  <r>
    <n v="1772"/>
    <d v="2026-06-19T00:00:00"/>
    <n v="2026"/>
    <x v="1"/>
    <n v="6"/>
    <x v="5"/>
    <x v="3"/>
    <x v="4"/>
    <x v="0"/>
    <s v="New"/>
    <x v="1"/>
    <s v="Summit Backpack 45L"/>
    <n v="4"/>
    <n v="153.38"/>
    <n v="0"/>
    <n v="76.92"/>
    <n v="613.52"/>
    <n v="307.68"/>
    <n v="305.83999999999997"/>
    <n v="0.49850045638283996"/>
  </r>
  <r>
    <n v="1906"/>
    <d v="2026-06-19T00:00:00"/>
    <n v="2026"/>
    <x v="1"/>
    <n v="6"/>
    <x v="5"/>
    <x v="3"/>
    <x v="8"/>
    <x v="3"/>
    <s v="Returning"/>
    <x v="3"/>
    <s v="Compact Sleeping Bag"/>
    <n v="2"/>
    <n v="125.5"/>
    <n v="0"/>
    <n v="61.67"/>
    <n v="251"/>
    <n v="123.34"/>
    <n v="127.66"/>
    <n v="0.50860557768924297"/>
  </r>
  <r>
    <n v="2473"/>
    <d v="2026-06-19T00:00:00"/>
    <n v="2026"/>
    <x v="1"/>
    <n v="6"/>
    <x v="5"/>
    <x v="0"/>
    <x v="0"/>
    <x v="1"/>
    <s v="Returning"/>
    <x v="0"/>
    <s v="Commuter Helmet"/>
    <n v="3"/>
    <n v="80.75"/>
    <n v="0.15"/>
    <n v="42.81"/>
    <n v="205.91249999999999"/>
    <n v="128.43"/>
    <n v="77.482499999999987"/>
    <n v="0.37628847204516475"/>
  </r>
  <r>
    <n v="2549"/>
    <d v="2026-06-19T00:00:00"/>
    <n v="2026"/>
    <x v="1"/>
    <n v="6"/>
    <x v="5"/>
    <x v="3"/>
    <x v="13"/>
    <x v="1"/>
    <s v="Returning"/>
    <x v="4"/>
    <s v="Recovery Roller"/>
    <n v="8"/>
    <n v="36.15"/>
    <n v="0.05"/>
    <n v="13.55"/>
    <n v="274.73999999999995"/>
    <n v="108.4"/>
    <n v="166.33999999999995"/>
    <n v="0.60544514814005956"/>
  </r>
  <r>
    <n v="3341"/>
    <d v="2026-06-19T00:00:00"/>
    <n v="2026"/>
    <x v="1"/>
    <n v="6"/>
    <x v="5"/>
    <x v="0"/>
    <x v="15"/>
    <x v="0"/>
    <s v="New"/>
    <x v="1"/>
    <s v="Trail Boots"/>
    <n v="2"/>
    <n v="143.1"/>
    <n v="0"/>
    <n v="78.11"/>
    <n v="286.2"/>
    <n v="156.22"/>
    <n v="129.97999999999999"/>
    <n v="0.45415793151642209"/>
  </r>
  <r>
    <n v="3351"/>
    <d v="2026-06-19T00:00:00"/>
    <n v="2026"/>
    <x v="1"/>
    <n v="6"/>
    <x v="5"/>
    <x v="1"/>
    <x v="1"/>
    <x v="3"/>
    <s v="New"/>
    <x v="3"/>
    <s v="Compact Sleeping Bag"/>
    <n v="4"/>
    <n v="123.89"/>
    <n v="0"/>
    <n v="59.42"/>
    <n v="495.56"/>
    <n v="237.68"/>
    <n v="257.88"/>
    <n v="0.5203809831301961"/>
  </r>
  <r>
    <n v="3366"/>
    <d v="2026-06-19T00:00:00"/>
    <n v="2026"/>
    <x v="1"/>
    <n v="6"/>
    <x v="5"/>
    <x v="1"/>
    <x v="11"/>
    <x v="0"/>
    <s v="Business"/>
    <x v="2"/>
    <s v="Carry-On Duffel"/>
    <n v="1"/>
    <n v="135.41999999999999"/>
    <n v="0.05"/>
    <n v="68.180000000000007"/>
    <n v="128.64899999999997"/>
    <n v="68.180000000000007"/>
    <n v="60.468999999999966"/>
    <n v="0.47003085915941811"/>
  </r>
  <r>
    <n v="3691"/>
    <d v="2026-06-19T00:00:00"/>
    <n v="2026"/>
    <x v="1"/>
    <n v="6"/>
    <x v="5"/>
    <x v="1"/>
    <x v="6"/>
    <x v="2"/>
    <s v="Returning"/>
    <x v="1"/>
    <s v="Hiking Daypack 20L"/>
    <n v="1"/>
    <n v="93.48"/>
    <n v="0.05"/>
    <n v="44.31"/>
    <n v="88.805999999999997"/>
    <n v="44.31"/>
    <n v="44.495999999999995"/>
    <n v="0.50104722653874734"/>
  </r>
  <r>
    <n v="3909"/>
    <d v="2026-06-19T00:00:00"/>
    <n v="2026"/>
    <x v="1"/>
    <n v="6"/>
    <x v="5"/>
    <x v="1"/>
    <x v="1"/>
    <x v="3"/>
    <s v="Returning"/>
    <x v="1"/>
    <s v="Summit Backpack 45L"/>
    <n v="1"/>
    <n v="156.05000000000001"/>
    <n v="0.05"/>
    <n v="81.28"/>
    <n v="148.2475"/>
    <n v="81.28"/>
    <n v="66.967500000000001"/>
    <n v="0.45172768512116562"/>
  </r>
  <r>
    <n v="4862"/>
    <d v="2026-06-19T00:00:00"/>
    <n v="2026"/>
    <x v="1"/>
    <n v="6"/>
    <x v="5"/>
    <x v="1"/>
    <x v="6"/>
    <x v="0"/>
    <s v="Returning"/>
    <x v="4"/>
    <s v="Recovery Roller"/>
    <n v="1"/>
    <n v="36.74"/>
    <n v="0"/>
    <n v="14.15"/>
    <n v="36.74"/>
    <n v="14.15"/>
    <n v="22.590000000000003"/>
    <n v="0.61486118671747425"/>
  </r>
  <r>
    <n v="5096"/>
    <d v="2026-06-19T00:00:00"/>
    <n v="2026"/>
    <x v="1"/>
    <n v="6"/>
    <x v="5"/>
    <x v="0"/>
    <x v="15"/>
    <x v="0"/>
    <s v="Returning"/>
    <x v="3"/>
    <s v="Trail Tent 2P"/>
    <n v="2"/>
    <n v="199.28"/>
    <n v="0"/>
    <n v="102.85"/>
    <n v="398.56"/>
    <n v="205.7"/>
    <n v="192.86"/>
    <n v="0.48389201124046571"/>
  </r>
  <r>
    <n v="5112"/>
    <d v="2026-06-19T00:00:00"/>
    <n v="2026"/>
    <x v="1"/>
    <n v="6"/>
    <x v="5"/>
    <x v="0"/>
    <x v="0"/>
    <x v="3"/>
    <s v="Returning"/>
    <x v="4"/>
    <s v="Recovery Roller"/>
    <n v="2"/>
    <n v="37.04"/>
    <n v="0.05"/>
    <n v="13.76"/>
    <n v="70.375999999999991"/>
    <n v="27.52"/>
    <n v="42.855999999999995"/>
    <n v="0.60895759918153913"/>
  </r>
  <r>
    <n v="501"/>
    <d v="2026-06-20T00:00:00"/>
    <n v="2026"/>
    <x v="1"/>
    <n v="6"/>
    <x v="5"/>
    <x v="3"/>
    <x v="4"/>
    <x v="0"/>
    <s v="New"/>
    <x v="3"/>
    <s v="Portable Camp Stove"/>
    <n v="2"/>
    <n v="80.95"/>
    <n v="0.1"/>
    <n v="39.44"/>
    <n v="145.71"/>
    <n v="78.88"/>
    <n v="66.830000000000013"/>
    <n v="0.45865074462974409"/>
  </r>
  <r>
    <n v="540"/>
    <d v="2026-06-20T00:00:00"/>
    <n v="2026"/>
    <x v="1"/>
    <n v="6"/>
    <x v="5"/>
    <x v="0"/>
    <x v="9"/>
    <x v="3"/>
    <s v="Returning"/>
    <x v="1"/>
    <s v="Summit Backpack 45L"/>
    <n v="1"/>
    <n v="151.46"/>
    <n v="0.05"/>
    <n v="77.98"/>
    <n v="143.887"/>
    <n v="77.98"/>
    <n v="65.906999999999996"/>
    <n v="0.45804693961233467"/>
  </r>
  <r>
    <n v="2255"/>
    <d v="2026-06-20T00:00:00"/>
    <n v="2026"/>
    <x v="1"/>
    <n v="6"/>
    <x v="5"/>
    <x v="0"/>
    <x v="9"/>
    <x v="0"/>
    <s v="Business"/>
    <x v="1"/>
    <s v="Hiking Daypack 20L"/>
    <n v="5"/>
    <n v="90.1"/>
    <n v="0"/>
    <n v="44.32"/>
    <n v="450.5"/>
    <n v="221.6"/>
    <n v="228.9"/>
    <n v="0.50810210876803552"/>
  </r>
  <r>
    <n v="3126"/>
    <d v="2026-06-20T00:00:00"/>
    <n v="2026"/>
    <x v="1"/>
    <n v="6"/>
    <x v="5"/>
    <x v="0"/>
    <x v="0"/>
    <x v="3"/>
    <s v="Business"/>
    <x v="1"/>
    <s v="Summit Backpack 45L"/>
    <n v="1"/>
    <n v="155.69"/>
    <n v="0.1"/>
    <n v="79.42"/>
    <n v="140.12100000000001"/>
    <n v="79.42"/>
    <n v="60.701000000000008"/>
    <n v="0.43320415926235184"/>
  </r>
  <r>
    <n v="3223"/>
    <d v="2026-06-20T00:00:00"/>
    <n v="2026"/>
    <x v="1"/>
    <n v="6"/>
    <x v="5"/>
    <x v="1"/>
    <x v="14"/>
    <x v="2"/>
    <s v="Returning"/>
    <x v="4"/>
    <s v="Training Mat"/>
    <n v="1"/>
    <n v="50.11"/>
    <n v="0.05"/>
    <n v="21.38"/>
    <n v="47.604499999999994"/>
    <n v="21.38"/>
    <n v="26.224499999999995"/>
    <n v="0.55088279469377888"/>
  </r>
  <r>
    <n v="3260"/>
    <d v="2026-06-20T00:00:00"/>
    <n v="2026"/>
    <x v="1"/>
    <n v="6"/>
    <x v="5"/>
    <x v="2"/>
    <x v="2"/>
    <x v="2"/>
    <s v="Returning"/>
    <x v="1"/>
    <s v="Trail Boots"/>
    <n v="1"/>
    <n v="142.55000000000001"/>
    <n v="0.1"/>
    <n v="79.709999999999994"/>
    <n v="128.29500000000002"/>
    <n v="79.709999999999994"/>
    <n v="48.585000000000022"/>
    <n v="0.37869753302934656"/>
  </r>
  <r>
    <n v="3404"/>
    <d v="2026-06-20T00:00:00"/>
    <n v="2026"/>
    <x v="1"/>
    <n v="6"/>
    <x v="5"/>
    <x v="3"/>
    <x v="8"/>
    <x v="0"/>
    <s v="New"/>
    <x v="3"/>
    <s v="Trail Tent 2P"/>
    <n v="3"/>
    <n v="191.11"/>
    <n v="0.05"/>
    <n v="102.82"/>
    <n v="544.6635"/>
    <n v="308.45999999999998"/>
    <n v="236.20350000000002"/>
    <n v="0.43366867800026992"/>
  </r>
  <r>
    <n v="4267"/>
    <d v="2026-06-20T00:00:00"/>
    <n v="2026"/>
    <x v="1"/>
    <n v="6"/>
    <x v="5"/>
    <x v="3"/>
    <x v="13"/>
    <x v="1"/>
    <s v="Business"/>
    <x v="0"/>
    <s v="Compact Repair Kit"/>
    <n v="6"/>
    <n v="40.229999999999997"/>
    <n v="0.15"/>
    <n v="17.079999999999998"/>
    <n v="205.173"/>
    <n v="102.47999999999999"/>
    <n v="102.69300000000001"/>
    <n v="0.50051907414718322"/>
  </r>
  <r>
    <n v="5082"/>
    <d v="2026-06-20T00:00:00"/>
    <n v="2026"/>
    <x v="1"/>
    <n v="6"/>
    <x v="5"/>
    <x v="1"/>
    <x v="11"/>
    <x v="0"/>
    <s v="Business"/>
    <x v="0"/>
    <s v="Commuter Helmet"/>
    <n v="2"/>
    <n v="81.489999999999995"/>
    <n v="0"/>
    <n v="42.15"/>
    <n v="162.97999999999999"/>
    <n v="84.3"/>
    <n v="78.679999999999993"/>
    <n v="0.48275862068965514"/>
  </r>
  <r>
    <n v="5108"/>
    <d v="2026-06-20T00:00:00"/>
    <n v="2026"/>
    <x v="1"/>
    <n v="6"/>
    <x v="5"/>
    <x v="1"/>
    <x v="6"/>
    <x v="1"/>
    <s v="Business"/>
    <x v="2"/>
    <s v="Travel Backpack 35L"/>
    <n v="8"/>
    <n v="162.71"/>
    <n v="0.2"/>
    <n v="85.27"/>
    <n v="1041.3440000000001"/>
    <n v="682.16"/>
    <n v="359.18400000000008"/>
    <n v="0.34492348349824847"/>
  </r>
  <r>
    <n v="1105"/>
    <d v="2026-06-21T00:00:00"/>
    <n v="2026"/>
    <x v="1"/>
    <n v="6"/>
    <x v="5"/>
    <x v="2"/>
    <x v="5"/>
    <x v="3"/>
    <s v="Returning"/>
    <x v="2"/>
    <s v="Insulated Bottle"/>
    <n v="1"/>
    <n v="36.479999999999997"/>
    <n v="0.1"/>
    <n v="13.9"/>
    <n v="32.832000000000001"/>
    <n v="13.9"/>
    <n v="18.932000000000002"/>
    <n v="0.57663255360623789"/>
  </r>
  <r>
    <n v="2757"/>
    <d v="2026-06-21T00:00:00"/>
    <n v="2026"/>
    <x v="1"/>
    <n v="6"/>
    <x v="5"/>
    <x v="1"/>
    <x v="6"/>
    <x v="1"/>
    <s v="Business"/>
    <x v="2"/>
    <s v="Carry-On Duffel"/>
    <n v="6"/>
    <n v="136.65"/>
    <n v="0.15"/>
    <n v="68.56"/>
    <n v="696.91500000000008"/>
    <n v="411.36"/>
    <n v="285.55500000000006"/>
    <n v="0.4097415036266977"/>
  </r>
  <r>
    <n v="3325"/>
    <d v="2026-06-21T00:00:00"/>
    <n v="2026"/>
    <x v="1"/>
    <n v="6"/>
    <x v="5"/>
    <x v="2"/>
    <x v="2"/>
    <x v="0"/>
    <s v="New"/>
    <x v="0"/>
    <s v="Trail Bike Light"/>
    <n v="4"/>
    <n v="50.57"/>
    <n v="0"/>
    <n v="21.85"/>
    <n v="202.28"/>
    <n v="87.4"/>
    <n v="114.88"/>
    <n v="0.56792564761716435"/>
  </r>
  <r>
    <n v="4070"/>
    <d v="2026-06-21T00:00:00"/>
    <n v="2026"/>
    <x v="1"/>
    <n v="6"/>
    <x v="5"/>
    <x v="3"/>
    <x v="8"/>
    <x v="0"/>
    <s v="New"/>
    <x v="0"/>
    <s v="Cycling Pack 12L"/>
    <n v="3"/>
    <n v="103.72"/>
    <n v="0"/>
    <n v="50.34"/>
    <n v="311.15999999999997"/>
    <n v="151.02000000000001"/>
    <n v="160.13999999999996"/>
    <n v="0.51465483995372152"/>
  </r>
  <r>
    <n v="4339"/>
    <d v="2026-06-21T00:00:00"/>
    <n v="2026"/>
    <x v="1"/>
    <n v="6"/>
    <x v="5"/>
    <x v="2"/>
    <x v="16"/>
    <x v="3"/>
    <s v="Returning"/>
    <x v="2"/>
    <s v="Carry-On Duffel"/>
    <n v="1"/>
    <n v="132.49"/>
    <n v="0"/>
    <n v="67.09"/>
    <n v="132.49"/>
    <n v="67.09"/>
    <n v="65.400000000000006"/>
    <n v="0.49362216016303118"/>
  </r>
  <r>
    <n v="731"/>
    <d v="2026-06-22T00:00:00"/>
    <n v="2026"/>
    <x v="1"/>
    <n v="6"/>
    <x v="5"/>
    <x v="2"/>
    <x v="3"/>
    <x v="0"/>
    <s v="New"/>
    <x v="3"/>
    <s v="Portable Camp Stove"/>
    <n v="2"/>
    <n v="80.650000000000006"/>
    <n v="0"/>
    <n v="39.18"/>
    <n v="161.30000000000001"/>
    <n v="78.36"/>
    <n v="82.940000000000012"/>
    <n v="0.51419714817110973"/>
  </r>
  <r>
    <n v="1362"/>
    <d v="2026-06-22T00:00:00"/>
    <n v="2026"/>
    <x v="1"/>
    <n v="6"/>
    <x v="5"/>
    <x v="1"/>
    <x v="1"/>
    <x v="2"/>
    <s v="New"/>
    <x v="4"/>
    <s v="Recovery Roller"/>
    <n v="1"/>
    <n v="35.409999999999997"/>
    <n v="0.05"/>
    <n v="13.9"/>
    <n v="33.639499999999998"/>
    <n v="13.9"/>
    <n v="19.7395"/>
    <n v="0.58679528530447833"/>
  </r>
  <r>
    <n v="1512"/>
    <d v="2026-06-22T00:00:00"/>
    <n v="2026"/>
    <x v="1"/>
    <n v="6"/>
    <x v="5"/>
    <x v="0"/>
    <x v="0"/>
    <x v="3"/>
    <s v="Returning"/>
    <x v="4"/>
    <s v="Resistance Band Set"/>
    <n v="3"/>
    <n v="41.01"/>
    <n v="0"/>
    <n v="14.33"/>
    <n v="123.03"/>
    <n v="42.99"/>
    <n v="80.039999999999992"/>
    <n v="0.65057303096805652"/>
  </r>
  <r>
    <n v="1647"/>
    <d v="2026-06-22T00:00:00"/>
    <n v="2026"/>
    <x v="1"/>
    <n v="6"/>
    <x v="5"/>
    <x v="3"/>
    <x v="8"/>
    <x v="0"/>
    <s v="Business"/>
    <x v="2"/>
    <s v="Insulated Bottle"/>
    <n v="1"/>
    <n v="36.01"/>
    <n v="0"/>
    <n v="13.23"/>
    <n v="36.01"/>
    <n v="13.23"/>
    <n v="22.779999999999998"/>
    <n v="0.63260205498472644"/>
  </r>
  <r>
    <n v="2358"/>
    <d v="2026-06-22T00:00:00"/>
    <n v="2026"/>
    <x v="1"/>
    <n v="6"/>
    <x v="5"/>
    <x v="0"/>
    <x v="0"/>
    <x v="3"/>
    <s v="Returning"/>
    <x v="4"/>
    <s v="Training Mat"/>
    <n v="2"/>
    <n v="50.21"/>
    <n v="0.05"/>
    <n v="21.74"/>
    <n v="95.399000000000001"/>
    <n v="43.48"/>
    <n v="51.919000000000004"/>
    <n v="0.54423002337550708"/>
  </r>
  <r>
    <n v="2366"/>
    <d v="2026-06-22T00:00:00"/>
    <n v="2026"/>
    <x v="1"/>
    <n v="6"/>
    <x v="5"/>
    <x v="2"/>
    <x v="10"/>
    <x v="3"/>
    <s v="Returning"/>
    <x v="0"/>
    <s v="Cycling Pack 12L"/>
    <n v="3"/>
    <n v="100.3"/>
    <n v="0"/>
    <n v="49.26"/>
    <n v="300.89999999999998"/>
    <n v="147.78"/>
    <n v="153.11999999999998"/>
    <n v="0.5088733798604187"/>
  </r>
  <r>
    <n v="3481"/>
    <d v="2026-06-22T00:00:00"/>
    <n v="2026"/>
    <x v="1"/>
    <n v="6"/>
    <x v="5"/>
    <x v="3"/>
    <x v="8"/>
    <x v="2"/>
    <s v="New"/>
    <x v="2"/>
    <s v="Packing Cube Set"/>
    <n v="1"/>
    <n v="47.7"/>
    <n v="0.1"/>
    <n v="18.760000000000002"/>
    <n v="42.930000000000007"/>
    <n v="18.760000000000002"/>
    <n v="24.170000000000005"/>
    <n v="0.56300955043093415"/>
  </r>
  <r>
    <n v="3595"/>
    <d v="2026-06-22T00:00:00"/>
    <n v="2026"/>
    <x v="1"/>
    <n v="6"/>
    <x v="5"/>
    <x v="1"/>
    <x v="14"/>
    <x v="0"/>
    <s v="New"/>
    <x v="0"/>
    <s v="Compact Repair Kit"/>
    <n v="2"/>
    <n v="40.94"/>
    <n v="0.1"/>
    <n v="16.88"/>
    <n v="73.691999999999993"/>
    <n v="33.76"/>
    <n v="39.931999999999995"/>
    <n v="0.54187700157411933"/>
  </r>
  <r>
    <n v="3766"/>
    <d v="2026-06-22T00:00:00"/>
    <n v="2026"/>
    <x v="1"/>
    <n v="6"/>
    <x v="5"/>
    <x v="3"/>
    <x v="8"/>
    <x v="2"/>
    <s v="Returning"/>
    <x v="1"/>
    <s v="Hiking Daypack 20L"/>
    <n v="1"/>
    <n v="93.78"/>
    <n v="0"/>
    <n v="46.62"/>
    <n v="93.78"/>
    <n v="46.62"/>
    <n v="47.160000000000004"/>
    <n v="0.50287907869481774"/>
  </r>
  <r>
    <n v="3933"/>
    <d v="2026-06-22T00:00:00"/>
    <n v="2026"/>
    <x v="1"/>
    <n v="6"/>
    <x v="5"/>
    <x v="3"/>
    <x v="4"/>
    <x v="2"/>
    <s v="New"/>
    <x v="4"/>
    <s v="Training Mat"/>
    <n v="2"/>
    <n v="51.42"/>
    <n v="0"/>
    <n v="22.19"/>
    <n v="102.84"/>
    <n v="44.38"/>
    <n v="58.46"/>
    <n v="0.56845585375340335"/>
  </r>
  <r>
    <n v="3951"/>
    <d v="2026-06-22T00:00:00"/>
    <n v="2026"/>
    <x v="1"/>
    <n v="6"/>
    <x v="5"/>
    <x v="2"/>
    <x v="2"/>
    <x v="2"/>
    <s v="New"/>
    <x v="2"/>
    <s v="Travel Backpack 35L"/>
    <n v="1"/>
    <n v="164.99"/>
    <n v="0.1"/>
    <n v="86.6"/>
    <n v="148.49100000000001"/>
    <n v="86.6"/>
    <n v="61.89100000000002"/>
    <n v="0.41679967136055396"/>
  </r>
  <r>
    <n v="4078"/>
    <d v="2026-06-22T00:00:00"/>
    <n v="2026"/>
    <x v="1"/>
    <n v="6"/>
    <x v="5"/>
    <x v="2"/>
    <x v="5"/>
    <x v="3"/>
    <s v="Returning"/>
    <x v="1"/>
    <s v="Trail Boots"/>
    <n v="1"/>
    <n v="145.65"/>
    <n v="0"/>
    <n v="79.87"/>
    <n v="145.65"/>
    <n v="79.87"/>
    <n v="65.78"/>
    <n v="0.45163062135255749"/>
  </r>
  <r>
    <n v="4182"/>
    <d v="2026-06-22T00:00:00"/>
    <n v="2026"/>
    <x v="1"/>
    <n v="6"/>
    <x v="5"/>
    <x v="1"/>
    <x v="11"/>
    <x v="0"/>
    <s v="New"/>
    <x v="4"/>
    <s v="Weighted Vest"/>
    <n v="4"/>
    <n v="120.94"/>
    <n v="0.05"/>
    <n v="70.84"/>
    <n v="459.57199999999995"/>
    <n v="283.36"/>
    <n v="176.21199999999993"/>
    <n v="0.38342631840059871"/>
  </r>
  <r>
    <n v="323"/>
    <d v="2026-06-23T00:00:00"/>
    <n v="2026"/>
    <x v="1"/>
    <n v="6"/>
    <x v="5"/>
    <x v="3"/>
    <x v="13"/>
    <x v="0"/>
    <s v="Returning"/>
    <x v="2"/>
    <s v="Insulated Bottle"/>
    <n v="1"/>
    <n v="36.94"/>
    <n v="0"/>
    <n v="13.25"/>
    <n v="36.94"/>
    <n v="13.25"/>
    <n v="23.689999999999998"/>
    <n v="0.64131023280996213"/>
  </r>
  <r>
    <n v="544"/>
    <d v="2026-06-23T00:00:00"/>
    <n v="2026"/>
    <x v="1"/>
    <n v="6"/>
    <x v="5"/>
    <x v="0"/>
    <x v="15"/>
    <x v="0"/>
    <s v="Business"/>
    <x v="1"/>
    <s v="Hiking Daypack 20L"/>
    <n v="1"/>
    <n v="90.3"/>
    <n v="0.05"/>
    <n v="45.07"/>
    <n v="85.784999999999997"/>
    <n v="45.07"/>
    <n v="40.714999999999996"/>
    <n v="0.47461677449437545"/>
  </r>
  <r>
    <n v="1570"/>
    <d v="2026-06-23T00:00:00"/>
    <n v="2026"/>
    <x v="1"/>
    <n v="6"/>
    <x v="5"/>
    <x v="3"/>
    <x v="13"/>
    <x v="3"/>
    <s v="Returning"/>
    <x v="3"/>
    <s v="Alpine Tent 4P"/>
    <n v="1"/>
    <n v="335.05"/>
    <n v="0"/>
    <n v="191.67"/>
    <n v="335.05"/>
    <n v="191.67"/>
    <n v="143.38000000000002"/>
    <n v="0.42793612893597976"/>
  </r>
  <r>
    <n v="1932"/>
    <d v="2026-06-23T00:00:00"/>
    <n v="2026"/>
    <x v="1"/>
    <n v="6"/>
    <x v="5"/>
    <x v="3"/>
    <x v="8"/>
    <x v="0"/>
    <s v="New"/>
    <x v="2"/>
    <s v="Insulated Bottle"/>
    <n v="1"/>
    <n v="35.9"/>
    <n v="0.05"/>
    <n v="13.81"/>
    <n v="34.104999999999997"/>
    <n v="13.81"/>
    <n v="20.294999999999995"/>
    <n v="0.59507403606509301"/>
  </r>
  <r>
    <n v="4352"/>
    <d v="2026-06-23T00:00:00"/>
    <n v="2026"/>
    <x v="1"/>
    <n v="6"/>
    <x v="5"/>
    <x v="3"/>
    <x v="13"/>
    <x v="0"/>
    <s v="Returning"/>
    <x v="0"/>
    <s v="Trail Bike Light"/>
    <n v="6"/>
    <n v="51.34"/>
    <n v="0.1"/>
    <n v="22.47"/>
    <n v="277.23600000000005"/>
    <n v="134.82"/>
    <n v="142.41600000000005"/>
    <n v="0.51369951954291659"/>
  </r>
  <r>
    <n v="4561"/>
    <d v="2026-06-23T00:00:00"/>
    <n v="2026"/>
    <x v="1"/>
    <n v="6"/>
    <x v="5"/>
    <x v="0"/>
    <x v="0"/>
    <x v="2"/>
    <s v="Returning"/>
    <x v="1"/>
    <s v="Summit Backpack 45L"/>
    <n v="1"/>
    <n v="157.91"/>
    <n v="0"/>
    <n v="77.12"/>
    <n v="157.91"/>
    <n v="77.12"/>
    <n v="80.789999999999992"/>
    <n v="0.51162054334747642"/>
  </r>
  <r>
    <n v="4741"/>
    <d v="2026-06-23T00:00:00"/>
    <n v="2026"/>
    <x v="1"/>
    <n v="6"/>
    <x v="5"/>
    <x v="3"/>
    <x v="13"/>
    <x v="0"/>
    <s v="New"/>
    <x v="0"/>
    <s v="Compact Repair Kit"/>
    <n v="3"/>
    <n v="41.09"/>
    <n v="0.05"/>
    <n v="16.809999999999999"/>
    <n v="117.10650000000001"/>
    <n v="50.429999999999993"/>
    <n v="66.676500000000019"/>
    <n v="0.569366346018368"/>
  </r>
  <r>
    <n v="4882"/>
    <d v="2026-06-23T00:00:00"/>
    <n v="2026"/>
    <x v="1"/>
    <n v="6"/>
    <x v="5"/>
    <x v="1"/>
    <x v="12"/>
    <x v="0"/>
    <s v="Returning"/>
    <x v="3"/>
    <s v="Compact Sleeping Bag"/>
    <n v="2"/>
    <n v="120.18"/>
    <n v="0.05"/>
    <n v="59.4"/>
    <n v="228.34200000000001"/>
    <n v="118.8"/>
    <n v="109.54200000000002"/>
    <n v="0.47972777675591882"/>
  </r>
  <r>
    <n v="4885"/>
    <d v="2026-06-23T00:00:00"/>
    <n v="2026"/>
    <x v="1"/>
    <n v="6"/>
    <x v="5"/>
    <x v="3"/>
    <x v="13"/>
    <x v="3"/>
    <s v="New"/>
    <x v="3"/>
    <s v="Trail Tent 2P"/>
    <n v="1"/>
    <n v="198.1"/>
    <n v="0.1"/>
    <n v="103.46"/>
    <n v="178.29"/>
    <n v="103.46"/>
    <n v="74.83"/>
    <n v="0.41970946211228899"/>
  </r>
  <r>
    <n v="4982"/>
    <d v="2026-06-23T00:00:00"/>
    <n v="2026"/>
    <x v="1"/>
    <n v="6"/>
    <x v="5"/>
    <x v="2"/>
    <x v="10"/>
    <x v="0"/>
    <s v="Returning"/>
    <x v="2"/>
    <s v="Insulated Bottle"/>
    <n v="1"/>
    <n v="36.700000000000003"/>
    <n v="0.15"/>
    <n v="13.59"/>
    <n v="31.195"/>
    <n v="13.59"/>
    <n v="17.605"/>
    <n v="0.56435326174066358"/>
  </r>
  <r>
    <n v="40"/>
    <d v="2026-06-24T00:00:00"/>
    <n v="2026"/>
    <x v="1"/>
    <n v="6"/>
    <x v="5"/>
    <x v="3"/>
    <x v="7"/>
    <x v="2"/>
    <s v="New"/>
    <x v="2"/>
    <s v="Travel Backpack 35L"/>
    <n v="1"/>
    <n v="167.23"/>
    <n v="0.05"/>
    <n v="85.14"/>
    <n v="158.86849999999998"/>
    <n v="85.14"/>
    <n v="73.728499999999983"/>
    <n v="0.46408507665144438"/>
  </r>
  <r>
    <n v="110"/>
    <d v="2026-06-24T00:00:00"/>
    <n v="2026"/>
    <x v="1"/>
    <n v="6"/>
    <x v="5"/>
    <x v="1"/>
    <x v="12"/>
    <x v="2"/>
    <s v="Business"/>
    <x v="1"/>
    <s v="Trekking Poles"/>
    <n v="2"/>
    <n v="72.97"/>
    <n v="0"/>
    <n v="31.57"/>
    <n v="145.94"/>
    <n v="63.14"/>
    <n v="82.8"/>
    <n v="0.56735644785528294"/>
  </r>
  <r>
    <n v="1169"/>
    <d v="2026-06-24T00:00:00"/>
    <n v="2026"/>
    <x v="1"/>
    <n v="6"/>
    <x v="5"/>
    <x v="1"/>
    <x v="11"/>
    <x v="2"/>
    <s v="New"/>
    <x v="0"/>
    <s v="Commuter Helmet"/>
    <n v="3"/>
    <n v="82.91"/>
    <n v="0"/>
    <n v="42.29"/>
    <n v="248.73"/>
    <n v="126.87"/>
    <n v="121.85999999999999"/>
    <n v="0.4899288384995778"/>
  </r>
  <r>
    <n v="2211"/>
    <d v="2026-06-24T00:00:00"/>
    <n v="2026"/>
    <x v="1"/>
    <n v="6"/>
    <x v="5"/>
    <x v="2"/>
    <x v="10"/>
    <x v="3"/>
    <s v="New"/>
    <x v="4"/>
    <s v="Resistance Band Set"/>
    <n v="2"/>
    <n v="41.25"/>
    <n v="0"/>
    <n v="14.72"/>
    <n v="82.5"/>
    <n v="29.44"/>
    <n v="53.06"/>
    <n v="0.64315151515151514"/>
  </r>
  <r>
    <n v="3494"/>
    <d v="2026-06-24T00:00:00"/>
    <n v="2026"/>
    <x v="1"/>
    <n v="6"/>
    <x v="5"/>
    <x v="3"/>
    <x v="8"/>
    <x v="1"/>
    <s v="Business"/>
    <x v="3"/>
    <s v="Trail Tent 2P"/>
    <n v="6"/>
    <n v="194.79"/>
    <n v="0.15"/>
    <n v="106.78"/>
    <n v="993.42899999999997"/>
    <n v="640.68000000000006"/>
    <n v="352.74899999999991"/>
    <n v="0.3550822454347517"/>
  </r>
  <r>
    <n v="3586"/>
    <d v="2026-06-24T00:00:00"/>
    <n v="2026"/>
    <x v="1"/>
    <n v="6"/>
    <x v="5"/>
    <x v="0"/>
    <x v="15"/>
    <x v="1"/>
    <s v="Business"/>
    <x v="3"/>
    <s v="Trail Tent 2P"/>
    <n v="6"/>
    <n v="193.13"/>
    <n v="0.15"/>
    <n v="106.49"/>
    <n v="984.96299999999997"/>
    <n v="638.93999999999994"/>
    <n v="346.02300000000002"/>
    <n v="0.35130558203709178"/>
  </r>
  <r>
    <n v="3660"/>
    <d v="2026-06-24T00:00:00"/>
    <n v="2026"/>
    <x v="1"/>
    <n v="6"/>
    <x v="5"/>
    <x v="2"/>
    <x v="3"/>
    <x v="0"/>
    <s v="New"/>
    <x v="0"/>
    <s v="Commuter Helmet"/>
    <n v="1"/>
    <n v="82.7"/>
    <n v="0.05"/>
    <n v="42.16"/>
    <n v="78.564999999999998"/>
    <n v="42.16"/>
    <n v="36.405000000000001"/>
    <n v="0.46337427607713361"/>
  </r>
  <r>
    <n v="4307"/>
    <d v="2026-06-24T00:00:00"/>
    <n v="2026"/>
    <x v="1"/>
    <n v="6"/>
    <x v="5"/>
    <x v="3"/>
    <x v="8"/>
    <x v="0"/>
    <s v="Business"/>
    <x v="0"/>
    <s v="Compact Repair Kit"/>
    <n v="1"/>
    <n v="40.33"/>
    <n v="0"/>
    <n v="16.48"/>
    <n v="40.33"/>
    <n v="16.48"/>
    <n v="23.849999999999998"/>
    <n v="0.59137118770146291"/>
  </r>
  <r>
    <n v="5133"/>
    <d v="2026-06-24T00:00:00"/>
    <n v="2026"/>
    <x v="1"/>
    <n v="6"/>
    <x v="5"/>
    <x v="0"/>
    <x v="0"/>
    <x v="0"/>
    <s v="Business"/>
    <x v="3"/>
    <s v="Portable Camp Stove"/>
    <n v="1"/>
    <n v="81.99"/>
    <n v="0.15"/>
    <n v="40.29"/>
    <n v="69.691499999999991"/>
    <n v="40.29"/>
    <n v="29.401499999999992"/>
    <n v="0.4218807171606293"/>
  </r>
  <r>
    <n v="472"/>
    <d v="2026-06-25T00:00:00"/>
    <n v="2026"/>
    <x v="1"/>
    <n v="6"/>
    <x v="5"/>
    <x v="1"/>
    <x v="6"/>
    <x v="2"/>
    <s v="Business"/>
    <x v="2"/>
    <s v="Packing Cube Set"/>
    <n v="3"/>
    <n v="46.29"/>
    <n v="0"/>
    <n v="18.309999999999999"/>
    <n v="138.87"/>
    <n v="54.929999999999993"/>
    <n v="83.940000000000012"/>
    <n v="0.60445020522791104"/>
  </r>
  <r>
    <n v="689"/>
    <d v="2026-06-25T00:00:00"/>
    <n v="2026"/>
    <x v="1"/>
    <n v="6"/>
    <x v="5"/>
    <x v="3"/>
    <x v="7"/>
    <x v="0"/>
    <s v="New"/>
    <x v="0"/>
    <s v="Compact Repair Kit"/>
    <n v="1"/>
    <n v="39.729999999999997"/>
    <n v="0"/>
    <n v="16.55"/>
    <n v="39.729999999999997"/>
    <n v="16.55"/>
    <n v="23.179999999999996"/>
    <n v="0.58343820790334755"/>
  </r>
  <r>
    <n v="864"/>
    <d v="2026-06-25T00:00:00"/>
    <n v="2026"/>
    <x v="1"/>
    <n v="6"/>
    <x v="5"/>
    <x v="3"/>
    <x v="8"/>
    <x v="0"/>
    <s v="New"/>
    <x v="2"/>
    <s v="Carry-On Duffel"/>
    <n v="4"/>
    <n v="131.02000000000001"/>
    <n v="0.05"/>
    <n v="67.42"/>
    <n v="497.87600000000003"/>
    <n v="269.68"/>
    <n v="228.19600000000003"/>
    <n v="0.45833902417469413"/>
  </r>
  <r>
    <n v="1163"/>
    <d v="2026-06-25T00:00:00"/>
    <n v="2026"/>
    <x v="1"/>
    <n v="6"/>
    <x v="5"/>
    <x v="1"/>
    <x v="12"/>
    <x v="0"/>
    <s v="New"/>
    <x v="2"/>
    <s v="Packing Cube Set"/>
    <n v="2"/>
    <n v="46.69"/>
    <n v="0.05"/>
    <n v="18.23"/>
    <n v="88.710999999999999"/>
    <n v="36.46"/>
    <n v="52.250999999999998"/>
    <n v="0.58900249123558523"/>
  </r>
  <r>
    <n v="1323"/>
    <d v="2026-06-25T00:00:00"/>
    <n v="2026"/>
    <x v="1"/>
    <n v="6"/>
    <x v="5"/>
    <x v="1"/>
    <x v="12"/>
    <x v="0"/>
    <s v="Returning"/>
    <x v="4"/>
    <s v="Resistance Band Set"/>
    <n v="2"/>
    <n v="39.57"/>
    <n v="0.1"/>
    <n v="14.64"/>
    <n v="71.225999999999999"/>
    <n v="29.28"/>
    <n v="41.945999999999998"/>
    <n v="0.58891416055934631"/>
  </r>
  <r>
    <n v="2098"/>
    <d v="2026-06-25T00:00:00"/>
    <n v="2026"/>
    <x v="1"/>
    <n v="6"/>
    <x v="5"/>
    <x v="2"/>
    <x v="2"/>
    <x v="0"/>
    <s v="Returning"/>
    <x v="1"/>
    <s v="Trail Boots"/>
    <n v="1"/>
    <n v="146.46"/>
    <n v="0.15"/>
    <n v="80.760000000000005"/>
    <n v="124.491"/>
    <n v="80.760000000000005"/>
    <n v="43.730999999999995"/>
    <n v="0.35127840566787955"/>
  </r>
  <r>
    <n v="2190"/>
    <d v="2026-06-25T00:00:00"/>
    <n v="2026"/>
    <x v="1"/>
    <n v="6"/>
    <x v="5"/>
    <x v="1"/>
    <x v="6"/>
    <x v="2"/>
    <s v="Business"/>
    <x v="0"/>
    <s v="Trail Bike Light"/>
    <n v="5"/>
    <n v="50.78"/>
    <n v="0"/>
    <n v="22.68"/>
    <n v="253.9"/>
    <n v="113.4"/>
    <n v="140.5"/>
    <n v="0.55336746750689247"/>
  </r>
  <r>
    <n v="2664"/>
    <d v="2026-06-25T00:00:00"/>
    <n v="2026"/>
    <x v="1"/>
    <n v="6"/>
    <x v="5"/>
    <x v="2"/>
    <x v="10"/>
    <x v="3"/>
    <s v="Returning"/>
    <x v="2"/>
    <s v="Packing Cube Set"/>
    <n v="3"/>
    <n v="47.61"/>
    <n v="0"/>
    <n v="18.21"/>
    <n v="142.82999999999998"/>
    <n v="54.63"/>
    <n v="88.199999999999989"/>
    <n v="0.61751732829237549"/>
  </r>
  <r>
    <n v="2992"/>
    <d v="2026-06-25T00:00:00"/>
    <n v="2026"/>
    <x v="1"/>
    <n v="6"/>
    <x v="5"/>
    <x v="2"/>
    <x v="16"/>
    <x v="0"/>
    <s v="New"/>
    <x v="0"/>
    <s v="Trail Bike Light"/>
    <n v="1"/>
    <n v="50.75"/>
    <n v="0.1"/>
    <n v="22.94"/>
    <n v="45.675000000000004"/>
    <n v="22.94"/>
    <n v="22.735000000000003"/>
    <n v="0.49775588396278053"/>
  </r>
  <r>
    <n v="3120"/>
    <d v="2026-06-25T00:00:00"/>
    <n v="2026"/>
    <x v="1"/>
    <n v="6"/>
    <x v="5"/>
    <x v="2"/>
    <x v="5"/>
    <x v="3"/>
    <s v="Returning"/>
    <x v="4"/>
    <s v="Training Mat"/>
    <n v="1"/>
    <n v="50.33"/>
    <n v="0"/>
    <n v="21.66"/>
    <n v="50.33"/>
    <n v="21.66"/>
    <n v="28.669999999999998"/>
    <n v="0.56964037353467112"/>
  </r>
  <r>
    <n v="189"/>
    <d v="2026-06-26T00:00:00"/>
    <n v="2026"/>
    <x v="1"/>
    <n v="6"/>
    <x v="5"/>
    <x v="2"/>
    <x v="10"/>
    <x v="0"/>
    <s v="Business"/>
    <x v="2"/>
    <s v="Packing Cube Set"/>
    <n v="1"/>
    <n v="47.5"/>
    <n v="0.1"/>
    <n v="18.8"/>
    <n v="42.75"/>
    <n v="18.8"/>
    <n v="23.95"/>
    <n v="0.56023391812865497"/>
  </r>
  <r>
    <n v="927"/>
    <d v="2026-06-26T00:00:00"/>
    <n v="2026"/>
    <x v="1"/>
    <n v="6"/>
    <x v="5"/>
    <x v="2"/>
    <x v="10"/>
    <x v="3"/>
    <s v="Returning"/>
    <x v="2"/>
    <s v="Carry-On Duffel"/>
    <n v="2"/>
    <n v="130.33000000000001"/>
    <n v="0.1"/>
    <n v="67.319999999999993"/>
    <n v="234.59400000000002"/>
    <n v="134.63999999999999"/>
    <n v="99.954000000000036"/>
    <n v="0.42607227806337772"/>
  </r>
  <r>
    <n v="1388"/>
    <d v="2026-06-26T00:00:00"/>
    <n v="2026"/>
    <x v="1"/>
    <n v="6"/>
    <x v="5"/>
    <x v="1"/>
    <x v="14"/>
    <x v="0"/>
    <s v="Returning"/>
    <x v="1"/>
    <s v="Summit Backpack 45L"/>
    <n v="3"/>
    <n v="156.76"/>
    <n v="0.05"/>
    <n v="78.63"/>
    <n v="446.76599999999996"/>
    <n v="235.89"/>
    <n v="210.87599999999998"/>
    <n v="0.47200547937846654"/>
  </r>
  <r>
    <n v="3932"/>
    <d v="2026-06-26T00:00:00"/>
    <n v="2026"/>
    <x v="1"/>
    <n v="6"/>
    <x v="5"/>
    <x v="2"/>
    <x v="10"/>
    <x v="0"/>
    <s v="New"/>
    <x v="4"/>
    <s v="Recovery Roller"/>
    <n v="4"/>
    <n v="35.770000000000003"/>
    <n v="0"/>
    <n v="13.75"/>
    <n v="143.08000000000001"/>
    <n v="55"/>
    <n v="88.080000000000013"/>
    <n v="0.61559966452334358"/>
  </r>
  <r>
    <n v="4008"/>
    <d v="2026-06-26T00:00:00"/>
    <n v="2026"/>
    <x v="1"/>
    <n v="6"/>
    <x v="5"/>
    <x v="1"/>
    <x v="14"/>
    <x v="0"/>
    <s v="Returning"/>
    <x v="0"/>
    <s v="Cycling Pack 12L"/>
    <n v="2"/>
    <n v="102.49"/>
    <n v="0"/>
    <n v="50.07"/>
    <n v="204.98"/>
    <n v="100.14"/>
    <n v="104.83999999999999"/>
    <n v="0.51146453312518292"/>
  </r>
  <r>
    <n v="4701"/>
    <d v="2026-06-26T00:00:00"/>
    <n v="2026"/>
    <x v="1"/>
    <n v="6"/>
    <x v="5"/>
    <x v="0"/>
    <x v="0"/>
    <x v="1"/>
    <s v="Business"/>
    <x v="0"/>
    <s v="Commuter Helmet"/>
    <n v="8"/>
    <n v="82.47"/>
    <n v="0.15"/>
    <n v="42.58"/>
    <n v="560.79599999999994"/>
    <n v="340.64"/>
    <n v="220.15599999999995"/>
    <n v="0.39257769313618496"/>
  </r>
  <r>
    <n v="4805"/>
    <d v="2026-06-26T00:00:00"/>
    <n v="2026"/>
    <x v="1"/>
    <n v="6"/>
    <x v="5"/>
    <x v="2"/>
    <x v="10"/>
    <x v="0"/>
    <s v="Returning"/>
    <x v="3"/>
    <s v="Compact Sleeping Bag"/>
    <n v="1"/>
    <n v="121.44"/>
    <n v="0"/>
    <n v="62.34"/>
    <n v="121.44"/>
    <n v="62.34"/>
    <n v="59.099999999999994"/>
    <n v="0.48666007905138337"/>
  </r>
  <r>
    <n v="912"/>
    <d v="2026-06-27T00:00:00"/>
    <n v="2026"/>
    <x v="1"/>
    <n v="6"/>
    <x v="5"/>
    <x v="0"/>
    <x v="0"/>
    <x v="3"/>
    <s v="New"/>
    <x v="2"/>
    <s v="Packing Cube Set"/>
    <n v="4"/>
    <n v="46.44"/>
    <n v="0.05"/>
    <n v="18.2"/>
    <n v="176.47199999999998"/>
    <n v="72.8"/>
    <n v="103.67199999999998"/>
    <n v="0.58746996690693143"/>
  </r>
  <r>
    <n v="1837"/>
    <d v="2026-06-27T00:00:00"/>
    <n v="2026"/>
    <x v="1"/>
    <n v="6"/>
    <x v="5"/>
    <x v="0"/>
    <x v="0"/>
    <x v="3"/>
    <s v="Business"/>
    <x v="3"/>
    <s v="Trail Tent 2P"/>
    <n v="2"/>
    <n v="194.13"/>
    <n v="0.1"/>
    <n v="106.51"/>
    <n v="349.43400000000003"/>
    <n v="213.02"/>
    <n v="136.41400000000002"/>
    <n v="0.39038559499075648"/>
  </r>
  <r>
    <n v="2216"/>
    <d v="2026-06-27T00:00:00"/>
    <n v="2026"/>
    <x v="1"/>
    <n v="6"/>
    <x v="5"/>
    <x v="0"/>
    <x v="9"/>
    <x v="0"/>
    <s v="Business"/>
    <x v="0"/>
    <s v="Commuter Helmet"/>
    <n v="4"/>
    <n v="81.86"/>
    <n v="0.05"/>
    <n v="42.22"/>
    <n v="311.06799999999998"/>
    <n v="168.88"/>
    <n v="142.18799999999999"/>
    <n v="0.45709619761595532"/>
  </r>
  <r>
    <n v="2451"/>
    <d v="2026-06-27T00:00:00"/>
    <n v="2026"/>
    <x v="1"/>
    <n v="6"/>
    <x v="5"/>
    <x v="0"/>
    <x v="9"/>
    <x v="1"/>
    <s v="Business"/>
    <x v="2"/>
    <s v="Travel Backpack 35L"/>
    <n v="4"/>
    <n v="162.61000000000001"/>
    <n v="0.05"/>
    <n v="88.64"/>
    <n v="617.91800000000001"/>
    <n v="354.56"/>
    <n v="263.358"/>
    <n v="0.4262021821665658"/>
  </r>
  <r>
    <n v="2874"/>
    <d v="2026-06-27T00:00:00"/>
    <n v="2026"/>
    <x v="1"/>
    <n v="6"/>
    <x v="5"/>
    <x v="1"/>
    <x v="12"/>
    <x v="2"/>
    <s v="New"/>
    <x v="0"/>
    <s v="Compact Repair Kit"/>
    <n v="1"/>
    <n v="40.26"/>
    <n v="0"/>
    <n v="16.62"/>
    <n v="40.26"/>
    <n v="16.62"/>
    <n v="23.639999999999997"/>
    <n v="0.58718330849478384"/>
  </r>
  <r>
    <n v="2885"/>
    <d v="2026-06-27T00:00:00"/>
    <n v="2026"/>
    <x v="1"/>
    <n v="6"/>
    <x v="5"/>
    <x v="0"/>
    <x v="0"/>
    <x v="0"/>
    <s v="Business"/>
    <x v="2"/>
    <s v="Packing Cube Set"/>
    <n v="1"/>
    <n v="47.23"/>
    <n v="0.1"/>
    <n v="17.829999999999998"/>
    <n v="42.506999999999998"/>
    <n v="17.829999999999998"/>
    <n v="24.677"/>
    <n v="0.58053967581810062"/>
  </r>
  <r>
    <n v="3014"/>
    <d v="2026-06-27T00:00:00"/>
    <n v="2026"/>
    <x v="1"/>
    <n v="6"/>
    <x v="5"/>
    <x v="2"/>
    <x v="10"/>
    <x v="0"/>
    <s v="New"/>
    <x v="4"/>
    <s v="Training Mat"/>
    <n v="1"/>
    <n v="50.13"/>
    <n v="0.15"/>
    <n v="22.22"/>
    <n v="42.610500000000002"/>
    <n v="22.22"/>
    <n v="20.390500000000003"/>
    <n v="0.47853228664296366"/>
  </r>
  <r>
    <n v="3273"/>
    <d v="2026-06-27T00:00:00"/>
    <n v="2026"/>
    <x v="1"/>
    <n v="6"/>
    <x v="5"/>
    <x v="2"/>
    <x v="3"/>
    <x v="0"/>
    <s v="Business"/>
    <x v="3"/>
    <s v="Alpine Tent 4P"/>
    <n v="2"/>
    <n v="345.82"/>
    <n v="0.05"/>
    <n v="196.24"/>
    <n v="657.05799999999999"/>
    <n v="392.48"/>
    <n v="264.57799999999997"/>
    <n v="0.40267069269379563"/>
  </r>
  <r>
    <n v="5041"/>
    <d v="2026-06-27T00:00:00"/>
    <n v="2026"/>
    <x v="1"/>
    <n v="6"/>
    <x v="5"/>
    <x v="0"/>
    <x v="15"/>
    <x v="2"/>
    <s v="New"/>
    <x v="3"/>
    <s v="Compact Sleeping Bag"/>
    <n v="1"/>
    <n v="126.12"/>
    <n v="0"/>
    <n v="62.18"/>
    <n v="126.12"/>
    <n v="62.18"/>
    <n v="63.940000000000005"/>
    <n v="0.50697748176339996"/>
  </r>
  <r>
    <n v="312"/>
    <d v="2026-06-28T00:00:00"/>
    <n v="2026"/>
    <x v="1"/>
    <n v="6"/>
    <x v="5"/>
    <x v="3"/>
    <x v="7"/>
    <x v="3"/>
    <s v="Returning"/>
    <x v="4"/>
    <s v="Recovery Roller"/>
    <n v="1"/>
    <n v="36"/>
    <n v="0"/>
    <n v="13.95"/>
    <n v="36"/>
    <n v="13.95"/>
    <n v="22.05"/>
    <n v="0.61250000000000004"/>
  </r>
  <r>
    <n v="647"/>
    <d v="2026-06-28T00:00:00"/>
    <n v="2026"/>
    <x v="1"/>
    <n v="6"/>
    <x v="5"/>
    <x v="0"/>
    <x v="0"/>
    <x v="0"/>
    <s v="Returning"/>
    <x v="2"/>
    <s v="Travel Backpack 35L"/>
    <n v="1"/>
    <n v="162.25"/>
    <n v="0.05"/>
    <n v="89.28"/>
    <n v="154.13749999999999"/>
    <n v="89.28"/>
    <n v="64.857499999999987"/>
    <n v="0.42077690373854509"/>
  </r>
  <r>
    <n v="708"/>
    <d v="2026-06-28T00:00:00"/>
    <n v="2026"/>
    <x v="1"/>
    <n v="6"/>
    <x v="5"/>
    <x v="1"/>
    <x v="11"/>
    <x v="0"/>
    <s v="Returning"/>
    <x v="1"/>
    <s v="Summit Backpack 45L"/>
    <n v="1"/>
    <n v="150.44"/>
    <n v="0"/>
    <n v="80.5"/>
    <n v="150.44"/>
    <n v="80.5"/>
    <n v="69.94"/>
    <n v="0.46490295134272797"/>
  </r>
  <r>
    <n v="886"/>
    <d v="2026-06-28T00:00:00"/>
    <n v="2026"/>
    <x v="1"/>
    <n v="6"/>
    <x v="5"/>
    <x v="0"/>
    <x v="0"/>
    <x v="2"/>
    <s v="Business"/>
    <x v="3"/>
    <s v="Compact Sleeping Bag"/>
    <n v="2"/>
    <n v="126.17"/>
    <n v="0.05"/>
    <n v="61.13"/>
    <n v="239.72299999999998"/>
    <n v="122.26"/>
    <n v="117.46299999999998"/>
    <n v="0.48999470221881081"/>
  </r>
  <r>
    <n v="944"/>
    <d v="2026-06-28T00:00:00"/>
    <n v="2026"/>
    <x v="1"/>
    <n v="6"/>
    <x v="5"/>
    <x v="3"/>
    <x v="7"/>
    <x v="3"/>
    <s v="Returning"/>
    <x v="3"/>
    <s v="Portable Camp Stove"/>
    <n v="2"/>
    <n v="83.72"/>
    <n v="0"/>
    <n v="38.96"/>
    <n v="167.44"/>
    <n v="77.92"/>
    <n v="89.52"/>
    <n v="0.53463927376970855"/>
  </r>
  <r>
    <n v="1050"/>
    <d v="2026-06-28T00:00:00"/>
    <n v="2026"/>
    <x v="1"/>
    <n v="6"/>
    <x v="5"/>
    <x v="3"/>
    <x v="8"/>
    <x v="3"/>
    <s v="New"/>
    <x v="1"/>
    <s v="Trekking Poles"/>
    <n v="1"/>
    <n v="70.58"/>
    <n v="0"/>
    <n v="32.78"/>
    <n v="70.58"/>
    <n v="32.78"/>
    <n v="37.799999999999997"/>
    <n v="0.53556248228960046"/>
  </r>
  <r>
    <n v="1677"/>
    <d v="2026-06-28T00:00:00"/>
    <n v="2026"/>
    <x v="1"/>
    <n v="6"/>
    <x v="5"/>
    <x v="3"/>
    <x v="13"/>
    <x v="1"/>
    <s v="Business"/>
    <x v="3"/>
    <s v="Portable Camp Stove"/>
    <n v="5"/>
    <n v="81.96"/>
    <n v="0.05"/>
    <n v="39.130000000000003"/>
    <n v="389.30999999999995"/>
    <n v="195.65"/>
    <n v="193.65999999999994"/>
    <n v="0.497444196141892"/>
  </r>
  <r>
    <n v="2109"/>
    <d v="2026-06-28T00:00:00"/>
    <n v="2026"/>
    <x v="1"/>
    <n v="6"/>
    <x v="5"/>
    <x v="1"/>
    <x v="14"/>
    <x v="0"/>
    <s v="New"/>
    <x v="0"/>
    <s v="Compact Repair Kit"/>
    <n v="1"/>
    <n v="40.67"/>
    <n v="0"/>
    <n v="16.5"/>
    <n v="40.67"/>
    <n v="16.5"/>
    <n v="24.17"/>
    <n v="0.59429554954511932"/>
  </r>
  <r>
    <n v="3688"/>
    <d v="2026-06-28T00:00:00"/>
    <n v="2026"/>
    <x v="1"/>
    <n v="6"/>
    <x v="5"/>
    <x v="2"/>
    <x v="16"/>
    <x v="2"/>
    <s v="New"/>
    <x v="4"/>
    <s v="Resistance Band Set"/>
    <n v="1"/>
    <n v="40.94"/>
    <n v="0"/>
    <n v="14.47"/>
    <n v="40.94"/>
    <n v="14.47"/>
    <n v="26.47"/>
    <n v="0.64655593551538837"/>
  </r>
  <r>
    <n v="521"/>
    <d v="2026-06-29T00:00:00"/>
    <n v="2026"/>
    <x v="1"/>
    <n v="6"/>
    <x v="5"/>
    <x v="3"/>
    <x v="8"/>
    <x v="1"/>
    <s v="Business"/>
    <x v="0"/>
    <s v="Cycling Pack 12L"/>
    <n v="3"/>
    <n v="100.89"/>
    <n v="0.05"/>
    <n v="49.08"/>
    <n v="287.53649999999999"/>
    <n v="147.24"/>
    <n v="140.29649999999998"/>
    <n v="0.48792588071427451"/>
  </r>
  <r>
    <n v="557"/>
    <d v="2026-06-29T00:00:00"/>
    <n v="2026"/>
    <x v="1"/>
    <n v="6"/>
    <x v="5"/>
    <x v="1"/>
    <x v="12"/>
    <x v="1"/>
    <s v="Business"/>
    <x v="0"/>
    <s v="Compact Repair Kit"/>
    <n v="3"/>
    <n v="39.78"/>
    <n v="0.15"/>
    <n v="16.850000000000001"/>
    <n v="101.43900000000001"/>
    <n v="50.550000000000004"/>
    <n v="50.889000000000003"/>
    <n v="0.50167095495815217"/>
  </r>
  <r>
    <n v="929"/>
    <d v="2026-06-29T00:00:00"/>
    <n v="2026"/>
    <x v="1"/>
    <n v="6"/>
    <x v="5"/>
    <x v="0"/>
    <x v="0"/>
    <x v="0"/>
    <s v="Returning"/>
    <x v="4"/>
    <s v="Resistance Band Set"/>
    <n v="1"/>
    <n v="40.299999999999997"/>
    <n v="0.05"/>
    <n v="14.79"/>
    <n v="38.284999999999997"/>
    <n v="14.79"/>
    <n v="23.494999999999997"/>
    <n v="0.61368682251534545"/>
  </r>
  <r>
    <n v="1089"/>
    <d v="2026-06-29T00:00:00"/>
    <n v="2026"/>
    <x v="1"/>
    <n v="6"/>
    <x v="5"/>
    <x v="1"/>
    <x v="11"/>
    <x v="2"/>
    <s v="Returning"/>
    <x v="1"/>
    <s v="Hiking Daypack 20L"/>
    <n v="1"/>
    <n v="90.91"/>
    <n v="0.05"/>
    <n v="45.9"/>
    <n v="86.364499999999992"/>
    <n v="45.9"/>
    <n v="40.464499999999994"/>
    <n v="0.46853163047316893"/>
  </r>
  <r>
    <n v="1655"/>
    <d v="2026-06-29T00:00:00"/>
    <n v="2026"/>
    <x v="1"/>
    <n v="6"/>
    <x v="5"/>
    <x v="0"/>
    <x v="0"/>
    <x v="1"/>
    <s v="Business"/>
    <x v="2"/>
    <s v="Travel Backpack 35L"/>
    <n v="5"/>
    <n v="162.29"/>
    <n v="0.15"/>
    <n v="86.66"/>
    <n v="689.73249999999996"/>
    <n v="433.29999999999995"/>
    <n v="256.4325"/>
    <n v="0.37178543855770174"/>
  </r>
  <r>
    <n v="1897"/>
    <d v="2026-06-29T00:00:00"/>
    <n v="2026"/>
    <x v="1"/>
    <n v="6"/>
    <x v="5"/>
    <x v="1"/>
    <x v="11"/>
    <x v="0"/>
    <s v="Business"/>
    <x v="0"/>
    <s v="Trail Bike Light"/>
    <n v="2"/>
    <n v="51.03"/>
    <n v="0"/>
    <n v="22.59"/>
    <n v="102.06"/>
    <n v="45.18"/>
    <n v="56.88"/>
    <n v="0.55731922398589062"/>
  </r>
  <r>
    <n v="2417"/>
    <d v="2026-06-29T00:00:00"/>
    <n v="2026"/>
    <x v="1"/>
    <n v="6"/>
    <x v="5"/>
    <x v="1"/>
    <x v="12"/>
    <x v="0"/>
    <s v="Business"/>
    <x v="4"/>
    <s v="Training Mat"/>
    <n v="1"/>
    <n v="50.67"/>
    <n v="0"/>
    <n v="22.18"/>
    <n v="50.67"/>
    <n v="22.18"/>
    <n v="28.490000000000002"/>
    <n v="0.56226564041839355"/>
  </r>
  <r>
    <n v="3474"/>
    <d v="2026-06-29T00:00:00"/>
    <n v="2026"/>
    <x v="1"/>
    <n v="6"/>
    <x v="5"/>
    <x v="3"/>
    <x v="8"/>
    <x v="1"/>
    <s v="Returning"/>
    <x v="2"/>
    <s v="Carry-On Duffel"/>
    <n v="10"/>
    <n v="130.62"/>
    <n v="0.05"/>
    <n v="67.05"/>
    <n v="1240.8899999999999"/>
    <n v="670.5"/>
    <n v="570.38999999999987"/>
    <n v="0.45966201677828006"/>
  </r>
  <r>
    <n v="4079"/>
    <d v="2026-06-29T00:00:00"/>
    <n v="2026"/>
    <x v="1"/>
    <n v="6"/>
    <x v="5"/>
    <x v="2"/>
    <x v="5"/>
    <x v="0"/>
    <s v="New"/>
    <x v="3"/>
    <s v="Trail Tent 2P"/>
    <n v="4"/>
    <n v="194.6"/>
    <n v="0"/>
    <n v="104.64"/>
    <n v="778.4"/>
    <n v="418.56"/>
    <n v="359.84"/>
    <n v="0.46228160328879753"/>
  </r>
  <r>
    <n v="45"/>
    <d v="2026-06-30T00:00:00"/>
    <n v="2026"/>
    <x v="1"/>
    <n v="6"/>
    <x v="5"/>
    <x v="2"/>
    <x v="2"/>
    <x v="2"/>
    <s v="New"/>
    <x v="1"/>
    <s v="Hiking Daypack 20L"/>
    <n v="1"/>
    <n v="94"/>
    <n v="0"/>
    <n v="45.62"/>
    <n v="94"/>
    <n v="45.62"/>
    <n v="48.38"/>
    <n v="0.51468085106382977"/>
  </r>
  <r>
    <n v="2895"/>
    <d v="2026-06-30T00:00:00"/>
    <n v="2026"/>
    <x v="1"/>
    <n v="6"/>
    <x v="5"/>
    <x v="3"/>
    <x v="8"/>
    <x v="0"/>
    <s v="Returning"/>
    <x v="4"/>
    <s v="Resistance Band Set"/>
    <n v="2"/>
    <n v="40.46"/>
    <n v="0"/>
    <n v="15.15"/>
    <n v="80.92"/>
    <n v="30.3"/>
    <n v="50.620000000000005"/>
    <n v="0.62555610479485912"/>
  </r>
  <r>
    <n v="5158"/>
    <d v="2026-06-30T00:00:00"/>
    <n v="2026"/>
    <x v="1"/>
    <n v="6"/>
    <x v="5"/>
    <x v="1"/>
    <x v="6"/>
    <x v="2"/>
    <s v="New"/>
    <x v="1"/>
    <s v="Summit Backpack 45L"/>
    <n v="1"/>
    <n v="156.11000000000001"/>
    <n v="0"/>
    <n v="79.52"/>
    <n v="156.11000000000001"/>
    <n v="79.52"/>
    <n v="76.590000000000018"/>
    <n v="0.49061559157004681"/>
  </r>
  <r>
    <n v="1217"/>
    <d v="2026-07-01T00:00:00"/>
    <n v="2026"/>
    <x v="2"/>
    <n v="7"/>
    <x v="6"/>
    <x v="2"/>
    <x v="3"/>
    <x v="0"/>
    <s v="Returning"/>
    <x v="3"/>
    <s v="Compact Sleeping Bag"/>
    <n v="2"/>
    <n v="121.78"/>
    <n v="0.1"/>
    <n v="59.62"/>
    <n v="219.20400000000001"/>
    <n v="119.24"/>
    <n v="99.964000000000013"/>
    <n v="0.45603182423678407"/>
  </r>
  <r>
    <n v="2249"/>
    <d v="2026-07-01T00:00:00"/>
    <n v="2026"/>
    <x v="2"/>
    <n v="7"/>
    <x v="6"/>
    <x v="0"/>
    <x v="15"/>
    <x v="3"/>
    <s v="New"/>
    <x v="4"/>
    <s v="Recovery Roller"/>
    <n v="3"/>
    <n v="36.22"/>
    <n v="0.1"/>
    <n v="13.83"/>
    <n v="97.793999999999997"/>
    <n v="41.49"/>
    <n v="56.303999999999995"/>
    <n v="0.57574084299650286"/>
  </r>
  <r>
    <n v="2650"/>
    <d v="2026-07-01T00:00:00"/>
    <n v="2026"/>
    <x v="2"/>
    <n v="7"/>
    <x v="6"/>
    <x v="3"/>
    <x v="7"/>
    <x v="1"/>
    <s v="Business"/>
    <x v="2"/>
    <s v="Travel Backpack 35L"/>
    <n v="10"/>
    <n v="161.78"/>
    <n v="0.1"/>
    <n v="85.11"/>
    <n v="1456.02"/>
    <n v="851.1"/>
    <n v="604.91999999999996"/>
    <n v="0.4154613260806857"/>
  </r>
  <r>
    <n v="3937"/>
    <d v="2026-07-01T00:00:00"/>
    <n v="2026"/>
    <x v="2"/>
    <n v="7"/>
    <x v="6"/>
    <x v="3"/>
    <x v="7"/>
    <x v="0"/>
    <s v="Business"/>
    <x v="3"/>
    <s v="Compact Sleeping Bag"/>
    <n v="3"/>
    <n v="126.23"/>
    <n v="0.05"/>
    <n v="61.81"/>
    <n v="359.75549999999998"/>
    <n v="185.43"/>
    <n v="174.32549999999998"/>
    <n v="0.4845666014835075"/>
  </r>
  <r>
    <n v="4122"/>
    <d v="2026-07-01T00:00:00"/>
    <n v="2026"/>
    <x v="2"/>
    <n v="7"/>
    <x v="6"/>
    <x v="3"/>
    <x v="8"/>
    <x v="0"/>
    <s v="Returning"/>
    <x v="0"/>
    <s v="Commuter Helmet"/>
    <n v="4"/>
    <n v="79.97"/>
    <n v="0.1"/>
    <n v="43.36"/>
    <n v="287.892"/>
    <n v="173.44"/>
    <n v="114.452"/>
    <n v="0.39755185972517471"/>
  </r>
  <r>
    <n v="4589"/>
    <d v="2026-07-01T00:00:00"/>
    <n v="2026"/>
    <x v="2"/>
    <n v="7"/>
    <x v="6"/>
    <x v="3"/>
    <x v="8"/>
    <x v="2"/>
    <s v="New"/>
    <x v="0"/>
    <s v="Cycling Pack 12L"/>
    <n v="2"/>
    <n v="102.37"/>
    <n v="0"/>
    <n v="50.25"/>
    <n v="204.74"/>
    <n v="100.5"/>
    <n v="104.24000000000001"/>
    <n v="0.50913353521539517"/>
  </r>
  <r>
    <n v="4873"/>
    <d v="2026-07-01T00:00:00"/>
    <n v="2026"/>
    <x v="2"/>
    <n v="7"/>
    <x v="6"/>
    <x v="3"/>
    <x v="13"/>
    <x v="0"/>
    <s v="New"/>
    <x v="0"/>
    <s v="Cycling Pack 12L"/>
    <n v="1"/>
    <n v="102.13"/>
    <n v="0"/>
    <n v="49.17"/>
    <n v="102.13"/>
    <n v="49.17"/>
    <n v="52.959999999999994"/>
    <n v="0.5185547831195535"/>
  </r>
  <r>
    <n v="729"/>
    <d v="2026-07-02T00:00:00"/>
    <n v="2026"/>
    <x v="2"/>
    <n v="7"/>
    <x v="6"/>
    <x v="2"/>
    <x v="2"/>
    <x v="0"/>
    <s v="Returning"/>
    <x v="2"/>
    <s v="Travel Backpack 35L"/>
    <n v="1"/>
    <n v="161.82"/>
    <n v="0"/>
    <n v="87.15"/>
    <n v="161.82"/>
    <n v="87.15"/>
    <n v="74.669999999999987"/>
    <n v="0.46143863552094916"/>
  </r>
  <r>
    <n v="906"/>
    <d v="2026-07-02T00:00:00"/>
    <n v="2026"/>
    <x v="2"/>
    <n v="7"/>
    <x v="6"/>
    <x v="3"/>
    <x v="8"/>
    <x v="0"/>
    <s v="New"/>
    <x v="0"/>
    <s v="Commuter Helmet"/>
    <n v="2"/>
    <n v="83.29"/>
    <n v="0"/>
    <n v="42.45"/>
    <n v="166.58"/>
    <n v="84.9"/>
    <n v="81.680000000000007"/>
    <n v="0.49033497418657701"/>
  </r>
  <r>
    <n v="1531"/>
    <d v="2026-07-02T00:00:00"/>
    <n v="2026"/>
    <x v="2"/>
    <n v="7"/>
    <x v="6"/>
    <x v="2"/>
    <x v="16"/>
    <x v="0"/>
    <s v="New"/>
    <x v="2"/>
    <s v="Carry-On Duffel"/>
    <n v="2"/>
    <n v="136.72999999999999"/>
    <n v="0"/>
    <n v="66.03"/>
    <n v="273.45999999999998"/>
    <n v="132.06"/>
    <n v="141.39999999999998"/>
    <n v="0.5170774519125283"/>
  </r>
  <r>
    <n v="1683"/>
    <d v="2026-07-02T00:00:00"/>
    <n v="2026"/>
    <x v="2"/>
    <n v="7"/>
    <x v="6"/>
    <x v="2"/>
    <x v="2"/>
    <x v="3"/>
    <s v="Returning"/>
    <x v="1"/>
    <s v="Summit Backpack 45L"/>
    <n v="2"/>
    <n v="152.44"/>
    <n v="0"/>
    <n v="81.23"/>
    <n v="304.88"/>
    <n v="162.46"/>
    <n v="142.41999999999999"/>
    <n v="0.46713461033849379"/>
  </r>
  <r>
    <n v="2363"/>
    <d v="2026-07-02T00:00:00"/>
    <n v="2026"/>
    <x v="2"/>
    <n v="7"/>
    <x v="6"/>
    <x v="3"/>
    <x v="7"/>
    <x v="0"/>
    <s v="New"/>
    <x v="1"/>
    <s v="Trekking Poles"/>
    <n v="2"/>
    <n v="71.28"/>
    <n v="0.1"/>
    <n v="32.67"/>
    <n v="128.304"/>
    <n v="65.34"/>
    <n v="62.963999999999999"/>
    <n v="0.4907407407407407"/>
  </r>
  <r>
    <n v="3858"/>
    <d v="2026-07-02T00:00:00"/>
    <n v="2026"/>
    <x v="2"/>
    <n v="7"/>
    <x v="6"/>
    <x v="2"/>
    <x v="3"/>
    <x v="3"/>
    <s v="Returning"/>
    <x v="0"/>
    <s v="Commuter Helmet"/>
    <n v="1"/>
    <n v="80.290000000000006"/>
    <n v="0.1"/>
    <n v="43.47"/>
    <n v="72.26100000000001"/>
    <n v="43.47"/>
    <n v="28.791000000000011"/>
    <n v="0.39843068875326948"/>
  </r>
  <r>
    <n v="4233"/>
    <d v="2026-07-02T00:00:00"/>
    <n v="2026"/>
    <x v="2"/>
    <n v="7"/>
    <x v="6"/>
    <x v="1"/>
    <x v="6"/>
    <x v="3"/>
    <s v="New"/>
    <x v="1"/>
    <s v="Trail Boots"/>
    <n v="1"/>
    <n v="142.38"/>
    <n v="0.05"/>
    <n v="77.17"/>
    <n v="135.261"/>
    <n v="77.17"/>
    <n v="58.090999999999994"/>
    <n v="0.42947338848596417"/>
  </r>
  <r>
    <n v="5071"/>
    <d v="2026-07-02T00:00:00"/>
    <n v="2026"/>
    <x v="2"/>
    <n v="7"/>
    <x v="6"/>
    <x v="3"/>
    <x v="7"/>
    <x v="0"/>
    <s v="New"/>
    <x v="1"/>
    <s v="Hiking Daypack 20L"/>
    <n v="3"/>
    <n v="91.47"/>
    <n v="0.05"/>
    <n v="45.6"/>
    <n v="260.68949999999995"/>
    <n v="136.80000000000001"/>
    <n v="123.88949999999994"/>
    <n v="0.47523778287963253"/>
  </r>
  <r>
    <n v="5174"/>
    <d v="2026-07-02T00:00:00"/>
    <n v="2026"/>
    <x v="2"/>
    <n v="7"/>
    <x v="6"/>
    <x v="1"/>
    <x v="11"/>
    <x v="2"/>
    <s v="New"/>
    <x v="2"/>
    <s v="Packing Cube Set"/>
    <n v="1"/>
    <n v="45.92"/>
    <n v="0.05"/>
    <n v="17.91"/>
    <n v="43.624000000000002"/>
    <n v="17.91"/>
    <n v="25.714000000000002"/>
    <n v="0.58944617641665142"/>
  </r>
  <r>
    <n v="727"/>
    <d v="2026-07-03T00:00:00"/>
    <n v="2026"/>
    <x v="2"/>
    <n v="7"/>
    <x v="6"/>
    <x v="3"/>
    <x v="4"/>
    <x v="2"/>
    <s v="New"/>
    <x v="4"/>
    <s v="Recovery Roller"/>
    <n v="1"/>
    <n v="36.01"/>
    <n v="0"/>
    <n v="14.11"/>
    <n v="36.01"/>
    <n v="14.11"/>
    <n v="21.9"/>
    <n v="0.60816439877811723"/>
  </r>
  <r>
    <n v="1546"/>
    <d v="2026-07-03T00:00:00"/>
    <n v="2026"/>
    <x v="2"/>
    <n v="7"/>
    <x v="6"/>
    <x v="3"/>
    <x v="13"/>
    <x v="0"/>
    <s v="Business"/>
    <x v="2"/>
    <s v="Travel Backpack 35L"/>
    <n v="1"/>
    <n v="165.8"/>
    <n v="0.1"/>
    <n v="88.32"/>
    <n v="149.22000000000003"/>
    <n v="88.32"/>
    <n v="60.900000000000034"/>
    <n v="0.40812223562525146"/>
  </r>
  <r>
    <n v="3610"/>
    <d v="2026-07-03T00:00:00"/>
    <n v="2026"/>
    <x v="2"/>
    <n v="7"/>
    <x v="6"/>
    <x v="2"/>
    <x v="2"/>
    <x v="1"/>
    <s v="Business"/>
    <x v="4"/>
    <s v="Resistance Band Set"/>
    <n v="5"/>
    <n v="40.36"/>
    <n v="0.15"/>
    <n v="14.57"/>
    <n v="171.53"/>
    <n v="72.849999999999994"/>
    <n v="98.68"/>
    <n v="0.57529295167026184"/>
  </r>
  <r>
    <n v="3931"/>
    <d v="2026-07-03T00:00:00"/>
    <n v="2026"/>
    <x v="2"/>
    <n v="7"/>
    <x v="6"/>
    <x v="2"/>
    <x v="16"/>
    <x v="1"/>
    <s v="Business"/>
    <x v="1"/>
    <s v="Trail Boots"/>
    <n v="12"/>
    <n v="143.77000000000001"/>
    <n v="0.1"/>
    <n v="81.680000000000007"/>
    <n v="1552.7160000000003"/>
    <n v="980.16000000000008"/>
    <n v="572.55600000000027"/>
    <n v="0.3687448316369511"/>
  </r>
  <r>
    <n v="3942"/>
    <d v="2026-07-03T00:00:00"/>
    <n v="2026"/>
    <x v="2"/>
    <n v="7"/>
    <x v="6"/>
    <x v="1"/>
    <x v="12"/>
    <x v="0"/>
    <s v="New"/>
    <x v="1"/>
    <s v="Trekking Poles"/>
    <n v="2"/>
    <n v="70.5"/>
    <n v="0"/>
    <n v="32.51"/>
    <n v="141"/>
    <n v="65.02"/>
    <n v="75.98"/>
    <n v="0.53886524822695037"/>
  </r>
  <r>
    <n v="4165"/>
    <d v="2026-07-03T00:00:00"/>
    <n v="2026"/>
    <x v="2"/>
    <n v="7"/>
    <x v="6"/>
    <x v="1"/>
    <x v="14"/>
    <x v="0"/>
    <s v="New"/>
    <x v="1"/>
    <s v="Summit Backpack 45L"/>
    <n v="2"/>
    <n v="152.88999999999999"/>
    <n v="0"/>
    <n v="81.34"/>
    <n v="305.77999999999997"/>
    <n v="162.68"/>
    <n v="143.09999999999997"/>
    <n v="0.46798351756164558"/>
  </r>
  <r>
    <n v="1149"/>
    <d v="2026-07-04T00:00:00"/>
    <n v="2026"/>
    <x v="2"/>
    <n v="7"/>
    <x v="6"/>
    <x v="0"/>
    <x v="15"/>
    <x v="0"/>
    <s v="New"/>
    <x v="0"/>
    <s v="Commuter Helmet"/>
    <n v="2"/>
    <n v="81.900000000000006"/>
    <n v="0"/>
    <n v="42.61"/>
    <n v="163.80000000000001"/>
    <n v="85.22"/>
    <n v="78.580000000000013"/>
    <n v="0.47973137973137975"/>
  </r>
  <r>
    <n v="1310"/>
    <d v="2026-07-04T00:00:00"/>
    <n v="2026"/>
    <x v="2"/>
    <n v="7"/>
    <x v="6"/>
    <x v="2"/>
    <x v="10"/>
    <x v="2"/>
    <s v="New"/>
    <x v="0"/>
    <s v="Cycling Pack 12L"/>
    <n v="1"/>
    <n v="103.58"/>
    <n v="0"/>
    <n v="51.94"/>
    <n v="103.58"/>
    <n v="51.94"/>
    <n v="51.64"/>
    <n v="0.49855184398532537"/>
  </r>
  <r>
    <n v="2352"/>
    <d v="2026-07-04T00:00:00"/>
    <n v="2026"/>
    <x v="2"/>
    <n v="7"/>
    <x v="6"/>
    <x v="2"/>
    <x v="3"/>
    <x v="1"/>
    <s v="Returning"/>
    <x v="1"/>
    <s v="Trekking Poles"/>
    <n v="4"/>
    <n v="69.7"/>
    <n v="0.1"/>
    <n v="32.799999999999997"/>
    <n v="250.92000000000002"/>
    <n v="131.19999999999999"/>
    <n v="119.72000000000003"/>
    <n v="0.47712418300653603"/>
  </r>
  <r>
    <n v="2547"/>
    <d v="2026-07-04T00:00:00"/>
    <n v="2026"/>
    <x v="2"/>
    <n v="7"/>
    <x v="6"/>
    <x v="1"/>
    <x v="12"/>
    <x v="0"/>
    <s v="Business"/>
    <x v="4"/>
    <s v="Resistance Band Set"/>
    <n v="1"/>
    <n v="40.549999999999997"/>
    <n v="0.05"/>
    <n v="14.44"/>
    <n v="38.522499999999994"/>
    <n v="14.44"/>
    <n v="24.082499999999996"/>
    <n v="0.62515413070283599"/>
  </r>
  <r>
    <n v="2720"/>
    <d v="2026-07-04T00:00:00"/>
    <n v="2026"/>
    <x v="2"/>
    <n v="7"/>
    <x v="6"/>
    <x v="3"/>
    <x v="8"/>
    <x v="0"/>
    <s v="New"/>
    <x v="1"/>
    <s v="Trail Boots"/>
    <n v="2"/>
    <n v="145.88999999999999"/>
    <n v="0"/>
    <n v="80.709999999999994"/>
    <n v="291.77999999999997"/>
    <n v="161.41999999999999"/>
    <n v="130.35999999999999"/>
    <n v="0.4467749674412228"/>
  </r>
  <r>
    <n v="3591"/>
    <d v="2026-07-04T00:00:00"/>
    <n v="2026"/>
    <x v="2"/>
    <n v="7"/>
    <x v="6"/>
    <x v="3"/>
    <x v="13"/>
    <x v="0"/>
    <s v="Returning"/>
    <x v="2"/>
    <s v="Travel Backpack 35L"/>
    <n v="1"/>
    <n v="163.25"/>
    <n v="0"/>
    <n v="89.71"/>
    <n v="163.25"/>
    <n v="89.71"/>
    <n v="73.540000000000006"/>
    <n v="0.45047473200612559"/>
  </r>
  <r>
    <n v="3819"/>
    <d v="2026-07-04T00:00:00"/>
    <n v="2026"/>
    <x v="2"/>
    <n v="7"/>
    <x v="6"/>
    <x v="1"/>
    <x v="1"/>
    <x v="0"/>
    <s v="Returning"/>
    <x v="4"/>
    <s v="Resistance Band Set"/>
    <n v="1"/>
    <n v="40.39"/>
    <n v="0.1"/>
    <n v="14.38"/>
    <n v="36.350999999999999"/>
    <n v="14.38"/>
    <n v="21.970999999999997"/>
    <n v="0.60441253335534095"/>
  </r>
  <r>
    <n v="4869"/>
    <d v="2026-07-04T00:00:00"/>
    <n v="2026"/>
    <x v="2"/>
    <n v="7"/>
    <x v="6"/>
    <x v="0"/>
    <x v="15"/>
    <x v="2"/>
    <s v="Returning"/>
    <x v="3"/>
    <s v="Trail Tent 2P"/>
    <n v="1"/>
    <n v="200.22"/>
    <n v="0"/>
    <n v="104.38"/>
    <n v="200.22"/>
    <n v="104.38"/>
    <n v="95.84"/>
    <n v="0.47867345919488563"/>
  </r>
  <r>
    <n v="4940"/>
    <d v="2026-07-04T00:00:00"/>
    <n v="2026"/>
    <x v="2"/>
    <n v="7"/>
    <x v="6"/>
    <x v="1"/>
    <x v="6"/>
    <x v="0"/>
    <s v="Returning"/>
    <x v="2"/>
    <s v="Travel Backpack 35L"/>
    <n v="1"/>
    <n v="164.78"/>
    <n v="0.1"/>
    <n v="88.72"/>
    <n v="148.30199999999999"/>
    <n v="88.72"/>
    <n v="59.581999999999994"/>
    <n v="0.4017612709201494"/>
  </r>
  <r>
    <n v="5164"/>
    <d v="2026-07-04T00:00:00"/>
    <n v="2026"/>
    <x v="2"/>
    <n v="7"/>
    <x v="6"/>
    <x v="1"/>
    <x v="14"/>
    <x v="0"/>
    <s v="Returning"/>
    <x v="1"/>
    <s v="Trail Boots"/>
    <n v="4"/>
    <n v="142.86000000000001"/>
    <n v="0"/>
    <n v="81.62"/>
    <n v="571.44000000000005"/>
    <n v="326.48"/>
    <n v="244.96000000000004"/>
    <n v="0.42867142657146862"/>
  </r>
  <r>
    <n v="659"/>
    <d v="2026-07-05T00:00:00"/>
    <n v="2026"/>
    <x v="2"/>
    <n v="7"/>
    <x v="6"/>
    <x v="3"/>
    <x v="13"/>
    <x v="3"/>
    <s v="Business"/>
    <x v="0"/>
    <s v="Compact Repair Kit"/>
    <n v="1"/>
    <n v="41.18"/>
    <n v="0"/>
    <n v="16.25"/>
    <n v="41.18"/>
    <n v="16.25"/>
    <n v="24.93"/>
    <n v="0.6053909664885867"/>
  </r>
  <r>
    <n v="969"/>
    <d v="2026-07-05T00:00:00"/>
    <n v="2026"/>
    <x v="2"/>
    <n v="7"/>
    <x v="6"/>
    <x v="1"/>
    <x v="11"/>
    <x v="1"/>
    <s v="Business"/>
    <x v="4"/>
    <s v="Recovery Roller"/>
    <n v="12"/>
    <n v="35.81"/>
    <n v="0.15"/>
    <n v="14.29"/>
    <n v="365.262"/>
    <n v="171.48"/>
    <n v="193.78200000000001"/>
    <n v="0.53052877112866936"/>
  </r>
  <r>
    <n v="1096"/>
    <d v="2026-07-05T00:00:00"/>
    <n v="2026"/>
    <x v="2"/>
    <n v="7"/>
    <x v="6"/>
    <x v="1"/>
    <x v="14"/>
    <x v="2"/>
    <s v="New"/>
    <x v="3"/>
    <s v="Alpine Tent 4P"/>
    <n v="3"/>
    <n v="345.42"/>
    <n v="0"/>
    <n v="198.69"/>
    <n v="1036.26"/>
    <n v="596.06999999999994"/>
    <n v="440.19000000000005"/>
    <n v="0.42478721556366167"/>
  </r>
  <r>
    <n v="1440"/>
    <d v="2026-07-05T00:00:00"/>
    <n v="2026"/>
    <x v="2"/>
    <n v="7"/>
    <x v="6"/>
    <x v="3"/>
    <x v="8"/>
    <x v="0"/>
    <s v="Returning"/>
    <x v="0"/>
    <s v="Cycling Pack 12L"/>
    <n v="4"/>
    <n v="101.66"/>
    <n v="0.1"/>
    <n v="51.55"/>
    <n v="365.976"/>
    <n v="206.2"/>
    <n v="159.77600000000001"/>
    <n v="0.43657507596126527"/>
  </r>
  <r>
    <n v="2052"/>
    <d v="2026-07-05T00:00:00"/>
    <n v="2026"/>
    <x v="2"/>
    <n v="7"/>
    <x v="6"/>
    <x v="3"/>
    <x v="13"/>
    <x v="0"/>
    <s v="Business"/>
    <x v="1"/>
    <s v="Trail Boots"/>
    <n v="3"/>
    <n v="146.88999999999999"/>
    <n v="0"/>
    <n v="77.650000000000006"/>
    <n v="440.66999999999996"/>
    <n v="232.95000000000002"/>
    <n v="207.71999999999994"/>
    <n v="0.47137313636054179"/>
  </r>
  <r>
    <n v="2096"/>
    <d v="2026-07-05T00:00:00"/>
    <n v="2026"/>
    <x v="2"/>
    <n v="7"/>
    <x v="6"/>
    <x v="3"/>
    <x v="13"/>
    <x v="3"/>
    <s v="Returning"/>
    <x v="2"/>
    <s v="Travel Backpack 35L"/>
    <n v="2"/>
    <n v="161.21"/>
    <n v="0"/>
    <n v="85.2"/>
    <n v="322.42"/>
    <n v="170.4"/>
    <n v="152.02000000000001"/>
    <n v="0.47149680540909372"/>
  </r>
  <r>
    <n v="2488"/>
    <d v="2026-07-05T00:00:00"/>
    <n v="2026"/>
    <x v="2"/>
    <n v="7"/>
    <x v="6"/>
    <x v="3"/>
    <x v="8"/>
    <x v="2"/>
    <s v="New"/>
    <x v="1"/>
    <s v="Trekking Poles"/>
    <n v="2"/>
    <n v="71.27"/>
    <n v="0.05"/>
    <n v="32.85"/>
    <n v="135.41299999999998"/>
    <n v="65.7"/>
    <n v="69.71299999999998"/>
    <n v="0.5148176319851121"/>
  </r>
  <r>
    <n v="3220"/>
    <d v="2026-07-05T00:00:00"/>
    <n v="2026"/>
    <x v="2"/>
    <n v="7"/>
    <x v="6"/>
    <x v="0"/>
    <x v="9"/>
    <x v="2"/>
    <s v="Returning"/>
    <x v="4"/>
    <s v="Training Mat"/>
    <n v="3"/>
    <n v="50.16"/>
    <n v="0.05"/>
    <n v="22.24"/>
    <n v="142.95599999999999"/>
    <n v="66.72"/>
    <n v="76.23599999999999"/>
    <n v="0.53328296818601528"/>
  </r>
  <r>
    <n v="3711"/>
    <d v="2026-07-05T00:00:00"/>
    <n v="2026"/>
    <x v="2"/>
    <n v="7"/>
    <x v="6"/>
    <x v="3"/>
    <x v="4"/>
    <x v="3"/>
    <s v="New"/>
    <x v="1"/>
    <s v="Trail Boots"/>
    <n v="1"/>
    <n v="145.37"/>
    <n v="0.05"/>
    <n v="81.02"/>
    <n v="138.10149999999999"/>
    <n v="81.02"/>
    <n v="57.081499999999991"/>
    <n v="0.41333005072356199"/>
  </r>
  <r>
    <n v="3823"/>
    <d v="2026-07-05T00:00:00"/>
    <n v="2026"/>
    <x v="2"/>
    <n v="7"/>
    <x v="6"/>
    <x v="3"/>
    <x v="7"/>
    <x v="2"/>
    <s v="New"/>
    <x v="2"/>
    <s v="Packing Cube Set"/>
    <n v="2"/>
    <n v="47.1"/>
    <n v="0"/>
    <n v="17.920000000000002"/>
    <n v="94.2"/>
    <n v="35.840000000000003"/>
    <n v="58.36"/>
    <n v="0.6195329087048832"/>
  </r>
  <r>
    <n v="4058"/>
    <d v="2026-07-05T00:00:00"/>
    <n v="2026"/>
    <x v="2"/>
    <n v="7"/>
    <x v="6"/>
    <x v="3"/>
    <x v="13"/>
    <x v="1"/>
    <s v="Business"/>
    <x v="1"/>
    <s v="Summit Backpack 45L"/>
    <n v="5"/>
    <n v="155.09"/>
    <n v="0.1"/>
    <n v="78.52"/>
    <n v="697.90500000000009"/>
    <n v="392.59999999999997"/>
    <n v="305.30500000000012"/>
    <n v="0.43745925305020034"/>
  </r>
  <r>
    <n v="4126"/>
    <d v="2026-07-05T00:00:00"/>
    <n v="2026"/>
    <x v="2"/>
    <n v="7"/>
    <x v="6"/>
    <x v="3"/>
    <x v="13"/>
    <x v="0"/>
    <s v="New"/>
    <x v="0"/>
    <s v="Commuter Helmet"/>
    <n v="3"/>
    <n v="82.89"/>
    <n v="0"/>
    <n v="42.31"/>
    <n v="248.67000000000002"/>
    <n v="126.93"/>
    <n v="121.74000000000001"/>
    <n v="0.48956448304982508"/>
  </r>
  <r>
    <n v="5080"/>
    <d v="2026-07-05T00:00:00"/>
    <n v="2026"/>
    <x v="2"/>
    <n v="7"/>
    <x v="6"/>
    <x v="2"/>
    <x v="3"/>
    <x v="2"/>
    <s v="New"/>
    <x v="0"/>
    <s v="Commuter Helmet"/>
    <n v="2"/>
    <n v="80.8"/>
    <n v="0"/>
    <n v="42.21"/>
    <n v="161.6"/>
    <n v="84.42"/>
    <n v="77.179999999999993"/>
    <n v="0.47759900990099008"/>
  </r>
  <r>
    <n v="923"/>
    <d v="2026-07-06T00:00:00"/>
    <n v="2026"/>
    <x v="2"/>
    <n v="7"/>
    <x v="6"/>
    <x v="2"/>
    <x v="5"/>
    <x v="0"/>
    <s v="New"/>
    <x v="4"/>
    <s v="Resistance Band Set"/>
    <n v="2"/>
    <n v="39.54"/>
    <n v="0.05"/>
    <n v="14.68"/>
    <n v="75.125999999999991"/>
    <n v="29.36"/>
    <n v="45.765999999999991"/>
    <n v="0.60918989431089099"/>
  </r>
  <r>
    <n v="1549"/>
    <d v="2026-07-06T00:00:00"/>
    <n v="2026"/>
    <x v="2"/>
    <n v="7"/>
    <x v="6"/>
    <x v="2"/>
    <x v="2"/>
    <x v="0"/>
    <s v="New"/>
    <x v="4"/>
    <s v="Weighted Vest"/>
    <n v="2"/>
    <n v="121.35"/>
    <n v="0"/>
    <n v="71.06"/>
    <n v="242.7"/>
    <n v="142.12"/>
    <n v="100.57999999999998"/>
    <n v="0.41442109600329619"/>
  </r>
  <r>
    <n v="1839"/>
    <d v="2026-07-06T00:00:00"/>
    <n v="2026"/>
    <x v="2"/>
    <n v="7"/>
    <x v="6"/>
    <x v="3"/>
    <x v="8"/>
    <x v="2"/>
    <s v="Returning"/>
    <x v="4"/>
    <s v="Resistance Band Set"/>
    <n v="1"/>
    <n v="41.37"/>
    <n v="0"/>
    <n v="15.12"/>
    <n v="41.37"/>
    <n v="15.12"/>
    <n v="26.25"/>
    <n v="0.63451776649746194"/>
  </r>
  <r>
    <n v="2053"/>
    <d v="2026-07-06T00:00:00"/>
    <n v="2026"/>
    <x v="2"/>
    <n v="7"/>
    <x v="6"/>
    <x v="1"/>
    <x v="12"/>
    <x v="0"/>
    <s v="New"/>
    <x v="0"/>
    <s v="Commuter Helmet"/>
    <n v="5"/>
    <n v="81.63"/>
    <n v="0.05"/>
    <n v="42.36"/>
    <n v="387.74249999999995"/>
    <n v="211.8"/>
    <n v="175.94249999999994"/>
    <n v="0.45376119460724568"/>
  </r>
  <r>
    <n v="2342"/>
    <d v="2026-07-06T00:00:00"/>
    <n v="2026"/>
    <x v="2"/>
    <n v="7"/>
    <x v="6"/>
    <x v="1"/>
    <x v="1"/>
    <x v="0"/>
    <s v="Returning"/>
    <x v="4"/>
    <s v="Recovery Roller"/>
    <n v="1"/>
    <n v="36.19"/>
    <n v="0"/>
    <n v="13.91"/>
    <n v="36.19"/>
    <n v="13.91"/>
    <n v="22.279999999999998"/>
    <n v="0.61563967946946663"/>
  </r>
  <r>
    <n v="2465"/>
    <d v="2026-07-06T00:00:00"/>
    <n v="2026"/>
    <x v="2"/>
    <n v="7"/>
    <x v="6"/>
    <x v="1"/>
    <x v="1"/>
    <x v="3"/>
    <s v="New"/>
    <x v="1"/>
    <s v="Trail Boots"/>
    <n v="1"/>
    <n v="142.04"/>
    <n v="0"/>
    <n v="81.67"/>
    <n v="142.04"/>
    <n v="81.67"/>
    <n v="60.36999999999999"/>
    <n v="0.4250211208110391"/>
  </r>
  <r>
    <n v="3990"/>
    <d v="2026-07-06T00:00:00"/>
    <n v="2026"/>
    <x v="2"/>
    <n v="7"/>
    <x v="6"/>
    <x v="2"/>
    <x v="5"/>
    <x v="0"/>
    <s v="Business"/>
    <x v="2"/>
    <s v="Carry-On Duffel"/>
    <n v="1"/>
    <n v="133.66999999999999"/>
    <n v="0"/>
    <n v="68.25"/>
    <n v="133.66999999999999"/>
    <n v="68.25"/>
    <n v="65.419999999999987"/>
    <n v="0.48941422907159415"/>
  </r>
  <r>
    <n v="4370"/>
    <d v="2026-07-06T00:00:00"/>
    <n v="2026"/>
    <x v="2"/>
    <n v="7"/>
    <x v="6"/>
    <x v="2"/>
    <x v="10"/>
    <x v="0"/>
    <s v="New"/>
    <x v="2"/>
    <s v="Travel Backpack 35L"/>
    <n v="6"/>
    <n v="166.6"/>
    <n v="0"/>
    <n v="88.14"/>
    <n v="999.59999999999991"/>
    <n v="528.84"/>
    <n v="470.75999999999988"/>
    <n v="0.47094837935174061"/>
  </r>
  <r>
    <n v="4856"/>
    <d v="2026-07-06T00:00:00"/>
    <n v="2026"/>
    <x v="2"/>
    <n v="7"/>
    <x v="6"/>
    <x v="1"/>
    <x v="12"/>
    <x v="0"/>
    <s v="Returning"/>
    <x v="0"/>
    <s v="Cycling Pack 12L"/>
    <n v="2"/>
    <n v="99.93"/>
    <n v="0.1"/>
    <n v="51.96"/>
    <n v="179.87400000000002"/>
    <n v="103.92"/>
    <n v="75.954000000000022"/>
    <n v="0.422262250241836"/>
  </r>
  <r>
    <n v="337"/>
    <d v="2026-07-07T00:00:00"/>
    <n v="2026"/>
    <x v="2"/>
    <n v="7"/>
    <x v="6"/>
    <x v="0"/>
    <x v="15"/>
    <x v="2"/>
    <s v="Returning"/>
    <x v="0"/>
    <s v="Cycling Pack 12L"/>
    <n v="6"/>
    <n v="100.56"/>
    <n v="0"/>
    <n v="49.47"/>
    <n v="603.36"/>
    <n v="296.82"/>
    <n v="306.54000000000002"/>
    <n v="0.508054892601432"/>
  </r>
  <r>
    <n v="1001"/>
    <d v="2026-07-07T00:00:00"/>
    <n v="2026"/>
    <x v="2"/>
    <n v="7"/>
    <x v="6"/>
    <x v="0"/>
    <x v="9"/>
    <x v="0"/>
    <s v="Returning"/>
    <x v="3"/>
    <s v="Trail Tent 2P"/>
    <n v="1"/>
    <n v="200.48"/>
    <n v="0.05"/>
    <n v="104.11"/>
    <n v="190.45599999999999"/>
    <n v="104.11"/>
    <n v="86.345999999999989"/>
    <n v="0.45336455664300412"/>
  </r>
  <r>
    <n v="2424"/>
    <d v="2026-07-07T00:00:00"/>
    <n v="2026"/>
    <x v="2"/>
    <n v="7"/>
    <x v="6"/>
    <x v="3"/>
    <x v="8"/>
    <x v="0"/>
    <s v="New"/>
    <x v="0"/>
    <s v="Trail Bike Light"/>
    <n v="1"/>
    <n v="51.06"/>
    <n v="0.15"/>
    <n v="22.56"/>
    <n v="43.401000000000003"/>
    <n v="22.56"/>
    <n v="20.841000000000005"/>
    <n v="0.48019630884081022"/>
  </r>
  <r>
    <n v="2751"/>
    <d v="2026-07-07T00:00:00"/>
    <n v="2026"/>
    <x v="2"/>
    <n v="7"/>
    <x v="6"/>
    <x v="0"/>
    <x v="15"/>
    <x v="2"/>
    <s v="New"/>
    <x v="4"/>
    <s v="Weighted Vest"/>
    <n v="2"/>
    <n v="125.9"/>
    <n v="0.15"/>
    <n v="70.27"/>
    <n v="214.03"/>
    <n v="140.54"/>
    <n v="73.490000000000009"/>
    <n v="0.34336307994206422"/>
  </r>
  <r>
    <n v="375"/>
    <d v="2026-07-08T00:00:00"/>
    <n v="2026"/>
    <x v="2"/>
    <n v="7"/>
    <x v="6"/>
    <x v="1"/>
    <x v="12"/>
    <x v="2"/>
    <s v="Returning"/>
    <x v="3"/>
    <s v="Trail Tent 2P"/>
    <n v="2"/>
    <n v="192.24"/>
    <n v="0.05"/>
    <n v="103.65"/>
    <n v="365.25599999999997"/>
    <n v="207.3"/>
    <n v="157.95599999999996"/>
    <n v="0.43245285498390162"/>
  </r>
  <r>
    <n v="650"/>
    <d v="2026-07-08T00:00:00"/>
    <n v="2026"/>
    <x v="2"/>
    <n v="7"/>
    <x v="6"/>
    <x v="0"/>
    <x v="0"/>
    <x v="0"/>
    <s v="Business"/>
    <x v="4"/>
    <s v="Resistance Band Set"/>
    <n v="2"/>
    <n v="40.79"/>
    <n v="0"/>
    <n v="14.61"/>
    <n v="81.58"/>
    <n v="29.22"/>
    <n v="52.36"/>
    <n v="0.64182397646481981"/>
  </r>
  <r>
    <n v="941"/>
    <d v="2026-07-08T00:00:00"/>
    <n v="2026"/>
    <x v="2"/>
    <n v="7"/>
    <x v="6"/>
    <x v="0"/>
    <x v="9"/>
    <x v="2"/>
    <s v="New"/>
    <x v="3"/>
    <s v="Compact Sleeping Bag"/>
    <n v="2"/>
    <n v="125.73"/>
    <n v="0.15"/>
    <n v="61.75"/>
    <n v="213.74100000000001"/>
    <n v="123.5"/>
    <n v="90.241000000000014"/>
    <n v="0.42219789371248384"/>
  </r>
  <r>
    <n v="2719"/>
    <d v="2026-07-08T00:00:00"/>
    <n v="2026"/>
    <x v="2"/>
    <n v="7"/>
    <x v="6"/>
    <x v="0"/>
    <x v="15"/>
    <x v="0"/>
    <s v="Business"/>
    <x v="2"/>
    <s v="Travel Backpack 35L"/>
    <n v="1"/>
    <n v="164.92"/>
    <n v="0"/>
    <n v="89.47"/>
    <n v="164.92"/>
    <n v="89.47"/>
    <n v="75.449999999999989"/>
    <n v="0.45749454280863444"/>
  </r>
  <r>
    <n v="3833"/>
    <d v="2026-07-08T00:00:00"/>
    <n v="2026"/>
    <x v="2"/>
    <n v="7"/>
    <x v="6"/>
    <x v="1"/>
    <x v="6"/>
    <x v="2"/>
    <s v="New"/>
    <x v="0"/>
    <s v="Cycling Pack 12L"/>
    <n v="5"/>
    <n v="103.91"/>
    <n v="0"/>
    <n v="51.19"/>
    <n v="519.54999999999995"/>
    <n v="255.95"/>
    <n v="263.59999999999997"/>
    <n v="0.50736214031373306"/>
  </r>
  <r>
    <n v="211"/>
    <d v="2026-07-09T00:00:00"/>
    <n v="2026"/>
    <x v="2"/>
    <n v="7"/>
    <x v="6"/>
    <x v="2"/>
    <x v="16"/>
    <x v="1"/>
    <s v="Business"/>
    <x v="0"/>
    <s v="Trail Bike Light"/>
    <n v="10"/>
    <n v="49.69"/>
    <n v="0.1"/>
    <n v="21.82"/>
    <n v="447.21"/>
    <n v="218.2"/>
    <n v="229.01"/>
    <n v="0.51208604458755391"/>
  </r>
  <r>
    <n v="392"/>
    <d v="2026-07-09T00:00:00"/>
    <n v="2026"/>
    <x v="2"/>
    <n v="7"/>
    <x v="6"/>
    <x v="3"/>
    <x v="7"/>
    <x v="2"/>
    <s v="Returning"/>
    <x v="1"/>
    <s v="Hiking Daypack 20L"/>
    <n v="3"/>
    <n v="94.19"/>
    <n v="0"/>
    <n v="44.1"/>
    <n v="282.57"/>
    <n v="132.30000000000001"/>
    <n v="150.26999999999998"/>
    <n v="0.53179743072512997"/>
  </r>
  <r>
    <n v="1302"/>
    <d v="2026-07-09T00:00:00"/>
    <n v="2026"/>
    <x v="2"/>
    <n v="7"/>
    <x v="6"/>
    <x v="1"/>
    <x v="14"/>
    <x v="2"/>
    <s v="Returning"/>
    <x v="2"/>
    <s v="Packing Cube Set"/>
    <n v="1"/>
    <n v="46.87"/>
    <n v="0"/>
    <n v="18.649999999999999"/>
    <n v="46.87"/>
    <n v="18.649999999999999"/>
    <n v="28.22"/>
    <n v="0.60209088969490077"/>
  </r>
  <r>
    <n v="1366"/>
    <d v="2026-07-09T00:00:00"/>
    <n v="2026"/>
    <x v="2"/>
    <n v="7"/>
    <x v="6"/>
    <x v="2"/>
    <x v="16"/>
    <x v="0"/>
    <s v="Returning"/>
    <x v="2"/>
    <s v="Insulated Bottle"/>
    <n v="1"/>
    <n v="36.99"/>
    <n v="0.1"/>
    <n v="13.2"/>
    <n v="33.291000000000004"/>
    <n v="13.2"/>
    <n v="20.091000000000005"/>
    <n v="0.60349644047940887"/>
  </r>
  <r>
    <n v="1974"/>
    <d v="2026-07-09T00:00:00"/>
    <n v="2026"/>
    <x v="2"/>
    <n v="7"/>
    <x v="6"/>
    <x v="0"/>
    <x v="15"/>
    <x v="0"/>
    <s v="Returning"/>
    <x v="2"/>
    <s v="Carry-On Duffel"/>
    <n v="1"/>
    <n v="135.44"/>
    <n v="0"/>
    <n v="65.48"/>
    <n v="135.44"/>
    <n v="65.48"/>
    <n v="69.959999999999994"/>
    <n v="0.51653868871825159"/>
  </r>
  <r>
    <n v="2716"/>
    <d v="2026-07-09T00:00:00"/>
    <n v="2026"/>
    <x v="2"/>
    <n v="7"/>
    <x v="6"/>
    <x v="1"/>
    <x v="1"/>
    <x v="0"/>
    <s v="New"/>
    <x v="1"/>
    <s v="Hiking Daypack 20L"/>
    <n v="3"/>
    <n v="92.25"/>
    <n v="0"/>
    <n v="46.27"/>
    <n v="276.75"/>
    <n v="138.81"/>
    <n v="137.94"/>
    <n v="0.49842818428184282"/>
  </r>
  <r>
    <n v="3161"/>
    <d v="2026-07-09T00:00:00"/>
    <n v="2026"/>
    <x v="2"/>
    <n v="7"/>
    <x v="6"/>
    <x v="2"/>
    <x v="5"/>
    <x v="0"/>
    <s v="New"/>
    <x v="3"/>
    <s v="Trail Tent 2P"/>
    <n v="2"/>
    <n v="192.6"/>
    <n v="0"/>
    <n v="104.89"/>
    <n v="385.2"/>
    <n v="209.78"/>
    <n v="175.42"/>
    <n v="0.45539979231568017"/>
  </r>
  <r>
    <n v="3240"/>
    <d v="2026-07-09T00:00:00"/>
    <n v="2026"/>
    <x v="2"/>
    <n v="7"/>
    <x v="6"/>
    <x v="3"/>
    <x v="8"/>
    <x v="0"/>
    <s v="Returning"/>
    <x v="0"/>
    <s v="Compact Repair Kit"/>
    <n v="1"/>
    <n v="39.94"/>
    <n v="0"/>
    <n v="16.89"/>
    <n v="39.94"/>
    <n v="16.89"/>
    <n v="23.049999999999997"/>
    <n v="0.57711567351026538"/>
  </r>
  <r>
    <n v="3682"/>
    <d v="2026-07-09T00:00:00"/>
    <n v="2026"/>
    <x v="2"/>
    <n v="7"/>
    <x v="6"/>
    <x v="2"/>
    <x v="2"/>
    <x v="0"/>
    <s v="Returning"/>
    <x v="1"/>
    <s v="Summit Backpack 45L"/>
    <n v="3"/>
    <n v="150.61000000000001"/>
    <n v="0"/>
    <n v="79.900000000000006"/>
    <n v="451.83000000000004"/>
    <n v="239.70000000000002"/>
    <n v="212.13000000000002"/>
    <n v="0.46949073766682159"/>
  </r>
  <r>
    <n v="4725"/>
    <d v="2026-07-09T00:00:00"/>
    <n v="2026"/>
    <x v="2"/>
    <n v="7"/>
    <x v="6"/>
    <x v="3"/>
    <x v="13"/>
    <x v="0"/>
    <s v="Returning"/>
    <x v="1"/>
    <s v="Trekking Poles"/>
    <n v="2"/>
    <n v="71.069999999999993"/>
    <n v="0"/>
    <n v="31.57"/>
    <n v="142.13999999999999"/>
    <n v="63.14"/>
    <n v="78.999999999999986"/>
    <n v="0.55579006613198245"/>
  </r>
  <r>
    <n v="758"/>
    <d v="2026-07-10T00:00:00"/>
    <n v="2026"/>
    <x v="2"/>
    <n v="7"/>
    <x v="6"/>
    <x v="0"/>
    <x v="0"/>
    <x v="2"/>
    <s v="New"/>
    <x v="0"/>
    <s v="Trail Bike Light"/>
    <n v="1"/>
    <n v="50.78"/>
    <n v="0"/>
    <n v="22.29"/>
    <n v="50.78"/>
    <n v="22.29"/>
    <n v="28.490000000000002"/>
    <n v="0.56104765655769995"/>
  </r>
  <r>
    <n v="1910"/>
    <d v="2026-07-10T00:00:00"/>
    <n v="2026"/>
    <x v="2"/>
    <n v="7"/>
    <x v="6"/>
    <x v="0"/>
    <x v="15"/>
    <x v="0"/>
    <s v="Returning"/>
    <x v="1"/>
    <s v="Trail Boots"/>
    <n v="2"/>
    <n v="141.51"/>
    <n v="0.05"/>
    <n v="77.040000000000006"/>
    <n v="268.86899999999997"/>
    <n v="154.08000000000001"/>
    <n v="114.78899999999996"/>
    <n v="0.42693281858451504"/>
  </r>
  <r>
    <n v="1941"/>
    <d v="2026-07-10T00:00:00"/>
    <n v="2026"/>
    <x v="2"/>
    <n v="7"/>
    <x v="6"/>
    <x v="1"/>
    <x v="12"/>
    <x v="3"/>
    <s v="Returning"/>
    <x v="1"/>
    <s v="Summit Backpack 45L"/>
    <n v="1"/>
    <n v="156.44"/>
    <n v="0.1"/>
    <n v="80.72"/>
    <n v="140.79599999999999"/>
    <n v="80.72"/>
    <n v="60.075999999999993"/>
    <n v="0.42668825818915307"/>
  </r>
  <r>
    <n v="2324"/>
    <d v="2026-07-10T00:00:00"/>
    <n v="2026"/>
    <x v="2"/>
    <n v="7"/>
    <x v="6"/>
    <x v="1"/>
    <x v="12"/>
    <x v="0"/>
    <s v="New"/>
    <x v="4"/>
    <s v="Training Mat"/>
    <n v="2"/>
    <n v="51.75"/>
    <n v="0"/>
    <n v="21.4"/>
    <n v="103.5"/>
    <n v="42.8"/>
    <n v="60.7"/>
    <n v="0.58647342995169083"/>
  </r>
  <r>
    <n v="2869"/>
    <d v="2026-07-10T00:00:00"/>
    <n v="2026"/>
    <x v="2"/>
    <n v="7"/>
    <x v="6"/>
    <x v="2"/>
    <x v="5"/>
    <x v="3"/>
    <s v="New"/>
    <x v="3"/>
    <s v="Portable Camp Stove"/>
    <n v="1"/>
    <n v="82.23"/>
    <n v="0.1"/>
    <n v="38.340000000000003"/>
    <n v="74.007000000000005"/>
    <n v="38.340000000000003"/>
    <n v="35.667000000000002"/>
    <n v="0.48194089748267055"/>
  </r>
  <r>
    <n v="3236"/>
    <d v="2026-07-10T00:00:00"/>
    <n v="2026"/>
    <x v="2"/>
    <n v="7"/>
    <x v="6"/>
    <x v="1"/>
    <x v="6"/>
    <x v="0"/>
    <s v="New"/>
    <x v="1"/>
    <s v="Trail Boots"/>
    <n v="1"/>
    <n v="144.16999999999999"/>
    <n v="0.1"/>
    <n v="78.13"/>
    <n v="129.75299999999999"/>
    <n v="78.13"/>
    <n v="51.62299999999999"/>
    <n v="0.39785592625989374"/>
  </r>
  <r>
    <n v="3582"/>
    <d v="2026-07-10T00:00:00"/>
    <n v="2026"/>
    <x v="2"/>
    <n v="7"/>
    <x v="6"/>
    <x v="1"/>
    <x v="12"/>
    <x v="0"/>
    <s v="Returning"/>
    <x v="3"/>
    <s v="Portable Camp Stove"/>
    <n v="4"/>
    <n v="82.47"/>
    <n v="0"/>
    <n v="40.22"/>
    <n v="329.88"/>
    <n v="160.88"/>
    <n v="169"/>
    <n v="0.51230750575967021"/>
  </r>
  <r>
    <n v="3715"/>
    <d v="2026-07-10T00:00:00"/>
    <n v="2026"/>
    <x v="2"/>
    <n v="7"/>
    <x v="6"/>
    <x v="3"/>
    <x v="8"/>
    <x v="0"/>
    <s v="New"/>
    <x v="3"/>
    <s v="Compact Sleeping Bag"/>
    <n v="1"/>
    <n v="122.14"/>
    <n v="0.15"/>
    <n v="59.87"/>
    <n v="103.819"/>
    <n v="59.87"/>
    <n v="43.949000000000005"/>
    <n v="0.42332328379198414"/>
  </r>
  <r>
    <n v="3940"/>
    <d v="2026-07-10T00:00:00"/>
    <n v="2026"/>
    <x v="2"/>
    <n v="7"/>
    <x v="6"/>
    <x v="2"/>
    <x v="16"/>
    <x v="2"/>
    <s v="Returning"/>
    <x v="1"/>
    <s v="Trail Boots"/>
    <n v="3"/>
    <n v="143.59"/>
    <n v="0"/>
    <n v="78.91"/>
    <n v="430.77"/>
    <n v="236.73"/>
    <n v="194.04"/>
    <n v="0.45044919562643637"/>
  </r>
  <r>
    <n v="4760"/>
    <d v="2026-07-10T00:00:00"/>
    <n v="2026"/>
    <x v="2"/>
    <n v="7"/>
    <x v="6"/>
    <x v="3"/>
    <x v="13"/>
    <x v="0"/>
    <s v="Business"/>
    <x v="1"/>
    <s v="Summit Backpack 45L"/>
    <n v="2"/>
    <n v="157.66"/>
    <n v="0"/>
    <n v="78.760000000000005"/>
    <n v="315.32"/>
    <n v="157.52000000000001"/>
    <n v="157.79999999999998"/>
    <n v="0.50044399340352652"/>
  </r>
  <r>
    <n v="4768"/>
    <d v="2026-07-10T00:00:00"/>
    <n v="2026"/>
    <x v="2"/>
    <n v="7"/>
    <x v="6"/>
    <x v="1"/>
    <x v="1"/>
    <x v="0"/>
    <s v="Business"/>
    <x v="0"/>
    <s v="Cycling Pack 12L"/>
    <n v="1"/>
    <n v="101.58"/>
    <n v="0"/>
    <n v="49.83"/>
    <n v="101.58"/>
    <n v="49.83"/>
    <n v="51.75"/>
    <n v="0.50945067926757237"/>
  </r>
  <r>
    <n v="5025"/>
    <d v="2026-07-10T00:00:00"/>
    <n v="2026"/>
    <x v="2"/>
    <n v="7"/>
    <x v="6"/>
    <x v="2"/>
    <x v="3"/>
    <x v="0"/>
    <s v="Returning"/>
    <x v="2"/>
    <s v="Travel Backpack 35L"/>
    <n v="4"/>
    <n v="166.71"/>
    <n v="0"/>
    <n v="86.55"/>
    <n v="666.84"/>
    <n v="346.2"/>
    <n v="320.64000000000004"/>
    <n v="0.48083498290444487"/>
  </r>
  <r>
    <n v="165"/>
    <d v="2026-07-11T00:00:00"/>
    <n v="2026"/>
    <x v="2"/>
    <n v="7"/>
    <x v="6"/>
    <x v="1"/>
    <x v="12"/>
    <x v="2"/>
    <s v="New"/>
    <x v="0"/>
    <s v="Commuter Helmet"/>
    <n v="2"/>
    <n v="83.33"/>
    <n v="0"/>
    <n v="42.11"/>
    <n v="166.66"/>
    <n v="84.22"/>
    <n v="82.44"/>
    <n v="0.49465978639145564"/>
  </r>
  <r>
    <n v="198"/>
    <d v="2026-07-11T00:00:00"/>
    <n v="2026"/>
    <x v="2"/>
    <n v="7"/>
    <x v="6"/>
    <x v="0"/>
    <x v="15"/>
    <x v="0"/>
    <s v="New"/>
    <x v="1"/>
    <s v="Trekking Poles"/>
    <n v="2"/>
    <n v="71.77"/>
    <n v="0.05"/>
    <n v="32.9"/>
    <n v="136.363"/>
    <n v="65.8"/>
    <n v="70.563000000000002"/>
    <n v="0.5174644148339359"/>
  </r>
  <r>
    <n v="1480"/>
    <d v="2026-07-11T00:00:00"/>
    <n v="2026"/>
    <x v="2"/>
    <n v="7"/>
    <x v="6"/>
    <x v="0"/>
    <x v="15"/>
    <x v="0"/>
    <s v="New"/>
    <x v="2"/>
    <s v="Travel Backpack 35L"/>
    <n v="3"/>
    <n v="164.5"/>
    <n v="0"/>
    <n v="87.06"/>
    <n v="493.5"/>
    <n v="261.18"/>
    <n v="232.32"/>
    <n v="0.47075987841945288"/>
  </r>
  <r>
    <n v="1990"/>
    <d v="2026-07-11T00:00:00"/>
    <n v="2026"/>
    <x v="2"/>
    <n v="7"/>
    <x v="6"/>
    <x v="0"/>
    <x v="15"/>
    <x v="0"/>
    <s v="Returning"/>
    <x v="3"/>
    <s v="Portable Camp Stove"/>
    <n v="3"/>
    <n v="82.28"/>
    <n v="0.1"/>
    <n v="39.51"/>
    <n v="222.15600000000001"/>
    <n v="118.53"/>
    <n v="103.626"/>
    <n v="0.46645600388915898"/>
  </r>
  <r>
    <n v="2298"/>
    <d v="2026-07-11T00:00:00"/>
    <n v="2026"/>
    <x v="2"/>
    <n v="7"/>
    <x v="6"/>
    <x v="2"/>
    <x v="2"/>
    <x v="2"/>
    <s v="New"/>
    <x v="0"/>
    <s v="Cycling Pack 12L"/>
    <n v="2"/>
    <n v="103.17"/>
    <n v="0"/>
    <n v="50.49"/>
    <n v="206.34"/>
    <n v="100.98"/>
    <n v="105.36"/>
    <n v="0.51061355045071244"/>
  </r>
  <r>
    <n v="2886"/>
    <d v="2026-07-11T00:00:00"/>
    <n v="2026"/>
    <x v="2"/>
    <n v="7"/>
    <x v="6"/>
    <x v="0"/>
    <x v="15"/>
    <x v="0"/>
    <s v="New"/>
    <x v="0"/>
    <s v="Trail Bike Light"/>
    <n v="1"/>
    <n v="50.33"/>
    <n v="0.05"/>
    <n v="22.06"/>
    <n v="47.813499999999998"/>
    <n v="22.06"/>
    <n v="25.753499999999999"/>
    <n v="0.53862402877848303"/>
  </r>
  <r>
    <n v="2893"/>
    <d v="2026-07-11T00:00:00"/>
    <n v="2026"/>
    <x v="2"/>
    <n v="7"/>
    <x v="6"/>
    <x v="1"/>
    <x v="11"/>
    <x v="1"/>
    <s v="Business"/>
    <x v="1"/>
    <s v="Trail Boots"/>
    <n v="6"/>
    <n v="142.78"/>
    <n v="0.15"/>
    <n v="80.38"/>
    <n v="728.178"/>
    <n v="482.28"/>
    <n v="245.89800000000002"/>
    <n v="0.33768941110552642"/>
  </r>
  <r>
    <n v="2939"/>
    <d v="2026-07-11T00:00:00"/>
    <n v="2026"/>
    <x v="2"/>
    <n v="7"/>
    <x v="6"/>
    <x v="1"/>
    <x v="6"/>
    <x v="0"/>
    <s v="New"/>
    <x v="3"/>
    <s v="Trail Tent 2P"/>
    <n v="1"/>
    <n v="195.38"/>
    <n v="0.05"/>
    <n v="101.67"/>
    <n v="185.61099999999999"/>
    <n v="101.67"/>
    <n v="83.940999999999988"/>
    <n v="0.45224151585843508"/>
  </r>
  <r>
    <n v="3249"/>
    <d v="2026-07-11T00:00:00"/>
    <n v="2026"/>
    <x v="2"/>
    <n v="7"/>
    <x v="6"/>
    <x v="3"/>
    <x v="4"/>
    <x v="2"/>
    <s v="Returning"/>
    <x v="0"/>
    <s v="Cycling Pack 12L"/>
    <n v="5"/>
    <n v="104.8"/>
    <n v="0"/>
    <n v="50.94"/>
    <n v="524"/>
    <n v="254.7"/>
    <n v="269.3"/>
    <n v="0.51393129770992374"/>
  </r>
  <r>
    <n v="3832"/>
    <d v="2026-07-11T00:00:00"/>
    <n v="2026"/>
    <x v="2"/>
    <n v="7"/>
    <x v="6"/>
    <x v="3"/>
    <x v="7"/>
    <x v="0"/>
    <s v="Returning"/>
    <x v="3"/>
    <s v="Portable Camp Stove"/>
    <n v="3"/>
    <n v="82.26"/>
    <n v="0"/>
    <n v="40.020000000000003"/>
    <n v="246.78000000000003"/>
    <n v="120.06"/>
    <n v="126.72000000000003"/>
    <n v="0.51349380014587898"/>
  </r>
  <r>
    <n v="3868"/>
    <d v="2026-07-11T00:00:00"/>
    <n v="2026"/>
    <x v="2"/>
    <n v="7"/>
    <x v="6"/>
    <x v="2"/>
    <x v="10"/>
    <x v="0"/>
    <s v="Business"/>
    <x v="1"/>
    <s v="Hiking Daypack 20L"/>
    <n v="1"/>
    <n v="90.79"/>
    <n v="0"/>
    <n v="46.39"/>
    <n v="90.79"/>
    <n v="46.39"/>
    <n v="44.400000000000006"/>
    <n v="0.4890406432426479"/>
  </r>
  <r>
    <n v="4365"/>
    <d v="2026-07-11T00:00:00"/>
    <n v="2026"/>
    <x v="2"/>
    <n v="7"/>
    <x v="6"/>
    <x v="1"/>
    <x v="11"/>
    <x v="0"/>
    <s v="Returning"/>
    <x v="0"/>
    <s v="Compact Repair Kit"/>
    <n v="1"/>
    <n v="41.33"/>
    <n v="0"/>
    <n v="17.2"/>
    <n v="41.33"/>
    <n v="17.2"/>
    <n v="24.13"/>
    <n v="0.58383740624243896"/>
  </r>
  <r>
    <n v="314"/>
    <d v="2026-07-12T00:00:00"/>
    <n v="2026"/>
    <x v="2"/>
    <n v="7"/>
    <x v="6"/>
    <x v="2"/>
    <x v="2"/>
    <x v="0"/>
    <s v="Returning"/>
    <x v="4"/>
    <s v="Resistance Band Set"/>
    <n v="2"/>
    <n v="41.09"/>
    <n v="0.05"/>
    <n v="14.54"/>
    <n v="78.070999999999998"/>
    <n v="29.08"/>
    <n v="48.991"/>
    <n v="0.62751854081541159"/>
  </r>
  <r>
    <n v="552"/>
    <d v="2026-07-12T00:00:00"/>
    <n v="2026"/>
    <x v="2"/>
    <n v="7"/>
    <x v="6"/>
    <x v="1"/>
    <x v="12"/>
    <x v="1"/>
    <s v="Business"/>
    <x v="3"/>
    <s v="Portable Camp Stove"/>
    <n v="5"/>
    <n v="82.39"/>
    <n v="0.05"/>
    <n v="39.479999999999997"/>
    <n v="391.35249999999996"/>
    <n v="197.39999999999998"/>
    <n v="193.95249999999999"/>
    <n v="0.49559540312122702"/>
  </r>
  <r>
    <n v="1317"/>
    <d v="2026-07-12T00:00:00"/>
    <n v="2026"/>
    <x v="2"/>
    <n v="7"/>
    <x v="6"/>
    <x v="1"/>
    <x v="14"/>
    <x v="0"/>
    <s v="Business"/>
    <x v="4"/>
    <s v="Recovery Roller"/>
    <n v="3"/>
    <n v="37"/>
    <n v="0"/>
    <n v="13.69"/>
    <n v="111"/>
    <n v="41.07"/>
    <n v="69.930000000000007"/>
    <n v="0.63000000000000012"/>
  </r>
  <r>
    <n v="1515"/>
    <d v="2026-07-12T00:00:00"/>
    <n v="2026"/>
    <x v="2"/>
    <n v="7"/>
    <x v="6"/>
    <x v="3"/>
    <x v="8"/>
    <x v="2"/>
    <s v="New"/>
    <x v="4"/>
    <s v="Resistance Band Set"/>
    <n v="2"/>
    <n v="40.9"/>
    <n v="0"/>
    <n v="14.81"/>
    <n v="81.8"/>
    <n v="29.62"/>
    <n v="52.179999999999993"/>
    <n v="0.63789731051344734"/>
  </r>
  <r>
    <n v="1674"/>
    <d v="2026-07-12T00:00:00"/>
    <n v="2026"/>
    <x v="2"/>
    <n v="7"/>
    <x v="6"/>
    <x v="0"/>
    <x v="0"/>
    <x v="0"/>
    <s v="New"/>
    <x v="4"/>
    <s v="Weighted Vest"/>
    <n v="1"/>
    <n v="123.33"/>
    <n v="0.1"/>
    <n v="70.900000000000006"/>
    <n v="110.997"/>
    <n v="70.900000000000006"/>
    <n v="40.096999999999994"/>
    <n v="0.36124399758552028"/>
  </r>
  <r>
    <n v="2407"/>
    <d v="2026-07-12T00:00:00"/>
    <n v="2026"/>
    <x v="2"/>
    <n v="7"/>
    <x v="6"/>
    <x v="1"/>
    <x v="12"/>
    <x v="3"/>
    <s v="Business"/>
    <x v="1"/>
    <s v="Summit Backpack 45L"/>
    <n v="1"/>
    <n v="153.25"/>
    <n v="0.15"/>
    <n v="78.28"/>
    <n v="130.26249999999999"/>
    <n v="78.28"/>
    <n v="51.982499999999987"/>
    <n v="0.39905959121005657"/>
  </r>
  <r>
    <n v="2817"/>
    <d v="2026-07-12T00:00:00"/>
    <n v="2026"/>
    <x v="2"/>
    <n v="7"/>
    <x v="6"/>
    <x v="3"/>
    <x v="7"/>
    <x v="3"/>
    <s v="New"/>
    <x v="2"/>
    <s v="Carry-On Duffel"/>
    <n v="3"/>
    <n v="134.43"/>
    <n v="0.1"/>
    <n v="65.78"/>
    <n v="362.96100000000001"/>
    <n v="197.34"/>
    <n v="165.62100000000001"/>
    <n v="0.45630522287518493"/>
  </r>
  <r>
    <n v="3059"/>
    <d v="2026-07-12T00:00:00"/>
    <n v="2026"/>
    <x v="2"/>
    <n v="7"/>
    <x v="6"/>
    <x v="0"/>
    <x v="0"/>
    <x v="0"/>
    <s v="Returning"/>
    <x v="1"/>
    <s v="Hiking Daypack 20L"/>
    <n v="1"/>
    <n v="93.73"/>
    <n v="0.05"/>
    <n v="44.51"/>
    <n v="89.043499999999995"/>
    <n v="44.51"/>
    <n v="44.533499999999997"/>
    <n v="0.50013195797559618"/>
  </r>
  <r>
    <n v="3210"/>
    <d v="2026-07-12T00:00:00"/>
    <n v="2026"/>
    <x v="2"/>
    <n v="7"/>
    <x v="6"/>
    <x v="0"/>
    <x v="0"/>
    <x v="0"/>
    <s v="Returning"/>
    <x v="2"/>
    <s v="Insulated Bottle"/>
    <n v="1"/>
    <n v="37.090000000000003"/>
    <n v="0"/>
    <n v="13.43"/>
    <n v="37.090000000000003"/>
    <n v="13.43"/>
    <n v="23.660000000000004"/>
    <n v="0.63790779185764357"/>
  </r>
  <r>
    <n v="3670"/>
    <d v="2026-07-12T00:00:00"/>
    <n v="2026"/>
    <x v="2"/>
    <n v="7"/>
    <x v="6"/>
    <x v="0"/>
    <x v="0"/>
    <x v="2"/>
    <s v="New"/>
    <x v="2"/>
    <s v="Packing Cube Set"/>
    <n v="1"/>
    <n v="45.43"/>
    <n v="0"/>
    <n v="18.66"/>
    <n v="45.43"/>
    <n v="18.66"/>
    <n v="26.77"/>
    <n v="0.58925819942769098"/>
  </r>
  <r>
    <n v="4017"/>
    <d v="2026-07-12T00:00:00"/>
    <n v="2026"/>
    <x v="2"/>
    <n v="7"/>
    <x v="6"/>
    <x v="3"/>
    <x v="8"/>
    <x v="3"/>
    <s v="New"/>
    <x v="4"/>
    <s v="Resistance Band Set"/>
    <n v="1"/>
    <n v="39.5"/>
    <n v="0.1"/>
    <n v="14.86"/>
    <n v="35.550000000000004"/>
    <n v="14.86"/>
    <n v="20.690000000000005"/>
    <n v="0.58199718706047832"/>
  </r>
  <r>
    <n v="5012"/>
    <d v="2026-07-12T00:00:00"/>
    <n v="2026"/>
    <x v="2"/>
    <n v="7"/>
    <x v="6"/>
    <x v="2"/>
    <x v="16"/>
    <x v="2"/>
    <s v="Returning"/>
    <x v="4"/>
    <s v="Weighted Vest"/>
    <n v="2"/>
    <n v="123.58"/>
    <n v="0.1"/>
    <n v="68.739999999999995"/>
    <n v="222.44399999999999"/>
    <n v="137.47999999999999"/>
    <n v="84.963999999999999"/>
    <n v="0.3819568071065077"/>
  </r>
  <r>
    <n v="884"/>
    <d v="2026-07-13T00:00:00"/>
    <n v="2026"/>
    <x v="2"/>
    <n v="7"/>
    <x v="6"/>
    <x v="3"/>
    <x v="13"/>
    <x v="2"/>
    <s v="Returning"/>
    <x v="0"/>
    <s v="Cycling Pack 12L"/>
    <n v="1"/>
    <n v="103.61"/>
    <n v="0"/>
    <n v="51.84"/>
    <n v="103.61"/>
    <n v="51.84"/>
    <n v="51.769999999999996"/>
    <n v="0.49966219476884466"/>
  </r>
  <r>
    <n v="1025"/>
    <d v="2026-07-13T00:00:00"/>
    <n v="2026"/>
    <x v="2"/>
    <n v="7"/>
    <x v="6"/>
    <x v="2"/>
    <x v="2"/>
    <x v="2"/>
    <s v="Returning"/>
    <x v="1"/>
    <s v="Trail Boots"/>
    <n v="2"/>
    <n v="145.75"/>
    <n v="0.05"/>
    <n v="79.319999999999993"/>
    <n v="276.92500000000001"/>
    <n v="158.63999999999999"/>
    <n v="118.28500000000003"/>
    <n v="0.42713731154644768"/>
  </r>
  <r>
    <n v="1279"/>
    <d v="2026-07-13T00:00:00"/>
    <n v="2026"/>
    <x v="2"/>
    <n v="7"/>
    <x v="6"/>
    <x v="3"/>
    <x v="8"/>
    <x v="3"/>
    <s v="New"/>
    <x v="3"/>
    <s v="Trail Tent 2P"/>
    <n v="2"/>
    <n v="193.76"/>
    <n v="0.1"/>
    <n v="104.66"/>
    <n v="348.76799999999997"/>
    <n v="209.32"/>
    <n v="139.44799999999998"/>
    <n v="0.39983025965684921"/>
  </r>
  <r>
    <n v="1534"/>
    <d v="2026-07-13T00:00:00"/>
    <n v="2026"/>
    <x v="2"/>
    <n v="7"/>
    <x v="6"/>
    <x v="2"/>
    <x v="16"/>
    <x v="0"/>
    <s v="Returning"/>
    <x v="1"/>
    <s v="Trail Boots"/>
    <n v="2"/>
    <n v="146.09"/>
    <n v="0.1"/>
    <n v="79.36"/>
    <n v="262.96199999999999"/>
    <n v="158.72"/>
    <n v="104.24199999999999"/>
    <n v="0.39641469109605187"/>
  </r>
  <r>
    <n v="2147"/>
    <d v="2026-07-13T00:00:00"/>
    <n v="2026"/>
    <x v="2"/>
    <n v="7"/>
    <x v="6"/>
    <x v="1"/>
    <x v="14"/>
    <x v="2"/>
    <s v="New"/>
    <x v="2"/>
    <s v="Carry-On Duffel"/>
    <n v="1"/>
    <n v="131.91999999999999"/>
    <n v="0"/>
    <n v="66.19"/>
    <n v="131.91999999999999"/>
    <n v="66.19"/>
    <n v="65.72999999999999"/>
    <n v="0.49825651910248631"/>
  </r>
  <r>
    <n v="2385"/>
    <d v="2026-07-13T00:00:00"/>
    <n v="2026"/>
    <x v="2"/>
    <n v="7"/>
    <x v="6"/>
    <x v="1"/>
    <x v="11"/>
    <x v="1"/>
    <s v="Business"/>
    <x v="3"/>
    <s v="Portable Camp Stove"/>
    <n v="6"/>
    <n v="83.28"/>
    <n v="0.15"/>
    <n v="38.76"/>
    <n v="424.72800000000001"/>
    <n v="232.56"/>
    <n v="192.16800000000001"/>
    <n v="0.45244956772334294"/>
  </r>
  <r>
    <n v="2517"/>
    <d v="2026-07-13T00:00:00"/>
    <n v="2026"/>
    <x v="2"/>
    <n v="7"/>
    <x v="6"/>
    <x v="1"/>
    <x v="6"/>
    <x v="0"/>
    <s v="New"/>
    <x v="2"/>
    <s v="Insulated Bottle"/>
    <n v="1"/>
    <n v="36.479999999999997"/>
    <n v="0.05"/>
    <n v="13.22"/>
    <n v="34.655999999999999"/>
    <n v="13.22"/>
    <n v="21.436"/>
    <n v="0.61853647276084955"/>
  </r>
  <r>
    <n v="2746"/>
    <d v="2026-07-13T00:00:00"/>
    <n v="2026"/>
    <x v="2"/>
    <n v="7"/>
    <x v="6"/>
    <x v="0"/>
    <x v="0"/>
    <x v="2"/>
    <s v="New"/>
    <x v="1"/>
    <s v="Summit Backpack 45L"/>
    <n v="3"/>
    <n v="155.44"/>
    <n v="0.05"/>
    <n v="79.95"/>
    <n v="443.00399999999996"/>
    <n v="239.85000000000002"/>
    <n v="203.15399999999994"/>
    <n v="0.45858276674702703"/>
  </r>
  <r>
    <n v="3297"/>
    <d v="2026-07-13T00:00:00"/>
    <n v="2026"/>
    <x v="2"/>
    <n v="7"/>
    <x v="6"/>
    <x v="0"/>
    <x v="15"/>
    <x v="1"/>
    <s v="Returning"/>
    <x v="4"/>
    <s v="Resistance Band Set"/>
    <n v="6"/>
    <n v="40.58"/>
    <n v="0.15"/>
    <n v="15.06"/>
    <n v="206.958"/>
    <n v="90.36"/>
    <n v="116.598"/>
    <n v="0.5633896732670397"/>
  </r>
  <r>
    <n v="772"/>
    <d v="2026-07-14T00:00:00"/>
    <n v="2026"/>
    <x v="2"/>
    <n v="7"/>
    <x v="6"/>
    <x v="3"/>
    <x v="13"/>
    <x v="0"/>
    <s v="Returning"/>
    <x v="0"/>
    <s v="Cycling Pack 12L"/>
    <n v="2"/>
    <n v="101.03"/>
    <n v="0.1"/>
    <n v="50.98"/>
    <n v="181.85400000000001"/>
    <n v="101.96"/>
    <n v="79.89400000000002"/>
    <n v="0.43933045190097558"/>
  </r>
  <r>
    <n v="838"/>
    <d v="2026-07-14T00:00:00"/>
    <n v="2026"/>
    <x v="2"/>
    <n v="7"/>
    <x v="6"/>
    <x v="0"/>
    <x v="9"/>
    <x v="2"/>
    <s v="Returning"/>
    <x v="3"/>
    <s v="Portable Camp Stove"/>
    <n v="1"/>
    <n v="80.150000000000006"/>
    <n v="0.05"/>
    <n v="38.89"/>
    <n v="76.142499999999998"/>
    <n v="38.89"/>
    <n v="37.252499999999998"/>
    <n v="0.48924713530551267"/>
  </r>
  <r>
    <n v="1144"/>
    <d v="2026-07-14T00:00:00"/>
    <n v="2026"/>
    <x v="2"/>
    <n v="7"/>
    <x v="6"/>
    <x v="2"/>
    <x v="2"/>
    <x v="2"/>
    <s v="New"/>
    <x v="3"/>
    <s v="Portable Camp Stove"/>
    <n v="1"/>
    <n v="83.74"/>
    <n v="0"/>
    <n v="38.96"/>
    <n v="83.74"/>
    <n v="38.96"/>
    <n v="44.779999999999994"/>
    <n v="0.53475041796035339"/>
  </r>
  <r>
    <n v="1686"/>
    <d v="2026-07-14T00:00:00"/>
    <n v="2026"/>
    <x v="2"/>
    <n v="7"/>
    <x v="6"/>
    <x v="2"/>
    <x v="5"/>
    <x v="1"/>
    <s v="Returning"/>
    <x v="2"/>
    <s v="Insulated Bottle"/>
    <n v="8"/>
    <n v="35.75"/>
    <n v="0.15"/>
    <n v="13.56"/>
    <n v="243.1"/>
    <n v="108.48"/>
    <n v="134.62"/>
    <n v="0.55376388317564795"/>
  </r>
  <r>
    <n v="2823"/>
    <d v="2026-07-14T00:00:00"/>
    <n v="2026"/>
    <x v="2"/>
    <n v="7"/>
    <x v="6"/>
    <x v="0"/>
    <x v="15"/>
    <x v="0"/>
    <s v="New"/>
    <x v="0"/>
    <s v="Commuter Helmet"/>
    <n v="3"/>
    <n v="81.39"/>
    <n v="0"/>
    <n v="43.54"/>
    <n v="244.17000000000002"/>
    <n v="130.62"/>
    <n v="113.55000000000001"/>
    <n v="0.46504484580415284"/>
  </r>
  <r>
    <n v="2883"/>
    <d v="2026-07-14T00:00:00"/>
    <n v="2026"/>
    <x v="2"/>
    <n v="7"/>
    <x v="6"/>
    <x v="2"/>
    <x v="10"/>
    <x v="3"/>
    <s v="New"/>
    <x v="2"/>
    <s v="Insulated Bottle"/>
    <n v="1"/>
    <n v="36.799999999999997"/>
    <n v="0"/>
    <n v="13.91"/>
    <n v="36.799999999999997"/>
    <n v="13.91"/>
    <n v="22.889999999999997"/>
    <n v="0.62201086956521734"/>
  </r>
  <r>
    <n v="3259"/>
    <d v="2026-07-14T00:00:00"/>
    <n v="2026"/>
    <x v="2"/>
    <n v="7"/>
    <x v="6"/>
    <x v="2"/>
    <x v="16"/>
    <x v="1"/>
    <s v="Returning"/>
    <x v="3"/>
    <s v="Trail Tent 2P"/>
    <n v="6"/>
    <n v="194.15"/>
    <n v="0.1"/>
    <n v="105.12"/>
    <n v="1048.4100000000001"/>
    <n v="630.72"/>
    <n v="417.69000000000005"/>
    <n v="0.3984032964202936"/>
  </r>
  <r>
    <n v="3709"/>
    <d v="2026-07-14T00:00:00"/>
    <n v="2026"/>
    <x v="2"/>
    <n v="7"/>
    <x v="6"/>
    <x v="0"/>
    <x v="9"/>
    <x v="0"/>
    <s v="New"/>
    <x v="4"/>
    <s v="Training Mat"/>
    <n v="1"/>
    <n v="50.94"/>
    <n v="0"/>
    <n v="22.28"/>
    <n v="50.94"/>
    <n v="22.28"/>
    <n v="28.659999999999997"/>
    <n v="0.5626226933647428"/>
  </r>
  <r>
    <n v="61"/>
    <d v="2026-07-15T00:00:00"/>
    <n v="2026"/>
    <x v="2"/>
    <n v="7"/>
    <x v="6"/>
    <x v="3"/>
    <x v="8"/>
    <x v="0"/>
    <s v="Returning"/>
    <x v="4"/>
    <s v="Weighted Vest"/>
    <n v="2"/>
    <n v="125.89"/>
    <n v="0"/>
    <n v="70.8"/>
    <n v="251.78"/>
    <n v="141.6"/>
    <n v="110.18"/>
    <n v="0.43760425768528083"/>
  </r>
  <r>
    <n v="357"/>
    <d v="2026-07-15T00:00:00"/>
    <n v="2026"/>
    <x v="2"/>
    <n v="7"/>
    <x v="6"/>
    <x v="0"/>
    <x v="9"/>
    <x v="0"/>
    <s v="New"/>
    <x v="4"/>
    <s v="Training Mat"/>
    <n v="2"/>
    <n v="51.9"/>
    <n v="0"/>
    <n v="21.82"/>
    <n v="103.8"/>
    <n v="43.64"/>
    <n v="60.16"/>
    <n v="0.57957610789980729"/>
  </r>
  <r>
    <n v="1607"/>
    <d v="2026-07-15T00:00:00"/>
    <n v="2026"/>
    <x v="2"/>
    <n v="7"/>
    <x v="6"/>
    <x v="0"/>
    <x v="0"/>
    <x v="2"/>
    <s v="New"/>
    <x v="4"/>
    <s v="Resistance Band Set"/>
    <n v="2"/>
    <n v="39.75"/>
    <n v="0"/>
    <n v="14.78"/>
    <n v="79.5"/>
    <n v="29.56"/>
    <n v="49.94"/>
    <n v="0.62817610062893081"/>
  </r>
  <r>
    <n v="3295"/>
    <d v="2026-07-15T00:00:00"/>
    <n v="2026"/>
    <x v="2"/>
    <n v="7"/>
    <x v="6"/>
    <x v="1"/>
    <x v="12"/>
    <x v="3"/>
    <s v="Returning"/>
    <x v="1"/>
    <s v="Hiking Daypack 20L"/>
    <n v="1"/>
    <n v="93.46"/>
    <n v="0.15"/>
    <n v="46.65"/>
    <n v="79.440999999999988"/>
    <n v="46.65"/>
    <n v="32.79099999999999"/>
    <n v="0.41277174255107557"/>
  </r>
  <r>
    <n v="4048"/>
    <d v="2026-07-15T00:00:00"/>
    <n v="2026"/>
    <x v="2"/>
    <n v="7"/>
    <x v="6"/>
    <x v="3"/>
    <x v="13"/>
    <x v="1"/>
    <s v="Business"/>
    <x v="0"/>
    <s v="Commuter Helmet"/>
    <n v="3"/>
    <n v="82.79"/>
    <n v="0.1"/>
    <n v="43.07"/>
    <n v="223.53300000000002"/>
    <n v="129.21"/>
    <n v="94.323000000000008"/>
    <n v="0.42196454214813922"/>
  </r>
  <r>
    <n v="4424"/>
    <d v="2026-07-15T00:00:00"/>
    <n v="2026"/>
    <x v="2"/>
    <n v="7"/>
    <x v="6"/>
    <x v="2"/>
    <x v="2"/>
    <x v="2"/>
    <s v="Business"/>
    <x v="1"/>
    <s v="Hiking Daypack 20L"/>
    <n v="1"/>
    <n v="92.54"/>
    <n v="0"/>
    <n v="44.48"/>
    <n v="92.54"/>
    <n v="44.48"/>
    <n v="48.060000000000009"/>
    <n v="0.51934298681651181"/>
  </r>
  <r>
    <n v="4732"/>
    <d v="2026-07-15T00:00:00"/>
    <n v="2026"/>
    <x v="2"/>
    <n v="7"/>
    <x v="6"/>
    <x v="1"/>
    <x v="14"/>
    <x v="2"/>
    <s v="New"/>
    <x v="2"/>
    <s v="Packing Cube Set"/>
    <n v="1"/>
    <n v="46.53"/>
    <n v="0"/>
    <n v="18.829999999999998"/>
    <n v="46.53"/>
    <n v="18.829999999999998"/>
    <n v="27.700000000000003"/>
    <n v="0.59531485063399958"/>
  </r>
  <r>
    <n v="194"/>
    <d v="2026-07-16T00:00:00"/>
    <n v="2026"/>
    <x v="2"/>
    <n v="7"/>
    <x v="6"/>
    <x v="1"/>
    <x v="12"/>
    <x v="0"/>
    <s v="Returning"/>
    <x v="0"/>
    <s v="Trail Bike Light"/>
    <n v="2"/>
    <n v="49.69"/>
    <n v="0"/>
    <n v="21.97"/>
    <n v="99.38"/>
    <n v="43.94"/>
    <n v="55.44"/>
    <n v="0.557858724089354"/>
  </r>
  <r>
    <n v="258"/>
    <d v="2026-07-16T00:00:00"/>
    <n v="2026"/>
    <x v="2"/>
    <n v="7"/>
    <x v="6"/>
    <x v="3"/>
    <x v="8"/>
    <x v="3"/>
    <s v="New"/>
    <x v="1"/>
    <s v="Trekking Poles"/>
    <n v="3"/>
    <n v="71.34"/>
    <n v="0.1"/>
    <n v="31.71"/>
    <n v="192.61800000000002"/>
    <n v="95.13"/>
    <n v="97.488000000000028"/>
    <n v="0.50612092327819835"/>
  </r>
  <r>
    <n v="543"/>
    <d v="2026-07-16T00:00:00"/>
    <n v="2026"/>
    <x v="2"/>
    <n v="7"/>
    <x v="6"/>
    <x v="1"/>
    <x v="14"/>
    <x v="3"/>
    <s v="Returning"/>
    <x v="0"/>
    <s v="Commuter Helmet"/>
    <n v="1"/>
    <n v="83.03"/>
    <n v="0"/>
    <n v="42.41"/>
    <n v="83.03"/>
    <n v="42.41"/>
    <n v="40.620000000000005"/>
    <n v="0.48922076357942917"/>
  </r>
  <r>
    <n v="972"/>
    <d v="2026-07-16T00:00:00"/>
    <n v="2026"/>
    <x v="2"/>
    <n v="7"/>
    <x v="6"/>
    <x v="3"/>
    <x v="4"/>
    <x v="0"/>
    <s v="Returning"/>
    <x v="4"/>
    <s v="Resistance Band Set"/>
    <n v="1"/>
    <n v="40.799999999999997"/>
    <n v="0"/>
    <n v="14.42"/>
    <n v="40.799999999999997"/>
    <n v="14.42"/>
    <n v="26.379999999999995"/>
    <n v="0.64656862745098032"/>
  </r>
  <r>
    <n v="1146"/>
    <d v="2026-07-16T00:00:00"/>
    <n v="2026"/>
    <x v="2"/>
    <n v="7"/>
    <x v="6"/>
    <x v="1"/>
    <x v="6"/>
    <x v="3"/>
    <s v="Returning"/>
    <x v="3"/>
    <s v="Compact Sleeping Bag"/>
    <n v="2"/>
    <n v="125.34"/>
    <n v="0.15"/>
    <n v="59.04"/>
    <n v="213.078"/>
    <n v="118.08"/>
    <n v="94.998000000000005"/>
    <n v="0.44583673584321237"/>
  </r>
  <r>
    <n v="1464"/>
    <d v="2026-07-16T00:00:00"/>
    <n v="2026"/>
    <x v="2"/>
    <n v="7"/>
    <x v="6"/>
    <x v="0"/>
    <x v="9"/>
    <x v="0"/>
    <s v="Returning"/>
    <x v="4"/>
    <s v="Weighted Vest"/>
    <n v="1"/>
    <n v="122.73"/>
    <n v="0.1"/>
    <n v="70.540000000000006"/>
    <n v="110.45700000000001"/>
    <n v="70.540000000000006"/>
    <n v="39.917000000000002"/>
    <n v="0.36138044668966202"/>
  </r>
  <r>
    <n v="1581"/>
    <d v="2026-07-16T00:00:00"/>
    <n v="2026"/>
    <x v="2"/>
    <n v="7"/>
    <x v="6"/>
    <x v="2"/>
    <x v="5"/>
    <x v="2"/>
    <s v="New"/>
    <x v="1"/>
    <s v="Hiking Daypack 20L"/>
    <n v="5"/>
    <n v="92.72"/>
    <n v="0.1"/>
    <n v="46.2"/>
    <n v="417.24"/>
    <n v="231"/>
    <n v="186.24"/>
    <n v="0.44636180615473109"/>
  </r>
  <r>
    <n v="1894"/>
    <d v="2026-07-16T00:00:00"/>
    <n v="2026"/>
    <x v="2"/>
    <n v="7"/>
    <x v="6"/>
    <x v="3"/>
    <x v="7"/>
    <x v="1"/>
    <s v="Business"/>
    <x v="4"/>
    <s v="Recovery Roller"/>
    <n v="5"/>
    <n v="36.29"/>
    <n v="0.05"/>
    <n v="13.52"/>
    <n v="172.37749999999997"/>
    <n v="67.599999999999994"/>
    <n v="104.77749999999997"/>
    <n v="0.60783744978317933"/>
  </r>
  <r>
    <n v="2100"/>
    <d v="2026-07-16T00:00:00"/>
    <n v="2026"/>
    <x v="2"/>
    <n v="7"/>
    <x v="6"/>
    <x v="2"/>
    <x v="2"/>
    <x v="0"/>
    <s v="Business"/>
    <x v="0"/>
    <s v="Trail Bike Light"/>
    <n v="2"/>
    <n v="49.84"/>
    <n v="0.1"/>
    <n v="23.06"/>
    <n v="89.712000000000003"/>
    <n v="46.12"/>
    <n v="43.592000000000006"/>
    <n v="0.48591046905653651"/>
  </r>
  <r>
    <n v="2902"/>
    <d v="2026-07-16T00:00:00"/>
    <n v="2026"/>
    <x v="2"/>
    <n v="7"/>
    <x v="6"/>
    <x v="1"/>
    <x v="12"/>
    <x v="3"/>
    <s v="Business"/>
    <x v="4"/>
    <s v="Recovery Roller"/>
    <n v="1"/>
    <n v="35.799999999999997"/>
    <n v="0"/>
    <n v="14.05"/>
    <n v="35.799999999999997"/>
    <n v="14.05"/>
    <n v="21.749999999999996"/>
    <n v="0.60754189944134074"/>
  </r>
  <r>
    <n v="3115"/>
    <d v="2026-07-16T00:00:00"/>
    <n v="2026"/>
    <x v="2"/>
    <n v="7"/>
    <x v="6"/>
    <x v="3"/>
    <x v="13"/>
    <x v="0"/>
    <s v="New"/>
    <x v="3"/>
    <s v="Trail Tent 2P"/>
    <n v="1"/>
    <n v="195.12"/>
    <n v="0"/>
    <n v="101.14"/>
    <n v="195.12"/>
    <n v="101.14"/>
    <n v="93.98"/>
    <n v="0.48165231652316526"/>
  </r>
  <r>
    <n v="3546"/>
    <d v="2026-07-16T00:00:00"/>
    <n v="2026"/>
    <x v="2"/>
    <n v="7"/>
    <x v="6"/>
    <x v="0"/>
    <x v="15"/>
    <x v="0"/>
    <s v="New"/>
    <x v="0"/>
    <s v="Compact Repair Kit"/>
    <n v="2"/>
    <n v="39.69"/>
    <n v="0.05"/>
    <n v="16.88"/>
    <n v="75.410999999999987"/>
    <n v="33.76"/>
    <n v="41.650999999999989"/>
    <n v="0.55231995332245953"/>
  </r>
  <r>
    <n v="4224"/>
    <d v="2026-07-16T00:00:00"/>
    <n v="2026"/>
    <x v="2"/>
    <n v="7"/>
    <x v="6"/>
    <x v="2"/>
    <x v="3"/>
    <x v="2"/>
    <s v="Returning"/>
    <x v="3"/>
    <s v="Alpine Tent 4P"/>
    <n v="1"/>
    <n v="348.73"/>
    <n v="0.15"/>
    <n v="190.33"/>
    <n v="296.4205"/>
    <n v="190.33"/>
    <n v="106.09049999999999"/>
    <n v="0.35790540802677273"/>
  </r>
  <r>
    <n v="4858"/>
    <d v="2026-07-16T00:00:00"/>
    <n v="2026"/>
    <x v="2"/>
    <n v="7"/>
    <x v="6"/>
    <x v="1"/>
    <x v="12"/>
    <x v="2"/>
    <s v="Returning"/>
    <x v="2"/>
    <s v="Insulated Bottle"/>
    <n v="1"/>
    <n v="35.5"/>
    <n v="0"/>
    <n v="13.26"/>
    <n v="35.5"/>
    <n v="13.26"/>
    <n v="22.240000000000002"/>
    <n v="0.62647887323943663"/>
  </r>
  <r>
    <n v="768"/>
    <d v="2026-07-17T00:00:00"/>
    <n v="2026"/>
    <x v="2"/>
    <n v="7"/>
    <x v="6"/>
    <x v="0"/>
    <x v="9"/>
    <x v="0"/>
    <s v="Business"/>
    <x v="2"/>
    <s v="Packing Cube Set"/>
    <n v="1"/>
    <n v="46.44"/>
    <n v="0"/>
    <n v="18.47"/>
    <n v="46.44"/>
    <n v="18.47"/>
    <n v="27.97"/>
    <n v="0.60228251507321273"/>
  </r>
  <r>
    <n v="1901"/>
    <d v="2026-07-17T00:00:00"/>
    <n v="2026"/>
    <x v="2"/>
    <n v="7"/>
    <x v="6"/>
    <x v="1"/>
    <x v="14"/>
    <x v="0"/>
    <s v="New"/>
    <x v="1"/>
    <s v="Trekking Poles"/>
    <n v="1"/>
    <n v="70.44"/>
    <n v="0.05"/>
    <n v="32.229999999999997"/>
    <n v="66.917999999999992"/>
    <n v="32.229999999999997"/>
    <n v="34.687999999999995"/>
    <n v="0.51836576108072563"/>
  </r>
  <r>
    <n v="2226"/>
    <d v="2026-07-17T00:00:00"/>
    <n v="2026"/>
    <x v="2"/>
    <n v="7"/>
    <x v="6"/>
    <x v="0"/>
    <x v="15"/>
    <x v="2"/>
    <s v="New"/>
    <x v="1"/>
    <s v="Trekking Poles"/>
    <n v="1"/>
    <n v="69.78"/>
    <n v="0.05"/>
    <n v="32.83"/>
    <n v="66.290999999999997"/>
    <n v="32.83"/>
    <n v="33.460999999999999"/>
    <n v="0.50475931876121949"/>
  </r>
  <r>
    <n v="2660"/>
    <d v="2026-07-17T00:00:00"/>
    <n v="2026"/>
    <x v="2"/>
    <n v="7"/>
    <x v="6"/>
    <x v="2"/>
    <x v="5"/>
    <x v="2"/>
    <s v="New"/>
    <x v="2"/>
    <s v="Insulated Bottle"/>
    <n v="4"/>
    <n v="35.450000000000003"/>
    <n v="0.1"/>
    <n v="13.83"/>
    <n v="127.62000000000002"/>
    <n v="55.32"/>
    <n v="72.300000000000011"/>
    <n v="0.56652562294311237"/>
  </r>
  <r>
    <n v="3004"/>
    <d v="2026-07-17T00:00:00"/>
    <n v="2026"/>
    <x v="2"/>
    <n v="7"/>
    <x v="6"/>
    <x v="3"/>
    <x v="8"/>
    <x v="0"/>
    <s v="Returning"/>
    <x v="0"/>
    <s v="Trail Bike Light"/>
    <n v="1"/>
    <n v="50.82"/>
    <n v="0.05"/>
    <n v="22.36"/>
    <n v="48.278999999999996"/>
    <n v="22.36"/>
    <n v="25.918999999999997"/>
    <n v="0.5368586756146565"/>
  </r>
  <r>
    <n v="4020"/>
    <d v="2026-07-17T00:00:00"/>
    <n v="2026"/>
    <x v="2"/>
    <n v="7"/>
    <x v="6"/>
    <x v="2"/>
    <x v="2"/>
    <x v="0"/>
    <s v="Returning"/>
    <x v="3"/>
    <s v="Compact Sleeping Bag"/>
    <n v="1"/>
    <n v="126.13"/>
    <n v="0.15"/>
    <n v="60.43"/>
    <n v="107.2105"/>
    <n v="60.43"/>
    <n v="46.780499999999996"/>
    <n v="0.43634252242084498"/>
  </r>
  <r>
    <n v="4154"/>
    <d v="2026-07-17T00:00:00"/>
    <n v="2026"/>
    <x v="2"/>
    <n v="7"/>
    <x v="6"/>
    <x v="2"/>
    <x v="10"/>
    <x v="0"/>
    <s v="Returning"/>
    <x v="1"/>
    <s v="Trekking Poles"/>
    <n v="3"/>
    <n v="72.150000000000006"/>
    <n v="0"/>
    <n v="33.01"/>
    <n v="216.45000000000002"/>
    <n v="99.03"/>
    <n v="117.42000000000002"/>
    <n v="0.54248094248094247"/>
  </r>
  <r>
    <n v="4957"/>
    <d v="2026-07-17T00:00:00"/>
    <n v="2026"/>
    <x v="2"/>
    <n v="7"/>
    <x v="6"/>
    <x v="1"/>
    <x v="1"/>
    <x v="0"/>
    <s v="Returning"/>
    <x v="4"/>
    <s v="Recovery Roller"/>
    <n v="1"/>
    <n v="35.58"/>
    <n v="0"/>
    <n v="13.68"/>
    <n v="35.58"/>
    <n v="13.68"/>
    <n v="21.9"/>
    <n v="0.61551433389544685"/>
  </r>
  <r>
    <n v="945"/>
    <d v="2026-07-18T00:00:00"/>
    <n v="2026"/>
    <x v="2"/>
    <n v="7"/>
    <x v="6"/>
    <x v="2"/>
    <x v="3"/>
    <x v="0"/>
    <s v="New"/>
    <x v="1"/>
    <s v="Summit Backpack 45L"/>
    <n v="1"/>
    <n v="154.9"/>
    <n v="0.05"/>
    <n v="77.819999999999993"/>
    <n v="147.155"/>
    <n v="77.819999999999993"/>
    <n v="69.335000000000008"/>
    <n v="0.47116985491488572"/>
  </r>
  <r>
    <n v="1726"/>
    <d v="2026-07-18T00:00:00"/>
    <n v="2026"/>
    <x v="2"/>
    <n v="7"/>
    <x v="6"/>
    <x v="1"/>
    <x v="14"/>
    <x v="2"/>
    <s v="Business"/>
    <x v="3"/>
    <s v="Portable Camp Stove"/>
    <n v="2"/>
    <n v="80.98"/>
    <n v="0.05"/>
    <n v="39.85"/>
    <n v="153.86199999999999"/>
    <n v="79.7"/>
    <n v="74.161999999999992"/>
    <n v="0.48200335365457353"/>
  </r>
  <r>
    <n v="1790"/>
    <d v="2026-07-18T00:00:00"/>
    <n v="2026"/>
    <x v="2"/>
    <n v="7"/>
    <x v="6"/>
    <x v="1"/>
    <x v="12"/>
    <x v="0"/>
    <s v="New"/>
    <x v="1"/>
    <s v="Hiking Daypack 20L"/>
    <n v="1"/>
    <n v="91.36"/>
    <n v="0"/>
    <n v="44.86"/>
    <n v="91.36"/>
    <n v="44.86"/>
    <n v="46.5"/>
    <n v="0.50897548161120842"/>
  </r>
  <r>
    <n v="2193"/>
    <d v="2026-07-18T00:00:00"/>
    <n v="2026"/>
    <x v="2"/>
    <n v="7"/>
    <x v="6"/>
    <x v="2"/>
    <x v="2"/>
    <x v="0"/>
    <s v="Returning"/>
    <x v="0"/>
    <s v="Compact Repair Kit"/>
    <n v="2"/>
    <n v="39.409999999999997"/>
    <n v="0"/>
    <n v="16.8"/>
    <n v="78.819999999999993"/>
    <n v="33.6"/>
    <n v="45.219999999999992"/>
    <n v="0.57371225577264651"/>
  </r>
  <r>
    <n v="2781"/>
    <d v="2026-07-18T00:00:00"/>
    <n v="2026"/>
    <x v="2"/>
    <n v="7"/>
    <x v="6"/>
    <x v="0"/>
    <x v="0"/>
    <x v="0"/>
    <s v="Returning"/>
    <x v="2"/>
    <s v="Carry-On Duffel"/>
    <n v="2"/>
    <n v="134.99"/>
    <n v="0"/>
    <n v="68.77"/>
    <n v="269.98"/>
    <n v="137.54"/>
    <n v="132.44000000000003"/>
    <n v="0.49055485591525305"/>
  </r>
  <r>
    <n v="3043"/>
    <d v="2026-07-18T00:00:00"/>
    <n v="2026"/>
    <x v="2"/>
    <n v="7"/>
    <x v="6"/>
    <x v="1"/>
    <x v="12"/>
    <x v="3"/>
    <s v="New"/>
    <x v="0"/>
    <s v="Compact Repair Kit"/>
    <n v="2"/>
    <n v="40.93"/>
    <n v="0.05"/>
    <n v="16.89"/>
    <n v="77.766999999999996"/>
    <n v="33.78"/>
    <n v="43.986999999999995"/>
    <n v="0.56562552239381736"/>
  </r>
  <r>
    <n v="3102"/>
    <d v="2026-07-18T00:00:00"/>
    <n v="2026"/>
    <x v="2"/>
    <n v="7"/>
    <x v="6"/>
    <x v="3"/>
    <x v="13"/>
    <x v="3"/>
    <s v="Returning"/>
    <x v="1"/>
    <s v="Hiking Daypack 20L"/>
    <n v="1"/>
    <n v="90.02"/>
    <n v="0.05"/>
    <n v="45.83"/>
    <n v="85.518999999999991"/>
    <n v="45.83"/>
    <n v="39.688999999999993"/>
    <n v="0.46409569803201622"/>
  </r>
  <r>
    <n v="3156"/>
    <d v="2026-07-18T00:00:00"/>
    <n v="2026"/>
    <x v="2"/>
    <n v="7"/>
    <x v="6"/>
    <x v="0"/>
    <x v="0"/>
    <x v="2"/>
    <s v="Returning"/>
    <x v="4"/>
    <s v="Training Mat"/>
    <n v="2"/>
    <n v="50.73"/>
    <n v="0"/>
    <n v="21.87"/>
    <n v="101.46"/>
    <n v="43.74"/>
    <n v="57.719999999999992"/>
    <n v="0.56889414547604966"/>
  </r>
  <r>
    <n v="3308"/>
    <d v="2026-07-18T00:00:00"/>
    <n v="2026"/>
    <x v="2"/>
    <n v="7"/>
    <x v="6"/>
    <x v="3"/>
    <x v="13"/>
    <x v="2"/>
    <s v="New"/>
    <x v="4"/>
    <s v="Weighted Vest"/>
    <n v="3"/>
    <n v="121.05"/>
    <n v="0.05"/>
    <n v="68.56"/>
    <n v="344.99249999999995"/>
    <n v="205.68"/>
    <n v="139.31249999999994"/>
    <n v="0.40381312637231231"/>
  </r>
  <r>
    <n v="3329"/>
    <d v="2026-07-18T00:00:00"/>
    <n v="2026"/>
    <x v="2"/>
    <n v="7"/>
    <x v="6"/>
    <x v="1"/>
    <x v="11"/>
    <x v="0"/>
    <s v="New"/>
    <x v="0"/>
    <s v="Commuter Helmet"/>
    <n v="2"/>
    <n v="81.739999999999995"/>
    <n v="0"/>
    <n v="42.75"/>
    <n v="163.47999999999999"/>
    <n v="85.5"/>
    <n v="77.97999999999999"/>
    <n v="0.47700024467824809"/>
  </r>
  <r>
    <n v="4102"/>
    <d v="2026-07-18T00:00:00"/>
    <n v="2026"/>
    <x v="2"/>
    <n v="7"/>
    <x v="6"/>
    <x v="1"/>
    <x v="12"/>
    <x v="0"/>
    <s v="Returning"/>
    <x v="1"/>
    <s v="Summit Backpack 45L"/>
    <n v="3"/>
    <n v="154.01"/>
    <n v="0.1"/>
    <n v="78.78"/>
    <n v="415.827"/>
    <n v="236.34"/>
    <n v="179.48699999999999"/>
    <n v="0.43163863818366771"/>
  </r>
  <r>
    <n v="4109"/>
    <d v="2026-07-18T00:00:00"/>
    <n v="2026"/>
    <x v="2"/>
    <n v="7"/>
    <x v="6"/>
    <x v="1"/>
    <x v="12"/>
    <x v="3"/>
    <s v="New"/>
    <x v="0"/>
    <s v="Cycling Pack 12L"/>
    <n v="4"/>
    <n v="101.61"/>
    <n v="0"/>
    <n v="51.68"/>
    <n v="406.44"/>
    <n v="206.72"/>
    <n v="199.72"/>
    <n v="0.49138864285011319"/>
  </r>
  <r>
    <n v="4813"/>
    <d v="2026-07-18T00:00:00"/>
    <n v="2026"/>
    <x v="2"/>
    <n v="7"/>
    <x v="6"/>
    <x v="2"/>
    <x v="10"/>
    <x v="2"/>
    <s v="Returning"/>
    <x v="4"/>
    <s v="Recovery Roller"/>
    <n v="2"/>
    <n v="36.869999999999997"/>
    <n v="0.15"/>
    <n v="13.94"/>
    <n v="62.678999999999995"/>
    <n v="27.88"/>
    <n v="34.798999999999992"/>
    <n v="0.55519392459994565"/>
  </r>
  <r>
    <n v="5054"/>
    <d v="2026-07-18T00:00:00"/>
    <n v="2026"/>
    <x v="2"/>
    <n v="7"/>
    <x v="6"/>
    <x v="3"/>
    <x v="8"/>
    <x v="0"/>
    <s v="New"/>
    <x v="3"/>
    <s v="Compact Sleeping Bag"/>
    <n v="2"/>
    <n v="121.06"/>
    <n v="0"/>
    <n v="59.62"/>
    <n v="242.12"/>
    <n v="119.24"/>
    <n v="122.88000000000001"/>
    <n v="0.50751693375185858"/>
  </r>
  <r>
    <n v="138"/>
    <d v="2026-07-19T00:00:00"/>
    <n v="2026"/>
    <x v="2"/>
    <n v="7"/>
    <x v="6"/>
    <x v="1"/>
    <x v="12"/>
    <x v="0"/>
    <s v="New"/>
    <x v="1"/>
    <s v="Trekking Poles"/>
    <n v="2"/>
    <n v="71.81"/>
    <n v="0"/>
    <n v="32.35"/>
    <n v="143.62"/>
    <n v="64.7"/>
    <n v="78.92"/>
    <n v="0.54950563988302459"/>
  </r>
  <r>
    <n v="433"/>
    <d v="2026-07-19T00:00:00"/>
    <n v="2026"/>
    <x v="2"/>
    <n v="7"/>
    <x v="6"/>
    <x v="1"/>
    <x v="12"/>
    <x v="0"/>
    <s v="New"/>
    <x v="1"/>
    <s v="Trail Boots"/>
    <n v="4"/>
    <n v="145.18"/>
    <n v="0"/>
    <n v="79.540000000000006"/>
    <n v="580.72"/>
    <n v="318.16000000000003"/>
    <n v="262.56"/>
    <n v="0.45212839234054275"/>
  </r>
  <r>
    <n v="484"/>
    <d v="2026-07-19T00:00:00"/>
    <n v="2026"/>
    <x v="2"/>
    <n v="7"/>
    <x v="6"/>
    <x v="1"/>
    <x v="12"/>
    <x v="0"/>
    <s v="New"/>
    <x v="4"/>
    <s v="Recovery Roller"/>
    <n v="2"/>
    <n v="36.07"/>
    <n v="0"/>
    <n v="13.6"/>
    <n v="72.14"/>
    <n v="27.2"/>
    <n v="44.94"/>
    <n v="0.62295536456889378"/>
  </r>
  <r>
    <n v="492"/>
    <d v="2026-07-19T00:00:00"/>
    <n v="2026"/>
    <x v="2"/>
    <n v="7"/>
    <x v="6"/>
    <x v="1"/>
    <x v="14"/>
    <x v="2"/>
    <s v="New"/>
    <x v="1"/>
    <s v="Trekking Poles"/>
    <n v="3"/>
    <n v="72.23"/>
    <n v="0.1"/>
    <n v="31.67"/>
    <n v="195.02100000000002"/>
    <n v="95.01"/>
    <n v="100.01100000000001"/>
    <n v="0.5128216961250327"/>
  </r>
  <r>
    <n v="626"/>
    <d v="2026-07-19T00:00:00"/>
    <n v="2026"/>
    <x v="2"/>
    <n v="7"/>
    <x v="6"/>
    <x v="1"/>
    <x v="14"/>
    <x v="2"/>
    <s v="Returning"/>
    <x v="2"/>
    <s v="Insulated Bottle"/>
    <n v="1"/>
    <n v="36.549999999999997"/>
    <n v="0.1"/>
    <n v="13.2"/>
    <n v="32.894999999999996"/>
    <n v="13.2"/>
    <n v="19.694999999999997"/>
    <n v="0.59872321021431829"/>
  </r>
  <r>
    <n v="1409"/>
    <d v="2026-07-19T00:00:00"/>
    <n v="2026"/>
    <x v="2"/>
    <n v="7"/>
    <x v="6"/>
    <x v="1"/>
    <x v="14"/>
    <x v="0"/>
    <s v="New"/>
    <x v="3"/>
    <s v="Compact Sleeping Bag"/>
    <n v="5"/>
    <n v="124.68"/>
    <n v="0.05"/>
    <n v="60.61"/>
    <n v="592.23"/>
    <n v="303.05"/>
    <n v="289.18"/>
    <n v="0.48829002245749115"/>
  </r>
  <r>
    <n v="1486"/>
    <d v="2026-07-19T00:00:00"/>
    <n v="2026"/>
    <x v="2"/>
    <n v="7"/>
    <x v="6"/>
    <x v="3"/>
    <x v="8"/>
    <x v="0"/>
    <s v="Returning"/>
    <x v="0"/>
    <s v="Cycling Pack 12L"/>
    <n v="1"/>
    <n v="101.7"/>
    <n v="0.05"/>
    <n v="49.92"/>
    <n v="96.614999999999995"/>
    <n v="49.92"/>
    <n v="46.694999999999993"/>
    <n v="0.48331004502406455"/>
  </r>
  <r>
    <n v="1940"/>
    <d v="2026-07-19T00:00:00"/>
    <n v="2026"/>
    <x v="2"/>
    <n v="7"/>
    <x v="6"/>
    <x v="2"/>
    <x v="16"/>
    <x v="0"/>
    <s v="New"/>
    <x v="4"/>
    <s v="Training Mat"/>
    <n v="2"/>
    <n v="50.24"/>
    <n v="0.05"/>
    <n v="21.88"/>
    <n v="95.456000000000003"/>
    <n v="43.76"/>
    <n v="51.696000000000005"/>
    <n v="0.54156889037881328"/>
  </r>
  <r>
    <n v="2215"/>
    <d v="2026-07-19T00:00:00"/>
    <n v="2026"/>
    <x v="2"/>
    <n v="7"/>
    <x v="6"/>
    <x v="3"/>
    <x v="13"/>
    <x v="2"/>
    <s v="Returning"/>
    <x v="4"/>
    <s v="Recovery Roller"/>
    <n v="3"/>
    <n v="35.53"/>
    <n v="0"/>
    <n v="14"/>
    <n v="106.59"/>
    <n v="42"/>
    <n v="64.59"/>
    <n v="0.60596678862932729"/>
  </r>
  <r>
    <n v="2555"/>
    <d v="2026-07-19T00:00:00"/>
    <n v="2026"/>
    <x v="2"/>
    <n v="7"/>
    <x v="6"/>
    <x v="2"/>
    <x v="2"/>
    <x v="3"/>
    <s v="New"/>
    <x v="2"/>
    <s v="Packing Cube Set"/>
    <n v="2"/>
    <n v="46.89"/>
    <n v="0.1"/>
    <n v="18.53"/>
    <n v="84.402000000000001"/>
    <n v="37.06"/>
    <n v="47.341999999999999"/>
    <n v="0.56091087888912583"/>
  </r>
  <r>
    <n v="4710"/>
    <d v="2026-07-19T00:00:00"/>
    <n v="2026"/>
    <x v="2"/>
    <n v="7"/>
    <x v="6"/>
    <x v="0"/>
    <x v="0"/>
    <x v="2"/>
    <s v="Returning"/>
    <x v="3"/>
    <s v="Trail Tent 2P"/>
    <n v="1"/>
    <n v="197.29"/>
    <n v="0.1"/>
    <n v="104.7"/>
    <n v="177.56100000000001"/>
    <n v="104.7"/>
    <n v="72.861000000000004"/>
    <n v="0.4103434875901803"/>
  </r>
  <r>
    <n v="4974"/>
    <d v="2026-07-19T00:00:00"/>
    <n v="2026"/>
    <x v="2"/>
    <n v="7"/>
    <x v="6"/>
    <x v="0"/>
    <x v="9"/>
    <x v="2"/>
    <s v="Business"/>
    <x v="1"/>
    <s v="Trekking Poles"/>
    <n v="1"/>
    <n v="70.52"/>
    <n v="0.1"/>
    <n v="33.28"/>
    <n v="63.467999999999996"/>
    <n v="33.28"/>
    <n v="30.187999999999995"/>
    <n v="0.47564126804058732"/>
  </r>
  <r>
    <n v="5048"/>
    <d v="2026-07-19T00:00:00"/>
    <n v="2026"/>
    <x v="2"/>
    <n v="7"/>
    <x v="6"/>
    <x v="1"/>
    <x v="12"/>
    <x v="3"/>
    <s v="New"/>
    <x v="4"/>
    <s v="Training Mat"/>
    <n v="3"/>
    <n v="49.9"/>
    <n v="0.05"/>
    <n v="22.27"/>
    <n v="142.21499999999997"/>
    <n v="66.81"/>
    <n v="75.404999999999973"/>
    <n v="0.53021833139964125"/>
  </r>
  <r>
    <n v="1"/>
    <d v="2026-07-20T00:00:00"/>
    <n v="2026"/>
    <x v="2"/>
    <n v="7"/>
    <x v="6"/>
    <x v="3"/>
    <x v="7"/>
    <x v="2"/>
    <s v="New"/>
    <x v="1"/>
    <s v="Summit Backpack 45L"/>
    <n v="3"/>
    <n v="156.25"/>
    <n v="0"/>
    <n v="79.900000000000006"/>
    <n v="468.75"/>
    <n v="239.70000000000002"/>
    <n v="229.04999999999998"/>
    <n v="0.48863999999999996"/>
  </r>
  <r>
    <n v="270"/>
    <d v="2026-07-20T00:00:00"/>
    <n v="2026"/>
    <x v="2"/>
    <n v="7"/>
    <x v="6"/>
    <x v="2"/>
    <x v="2"/>
    <x v="3"/>
    <s v="Returning"/>
    <x v="3"/>
    <s v="Compact Sleeping Bag"/>
    <n v="3"/>
    <n v="120.14"/>
    <n v="0"/>
    <n v="58.9"/>
    <n v="360.42"/>
    <n v="176.7"/>
    <n v="183.72000000000003"/>
    <n v="0.5097386382553688"/>
  </r>
  <r>
    <n v="2130"/>
    <d v="2026-07-20T00:00:00"/>
    <n v="2026"/>
    <x v="2"/>
    <n v="7"/>
    <x v="6"/>
    <x v="1"/>
    <x v="14"/>
    <x v="2"/>
    <s v="Returning"/>
    <x v="1"/>
    <s v="Trail Boots"/>
    <n v="1"/>
    <n v="145.21"/>
    <n v="0"/>
    <n v="80.52"/>
    <n v="145.21"/>
    <n v="80.52"/>
    <n v="64.690000000000012"/>
    <n v="0.44549273466014744"/>
  </r>
  <r>
    <n v="2474"/>
    <d v="2026-07-20T00:00:00"/>
    <n v="2026"/>
    <x v="2"/>
    <n v="7"/>
    <x v="6"/>
    <x v="2"/>
    <x v="2"/>
    <x v="2"/>
    <s v="Returning"/>
    <x v="0"/>
    <s v="Compact Repair Kit"/>
    <n v="2"/>
    <n v="39.78"/>
    <n v="0.1"/>
    <n v="16.260000000000002"/>
    <n v="71.603999999999999"/>
    <n v="32.520000000000003"/>
    <n v="39.083999999999996"/>
    <n v="0.54583542818836928"/>
  </r>
  <r>
    <n v="2514"/>
    <d v="2026-07-20T00:00:00"/>
    <n v="2026"/>
    <x v="2"/>
    <n v="7"/>
    <x v="6"/>
    <x v="1"/>
    <x v="6"/>
    <x v="0"/>
    <s v="New"/>
    <x v="2"/>
    <s v="Travel Backpack 35L"/>
    <n v="2"/>
    <n v="161.97"/>
    <n v="0.1"/>
    <n v="88.57"/>
    <n v="291.54599999999999"/>
    <n v="177.14"/>
    <n v="114.40600000000001"/>
    <n v="0.39241148909606033"/>
  </r>
  <r>
    <n v="2616"/>
    <d v="2026-07-20T00:00:00"/>
    <n v="2026"/>
    <x v="2"/>
    <n v="7"/>
    <x v="6"/>
    <x v="2"/>
    <x v="3"/>
    <x v="2"/>
    <s v="New"/>
    <x v="4"/>
    <s v="Weighted Vest"/>
    <n v="2"/>
    <n v="125.37"/>
    <n v="0"/>
    <n v="68.040000000000006"/>
    <n v="250.74"/>
    <n v="136.08000000000001"/>
    <n v="114.66"/>
    <n v="0.457286432160804"/>
  </r>
  <r>
    <n v="2632"/>
    <d v="2026-07-20T00:00:00"/>
    <n v="2026"/>
    <x v="2"/>
    <n v="7"/>
    <x v="6"/>
    <x v="0"/>
    <x v="15"/>
    <x v="0"/>
    <s v="New"/>
    <x v="3"/>
    <s v="Trail Tent 2P"/>
    <n v="1"/>
    <n v="196.57"/>
    <n v="0"/>
    <n v="104.78"/>
    <n v="196.57"/>
    <n v="104.78"/>
    <n v="91.789999999999992"/>
    <n v="0.46695833545301924"/>
  </r>
  <r>
    <n v="3725"/>
    <d v="2026-07-20T00:00:00"/>
    <n v="2026"/>
    <x v="2"/>
    <n v="7"/>
    <x v="6"/>
    <x v="2"/>
    <x v="16"/>
    <x v="0"/>
    <s v="Returning"/>
    <x v="3"/>
    <s v="Trail Tent 2P"/>
    <n v="2"/>
    <n v="195.74"/>
    <n v="0.05"/>
    <n v="107.17"/>
    <n v="371.90600000000001"/>
    <n v="214.34"/>
    <n v="157.566"/>
    <n v="0.4236715729243411"/>
  </r>
  <r>
    <n v="3834"/>
    <d v="2026-07-20T00:00:00"/>
    <n v="2026"/>
    <x v="2"/>
    <n v="7"/>
    <x v="6"/>
    <x v="1"/>
    <x v="14"/>
    <x v="2"/>
    <s v="New"/>
    <x v="3"/>
    <s v="Trail Tent 2P"/>
    <n v="3"/>
    <n v="192.28"/>
    <n v="0"/>
    <n v="104.3"/>
    <n v="576.84"/>
    <n v="312.89999999999998"/>
    <n v="263.94000000000005"/>
    <n v="0.45756188891200339"/>
  </r>
  <r>
    <n v="159"/>
    <d v="2026-07-21T00:00:00"/>
    <n v="2026"/>
    <x v="2"/>
    <n v="7"/>
    <x v="6"/>
    <x v="1"/>
    <x v="1"/>
    <x v="0"/>
    <s v="Returning"/>
    <x v="1"/>
    <s v="Trekking Poles"/>
    <n v="2"/>
    <n v="70.150000000000006"/>
    <n v="0.05"/>
    <n v="32.950000000000003"/>
    <n v="133.285"/>
    <n v="65.900000000000006"/>
    <n v="67.384999999999991"/>
    <n v="0.50557076940390888"/>
  </r>
  <r>
    <n v="435"/>
    <d v="2026-07-21T00:00:00"/>
    <n v="2026"/>
    <x v="2"/>
    <n v="7"/>
    <x v="6"/>
    <x v="2"/>
    <x v="2"/>
    <x v="0"/>
    <s v="Returning"/>
    <x v="3"/>
    <s v="Alpine Tent 4P"/>
    <n v="2"/>
    <n v="342.38"/>
    <n v="0.05"/>
    <n v="192.01"/>
    <n v="650.52199999999993"/>
    <n v="384.02"/>
    <n v="266.50199999999995"/>
    <n v="0.40967407712575438"/>
  </r>
  <r>
    <n v="1467"/>
    <d v="2026-07-21T00:00:00"/>
    <n v="2026"/>
    <x v="2"/>
    <n v="7"/>
    <x v="6"/>
    <x v="1"/>
    <x v="14"/>
    <x v="3"/>
    <s v="New"/>
    <x v="4"/>
    <s v="Training Mat"/>
    <n v="1"/>
    <n v="50.59"/>
    <n v="0.05"/>
    <n v="22.04"/>
    <n v="48.060499999999998"/>
    <n v="22.04"/>
    <n v="26.020499999999998"/>
    <n v="0.54141134611583319"/>
  </r>
  <r>
    <n v="1552"/>
    <d v="2026-07-21T00:00:00"/>
    <n v="2026"/>
    <x v="2"/>
    <n v="7"/>
    <x v="6"/>
    <x v="3"/>
    <x v="4"/>
    <x v="2"/>
    <s v="New"/>
    <x v="2"/>
    <s v="Packing Cube Set"/>
    <n v="2"/>
    <n v="46.34"/>
    <n v="0.1"/>
    <n v="18.41"/>
    <n v="83.412000000000006"/>
    <n v="36.82"/>
    <n v="46.592000000000006"/>
    <n v="0.55857670359180933"/>
  </r>
  <r>
    <n v="1745"/>
    <d v="2026-07-21T00:00:00"/>
    <n v="2026"/>
    <x v="2"/>
    <n v="7"/>
    <x v="6"/>
    <x v="1"/>
    <x v="6"/>
    <x v="3"/>
    <s v="New"/>
    <x v="1"/>
    <s v="Hiking Daypack 20L"/>
    <n v="1"/>
    <n v="91.45"/>
    <n v="0"/>
    <n v="44.16"/>
    <n v="91.45"/>
    <n v="44.16"/>
    <n v="47.290000000000006"/>
    <n v="0.51711317659923461"/>
  </r>
  <r>
    <n v="2174"/>
    <d v="2026-07-21T00:00:00"/>
    <n v="2026"/>
    <x v="2"/>
    <n v="7"/>
    <x v="6"/>
    <x v="3"/>
    <x v="8"/>
    <x v="3"/>
    <s v="Returning"/>
    <x v="0"/>
    <s v="Compact Repair Kit"/>
    <n v="3"/>
    <n v="40.28"/>
    <n v="0"/>
    <n v="17.12"/>
    <n v="120.84"/>
    <n v="51.36"/>
    <n v="69.48"/>
    <n v="0.57497517378351537"/>
  </r>
  <r>
    <n v="3444"/>
    <d v="2026-07-21T00:00:00"/>
    <n v="2026"/>
    <x v="2"/>
    <n v="7"/>
    <x v="6"/>
    <x v="1"/>
    <x v="14"/>
    <x v="0"/>
    <s v="Returning"/>
    <x v="4"/>
    <s v="Recovery Roller"/>
    <n v="2"/>
    <n v="36.93"/>
    <n v="0"/>
    <n v="13.63"/>
    <n v="73.86"/>
    <n v="27.26"/>
    <n v="46.599999999999994"/>
    <n v="0.63092336853506625"/>
  </r>
  <r>
    <n v="3646"/>
    <d v="2026-07-21T00:00:00"/>
    <n v="2026"/>
    <x v="2"/>
    <n v="7"/>
    <x v="6"/>
    <x v="2"/>
    <x v="2"/>
    <x v="3"/>
    <s v="Returning"/>
    <x v="1"/>
    <s v="Trail Boots"/>
    <n v="1"/>
    <n v="143.69"/>
    <n v="0"/>
    <n v="80.87"/>
    <n v="143.69"/>
    <n v="80.87"/>
    <n v="62.819999999999993"/>
    <n v="0.43719117544714309"/>
  </r>
  <r>
    <n v="4558"/>
    <d v="2026-07-21T00:00:00"/>
    <n v="2026"/>
    <x v="2"/>
    <n v="7"/>
    <x v="6"/>
    <x v="1"/>
    <x v="14"/>
    <x v="3"/>
    <s v="New"/>
    <x v="1"/>
    <s v="Trail Boots"/>
    <n v="2"/>
    <n v="147.09"/>
    <n v="0"/>
    <n v="81.58"/>
    <n v="294.18"/>
    <n v="163.16"/>
    <n v="131.02000000000001"/>
    <n v="0.44537358080087025"/>
  </r>
  <r>
    <n v="4564"/>
    <d v="2026-07-21T00:00:00"/>
    <n v="2026"/>
    <x v="2"/>
    <n v="7"/>
    <x v="6"/>
    <x v="2"/>
    <x v="5"/>
    <x v="0"/>
    <s v="New"/>
    <x v="1"/>
    <s v="Summit Backpack 45L"/>
    <n v="1"/>
    <n v="153.88"/>
    <n v="0"/>
    <n v="80.98"/>
    <n v="153.88"/>
    <n v="80.98"/>
    <n v="72.899999999999991"/>
    <n v="0.47374577592929551"/>
  </r>
  <r>
    <n v="4616"/>
    <d v="2026-07-21T00:00:00"/>
    <n v="2026"/>
    <x v="2"/>
    <n v="7"/>
    <x v="6"/>
    <x v="3"/>
    <x v="13"/>
    <x v="3"/>
    <s v="New"/>
    <x v="1"/>
    <s v="Trekking Poles"/>
    <n v="3"/>
    <n v="72.2"/>
    <n v="0"/>
    <n v="31.45"/>
    <n v="216.60000000000002"/>
    <n v="94.35"/>
    <n v="122.25000000000003"/>
    <n v="0.5644044321329641"/>
  </r>
  <r>
    <n v="536"/>
    <d v="2026-07-22T00:00:00"/>
    <n v="2026"/>
    <x v="2"/>
    <n v="7"/>
    <x v="6"/>
    <x v="3"/>
    <x v="13"/>
    <x v="2"/>
    <s v="Business"/>
    <x v="4"/>
    <s v="Resistance Band Set"/>
    <n v="1"/>
    <n v="40.67"/>
    <n v="0"/>
    <n v="14.28"/>
    <n v="40.67"/>
    <n v="14.28"/>
    <n v="26.39"/>
    <n v="0.64888123924268504"/>
  </r>
  <r>
    <n v="571"/>
    <d v="2026-07-22T00:00:00"/>
    <n v="2026"/>
    <x v="2"/>
    <n v="7"/>
    <x v="6"/>
    <x v="0"/>
    <x v="0"/>
    <x v="0"/>
    <s v="New"/>
    <x v="1"/>
    <s v="Summit Backpack 45L"/>
    <n v="3"/>
    <n v="152.53"/>
    <n v="0"/>
    <n v="80.88"/>
    <n v="457.59000000000003"/>
    <n v="242.64"/>
    <n v="214.95000000000005"/>
    <n v="0.46974365698551113"/>
  </r>
  <r>
    <n v="965"/>
    <d v="2026-07-22T00:00:00"/>
    <n v="2026"/>
    <x v="2"/>
    <n v="7"/>
    <x v="6"/>
    <x v="1"/>
    <x v="11"/>
    <x v="2"/>
    <s v="Returning"/>
    <x v="2"/>
    <s v="Insulated Bottle"/>
    <n v="2"/>
    <n v="35.39"/>
    <n v="0.05"/>
    <n v="13.39"/>
    <n v="67.241"/>
    <n v="26.78"/>
    <n v="40.460999999999999"/>
    <n v="0.60173108668818132"/>
  </r>
  <r>
    <n v="1504"/>
    <d v="2026-07-22T00:00:00"/>
    <n v="2026"/>
    <x v="2"/>
    <n v="7"/>
    <x v="6"/>
    <x v="3"/>
    <x v="4"/>
    <x v="0"/>
    <s v="Returning"/>
    <x v="1"/>
    <s v="Hiking Daypack 20L"/>
    <n v="5"/>
    <n v="93.35"/>
    <n v="0"/>
    <n v="46.31"/>
    <n v="466.75"/>
    <n v="231.55"/>
    <n v="235.2"/>
    <n v="0.50391001606855912"/>
  </r>
  <r>
    <n v="2560"/>
    <d v="2026-07-22T00:00:00"/>
    <n v="2026"/>
    <x v="2"/>
    <n v="7"/>
    <x v="6"/>
    <x v="1"/>
    <x v="12"/>
    <x v="0"/>
    <s v="Returning"/>
    <x v="0"/>
    <s v="Trail Bike Light"/>
    <n v="2"/>
    <n v="51.71"/>
    <n v="0"/>
    <n v="22.75"/>
    <n v="103.42"/>
    <n v="45.5"/>
    <n v="57.92"/>
    <n v="0.5600464126861342"/>
  </r>
  <r>
    <n v="2758"/>
    <d v="2026-07-22T00:00:00"/>
    <n v="2026"/>
    <x v="2"/>
    <n v="7"/>
    <x v="6"/>
    <x v="0"/>
    <x v="0"/>
    <x v="0"/>
    <s v="New"/>
    <x v="0"/>
    <s v="Compact Repair Kit"/>
    <n v="1"/>
    <n v="39.86"/>
    <n v="0"/>
    <n v="16.53"/>
    <n v="39.86"/>
    <n v="16.53"/>
    <n v="23.33"/>
    <n v="0.58529854490717503"/>
  </r>
  <r>
    <n v="4030"/>
    <d v="2026-07-22T00:00:00"/>
    <n v="2026"/>
    <x v="2"/>
    <n v="7"/>
    <x v="6"/>
    <x v="3"/>
    <x v="8"/>
    <x v="0"/>
    <s v="New"/>
    <x v="3"/>
    <s v="Portable Camp Stove"/>
    <n v="2"/>
    <n v="83.71"/>
    <n v="0"/>
    <n v="39.29"/>
    <n v="167.42"/>
    <n v="78.58"/>
    <n v="88.839999999999989"/>
    <n v="0.53064150041811009"/>
  </r>
  <r>
    <n v="4337"/>
    <d v="2026-07-22T00:00:00"/>
    <n v="2026"/>
    <x v="2"/>
    <n v="7"/>
    <x v="6"/>
    <x v="1"/>
    <x v="14"/>
    <x v="2"/>
    <s v="New"/>
    <x v="2"/>
    <s v="Packing Cube Set"/>
    <n v="1"/>
    <n v="47.62"/>
    <n v="0"/>
    <n v="17.82"/>
    <n v="47.62"/>
    <n v="17.82"/>
    <n v="29.799999999999997"/>
    <n v="0.62578748425031494"/>
  </r>
  <r>
    <n v="5129"/>
    <d v="2026-07-22T00:00:00"/>
    <n v="2026"/>
    <x v="2"/>
    <n v="7"/>
    <x v="6"/>
    <x v="1"/>
    <x v="12"/>
    <x v="0"/>
    <s v="Returning"/>
    <x v="0"/>
    <s v="Commuter Helmet"/>
    <n v="1"/>
    <n v="80.05"/>
    <n v="0.05"/>
    <n v="43.81"/>
    <n v="76.047499999999999"/>
    <n v="43.81"/>
    <n v="32.237499999999997"/>
    <n v="0.42391268615010352"/>
  </r>
  <r>
    <n v="81"/>
    <d v="2026-07-23T00:00:00"/>
    <n v="2026"/>
    <x v="2"/>
    <n v="7"/>
    <x v="6"/>
    <x v="3"/>
    <x v="8"/>
    <x v="2"/>
    <s v="Returning"/>
    <x v="4"/>
    <s v="Training Mat"/>
    <n v="1"/>
    <n v="51.82"/>
    <n v="0"/>
    <n v="21.43"/>
    <n v="51.82"/>
    <n v="21.43"/>
    <n v="30.39"/>
    <n v="0.58645310690852959"/>
  </r>
  <r>
    <n v="493"/>
    <d v="2026-07-23T00:00:00"/>
    <n v="2026"/>
    <x v="2"/>
    <n v="7"/>
    <x v="6"/>
    <x v="1"/>
    <x v="11"/>
    <x v="0"/>
    <s v="Business"/>
    <x v="2"/>
    <s v="Travel Backpack 35L"/>
    <n v="4"/>
    <n v="161.28"/>
    <n v="0.15"/>
    <n v="89.2"/>
    <n v="548.35199999999998"/>
    <n v="356.8"/>
    <n v="191.55199999999996"/>
    <n v="0.3493230625583566"/>
  </r>
  <r>
    <n v="613"/>
    <d v="2026-07-23T00:00:00"/>
    <n v="2026"/>
    <x v="2"/>
    <n v="7"/>
    <x v="6"/>
    <x v="0"/>
    <x v="0"/>
    <x v="0"/>
    <s v="New"/>
    <x v="0"/>
    <s v="Compact Repair Kit"/>
    <n v="1"/>
    <n v="39.86"/>
    <n v="0.05"/>
    <n v="16.989999999999998"/>
    <n v="37.866999999999997"/>
    <n v="16.989999999999998"/>
    <n v="20.876999999999999"/>
    <n v="0.55132437214461139"/>
  </r>
  <r>
    <n v="958"/>
    <d v="2026-07-23T00:00:00"/>
    <n v="2026"/>
    <x v="2"/>
    <n v="7"/>
    <x v="6"/>
    <x v="3"/>
    <x v="8"/>
    <x v="3"/>
    <s v="New"/>
    <x v="0"/>
    <s v="Cycling Pack 12L"/>
    <n v="6"/>
    <n v="102.96"/>
    <n v="0.05"/>
    <n v="51.74"/>
    <n v="586.87199999999996"/>
    <n v="310.44"/>
    <n v="276.43199999999996"/>
    <n v="0.47102604997341835"/>
  </r>
  <r>
    <n v="1270"/>
    <d v="2026-07-23T00:00:00"/>
    <n v="2026"/>
    <x v="2"/>
    <n v="7"/>
    <x v="6"/>
    <x v="1"/>
    <x v="12"/>
    <x v="3"/>
    <s v="Returning"/>
    <x v="1"/>
    <s v="Hiking Daypack 20L"/>
    <n v="1"/>
    <n v="94.04"/>
    <n v="0"/>
    <n v="44.88"/>
    <n v="94.04"/>
    <n v="44.88"/>
    <n v="49.160000000000004"/>
    <n v="0.52275627392598889"/>
  </r>
  <r>
    <n v="1513"/>
    <d v="2026-07-23T00:00:00"/>
    <n v="2026"/>
    <x v="2"/>
    <n v="7"/>
    <x v="6"/>
    <x v="3"/>
    <x v="8"/>
    <x v="0"/>
    <s v="New"/>
    <x v="1"/>
    <s v="Trekking Poles"/>
    <n v="2"/>
    <n v="70.790000000000006"/>
    <n v="0"/>
    <n v="32.44"/>
    <n v="141.58000000000001"/>
    <n v="64.88"/>
    <n v="76.700000000000017"/>
    <n v="0.541743184065546"/>
  </r>
  <r>
    <n v="2009"/>
    <d v="2026-07-23T00:00:00"/>
    <n v="2026"/>
    <x v="2"/>
    <n v="7"/>
    <x v="6"/>
    <x v="2"/>
    <x v="10"/>
    <x v="0"/>
    <s v="New"/>
    <x v="2"/>
    <s v="Packing Cube Set"/>
    <n v="2"/>
    <n v="46.41"/>
    <n v="0"/>
    <n v="18.600000000000001"/>
    <n v="92.82"/>
    <n v="37.200000000000003"/>
    <n v="55.61999999999999"/>
    <n v="0.59922430510665803"/>
  </r>
  <r>
    <n v="2838"/>
    <d v="2026-07-23T00:00:00"/>
    <n v="2026"/>
    <x v="2"/>
    <n v="7"/>
    <x v="6"/>
    <x v="3"/>
    <x v="13"/>
    <x v="3"/>
    <s v="New"/>
    <x v="1"/>
    <s v="Trekking Poles"/>
    <n v="1"/>
    <n v="69.75"/>
    <n v="0"/>
    <n v="33.299999999999997"/>
    <n v="69.75"/>
    <n v="33.299999999999997"/>
    <n v="36.450000000000003"/>
    <n v="0.52258064516129032"/>
  </r>
  <r>
    <n v="3730"/>
    <d v="2026-07-23T00:00:00"/>
    <n v="2026"/>
    <x v="2"/>
    <n v="7"/>
    <x v="6"/>
    <x v="0"/>
    <x v="15"/>
    <x v="2"/>
    <s v="Business"/>
    <x v="0"/>
    <s v="Compact Repair Kit"/>
    <n v="3"/>
    <n v="40.81"/>
    <n v="0"/>
    <n v="16.86"/>
    <n v="122.43"/>
    <n v="50.58"/>
    <n v="71.850000000000009"/>
    <n v="0.58686596422445481"/>
  </r>
  <r>
    <n v="4287"/>
    <d v="2026-07-23T00:00:00"/>
    <n v="2026"/>
    <x v="2"/>
    <n v="7"/>
    <x v="6"/>
    <x v="3"/>
    <x v="8"/>
    <x v="3"/>
    <s v="Returning"/>
    <x v="1"/>
    <s v="Summit Backpack 45L"/>
    <n v="5"/>
    <n v="156.69"/>
    <n v="0"/>
    <n v="80.489999999999995"/>
    <n v="783.45"/>
    <n v="402.45"/>
    <n v="381.00000000000006"/>
    <n v="0.48631054949262881"/>
  </r>
  <r>
    <n v="4297"/>
    <d v="2026-07-23T00:00:00"/>
    <n v="2026"/>
    <x v="2"/>
    <n v="7"/>
    <x v="6"/>
    <x v="1"/>
    <x v="6"/>
    <x v="3"/>
    <s v="Returning"/>
    <x v="2"/>
    <s v="Travel Backpack 35L"/>
    <n v="1"/>
    <n v="168.59"/>
    <n v="0.1"/>
    <n v="88.8"/>
    <n v="151.73099999999999"/>
    <n v="88.8"/>
    <n v="62.930999999999997"/>
    <n v="0.41475374181940405"/>
  </r>
  <r>
    <n v="5118"/>
    <d v="2026-07-23T00:00:00"/>
    <n v="2026"/>
    <x v="2"/>
    <n v="7"/>
    <x v="6"/>
    <x v="1"/>
    <x v="12"/>
    <x v="0"/>
    <s v="Business"/>
    <x v="2"/>
    <s v="Insulated Bottle"/>
    <n v="5"/>
    <n v="36.880000000000003"/>
    <n v="0.1"/>
    <n v="13.76"/>
    <n v="165.96"/>
    <n v="68.8"/>
    <n v="97.160000000000011"/>
    <n v="0.58544227524704751"/>
  </r>
  <r>
    <n v="363"/>
    <d v="2026-07-24T00:00:00"/>
    <n v="2026"/>
    <x v="2"/>
    <n v="7"/>
    <x v="6"/>
    <x v="0"/>
    <x v="0"/>
    <x v="1"/>
    <s v="Business"/>
    <x v="2"/>
    <s v="Carry-On Duffel"/>
    <n v="8"/>
    <n v="136.13"/>
    <n v="0.1"/>
    <n v="66.55"/>
    <n v="980.13599999999997"/>
    <n v="532.4"/>
    <n v="447.73599999999999"/>
    <n v="0.45681007533648393"/>
  </r>
  <r>
    <n v="4243"/>
    <d v="2026-07-24T00:00:00"/>
    <n v="2026"/>
    <x v="2"/>
    <n v="7"/>
    <x v="6"/>
    <x v="1"/>
    <x v="14"/>
    <x v="3"/>
    <s v="Returning"/>
    <x v="0"/>
    <s v="Compact Repair Kit"/>
    <n v="2"/>
    <n v="40.479999999999997"/>
    <n v="0.05"/>
    <n v="16.93"/>
    <n v="76.911999999999992"/>
    <n v="33.86"/>
    <n v="43.051999999999992"/>
    <n v="0.5597566049511129"/>
  </r>
  <r>
    <n v="4348"/>
    <d v="2026-07-24T00:00:00"/>
    <n v="2026"/>
    <x v="2"/>
    <n v="7"/>
    <x v="6"/>
    <x v="0"/>
    <x v="0"/>
    <x v="0"/>
    <s v="New"/>
    <x v="0"/>
    <s v="Trail Bike Light"/>
    <n v="4"/>
    <n v="50.09"/>
    <n v="0"/>
    <n v="22.11"/>
    <n v="200.36"/>
    <n v="88.44"/>
    <n v="111.92000000000002"/>
    <n v="0.55859452984627678"/>
  </r>
  <r>
    <n v="4405"/>
    <d v="2026-07-24T00:00:00"/>
    <n v="2026"/>
    <x v="2"/>
    <n v="7"/>
    <x v="6"/>
    <x v="3"/>
    <x v="8"/>
    <x v="0"/>
    <s v="Returning"/>
    <x v="1"/>
    <s v="Summit Backpack 45L"/>
    <n v="1"/>
    <n v="156.54"/>
    <n v="0.1"/>
    <n v="77.38"/>
    <n v="140.886"/>
    <n v="77.38"/>
    <n v="63.506"/>
    <n v="0.4507616086765186"/>
  </r>
  <r>
    <n v="4857"/>
    <d v="2026-07-24T00:00:00"/>
    <n v="2026"/>
    <x v="2"/>
    <n v="7"/>
    <x v="6"/>
    <x v="1"/>
    <x v="6"/>
    <x v="2"/>
    <s v="Returning"/>
    <x v="1"/>
    <s v="Summit Backpack 45L"/>
    <n v="1"/>
    <n v="152.1"/>
    <n v="0.1"/>
    <n v="80.459999999999994"/>
    <n v="136.88999999999999"/>
    <n v="80.459999999999994"/>
    <n v="56.429999999999993"/>
    <n v="0.41222879684418146"/>
  </r>
  <r>
    <n v="87"/>
    <d v="2026-07-25T00:00:00"/>
    <n v="2026"/>
    <x v="2"/>
    <n v="7"/>
    <x v="6"/>
    <x v="1"/>
    <x v="11"/>
    <x v="0"/>
    <s v="Returning"/>
    <x v="1"/>
    <s v="Summit Backpack 45L"/>
    <n v="1"/>
    <n v="155.35"/>
    <n v="0"/>
    <n v="80.47"/>
    <n v="155.35"/>
    <n v="80.47"/>
    <n v="74.88"/>
    <n v="0.48200836820083681"/>
  </r>
  <r>
    <n v="315"/>
    <d v="2026-07-25T00:00:00"/>
    <n v="2026"/>
    <x v="2"/>
    <n v="7"/>
    <x v="6"/>
    <x v="2"/>
    <x v="3"/>
    <x v="3"/>
    <s v="New"/>
    <x v="0"/>
    <s v="Commuter Helmet"/>
    <n v="1"/>
    <n v="81.13"/>
    <n v="0.05"/>
    <n v="42.41"/>
    <n v="77.073499999999996"/>
    <n v="42.41"/>
    <n v="34.663499999999999"/>
    <n v="0.44974602165465433"/>
  </r>
  <r>
    <n v="970"/>
    <d v="2026-07-25T00:00:00"/>
    <n v="2026"/>
    <x v="2"/>
    <n v="7"/>
    <x v="6"/>
    <x v="1"/>
    <x v="11"/>
    <x v="0"/>
    <s v="New"/>
    <x v="1"/>
    <s v="Trail Boots"/>
    <n v="1"/>
    <n v="145.87"/>
    <n v="0"/>
    <n v="81.430000000000007"/>
    <n v="145.87"/>
    <n v="81.430000000000007"/>
    <n v="64.44"/>
    <n v="0.44176321382052508"/>
  </r>
  <r>
    <n v="1891"/>
    <d v="2026-07-25T00:00:00"/>
    <n v="2026"/>
    <x v="2"/>
    <n v="7"/>
    <x v="6"/>
    <x v="1"/>
    <x v="12"/>
    <x v="0"/>
    <s v="New"/>
    <x v="1"/>
    <s v="Summit Backpack 45L"/>
    <n v="6"/>
    <n v="151.88999999999999"/>
    <n v="0.15"/>
    <n v="76.83"/>
    <n v="774.6389999999999"/>
    <n v="460.98"/>
    <n v="313.65899999999988"/>
    <n v="0.40490989996630677"/>
  </r>
  <r>
    <n v="2148"/>
    <d v="2026-07-25T00:00:00"/>
    <n v="2026"/>
    <x v="2"/>
    <n v="7"/>
    <x v="6"/>
    <x v="2"/>
    <x v="10"/>
    <x v="0"/>
    <s v="New"/>
    <x v="4"/>
    <s v="Resistance Band Set"/>
    <n v="2"/>
    <n v="41.14"/>
    <n v="0.1"/>
    <n v="14.84"/>
    <n v="74.052000000000007"/>
    <n v="29.68"/>
    <n v="44.372000000000007"/>
    <n v="0.59920056176740677"/>
  </r>
  <r>
    <n v="2467"/>
    <d v="2026-07-25T00:00:00"/>
    <n v="2026"/>
    <x v="2"/>
    <n v="7"/>
    <x v="6"/>
    <x v="3"/>
    <x v="4"/>
    <x v="2"/>
    <s v="Returning"/>
    <x v="0"/>
    <s v="Trail Bike Light"/>
    <n v="1"/>
    <n v="49.5"/>
    <n v="0"/>
    <n v="21.83"/>
    <n v="49.5"/>
    <n v="21.83"/>
    <n v="27.67"/>
    <n v="0.55898989898989904"/>
  </r>
  <r>
    <n v="3710"/>
    <d v="2026-07-25T00:00:00"/>
    <n v="2026"/>
    <x v="2"/>
    <n v="7"/>
    <x v="6"/>
    <x v="3"/>
    <x v="7"/>
    <x v="0"/>
    <s v="New"/>
    <x v="2"/>
    <s v="Packing Cube Set"/>
    <n v="2"/>
    <n v="46.48"/>
    <n v="0.05"/>
    <n v="18.760000000000002"/>
    <n v="88.311999999999983"/>
    <n v="37.520000000000003"/>
    <n v="50.79199999999998"/>
    <n v="0.57514267596702584"/>
  </r>
  <r>
    <n v="3714"/>
    <d v="2026-07-25T00:00:00"/>
    <n v="2026"/>
    <x v="2"/>
    <n v="7"/>
    <x v="6"/>
    <x v="2"/>
    <x v="2"/>
    <x v="3"/>
    <s v="Returning"/>
    <x v="2"/>
    <s v="Insulated Bottle"/>
    <n v="1"/>
    <n v="36.909999999999997"/>
    <n v="0"/>
    <n v="13.56"/>
    <n v="36.909999999999997"/>
    <n v="13.56"/>
    <n v="23.349999999999994"/>
    <n v="0.63261988620969922"/>
  </r>
  <r>
    <n v="3893"/>
    <d v="2026-07-25T00:00:00"/>
    <n v="2026"/>
    <x v="2"/>
    <n v="7"/>
    <x v="6"/>
    <x v="0"/>
    <x v="0"/>
    <x v="0"/>
    <s v="Returning"/>
    <x v="2"/>
    <s v="Insulated Bottle"/>
    <n v="1"/>
    <n v="35.6"/>
    <n v="0"/>
    <n v="13.91"/>
    <n v="35.6"/>
    <n v="13.91"/>
    <n v="21.69"/>
    <n v="0.60926966292134832"/>
  </r>
  <r>
    <n v="4136"/>
    <d v="2026-07-25T00:00:00"/>
    <n v="2026"/>
    <x v="2"/>
    <n v="7"/>
    <x v="6"/>
    <x v="1"/>
    <x v="11"/>
    <x v="2"/>
    <s v="New"/>
    <x v="0"/>
    <s v="Commuter Helmet"/>
    <n v="2"/>
    <n v="80.25"/>
    <n v="0.05"/>
    <n v="42.39"/>
    <n v="152.47499999999999"/>
    <n v="84.78"/>
    <n v="67.694999999999993"/>
    <n v="0.44397442203639936"/>
  </r>
  <r>
    <n v="4212"/>
    <d v="2026-07-25T00:00:00"/>
    <n v="2026"/>
    <x v="2"/>
    <n v="7"/>
    <x v="6"/>
    <x v="0"/>
    <x v="0"/>
    <x v="3"/>
    <s v="Returning"/>
    <x v="2"/>
    <s v="Packing Cube Set"/>
    <n v="2"/>
    <n v="47.52"/>
    <n v="0.1"/>
    <n v="17.86"/>
    <n v="85.536000000000001"/>
    <n v="35.72"/>
    <n v="49.816000000000003"/>
    <n v="0.58239805462027683"/>
  </r>
  <r>
    <n v="4332"/>
    <d v="2026-07-25T00:00:00"/>
    <n v="2026"/>
    <x v="2"/>
    <n v="7"/>
    <x v="6"/>
    <x v="3"/>
    <x v="13"/>
    <x v="0"/>
    <s v="New"/>
    <x v="2"/>
    <s v="Travel Backpack 35L"/>
    <n v="2"/>
    <n v="164.58"/>
    <n v="0.1"/>
    <n v="86.55"/>
    <n v="296.24400000000003"/>
    <n v="173.1"/>
    <n v="123.14400000000003"/>
    <n v="0.41568436829100341"/>
  </r>
  <r>
    <n v="702"/>
    <d v="2026-07-26T00:00:00"/>
    <n v="2026"/>
    <x v="2"/>
    <n v="7"/>
    <x v="6"/>
    <x v="0"/>
    <x v="9"/>
    <x v="0"/>
    <s v="New"/>
    <x v="0"/>
    <s v="Compact Repair Kit"/>
    <n v="1"/>
    <n v="39.99"/>
    <n v="0.05"/>
    <n v="16.739999999999998"/>
    <n v="37.990499999999997"/>
    <n v="16.739999999999998"/>
    <n v="21.250499999999999"/>
    <n v="0.55936352509179932"/>
  </r>
  <r>
    <n v="1223"/>
    <d v="2026-07-26T00:00:00"/>
    <n v="2026"/>
    <x v="2"/>
    <n v="7"/>
    <x v="6"/>
    <x v="1"/>
    <x v="12"/>
    <x v="2"/>
    <s v="New"/>
    <x v="1"/>
    <s v="Trail Boots"/>
    <n v="1"/>
    <n v="140.44"/>
    <n v="0"/>
    <n v="77.08"/>
    <n v="140.44"/>
    <n v="77.08"/>
    <n v="63.36"/>
    <n v="0.45115351751637711"/>
  </r>
  <r>
    <n v="1370"/>
    <d v="2026-07-26T00:00:00"/>
    <n v="2026"/>
    <x v="2"/>
    <n v="7"/>
    <x v="6"/>
    <x v="2"/>
    <x v="10"/>
    <x v="3"/>
    <s v="New"/>
    <x v="4"/>
    <s v="Weighted Vest"/>
    <n v="2"/>
    <n v="123.73"/>
    <n v="0.05"/>
    <n v="68.22"/>
    <n v="235.08699999999999"/>
    <n v="136.44"/>
    <n v="98.646999999999991"/>
    <n v="0.41961911973014243"/>
  </r>
  <r>
    <n v="3476"/>
    <d v="2026-07-26T00:00:00"/>
    <n v="2026"/>
    <x v="2"/>
    <n v="7"/>
    <x v="6"/>
    <x v="3"/>
    <x v="13"/>
    <x v="1"/>
    <s v="New"/>
    <x v="2"/>
    <s v="Carry-On Duffel"/>
    <n v="3"/>
    <n v="132.68"/>
    <n v="0.15"/>
    <n v="67.38"/>
    <n v="338.334"/>
    <n v="202.14"/>
    <n v="136.19400000000002"/>
    <n v="0.40254304917625783"/>
  </r>
  <r>
    <n v="4066"/>
    <d v="2026-07-26T00:00:00"/>
    <n v="2026"/>
    <x v="2"/>
    <n v="7"/>
    <x v="6"/>
    <x v="3"/>
    <x v="7"/>
    <x v="2"/>
    <s v="New"/>
    <x v="4"/>
    <s v="Recovery Roller"/>
    <n v="1"/>
    <n v="35.479999999999997"/>
    <n v="0.05"/>
    <n v="14.15"/>
    <n v="33.705999999999996"/>
    <n v="14.15"/>
    <n v="19.555999999999997"/>
    <n v="0.58019343737020113"/>
  </r>
  <r>
    <n v="4153"/>
    <d v="2026-07-26T00:00:00"/>
    <n v="2026"/>
    <x v="2"/>
    <n v="7"/>
    <x v="6"/>
    <x v="3"/>
    <x v="7"/>
    <x v="0"/>
    <s v="Business"/>
    <x v="2"/>
    <s v="Carry-On Duffel"/>
    <n v="3"/>
    <n v="134.63"/>
    <n v="0"/>
    <n v="67.2"/>
    <n v="403.89"/>
    <n v="201.60000000000002"/>
    <n v="202.28999999999996"/>
    <n v="0.50085419297333422"/>
  </r>
  <r>
    <n v="379"/>
    <d v="2026-07-27T00:00:00"/>
    <n v="2026"/>
    <x v="2"/>
    <n v="7"/>
    <x v="6"/>
    <x v="0"/>
    <x v="9"/>
    <x v="3"/>
    <s v="New"/>
    <x v="1"/>
    <s v="Trekking Poles"/>
    <n v="3"/>
    <n v="72.03"/>
    <n v="0"/>
    <n v="32.46"/>
    <n v="216.09"/>
    <n v="97.38"/>
    <n v="118.71000000000001"/>
    <n v="0.54935443565181175"/>
  </r>
  <r>
    <n v="820"/>
    <d v="2026-07-27T00:00:00"/>
    <n v="2026"/>
    <x v="2"/>
    <n v="7"/>
    <x v="6"/>
    <x v="3"/>
    <x v="7"/>
    <x v="3"/>
    <s v="Returning"/>
    <x v="4"/>
    <s v="Resistance Band Set"/>
    <n v="1"/>
    <n v="40.24"/>
    <n v="0"/>
    <n v="15.05"/>
    <n v="40.24"/>
    <n v="15.05"/>
    <n v="25.19"/>
    <n v="0.62599403578528823"/>
  </r>
  <r>
    <n v="2003"/>
    <d v="2026-07-27T00:00:00"/>
    <n v="2026"/>
    <x v="2"/>
    <n v="7"/>
    <x v="6"/>
    <x v="2"/>
    <x v="5"/>
    <x v="2"/>
    <s v="Returning"/>
    <x v="2"/>
    <s v="Insulated Bottle"/>
    <n v="1"/>
    <n v="36.14"/>
    <n v="0"/>
    <n v="13.52"/>
    <n v="36.14"/>
    <n v="13.52"/>
    <n v="22.62"/>
    <n v="0.62589928057553956"/>
  </r>
  <r>
    <n v="2682"/>
    <d v="2026-07-27T00:00:00"/>
    <n v="2026"/>
    <x v="2"/>
    <n v="7"/>
    <x v="6"/>
    <x v="1"/>
    <x v="11"/>
    <x v="0"/>
    <s v="New"/>
    <x v="4"/>
    <s v="Resistance Band Set"/>
    <n v="2"/>
    <n v="40.22"/>
    <n v="0.05"/>
    <n v="14.72"/>
    <n v="76.417999999999992"/>
    <n v="29.44"/>
    <n v="46.977999999999994"/>
    <n v="0.61475045146431473"/>
  </r>
  <r>
    <n v="3860"/>
    <d v="2026-07-27T00:00:00"/>
    <n v="2026"/>
    <x v="2"/>
    <n v="7"/>
    <x v="6"/>
    <x v="3"/>
    <x v="7"/>
    <x v="0"/>
    <s v="Returning"/>
    <x v="4"/>
    <s v="Recovery Roller"/>
    <n v="3"/>
    <n v="37.130000000000003"/>
    <n v="0.05"/>
    <n v="14.29"/>
    <n v="105.82050000000001"/>
    <n v="42.87"/>
    <n v="62.950500000000012"/>
    <n v="0.59488000907196625"/>
  </r>
  <r>
    <n v="4063"/>
    <d v="2026-07-27T00:00:00"/>
    <n v="2026"/>
    <x v="2"/>
    <n v="7"/>
    <x v="6"/>
    <x v="0"/>
    <x v="9"/>
    <x v="0"/>
    <s v="New"/>
    <x v="3"/>
    <s v="Compact Sleeping Bag"/>
    <n v="4"/>
    <n v="125.07"/>
    <n v="0.05"/>
    <n v="60"/>
    <n v="475.26599999999996"/>
    <n v="240"/>
    <n v="235.26599999999996"/>
    <n v="0.4950196311118405"/>
  </r>
  <r>
    <n v="4474"/>
    <d v="2026-07-27T00:00:00"/>
    <n v="2026"/>
    <x v="2"/>
    <n v="7"/>
    <x v="6"/>
    <x v="3"/>
    <x v="13"/>
    <x v="1"/>
    <s v="Returning"/>
    <x v="4"/>
    <s v="Weighted Vest"/>
    <n v="5"/>
    <n v="122.14"/>
    <n v="0.05"/>
    <n v="70.64"/>
    <n v="580.16499999999996"/>
    <n v="353.2"/>
    <n v="226.96499999999997"/>
    <n v="0.39120767367903958"/>
  </r>
  <r>
    <n v="21"/>
    <d v="2026-07-28T00:00:00"/>
    <n v="2026"/>
    <x v="2"/>
    <n v="7"/>
    <x v="6"/>
    <x v="1"/>
    <x v="11"/>
    <x v="0"/>
    <s v="Business"/>
    <x v="3"/>
    <s v="Compact Sleeping Bag"/>
    <n v="1"/>
    <n v="120.09"/>
    <n v="0"/>
    <n v="62.18"/>
    <n v="120.09"/>
    <n v="62.18"/>
    <n v="57.910000000000004"/>
    <n v="0.48222166708302111"/>
  </r>
  <r>
    <n v="368"/>
    <d v="2026-07-28T00:00:00"/>
    <n v="2026"/>
    <x v="2"/>
    <n v="7"/>
    <x v="6"/>
    <x v="3"/>
    <x v="4"/>
    <x v="3"/>
    <s v="Returning"/>
    <x v="0"/>
    <s v="Cycling Pack 12L"/>
    <n v="6"/>
    <n v="102.75"/>
    <n v="0"/>
    <n v="51.55"/>
    <n v="616.5"/>
    <n v="309.29999999999995"/>
    <n v="307.20000000000005"/>
    <n v="0.49829683698296845"/>
  </r>
  <r>
    <n v="457"/>
    <d v="2026-07-28T00:00:00"/>
    <n v="2026"/>
    <x v="2"/>
    <n v="7"/>
    <x v="6"/>
    <x v="2"/>
    <x v="2"/>
    <x v="0"/>
    <s v="Returning"/>
    <x v="3"/>
    <s v="Trail Tent 2P"/>
    <n v="4"/>
    <n v="191.15"/>
    <n v="0"/>
    <n v="105.01"/>
    <n v="764.6"/>
    <n v="420.04"/>
    <n v="344.56"/>
    <n v="0.45064085796494896"/>
  </r>
  <r>
    <n v="1516"/>
    <d v="2026-07-28T00:00:00"/>
    <n v="2026"/>
    <x v="2"/>
    <n v="7"/>
    <x v="6"/>
    <x v="0"/>
    <x v="9"/>
    <x v="0"/>
    <s v="Business"/>
    <x v="4"/>
    <s v="Resistance Band Set"/>
    <n v="2"/>
    <n v="40.15"/>
    <n v="0.1"/>
    <n v="14.86"/>
    <n v="72.27"/>
    <n v="29.72"/>
    <n v="42.55"/>
    <n v="0.58876435588764353"/>
  </r>
  <r>
    <n v="2266"/>
    <d v="2026-07-28T00:00:00"/>
    <n v="2026"/>
    <x v="2"/>
    <n v="7"/>
    <x v="6"/>
    <x v="1"/>
    <x v="11"/>
    <x v="3"/>
    <s v="Business"/>
    <x v="3"/>
    <s v="Portable Camp Stove"/>
    <n v="1"/>
    <n v="83.05"/>
    <n v="0"/>
    <n v="38.86"/>
    <n v="83.05"/>
    <n v="38.86"/>
    <n v="44.19"/>
    <n v="0.53208910295003009"/>
  </r>
  <r>
    <n v="2802"/>
    <d v="2026-07-28T00:00:00"/>
    <n v="2026"/>
    <x v="2"/>
    <n v="7"/>
    <x v="6"/>
    <x v="0"/>
    <x v="9"/>
    <x v="0"/>
    <s v="Returning"/>
    <x v="1"/>
    <s v="Trail Boots"/>
    <n v="2"/>
    <n v="146.22999999999999"/>
    <n v="0"/>
    <n v="79.040000000000006"/>
    <n v="292.45999999999998"/>
    <n v="158.08000000000001"/>
    <n v="134.37999999999997"/>
    <n v="0.45948163851466861"/>
  </r>
  <r>
    <n v="3604"/>
    <d v="2026-07-28T00:00:00"/>
    <n v="2026"/>
    <x v="2"/>
    <n v="7"/>
    <x v="6"/>
    <x v="1"/>
    <x v="14"/>
    <x v="0"/>
    <s v="Returning"/>
    <x v="1"/>
    <s v="Trail Boots"/>
    <n v="2"/>
    <n v="144.09"/>
    <n v="0"/>
    <n v="77.67"/>
    <n v="288.18"/>
    <n v="155.34"/>
    <n v="132.84"/>
    <n v="0.46096189881324173"/>
  </r>
  <r>
    <n v="3644"/>
    <d v="2026-07-28T00:00:00"/>
    <n v="2026"/>
    <x v="2"/>
    <n v="7"/>
    <x v="6"/>
    <x v="2"/>
    <x v="10"/>
    <x v="2"/>
    <s v="Business"/>
    <x v="1"/>
    <s v="Hiking Daypack 20L"/>
    <n v="3"/>
    <n v="93.01"/>
    <n v="0.15"/>
    <n v="46.68"/>
    <n v="237.17550000000003"/>
    <n v="140.04"/>
    <n v="97.135500000000036"/>
    <n v="0.4095511551572571"/>
  </r>
  <r>
    <n v="4271"/>
    <d v="2026-07-28T00:00:00"/>
    <n v="2026"/>
    <x v="2"/>
    <n v="7"/>
    <x v="6"/>
    <x v="0"/>
    <x v="0"/>
    <x v="2"/>
    <s v="New"/>
    <x v="3"/>
    <s v="Compact Sleeping Bag"/>
    <n v="1"/>
    <n v="121.61"/>
    <n v="0.1"/>
    <n v="60.58"/>
    <n v="109.449"/>
    <n v="60.58"/>
    <n v="48.869"/>
    <n v="0.4465001964385239"/>
  </r>
  <r>
    <n v="272"/>
    <d v="2026-07-29T00:00:00"/>
    <n v="2026"/>
    <x v="2"/>
    <n v="7"/>
    <x v="6"/>
    <x v="3"/>
    <x v="4"/>
    <x v="0"/>
    <s v="Business"/>
    <x v="3"/>
    <s v="Trail Tent 2P"/>
    <n v="2"/>
    <n v="195.09"/>
    <n v="0"/>
    <n v="106.82"/>
    <n v="390.18"/>
    <n v="213.64"/>
    <n v="176.54000000000002"/>
    <n v="0.45245783997129535"/>
  </r>
  <r>
    <n v="1469"/>
    <d v="2026-07-29T00:00:00"/>
    <n v="2026"/>
    <x v="2"/>
    <n v="7"/>
    <x v="6"/>
    <x v="2"/>
    <x v="10"/>
    <x v="2"/>
    <s v="Returning"/>
    <x v="2"/>
    <s v="Travel Backpack 35L"/>
    <n v="3"/>
    <n v="167.52"/>
    <n v="0"/>
    <n v="87.26"/>
    <n v="502.56000000000006"/>
    <n v="261.78000000000003"/>
    <n v="240.78000000000003"/>
    <n v="0.4791069723018147"/>
  </r>
  <r>
    <n v="2253"/>
    <d v="2026-07-29T00:00:00"/>
    <n v="2026"/>
    <x v="2"/>
    <n v="7"/>
    <x v="6"/>
    <x v="1"/>
    <x v="14"/>
    <x v="3"/>
    <s v="New"/>
    <x v="0"/>
    <s v="Trail Bike Light"/>
    <n v="3"/>
    <n v="50.98"/>
    <n v="0"/>
    <n v="22.63"/>
    <n v="152.94"/>
    <n v="67.89"/>
    <n v="85.05"/>
    <n v="0.55610043154178113"/>
  </r>
  <r>
    <n v="2554"/>
    <d v="2026-07-29T00:00:00"/>
    <n v="2026"/>
    <x v="2"/>
    <n v="7"/>
    <x v="6"/>
    <x v="1"/>
    <x v="11"/>
    <x v="3"/>
    <s v="New"/>
    <x v="4"/>
    <s v="Training Mat"/>
    <n v="2"/>
    <n v="49.98"/>
    <n v="0.1"/>
    <n v="21.91"/>
    <n v="89.963999999999999"/>
    <n v="43.82"/>
    <n v="46.143999999999998"/>
    <n v="0.51291627762215997"/>
  </r>
  <r>
    <n v="2624"/>
    <d v="2026-07-29T00:00:00"/>
    <n v="2026"/>
    <x v="2"/>
    <n v="7"/>
    <x v="6"/>
    <x v="3"/>
    <x v="4"/>
    <x v="1"/>
    <s v="Business"/>
    <x v="2"/>
    <s v="Insulated Bottle"/>
    <n v="4"/>
    <n v="36.44"/>
    <n v="0.15"/>
    <n v="13.32"/>
    <n v="123.89599999999999"/>
    <n v="53.28"/>
    <n v="70.615999999999985"/>
    <n v="0.5699619035319945"/>
  </r>
  <r>
    <n v="3338"/>
    <d v="2026-07-29T00:00:00"/>
    <n v="2026"/>
    <x v="2"/>
    <n v="7"/>
    <x v="6"/>
    <x v="0"/>
    <x v="0"/>
    <x v="0"/>
    <s v="Returning"/>
    <x v="3"/>
    <s v="Trail Tent 2P"/>
    <n v="1"/>
    <n v="195.34"/>
    <n v="0.05"/>
    <n v="106.6"/>
    <n v="185.57300000000001"/>
    <n v="106.6"/>
    <n v="78.973000000000013"/>
    <n v="0.42556298599472991"/>
  </r>
  <r>
    <n v="4575"/>
    <d v="2026-07-29T00:00:00"/>
    <n v="2026"/>
    <x v="2"/>
    <n v="7"/>
    <x v="6"/>
    <x v="2"/>
    <x v="5"/>
    <x v="0"/>
    <s v="Business"/>
    <x v="0"/>
    <s v="Cycling Pack 12L"/>
    <n v="1"/>
    <n v="103.31"/>
    <n v="0"/>
    <n v="50.93"/>
    <n v="103.31"/>
    <n v="50.93"/>
    <n v="52.38"/>
    <n v="0.50701771367728199"/>
  </r>
  <r>
    <n v="4871"/>
    <d v="2026-07-29T00:00:00"/>
    <n v="2026"/>
    <x v="2"/>
    <n v="7"/>
    <x v="6"/>
    <x v="0"/>
    <x v="0"/>
    <x v="0"/>
    <s v="New"/>
    <x v="3"/>
    <s v="Compact Sleeping Bag"/>
    <n v="3"/>
    <n v="123.31"/>
    <n v="0"/>
    <n v="59.16"/>
    <n v="369.93"/>
    <n v="177.48"/>
    <n v="192.45000000000002"/>
    <n v="0.52023355770010549"/>
  </r>
  <r>
    <n v="4931"/>
    <d v="2026-07-29T00:00:00"/>
    <n v="2026"/>
    <x v="2"/>
    <n v="7"/>
    <x v="6"/>
    <x v="0"/>
    <x v="15"/>
    <x v="0"/>
    <s v="New"/>
    <x v="4"/>
    <s v="Resistance Band Set"/>
    <n v="1"/>
    <n v="40.36"/>
    <n v="0.1"/>
    <n v="14.82"/>
    <n v="36.323999999999998"/>
    <n v="14.82"/>
    <n v="21.503999999999998"/>
    <n v="0.59200528576148004"/>
  </r>
  <r>
    <n v="4962"/>
    <d v="2026-07-29T00:00:00"/>
    <n v="2026"/>
    <x v="2"/>
    <n v="7"/>
    <x v="6"/>
    <x v="0"/>
    <x v="15"/>
    <x v="2"/>
    <s v="New"/>
    <x v="3"/>
    <s v="Portable Camp Stove"/>
    <n v="2"/>
    <n v="83.06"/>
    <n v="0"/>
    <n v="38.74"/>
    <n v="166.12"/>
    <n v="77.48"/>
    <n v="88.64"/>
    <n v="0.5335901757765471"/>
  </r>
  <r>
    <n v="5006"/>
    <d v="2026-07-29T00:00:00"/>
    <n v="2026"/>
    <x v="2"/>
    <n v="7"/>
    <x v="6"/>
    <x v="2"/>
    <x v="3"/>
    <x v="0"/>
    <s v="Returning"/>
    <x v="1"/>
    <s v="Summit Backpack 45L"/>
    <n v="2"/>
    <n v="151.72999999999999"/>
    <n v="0"/>
    <n v="81.209999999999994"/>
    <n v="303.45999999999998"/>
    <n v="162.41999999999999"/>
    <n v="141.04"/>
    <n v="0.46477295195412904"/>
  </r>
  <r>
    <n v="5033"/>
    <d v="2026-07-29T00:00:00"/>
    <n v="2026"/>
    <x v="2"/>
    <n v="7"/>
    <x v="6"/>
    <x v="3"/>
    <x v="8"/>
    <x v="0"/>
    <s v="New"/>
    <x v="1"/>
    <s v="Trekking Poles"/>
    <n v="4"/>
    <n v="72.010000000000005"/>
    <n v="0.05"/>
    <n v="32.36"/>
    <n v="273.63800000000003"/>
    <n v="129.44"/>
    <n v="144.19800000000004"/>
    <n v="0.52696628392255473"/>
  </r>
  <r>
    <n v="5117"/>
    <d v="2026-07-29T00:00:00"/>
    <n v="2026"/>
    <x v="2"/>
    <n v="7"/>
    <x v="6"/>
    <x v="1"/>
    <x v="11"/>
    <x v="0"/>
    <s v="Business"/>
    <x v="1"/>
    <s v="Summit Backpack 45L"/>
    <n v="1"/>
    <n v="154.87"/>
    <n v="0"/>
    <n v="80.459999999999994"/>
    <n v="154.87"/>
    <n v="80.459999999999994"/>
    <n v="74.410000000000011"/>
    <n v="0.48046748886162594"/>
  </r>
  <r>
    <n v="954"/>
    <d v="2026-07-30T00:00:00"/>
    <n v="2026"/>
    <x v="2"/>
    <n v="7"/>
    <x v="6"/>
    <x v="1"/>
    <x v="1"/>
    <x v="0"/>
    <s v="New"/>
    <x v="2"/>
    <s v="Carry-On Duffel"/>
    <n v="3"/>
    <n v="134.61000000000001"/>
    <n v="0.1"/>
    <n v="65.77"/>
    <n v="363.44700000000006"/>
    <n v="197.31"/>
    <n v="166.13700000000006"/>
    <n v="0.45711479252820914"/>
  </r>
  <r>
    <n v="1644"/>
    <d v="2026-07-30T00:00:00"/>
    <n v="2026"/>
    <x v="2"/>
    <n v="7"/>
    <x v="6"/>
    <x v="3"/>
    <x v="13"/>
    <x v="0"/>
    <s v="Returning"/>
    <x v="0"/>
    <s v="Commuter Helmet"/>
    <n v="3"/>
    <n v="81.5"/>
    <n v="0.05"/>
    <n v="43.85"/>
    <n v="232.27499999999998"/>
    <n v="131.55000000000001"/>
    <n v="100.72499999999997"/>
    <n v="0.43364546335163051"/>
  </r>
  <r>
    <n v="2030"/>
    <d v="2026-07-30T00:00:00"/>
    <n v="2026"/>
    <x v="2"/>
    <n v="7"/>
    <x v="6"/>
    <x v="0"/>
    <x v="0"/>
    <x v="3"/>
    <s v="Business"/>
    <x v="2"/>
    <s v="Carry-On Duffel"/>
    <n v="2"/>
    <n v="135.63"/>
    <n v="0"/>
    <n v="66.63"/>
    <n v="271.26"/>
    <n v="133.26"/>
    <n v="138"/>
    <n v="0.50873700508737008"/>
  </r>
  <r>
    <n v="2595"/>
    <d v="2026-07-30T00:00:00"/>
    <n v="2026"/>
    <x v="2"/>
    <n v="7"/>
    <x v="6"/>
    <x v="0"/>
    <x v="9"/>
    <x v="1"/>
    <s v="Business"/>
    <x v="2"/>
    <s v="Carry-On Duffel"/>
    <n v="15"/>
    <n v="133.44999999999999"/>
    <n v="0.2"/>
    <n v="65.819999999999993"/>
    <n v="1601.3999999999999"/>
    <n v="987.3"/>
    <n v="614.09999999999991"/>
    <n v="0.3834769576620457"/>
  </r>
  <r>
    <n v="2763"/>
    <d v="2026-07-30T00:00:00"/>
    <n v="2026"/>
    <x v="2"/>
    <n v="7"/>
    <x v="6"/>
    <x v="0"/>
    <x v="15"/>
    <x v="0"/>
    <s v="Business"/>
    <x v="3"/>
    <s v="Compact Sleeping Bag"/>
    <n v="1"/>
    <n v="120.94"/>
    <n v="0"/>
    <n v="62.24"/>
    <n v="120.94"/>
    <n v="62.24"/>
    <n v="58.699999999999996"/>
    <n v="0.48536464362493797"/>
  </r>
  <r>
    <n v="3537"/>
    <d v="2026-07-30T00:00:00"/>
    <n v="2026"/>
    <x v="2"/>
    <n v="7"/>
    <x v="6"/>
    <x v="1"/>
    <x v="11"/>
    <x v="0"/>
    <s v="Returning"/>
    <x v="3"/>
    <s v="Alpine Tent 4P"/>
    <n v="2"/>
    <n v="332.99"/>
    <n v="0.15"/>
    <n v="199.09"/>
    <n v="566.08299999999997"/>
    <n v="398.18"/>
    <n v="167.90299999999996"/>
    <n v="0.29660491482697759"/>
  </r>
  <r>
    <n v="3550"/>
    <d v="2026-07-30T00:00:00"/>
    <n v="2026"/>
    <x v="2"/>
    <n v="7"/>
    <x v="6"/>
    <x v="0"/>
    <x v="15"/>
    <x v="0"/>
    <s v="Returning"/>
    <x v="3"/>
    <s v="Compact Sleeping Bag"/>
    <n v="3"/>
    <n v="120.88"/>
    <n v="0"/>
    <n v="60.97"/>
    <n v="362.64"/>
    <n v="182.91"/>
    <n v="179.73"/>
    <n v="0.49561548643282594"/>
  </r>
  <r>
    <n v="3875"/>
    <d v="2026-07-30T00:00:00"/>
    <n v="2026"/>
    <x v="2"/>
    <n v="7"/>
    <x v="6"/>
    <x v="3"/>
    <x v="8"/>
    <x v="0"/>
    <s v="Returning"/>
    <x v="0"/>
    <s v="Cycling Pack 12L"/>
    <n v="1"/>
    <n v="101.73"/>
    <n v="0.05"/>
    <n v="51.63"/>
    <n v="96.643500000000003"/>
    <n v="51.63"/>
    <n v="45.013500000000001"/>
    <n v="0.46576852038678235"/>
  </r>
  <r>
    <n v="4467"/>
    <d v="2026-07-30T00:00:00"/>
    <n v="2026"/>
    <x v="2"/>
    <n v="7"/>
    <x v="6"/>
    <x v="3"/>
    <x v="7"/>
    <x v="0"/>
    <s v="Returning"/>
    <x v="2"/>
    <s v="Insulated Bottle"/>
    <n v="2"/>
    <n v="36.21"/>
    <n v="0"/>
    <n v="13.5"/>
    <n v="72.42"/>
    <n v="27"/>
    <n v="45.42"/>
    <n v="0.62717481358740679"/>
  </r>
  <r>
    <n v="739"/>
    <d v="2026-07-31T00:00:00"/>
    <n v="2026"/>
    <x v="2"/>
    <n v="7"/>
    <x v="6"/>
    <x v="3"/>
    <x v="7"/>
    <x v="0"/>
    <s v="Business"/>
    <x v="0"/>
    <s v="Cycling Pack 12L"/>
    <n v="5"/>
    <n v="104.65"/>
    <n v="0"/>
    <n v="49.2"/>
    <n v="523.25"/>
    <n v="246"/>
    <n v="277.25"/>
    <n v="0.52986144290492121"/>
  </r>
  <r>
    <n v="2376"/>
    <d v="2026-07-31T00:00:00"/>
    <n v="2026"/>
    <x v="2"/>
    <n v="7"/>
    <x v="6"/>
    <x v="2"/>
    <x v="5"/>
    <x v="1"/>
    <s v="Returning"/>
    <x v="3"/>
    <s v="Trail Tent 2P"/>
    <n v="5"/>
    <n v="198.35"/>
    <n v="0.05"/>
    <n v="104.96"/>
    <n v="942.16249999999991"/>
    <n v="524.79999999999995"/>
    <n v="417.36249999999995"/>
    <n v="0.44298356175288234"/>
  </r>
  <r>
    <n v="3109"/>
    <d v="2026-07-31T00:00:00"/>
    <n v="2026"/>
    <x v="2"/>
    <n v="7"/>
    <x v="6"/>
    <x v="0"/>
    <x v="0"/>
    <x v="3"/>
    <s v="Returning"/>
    <x v="4"/>
    <s v="Recovery Roller"/>
    <n v="2"/>
    <n v="36.56"/>
    <n v="0.05"/>
    <n v="13.76"/>
    <n v="69.463999999999999"/>
    <n v="27.52"/>
    <n v="41.944000000000003"/>
    <n v="0.60382356328457909"/>
  </r>
  <r>
    <n v="4362"/>
    <d v="2026-07-31T00:00:00"/>
    <n v="2026"/>
    <x v="2"/>
    <n v="7"/>
    <x v="6"/>
    <x v="1"/>
    <x v="14"/>
    <x v="0"/>
    <s v="Returning"/>
    <x v="1"/>
    <s v="Hiking Daypack 20L"/>
    <n v="5"/>
    <n v="92.41"/>
    <n v="0"/>
    <n v="44.29"/>
    <n v="462.04999999999995"/>
    <n v="221.45"/>
    <n v="240.59999999999997"/>
    <n v="0.52072286549074775"/>
  </r>
  <r>
    <n v="777"/>
    <d v="2026-08-01T00:00:00"/>
    <n v="2026"/>
    <x v="2"/>
    <n v="8"/>
    <x v="7"/>
    <x v="3"/>
    <x v="13"/>
    <x v="0"/>
    <s v="Returning"/>
    <x v="3"/>
    <s v="Compact Sleeping Bag"/>
    <n v="4"/>
    <n v="121.87"/>
    <n v="0"/>
    <n v="59.89"/>
    <n v="487.48"/>
    <n v="239.56"/>
    <n v="247.92000000000002"/>
    <n v="0.50857471075736438"/>
  </r>
  <r>
    <n v="831"/>
    <d v="2026-08-01T00:00:00"/>
    <n v="2026"/>
    <x v="2"/>
    <n v="8"/>
    <x v="7"/>
    <x v="3"/>
    <x v="8"/>
    <x v="0"/>
    <s v="Returning"/>
    <x v="2"/>
    <s v="Carry-On Duffel"/>
    <n v="2"/>
    <n v="130.9"/>
    <n v="0.05"/>
    <n v="67.959999999999994"/>
    <n v="248.71"/>
    <n v="135.91999999999999"/>
    <n v="112.79000000000002"/>
    <n v="0.45350006031120588"/>
  </r>
  <r>
    <n v="2059"/>
    <d v="2026-08-01T00:00:00"/>
    <n v="2026"/>
    <x v="2"/>
    <n v="8"/>
    <x v="7"/>
    <x v="2"/>
    <x v="2"/>
    <x v="2"/>
    <s v="New"/>
    <x v="0"/>
    <s v="Trail Bike Light"/>
    <n v="1"/>
    <n v="50.98"/>
    <n v="0"/>
    <n v="22.92"/>
    <n v="50.98"/>
    <n v="22.92"/>
    <n v="28.059999999999995"/>
    <n v="0.55041192624558644"/>
  </r>
  <r>
    <n v="2519"/>
    <d v="2026-08-01T00:00:00"/>
    <n v="2026"/>
    <x v="2"/>
    <n v="8"/>
    <x v="7"/>
    <x v="2"/>
    <x v="2"/>
    <x v="0"/>
    <s v="Returning"/>
    <x v="1"/>
    <s v="Hiking Daypack 20L"/>
    <n v="2"/>
    <n v="91.11"/>
    <n v="0"/>
    <n v="44.19"/>
    <n v="182.22"/>
    <n v="88.38"/>
    <n v="93.84"/>
    <n v="0.51498189002304906"/>
  </r>
  <r>
    <n v="2644"/>
    <d v="2026-08-01T00:00:00"/>
    <n v="2026"/>
    <x v="2"/>
    <n v="8"/>
    <x v="7"/>
    <x v="0"/>
    <x v="0"/>
    <x v="3"/>
    <s v="Returning"/>
    <x v="2"/>
    <s v="Insulated Bottle"/>
    <n v="3"/>
    <n v="35.619999999999997"/>
    <n v="0.05"/>
    <n v="13.47"/>
    <n v="101.51699999999998"/>
    <n v="40.410000000000004"/>
    <n v="61.106999999999978"/>
    <n v="0.60193859156594454"/>
  </r>
  <r>
    <n v="4141"/>
    <d v="2026-08-01T00:00:00"/>
    <n v="2026"/>
    <x v="2"/>
    <n v="8"/>
    <x v="7"/>
    <x v="3"/>
    <x v="13"/>
    <x v="0"/>
    <s v="New"/>
    <x v="1"/>
    <s v="Hiking Daypack 20L"/>
    <n v="1"/>
    <n v="91.95"/>
    <n v="0.05"/>
    <n v="46.47"/>
    <n v="87.352499999999992"/>
    <n v="46.47"/>
    <n v="40.882499999999993"/>
    <n v="0.46801751523997592"/>
  </r>
  <r>
    <n v="4804"/>
    <d v="2026-08-01T00:00:00"/>
    <n v="2026"/>
    <x v="2"/>
    <n v="8"/>
    <x v="7"/>
    <x v="0"/>
    <x v="9"/>
    <x v="0"/>
    <s v="Returning"/>
    <x v="4"/>
    <s v="Training Mat"/>
    <n v="1"/>
    <n v="49.46"/>
    <n v="0"/>
    <n v="21.47"/>
    <n v="49.46"/>
    <n v="21.47"/>
    <n v="27.990000000000002"/>
    <n v="0.5659118479579458"/>
  </r>
  <r>
    <n v="5161"/>
    <d v="2026-08-01T00:00:00"/>
    <n v="2026"/>
    <x v="2"/>
    <n v="8"/>
    <x v="7"/>
    <x v="0"/>
    <x v="15"/>
    <x v="0"/>
    <s v="New"/>
    <x v="0"/>
    <s v="Compact Repair Kit"/>
    <n v="1"/>
    <n v="41.25"/>
    <n v="0.05"/>
    <n v="16.98"/>
    <n v="39.1875"/>
    <n v="16.98"/>
    <n v="22.2075"/>
    <n v="0.56669856459330148"/>
  </r>
  <r>
    <n v="590"/>
    <d v="2026-08-02T00:00:00"/>
    <n v="2026"/>
    <x v="2"/>
    <n v="8"/>
    <x v="7"/>
    <x v="2"/>
    <x v="5"/>
    <x v="0"/>
    <s v="Returning"/>
    <x v="2"/>
    <s v="Carry-On Duffel"/>
    <n v="4"/>
    <n v="133.65"/>
    <n v="0"/>
    <n v="66"/>
    <n v="534.6"/>
    <n v="264"/>
    <n v="270.60000000000002"/>
    <n v="0.50617283950617287"/>
  </r>
  <r>
    <n v="1599"/>
    <d v="2026-08-02T00:00:00"/>
    <n v="2026"/>
    <x v="2"/>
    <n v="8"/>
    <x v="7"/>
    <x v="3"/>
    <x v="4"/>
    <x v="0"/>
    <s v="Returning"/>
    <x v="3"/>
    <s v="Trail Tent 2P"/>
    <n v="2"/>
    <n v="200.45"/>
    <n v="0.05"/>
    <n v="105.42"/>
    <n v="380.85499999999996"/>
    <n v="210.84"/>
    <n v="170.01499999999996"/>
    <n v="0.44640348689133652"/>
  </r>
  <r>
    <n v="1665"/>
    <d v="2026-08-02T00:00:00"/>
    <n v="2026"/>
    <x v="2"/>
    <n v="8"/>
    <x v="7"/>
    <x v="0"/>
    <x v="0"/>
    <x v="3"/>
    <s v="Returning"/>
    <x v="0"/>
    <s v="Trail Bike Light"/>
    <n v="2"/>
    <n v="51.87"/>
    <n v="0.05"/>
    <n v="21.98"/>
    <n v="98.552999999999997"/>
    <n v="43.96"/>
    <n v="54.592999999999996"/>
    <n v="0.55394559272675614"/>
  </r>
  <r>
    <n v="2409"/>
    <d v="2026-08-02T00:00:00"/>
    <n v="2026"/>
    <x v="2"/>
    <n v="8"/>
    <x v="7"/>
    <x v="3"/>
    <x v="13"/>
    <x v="0"/>
    <s v="Returning"/>
    <x v="3"/>
    <s v="Portable Camp Stove"/>
    <n v="1"/>
    <n v="83.6"/>
    <n v="0.05"/>
    <n v="38.51"/>
    <n v="79.419999999999987"/>
    <n v="38.51"/>
    <n v="40.909999999999989"/>
    <n v="0.51510954419541677"/>
  </r>
  <r>
    <n v="2936"/>
    <d v="2026-08-02T00:00:00"/>
    <n v="2026"/>
    <x v="2"/>
    <n v="8"/>
    <x v="7"/>
    <x v="2"/>
    <x v="16"/>
    <x v="0"/>
    <s v="New"/>
    <x v="2"/>
    <s v="Insulated Bottle"/>
    <n v="1"/>
    <n v="35.74"/>
    <n v="0"/>
    <n v="13.49"/>
    <n v="35.74"/>
    <n v="13.49"/>
    <n v="22.25"/>
    <n v="0.62255176273083379"/>
  </r>
  <r>
    <n v="3397"/>
    <d v="2026-08-02T00:00:00"/>
    <n v="2026"/>
    <x v="2"/>
    <n v="8"/>
    <x v="7"/>
    <x v="3"/>
    <x v="4"/>
    <x v="0"/>
    <s v="Returning"/>
    <x v="0"/>
    <s v="Commuter Helmet"/>
    <n v="1"/>
    <n v="79.849999999999994"/>
    <n v="0.1"/>
    <n v="43.11"/>
    <n v="71.864999999999995"/>
    <n v="43.11"/>
    <n v="28.754999999999995"/>
    <n v="0.40012523481527862"/>
  </r>
  <r>
    <n v="4556"/>
    <d v="2026-08-02T00:00:00"/>
    <n v="2026"/>
    <x v="2"/>
    <n v="8"/>
    <x v="7"/>
    <x v="0"/>
    <x v="15"/>
    <x v="0"/>
    <s v="Returning"/>
    <x v="2"/>
    <s v="Packing Cube Set"/>
    <n v="2"/>
    <n v="46.44"/>
    <n v="0"/>
    <n v="18.489999999999998"/>
    <n v="92.88"/>
    <n v="36.979999999999997"/>
    <n v="55.9"/>
    <n v="0.60185185185185186"/>
  </r>
  <r>
    <n v="4614"/>
    <d v="2026-08-02T00:00:00"/>
    <n v="2026"/>
    <x v="2"/>
    <n v="8"/>
    <x v="7"/>
    <x v="3"/>
    <x v="8"/>
    <x v="2"/>
    <s v="Returning"/>
    <x v="0"/>
    <s v="Trail Bike Light"/>
    <n v="2"/>
    <n v="50.44"/>
    <n v="0"/>
    <n v="22.99"/>
    <n v="100.88"/>
    <n v="45.98"/>
    <n v="54.9"/>
    <n v="0.54421094369547984"/>
  </r>
  <r>
    <n v="4999"/>
    <d v="2026-08-02T00:00:00"/>
    <n v="2026"/>
    <x v="2"/>
    <n v="8"/>
    <x v="7"/>
    <x v="3"/>
    <x v="8"/>
    <x v="0"/>
    <s v="Returning"/>
    <x v="0"/>
    <s v="Commuter Helmet"/>
    <n v="2"/>
    <n v="81.38"/>
    <n v="0"/>
    <n v="42.19"/>
    <n v="162.76"/>
    <n v="84.38"/>
    <n v="78.38"/>
    <n v="0.4815679528139592"/>
  </r>
  <r>
    <n v="207"/>
    <d v="2026-08-03T00:00:00"/>
    <n v="2026"/>
    <x v="2"/>
    <n v="8"/>
    <x v="7"/>
    <x v="2"/>
    <x v="16"/>
    <x v="0"/>
    <s v="Returning"/>
    <x v="4"/>
    <s v="Resistance Band Set"/>
    <n v="1"/>
    <n v="41.3"/>
    <n v="0"/>
    <n v="14.52"/>
    <n v="41.3"/>
    <n v="14.52"/>
    <n v="26.779999999999998"/>
    <n v="0.64842615012106541"/>
  </r>
  <r>
    <n v="295"/>
    <d v="2026-08-03T00:00:00"/>
    <n v="2026"/>
    <x v="2"/>
    <n v="8"/>
    <x v="7"/>
    <x v="3"/>
    <x v="8"/>
    <x v="3"/>
    <s v="Returning"/>
    <x v="2"/>
    <s v="Insulated Bottle"/>
    <n v="2"/>
    <n v="36.15"/>
    <n v="0.1"/>
    <n v="13.19"/>
    <n v="65.069999999999993"/>
    <n v="26.38"/>
    <n v="38.69"/>
    <n v="0.59459044106347014"/>
  </r>
  <r>
    <n v="657"/>
    <d v="2026-08-03T00:00:00"/>
    <n v="2026"/>
    <x v="2"/>
    <n v="8"/>
    <x v="7"/>
    <x v="1"/>
    <x v="12"/>
    <x v="0"/>
    <s v="Returning"/>
    <x v="2"/>
    <s v="Carry-On Duffel"/>
    <n v="3"/>
    <n v="132.59"/>
    <n v="0.1"/>
    <n v="66.040000000000006"/>
    <n v="357.99299999999999"/>
    <n v="198.12"/>
    <n v="159.87299999999999"/>
    <n v="0.44658135773604507"/>
  </r>
  <r>
    <n v="694"/>
    <d v="2026-08-03T00:00:00"/>
    <n v="2026"/>
    <x v="2"/>
    <n v="8"/>
    <x v="7"/>
    <x v="2"/>
    <x v="3"/>
    <x v="0"/>
    <s v="New"/>
    <x v="1"/>
    <s v="Trail Boots"/>
    <n v="3"/>
    <n v="144"/>
    <n v="0"/>
    <n v="78.89"/>
    <n v="432"/>
    <n v="236.67000000000002"/>
    <n v="195.32999999999998"/>
    <n v="0.45215277777777774"/>
  </r>
  <r>
    <n v="1187"/>
    <d v="2026-08-03T00:00:00"/>
    <n v="2026"/>
    <x v="2"/>
    <n v="8"/>
    <x v="7"/>
    <x v="0"/>
    <x v="0"/>
    <x v="0"/>
    <s v="Returning"/>
    <x v="2"/>
    <s v="Packing Cube Set"/>
    <n v="2"/>
    <n v="45.45"/>
    <n v="0.05"/>
    <n v="18.829999999999998"/>
    <n v="86.355000000000004"/>
    <n v="37.659999999999997"/>
    <n v="48.695000000000007"/>
    <n v="0.56389323142840608"/>
  </r>
  <r>
    <n v="1915"/>
    <d v="2026-08-03T00:00:00"/>
    <n v="2026"/>
    <x v="2"/>
    <n v="8"/>
    <x v="7"/>
    <x v="1"/>
    <x v="6"/>
    <x v="0"/>
    <s v="Returning"/>
    <x v="0"/>
    <s v="Compact Repair Kit"/>
    <n v="1"/>
    <n v="41.16"/>
    <n v="0.05"/>
    <n v="16.66"/>
    <n v="39.101999999999997"/>
    <n v="16.66"/>
    <n v="22.441999999999997"/>
    <n v="0.57393483709273174"/>
  </r>
  <r>
    <n v="2156"/>
    <d v="2026-08-03T00:00:00"/>
    <n v="2026"/>
    <x v="2"/>
    <n v="8"/>
    <x v="7"/>
    <x v="0"/>
    <x v="0"/>
    <x v="2"/>
    <s v="Returning"/>
    <x v="2"/>
    <s v="Travel Backpack 35L"/>
    <n v="1"/>
    <n v="162.78"/>
    <n v="0"/>
    <n v="85.08"/>
    <n v="162.78"/>
    <n v="85.08"/>
    <n v="77.7"/>
    <n v="0.47733136748986366"/>
  </r>
  <r>
    <n v="2539"/>
    <d v="2026-08-03T00:00:00"/>
    <n v="2026"/>
    <x v="2"/>
    <n v="8"/>
    <x v="7"/>
    <x v="2"/>
    <x v="16"/>
    <x v="2"/>
    <s v="New"/>
    <x v="0"/>
    <s v="Commuter Helmet"/>
    <n v="1"/>
    <n v="80.040000000000006"/>
    <n v="0.1"/>
    <n v="41.88"/>
    <n v="72.036000000000001"/>
    <n v="41.88"/>
    <n v="30.155999999999999"/>
    <n v="0.41862402132267196"/>
  </r>
  <r>
    <n v="3803"/>
    <d v="2026-08-03T00:00:00"/>
    <n v="2026"/>
    <x v="2"/>
    <n v="8"/>
    <x v="7"/>
    <x v="2"/>
    <x v="5"/>
    <x v="0"/>
    <s v="New"/>
    <x v="1"/>
    <s v="Hiking Daypack 20L"/>
    <n v="1"/>
    <n v="90.21"/>
    <n v="0"/>
    <n v="46.31"/>
    <n v="90.21"/>
    <n v="46.31"/>
    <n v="43.899999999999991"/>
    <n v="0.48664227912648261"/>
  </r>
  <r>
    <n v="100"/>
    <d v="2026-08-04T00:00:00"/>
    <n v="2026"/>
    <x v="2"/>
    <n v="8"/>
    <x v="7"/>
    <x v="0"/>
    <x v="9"/>
    <x v="2"/>
    <s v="Business"/>
    <x v="2"/>
    <s v="Carry-On Duffel"/>
    <n v="1"/>
    <n v="133.6"/>
    <n v="0.1"/>
    <n v="67.3"/>
    <n v="120.24"/>
    <n v="67.3"/>
    <n v="52.94"/>
    <n v="0.44028609447771122"/>
  </r>
  <r>
    <n v="118"/>
    <d v="2026-08-04T00:00:00"/>
    <n v="2026"/>
    <x v="2"/>
    <n v="8"/>
    <x v="7"/>
    <x v="3"/>
    <x v="4"/>
    <x v="0"/>
    <s v="Returning"/>
    <x v="2"/>
    <s v="Packing Cube Set"/>
    <n v="1"/>
    <n v="47.53"/>
    <n v="0"/>
    <n v="18.04"/>
    <n v="47.53"/>
    <n v="18.04"/>
    <n v="29.490000000000002"/>
    <n v="0.62045024195245113"/>
  </r>
  <r>
    <n v="220"/>
    <d v="2026-08-04T00:00:00"/>
    <n v="2026"/>
    <x v="2"/>
    <n v="8"/>
    <x v="7"/>
    <x v="0"/>
    <x v="15"/>
    <x v="0"/>
    <s v="Returning"/>
    <x v="2"/>
    <s v="Packing Cube Set"/>
    <n v="2"/>
    <n v="46.71"/>
    <n v="0"/>
    <n v="18.41"/>
    <n v="93.42"/>
    <n v="36.82"/>
    <n v="56.6"/>
    <n v="0.60586598158852489"/>
  </r>
  <r>
    <n v="1145"/>
    <d v="2026-08-04T00:00:00"/>
    <n v="2026"/>
    <x v="2"/>
    <n v="8"/>
    <x v="7"/>
    <x v="2"/>
    <x v="16"/>
    <x v="3"/>
    <s v="New"/>
    <x v="3"/>
    <s v="Trail Tent 2P"/>
    <n v="1"/>
    <n v="197.26"/>
    <n v="0"/>
    <n v="104.09"/>
    <n v="197.26"/>
    <n v="104.09"/>
    <n v="93.169999999999987"/>
    <n v="0.47232079488999285"/>
  </r>
  <r>
    <n v="1289"/>
    <d v="2026-08-04T00:00:00"/>
    <n v="2026"/>
    <x v="2"/>
    <n v="8"/>
    <x v="7"/>
    <x v="2"/>
    <x v="16"/>
    <x v="3"/>
    <s v="New"/>
    <x v="1"/>
    <s v="Trekking Poles"/>
    <n v="1"/>
    <n v="70.56"/>
    <n v="0"/>
    <n v="32.11"/>
    <n v="70.56"/>
    <n v="32.11"/>
    <n v="38.450000000000003"/>
    <n v="0.54492630385487528"/>
  </r>
  <r>
    <n v="1411"/>
    <d v="2026-08-04T00:00:00"/>
    <n v="2026"/>
    <x v="2"/>
    <n v="8"/>
    <x v="7"/>
    <x v="1"/>
    <x v="12"/>
    <x v="0"/>
    <s v="Business"/>
    <x v="4"/>
    <s v="Recovery Roller"/>
    <n v="1"/>
    <n v="36.58"/>
    <n v="0"/>
    <n v="13.98"/>
    <n v="36.58"/>
    <n v="13.98"/>
    <n v="22.599999999999998"/>
    <n v="0.61782394751230174"/>
  </r>
  <r>
    <n v="1799"/>
    <d v="2026-08-04T00:00:00"/>
    <n v="2026"/>
    <x v="2"/>
    <n v="8"/>
    <x v="7"/>
    <x v="3"/>
    <x v="13"/>
    <x v="1"/>
    <s v="Business"/>
    <x v="0"/>
    <s v="Commuter Helmet"/>
    <n v="4"/>
    <n v="82.98"/>
    <n v="0.05"/>
    <n v="43.79"/>
    <n v="315.32400000000001"/>
    <n v="175.16"/>
    <n v="140.16400000000002"/>
    <n v="0.44450787126891711"/>
  </r>
  <r>
    <n v="1871"/>
    <d v="2026-08-04T00:00:00"/>
    <n v="2026"/>
    <x v="2"/>
    <n v="8"/>
    <x v="7"/>
    <x v="0"/>
    <x v="0"/>
    <x v="0"/>
    <s v="New"/>
    <x v="0"/>
    <s v="Compact Repair Kit"/>
    <n v="1"/>
    <n v="41.25"/>
    <n v="0"/>
    <n v="17.02"/>
    <n v="41.25"/>
    <n v="17.02"/>
    <n v="24.23"/>
    <n v="0.58739393939393936"/>
  </r>
  <r>
    <n v="4180"/>
    <d v="2026-08-04T00:00:00"/>
    <n v="2026"/>
    <x v="2"/>
    <n v="8"/>
    <x v="7"/>
    <x v="2"/>
    <x v="3"/>
    <x v="0"/>
    <s v="Returning"/>
    <x v="0"/>
    <s v="Cycling Pack 12L"/>
    <n v="1"/>
    <n v="101.37"/>
    <n v="0"/>
    <n v="51.56"/>
    <n v="101.37"/>
    <n v="51.56"/>
    <n v="49.81"/>
    <n v="0.49136825490776365"/>
  </r>
  <r>
    <n v="4338"/>
    <d v="2026-08-04T00:00:00"/>
    <n v="2026"/>
    <x v="2"/>
    <n v="8"/>
    <x v="7"/>
    <x v="2"/>
    <x v="16"/>
    <x v="0"/>
    <s v="Returning"/>
    <x v="3"/>
    <s v="Alpine Tent 4P"/>
    <n v="1"/>
    <n v="340.66"/>
    <n v="0.05"/>
    <n v="194.13"/>
    <n v="323.62700000000001"/>
    <n v="194.13"/>
    <n v="129.49700000000001"/>
    <n v="0.40014275693931595"/>
  </r>
  <r>
    <n v="4463"/>
    <d v="2026-08-04T00:00:00"/>
    <n v="2026"/>
    <x v="2"/>
    <n v="8"/>
    <x v="7"/>
    <x v="2"/>
    <x v="2"/>
    <x v="3"/>
    <s v="Business"/>
    <x v="0"/>
    <s v="Trail Bike Light"/>
    <n v="1"/>
    <n v="50.43"/>
    <n v="0.15"/>
    <n v="22.94"/>
    <n v="42.865499999999997"/>
    <n v="22.94"/>
    <n v="19.925499999999996"/>
    <n v="0.46483768998378644"/>
  </r>
  <r>
    <n v="382"/>
    <d v="2026-08-05T00:00:00"/>
    <n v="2026"/>
    <x v="2"/>
    <n v="8"/>
    <x v="7"/>
    <x v="3"/>
    <x v="8"/>
    <x v="0"/>
    <s v="New"/>
    <x v="4"/>
    <s v="Resistance Band Set"/>
    <n v="1"/>
    <n v="40.42"/>
    <n v="0.05"/>
    <n v="14.33"/>
    <n v="38.399000000000001"/>
    <n v="14.33"/>
    <n v="24.069000000000003"/>
    <n v="0.62681319826037141"/>
  </r>
  <r>
    <n v="1011"/>
    <d v="2026-08-05T00:00:00"/>
    <n v="2026"/>
    <x v="2"/>
    <n v="8"/>
    <x v="7"/>
    <x v="0"/>
    <x v="0"/>
    <x v="0"/>
    <s v="New"/>
    <x v="0"/>
    <s v="Trail Bike Light"/>
    <n v="1"/>
    <n v="51.81"/>
    <n v="0.05"/>
    <n v="22.28"/>
    <n v="49.219499999999996"/>
    <n v="22.28"/>
    <n v="26.939499999999995"/>
    <n v="0.54733388189640275"/>
  </r>
  <r>
    <n v="1148"/>
    <d v="2026-08-05T00:00:00"/>
    <n v="2026"/>
    <x v="2"/>
    <n v="8"/>
    <x v="7"/>
    <x v="2"/>
    <x v="2"/>
    <x v="2"/>
    <s v="New"/>
    <x v="4"/>
    <s v="Recovery Roller"/>
    <n v="3"/>
    <n v="35.9"/>
    <n v="0"/>
    <n v="14.11"/>
    <n v="107.69999999999999"/>
    <n v="42.33"/>
    <n v="65.36999999999999"/>
    <n v="0.60696378830083564"/>
  </r>
  <r>
    <n v="1397"/>
    <d v="2026-08-05T00:00:00"/>
    <n v="2026"/>
    <x v="2"/>
    <n v="8"/>
    <x v="7"/>
    <x v="1"/>
    <x v="14"/>
    <x v="2"/>
    <s v="Business"/>
    <x v="1"/>
    <s v="Hiking Daypack 20L"/>
    <n v="2"/>
    <n v="90.27"/>
    <n v="0.05"/>
    <n v="46.38"/>
    <n v="171.51299999999998"/>
    <n v="92.76"/>
    <n v="78.752999999999972"/>
    <n v="0.45916636056742044"/>
  </r>
  <r>
    <n v="2252"/>
    <d v="2026-08-05T00:00:00"/>
    <n v="2026"/>
    <x v="2"/>
    <n v="8"/>
    <x v="7"/>
    <x v="1"/>
    <x v="11"/>
    <x v="0"/>
    <s v="New"/>
    <x v="0"/>
    <s v="Trail Bike Light"/>
    <n v="1"/>
    <n v="49.68"/>
    <n v="0.05"/>
    <n v="22.02"/>
    <n v="47.195999999999998"/>
    <n v="22.02"/>
    <n v="25.175999999999998"/>
    <n v="0.53343503686753113"/>
  </r>
  <r>
    <n v="2415"/>
    <d v="2026-08-05T00:00:00"/>
    <n v="2026"/>
    <x v="2"/>
    <n v="8"/>
    <x v="7"/>
    <x v="1"/>
    <x v="12"/>
    <x v="0"/>
    <s v="New"/>
    <x v="2"/>
    <s v="Carry-On Duffel"/>
    <n v="2"/>
    <n v="131.25"/>
    <n v="0.05"/>
    <n v="65.42"/>
    <n v="249.375"/>
    <n v="130.84"/>
    <n v="118.535"/>
    <n v="0.47532832080200499"/>
  </r>
  <r>
    <n v="2525"/>
    <d v="2026-08-05T00:00:00"/>
    <n v="2026"/>
    <x v="2"/>
    <n v="8"/>
    <x v="7"/>
    <x v="3"/>
    <x v="4"/>
    <x v="2"/>
    <s v="New"/>
    <x v="4"/>
    <s v="Recovery Roller"/>
    <n v="2"/>
    <n v="36.78"/>
    <n v="0.05"/>
    <n v="13.85"/>
    <n v="69.882000000000005"/>
    <n v="27.7"/>
    <n v="42.182000000000002"/>
    <n v="0.60361752668784519"/>
  </r>
  <r>
    <n v="2652"/>
    <d v="2026-08-05T00:00:00"/>
    <n v="2026"/>
    <x v="2"/>
    <n v="8"/>
    <x v="7"/>
    <x v="2"/>
    <x v="2"/>
    <x v="2"/>
    <s v="Returning"/>
    <x v="0"/>
    <s v="Commuter Helmet"/>
    <n v="1"/>
    <n v="80.790000000000006"/>
    <n v="0.1"/>
    <n v="43.65"/>
    <n v="72.711000000000013"/>
    <n v="43.65"/>
    <n v="29.061000000000014"/>
    <n v="0.39967817799232591"/>
  </r>
  <r>
    <n v="4035"/>
    <d v="2026-08-05T00:00:00"/>
    <n v="2026"/>
    <x v="2"/>
    <n v="8"/>
    <x v="7"/>
    <x v="0"/>
    <x v="9"/>
    <x v="0"/>
    <s v="Returning"/>
    <x v="0"/>
    <s v="Compact Repair Kit"/>
    <n v="2"/>
    <n v="40.53"/>
    <n v="0.05"/>
    <n v="17.100000000000001"/>
    <n v="77.007000000000005"/>
    <n v="34.200000000000003"/>
    <n v="42.807000000000002"/>
    <n v="0.55588452997779425"/>
  </r>
  <r>
    <n v="4377"/>
    <d v="2026-08-05T00:00:00"/>
    <n v="2026"/>
    <x v="2"/>
    <n v="8"/>
    <x v="7"/>
    <x v="2"/>
    <x v="2"/>
    <x v="3"/>
    <s v="New"/>
    <x v="0"/>
    <s v="Commuter Helmet"/>
    <n v="2"/>
    <n v="81.66"/>
    <n v="0"/>
    <n v="42.11"/>
    <n v="163.32"/>
    <n v="84.22"/>
    <n v="79.099999999999994"/>
    <n v="0.48432525104090129"/>
  </r>
  <r>
    <n v="4734"/>
    <d v="2026-08-05T00:00:00"/>
    <n v="2026"/>
    <x v="2"/>
    <n v="8"/>
    <x v="7"/>
    <x v="1"/>
    <x v="12"/>
    <x v="3"/>
    <s v="Returning"/>
    <x v="1"/>
    <s v="Trail Boots"/>
    <n v="1"/>
    <n v="146.55000000000001"/>
    <n v="0"/>
    <n v="78.8"/>
    <n v="146.55000000000001"/>
    <n v="78.8"/>
    <n v="67.750000000000014"/>
    <n v="0.46229955646537024"/>
  </r>
  <r>
    <n v="4892"/>
    <d v="2026-08-05T00:00:00"/>
    <n v="2026"/>
    <x v="2"/>
    <n v="8"/>
    <x v="7"/>
    <x v="1"/>
    <x v="1"/>
    <x v="2"/>
    <s v="Returning"/>
    <x v="2"/>
    <s v="Travel Backpack 35L"/>
    <n v="2"/>
    <n v="161.75"/>
    <n v="0.1"/>
    <n v="85.85"/>
    <n v="291.15000000000003"/>
    <n v="171.7"/>
    <n v="119.45000000000005"/>
    <n v="0.41026962047054794"/>
  </r>
  <r>
    <n v="5059"/>
    <d v="2026-08-05T00:00:00"/>
    <n v="2026"/>
    <x v="2"/>
    <n v="8"/>
    <x v="7"/>
    <x v="1"/>
    <x v="1"/>
    <x v="3"/>
    <s v="Returning"/>
    <x v="3"/>
    <s v="Compact Sleeping Bag"/>
    <n v="2"/>
    <n v="122.47"/>
    <n v="0"/>
    <n v="59.73"/>
    <n v="244.94"/>
    <n v="119.46"/>
    <n v="125.48"/>
    <n v="0.5122887237690863"/>
  </r>
  <r>
    <n v="835"/>
    <d v="2026-08-06T00:00:00"/>
    <n v="2026"/>
    <x v="2"/>
    <n v="8"/>
    <x v="7"/>
    <x v="3"/>
    <x v="7"/>
    <x v="3"/>
    <s v="Returning"/>
    <x v="1"/>
    <s v="Trekking Poles"/>
    <n v="3"/>
    <n v="70.930000000000007"/>
    <n v="0"/>
    <n v="32.9"/>
    <n v="212.79000000000002"/>
    <n v="98.699999999999989"/>
    <n v="114.09000000000003"/>
    <n v="0.53616241364725792"/>
  </r>
  <r>
    <n v="1104"/>
    <d v="2026-08-06T00:00:00"/>
    <n v="2026"/>
    <x v="2"/>
    <n v="8"/>
    <x v="7"/>
    <x v="0"/>
    <x v="15"/>
    <x v="0"/>
    <s v="Returning"/>
    <x v="3"/>
    <s v="Trail Tent 2P"/>
    <n v="1"/>
    <n v="191.44"/>
    <n v="0"/>
    <n v="102.13"/>
    <n v="191.44"/>
    <n v="102.13"/>
    <n v="89.31"/>
    <n v="0.46651692436272463"/>
  </r>
  <r>
    <n v="1976"/>
    <d v="2026-08-06T00:00:00"/>
    <n v="2026"/>
    <x v="2"/>
    <n v="8"/>
    <x v="7"/>
    <x v="3"/>
    <x v="8"/>
    <x v="0"/>
    <s v="Returning"/>
    <x v="0"/>
    <s v="Commuter Helmet"/>
    <n v="2"/>
    <n v="82.92"/>
    <n v="0"/>
    <n v="41.64"/>
    <n v="165.84"/>
    <n v="83.28"/>
    <n v="82.56"/>
    <n v="0.49782923299565845"/>
  </r>
  <r>
    <n v="2596"/>
    <d v="2026-08-06T00:00:00"/>
    <n v="2026"/>
    <x v="2"/>
    <n v="8"/>
    <x v="7"/>
    <x v="2"/>
    <x v="3"/>
    <x v="2"/>
    <s v="Returning"/>
    <x v="3"/>
    <s v="Portable Camp Stove"/>
    <n v="1"/>
    <n v="82.82"/>
    <n v="0"/>
    <n v="38.83"/>
    <n v="82.82"/>
    <n v="38.83"/>
    <n v="43.989999999999995"/>
    <n v="0.53115189567737264"/>
  </r>
  <r>
    <n v="2693"/>
    <d v="2026-08-06T00:00:00"/>
    <n v="2026"/>
    <x v="2"/>
    <n v="8"/>
    <x v="7"/>
    <x v="3"/>
    <x v="8"/>
    <x v="0"/>
    <s v="New"/>
    <x v="3"/>
    <s v="Alpine Tent 4P"/>
    <n v="1"/>
    <n v="335.26"/>
    <n v="0.05"/>
    <n v="193.73"/>
    <n v="318.49699999999996"/>
    <n v="193.73"/>
    <n v="124.76699999999997"/>
    <n v="0.39173681384754011"/>
  </r>
  <r>
    <n v="3045"/>
    <d v="2026-08-06T00:00:00"/>
    <n v="2026"/>
    <x v="2"/>
    <n v="8"/>
    <x v="7"/>
    <x v="2"/>
    <x v="16"/>
    <x v="3"/>
    <s v="Business"/>
    <x v="2"/>
    <s v="Packing Cube Set"/>
    <n v="1"/>
    <n v="47.19"/>
    <n v="0.05"/>
    <n v="18.11"/>
    <n v="44.830499999999994"/>
    <n v="18.11"/>
    <n v="26.720499999999994"/>
    <n v="0.59603395010093574"/>
  </r>
  <r>
    <n v="3340"/>
    <d v="2026-08-06T00:00:00"/>
    <n v="2026"/>
    <x v="2"/>
    <n v="8"/>
    <x v="7"/>
    <x v="2"/>
    <x v="16"/>
    <x v="3"/>
    <s v="Returning"/>
    <x v="1"/>
    <s v="Hiking Daypack 20L"/>
    <n v="3"/>
    <n v="91.57"/>
    <n v="0"/>
    <n v="44.52"/>
    <n v="274.70999999999998"/>
    <n v="133.56"/>
    <n v="141.14999999999998"/>
    <n v="0.51381456808998571"/>
  </r>
  <r>
    <n v="3553"/>
    <d v="2026-08-06T00:00:00"/>
    <n v="2026"/>
    <x v="2"/>
    <n v="8"/>
    <x v="7"/>
    <x v="3"/>
    <x v="13"/>
    <x v="0"/>
    <s v="New"/>
    <x v="1"/>
    <s v="Summit Backpack 45L"/>
    <n v="4"/>
    <n v="154.41999999999999"/>
    <n v="0"/>
    <n v="77.86"/>
    <n v="617.67999999999995"/>
    <n v="311.44"/>
    <n v="306.23999999999995"/>
    <n v="0.49579070068643954"/>
  </r>
  <r>
    <n v="3807"/>
    <d v="2026-08-06T00:00:00"/>
    <n v="2026"/>
    <x v="2"/>
    <n v="8"/>
    <x v="7"/>
    <x v="0"/>
    <x v="0"/>
    <x v="3"/>
    <s v="Returning"/>
    <x v="0"/>
    <s v="Trail Bike Light"/>
    <n v="2"/>
    <n v="49.91"/>
    <n v="0.05"/>
    <n v="21.86"/>
    <n v="94.828999999999994"/>
    <n v="43.72"/>
    <n v="51.108999999999995"/>
    <n v="0.53895960096594919"/>
  </r>
  <r>
    <n v="4061"/>
    <d v="2026-08-06T00:00:00"/>
    <n v="2026"/>
    <x v="2"/>
    <n v="8"/>
    <x v="7"/>
    <x v="3"/>
    <x v="8"/>
    <x v="3"/>
    <s v="Returning"/>
    <x v="1"/>
    <s v="Hiking Daypack 20L"/>
    <n v="1"/>
    <n v="91.58"/>
    <n v="0.1"/>
    <n v="44.87"/>
    <n v="82.421999999999997"/>
    <n v="44.87"/>
    <n v="37.552"/>
    <n v="0.45560651282424597"/>
  </r>
  <r>
    <n v="4645"/>
    <d v="2026-08-06T00:00:00"/>
    <n v="2026"/>
    <x v="2"/>
    <n v="8"/>
    <x v="7"/>
    <x v="2"/>
    <x v="10"/>
    <x v="0"/>
    <s v="New"/>
    <x v="4"/>
    <s v="Resistance Band Set"/>
    <n v="3"/>
    <n v="41.11"/>
    <n v="0"/>
    <n v="14.49"/>
    <n v="123.33"/>
    <n v="43.47"/>
    <n v="79.86"/>
    <n v="0.64753101435173921"/>
  </r>
  <r>
    <n v="5104"/>
    <d v="2026-08-06T00:00:00"/>
    <n v="2026"/>
    <x v="2"/>
    <n v="8"/>
    <x v="7"/>
    <x v="1"/>
    <x v="12"/>
    <x v="0"/>
    <s v="Returning"/>
    <x v="2"/>
    <s v="Insulated Bottle"/>
    <n v="4"/>
    <n v="35.9"/>
    <n v="0"/>
    <n v="13.49"/>
    <n v="143.6"/>
    <n v="53.96"/>
    <n v="89.639999999999986"/>
    <n v="0.62423398328690805"/>
  </r>
  <r>
    <n v="813"/>
    <d v="2026-08-07T00:00:00"/>
    <n v="2026"/>
    <x v="2"/>
    <n v="8"/>
    <x v="7"/>
    <x v="2"/>
    <x v="16"/>
    <x v="0"/>
    <s v="Returning"/>
    <x v="4"/>
    <s v="Recovery Roller"/>
    <n v="1"/>
    <n v="36.33"/>
    <n v="0.05"/>
    <n v="13.78"/>
    <n v="34.513499999999993"/>
    <n v="13.78"/>
    <n v="20.733499999999992"/>
    <n v="0.60073594390600771"/>
  </r>
  <r>
    <n v="836"/>
    <d v="2026-08-07T00:00:00"/>
    <n v="2026"/>
    <x v="2"/>
    <n v="8"/>
    <x v="7"/>
    <x v="1"/>
    <x v="14"/>
    <x v="3"/>
    <s v="New"/>
    <x v="2"/>
    <s v="Packing Cube Set"/>
    <n v="5"/>
    <n v="45.94"/>
    <n v="0.05"/>
    <n v="18.059999999999999"/>
    <n v="218.21499999999997"/>
    <n v="90.3"/>
    <n v="127.91499999999998"/>
    <n v="0.5861879339183832"/>
  </r>
  <r>
    <n v="1266"/>
    <d v="2026-08-07T00:00:00"/>
    <n v="2026"/>
    <x v="2"/>
    <n v="8"/>
    <x v="7"/>
    <x v="0"/>
    <x v="15"/>
    <x v="2"/>
    <s v="Returning"/>
    <x v="4"/>
    <s v="Recovery Roller"/>
    <n v="1"/>
    <n v="36.630000000000003"/>
    <n v="0"/>
    <n v="13.7"/>
    <n v="36.630000000000003"/>
    <n v="13.7"/>
    <n v="22.930000000000003"/>
    <n v="0.62598962598962604"/>
  </r>
  <r>
    <n v="2201"/>
    <d v="2026-08-07T00:00:00"/>
    <n v="2026"/>
    <x v="2"/>
    <n v="8"/>
    <x v="7"/>
    <x v="1"/>
    <x v="1"/>
    <x v="0"/>
    <s v="Returning"/>
    <x v="1"/>
    <s v="Trail Boots"/>
    <n v="1"/>
    <n v="141.38"/>
    <n v="0.05"/>
    <n v="77.14"/>
    <n v="134.31099999999998"/>
    <n v="77.14"/>
    <n v="57.170999999999978"/>
    <n v="0.42566133823737434"/>
  </r>
  <r>
    <n v="2382"/>
    <d v="2026-08-07T00:00:00"/>
    <n v="2026"/>
    <x v="2"/>
    <n v="8"/>
    <x v="7"/>
    <x v="1"/>
    <x v="14"/>
    <x v="2"/>
    <s v="Returning"/>
    <x v="3"/>
    <s v="Alpine Tent 4P"/>
    <n v="3"/>
    <n v="343.45"/>
    <n v="0.05"/>
    <n v="195.73"/>
    <n v="978.83249999999987"/>
    <n v="587.18999999999994"/>
    <n v="391.64249999999993"/>
    <n v="0.40011186796515236"/>
  </r>
  <r>
    <n v="1227"/>
    <d v="2026-08-08T00:00:00"/>
    <n v="2026"/>
    <x v="2"/>
    <n v="8"/>
    <x v="7"/>
    <x v="3"/>
    <x v="8"/>
    <x v="0"/>
    <s v="Returning"/>
    <x v="0"/>
    <s v="Cycling Pack 12L"/>
    <n v="1"/>
    <n v="104.69"/>
    <n v="0"/>
    <n v="49.06"/>
    <n v="104.69"/>
    <n v="49.06"/>
    <n v="55.629999999999995"/>
    <n v="0.53137835514375775"/>
  </r>
  <r>
    <n v="1843"/>
    <d v="2026-08-08T00:00:00"/>
    <n v="2026"/>
    <x v="2"/>
    <n v="8"/>
    <x v="7"/>
    <x v="3"/>
    <x v="8"/>
    <x v="0"/>
    <s v="New"/>
    <x v="3"/>
    <s v="Alpine Tent 4P"/>
    <n v="2"/>
    <n v="341.23"/>
    <n v="0.05"/>
    <n v="192.5"/>
    <n v="648.33699999999999"/>
    <n v="385"/>
    <n v="263.33699999999999"/>
    <n v="0.40617302421425894"/>
  </r>
  <r>
    <n v="2369"/>
    <d v="2026-08-08T00:00:00"/>
    <n v="2026"/>
    <x v="2"/>
    <n v="8"/>
    <x v="7"/>
    <x v="3"/>
    <x v="8"/>
    <x v="2"/>
    <s v="New"/>
    <x v="3"/>
    <s v="Compact Sleeping Bag"/>
    <n v="1"/>
    <n v="125.95"/>
    <n v="0.05"/>
    <n v="61.9"/>
    <n v="119.6525"/>
    <n v="61.9"/>
    <n v="57.752500000000005"/>
    <n v="0.48266856104134892"/>
  </r>
  <r>
    <n v="2386"/>
    <d v="2026-08-08T00:00:00"/>
    <n v="2026"/>
    <x v="2"/>
    <n v="8"/>
    <x v="7"/>
    <x v="1"/>
    <x v="1"/>
    <x v="0"/>
    <s v="Returning"/>
    <x v="1"/>
    <s v="Hiking Daypack 20L"/>
    <n v="6"/>
    <n v="91.9"/>
    <n v="0.05"/>
    <n v="44.69"/>
    <n v="523.83000000000004"/>
    <n v="268.14"/>
    <n v="255.69000000000005"/>
    <n v="0.48811637363266713"/>
  </r>
  <r>
    <n v="2579"/>
    <d v="2026-08-08T00:00:00"/>
    <n v="2026"/>
    <x v="2"/>
    <n v="8"/>
    <x v="7"/>
    <x v="3"/>
    <x v="8"/>
    <x v="2"/>
    <s v="Returning"/>
    <x v="3"/>
    <s v="Portable Camp Stove"/>
    <n v="1"/>
    <n v="81.22"/>
    <n v="0"/>
    <n v="39.18"/>
    <n v="81.22"/>
    <n v="39.18"/>
    <n v="42.04"/>
    <n v="0.51760650086185667"/>
  </r>
  <r>
    <n v="3075"/>
    <d v="2026-08-08T00:00:00"/>
    <n v="2026"/>
    <x v="2"/>
    <n v="8"/>
    <x v="7"/>
    <x v="0"/>
    <x v="0"/>
    <x v="0"/>
    <s v="Business"/>
    <x v="1"/>
    <s v="Trekking Poles"/>
    <n v="2"/>
    <n v="72.31"/>
    <n v="0"/>
    <n v="31.75"/>
    <n v="144.62"/>
    <n v="63.5"/>
    <n v="81.12"/>
    <n v="0.56091826856589688"/>
  </r>
  <r>
    <n v="3982"/>
    <d v="2026-08-08T00:00:00"/>
    <n v="2026"/>
    <x v="2"/>
    <n v="8"/>
    <x v="7"/>
    <x v="2"/>
    <x v="2"/>
    <x v="2"/>
    <s v="Returning"/>
    <x v="3"/>
    <s v="Portable Camp Stove"/>
    <n v="1"/>
    <n v="79.989999999999995"/>
    <n v="0.05"/>
    <n v="40.25"/>
    <n v="75.990499999999997"/>
    <n v="40.25"/>
    <n v="35.740499999999997"/>
    <n v="0.47032852790809376"/>
  </r>
  <r>
    <n v="4530"/>
    <d v="2026-08-08T00:00:00"/>
    <n v="2026"/>
    <x v="2"/>
    <n v="8"/>
    <x v="7"/>
    <x v="3"/>
    <x v="13"/>
    <x v="0"/>
    <s v="New"/>
    <x v="1"/>
    <s v="Summit Backpack 45L"/>
    <n v="1"/>
    <n v="151.87"/>
    <n v="0.1"/>
    <n v="76.97"/>
    <n v="136.68300000000002"/>
    <n v="76.97"/>
    <n v="59.713000000000022"/>
    <n v="0.4368721786908395"/>
  </r>
  <r>
    <n v="4641"/>
    <d v="2026-08-08T00:00:00"/>
    <n v="2026"/>
    <x v="2"/>
    <n v="8"/>
    <x v="7"/>
    <x v="3"/>
    <x v="8"/>
    <x v="3"/>
    <s v="New"/>
    <x v="1"/>
    <s v="Summit Backpack 45L"/>
    <n v="1"/>
    <n v="156.55000000000001"/>
    <n v="0"/>
    <n v="80.430000000000007"/>
    <n v="156.55000000000001"/>
    <n v="80.430000000000007"/>
    <n v="76.12"/>
    <n v="0.48623442989460236"/>
  </r>
  <r>
    <n v="4778"/>
    <d v="2026-08-08T00:00:00"/>
    <n v="2026"/>
    <x v="2"/>
    <n v="8"/>
    <x v="7"/>
    <x v="1"/>
    <x v="12"/>
    <x v="2"/>
    <s v="New"/>
    <x v="1"/>
    <s v="Summit Backpack 45L"/>
    <n v="1"/>
    <n v="152.72"/>
    <n v="0"/>
    <n v="77.73"/>
    <n v="152.72"/>
    <n v="77.73"/>
    <n v="74.989999999999995"/>
    <n v="0.4910293347302252"/>
  </r>
  <r>
    <n v="5132"/>
    <d v="2026-08-08T00:00:00"/>
    <n v="2026"/>
    <x v="2"/>
    <n v="8"/>
    <x v="7"/>
    <x v="1"/>
    <x v="12"/>
    <x v="0"/>
    <s v="Business"/>
    <x v="0"/>
    <s v="Compact Repair Kit"/>
    <n v="1"/>
    <n v="40.51"/>
    <n v="0.05"/>
    <n v="16.29"/>
    <n v="38.484499999999997"/>
    <n v="16.29"/>
    <n v="22.194499999999998"/>
    <n v="0.57671270251659756"/>
  </r>
  <r>
    <n v="227"/>
    <d v="2026-08-09T00:00:00"/>
    <n v="2026"/>
    <x v="2"/>
    <n v="8"/>
    <x v="7"/>
    <x v="3"/>
    <x v="7"/>
    <x v="3"/>
    <s v="Returning"/>
    <x v="4"/>
    <s v="Resistance Band Set"/>
    <n v="3"/>
    <n v="40.61"/>
    <n v="0"/>
    <n v="14.72"/>
    <n v="121.83"/>
    <n v="44.160000000000004"/>
    <n v="77.669999999999987"/>
    <n v="0.63752770253632096"/>
  </r>
  <r>
    <n v="390"/>
    <d v="2026-08-09T00:00:00"/>
    <n v="2026"/>
    <x v="2"/>
    <n v="8"/>
    <x v="7"/>
    <x v="2"/>
    <x v="5"/>
    <x v="2"/>
    <s v="New"/>
    <x v="1"/>
    <s v="Hiking Daypack 20L"/>
    <n v="1"/>
    <n v="93.41"/>
    <n v="0.05"/>
    <n v="44.7"/>
    <n v="88.739499999999992"/>
    <n v="44.7"/>
    <n v="44.03949999999999"/>
    <n v="0.49627843294136198"/>
  </r>
  <r>
    <n v="859"/>
    <d v="2026-08-09T00:00:00"/>
    <n v="2026"/>
    <x v="2"/>
    <n v="8"/>
    <x v="7"/>
    <x v="0"/>
    <x v="0"/>
    <x v="2"/>
    <s v="New"/>
    <x v="1"/>
    <s v="Hiking Daypack 20L"/>
    <n v="2"/>
    <n v="90.23"/>
    <n v="0"/>
    <n v="44.22"/>
    <n v="180.46"/>
    <n v="88.44"/>
    <n v="92.02000000000001"/>
    <n v="0.50991909564446414"/>
  </r>
  <r>
    <n v="1468"/>
    <d v="2026-08-09T00:00:00"/>
    <n v="2026"/>
    <x v="2"/>
    <n v="8"/>
    <x v="7"/>
    <x v="1"/>
    <x v="11"/>
    <x v="2"/>
    <s v="Returning"/>
    <x v="0"/>
    <s v="Trail Bike Light"/>
    <n v="1"/>
    <n v="51.75"/>
    <n v="0"/>
    <n v="22.36"/>
    <n v="51.75"/>
    <n v="22.36"/>
    <n v="29.39"/>
    <n v="0.56792270531400968"/>
  </r>
  <r>
    <n v="2356"/>
    <d v="2026-08-09T00:00:00"/>
    <n v="2026"/>
    <x v="2"/>
    <n v="8"/>
    <x v="7"/>
    <x v="3"/>
    <x v="13"/>
    <x v="2"/>
    <s v="New"/>
    <x v="0"/>
    <s v="Cycling Pack 12L"/>
    <n v="3"/>
    <n v="102.91"/>
    <n v="0.1"/>
    <n v="50.23"/>
    <n v="277.85700000000003"/>
    <n v="150.69"/>
    <n v="127.16700000000003"/>
    <n v="0.45767067232425318"/>
  </r>
  <r>
    <n v="3556"/>
    <d v="2026-08-09T00:00:00"/>
    <n v="2026"/>
    <x v="2"/>
    <n v="8"/>
    <x v="7"/>
    <x v="2"/>
    <x v="16"/>
    <x v="0"/>
    <s v="New"/>
    <x v="0"/>
    <s v="Commuter Helmet"/>
    <n v="4"/>
    <n v="82.63"/>
    <n v="0.1"/>
    <n v="43.78"/>
    <n v="297.46800000000002"/>
    <n v="175.12"/>
    <n v="122.34800000000001"/>
    <n v="0.41129802197211129"/>
  </r>
  <r>
    <n v="925"/>
    <d v="2026-08-10T00:00:00"/>
    <n v="2026"/>
    <x v="2"/>
    <n v="8"/>
    <x v="7"/>
    <x v="0"/>
    <x v="0"/>
    <x v="2"/>
    <s v="Returning"/>
    <x v="3"/>
    <s v="Trail Tent 2P"/>
    <n v="1"/>
    <n v="196.39"/>
    <n v="0"/>
    <n v="102.92"/>
    <n v="196.39"/>
    <n v="102.92"/>
    <n v="93.469999999999985"/>
    <n v="0.47594073017974436"/>
  </r>
  <r>
    <n v="1563"/>
    <d v="2026-08-10T00:00:00"/>
    <n v="2026"/>
    <x v="2"/>
    <n v="8"/>
    <x v="7"/>
    <x v="2"/>
    <x v="10"/>
    <x v="3"/>
    <s v="Business"/>
    <x v="2"/>
    <s v="Insulated Bottle"/>
    <n v="2"/>
    <n v="36.25"/>
    <n v="0"/>
    <n v="13.77"/>
    <n v="72.5"/>
    <n v="27.54"/>
    <n v="44.96"/>
    <n v="0.62013793103448278"/>
  </r>
  <r>
    <n v="1634"/>
    <d v="2026-08-10T00:00:00"/>
    <n v="2026"/>
    <x v="2"/>
    <n v="8"/>
    <x v="7"/>
    <x v="1"/>
    <x v="1"/>
    <x v="2"/>
    <s v="Returning"/>
    <x v="3"/>
    <s v="Trail Tent 2P"/>
    <n v="2"/>
    <n v="199.85"/>
    <n v="0.05"/>
    <n v="104.34"/>
    <n v="379.71499999999997"/>
    <n v="208.68"/>
    <n v="171.03499999999997"/>
    <n v="0.45042992770893953"/>
  </r>
  <r>
    <n v="2187"/>
    <d v="2026-08-10T00:00:00"/>
    <n v="2026"/>
    <x v="2"/>
    <n v="8"/>
    <x v="7"/>
    <x v="2"/>
    <x v="2"/>
    <x v="2"/>
    <s v="New"/>
    <x v="2"/>
    <s v="Packing Cube Set"/>
    <n v="1"/>
    <n v="46.32"/>
    <n v="0.05"/>
    <n v="18.34"/>
    <n v="44.003999999999998"/>
    <n v="18.34"/>
    <n v="25.663999999999998"/>
    <n v="0.58321970729933637"/>
  </r>
  <r>
    <n v="2773"/>
    <d v="2026-08-10T00:00:00"/>
    <n v="2026"/>
    <x v="2"/>
    <n v="8"/>
    <x v="7"/>
    <x v="1"/>
    <x v="14"/>
    <x v="0"/>
    <s v="New"/>
    <x v="1"/>
    <s v="Summit Backpack 45L"/>
    <n v="4"/>
    <n v="151.06"/>
    <n v="0"/>
    <n v="77.67"/>
    <n v="604.24"/>
    <n v="310.68"/>
    <n v="293.56"/>
    <n v="0.48583344366476894"/>
  </r>
  <r>
    <n v="5040"/>
    <d v="2026-08-10T00:00:00"/>
    <n v="2026"/>
    <x v="2"/>
    <n v="8"/>
    <x v="7"/>
    <x v="3"/>
    <x v="7"/>
    <x v="0"/>
    <s v="Returning"/>
    <x v="1"/>
    <s v="Trekking Poles"/>
    <n v="1"/>
    <n v="72.39"/>
    <n v="0.1"/>
    <n v="31.64"/>
    <n v="65.150999999999996"/>
    <n v="31.64"/>
    <n v="33.510999999999996"/>
    <n v="0.51435895074519189"/>
  </r>
  <r>
    <n v="415"/>
    <d v="2026-08-11T00:00:00"/>
    <n v="2026"/>
    <x v="2"/>
    <n v="8"/>
    <x v="7"/>
    <x v="0"/>
    <x v="9"/>
    <x v="2"/>
    <s v="Returning"/>
    <x v="1"/>
    <s v="Trekking Poles"/>
    <n v="1"/>
    <n v="72.650000000000006"/>
    <n v="0"/>
    <n v="31.72"/>
    <n v="72.650000000000006"/>
    <n v="31.72"/>
    <n v="40.930000000000007"/>
    <n v="0.56338609772883697"/>
  </r>
  <r>
    <n v="1111"/>
    <d v="2026-08-11T00:00:00"/>
    <n v="2026"/>
    <x v="2"/>
    <n v="8"/>
    <x v="7"/>
    <x v="3"/>
    <x v="13"/>
    <x v="0"/>
    <s v="New"/>
    <x v="3"/>
    <s v="Trail Tent 2P"/>
    <n v="1"/>
    <n v="198.44"/>
    <n v="0"/>
    <n v="106.79"/>
    <n v="198.44"/>
    <n v="106.79"/>
    <n v="91.649999999999991"/>
    <n v="0.46185244910300338"/>
  </r>
  <r>
    <n v="1243"/>
    <d v="2026-08-11T00:00:00"/>
    <n v="2026"/>
    <x v="2"/>
    <n v="8"/>
    <x v="7"/>
    <x v="2"/>
    <x v="16"/>
    <x v="0"/>
    <s v="Returning"/>
    <x v="3"/>
    <s v="Trail Tent 2P"/>
    <n v="1"/>
    <n v="193.67"/>
    <n v="0"/>
    <n v="103.79"/>
    <n v="193.67"/>
    <n v="103.79"/>
    <n v="89.879999999999981"/>
    <n v="0.46408839779005517"/>
  </r>
  <r>
    <n v="1326"/>
    <d v="2026-08-11T00:00:00"/>
    <n v="2026"/>
    <x v="2"/>
    <n v="8"/>
    <x v="7"/>
    <x v="3"/>
    <x v="8"/>
    <x v="0"/>
    <s v="Returning"/>
    <x v="2"/>
    <s v="Travel Backpack 35L"/>
    <n v="5"/>
    <n v="166.03"/>
    <n v="0"/>
    <n v="87.46"/>
    <n v="830.15"/>
    <n v="437.29999999999995"/>
    <n v="392.85"/>
    <n v="0.47322772992832624"/>
  </r>
  <r>
    <n v="1682"/>
    <d v="2026-08-11T00:00:00"/>
    <n v="2026"/>
    <x v="2"/>
    <n v="8"/>
    <x v="7"/>
    <x v="0"/>
    <x v="0"/>
    <x v="0"/>
    <s v="Business"/>
    <x v="3"/>
    <s v="Portable Camp Stove"/>
    <n v="2"/>
    <n v="81.569999999999993"/>
    <n v="0"/>
    <n v="40.36"/>
    <n v="163.13999999999999"/>
    <n v="80.72"/>
    <n v="82.419999999999987"/>
    <n v="0.50521024886600463"/>
  </r>
  <r>
    <n v="2618"/>
    <d v="2026-08-11T00:00:00"/>
    <n v="2026"/>
    <x v="2"/>
    <n v="8"/>
    <x v="7"/>
    <x v="0"/>
    <x v="15"/>
    <x v="2"/>
    <s v="Business"/>
    <x v="1"/>
    <s v="Trail Boots"/>
    <n v="2"/>
    <n v="143.86000000000001"/>
    <n v="0"/>
    <n v="81.23"/>
    <n v="287.72000000000003"/>
    <n v="162.46"/>
    <n v="125.26000000000002"/>
    <n v="0.43535381621020441"/>
  </r>
  <r>
    <n v="3319"/>
    <d v="2026-08-11T00:00:00"/>
    <n v="2026"/>
    <x v="2"/>
    <n v="8"/>
    <x v="7"/>
    <x v="1"/>
    <x v="14"/>
    <x v="0"/>
    <s v="Returning"/>
    <x v="1"/>
    <s v="Hiking Daypack 20L"/>
    <n v="3"/>
    <n v="93.53"/>
    <n v="0"/>
    <n v="46.19"/>
    <n v="280.59000000000003"/>
    <n v="138.57"/>
    <n v="142.02000000000004"/>
    <n v="0.5061477600769807"/>
  </r>
  <r>
    <n v="4600"/>
    <d v="2026-08-11T00:00:00"/>
    <n v="2026"/>
    <x v="2"/>
    <n v="8"/>
    <x v="7"/>
    <x v="3"/>
    <x v="4"/>
    <x v="1"/>
    <s v="Business"/>
    <x v="2"/>
    <s v="Travel Backpack 35L"/>
    <n v="10"/>
    <n v="162.38"/>
    <n v="0.05"/>
    <n v="85.82"/>
    <n v="1542.61"/>
    <n v="858.19999999999993"/>
    <n v="684.41"/>
    <n v="0.44367014345816508"/>
  </r>
  <r>
    <n v="5168"/>
    <d v="2026-08-11T00:00:00"/>
    <n v="2026"/>
    <x v="2"/>
    <n v="8"/>
    <x v="7"/>
    <x v="0"/>
    <x v="15"/>
    <x v="3"/>
    <s v="Business"/>
    <x v="4"/>
    <s v="Weighted Vest"/>
    <n v="1"/>
    <n v="122.52"/>
    <n v="0.05"/>
    <n v="69.66"/>
    <n v="116.39399999999999"/>
    <n v="69.66"/>
    <n v="46.733999999999995"/>
    <n v="0.40151554203824935"/>
  </r>
  <r>
    <n v="245"/>
    <d v="2026-08-12T00:00:00"/>
    <n v="2026"/>
    <x v="2"/>
    <n v="8"/>
    <x v="7"/>
    <x v="3"/>
    <x v="13"/>
    <x v="3"/>
    <s v="Returning"/>
    <x v="1"/>
    <s v="Trail Boots"/>
    <n v="1"/>
    <n v="142.84"/>
    <n v="0"/>
    <n v="77.7"/>
    <n v="142.84"/>
    <n v="77.7"/>
    <n v="65.14"/>
    <n v="0.4560347241669"/>
  </r>
  <r>
    <n v="322"/>
    <d v="2026-08-12T00:00:00"/>
    <n v="2026"/>
    <x v="2"/>
    <n v="8"/>
    <x v="7"/>
    <x v="1"/>
    <x v="14"/>
    <x v="2"/>
    <s v="Returning"/>
    <x v="1"/>
    <s v="Trekking Poles"/>
    <n v="3"/>
    <n v="72.349999999999994"/>
    <n v="0"/>
    <n v="32.119999999999997"/>
    <n v="217.04999999999998"/>
    <n v="96.359999999999985"/>
    <n v="120.69"/>
    <n v="0.55604699378023503"/>
  </r>
  <r>
    <n v="1101"/>
    <d v="2026-08-12T00:00:00"/>
    <n v="2026"/>
    <x v="2"/>
    <n v="8"/>
    <x v="7"/>
    <x v="3"/>
    <x v="4"/>
    <x v="0"/>
    <s v="New"/>
    <x v="4"/>
    <s v="Resistance Band Set"/>
    <n v="3"/>
    <n v="40.14"/>
    <n v="0.05"/>
    <n v="14.53"/>
    <n v="114.399"/>
    <n v="43.589999999999996"/>
    <n v="70.808999999999997"/>
    <n v="0.61896520074476169"/>
  </r>
  <r>
    <n v="1564"/>
    <d v="2026-08-12T00:00:00"/>
    <n v="2026"/>
    <x v="2"/>
    <n v="8"/>
    <x v="7"/>
    <x v="3"/>
    <x v="13"/>
    <x v="0"/>
    <s v="New"/>
    <x v="4"/>
    <s v="Training Mat"/>
    <n v="2"/>
    <n v="51.84"/>
    <n v="0"/>
    <n v="21.62"/>
    <n v="103.68"/>
    <n v="43.24"/>
    <n v="60.440000000000005"/>
    <n v="0.58294753086419759"/>
  </r>
  <r>
    <n v="3712"/>
    <d v="2026-08-12T00:00:00"/>
    <n v="2026"/>
    <x v="2"/>
    <n v="8"/>
    <x v="7"/>
    <x v="3"/>
    <x v="8"/>
    <x v="0"/>
    <s v="New"/>
    <x v="0"/>
    <s v="Commuter Helmet"/>
    <n v="3"/>
    <n v="82.32"/>
    <n v="0.15"/>
    <n v="41.95"/>
    <n v="209.91599999999997"/>
    <n v="125.85000000000001"/>
    <n v="84.06599999999996"/>
    <n v="0.40047447550448739"/>
  </r>
  <r>
    <n v="771"/>
    <d v="2026-08-13T00:00:00"/>
    <n v="2026"/>
    <x v="2"/>
    <n v="8"/>
    <x v="7"/>
    <x v="2"/>
    <x v="5"/>
    <x v="0"/>
    <s v="Returning"/>
    <x v="1"/>
    <s v="Hiking Daypack 20L"/>
    <n v="1"/>
    <n v="91.78"/>
    <n v="0"/>
    <n v="46.15"/>
    <n v="91.78"/>
    <n v="46.15"/>
    <n v="45.63"/>
    <n v="0.49716713881019831"/>
  </r>
  <r>
    <n v="2749"/>
    <d v="2026-08-13T00:00:00"/>
    <n v="2026"/>
    <x v="2"/>
    <n v="8"/>
    <x v="7"/>
    <x v="1"/>
    <x v="14"/>
    <x v="0"/>
    <s v="Business"/>
    <x v="1"/>
    <s v="Hiking Daypack 20L"/>
    <n v="2"/>
    <n v="93.13"/>
    <n v="0"/>
    <n v="45.68"/>
    <n v="186.26"/>
    <n v="91.36"/>
    <n v="94.899999999999991"/>
    <n v="0.50950284548480618"/>
  </r>
  <r>
    <n v="4252"/>
    <d v="2026-08-13T00:00:00"/>
    <n v="2026"/>
    <x v="2"/>
    <n v="8"/>
    <x v="7"/>
    <x v="1"/>
    <x v="12"/>
    <x v="0"/>
    <s v="Returning"/>
    <x v="2"/>
    <s v="Insulated Bottle"/>
    <n v="1"/>
    <n v="36.67"/>
    <n v="0.1"/>
    <n v="13.18"/>
    <n v="33.003"/>
    <n v="13.18"/>
    <n v="19.823"/>
    <n v="0.60064236584552921"/>
  </r>
  <r>
    <n v="4665"/>
    <d v="2026-08-13T00:00:00"/>
    <n v="2026"/>
    <x v="2"/>
    <n v="8"/>
    <x v="7"/>
    <x v="3"/>
    <x v="8"/>
    <x v="1"/>
    <s v="Returning"/>
    <x v="4"/>
    <s v="Training Mat"/>
    <n v="4"/>
    <n v="51.25"/>
    <n v="0.1"/>
    <n v="21.77"/>
    <n v="184.5"/>
    <n v="87.08"/>
    <n v="97.42"/>
    <n v="0.52802168021680218"/>
  </r>
  <r>
    <n v="4767"/>
    <d v="2026-08-13T00:00:00"/>
    <n v="2026"/>
    <x v="2"/>
    <n v="8"/>
    <x v="7"/>
    <x v="3"/>
    <x v="8"/>
    <x v="3"/>
    <s v="Business"/>
    <x v="4"/>
    <s v="Resistance Band Set"/>
    <n v="1"/>
    <n v="39.61"/>
    <n v="0.1"/>
    <n v="14.85"/>
    <n v="35.649000000000001"/>
    <n v="14.85"/>
    <n v="20.798999999999999"/>
    <n v="0.58343852562484222"/>
  </r>
  <r>
    <n v="4832"/>
    <d v="2026-08-13T00:00:00"/>
    <n v="2026"/>
    <x v="2"/>
    <n v="8"/>
    <x v="7"/>
    <x v="0"/>
    <x v="15"/>
    <x v="3"/>
    <s v="Returning"/>
    <x v="0"/>
    <s v="Commuter Helmet"/>
    <n v="2"/>
    <n v="81.59"/>
    <n v="0.15"/>
    <n v="43.9"/>
    <n v="138.703"/>
    <n v="87.8"/>
    <n v="50.903000000000006"/>
    <n v="0.3669927831409559"/>
  </r>
  <r>
    <n v="747"/>
    <d v="2026-08-14T00:00:00"/>
    <n v="2026"/>
    <x v="2"/>
    <n v="8"/>
    <x v="7"/>
    <x v="1"/>
    <x v="1"/>
    <x v="2"/>
    <s v="New"/>
    <x v="4"/>
    <s v="Weighted Vest"/>
    <n v="3"/>
    <n v="122.96"/>
    <n v="0.1"/>
    <n v="67.62"/>
    <n v="331.99200000000002"/>
    <n v="202.86"/>
    <n v="129.13200000000001"/>
    <n v="0.38896117978746475"/>
  </r>
  <r>
    <n v="2281"/>
    <d v="2026-08-14T00:00:00"/>
    <n v="2026"/>
    <x v="2"/>
    <n v="8"/>
    <x v="7"/>
    <x v="1"/>
    <x v="11"/>
    <x v="2"/>
    <s v="Returning"/>
    <x v="1"/>
    <s v="Trekking Poles"/>
    <n v="1"/>
    <n v="70.91"/>
    <n v="0"/>
    <n v="33.11"/>
    <n v="70.91"/>
    <n v="33.11"/>
    <n v="37.799999999999997"/>
    <n v="0.53307008884501483"/>
  </r>
  <r>
    <n v="2414"/>
    <d v="2026-08-14T00:00:00"/>
    <n v="2026"/>
    <x v="2"/>
    <n v="8"/>
    <x v="7"/>
    <x v="1"/>
    <x v="6"/>
    <x v="1"/>
    <s v="Business"/>
    <x v="0"/>
    <s v="Trail Bike Light"/>
    <n v="6"/>
    <n v="50.94"/>
    <n v="0.1"/>
    <n v="22.76"/>
    <n v="275.07600000000002"/>
    <n v="136.56"/>
    <n v="138.51600000000002"/>
    <n v="0.50355538105832576"/>
  </r>
  <r>
    <n v="3162"/>
    <d v="2026-08-14T00:00:00"/>
    <n v="2026"/>
    <x v="2"/>
    <n v="8"/>
    <x v="7"/>
    <x v="1"/>
    <x v="1"/>
    <x v="0"/>
    <s v="New"/>
    <x v="1"/>
    <s v="Trail Boots"/>
    <n v="1"/>
    <n v="144.96"/>
    <n v="0.05"/>
    <n v="77.959999999999994"/>
    <n v="137.71199999999999"/>
    <n v="77.959999999999994"/>
    <n v="59.751999999999995"/>
    <n v="0.43389101893807364"/>
  </r>
  <r>
    <n v="3200"/>
    <d v="2026-08-14T00:00:00"/>
    <n v="2026"/>
    <x v="2"/>
    <n v="8"/>
    <x v="7"/>
    <x v="3"/>
    <x v="8"/>
    <x v="2"/>
    <s v="New"/>
    <x v="1"/>
    <s v="Summit Backpack 45L"/>
    <n v="1"/>
    <n v="152.97"/>
    <n v="0"/>
    <n v="79.66"/>
    <n v="152.97"/>
    <n v="79.66"/>
    <n v="73.31"/>
    <n v="0.47924429626724196"/>
  </r>
  <r>
    <n v="3521"/>
    <d v="2026-08-14T00:00:00"/>
    <n v="2026"/>
    <x v="2"/>
    <n v="8"/>
    <x v="7"/>
    <x v="2"/>
    <x v="16"/>
    <x v="0"/>
    <s v="Business"/>
    <x v="2"/>
    <s v="Packing Cube Set"/>
    <n v="2"/>
    <n v="45.79"/>
    <n v="0"/>
    <n v="18.23"/>
    <n v="91.58"/>
    <n v="36.46"/>
    <n v="55.12"/>
    <n v="0.60187813933173184"/>
  </r>
  <r>
    <n v="4447"/>
    <d v="2026-08-14T00:00:00"/>
    <n v="2026"/>
    <x v="2"/>
    <n v="8"/>
    <x v="7"/>
    <x v="1"/>
    <x v="6"/>
    <x v="0"/>
    <s v="New"/>
    <x v="2"/>
    <s v="Travel Backpack 35L"/>
    <n v="1"/>
    <n v="161.31"/>
    <n v="0"/>
    <n v="87.81"/>
    <n v="161.31"/>
    <n v="87.81"/>
    <n v="73.5"/>
    <n v="0.45564441138181139"/>
  </r>
  <r>
    <n v="421"/>
    <d v="2026-08-15T00:00:00"/>
    <n v="2026"/>
    <x v="2"/>
    <n v="8"/>
    <x v="7"/>
    <x v="3"/>
    <x v="7"/>
    <x v="0"/>
    <s v="New"/>
    <x v="4"/>
    <s v="Recovery Roller"/>
    <n v="2"/>
    <n v="35.97"/>
    <n v="0.05"/>
    <n v="14.28"/>
    <n v="68.342999999999989"/>
    <n v="28.56"/>
    <n v="39.782999999999987"/>
    <n v="0.58210789693165343"/>
  </r>
  <r>
    <n v="962"/>
    <d v="2026-08-15T00:00:00"/>
    <n v="2026"/>
    <x v="2"/>
    <n v="8"/>
    <x v="7"/>
    <x v="0"/>
    <x v="0"/>
    <x v="2"/>
    <s v="New"/>
    <x v="4"/>
    <s v="Resistance Band Set"/>
    <n v="2"/>
    <n v="39.729999999999997"/>
    <n v="0"/>
    <n v="14.95"/>
    <n v="79.459999999999994"/>
    <n v="29.9"/>
    <n v="49.559999999999995"/>
    <n v="0.62371004278882458"/>
  </r>
  <r>
    <n v="1386"/>
    <d v="2026-08-15T00:00:00"/>
    <n v="2026"/>
    <x v="2"/>
    <n v="8"/>
    <x v="7"/>
    <x v="1"/>
    <x v="12"/>
    <x v="0"/>
    <s v="Business"/>
    <x v="2"/>
    <s v="Insulated Bottle"/>
    <n v="2"/>
    <n v="36.049999999999997"/>
    <n v="0"/>
    <n v="13.8"/>
    <n v="72.099999999999994"/>
    <n v="27.6"/>
    <n v="44.499999999999993"/>
    <n v="0.61719833564493753"/>
  </r>
  <r>
    <n v="3083"/>
    <d v="2026-08-15T00:00:00"/>
    <n v="2026"/>
    <x v="2"/>
    <n v="8"/>
    <x v="7"/>
    <x v="3"/>
    <x v="7"/>
    <x v="0"/>
    <s v="New"/>
    <x v="3"/>
    <s v="Trail Tent 2P"/>
    <n v="1"/>
    <n v="194.36"/>
    <n v="0"/>
    <n v="106.01"/>
    <n v="194.36"/>
    <n v="106.01"/>
    <n v="88.350000000000009"/>
    <n v="0.45456884132537562"/>
  </r>
  <r>
    <n v="3174"/>
    <d v="2026-08-15T00:00:00"/>
    <n v="2026"/>
    <x v="2"/>
    <n v="8"/>
    <x v="7"/>
    <x v="3"/>
    <x v="4"/>
    <x v="2"/>
    <s v="Returning"/>
    <x v="3"/>
    <s v="Trail Tent 2P"/>
    <n v="1"/>
    <n v="192.67"/>
    <n v="0.05"/>
    <n v="103.37"/>
    <n v="183.03649999999999"/>
    <n v="103.37"/>
    <n v="79.666499999999985"/>
    <n v="0.43524925356417976"/>
  </r>
  <r>
    <n v="4045"/>
    <d v="2026-08-15T00:00:00"/>
    <n v="2026"/>
    <x v="2"/>
    <n v="8"/>
    <x v="7"/>
    <x v="2"/>
    <x v="16"/>
    <x v="0"/>
    <s v="New"/>
    <x v="1"/>
    <s v="Hiking Daypack 20L"/>
    <n v="3"/>
    <n v="92.12"/>
    <n v="0.1"/>
    <n v="44.1"/>
    <n v="248.72400000000002"/>
    <n v="132.30000000000001"/>
    <n v="116.42400000000001"/>
    <n v="0.46808510638297873"/>
  </r>
  <r>
    <n v="4850"/>
    <d v="2026-08-15T00:00:00"/>
    <n v="2026"/>
    <x v="2"/>
    <n v="8"/>
    <x v="7"/>
    <x v="1"/>
    <x v="1"/>
    <x v="2"/>
    <s v="Business"/>
    <x v="3"/>
    <s v="Trail Tent 2P"/>
    <n v="1"/>
    <n v="192.82"/>
    <n v="0"/>
    <n v="104.98"/>
    <n v="192.82"/>
    <n v="104.98"/>
    <n v="87.839999999999989"/>
    <n v="0.45555440307022088"/>
  </r>
  <r>
    <n v="71"/>
    <d v="2026-08-16T00:00:00"/>
    <n v="2026"/>
    <x v="2"/>
    <n v="8"/>
    <x v="7"/>
    <x v="2"/>
    <x v="16"/>
    <x v="0"/>
    <s v="New"/>
    <x v="0"/>
    <s v="Commuter Helmet"/>
    <n v="3"/>
    <n v="80.099999999999994"/>
    <n v="0"/>
    <n v="42.41"/>
    <n v="240.29999999999998"/>
    <n v="127.22999999999999"/>
    <n v="113.07"/>
    <n v="0.47053682896379528"/>
  </r>
  <r>
    <n v="627"/>
    <d v="2026-08-16T00:00:00"/>
    <n v="2026"/>
    <x v="2"/>
    <n v="8"/>
    <x v="7"/>
    <x v="3"/>
    <x v="7"/>
    <x v="3"/>
    <s v="New"/>
    <x v="0"/>
    <s v="Commuter Helmet"/>
    <n v="6"/>
    <n v="83.26"/>
    <n v="0"/>
    <n v="43.8"/>
    <n v="499.56000000000006"/>
    <n v="262.79999999999995"/>
    <n v="236.7600000000001"/>
    <n v="0.47393706461686297"/>
  </r>
  <r>
    <n v="959"/>
    <d v="2026-08-16T00:00:00"/>
    <n v="2026"/>
    <x v="2"/>
    <n v="8"/>
    <x v="7"/>
    <x v="1"/>
    <x v="1"/>
    <x v="2"/>
    <s v="Returning"/>
    <x v="4"/>
    <s v="Resistance Band Set"/>
    <n v="4"/>
    <n v="40.46"/>
    <n v="0"/>
    <n v="15.12"/>
    <n v="161.84"/>
    <n v="60.48"/>
    <n v="101.36000000000001"/>
    <n v="0.62629757785467133"/>
  </r>
  <r>
    <n v="967"/>
    <d v="2026-08-16T00:00:00"/>
    <n v="2026"/>
    <x v="2"/>
    <n v="8"/>
    <x v="7"/>
    <x v="2"/>
    <x v="16"/>
    <x v="1"/>
    <s v="Returning"/>
    <x v="0"/>
    <s v="Commuter Helmet"/>
    <n v="5"/>
    <n v="81.55"/>
    <n v="0.2"/>
    <n v="42.09"/>
    <n v="326.20000000000005"/>
    <n v="210.45000000000002"/>
    <n v="115.75000000000003"/>
    <n v="0.3548436541998774"/>
  </r>
  <r>
    <n v="1267"/>
    <d v="2026-08-16T00:00:00"/>
    <n v="2026"/>
    <x v="2"/>
    <n v="8"/>
    <x v="7"/>
    <x v="1"/>
    <x v="12"/>
    <x v="2"/>
    <s v="New"/>
    <x v="3"/>
    <s v="Portable Camp Stove"/>
    <n v="2"/>
    <n v="83.56"/>
    <n v="0"/>
    <n v="39.119999999999997"/>
    <n v="167.12"/>
    <n v="78.239999999999995"/>
    <n v="88.88000000000001"/>
    <n v="0.53183341311632359"/>
  </r>
  <r>
    <n v="1394"/>
    <d v="2026-08-16T00:00:00"/>
    <n v="2026"/>
    <x v="2"/>
    <n v="8"/>
    <x v="7"/>
    <x v="2"/>
    <x v="10"/>
    <x v="0"/>
    <s v="Returning"/>
    <x v="3"/>
    <s v="Compact Sleeping Bag"/>
    <n v="3"/>
    <n v="125.75"/>
    <n v="0"/>
    <n v="62.05"/>
    <n v="377.25"/>
    <n v="186.14999999999998"/>
    <n v="191.10000000000002"/>
    <n v="0.50656063618290259"/>
  </r>
  <r>
    <n v="1652"/>
    <d v="2026-08-16T00:00:00"/>
    <n v="2026"/>
    <x v="2"/>
    <n v="8"/>
    <x v="7"/>
    <x v="0"/>
    <x v="0"/>
    <x v="0"/>
    <s v="Returning"/>
    <x v="2"/>
    <s v="Insulated Bottle"/>
    <n v="1"/>
    <n v="35.619999999999997"/>
    <n v="0.1"/>
    <n v="13.55"/>
    <n v="32.058"/>
    <n v="13.55"/>
    <n v="18.507999999999999"/>
    <n v="0.57732859192713204"/>
  </r>
  <r>
    <n v="2126"/>
    <d v="2026-08-16T00:00:00"/>
    <n v="2026"/>
    <x v="2"/>
    <n v="8"/>
    <x v="7"/>
    <x v="1"/>
    <x v="14"/>
    <x v="0"/>
    <s v="Business"/>
    <x v="0"/>
    <s v="Cycling Pack 12L"/>
    <n v="2"/>
    <n v="104.02"/>
    <n v="0"/>
    <n v="50.26"/>
    <n v="208.04"/>
    <n v="100.52"/>
    <n v="107.52"/>
    <n v="0.51682368775235532"/>
  </r>
  <r>
    <n v="2282"/>
    <d v="2026-08-16T00:00:00"/>
    <n v="2026"/>
    <x v="2"/>
    <n v="8"/>
    <x v="7"/>
    <x v="1"/>
    <x v="6"/>
    <x v="1"/>
    <s v="Business"/>
    <x v="1"/>
    <s v="Hiking Daypack 20L"/>
    <n v="8"/>
    <n v="92.71"/>
    <n v="0.1"/>
    <n v="44.83"/>
    <n v="667.51199999999994"/>
    <n v="358.64"/>
    <n v="308.87199999999996"/>
    <n v="0.46272126943036229"/>
  </r>
  <r>
    <n v="2426"/>
    <d v="2026-08-16T00:00:00"/>
    <n v="2026"/>
    <x v="2"/>
    <n v="8"/>
    <x v="7"/>
    <x v="1"/>
    <x v="12"/>
    <x v="0"/>
    <s v="New"/>
    <x v="1"/>
    <s v="Hiking Daypack 20L"/>
    <n v="1"/>
    <n v="90.58"/>
    <n v="0"/>
    <n v="44.53"/>
    <n v="90.58"/>
    <n v="44.53"/>
    <n v="46.05"/>
    <n v="0.50839037315080593"/>
  </r>
  <r>
    <n v="2534"/>
    <d v="2026-08-16T00:00:00"/>
    <n v="2026"/>
    <x v="2"/>
    <n v="8"/>
    <x v="7"/>
    <x v="1"/>
    <x v="14"/>
    <x v="0"/>
    <s v="New"/>
    <x v="3"/>
    <s v="Compact Sleeping Bag"/>
    <n v="1"/>
    <n v="120.22"/>
    <n v="0"/>
    <n v="62.31"/>
    <n v="120.22"/>
    <n v="62.31"/>
    <n v="57.91"/>
    <n v="0.48170021627017134"/>
  </r>
  <r>
    <n v="2948"/>
    <d v="2026-08-16T00:00:00"/>
    <n v="2026"/>
    <x v="2"/>
    <n v="8"/>
    <x v="7"/>
    <x v="2"/>
    <x v="2"/>
    <x v="2"/>
    <s v="New"/>
    <x v="2"/>
    <s v="Insulated Bottle"/>
    <n v="3"/>
    <n v="36.35"/>
    <n v="0"/>
    <n v="13.42"/>
    <n v="109.05000000000001"/>
    <n v="40.26"/>
    <n v="68.79000000000002"/>
    <n v="0.63081155433287495"/>
  </r>
  <r>
    <n v="3141"/>
    <d v="2026-08-16T00:00:00"/>
    <n v="2026"/>
    <x v="2"/>
    <n v="8"/>
    <x v="7"/>
    <x v="1"/>
    <x v="12"/>
    <x v="3"/>
    <s v="Returning"/>
    <x v="3"/>
    <s v="Trail Tent 2P"/>
    <n v="2"/>
    <n v="195.28"/>
    <n v="0"/>
    <n v="102.24"/>
    <n v="390.56"/>
    <n v="204.48"/>
    <n v="186.08"/>
    <n v="0.4764440802949611"/>
  </r>
  <r>
    <n v="3935"/>
    <d v="2026-08-16T00:00:00"/>
    <n v="2026"/>
    <x v="2"/>
    <n v="8"/>
    <x v="7"/>
    <x v="2"/>
    <x v="16"/>
    <x v="3"/>
    <s v="Returning"/>
    <x v="2"/>
    <s v="Packing Cube Set"/>
    <n v="4"/>
    <n v="46.05"/>
    <n v="0"/>
    <n v="18.75"/>
    <n v="184.2"/>
    <n v="75"/>
    <n v="109.19999999999999"/>
    <n v="0.5928338762214983"/>
  </r>
  <r>
    <n v="4636"/>
    <d v="2026-08-16T00:00:00"/>
    <n v="2026"/>
    <x v="2"/>
    <n v="8"/>
    <x v="7"/>
    <x v="0"/>
    <x v="0"/>
    <x v="2"/>
    <s v="Returning"/>
    <x v="3"/>
    <s v="Portable Camp Stove"/>
    <n v="1"/>
    <n v="81.040000000000006"/>
    <n v="0.1"/>
    <n v="39.29"/>
    <n v="72.936000000000007"/>
    <n v="39.29"/>
    <n v="33.646000000000008"/>
    <n v="0.46130854447735009"/>
  </r>
  <r>
    <n v="4895"/>
    <d v="2026-08-16T00:00:00"/>
    <n v="2026"/>
    <x v="2"/>
    <n v="8"/>
    <x v="7"/>
    <x v="0"/>
    <x v="15"/>
    <x v="2"/>
    <s v="Business"/>
    <x v="3"/>
    <s v="Trail Tent 2P"/>
    <n v="1"/>
    <n v="191.12"/>
    <n v="0.05"/>
    <n v="106.14"/>
    <n v="181.56399999999999"/>
    <n v="106.14"/>
    <n v="75.423999999999992"/>
    <n v="0.41541274702033443"/>
  </r>
  <r>
    <n v="5029"/>
    <d v="2026-08-16T00:00:00"/>
    <n v="2026"/>
    <x v="2"/>
    <n v="8"/>
    <x v="7"/>
    <x v="0"/>
    <x v="15"/>
    <x v="0"/>
    <s v="New"/>
    <x v="1"/>
    <s v="Summit Backpack 45L"/>
    <n v="1"/>
    <n v="156.19"/>
    <n v="0"/>
    <n v="79.239999999999995"/>
    <n v="156.19"/>
    <n v="79.239999999999995"/>
    <n v="76.95"/>
    <n v="0.49266918496702738"/>
  </r>
  <r>
    <n v="1965"/>
    <d v="2026-08-17T00:00:00"/>
    <n v="2026"/>
    <x v="2"/>
    <n v="8"/>
    <x v="7"/>
    <x v="1"/>
    <x v="11"/>
    <x v="0"/>
    <s v="Returning"/>
    <x v="2"/>
    <s v="Insulated Bottle"/>
    <n v="4"/>
    <n v="36.93"/>
    <n v="0"/>
    <n v="13.36"/>
    <n v="147.72"/>
    <n v="53.44"/>
    <n v="94.28"/>
    <n v="0.63823449769834828"/>
  </r>
  <r>
    <n v="3647"/>
    <d v="2026-08-17T00:00:00"/>
    <n v="2026"/>
    <x v="2"/>
    <n v="8"/>
    <x v="7"/>
    <x v="1"/>
    <x v="12"/>
    <x v="2"/>
    <s v="Returning"/>
    <x v="0"/>
    <s v="Cycling Pack 12L"/>
    <n v="3"/>
    <n v="104.96"/>
    <n v="0.05"/>
    <n v="51.66"/>
    <n v="299.13599999999997"/>
    <n v="154.97999999999999"/>
    <n v="144.15599999999998"/>
    <n v="0.48190789473684209"/>
  </r>
  <r>
    <n v="3918"/>
    <d v="2026-08-17T00:00:00"/>
    <n v="2026"/>
    <x v="2"/>
    <n v="8"/>
    <x v="7"/>
    <x v="1"/>
    <x v="1"/>
    <x v="3"/>
    <s v="New"/>
    <x v="2"/>
    <s v="Travel Backpack 35L"/>
    <n v="3"/>
    <n v="168.51"/>
    <n v="0"/>
    <n v="85.34"/>
    <n v="505.53"/>
    <n v="256.02"/>
    <n v="249.51"/>
    <n v="0.49356121298439265"/>
  </r>
  <r>
    <n v="4256"/>
    <d v="2026-08-17T00:00:00"/>
    <n v="2026"/>
    <x v="2"/>
    <n v="8"/>
    <x v="7"/>
    <x v="1"/>
    <x v="12"/>
    <x v="2"/>
    <s v="New"/>
    <x v="2"/>
    <s v="Packing Cube Set"/>
    <n v="1"/>
    <n v="46.44"/>
    <n v="0.05"/>
    <n v="18.59"/>
    <n v="44.117999999999995"/>
    <n v="18.59"/>
    <n v="25.527999999999995"/>
    <n v="0.57863003762636556"/>
  </r>
  <r>
    <n v="5087"/>
    <d v="2026-08-17T00:00:00"/>
    <n v="2026"/>
    <x v="2"/>
    <n v="8"/>
    <x v="7"/>
    <x v="0"/>
    <x v="0"/>
    <x v="0"/>
    <s v="New"/>
    <x v="1"/>
    <s v="Trekking Poles"/>
    <n v="1"/>
    <n v="69.900000000000006"/>
    <n v="0.1"/>
    <n v="31.43"/>
    <n v="62.910000000000004"/>
    <n v="31.43"/>
    <n v="31.480000000000004"/>
    <n v="0.50039739310125575"/>
  </r>
  <r>
    <n v="1921"/>
    <d v="2026-08-18T00:00:00"/>
    <n v="2026"/>
    <x v="2"/>
    <n v="8"/>
    <x v="7"/>
    <x v="3"/>
    <x v="13"/>
    <x v="0"/>
    <s v="New"/>
    <x v="0"/>
    <s v="Compact Repair Kit"/>
    <n v="2"/>
    <n v="39.83"/>
    <n v="0"/>
    <n v="17.18"/>
    <n v="79.66"/>
    <n v="34.36"/>
    <n v="45.3"/>
    <n v="0.56866683404468987"/>
  </r>
  <r>
    <n v="1966"/>
    <d v="2026-08-18T00:00:00"/>
    <n v="2026"/>
    <x v="2"/>
    <n v="8"/>
    <x v="7"/>
    <x v="0"/>
    <x v="9"/>
    <x v="0"/>
    <s v="New"/>
    <x v="2"/>
    <s v="Insulated Bottle"/>
    <n v="2"/>
    <n v="36.020000000000003"/>
    <n v="0"/>
    <n v="13.87"/>
    <n v="72.040000000000006"/>
    <n v="27.74"/>
    <n v="44.300000000000011"/>
    <n v="0.61493614658523055"/>
  </r>
  <r>
    <n v="2431"/>
    <d v="2026-08-18T00:00:00"/>
    <n v="2026"/>
    <x v="2"/>
    <n v="8"/>
    <x v="7"/>
    <x v="0"/>
    <x v="15"/>
    <x v="3"/>
    <s v="Business"/>
    <x v="4"/>
    <s v="Weighted Vest"/>
    <n v="3"/>
    <n v="125.31"/>
    <n v="0"/>
    <n v="67.64"/>
    <n v="375.93"/>
    <n v="202.92000000000002"/>
    <n v="173.01"/>
    <n v="0.46021865772883247"/>
  </r>
  <r>
    <n v="3676"/>
    <d v="2026-08-18T00:00:00"/>
    <n v="2026"/>
    <x v="2"/>
    <n v="8"/>
    <x v="7"/>
    <x v="1"/>
    <x v="12"/>
    <x v="0"/>
    <s v="Returning"/>
    <x v="1"/>
    <s v="Hiking Daypack 20L"/>
    <n v="3"/>
    <n v="92.5"/>
    <n v="0.1"/>
    <n v="46.38"/>
    <n v="249.75"/>
    <n v="139.14000000000001"/>
    <n v="110.60999999999999"/>
    <n v="0.4428828828828828"/>
  </r>
  <r>
    <n v="3972"/>
    <d v="2026-08-18T00:00:00"/>
    <n v="2026"/>
    <x v="2"/>
    <n v="8"/>
    <x v="7"/>
    <x v="1"/>
    <x v="1"/>
    <x v="1"/>
    <s v="Business"/>
    <x v="0"/>
    <s v="Cycling Pack 12L"/>
    <n v="5"/>
    <n v="100.48"/>
    <n v="0.1"/>
    <n v="49.67"/>
    <n v="452.16"/>
    <n v="248.35000000000002"/>
    <n v="203.81"/>
    <n v="0.45074752300070769"/>
  </r>
  <r>
    <n v="4056"/>
    <d v="2026-08-18T00:00:00"/>
    <n v="2026"/>
    <x v="2"/>
    <n v="8"/>
    <x v="7"/>
    <x v="0"/>
    <x v="15"/>
    <x v="3"/>
    <s v="New"/>
    <x v="3"/>
    <s v="Portable Camp Stove"/>
    <n v="2"/>
    <n v="79.78"/>
    <n v="0"/>
    <n v="38.770000000000003"/>
    <n v="159.56"/>
    <n v="77.540000000000006"/>
    <n v="82.02"/>
    <n v="0.51403860616695907"/>
  </r>
  <r>
    <n v="4471"/>
    <d v="2026-08-18T00:00:00"/>
    <n v="2026"/>
    <x v="2"/>
    <n v="8"/>
    <x v="7"/>
    <x v="2"/>
    <x v="10"/>
    <x v="1"/>
    <s v="Business"/>
    <x v="1"/>
    <s v="Trail Boots"/>
    <n v="4"/>
    <n v="144.44"/>
    <n v="0.1"/>
    <n v="77.66"/>
    <n v="519.98400000000004"/>
    <n v="310.64"/>
    <n v="209.34400000000005"/>
    <n v="0.4025970029847073"/>
  </r>
  <r>
    <n v="1054"/>
    <d v="2026-08-19T00:00:00"/>
    <n v="2026"/>
    <x v="2"/>
    <n v="8"/>
    <x v="7"/>
    <x v="1"/>
    <x v="1"/>
    <x v="0"/>
    <s v="Returning"/>
    <x v="1"/>
    <s v="Summit Backpack 45L"/>
    <n v="3"/>
    <n v="157.41999999999999"/>
    <n v="0"/>
    <n v="77.989999999999995"/>
    <n v="472.26"/>
    <n v="233.96999999999997"/>
    <n v="238.29000000000002"/>
    <n v="0.5045737517469191"/>
  </r>
  <r>
    <n v="1854"/>
    <d v="2026-08-19T00:00:00"/>
    <n v="2026"/>
    <x v="2"/>
    <n v="8"/>
    <x v="7"/>
    <x v="1"/>
    <x v="14"/>
    <x v="3"/>
    <s v="Business"/>
    <x v="1"/>
    <s v="Hiking Daypack 20L"/>
    <n v="1"/>
    <n v="90.37"/>
    <n v="0.05"/>
    <n v="45.89"/>
    <n v="85.851500000000001"/>
    <n v="45.89"/>
    <n v="39.961500000000001"/>
    <n v="0.46547235633623174"/>
  </r>
  <r>
    <n v="2140"/>
    <d v="2026-08-19T00:00:00"/>
    <n v="2026"/>
    <x v="2"/>
    <n v="8"/>
    <x v="7"/>
    <x v="1"/>
    <x v="6"/>
    <x v="1"/>
    <s v="Business"/>
    <x v="0"/>
    <s v="Cycling Pack 12L"/>
    <n v="15"/>
    <n v="104.79"/>
    <n v="0.15"/>
    <n v="49.67"/>
    <n v="1336.0725"/>
    <n v="745.05000000000007"/>
    <n v="591.02249999999992"/>
    <n v="0.44235810556687599"/>
  </r>
  <r>
    <n v="2328"/>
    <d v="2026-08-19T00:00:00"/>
    <n v="2026"/>
    <x v="2"/>
    <n v="8"/>
    <x v="7"/>
    <x v="2"/>
    <x v="2"/>
    <x v="0"/>
    <s v="Returning"/>
    <x v="2"/>
    <s v="Carry-On Duffel"/>
    <n v="1"/>
    <n v="130.94"/>
    <n v="0"/>
    <n v="66.06"/>
    <n v="130.94"/>
    <n v="66.06"/>
    <n v="64.88"/>
    <n v="0.49549411944402011"/>
  </r>
  <r>
    <n v="4215"/>
    <d v="2026-08-19T00:00:00"/>
    <n v="2026"/>
    <x v="2"/>
    <n v="8"/>
    <x v="7"/>
    <x v="1"/>
    <x v="6"/>
    <x v="0"/>
    <s v="Returning"/>
    <x v="0"/>
    <s v="Compact Repair Kit"/>
    <n v="1"/>
    <n v="40.42"/>
    <n v="0.05"/>
    <n v="16.62"/>
    <n v="38.399000000000001"/>
    <n v="16.62"/>
    <n v="21.779"/>
    <n v="0.5671762285476184"/>
  </r>
  <r>
    <n v="4563"/>
    <d v="2026-08-19T00:00:00"/>
    <n v="2026"/>
    <x v="2"/>
    <n v="8"/>
    <x v="7"/>
    <x v="1"/>
    <x v="11"/>
    <x v="3"/>
    <s v="Returning"/>
    <x v="3"/>
    <s v="Alpine Tent 4P"/>
    <n v="1"/>
    <n v="338.45"/>
    <n v="0.15"/>
    <n v="197.2"/>
    <n v="287.6825"/>
    <n v="197.2"/>
    <n v="90.482500000000016"/>
    <n v="0.31452208598020392"/>
  </r>
  <r>
    <n v="4775"/>
    <d v="2026-08-19T00:00:00"/>
    <n v="2026"/>
    <x v="2"/>
    <n v="8"/>
    <x v="7"/>
    <x v="2"/>
    <x v="10"/>
    <x v="3"/>
    <s v="Returning"/>
    <x v="0"/>
    <s v="Cycling Pack 12L"/>
    <n v="1"/>
    <n v="103.92"/>
    <n v="0.05"/>
    <n v="50.71"/>
    <n v="98.724000000000004"/>
    <n v="50.71"/>
    <n v="48.014000000000003"/>
    <n v="0.48634577205137558"/>
  </r>
  <r>
    <n v="247"/>
    <d v="2026-08-20T00:00:00"/>
    <n v="2026"/>
    <x v="2"/>
    <n v="8"/>
    <x v="7"/>
    <x v="0"/>
    <x v="9"/>
    <x v="0"/>
    <s v="New"/>
    <x v="0"/>
    <s v="Trail Bike Light"/>
    <n v="6"/>
    <n v="51.67"/>
    <n v="0.1"/>
    <n v="23.1"/>
    <n v="279.01799999999997"/>
    <n v="138.60000000000002"/>
    <n v="140.41799999999995"/>
    <n v="0.50325785433197845"/>
  </r>
  <r>
    <n v="827"/>
    <d v="2026-08-20T00:00:00"/>
    <n v="2026"/>
    <x v="2"/>
    <n v="8"/>
    <x v="7"/>
    <x v="1"/>
    <x v="12"/>
    <x v="1"/>
    <s v="Returning"/>
    <x v="2"/>
    <s v="Travel Backpack 35L"/>
    <n v="4"/>
    <n v="166.02"/>
    <n v="0.1"/>
    <n v="87.99"/>
    <n v="597.67200000000003"/>
    <n v="351.96"/>
    <n v="245.71200000000005"/>
    <n v="0.4111151266915633"/>
  </r>
  <r>
    <n v="1156"/>
    <d v="2026-08-20T00:00:00"/>
    <n v="2026"/>
    <x v="2"/>
    <n v="8"/>
    <x v="7"/>
    <x v="2"/>
    <x v="5"/>
    <x v="2"/>
    <s v="New"/>
    <x v="0"/>
    <s v="Trail Bike Light"/>
    <n v="2"/>
    <n v="50.59"/>
    <n v="0.1"/>
    <n v="22.68"/>
    <n v="91.062000000000012"/>
    <n v="45.36"/>
    <n v="45.702000000000012"/>
    <n v="0.5018778414706464"/>
  </r>
  <r>
    <n v="1543"/>
    <d v="2026-08-20T00:00:00"/>
    <n v="2026"/>
    <x v="2"/>
    <n v="8"/>
    <x v="7"/>
    <x v="3"/>
    <x v="7"/>
    <x v="2"/>
    <s v="Returning"/>
    <x v="1"/>
    <s v="Summit Backpack 45L"/>
    <n v="1"/>
    <n v="155.83000000000001"/>
    <n v="0"/>
    <n v="77.260000000000005"/>
    <n v="155.83000000000001"/>
    <n v="77.260000000000005"/>
    <n v="78.570000000000007"/>
    <n v="0.50420329846627732"/>
  </r>
  <r>
    <n v="2613"/>
    <d v="2026-08-20T00:00:00"/>
    <n v="2026"/>
    <x v="2"/>
    <n v="8"/>
    <x v="7"/>
    <x v="3"/>
    <x v="4"/>
    <x v="0"/>
    <s v="New"/>
    <x v="4"/>
    <s v="Recovery Roller"/>
    <n v="1"/>
    <n v="36.380000000000003"/>
    <n v="0.05"/>
    <n v="14.2"/>
    <n v="34.561"/>
    <n v="14.2"/>
    <n v="20.361000000000001"/>
    <n v="0.58913225890454557"/>
  </r>
  <r>
    <n v="3002"/>
    <d v="2026-08-20T00:00:00"/>
    <n v="2026"/>
    <x v="2"/>
    <n v="8"/>
    <x v="7"/>
    <x v="1"/>
    <x v="12"/>
    <x v="2"/>
    <s v="New"/>
    <x v="3"/>
    <s v="Compact Sleeping Bag"/>
    <n v="2"/>
    <n v="124.09"/>
    <n v="0"/>
    <n v="60.39"/>
    <n v="248.18"/>
    <n v="120.78"/>
    <n v="127.4"/>
    <n v="0.513337094044645"/>
  </r>
  <r>
    <n v="3103"/>
    <d v="2026-08-20T00:00:00"/>
    <n v="2026"/>
    <x v="2"/>
    <n v="8"/>
    <x v="7"/>
    <x v="3"/>
    <x v="8"/>
    <x v="0"/>
    <s v="New"/>
    <x v="1"/>
    <s v="Trail Boots"/>
    <n v="1"/>
    <n v="141.97999999999999"/>
    <n v="0.05"/>
    <n v="79.510000000000005"/>
    <n v="134.88099999999997"/>
    <n v="79.510000000000005"/>
    <n v="55.370999999999967"/>
    <n v="0.41051741905828082"/>
  </r>
  <r>
    <n v="3234"/>
    <d v="2026-08-20T00:00:00"/>
    <n v="2026"/>
    <x v="2"/>
    <n v="8"/>
    <x v="7"/>
    <x v="3"/>
    <x v="13"/>
    <x v="2"/>
    <s v="New"/>
    <x v="3"/>
    <s v="Compact Sleeping Bag"/>
    <n v="5"/>
    <n v="121.93"/>
    <n v="0.15"/>
    <n v="62.28"/>
    <n v="518.2025000000001"/>
    <n v="311.39999999999998"/>
    <n v="206.80250000000012"/>
    <n v="0.39907661580173792"/>
  </r>
  <r>
    <n v="3281"/>
    <d v="2026-08-20T00:00:00"/>
    <n v="2026"/>
    <x v="2"/>
    <n v="8"/>
    <x v="7"/>
    <x v="3"/>
    <x v="4"/>
    <x v="0"/>
    <s v="New"/>
    <x v="2"/>
    <s v="Insulated Bottle"/>
    <n v="1"/>
    <n v="35.58"/>
    <n v="0.15"/>
    <n v="13.94"/>
    <n v="30.242999999999999"/>
    <n v="13.94"/>
    <n v="16.302999999999997"/>
    <n v="0.53906689151208542"/>
  </r>
  <r>
    <n v="3870"/>
    <d v="2026-08-20T00:00:00"/>
    <n v="2026"/>
    <x v="2"/>
    <n v="8"/>
    <x v="7"/>
    <x v="2"/>
    <x v="5"/>
    <x v="3"/>
    <s v="Returning"/>
    <x v="1"/>
    <s v="Summit Backpack 45L"/>
    <n v="1"/>
    <n v="157.84"/>
    <n v="0"/>
    <n v="77.87"/>
    <n v="157.84"/>
    <n v="77.87"/>
    <n v="79.97"/>
    <n v="0.50665230613279266"/>
  </r>
  <r>
    <n v="3938"/>
    <d v="2026-08-20T00:00:00"/>
    <n v="2026"/>
    <x v="2"/>
    <n v="8"/>
    <x v="7"/>
    <x v="1"/>
    <x v="12"/>
    <x v="0"/>
    <s v="New"/>
    <x v="3"/>
    <s v="Alpine Tent 4P"/>
    <n v="1"/>
    <n v="336.35"/>
    <n v="0"/>
    <n v="195.07"/>
    <n v="336.35"/>
    <n v="195.07"/>
    <n v="141.28000000000003"/>
    <n v="0.42003865021554931"/>
  </r>
  <r>
    <n v="4237"/>
    <d v="2026-08-20T00:00:00"/>
    <n v="2026"/>
    <x v="2"/>
    <n v="8"/>
    <x v="7"/>
    <x v="3"/>
    <x v="13"/>
    <x v="1"/>
    <s v="Returning"/>
    <x v="1"/>
    <s v="Summit Backpack 45L"/>
    <n v="3"/>
    <n v="153.03"/>
    <n v="0.15"/>
    <n v="78.239999999999995"/>
    <n v="390.22650000000004"/>
    <n v="234.71999999999997"/>
    <n v="155.50650000000007"/>
    <n v="0.39850317700104954"/>
  </r>
  <r>
    <n v="4970"/>
    <d v="2026-08-20T00:00:00"/>
    <n v="2026"/>
    <x v="2"/>
    <n v="8"/>
    <x v="7"/>
    <x v="1"/>
    <x v="14"/>
    <x v="0"/>
    <s v="Returning"/>
    <x v="0"/>
    <s v="Cycling Pack 12L"/>
    <n v="2"/>
    <n v="105.01"/>
    <n v="0.15"/>
    <n v="50.56"/>
    <n v="178.517"/>
    <n v="101.12"/>
    <n v="77.396999999999991"/>
    <n v="0.43355534766996978"/>
  </r>
  <r>
    <n v="515"/>
    <d v="2026-08-21T00:00:00"/>
    <n v="2026"/>
    <x v="2"/>
    <n v="8"/>
    <x v="7"/>
    <x v="0"/>
    <x v="0"/>
    <x v="2"/>
    <s v="Returning"/>
    <x v="2"/>
    <s v="Packing Cube Set"/>
    <n v="2"/>
    <n v="45.47"/>
    <n v="0"/>
    <n v="18.27"/>
    <n v="90.94"/>
    <n v="36.54"/>
    <n v="54.4"/>
    <n v="0.5981966131515285"/>
  </r>
  <r>
    <n v="661"/>
    <d v="2026-08-21T00:00:00"/>
    <n v="2026"/>
    <x v="2"/>
    <n v="8"/>
    <x v="7"/>
    <x v="0"/>
    <x v="15"/>
    <x v="2"/>
    <s v="New"/>
    <x v="2"/>
    <s v="Packing Cube Set"/>
    <n v="2"/>
    <n v="47.58"/>
    <n v="0.1"/>
    <n v="18.47"/>
    <n v="85.644000000000005"/>
    <n v="36.94"/>
    <n v="48.704000000000008"/>
    <n v="0.56867965064686377"/>
  </r>
  <r>
    <n v="1443"/>
    <d v="2026-08-21T00:00:00"/>
    <n v="2026"/>
    <x v="2"/>
    <n v="8"/>
    <x v="7"/>
    <x v="3"/>
    <x v="4"/>
    <x v="0"/>
    <s v="New"/>
    <x v="1"/>
    <s v="Summit Backpack 45L"/>
    <n v="5"/>
    <n v="155.65"/>
    <n v="0"/>
    <n v="79.13"/>
    <n v="778.25"/>
    <n v="395.65"/>
    <n v="382.6"/>
    <n v="0.49161580469000965"/>
  </r>
  <r>
    <n v="1446"/>
    <d v="2026-08-21T00:00:00"/>
    <n v="2026"/>
    <x v="2"/>
    <n v="8"/>
    <x v="7"/>
    <x v="3"/>
    <x v="13"/>
    <x v="2"/>
    <s v="Returning"/>
    <x v="3"/>
    <s v="Trail Tent 2P"/>
    <n v="1"/>
    <n v="195.15"/>
    <n v="0"/>
    <n v="101.99"/>
    <n v="195.15"/>
    <n v="101.99"/>
    <n v="93.160000000000011"/>
    <n v="0.47737637714578535"/>
  </r>
  <r>
    <n v="1524"/>
    <d v="2026-08-21T00:00:00"/>
    <n v="2026"/>
    <x v="2"/>
    <n v="8"/>
    <x v="7"/>
    <x v="1"/>
    <x v="6"/>
    <x v="3"/>
    <s v="New"/>
    <x v="0"/>
    <s v="Commuter Helmet"/>
    <n v="1"/>
    <n v="81.569999999999993"/>
    <n v="0"/>
    <n v="43.79"/>
    <n v="81.569999999999993"/>
    <n v="43.79"/>
    <n v="37.779999999999994"/>
    <n v="0.4631604756650729"/>
  </r>
  <r>
    <n v="1946"/>
    <d v="2026-08-21T00:00:00"/>
    <n v="2026"/>
    <x v="2"/>
    <n v="8"/>
    <x v="7"/>
    <x v="0"/>
    <x v="15"/>
    <x v="2"/>
    <s v="New"/>
    <x v="3"/>
    <s v="Compact Sleeping Bag"/>
    <n v="5"/>
    <n v="125.44"/>
    <n v="0"/>
    <n v="59.58"/>
    <n v="627.20000000000005"/>
    <n v="297.89999999999998"/>
    <n v="329.30000000000007"/>
    <n v="0.52503188775510212"/>
  </r>
  <r>
    <n v="2285"/>
    <d v="2026-08-21T00:00:00"/>
    <n v="2026"/>
    <x v="2"/>
    <n v="8"/>
    <x v="7"/>
    <x v="1"/>
    <x v="11"/>
    <x v="0"/>
    <s v="Business"/>
    <x v="1"/>
    <s v="Summit Backpack 45L"/>
    <n v="2"/>
    <n v="155.11000000000001"/>
    <n v="0.05"/>
    <n v="80.13"/>
    <n v="294.709"/>
    <n v="160.26"/>
    <n v="134.44900000000001"/>
    <n v="0.45620934548995795"/>
  </r>
  <r>
    <n v="2978"/>
    <d v="2026-08-21T00:00:00"/>
    <n v="2026"/>
    <x v="2"/>
    <n v="8"/>
    <x v="7"/>
    <x v="2"/>
    <x v="10"/>
    <x v="2"/>
    <s v="New"/>
    <x v="0"/>
    <s v="Commuter Helmet"/>
    <n v="1"/>
    <n v="80.7"/>
    <n v="0"/>
    <n v="41.98"/>
    <n v="80.7"/>
    <n v="41.98"/>
    <n v="38.720000000000006"/>
    <n v="0.47980173482032223"/>
  </r>
  <r>
    <n v="3842"/>
    <d v="2026-08-21T00:00:00"/>
    <n v="2026"/>
    <x v="2"/>
    <n v="8"/>
    <x v="7"/>
    <x v="3"/>
    <x v="8"/>
    <x v="1"/>
    <s v="Returning"/>
    <x v="1"/>
    <s v="Summit Backpack 45L"/>
    <n v="10"/>
    <n v="156.72"/>
    <n v="0.15"/>
    <n v="78.12"/>
    <n v="1332.12"/>
    <n v="781.2"/>
    <n v="550.91999999999985"/>
    <n v="0.41356634537429054"/>
  </r>
  <r>
    <n v="4220"/>
    <d v="2026-08-21T00:00:00"/>
    <n v="2026"/>
    <x v="2"/>
    <n v="8"/>
    <x v="7"/>
    <x v="1"/>
    <x v="14"/>
    <x v="1"/>
    <s v="Business"/>
    <x v="2"/>
    <s v="Travel Backpack 35L"/>
    <n v="5"/>
    <n v="162.76"/>
    <n v="0.15"/>
    <n v="85.32"/>
    <n v="691.7299999999999"/>
    <n v="426.59999999999997"/>
    <n v="265.12999999999994"/>
    <n v="0.38328538591647027"/>
  </r>
  <r>
    <n v="478"/>
    <d v="2026-08-22T00:00:00"/>
    <n v="2026"/>
    <x v="2"/>
    <n v="8"/>
    <x v="7"/>
    <x v="3"/>
    <x v="8"/>
    <x v="2"/>
    <s v="Business"/>
    <x v="4"/>
    <s v="Resistance Band Set"/>
    <n v="2"/>
    <n v="40.22"/>
    <n v="0"/>
    <n v="14.45"/>
    <n v="80.44"/>
    <n v="28.9"/>
    <n v="51.54"/>
    <n v="0.64072600696171056"/>
  </r>
  <r>
    <n v="491"/>
    <d v="2026-08-22T00:00:00"/>
    <n v="2026"/>
    <x v="2"/>
    <n v="8"/>
    <x v="7"/>
    <x v="0"/>
    <x v="9"/>
    <x v="3"/>
    <s v="New"/>
    <x v="2"/>
    <s v="Packing Cube Set"/>
    <n v="1"/>
    <n v="45.42"/>
    <n v="0.15"/>
    <n v="18.079999999999998"/>
    <n v="38.606999999999999"/>
    <n v="18.079999999999998"/>
    <n v="20.527000000000001"/>
    <n v="0.53169114409304019"/>
  </r>
  <r>
    <n v="862"/>
    <d v="2026-08-22T00:00:00"/>
    <n v="2026"/>
    <x v="2"/>
    <n v="8"/>
    <x v="7"/>
    <x v="0"/>
    <x v="9"/>
    <x v="0"/>
    <s v="Returning"/>
    <x v="1"/>
    <s v="Hiking Daypack 20L"/>
    <n v="1"/>
    <n v="93.55"/>
    <n v="0"/>
    <n v="44.89"/>
    <n v="93.55"/>
    <n v="44.89"/>
    <n v="48.66"/>
    <n v="0.5201496525921967"/>
  </r>
  <r>
    <n v="957"/>
    <d v="2026-08-22T00:00:00"/>
    <n v="2026"/>
    <x v="2"/>
    <n v="8"/>
    <x v="7"/>
    <x v="2"/>
    <x v="2"/>
    <x v="0"/>
    <s v="Returning"/>
    <x v="1"/>
    <s v="Trail Boots"/>
    <n v="2"/>
    <n v="146.85"/>
    <n v="0"/>
    <n v="81.010000000000005"/>
    <n v="293.7"/>
    <n v="162.02000000000001"/>
    <n v="131.67999999999998"/>
    <n v="0.44834865509022809"/>
  </r>
  <r>
    <n v="1728"/>
    <d v="2026-08-22T00:00:00"/>
    <n v="2026"/>
    <x v="2"/>
    <n v="8"/>
    <x v="7"/>
    <x v="0"/>
    <x v="9"/>
    <x v="1"/>
    <s v="Business"/>
    <x v="0"/>
    <s v="Cycling Pack 12L"/>
    <n v="6"/>
    <n v="101.54"/>
    <n v="0.1"/>
    <n v="50"/>
    <n v="548.31600000000003"/>
    <n v="300"/>
    <n v="248.31600000000003"/>
    <n v="0.45287024270676035"/>
  </r>
  <r>
    <n v="2743"/>
    <d v="2026-08-22T00:00:00"/>
    <n v="2026"/>
    <x v="2"/>
    <n v="8"/>
    <x v="7"/>
    <x v="3"/>
    <x v="7"/>
    <x v="0"/>
    <s v="Business"/>
    <x v="4"/>
    <s v="Weighted Vest"/>
    <n v="1"/>
    <n v="125.14"/>
    <n v="0"/>
    <n v="69.44"/>
    <n v="125.14"/>
    <n v="69.44"/>
    <n v="55.7"/>
    <n v="0.4451014863353045"/>
  </r>
  <r>
    <n v="3098"/>
    <d v="2026-08-22T00:00:00"/>
    <n v="2026"/>
    <x v="2"/>
    <n v="8"/>
    <x v="7"/>
    <x v="1"/>
    <x v="6"/>
    <x v="0"/>
    <s v="New"/>
    <x v="0"/>
    <s v="Commuter Helmet"/>
    <n v="2"/>
    <n v="80.239999999999995"/>
    <n v="0.1"/>
    <n v="42.09"/>
    <n v="144.43199999999999"/>
    <n v="84.18"/>
    <n v="60.251999999999981"/>
    <n v="0.41716517115320695"/>
  </r>
  <r>
    <n v="3606"/>
    <d v="2026-08-22T00:00:00"/>
    <n v="2026"/>
    <x v="2"/>
    <n v="8"/>
    <x v="7"/>
    <x v="3"/>
    <x v="4"/>
    <x v="0"/>
    <s v="Business"/>
    <x v="1"/>
    <s v="Trail Boots"/>
    <n v="1"/>
    <n v="147.24"/>
    <n v="0"/>
    <n v="79.11"/>
    <n v="147.24"/>
    <n v="79.11"/>
    <n v="68.13000000000001"/>
    <n v="0.46271393643031788"/>
  </r>
  <r>
    <n v="3815"/>
    <d v="2026-08-22T00:00:00"/>
    <n v="2026"/>
    <x v="2"/>
    <n v="8"/>
    <x v="7"/>
    <x v="2"/>
    <x v="2"/>
    <x v="0"/>
    <s v="Returning"/>
    <x v="3"/>
    <s v="Trail Tent 2P"/>
    <n v="2"/>
    <n v="199.53"/>
    <n v="0.05"/>
    <n v="105.87"/>
    <n v="379.10699999999997"/>
    <n v="211.74"/>
    <n v="167.36699999999996"/>
    <n v="0.44147694450379438"/>
  </r>
  <r>
    <n v="3979"/>
    <d v="2026-08-22T00:00:00"/>
    <n v="2026"/>
    <x v="2"/>
    <n v="8"/>
    <x v="7"/>
    <x v="2"/>
    <x v="5"/>
    <x v="0"/>
    <s v="Business"/>
    <x v="4"/>
    <s v="Resistance Band Set"/>
    <n v="1"/>
    <n v="40.19"/>
    <n v="0.05"/>
    <n v="14.73"/>
    <n v="38.180499999999995"/>
    <n v="14.73"/>
    <n v="23.450499999999995"/>
    <n v="0.61420096646193734"/>
  </r>
  <r>
    <n v="4160"/>
    <d v="2026-08-22T00:00:00"/>
    <n v="2026"/>
    <x v="2"/>
    <n v="8"/>
    <x v="7"/>
    <x v="3"/>
    <x v="7"/>
    <x v="3"/>
    <s v="Business"/>
    <x v="4"/>
    <s v="Weighted Vest"/>
    <n v="4"/>
    <n v="123.31"/>
    <n v="0"/>
    <n v="69.02"/>
    <n v="493.24"/>
    <n v="276.08"/>
    <n v="217.16000000000003"/>
    <n v="0.44027248398345636"/>
  </r>
  <r>
    <n v="4172"/>
    <d v="2026-08-22T00:00:00"/>
    <n v="2026"/>
    <x v="2"/>
    <n v="8"/>
    <x v="7"/>
    <x v="3"/>
    <x v="8"/>
    <x v="3"/>
    <s v="New"/>
    <x v="0"/>
    <s v="Compact Repair Kit"/>
    <n v="1"/>
    <n v="40.19"/>
    <n v="0.05"/>
    <n v="16.78"/>
    <n v="38.180499999999995"/>
    <n v="16.78"/>
    <n v="21.400499999999994"/>
    <n v="0.56050863660769235"/>
  </r>
  <r>
    <n v="4265"/>
    <d v="2026-08-22T00:00:00"/>
    <n v="2026"/>
    <x v="2"/>
    <n v="8"/>
    <x v="7"/>
    <x v="2"/>
    <x v="16"/>
    <x v="0"/>
    <s v="Returning"/>
    <x v="0"/>
    <s v="Compact Repair Kit"/>
    <n v="1"/>
    <n v="40.98"/>
    <n v="0.05"/>
    <n v="16.600000000000001"/>
    <n v="38.930999999999997"/>
    <n v="16.600000000000001"/>
    <n v="22.330999999999996"/>
    <n v="0.57360458246641488"/>
  </r>
  <r>
    <n v="4321"/>
    <d v="2026-08-22T00:00:00"/>
    <n v="2026"/>
    <x v="2"/>
    <n v="8"/>
    <x v="7"/>
    <x v="3"/>
    <x v="13"/>
    <x v="0"/>
    <s v="New"/>
    <x v="2"/>
    <s v="Insulated Bottle"/>
    <n v="3"/>
    <n v="35.380000000000003"/>
    <n v="0"/>
    <n v="13.91"/>
    <n v="106.14000000000001"/>
    <n v="41.730000000000004"/>
    <n v="64.410000000000011"/>
    <n v="0.60684002261164505"/>
  </r>
  <r>
    <n v="4975"/>
    <d v="2026-08-22T00:00:00"/>
    <n v="2026"/>
    <x v="2"/>
    <n v="8"/>
    <x v="7"/>
    <x v="2"/>
    <x v="10"/>
    <x v="2"/>
    <s v="New"/>
    <x v="2"/>
    <s v="Carry-On Duffel"/>
    <n v="4"/>
    <n v="134.49"/>
    <n v="0"/>
    <n v="68.17"/>
    <n v="537.96"/>
    <n v="272.68"/>
    <n v="265.28000000000003"/>
    <n v="0.49312216521674473"/>
  </r>
  <r>
    <n v="991"/>
    <d v="2026-08-23T00:00:00"/>
    <n v="2026"/>
    <x v="2"/>
    <n v="8"/>
    <x v="7"/>
    <x v="2"/>
    <x v="3"/>
    <x v="1"/>
    <s v="Business"/>
    <x v="1"/>
    <s v="Trail Boots"/>
    <n v="4"/>
    <n v="145.30000000000001"/>
    <n v="0.15"/>
    <n v="77.040000000000006"/>
    <n v="494.02000000000004"/>
    <n v="308.16000000000003"/>
    <n v="185.86"/>
    <n v="0.37621958625156876"/>
  </r>
  <r>
    <n v="1008"/>
    <d v="2026-08-23T00:00:00"/>
    <n v="2026"/>
    <x v="2"/>
    <n v="8"/>
    <x v="7"/>
    <x v="3"/>
    <x v="4"/>
    <x v="1"/>
    <s v="Business"/>
    <x v="2"/>
    <s v="Travel Backpack 35L"/>
    <n v="10"/>
    <n v="164.55"/>
    <n v="0.1"/>
    <n v="88.23"/>
    <n v="1480.95"/>
    <n v="882.30000000000007"/>
    <n v="598.65"/>
    <n v="0.40423376886458012"/>
  </r>
  <r>
    <n v="1083"/>
    <d v="2026-08-23T00:00:00"/>
    <n v="2026"/>
    <x v="2"/>
    <n v="8"/>
    <x v="7"/>
    <x v="0"/>
    <x v="15"/>
    <x v="2"/>
    <s v="New"/>
    <x v="0"/>
    <s v="Compact Repair Kit"/>
    <n v="1"/>
    <n v="39.590000000000003"/>
    <n v="0"/>
    <n v="16.899999999999999"/>
    <n v="39.590000000000003"/>
    <n v="16.899999999999999"/>
    <n v="22.690000000000005"/>
    <n v="0.57312452639555456"/>
  </r>
  <r>
    <n v="1553"/>
    <d v="2026-08-23T00:00:00"/>
    <n v="2026"/>
    <x v="2"/>
    <n v="8"/>
    <x v="7"/>
    <x v="2"/>
    <x v="2"/>
    <x v="1"/>
    <s v="Business"/>
    <x v="4"/>
    <s v="Training Mat"/>
    <n v="5"/>
    <n v="51.62"/>
    <n v="0.15"/>
    <n v="22.6"/>
    <n v="219.38499999999996"/>
    <n v="113"/>
    <n v="106.38499999999996"/>
    <n v="0.48492376415889865"/>
  </r>
  <r>
    <n v="1579"/>
    <d v="2026-08-23T00:00:00"/>
    <n v="2026"/>
    <x v="2"/>
    <n v="8"/>
    <x v="7"/>
    <x v="3"/>
    <x v="7"/>
    <x v="2"/>
    <s v="Returning"/>
    <x v="1"/>
    <s v="Hiking Daypack 20L"/>
    <n v="3"/>
    <n v="90.71"/>
    <n v="0"/>
    <n v="45.57"/>
    <n v="272.13"/>
    <n v="136.71"/>
    <n v="135.41999999999999"/>
    <n v="0.49762980928232825"/>
  </r>
  <r>
    <n v="1732"/>
    <d v="2026-08-23T00:00:00"/>
    <n v="2026"/>
    <x v="2"/>
    <n v="8"/>
    <x v="7"/>
    <x v="1"/>
    <x v="1"/>
    <x v="2"/>
    <s v="New"/>
    <x v="0"/>
    <s v="Compact Repair Kit"/>
    <n v="4"/>
    <n v="41.09"/>
    <n v="0"/>
    <n v="17"/>
    <n v="164.36"/>
    <n v="68"/>
    <n v="96.360000000000014"/>
    <n v="0.58627403261134103"/>
  </r>
  <r>
    <n v="2083"/>
    <d v="2026-08-23T00:00:00"/>
    <n v="2026"/>
    <x v="2"/>
    <n v="8"/>
    <x v="7"/>
    <x v="1"/>
    <x v="14"/>
    <x v="0"/>
    <s v="New"/>
    <x v="1"/>
    <s v="Hiking Daypack 20L"/>
    <n v="1"/>
    <n v="91.37"/>
    <n v="0"/>
    <n v="46.73"/>
    <n v="91.37"/>
    <n v="46.73"/>
    <n v="44.640000000000008"/>
    <n v="0.48856298566269024"/>
  </r>
  <r>
    <n v="2176"/>
    <d v="2026-08-23T00:00:00"/>
    <n v="2026"/>
    <x v="2"/>
    <n v="8"/>
    <x v="7"/>
    <x v="1"/>
    <x v="11"/>
    <x v="0"/>
    <s v="New"/>
    <x v="2"/>
    <s v="Packing Cube Set"/>
    <n v="1"/>
    <n v="46.92"/>
    <n v="0"/>
    <n v="18.3"/>
    <n v="46.92"/>
    <n v="18.3"/>
    <n v="28.62"/>
    <n v="0.60997442455242967"/>
  </r>
  <r>
    <n v="2723"/>
    <d v="2026-08-23T00:00:00"/>
    <n v="2026"/>
    <x v="2"/>
    <n v="8"/>
    <x v="7"/>
    <x v="0"/>
    <x v="0"/>
    <x v="0"/>
    <s v="New"/>
    <x v="0"/>
    <s v="Cycling Pack 12L"/>
    <n v="1"/>
    <n v="100.29"/>
    <n v="0.05"/>
    <n v="49.82"/>
    <n v="95.275500000000008"/>
    <n v="49.82"/>
    <n v="45.455500000000008"/>
    <n v="0.47709537079312103"/>
  </r>
  <r>
    <n v="3299"/>
    <d v="2026-08-23T00:00:00"/>
    <n v="2026"/>
    <x v="2"/>
    <n v="8"/>
    <x v="7"/>
    <x v="0"/>
    <x v="9"/>
    <x v="0"/>
    <s v="New"/>
    <x v="1"/>
    <s v="Trail Boots"/>
    <n v="1"/>
    <n v="147.11000000000001"/>
    <n v="0.15"/>
    <n v="79.599999999999994"/>
    <n v="125.04350000000001"/>
    <n v="79.599999999999994"/>
    <n v="45.443500000000014"/>
    <n v="0.36342152930780097"/>
  </r>
  <r>
    <n v="3398"/>
    <d v="2026-08-23T00:00:00"/>
    <n v="2026"/>
    <x v="2"/>
    <n v="8"/>
    <x v="7"/>
    <x v="1"/>
    <x v="12"/>
    <x v="0"/>
    <s v="New"/>
    <x v="1"/>
    <s v="Summit Backpack 45L"/>
    <n v="2"/>
    <n v="156.44999999999999"/>
    <n v="0"/>
    <n v="80.13"/>
    <n v="312.89999999999998"/>
    <n v="160.26"/>
    <n v="152.63999999999999"/>
    <n v="0.487823585810163"/>
  </r>
  <r>
    <n v="4012"/>
    <d v="2026-08-23T00:00:00"/>
    <n v="2026"/>
    <x v="2"/>
    <n v="8"/>
    <x v="7"/>
    <x v="1"/>
    <x v="14"/>
    <x v="0"/>
    <s v="New"/>
    <x v="1"/>
    <s v="Trekking Poles"/>
    <n v="2"/>
    <n v="72.97"/>
    <n v="0"/>
    <n v="33.25"/>
    <n v="145.94"/>
    <n v="66.5"/>
    <n v="79.44"/>
    <n v="0.54433328765245992"/>
  </r>
  <r>
    <n v="4064"/>
    <d v="2026-08-23T00:00:00"/>
    <n v="2026"/>
    <x v="2"/>
    <n v="8"/>
    <x v="7"/>
    <x v="3"/>
    <x v="7"/>
    <x v="3"/>
    <s v="Returning"/>
    <x v="4"/>
    <s v="Training Mat"/>
    <n v="2"/>
    <n v="51.63"/>
    <n v="0"/>
    <n v="21.39"/>
    <n v="103.26"/>
    <n v="42.78"/>
    <n v="60.480000000000004"/>
    <n v="0.58570598489250436"/>
  </r>
  <r>
    <n v="4671"/>
    <d v="2026-08-23T00:00:00"/>
    <n v="2026"/>
    <x v="2"/>
    <n v="8"/>
    <x v="7"/>
    <x v="1"/>
    <x v="12"/>
    <x v="1"/>
    <s v="Returning"/>
    <x v="0"/>
    <s v="Cycling Pack 12L"/>
    <n v="8"/>
    <n v="100.06"/>
    <n v="0.05"/>
    <n v="49.39"/>
    <n v="760.45600000000002"/>
    <n v="395.12"/>
    <n v="365.33600000000001"/>
    <n v="0.48041701295012468"/>
  </r>
  <r>
    <n v="1914"/>
    <d v="2026-08-24T00:00:00"/>
    <n v="2026"/>
    <x v="2"/>
    <n v="8"/>
    <x v="7"/>
    <x v="3"/>
    <x v="8"/>
    <x v="2"/>
    <s v="Returning"/>
    <x v="3"/>
    <s v="Portable Camp Stove"/>
    <n v="4"/>
    <n v="83.2"/>
    <n v="0"/>
    <n v="39.99"/>
    <n v="332.8"/>
    <n v="159.96"/>
    <n v="172.84"/>
    <n v="0.5193509615384615"/>
  </r>
  <r>
    <n v="1973"/>
    <d v="2026-08-24T00:00:00"/>
    <n v="2026"/>
    <x v="2"/>
    <n v="8"/>
    <x v="7"/>
    <x v="0"/>
    <x v="0"/>
    <x v="0"/>
    <s v="New"/>
    <x v="4"/>
    <s v="Training Mat"/>
    <n v="3"/>
    <n v="51.29"/>
    <n v="0"/>
    <n v="22.08"/>
    <n v="153.87"/>
    <n v="66.239999999999995"/>
    <n v="87.63000000000001"/>
    <n v="0.56950672645739919"/>
  </r>
  <r>
    <n v="2564"/>
    <d v="2026-08-24T00:00:00"/>
    <n v="2026"/>
    <x v="2"/>
    <n v="8"/>
    <x v="7"/>
    <x v="2"/>
    <x v="3"/>
    <x v="0"/>
    <s v="Returning"/>
    <x v="3"/>
    <s v="Trail Tent 2P"/>
    <n v="1"/>
    <n v="200.2"/>
    <n v="0"/>
    <n v="103.38"/>
    <n v="200.2"/>
    <n v="103.38"/>
    <n v="96.82"/>
    <n v="0.48361638361638359"/>
  </r>
  <r>
    <n v="2791"/>
    <d v="2026-08-24T00:00:00"/>
    <n v="2026"/>
    <x v="2"/>
    <n v="8"/>
    <x v="7"/>
    <x v="0"/>
    <x v="15"/>
    <x v="2"/>
    <s v="Business"/>
    <x v="4"/>
    <s v="Recovery Roller"/>
    <n v="2"/>
    <n v="36.869999999999997"/>
    <n v="0"/>
    <n v="13.71"/>
    <n v="73.739999999999995"/>
    <n v="27.42"/>
    <n v="46.319999999999993"/>
    <n v="0.62815296989422287"/>
  </r>
  <r>
    <n v="3559"/>
    <d v="2026-08-24T00:00:00"/>
    <n v="2026"/>
    <x v="2"/>
    <n v="8"/>
    <x v="7"/>
    <x v="3"/>
    <x v="8"/>
    <x v="0"/>
    <s v="Returning"/>
    <x v="4"/>
    <s v="Recovery Roller"/>
    <n v="1"/>
    <n v="36.28"/>
    <n v="0.1"/>
    <n v="14.16"/>
    <n v="32.652000000000001"/>
    <n v="14.16"/>
    <n v="18.492000000000001"/>
    <n v="0.56633590591694227"/>
  </r>
  <r>
    <n v="3839"/>
    <d v="2026-08-24T00:00:00"/>
    <n v="2026"/>
    <x v="2"/>
    <n v="8"/>
    <x v="7"/>
    <x v="0"/>
    <x v="15"/>
    <x v="3"/>
    <s v="Returning"/>
    <x v="1"/>
    <s v="Hiking Daypack 20L"/>
    <n v="2"/>
    <n v="93.88"/>
    <n v="0.05"/>
    <n v="46.57"/>
    <n v="178.37199999999999"/>
    <n v="93.14"/>
    <n v="85.231999999999985"/>
    <n v="0.47783284371986628"/>
  </r>
  <r>
    <n v="4133"/>
    <d v="2026-08-24T00:00:00"/>
    <n v="2026"/>
    <x v="2"/>
    <n v="8"/>
    <x v="7"/>
    <x v="3"/>
    <x v="4"/>
    <x v="0"/>
    <s v="New"/>
    <x v="3"/>
    <s v="Trail Tent 2P"/>
    <n v="1"/>
    <n v="192.67"/>
    <n v="0.05"/>
    <n v="101.04"/>
    <n v="183.03649999999999"/>
    <n v="101.04"/>
    <n v="81.996499999999983"/>
    <n v="0.44797895501716867"/>
  </r>
  <r>
    <n v="4765"/>
    <d v="2026-08-24T00:00:00"/>
    <n v="2026"/>
    <x v="2"/>
    <n v="8"/>
    <x v="7"/>
    <x v="0"/>
    <x v="15"/>
    <x v="0"/>
    <s v="New"/>
    <x v="0"/>
    <s v="Commuter Helmet"/>
    <n v="1"/>
    <n v="80.099999999999994"/>
    <n v="0.05"/>
    <n v="43.49"/>
    <n v="76.094999999999985"/>
    <n v="43.49"/>
    <n v="32.604999999999983"/>
    <n v="0.42847756094355727"/>
  </r>
  <r>
    <n v="1868"/>
    <d v="2026-08-25T00:00:00"/>
    <n v="2026"/>
    <x v="2"/>
    <n v="8"/>
    <x v="7"/>
    <x v="3"/>
    <x v="8"/>
    <x v="3"/>
    <s v="Returning"/>
    <x v="1"/>
    <s v="Trail Boots"/>
    <n v="1"/>
    <n v="145.02000000000001"/>
    <n v="0"/>
    <n v="78.959999999999994"/>
    <n v="145.02000000000001"/>
    <n v="78.959999999999994"/>
    <n v="66.060000000000016"/>
    <n v="0.4555233760860572"/>
  </r>
  <r>
    <n v="987"/>
    <d v="2026-08-26T00:00:00"/>
    <n v="2026"/>
    <x v="2"/>
    <n v="8"/>
    <x v="7"/>
    <x v="1"/>
    <x v="11"/>
    <x v="3"/>
    <s v="Returning"/>
    <x v="2"/>
    <s v="Insulated Bottle"/>
    <n v="1"/>
    <n v="37"/>
    <n v="0.15"/>
    <n v="13.68"/>
    <n v="31.45"/>
    <n v="13.68"/>
    <n v="17.77"/>
    <n v="0.56502384737678857"/>
  </r>
  <r>
    <n v="2503"/>
    <d v="2026-08-26T00:00:00"/>
    <n v="2026"/>
    <x v="2"/>
    <n v="8"/>
    <x v="7"/>
    <x v="1"/>
    <x v="6"/>
    <x v="0"/>
    <s v="Returning"/>
    <x v="0"/>
    <s v="Trail Bike Light"/>
    <n v="2"/>
    <n v="50.02"/>
    <n v="0"/>
    <n v="21.99"/>
    <n v="100.04"/>
    <n v="43.98"/>
    <n v="56.060000000000009"/>
    <n v="0.56037584966013598"/>
  </r>
  <r>
    <n v="4928"/>
    <d v="2026-08-26T00:00:00"/>
    <n v="2026"/>
    <x v="2"/>
    <n v="8"/>
    <x v="7"/>
    <x v="1"/>
    <x v="11"/>
    <x v="2"/>
    <s v="Returning"/>
    <x v="4"/>
    <s v="Recovery Roller"/>
    <n v="2"/>
    <n v="35.950000000000003"/>
    <n v="0.05"/>
    <n v="13.93"/>
    <n v="68.305000000000007"/>
    <n v="27.86"/>
    <n v="40.445000000000007"/>
    <n v="0.59212356342873884"/>
  </r>
  <r>
    <n v="852"/>
    <d v="2026-08-27T00:00:00"/>
    <n v="2026"/>
    <x v="2"/>
    <n v="8"/>
    <x v="7"/>
    <x v="0"/>
    <x v="9"/>
    <x v="0"/>
    <s v="New"/>
    <x v="2"/>
    <s v="Packing Cube Set"/>
    <n v="3"/>
    <n v="45.84"/>
    <n v="0.15"/>
    <n v="17.899999999999999"/>
    <n v="116.89200000000001"/>
    <n v="53.699999999999996"/>
    <n v="63.192000000000014"/>
    <n v="0.54060158094651478"/>
  </r>
  <r>
    <n v="2188"/>
    <d v="2026-08-27T00:00:00"/>
    <n v="2026"/>
    <x v="2"/>
    <n v="8"/>
    <x v="7"/>
    <x v="1"/>
    <x v="6"/>
    <x v="0"/>
    <s v="New"/>
    <x v="3"/>
    <s v="Portable Camp Stove"/>
    <n v="1"/>
    <n v="83.23"/>
    <n v="0.1"/>
    <n v="40.229999999999997"/>
    <n v="74.907000000000011"/>
    <n v="40.229999999999997"/>
    <n v="34.677000000000014"/>
    <n v="0.46293403820737727"/>
  </r>
  <r>
    <n v="2574"/>
    <d v="2026-08-27T00:00:00"/>
    <n v="2026"/>
    <x v="2"/>
    <n v="8"/>
    <x v="7"/>
    <x v="0"/>
    <x v="9"/>
    <x v="2"/>
    <s v="New"/>
    <x v="0"/>
    <s v="Cycling Pack 12L"/>
    <n v="1"/>
    <n v="104.33"/>
    <n v="0.1"/>
    <n v="49.86"/>
    <n v="93.897000000000006"/>
    <n v="49.86"/>
    <n v="44.037000000000006"/>
    <n v="0.46899261957251032"/>
  </r>
  <r>
    <n v="2942"/>
    <d v="2026-08-27T00:00:00"/>
    <n v="2026"/>
    <x v="2"/>
    <n v="8"/>
    <x v="7"/>
    <x v="1"/>
    <x v="6"/>
    <x v="0"/>
    <s v="New"/>
    <x v="1"/>
    <s v="Summit Backpack 45L"/>
    <n v="1"/>
    <n v="156.94999999999999"/>
    <n v="0"/>
    <n v="80.41"/>
    <n v="156.94999999999999"/>
    <n v="80.41"/>
    <n v="76.539999999999992"/>
    <n v="0.48767123287671232"/>
  </r>
  <r>
    <n v="3211"/>
    <d v="2026-08-27T00:00:00"/>
    <n v="2026"/>
    <x v="2"/>
    <n v="8"/>
    <x v="7"/>
    <x v="1"/>
    <x v="14"/>
    <x v="2"/>
    <s v="Business"/>
    <x v="0"/>
    <s v="Compact Repair Kit"/>
    <n v="3"/>
    <n v="41.33"/>
    <n v="0.05"/>
    <n v="17"/>
    <n v="117.79049999999999"/>
    <n v="51"/>
    <n v="66.790499999999994"/>
    <n v="0.56702790123142355"/>
  </r>
  <r>
    <n v="3306"/>
    <d v="2026-08-27T00:00:00"/>
    <n v="2026"/>
    <x v="2"/>
    <n v="8"/>
    <x v="7"/>
    <x v="0"/>
    <x v="15"/>
    <x v="0"/>
    <s v="Business"/>
    <x v="2"/>
    <s v="Insulated Bottle"/>
    <n v="1"/>
    <n v="35.590000000000003"/>
    <n v="0"/>
    <n v="13.66"/>
    <n v="35.590000000000003"/>
    <n v="13.66"/>
    <n v="21.930000000000003"/>
    <n v="0.61618432143860635"/>
  </r>
  <r>
    <n v="3837"/>
    <d v="2026-08-27T00:00:00"/>
    <n v="2026"/>
    <x v="2"/>
    <n v="8"/>
    <x v="7"/>
    <x v="3"/>
    <x v="8"/>
    <x v="0"/>
    <s v="Returning"/>
    <x v="3"/>
    <s v="Alpine Tent 4P"/>
    <n v="2"/>
    <n v="335.87"/>
    <n v="0.1"/>
    <n v="196.54"/>
    <n v="604.56600000000003"/>
    <n v="393.08"/>
    <n v="211.48600000000005"/>
    <n v="0.34981457773014035"/>
  </r>
  <r>
    <n v="4169"/>
    <d v="2026-08-27T00:00:00"/>
    <n v="2026"/>
    <x v="2"/>
    <n v="8"/>
    <x v="7"/>
    <x v="3"/>
    <x v="13"/>
    <x v="0"/>
    <s v="New"/>
    <x v="4"/>
    <s v="Training Mat"/>
    <n v="1"/>
    <n v="50.7"/>
    <n v="0.05"/>
    <n v="21.65"/>
    <n v="48.164999999999999"/>
    <n v="21.65"/>
    <n v="26.515000000000001"/>
    <n v="0.55050347762898377"/>
  </r>
  <r>
    <n v="4452"/>
    <d v="2026-08-27T00:00:00"/>
    <n v="2026"/>
    <x v="2"/>
    <n v="8"/>
    <x v="7"/>
    <x v="2"/>
    <x v="2"/>
    <x v="3"/>
    <s v="New"/>
    <x v="1"/>
    <s v="Summit Backpack 45L"/>
    <n v="3"/>
    <n v="152.76"/>
    <n v="0.1"/>
    <n v="77.36"/>
    <n v="412.452"/>
    <n v="232.07999999999998"/>
    <n v="180.37200000000001"/>
    <n v="0.43731634226528182"/>
  </r>
  <r>
    <n v="4740"/>
    <d v="2026-08-27T00:00:00"/>
    <n v="2026"/>
    <x v="2"/>
    <n v="8"/>
    <x v="7"/>
    <x v="0"/>
    <x v="15"/>
    <x v="1"/>
    <s v="Returning"/>
    <x v="1"/>
    <s v="Trekking Poles"/>
    <n v="5"/>
    <n v="72.78"/>
    <n v="0.1"/>
    <n v="33.25"/>
    <n v="327.51"/>
    <n v="166.25"/>
    <n v="161.26"/>
    <n v="0.49238191200268694"/>
  </r>
  <r>
    <n v="5000"/>
    <d v="2026-08-27T00:00:00"/>
    <n v="2026"/>
    <x v="2"/>
    <n v="8"/>
    <x v="7"/>
    <x v="1"/>
    <x v="12"/>
    <x v="3"/>
    <s v="New"/>
    <x v="2"/>
    <s v="Insulated Bottle"/>
    <n v="2"/>
    <n v="37"/>
    <n v="0"/>
    <n v="13.83"/>
    <n v="74"/>
    <n v="27.66"/>
    <n v="46.34"/>
    <n v="0.62621621621621626"/>
  </r>
  <r>
    <n v="5058"/>
    <d v="2026-08-27T00:00:00"/>
    <n v="2026"/>
    <x v="2"/>
    <n v="8"/>
    <x v="7"/>
    <x v="1"/>
    <x v="11"/>
    <x v="1"/>
    <s v="Business"/>
    <x v="0"/>
    <s v="Compact Repair Kit"/>
    <n v="6"/>
    <n v="41.33"/>
    <n v="0.2"/>
    <n v="17.02"/>
    <n v="198.38400000000001"/>
    <n v="102.12"/>
    <n v="96.26400000000001"/>
    <n v="0.48524074522138883"/>
  </r>
  <r>
    <n v="496"/>
    <d v="2026-08-28T00:00:00"/>
    <n v="2026"/>
    <x v="2"/>
    <n v="8"/>
    <x v="7"/>
    <x v="0"/>
    <x v="15"/>
    <x v="2"/>
    <s v="Returning"/>
    <x v="4"/>
    <s v="Recovery Roller"/>
    <n v="1"/>
    <n v="37.020000000000003"/>
    <n v="0"/>
    <n v="13.64"/>
    <n v="37.020000000000003"/>
    <n v="13.64"/>
    <n v="23.380000000000003"/>
    <n v="0.63155051323608857"/>
  </r>
  <r>
    <n v="1343"/>
    <d v="2026-08-28T00:00:00"/>
    <n v="2026"/>
    <x v="2"/>
    <n v="8"/>
    <x v="7"/>
    <x v="3"/>
    <x v="8"/>
    <x v="0"/>
    <s v="New"/>
    <x v="3"/>
    <s v="Portable Camp Stove"/>
    <n v="1"/>
    <n v="81.06"/>
    <n v="0"/>
    <n v="38.43"/>
    <n v="81.06"/>
    <n v="38.43"/>
    <n v="42.63"/>
    <n v="0.52590673575129532"/>
  </r>
  <r>
    <n v="1455"/>
    <d v="2026-08-28T00:00:00"/>
    <n v="2026"/>
    <x v="2"/>
    <n v="8"/>
    <x v="7"/>
    <x v="2"/>
    <x v="2"/>
    <x v="0"/>
    <s v="New"/>
    <x v="0"/>
    <s v="Trail Bike Light"/>
    <n v="2"/>
    <n v="51.91"/>
    <n v="0"/>
    <n v="21.94"/>
    <n v="103.82"/>
    <n v="43.88"/>
    <n v="59.939999999999991"/>
    <n v="0.57734540550953573"/>
  </r>
  <r>
    <n v="1632"/>
    <d v="2026-08-28T00:00:00"/>
    <n v="2026"/>
    <x v="2"/>
    <n v="8"/>
    <x v="7"/>
    <x v="3"/>
    <x v="7"/>
    <x v="3"/>
    <s v="New"/>
    <x v="2"/>
    <s v="Insulated Bottle"/>
    <n v="1"/>
    <n v="35.700000000000003"/>
    <n v="0.05"/>
    <n v="13.45"/>
    <n v="33.914999999999999"/>
    <n v="13.45"/>
    <n v="20.465"/>
    <n v="0.60342031549461894"/>
  </r>
  <r>
    <n v="1817"/>
    <d v="2026-08-28T00:00:00"/>
    <n v="2026"/>
    <x v="2"/>
    <n v="8"/>
    <x v="7"/>
    <x v="0"/>
    <x v="9"/>
    <x v="2"/>
    <s v="New"/>
    <x v="4"/>
    <s v="Recovery Roller"/>
    <n v="1"/>
    <n v="36.590000000000003"/>
    <n v="0.05"/>
    <n v="14.15"/>
    <n v="34.7605"/>
    <n v="14.15"/>
    <n v="20.610500000000002"/>
    <n v="0.59292875534011313"/>
  </r>
  <r>
    <n v="2993"/>
    <d v="2026-08-28T00:00:00"/>
    <n v="2026"/>
    <x v="2"/>
    <n v="8"/>
    <x v="7"/>
    <x v="1"/>
    <x v="12"/>
    <x v="1"/>
    <s v="Business"/>
    <x v="2"/>
    <s v="Insulated Bottle"/>
    <n v="3"/>
    <n v="35.520000000000003"/>
    <n v="0.1"/>
    <n v="13.78"/>
    <n v="95.904000000000011"/>
    <n v="41.339999999999996"/>
    <n v="54.564000000000014"/>
    <n v="0.56894394394394399"/>
  </r>
  <r>
    <n v="4676"/>
    <d v="2026-08-28T00:00:00"/>
    <n v="2026"/>
    <x v="2"/>
    <n v="8"/>
    <x v="7"/>
    <x v="3"/>
    <x v="13"/>
    <x v="2"/>
    <s v="New"/>
    <x v="0"/>
    <s v="Commuter Helmet"/>
    <n v="2"/>
    <n v="81.88"/>
    <n v="0.1"/>
    <n v="42.87"/>
    <n v="147.38399999999999"/>
    <n v="85.74"/>
    <n v="61.643999999999991"/>
    <n v="0.41825435596808336"/>
  </r>
  <r>
    <n v="5105"/>
    <d v="2026-08-28T00:00:00"/>
    <n v="2026"/>
    <x v="2"/>
    <n v="8"/>
    <x v="7"/>
    <x v="3"/>
    <x v="7"/>
    <x v="0"/>
    <s v="Business"/>
    <x v="2"/>
    <s v="Packing Cube Set"/>
    <n v="4"/>
    <n v="46.54"/>
    <n v="0"/>
    <n v="18.86"/>
    <n v="186.16"/>
    <n v="75.44"/>
    <n v="110.72"/>
    <n v="0.5947571981091534"/>
  </r>
  <r>
    <n v="223"/>
    <d v="2026-08-29T00:00:00"/>
    <n v="2026"/>
    <x v="2"/>
    <n v="8"/>
    <x v="7"/>
    <x v="2"/>
    <x v="2"/>
    <x v="2"/>
    <s v="Returning"/>
    <x v="4"/>
    <s v="Training Mat"/>
    <n v="1"/>
    <n v="49.79"/>
    <n v="0"/>
    <n v="21.43"/>
    <n v="49.79"/>
    <n v="21.43"/>
    <n v="28.36"/>
    <n v="0.56959228760795344"/>
  </r>
  <r>
    <n v="1023"/>
    <d v="2026-08-29T00:00:00"/>
    <n v="2026"/>
    <x v="2"/>
    <n v="8"/>
    <x v="7"/>
    <x v="2"/>
    <x v="3"/>
    <x v="0"/>
    <s v="New"/>
    <x v="1"/>
    <s v="Hiking Daypack 20L"/>
    <n v="6"/>
    <n v="90.19"/>
    <n v="0"/>
    <n v="45.61"/>
    <n v="541.14"/>
    <n v="273.65999999999997"/>
    <n v="267.48"/>
    <n v="0.4942898325756736"/>
  </r>
  <r>
    <n v="1694"/>
    <d v="2026-08-29T00:00:00"/>
    <n v="2026"/>
    <x v="2"/>
    <n v="8"/>
    <x v="7"/>
    <x v="1"/>
    <x v="12"/>
    <x v="0"/>
    <s v="New"/>
    <x v="1"/>
    <s v="Trekking Poles"/>
    <n v="1"/>
    <n v="70.38"/>
    <n v="0.15"/>
    <n v="32.64"/>
    <n v="59.822999999999993"/>
    <n v="32.64"/>
    <n v="27.182999999999993"/>
    <n v="0.45439045183290699"/>
  </r>
  <r>
    <n v="2006"/>
    <d v="2026-08-29T00:00:00"/>
    <n v="2026"/>
    <x v="2"/>
    <n v="8"/>
    <x v="7"/>
    <x v="3"/>
    <x v="13"/>
    <x v="0"/>
    <s v="New"/>
    <x v="2"/>
    <s v="Packing Cube Set"/>
    <n v="1"/>
    <n v="46.43"/>
    <n v="0"/>
    <n v="18.2"/>
    <n v="46.43"/>
    <n v="18.2"/>
    <n v="28.23"/>
    <n v="0.60801206116734874"/>
  </r>
  <r>
    <n v="3026"/>
    <d v="2026-08-29T00:00:00"/>
    <n v="2026"/>
    <x v="2"/>
    <n v="8"/>
    <x v="7"/>
    <x v="0"/>
    <x v="0"/>
    <x v="0"/>
    <s v="New"/>
    <x v="3"/>
    <s v="Trail Tent 2P"/>
    <n v="1"/>
    <n v="194.75"/>
    <n v="0.05"/>
    <n v="105.94"/>
    <n v="185.01249999999999"/>
    <n v="105.94"/>
    <n v="79.072499999999991"/>
    <n v="0.42739004121343149"/>
  </r>
  <r>
    <n v="3057"/>
    <d v="2026-08-29T00:00:00"/>
    <n v="2026"/>
    <x v="2"/>
    <n v="8"/>
    <x v="7"/>
    <x v="1"/>
    <x v="14"/>
    <x v="2"/>
    <s v="Returning"/>
    <x v="1"/>
    <s v="Trail Boots"/>
    <n v="2"/>
    <n v="142.16"/>
    <n v="0"/>
    <n v="79.36"/>
    <n v="284.32"/>
    <n v="158.72"/>
    <n v="125.6"/>
    <n v="0.44175576814856499"/>
  </r>
  <r>
    <n v="3112"/>
    <d v="2026-08-29T00:00:00"/>
    <n v="2026"/>
    <x v="2"/>
    <n v="8"/>
    <x v="7"/>
    <x v="3"/>
    <x v="8"/>
    <x v="0"/>
    <s v="Business"/>
    <x v="2"/>
    <s v="Packing Cube Set"/>
    <n v="2"/>
    <n v="47.69"/>
    <n v="0.05"/>
    <n v="18.8"/>
    <n v="90.61099999999999"/>
    <n v="37.6"/>
    <n v="53.010999999999989"/>
    <n v="0.58503934400900548"/>
  </r>
  <r>
    <n v="3137"/>
    <d v="2026-08-29T00:00:00"/>
    <n v="2026"/>
    <x v="2"/>
    <n v="8"/>
    <x v="7"/>
    <x v="2"/>
    <x v="5"/>
    <x v="2"/>
    <s v="New"/>
    <x v="2"/>
    <s v="Travel Backpack 35L"/>
    <n v="3"/>
    <n v="164.51"/>
    <n v="0"/>
    <n v="86.76"/>
    <n v="493.53"/>
    <n v="260.28000000000003"/>
    <n v="233.24999999999994"/>
    <n v="0.47261564646526039"/>
  </r>
  <r>
    <n v="3983"/>
    <d v="2026-08-29T00:00:00"/>
    <n v="2026"/>
    <x v="2"/>
    <n v="8"/>
    <x v="7"/>
    <x v="2"/>
    <x v="2"/>
    <x v="3"/>
    <s v="Business"/>
    <x v="3"/>
    <s v="Trail Tent 2P"/>
    <n v="2"/>
    <n v="194.71"/>
    <n v="0.1"/>
    <n v="105.57"/>
    <n v="350.47800000000001"/>
    <n v="211.14"/>
    <n v="139.33800000000002"/>
    <n v="0.39756561039494637"/>
  </r>
  <r>
    <n v="4016"/>
    <d v="2026-08-29T00:00:00"/>
    <n v="2026"/>
    <x v="2"/>
    <n v="8"/>
    <x v="7"/>
    <x v="3"/>
    <x v="13"/>
    <x v="1"/>
    <s v="Business"/>
    <x v="1"/>
    <s v="Trail Boots"/>
    <n v="5"/>
    <n v="145.24"/>
    <n v="0.15"/>
    <n v="77.69"/>
    <n v="617.27"/>
    <n v="388.45"/>
    <n v="228.82"/>
    <n v="0.37069677774717708"/>
  </r>
  <r>
    <n v="4340"/>
    <d v="2026-08-29T00:00:00"/>
    <n v="2026"/>
    <x v="2"/>
    <n v="8"/>
    <x v="7"/>
    <x v="3"/>
    <x v="8"/>
    <x v="0"/>
    <s v="New"/>
    <x v="2"/>
    <s v="Insulated Bottle"/>
    <n v="2"/>
    <n v="35.6"/>
    <n v="0.15"/>
    <n v="13.67"/>
    <n v="60.52"/>
    <n v="27.34"/>
    <n v="33.180000000000007"/>
    <n v="0.54824851288830145"/>
  </r>
  <r>
    <n v="4640"/>
    <d v="2026-08-29T00:00:00"/>
    <n v="2026"/>
    <x v="2"/>
    <n v="8"/>
    <x v="7"/>
    <x v="0"/>
    <x v="15"/>
    <x v="0"/>
    <s v="New"/>
    <x v="4"/>
    <s v="Resistance Band Set"/>
    <n v="2"/>
    <n v="41.05"/>
    <n v="0.05"/>
    <n v="14.47"/>
    <n v="77.99499999999999"/>
    <n v="28.94"/>
    <n v="49.054999999999993"/>
    <n v="0.62895057375472785"/>
  </r>
  <r>
    <n v="4733"/>
    <d v="2026-08-29T00:00:00"/>
    <n v="2026"/>
    <x v="2"/>
    <n v="8"/>
    <x v="7"/>
    <x v="2"/>
    <x v="2"/>
    <x v="0"/>
    <s v="New"/>
    <x v="1"/>
    <s v="Summit Backpack 45L"/>
    <n v="2"/>
    <n v="153.63999999999999"/>
    <n v="0.05"/>
    <n v="77.709999999999994"/>
    <n v="291.91599999999994"/>
    <n v="155.41999999999999"/>
    <n v="136.49599999999995"/>
    <n v="0.46758656599843784"/>
  </r>
  <r>
    <n v="4827"/>
    <d v="2026-08-29T00:00:00"/>
    <n v="2026"/>
    <x v="2"/>
    <n v="8"/>
    <x v="7"/>
    <x v="2"/>
    <x v="2"/>
    <x v="0"/>
    <s v="Returning"/>
    <x v="2"/>
    <s v="Insulated Bottle"/>
    <n v="5"/>
    <n v="36.700000000000003"/>
    <n v="0"/>
    <n v="13.45"/>
    <n v="183.5"/>
    <n v="67.25"/>
    <n v="116.25"/>
    <n v="0.63351498637602177"/>
  </r>
  <r>
    <n v="5180"/>
    <d v="2026-08-29T00:00:00"/>
    <n v="2026"/>
    <x v="2"/>
    <n v="8"/>
    <x v="7"/>
    <x v="0"/>
    <x v="15"/>
    <x v="1"/>
    <s v="Business"/>
    <x v="3"/>
    <s v="Compact Sleeping Bag"/>
    <n v="8"/>
    <n v="124"/>
    <n v="0.1"/>
    <n v="61.85"/>
    <n v="892.80000000000007"/>
    <n v="494.8"/>
    <n v="398.00000000000006"/>
    <n v="0.44578853046594985"/>
  </r>
  <r>
    <n v="121"/>
    <d v="2026-08-30T00:00:00"/>
    <n v="2026"/>
    <x v="2"/>
    <n v="8"/>
    <x v="7"/>
    <x v="1"/>
    <x v="1"/>
    <x v="3"/>
    <s v="New"/>
    <x v="0"/>
    <s v="Commuter Helmet"/>
    <n v="1"/>
    <n v="81.23"/>
    <n v="0.1"/>
    <n v="42.65"/>
    <n v="73.106999999999999"/>
    <n v="42.65"/>
    <n v="30.457000000000001"/>
    <n v="0.41660853269864723"/>
  </r>
  <r>
    <n v="618"/>
    <d v="2026-08-30T00:00:00"/>
    <n v="2026"/>
    <x v="2"/>
    <n v="8"/>
    <x v="7"/>
    <x v="1"/>
    <x v="12"/>
    <x v="0"/>
    <s v="Business"/>
    <x v="0"/>
    <s v="Compact Repair Kit"/>
    <n v="2"/>
    <n v="41.06"/>
    <n v="0.05"/>
    <n v="16.559999999999999"/>
    <n v="78.013999999999996"/>
    <n v="33.119999999999997"/>
    <n v="44.893999999999998"/>
    <n v="0.5754608147255621"/>
  </r>
  <r>
    <n v="2860"/>
    <d v="2026-08-30T00:00:00"/>
    <n v="2026"/>
    <x v="2"/>
    <n v="8"/>
    <x v="7"/>
    <x v="3"/>
    <x v="7"/>
    <x v="3"/>
    <s v="Returning"/>
    <x v="1"/>
    <s v="Trail Boots"/>
    <n v="1"/>
    <n v="143.49"/>
    <n v="0.1"/>
    <n v="80.72"/>
    <n v="129.14100000000002"/>
    <n v="80.72"/>
    <n v="48.421000000000021"/>
    <n v="0.3749467636149636"/>
  </r>
  <r>
    <n v="3768"/>
    <d v="2026-08-30T00:00:00"/>
    <n v="2026"/>
    <x v="2"/>
    <n v="8"/>
    <x v="7"/>
    <x v="2"/>
    <x v="3"/>
    <x v="2"/>
    <s v="New"/>
    <x v="1"/>
    <s v="Trail Boots"/>
    <n v="1"/>
    <n v="143.38"/>
    <n v="0"/>
    <n v="78.37"/>
    <n v="143.38"/>
    <n v="78.37"/>
    <n v="65.009999999999991"/>
    <n v="0.45341051750592826"/>
  </r>
  <r>
    <n v="3987"/>
    <d v="2026-08-30T00:00:00"/>
    <n v="2026"/>
    <x v="2"/>
    <n v="8"/>
    <x v="7"/>
    <x v="1"/>
    <x v="12"/>
    <x v="3"/>
    <s v="Business"/>
    <x v="1"/>
    <s v="Trail Boots"/>
    <n v="1"/>
    <n v="144.54"/>
    <n v="0"/>
    <n v="78.77"/>
    <n v="144.54"/>
    <n v="78.77"/>
    <n v="65.77"/>
    <n v="0.45502974955029751"/>
  </r>
  <r>
    <n v="4990"/>
    <d v="2026-08-30T00:00:00"/>
    <n v="2026"/>
    <x v="2"/>
    <n v="8"/>
    <x v="7"/>
    <x v="3"/>
    <x v="8"/>
    <x v="3"/>
    <s v="Returning"/>
    <x v="4"/>
    <s v="Resistance Band Set"/>
    <n v="1"/>
    <n v="40.92"/>
    <n v="0.1"/>
    <n v="14.94"/>
    <n v="36.828000000000003"/>
    <n v="14.94"/>
    <n v="21.888000000000005"/>
    <n v="0.59433040078201382"/>
  </r>
  <r>
    <n v="348"/>
    <d v="2026-08-31T00:00:00"/>
    <n v="2026"/>
    <x v="2"/>
    <n v="8"/>
    <x v="7"/>
    <x v="1"/>
    <x v="12"/>
    <x v="1"/>
    <s v="Business"/>
    <x v="1"/>
    <s v="Summit Backpack 45L"/>
    <n v="5"/>
    <n v="151.21"/>
    <n v="0.15"/>
    <n v="77.12"/>
    <n v="642.64250000000004"/>
    <n v="385.6"/>
    <n v="257.04250000000002"/>
    <n v="0.39997743691087967"/>
  </r>
  <r>
    <n v="1642"/>
    <d v="2026-08-31T00:00:00"/>
    <n v="2026"/>
    <x v="2"/>
    <n v="8"/>
    <x v="7"/>
    <x v="3"/>
    <x v="8"/>
    <x v="3"/>
    <s v="New"/>
    <x v="4"/>
    <s v="Resistance Band Set"/>
    <n v="1"/>
    <n v="40.770000000000003"/>
    <n v="0"/>
    <n v="15.13"/>
    <n v="40.770000000000003"/>
    <n v="15.13"/>
    <n v="25.64"/>
    <n v="0.62889379445670834"/>
  </r>
  <r>
    <n v="2146"/>
    <d v="2026-08-31T00:00:00"/>
    <n v="2026"/>
    <x v="2"/>
    <n v="8"/>
    <x v="7"/>
    <x v="0"/>
    <x v="0"/>
    <x v="3"/>
    <s v="New"/>
    <x v="4"/>
    <s v="Recovery Roller"/>
    <n v="1"/>
    <n v="35.47"/>
    <n v="0.05"/>
    <n v="14.1"/>
    <n v="33.6965"/>
    <n v="14.1"/>
    <n v="19.596499999999999"/>
    <n v="0.58155891561438122"/>
  </r>
  <r>
    <n v="2629"/>
    <d v="2026-08-31T00:00:00"/>
    <n v="2026"/>
    <x v="2"/>
    <n v="8"/>
    <x v="7"/>
    <x v="3"/>
    <x v="8"/>
    <x v="0"/>
    <s v="Returning"/>
    <x v="0"/>
    <s v="Commuter Helmet"/>
    <n v="1"/>
    <n v="81.72"/>
    <n v="0"/>
    <n v="42.38"/>
    <n v="81.72"/>
    <n v="42.38"/>
    <n v="39.339999999999996"/>
    <n v="0.48139990210474787"/>
  </r>
  <r>
    <n v="2870"/>
    <d v="2026-08-31T00:00:00"/>
    <n v="2026"/>
    <x v="2"/>
    <n v="8"/>
    <x v="7"/>
    <x v="3"/>
    <x v="7"/>
    <x v="0"/>
    <s v="New"/>
    <x v="2"/>
    <s v="Packing Cube Set"/>
    <n v="1"/>
    <n v="45.84"/>
    <n v="0"/>
    <n v="17.84"/>
    <n v="45.84"/>
    <n v="17.84"/>
    <n v="28.000000000000004"/>
    <n v="0.61082024432809778"/>
  </r>
  <r>
    <n v="2975"/>
    <d v="2026-08-31T00:00:00"/>
    <n v="2026"/>
    <x v="2"/>
    <n v="8"/>
    <x v="7"/>
    <x v="1"/>
    <x v="12"/>
    <x v="0"/>
    <s v="New"/>
    <x v="2"/>
    <s v="Packing Cube Set"/>
    <n v="1"/>
    <n v="46.59"/>
    <n v="0"/>
    <n v="18.47"/>
    <n v="46.59"/>
    <n v="18.47"/>
    <n v="28.120000000000005"/>
    <n v="0.60356299635114841"/>
  </r>
  <r>
    <n v="3163"/>
    <d v="2026-08-31T00:00:00"/>
    <n v="2026"/>
    <x v="2"/>
    <n v="8"/>
    <x v="7"/>
    <x v="0"/>
    <x v="15"/>
    <x v="2"/>
    <s v="Business"/>
    <x v="1"/>
    <s v="Trekking Poles"/>
    <n v="1"/>
    <n v="69.959999999999994"/>
    <n v="0"/>
    <n v="32.340000000000003"/>
    <n v="69.959999999999994"/>
    <n v="32.340000000000003"/>
    <n v="37.61999999999999"/>
    <n v="0.53773584905660365"/>
  </r>
  <r>
    <n v="94"/>
    <d v="2026-09-01T00:00:00"/>
    <n v="2026"/>
    <x v="2"/>
    <n v="9"/>
    <x v="8"/>
    <x v="1"/>
    <x v="6"/>
    <x v="2"/>
    <s v="Returning"/>
    <x v="0"/>
    <s v="Trail Bike Light"/>
    <n v="5"/>
    <n v="50.76"/>
    <n v="0"/>
    <n v="22.89"/>
    <n v="253.79999999999998"/>
    <n v="114.45"/>
    <n v="139.34999999999997"/>
    <n v="0.54905437352245856"/>
  </r>
  <r>
    <n v="271"/>
    <d v="2026-09-01T00:00:00"/>
    <n v="2026"/>
    <x v="2"/>
    <n v="9"/>
    <x v="8"/>
    <x v="1"/>
    <x v="12"/>
    <x v="3"/>
    <s v="Returning"/>
    <x v="1"/>
    <s v="Hiking Daypack 20L"/>
    <n v="1"/>
    <n v="94.29"/>
    <n v="0.1"/>
    <n v="45.12"/>
    <n v="84.861000000000004"/>
    <n v="45.12"/>
    <n v="39.741000000000007"/>
    <n v="0.46830699614663984"/>
  </r>
  <r>
    <n v="1481"/>
    <d v="2026-09-01T00:00:00"/>
    <n v="2026"/>
    <x v="2"/>
    <n v="9"/>
    <x v="8"/>
    <x v="1"/>
    <x v="12"/>
    <x v="1"/>
    <s v="Business"/>
    <x v="0"/>
    <s v="Commuter Helmet"/>
    <n v="6"/>
    <n v="81.430000000000007"/>
    <n v="0.05"/>
    <n v="42.24"/>
    <n v="464.15100000000001"/>
    <n v="253.44"/>
    <n v="210.71100000000001"/>
    <n v="0.45397079829624415"/>
  </r>
  <r>
    <n v="1663"/>
    <d v="2026-09-01T00:00:00"/>
    <n v="2026"/>
    <x v="2"/>
    <n v="9"/>
    <x v="8"/>
    <x v="2"/>
    <x v="5"/>
    <x v="0"/>
    <s v="Returning"/>
    <x v="2"/>
    <s v="Packing Cube Set"/>
    <n v="1"/>
    <n v="45.54"/>
    <n v="0.1"/>
    <n v="18.440000000000001"/>
    <n v="40.985999999999997"/>
    <n v="18.440000000000001"/>
    <n v="22.545999999999996"/>
    <n v="0.5500902747279558"/>
  </r>
  <r>
    <n v="2866"/>
    <d v="2026-09-01T00:00:00"/>
    <n v="2026"/>
    <x v="2"/>
    <n v="9"/>
    <x v="8"/>
    <x v="0"/>
    <x v="15"/>
    <x v="3"/>
    <s v="Returning"/>
    <x v="1"/>
    <s v="Summit Backpack 45L"/>
    <n v="2"/>
    <n v="156.63999999999999"/>
    <n v="0.1"/>
    <n v="80.09"/>
    <n v="281.952"/>
    <n v="160.18"/>
    <n v="121.77199999999999"/>
    <n v="0.43188911587787987"/>
  </r>
  <r>
    <n v="3288"/>
    <d v="2026-09-01T00:00:00"/>
    <n v="2026"/>
    <x v="2"/>
    <n v="9"/>
    <x v="8"/>
    <x v="3"/>
    <x v="7"/>
    <x v="3"/>
    <s v="Business"/>
    <x v="1"/>
    <s v="Trekking Poles"/>
    <n v="1"/>
    <n v="72.81"/>
    <n v="0"/>
    <n v="32.299999999999997"/>
    <n v="72.81"/>
    <n v="32.299999999999997"/>
    <n v="40.510000000000005"/>
    <n v="0.55637961818431536"/>
  </r>
  <r>
    <n v="3426"/>
    <d v="2026-09-01T00:00:00"/>
    <n v="2026"/>
    <x v="2"/>
    <n v="9"/>
    <x v="8"/>
    <x v="1"/>
    <x v="11"/>
    <x v="2"/>
    <s v="New"/>
    <x v="3"/>
    <s v="Portable Camp Stove"/>
    <n v="6"/>
    <n v="80.319999999999993"/>
    <n v="0"/>
    <n v="38.42"/>
    <n v="481.91999999999996"/>
    <n v="230.52"/>
    <n v="251.39999999999995"/>
    <n v="0.52166334661354574"/>
  </r>
  <r>
    <n v="4826"/>
    <d v="2026-09-01T00:00:00"/>
    <n v="2026"/>
    <x v="2"/>
    <n v="9"/>
    <x v="8"/>
    <x v="3"/>
    <x v="13"/>
    <x v="2"/>
    <s v="Returning"/>
    <x v="2"/>
    <s v="Travel Backpack 35L"/>
    <n v="5"/>
    <n v="166.81"/>
    <n v="0.05"/>
    <n v="89.24"/>
    <n v="792.34749999999997"/>
    <n v="446.2"/>
    <n v="346.14749999999998"/>
    <n v="0.43686324497774021"/>
  </r>
  <r>
    <n v="662"/>
    <d v="2026-09-02T00:00:00"/>
    <n v="2026"/>
    <x v="2"/>
    <n v="9"/>
    <x v="8"/>
    <x v="3"/>
    <x v="13"/>
    <x v="0"/>
    <s v="New"/>
    <x v="4"/>
    <s v="Resistance Band Set"/>
    <n v="1"/>
    <n v="40.56"/>
    <n v="0.15"/>
    <n v="14.28"/>
    <n v="34.475999999999999"/>
    <n v="14.28"/>
    <n v="20.195999999999998"/>
    <n v="0.58579881656804733"/>
  </r>
  <r>
    <n v="1393"/>
    <d v="2026-09-02T00:00:00"/>
    <n v="2026"/>
    <x v="2"/>
    <n v="9"/>
    <x v="8"/>
    <x v="2"/>
    <x v="16"/>
    <x v="0"/>
    <s v="Returning"/>
    <x v="2"/>
    <s v="Travel Backpack 35L"/>
    <n v="2"/>
    <n v="162.4"/>
    <n v="0.1"/>
    <n v="88.04"/>
    <n v="292.32"/>
    <n v="176.08"/>
    <n v="116.23999999999998"/>
    <n v="0.39764641488779412"/>
  </r>
  <r>
    <n v="1568"/>
    <d v="2026-09-02T00:00:00"/>
    <n v="2026"/>
    <x v="2"/>
    <n v="9"/>
    <x v="8"/>
    <x v="0"/>
    <x v="15"/>
    <x v="2"/>
    <s v="Returning"/>
    <x v="4"/>
    <s v="Weighted Vest"/>
    <n v="5"/>
    <n v="123.09"/>
    <n v="0"/>
    <n v="70.3"/>
    <n v="615.45000000000005"/>
    <n v="351.5"/>
    <n v="263.95000000000005"/>
    <n v="0.42887318222438869"/>
  </r>
  <r>
    <n v="2428"/>
    <d v="2026-09-02T00:00:00"/>
    <n v="2026"/>
    <x v="2"/>
    <n v="9"/>
    <x v="8"/>
    <x v="1"/>
    <x v="6"/>
    <x v="3"/>
    <s v="New"/>
    <x v="2"/>
    <s v="Insulated Bottle"/>
    <n v="1"/>
    <n v="36.69"/>
    <n v="0"/>
    <n v="13.92"/>
    <n v="36.69"/>
    <n v="13.92"/>
    <n v="22.769999999999996"/>
    <n v="0.6206050695012264"/>
  </r>
  <r>
    <n v="2890"/>
    <d v="2026-09-02T00:00:00"/>
    <n v="2026"/>
    <x v="2"/>
    <n v="9"/>
    <x v="8"/>
    <x v="2"/>
    <x v="3"/>
    <x v="0"/>
    <s v="Business"/>
    <x v="2"/>
    <s v="Carry-On Duffel"/>
    <n v="4"/>
    <n v="130.43"/>
    <n v="0"/>
    <n v="66.849999999999994"/>
    <n v="521.72"/>
    <n v="267.39999999999998"/>
    <n v="254.32000000000005"/>
    <n v="0.48746454036648018"/>
  </r>
  <r>
    <n v="2108"/>
    <d v="2026-09-03T00:00:00"/>
    <n v="2026"/>
    <x v="2"/>
    <n v="9"/>
    <x v="8"/>
    <x v="1"/>
    <x v="11"/>
    <x v="0"/>
    <s v="Returning"/>
    <x v="1"/>
    <s v="Trail Boots"/>
    <n v="1"/>
    <n v="146.13999999999999"/>
    <n v="0"/>
    <n v="81.040000000000006"/>
    <n v="146.13999999999999"/>
    <n v="81.040000000000006"/>
    <n v="65.09999999999998"/>
    <n v="0.44546325441357593"/>
  </r>
  <r>
    <n v="2340"/>
    <d v="2026-09-03T00:00:00"/>
    <n v="2026"/>
    <x v="2"/>
    <n v="9"/>
    <x v="8"/>
    <x v="1"/>
    <x v="14"/>
    <x v="2"/>
    <s v="New"/>
    <x v="3"/>
    <s v="Alpine Tent 4P"/>
    <n v="4"/>
    <n v="332.93"/>
    <n v="0"/>
    <n v="193.56"/>
    <n v="1331.72"/>
    <n v="774.24"/>
    <n v="557.48"/>
    <n v="0.41861652599645571"/>
  </r>
  <r>
    <n v="3078"/>
    <d v="2026-09-03T00:00:00"/>
    <n v="2026"/>
    <x v="2"/>
    <n v="9"/>
    <x v="8"/>
    <x v="1"/>
    <x v="14"/>
    <x v="2"/>
    <s v="Business"/>
    <x v="3"/>
    <s v="Compact Sleeping Bag"/>
    <n v="4"/>
    <n v="122.43"/>
    <n v="0"/>
    <n v="61.5"/>
    <n v="489.72"/>
    <n v="246"/>
    <n v="243.72000000000003"/>
    <n v="0.49767213918157316"/>
  </r>
  <r>
    <n v="3575"/>
    <d v="2026-09-03T00:00:00"/>
    <n v="2026"/>
    <x v="2"/>
    <n v="9"/>
    <x v="8"/>
    <x v="2"/>
    <x v="2"/>
    <x v="3"/>
    <s v="Returning"/>
    <x v="0"/>
    <s v="Commuter Helmet"/>
    <n v="3"/>
    <n v="81.12"/>
    <n v="0.1"/>
    <n v="41.78"/>
    <n v="219.02400000000003"/>
    <n v="125.34"/>
    <n v="93.684000000000026"/>
    <n v="0.42773394696471628"/>
  </r>
  <r>
    <n v="3700"/>
    <d v="2026-09-03T00:00:00"/>
    <n v="2026"/>
    <x v="2"/>
    <n v="9"/>
    <x v="8"/>
    <x v="1"/>
    <x v="14"/>
    <x v="0"/>
    <s v="Returning"/>
    <x v="2"/>
    <s v="Travel Backpack 35L"/>
    <n v="1"/>
    <n v="168.54"/>
    <n v="0.05"/>
    <n v="87.82"/>
    <n v="160.11299999999997"/>
    <n v="87.82"/>
    <n v="72.292999999999978"/>
    <n v="0.45151236938911887"/>
  </r>
  <r>
    <n v="3762"/>
    <d v="2026-09-03T00:00:00"/>
    <n v="2026"/>
    <x v="2"/>
    <n v="9"/>
    <x v="8"/>
    <x v="0"/>
    <x v="0"/>
    <x v="2"/>
    <s v="New"/>
    <x v="0"/>
    <s v="Compact Repair Kit"/>
    <n v="4"/>
    <n v="39.61"/>
    <n v="0.1"/>
    <n v="16.829999999999998"/>
    <n v="142.596"/>
    <n v="67.319999999999993"/>
    <n v="75.27600000000001"/>
    <n v="0.52789699570815452"/>
  </r>
  <r>
    <n v="2790"/>
    <d v="2026-09-04T00:00:00"/>
    <n v="2026"/>
    <x v="2"/>
    <n v="9"/>
    <x v="8"/>
    <x v="3"/>
    <x v="8"/>
    <x v="0"/>
    <s v="Returning"/>
    <x v="4"/>
    <s v="Resistance Band Set"/>
    <n v="1"/>
    <n v="39.85"/>
    <n v="0.1"/>
    <n v="14.96"/>
    <n v="35.865000000000002"/>
    <n v="14.96"/>
    <n v="20.905000000000001"/>
    <n v="0.58288024536456151"/>
  </r>
  <r>
    <n v="4149"/>
    <d v="2026-09-04T00:00:00"/>
    <n v="2026"/>
    <x v="2"/>
    <n v="9"/>
    <x v="8"/>
    <x v="3"/>
    <x v="8"/>
    <x v="0"/>
    <s v="New"/>
    <x v="4"/>
    <s v="Resistance Band Set"/>
    <n v="1"/>
    <n v="40.51"/>
    <n v="0.05"/>
    <n v="14.7"/>
    <n v="38.484499999999997"/>
    <n v="14.7"/>
    <n v="23.784499999999998"/>
    <n v="0.6180280372617547"/>
  </r>
  <r>
    <n v="1955"/>
    <d v="2026-09-05T00:00:00"/>
    <n v="2026"/>
    <x v="2"/>
    <n v="9"/>
    <x v="8"/>
    <x v="1"/>
    <x v="12"/>
    <x v="0"/>
    <s v="Returning"/>
    <x v="3"/>
    <s v="Compact Sleeping Bag"/>
    <n v="1"/>
    <n v="121.59"/>
    <n v="0"/>
    <n v="62.44"/>
    <n v="121.59"/>
    <n v="62.44"/>
    <n v="59.150000000000006"/>
    <n v="0.4864709268854347"/>
  </r>
  <r>
    <n v="2077"/>
    <d v="2026-09-05T00:00:00"/>
    <n v="2026"/>
    <x v="2"/>
    <n v="9"/>
    <x v="8"/>
    <x v="3"/>
    <x v="8"/>
    <x v="1"/>
    <s v="Business"/>
    <x v="1"/>
    <s v="Summit Backpack 45L"/>
    <n v="4"/>
    <n v="152.99"/>
    <n v="0.15"/>
    <n v="77.12"/>
    <n v="520.16600000000005"/>
    <n v="308.48"/>
    <n v="211.68600000000004"/>
    <n v="0.40695854784818697"/>
  </r>
  <r>
    <n v="2879"/>
    <d v="2026-09-05T00:00:00"/>
    <n v="2026"/>
    <x v="2"/>
    <n v="9"/>
    <x v="8"/>
    <x v="2"/>
    <x v="10"/>
    <x v="0"/>
    <s v="Business"/>
    <x v="2"/>
    <s v="Insulated Bottle"/>
    <n v="3"/>
    <n v="36.19"/>
    <n v="0.1"/>
    <n v="13.97"/>
    <n v="97.712999999999994"/>
    <n v="41.910000000000004"/>
    <n v="55.80299999999999"/>
    <n v="0.57109084768659235"/>
  </r>
  <r>
    <n v="3353"/>
    <d v="2026-09-05T00:00:00"/>
    <n v="2026"/>
    <x v="2"/>
    <n v="9"/>
    <x v="8"/>
    <x v="2"/>
    <x v="16"/>
    <x v="2"/>
    <s v="New"/>
    <x v="1"/>
    <s v="Trail Boots"/>
    <n v="2"/>
    <n v="142.44"/>
    <n v="0"/>
    <n v="77.33"/>
    <n v="284.88"/>
    <n v="154.66"/>
    <n v="130.22"/>
    <n v="0.45710474585790506"/>
  </r>
  <r>
    <n v="3514"/>
    <d v="2026-09-05T00:00:00"/>
    <n v="2026"/>
    <x v="2"/>
    <n v="9"/>
    <x v="8"/>
    <x v="1"/>
    <x v="6"/>
    <x v="0"/>
    <s v="New"/>
    <x v="2"/>
    <s v="Carry-On Duffel"/>
    <n v="2"/>
    <n v="133.81"/>
    <n v="0"/>
    <n v="66.78"/>
    <n v="267.62"/>
    <n v="133.56"/>
    <n v="134.06"/>
    <n v="0.5009341603766535"/>
  </r>
  <r>
    <n v="3964"/>
    <d v="2026-09-05T00:00:00"/>
    <n v="2026"/>
    <x v="2"/>
    <n v="9"/>
    <x v="8"/>
    <x v="1"/>
    <x v="12"/>
    <x v="2"/>
    <s v="New"/>
    <x v="4"/>
    <s v="Resistance Band Set"/>
    <n v="2"/>
    <n v="40.49"/>
    <n v="0.15"/>
    <n v="14.32"/>
    <n v="68.832999999999998"/>
    <n v="28.64"/>
    <n v="40.192999999999998"/>
    <n v="0.58392050324698908"/>
  </r>
  <r>
    <n v="4599"/>
    <d v="2026-09-05T00:00:00"/>
    <n v="2026"/>
    <x v="2"/>
    <n v="9"/>
    <x v="8"/>
    <x v="2"/>
    <x v="2"/>
    <x v="0"/>
    <s v="Business"/>
    <x v="3"/>
    <s v="Trail Tent 2P"/>
    <n v="4"/>
    <n v="198.1"/>
    <n v="0"/>
    <n v="101.61"/>
    <n v="792.4"/>
    <n v="406.44"/>
    <n v="385.96"/>
    <n v="0.48707723372034323"/>
  </r>
  <r>
    <n v="5030"/>
    <d v="2026-09-05T00:00:00"/>
    <n v="2026"/>
    <x v="2"/>
    <n v="9"/>
    <x v="8"/>
    <x v="1"/>
    <x v="12"/>
    <x v="2"/>
    <s v="New"/>
    <x v="0"/>
    <s v="Commuter Helmet"/>
    <n v="1"/>
    <n v="83.73"/>
    <n v="0.15"/>
    <n v="43.34"/>
    <n v="71.170500000000004"/>
    <n v="43.34"/>
    <n v="27.830500000000001"/>
    <n v="0.39103982689457006"/>
  </r>
  <r>
    <n v="1593"/>
    <d v="2026-09-06T00:00:00"/>
    <n v="2026"/>
    <x v="2"/>
    <n v="9"/>
    <x v="8"/>
    <x v="1"/>
    <x v="14"/>
    <x v="2"/>
    <s v="New"/>
    <x v="3"/>
    <s v="Trail Tent 2P"/>
    <n v="2"/>
    <n v="194.92"/>
    <n v="0"/>
    <n v="102.66"/>
    <n v="389.84"/>
    <n v="205.32"/>
    <n v="184.51999999999998"/>
    <n v="0.47332238867227577"/>
  </r>
  <r>
    <n v="1818"/>
    <d v="2026-09-06T00:00:00"/>
    <n v="2026"/>
    <x v="2"/>
    <n v="9"/>
    <x v="8"/>
    <x v="1"/>
    <x v="12"/>
    <x v="2"/>
    <s v="New"/>
    <x v="2"/>
    <s v="Travel Backpack 35L"/>
    <n v="1"/>
    <n v="161.03"/>
    <n v="0"/>
    <n v="89.86"/>
    <n v="161.03"/>
    <n v="89.86"/>
    <n v="71.17"/>
    <n v="0.44196733527914056"/>
  </r>
  <r>
    <n v="2370"/>
    <d v="2026-09-06T00:00:00"/>
    <n v="2026"/>
    <x v="2"/>
    <n v="9"/>
    <x v="8"/>
    <x v="3"/>
    <x v="4"/>
    <x v="3"/>
    <s v="New"/>
    <x v="4"/>
    <s v="Recovery Roller"/>
    <n v="1"/>
    <n v="35.68"/>
    <n v="0.05"/>
    <n v="13.76"/>
    <n v="33.896000000000001"/>
    <n v="13.76"/>
    <n v="20.136000000000003"/>
    <n v="0.59405239556289835"/>
  </r>
  <r>
    <n v="2726"/>
    <d v="2026-09-06T00:00:00"/>
    <n v="2026"/>
    <x v="2"/>
    <n v="9"/>
    <x v="8"/>
    <x v="1"/>
    <x v="6"/>
    <x v="0"/>
    <s v="New"/>
    <x v="0"/>
    <s v="Compact Repair Kit"/>
    <n v="1"/>
    <n v="39.68"/>
    <n v="0.05"/>
    <n v="16.63"/>
    <n v="37.695999999999998"/>
    <n v="16.63"/>
    <n v="21.065999999999999"/>
    <n v="0.55883913412563668"/>
  </r>
  <r>
    <n v="2755"/>
    <d v="2026-09-06T00:00:00"/>
    <n v="2026"/>
    <x v="2"/>
    <n v="9"/>
    <x v="8"/>
    <x v="2"/>
    <x v="10"/>
    <x v="0"/>
    <s v="New"/>
    <x v="1"/>
    <s v="Trail Boots"/>
    <n v="3"/>
    <n v="146.22"/>
    <n v="0"/>
    <n v="80.13"/>
    <n v="438.65999999999997"/>
    <n v="240.39"/>
    <n v="198.26999999999998"/>
    <n v="0.4519901518260156"/>
  </r>
  <r>
    <n v="3187"/>
    <d v="2026-09-06T00:00:00"/>
    <n v="2026"/>
    <x v="2"/>
    <n v="9"/>
    <x v="8"/>
    <x v="3"/>
    <x v="7"/>
    <x v="2"/>
    <s v="Returning"/>
    <x v="1"/>
    <s v="Trekking Poles"/>
    <n v="1"/>
    <n v="71.680000000000007"/>
    <n v="0"/>
    <n v="31.87"/>
    <n v="71.680000000000007"/>
    <n v="31.87"/>
    <n v="39.81"/>
    <n v="0.5553850446428571"/>
  </r>
  <r>
    <n v="3471"/>
    <d v="2026-09-06T00:00:00"/>
    <n v="2026"/>
    <x v="2"/>
    <n v="9"/>
    <x v="8"/>
    <x v="2"/>
    <x v="10"/>
    <x v="3"/>
    <s v="New"/>
    <x v="4"/>
    <s v="Training Mat"/>
    <n v="2"/>
    <n v="51.77"/>
    <n v="0"/>
    <n v="21.46"/>
    <n v="103.54"/>
    <n v="42.92"/>
    <n v="60.620000000000005"/>
    <n v="0.58547421286459345"/>
  </r>
  <r>
    <n v="3529"/>
    <d v="2026-09-06T00:00:00"/>
    <n v="2026"/>
    <x v="2"/>
    <n v="9"/>
    <x v="8"/>
    <x v="2"/>
    <x v="5"/>
    <x v="1"/>
    <s v="Returning"/>
    <x v="4"/>
    <s v="Resistance Band Set"/>
    <n v="4"/>
    <n v="39.4"/>
    <n v="0.15"/>
    <n v="14.95"/>
    <n v="133.95999999999998"/>
    <n v="59.8"/>
    <n v="74.159999999999982"/>
    <n v="0.55359808898178553"/>
  </r>
  <r>
    <n v="3549"/>
    <d v="2026-09-06T00:00:00"/>
    <n v="2026"/>
    <x v="2"/>
    <n v="9"/>
    <x v="8"/>
    <x v="3"/>
    <x v="8"/>
    <x v="0"/>
    <s v="New"/>
    <x v="2"/>
    <s v="Packing Cube Set"/>
    <n v="1"/>
    <n v="47.17"/>
    <n v="0"/>
    <n v="18.64"/>
    <n v="47.17"/>
    <n v="18.64"/>
    <n v="28.53"/>
    <n v="0.60483358066567738"/>
  </r>
  <r>
    <n v="4003"/>
    <d v="2026-09-06T00:00:00"/>
    <n v="2026"/>
    <x v="2"/>
    <n v="9"/>
    <x v="8"/>
    <x v="3"/>
    <x v="4"/>
    <x v="3"/>
    <s v="Returning"/>
    <x v="4"/>
    <s v="Training Mat"/>
    <n v="2"/>
    <n v="50.41"/>
    <n v="0.1"/>
    <n v="22.05"/>
    <n v="90.738"/>
    <n v="44.1"/>
    <n v="46.637999999999998"/>
    <n v="0.51398532037294187"/>
  </r>
  <r>
    <n v="4613"/>
    <d v="2026-09-06T00:00:00"/>
    <n v="2026"/>
    <x v="2"/>
    <n v="9"/>
    <x v="8"/>
    <x v="3"/>
    <x v="13"/>
    <x v="0"/>
    <s v="Business"/>
    <x v="0"/>
    <s v="Commuter Helmet"/>
    <n v="4"/>
    <n v="80.38"/>
    <n v="0.1"/>
    <n v="42.55"/>
    <n v="289.36799999999999"/>
    <n v="170.2"/>
    <n v="119.16800000000001"/>
    <n v="0.41182162505874875"/>
  </r>
  <r>
    <n v="75"/>
    <d v="2026-09-07T00:00:00"/>
    <n v="2026"/>
    <x v="2"/>
    <n v="9"/>
    <x v="8"/>
    <x v="0"/>
    <x v="0"/>
    <x v="0"/>
    <s v="Business"/>
    <x v="4"/>
    <s v="Resistance Band Set"/>
    <n v="2"/>
    <n v="40.78"/>
    <n v="0"/>
    <n v="15.04"/>
    <n v="81.56"/>
    <n v="30.08"/>
    <n v="51.480000000000004"/>
    <n v="0.63119176066699367"/>
  </r>
  <r>
    <n v="601"/>
    <d v="2026-09-07T00:00:00"/>
    <n v="2026"/>
    <x v="2"/>
    <n v="9"/>
    <x v="8"/>
    <x v="1"/>
    <x v="12"/>
    <x v="0"/>
    <s v="Returning"/>
    <x v="1"/>
    <s v="Trail Boots"/>
    <n v="1"/>
    <n v="141.69"/>
    <n v="0"/>
    <n v="80.34"/>
    <n v="141.69"/>
    <n v="80.34"/>
    <n v="61.349999999999994"/>
    <n v="0.43298750793986868"/>
  </r>
  <r>
    <n v="1617"/>
    <d v="2026-09-07T00:00:00"/>
    <n v="2026"/>
    <x v="2"/>
    <n v="9"/>
    <x v="8"/>
    <x v="3"/>
    <x v="8"/>
    <x v="0"/>
    <s v="New"/>
    <x v="3"/>
    <s v="Portable Camp Stove"/>
    <n v="1"/>
    <n v="83.28"/>
    <n v="0.1"/>
    <n v="39.75"/>
    <n v="74.951999999999998"/>
    <n v="39.75"/>
    <n v="35.201999999999998"/>
    <n v="0.46966058277297468"/>
  </r>
  <r>
    <n v="2305"/>
    <d v="2026-09-07T00:00:00"/>
    <n v="2026"/>
    <x v="2"/>
    <n v="9"/>
    <x v="8"/>
    <x v="3"/>
    <x v="7"/>
    <x v="3"/>
    <s v="Returning"/>
    <x v="3"/>
    <s v="Portable Camp Stove"/>
    <n v="2"/>
    <n v="82.43"/>
    <n v="0"/>
    <n v="40.51"/>
    <n v="164.86"/>
    <n v="81.02"/>
    <n v="83.840000000000018"/>
    <n v="0.50855271139148372"/>
  </r>
  <r>
    <n v="2344"/>
    <d v="2026-09-07T00:00:00"/>
    <n v="2026"/>
    <x v="2"/>
    <n v="9"/>
    <x v="8"/>
    <x v="0"/>
    <x v="15"/>
    <x v="3"/>
    <s v="New"/>
    <x v="4"/>
    <s v="Recovery Roller"/>
    <n v="4"/>
    <n v="36.380000000000003"/>
    <n v="0"/>
    <n v="14.16"/>
    <n v="145.52000000000001"/>
    <n v="56.64"/>
    <n v="88.88000000000001"/>
    <n v="0.61077515118196812"/>
  </r>
  <r>
    <n v="2601"/>
    <d v="2026-09-07T00:00:00"/>
    <n v="2026"/>
    <x v="2"/>
    <n v="9"/>
    <x v="8"/>
    <x v="1"/>
    <x v="11"/>
    <x v="0"/>
    <s v="New"/>
    <x v="0"/>
    <s v="Commuter Helmet"/>
    <n v="1"/>
    <n v="82.86"/>
    <n v="0"/>
    <n v="43.33"/>
    <n v="82.86"/>
    <n v="43.33"/>
    <n v="39.53"/>
    <n v="0.47706975621530295"/>
  </r>
  <r>
    <n v="2831"/>
    <d v="2026-09-07T00:00:00"/>
    <n v="2026"/>
    <x v="2"/>
    <n v="9"/>
    <x v="8"/>
    <x v="0"/>
    <x v="9"/>
    <x v="0"/>
    <s v="New"/>
    <x v="2"/>
    <s v="Packing Cube Set"/>
    <n v="1"/>
    <n v="46.44"/>
    <n v="0.05"/>
    <n v="17.88"/>
    <n v="44.117999999999995"/>
    <n v="17.88"/>
    <n v="26.237999999999996"/>
    <n v="0.59472324221406225"/>
  </r>
  <r>
    <n v="2845"/>
    <d v="2026-09-07T00:00:00"/>
    <n v="2026"/>
    <x v="2"/>
    <n v="9"/>
    <x v="8"/>
    <x v="0"/>
    <x v="0"/>
    <x v="1"/>
    <s v="Business"/>
    <x v="2"/>
    <s v="Carry-On Duffel"/>
    <n v="4"/>
    <n v="133.26"/>
    <n v="0.1"/>
    <n v="68.77"/>
    <n v="479.73599999999999"/>
    <n v="275.08"/>
    <n v="204.65600000000001"/>
    <n v="0.42660129738022579"/>
  </r>
  <r>
    <n v="3679"/>
    <d v="2026-09-07T00:00:00"/>
    <n v="2026"/>
    <x v="2"/>
    <n v="9"/>
    <x v="8"/>
    <x v="1"/>
    <x v="12"/>
    <x v="3"/>
    <s v="New"/>
    <x v="1"/>
    <s v="Trail Boots"/>
    <n v="1"/>
    <n v="147.36000000000001"/>
    <n v="0"/>
    <n v="81.599999999999994"/>
    <n v="147.36000000000001"/>
    <n v="81.599999999999994"/>
    <n v="65.760000000000019"/>
    <n v="0.44625407166123787"/>
  </r>
  <r>
    <n v="3828"/>
    <d v="2026-09-07T00:00:00"/>
    <n v="2026"/>
    <x v="2"/>
    <n v="9"/>
    <x v="8"/>
    <x v="0"/>
    <x v="0"/>
    <x v="0"/>
    <s v="New"/>
    <x v="2"/>
    <s v="Travel Backpack 35L"/>
    <n v="2"/>
    <n v="166.13"/>
    <n v="0.15"/>
    <n v="86.71"/>
    <n v="282.42099999999999"/>
    <n v="173.42"/>
    <n v="109.001"/>
    <n v="0.38595217777714835"/>
  </r>
  <r>
    <n v="4226"/>
    <d v="2026-09-07T00:00:00"/>
    <n v="2026"/>
    <x v="2"/>
    <n v="9"/>
    <x v="8"/>
    <x v="2"/>
    <x v="3"/>
    <x v="0"/>
    <s v="New"/>
    <x v="4"/>
    <s v="Training Mat"/>
    <n v="1"/>
    <n v="51.74"/>
    <n v="0"/>
    <n v="22.45"/>
    <n v="51.74"/>
    <n v="22.45"/>
    <n v="29.290000000000003"/>
    <n v="0.56609972941631237"/>
  </r>
  <r>
    <n v="58"/>
    <d v="2026-09-08T00:00:00"/>
    <n v="2026"/>
    <x v="2"/>
    <n v="9"/>
    <x v="8"/>
    <x v="0"/>
    <x v="0"/>
    <x v="2"/>
    <s v="Returning"/>
    <x v="1"/>
    <s v="Trekking Poles"/>
    <n v="1"/>
    <n v="71.7"/>
    <n v="0"/>
    <n v="32"/>
    <n v="71.7"/>
    <n v="32"/>
    <n v="39.700000000000003"/>
    <n v="0.55369595536959559"/>
  </r>
  <r>
    <n v="1224"/>
    <d v="2026-09-08T00:00:00"/>
    <n v="2026"/>
    <x v="2"/>
    <n v="9"/>
    <x v="8"/>
    <x v="2"/>
    <x v="2"/>
    <x v="0"/>
    <s v="Returning"/>
    <x v="0"/>
    <s v="Compact Repair Kit"/>
    <n v="2"/>
    <n v="39.409999999999997"/>
    <n v="0.05"/>
    <n v="17.12"/>
    <n v="74.878999999999991"/>
    <n v="34.24"/>
    <n v="40.638999999999989"/>
    <n v="0.54272893601677363"/>
  </r>
  <r>
    <n v="4345"/>
    <d v="2026-09-08T00:00:00"/>
    <n v="2026"/>
    <x v="2"/>
    <n v="9"/>
    <x v="8"/>
    <x v="0"/>
    <x v="9"/>
    <x v="0"/>
    <s v="New"/>
    <x v="3"/>
    <s v="Alpine Tent 4P"/>
    <n v="2"/>
    <n v="345.33"/>
    <n v="0"/>
    <n v="198.22"/>
    <n v="690.66"/>
    <n v="396.44"/>
    <n v="294.21999999999997"/>
    <n v="0.42599832044710856"/>
  </r>
  <r>
    <n v="1069"/>
    <d v="2026-09-09T00:00:00"/>
    <n v="2026"/>
    <x v="2"/>
    <n v="9"/>
    <x v="8"/>
    <x v="3"/>
    <x v="13"/>
    <x v="0"/>
    <s v="Returning"/>
    <x v="1"/>
    <s v="Trail Boots"/>
    <n v="1"/>
    <n v="145.33000000000001"/>
    <n v="0.1"/>
    <n v="80.97"/>
    <n v="130.79700000000003"/>
    <n v="80.97"/>
    <n v="49.827000000000027"/>
    <n v="0.3809491043372556"/>
  </r>
  <r>
    <n v="1489"/>
    <d v="2026-09-09T00:00:00"/>
    <n v="2026"/>
    <x v="2"/>
    <n v="9"/>
    <x v="8"/>
    <x v="0"/>
    <x v="0"/>
    <x v="0"/>
    <s v="Returning"/>
    <x v="0"/>
    <s v="Trail Bike Light"/>
    <n v="3"/>
    <n v="50.03"/>
    <n v="0.1"/>
    <n v="22.89"/>
    <n v="135.08100000000002"/>
    <n v="68.67"/>
    <n v="66.411000000000016"/>
    <n v="0.49163835032313952"/>
  </r>
  <r>
    <n v="2045"/>
    <d v="2026-09-09T00:00:00"/>
    <n v="2026"/>
    <x v="2"/>
    <n v="9"/>
    <x v="8"/>
    <x v="1"/>
    <x v="1"/>
    <x v="3"/>
    <s v="Returning"/>
    <x v="2"/>
    <s v="Insulated Bottle"/>
    <n v="1"/>
    <n v="35.68"/>
    <n v="0.05"/>
    <n v="13.37"/>
    <n v="33.896000000000001"/>
    <n v="13.37"/>
    <n v="20.526000000000003"/>
    <n v="0.60555817795610112"/>
  </r>
  <r>
    <n v="2610"/>
    <d v="2026-09-09T00:00:00"/>
    <n v="2026"/>
    <x v="2"/>
    <n v="9"/>
    <x v="8"/>
    <x v="3"/>
    <x v="8"/>
    <x v="0"/>
    <s v="Returning"/>
    <x v="3"/>
    <s v="Alpine Tent 4P"/>
    <n v="1"/>
    <n v="341.87"/>
    <n v="0.1"/>
    <n v="190.66"/>
    <n v="307.68299999999999"/>
    <n v="190.66"/>
    <n v="117.023"/>
    <n v="0.38033625517171893"/>
  </r>
  <r>
    <n v="4210"/>
    <d v="2026-09-09T00:00:00"/>
    <n v="2026"/>
    <x v="2"/>
    <n v="9"/>
    <x v="8"/>
    <x v="1"/>
    <x v="6"/>
    <x v="0"/>
    <s v="Returning"/>
    <x v="2"/>
    <s v="Travel Backpack 35L"/>
    <n v="1"/>
    <n v="164.6"/>
    <n v="0"/>
    <n v="87.21"/>
    <n v="164.6"/>
    <n v="87.21"/>
    <n v="77.39"/>
    <n v="0.47017010935601461"/>
  </r>
  <r>
    <n v="4584"/>
    <d v="2026-09-09T00:00:00"/>
    <n v="2026"/>
    <x v="2"/>
    <n v="9"/>
    <x v="8"/>
    <x v="3"/>
    <x v="8"/>
    <x v="0"/>
    <s v="Returning"/>
    <x v="4"/>
    <s v="Resistance Band Set"/>
    <n v="2"/>
    <n v="41.24"/>
    <n v="0"/>
    <n v="14.46"/>
    <n v="82.48"/>
    <n v="28.92"/>
    <n v="53.56"/>
    <n v="0.64936954413191073"/>
  </r>
  <r>
    <n v="44"/>
    <d v="2026-09-10T00:00:00"/>
    <n v="2026"/>
    <x v="2"/>
    <n v="9"/>
    <x v="8"/>
    <x v="2"/>
    <x v="10"/>
    <x v="2"/>
    <s v="New"/>
    <x v="0"/>
    <s v="Compact Repair Kit"/>
    <n v="1"/>
    <n v="40.1"/>
    <n v="0"/>
    <n v="16.920000000000002"/>
    <n v="40.1"/>
    <n v="16.920000000000002"/>
    <n v="23.18"/>
    <n v="0.57805486284289276"/>
  </r>
  <r>
    <n v="97"/>
    <d v="2026-09-10T00:00:00"/>
    <n v="2026"/>
    <x v="2"/>
    <n v="9"/>
    <x v="8"/>
    <x v="1"/>
    <x v="6"/>
    <x v="0"/>
    <s v="New"/>
    <x v="3"/>
    <s v="Portable Camp Stove"/>
    <n v="2"/>
    <n v="80.239999999999995"/>
    <n v="0"/>
    <n v="40.5"/>
    <n v="160.47999999999999"/>
    <n v="81"/>
    <n v="79.47999999999999"/>
    <n v="0.49526420737786636"/>
  </r>
  <r>
    <n v="1015"/>
    <d v="2026-09-10T00:00:00"/>
    <n v="2026"/>
    <x v="2"/>
    <n v="9"/>
    <x v="8"/>
    <x v="2"/>
    <x v="3"/>
    <x v="0"/>
    <s v="New"/>
    <x v="1"/>
    <s v="Summit Backpack 45L"/>
    <n v="4"/>
    <n v="151.01"/>
    <n v="0"/>
    <n v="80.569999999999993"/>
    <n v="604.04"/>
    <n v="322.27999999999997"/>
    <n v="281.76"/>
    <n v="0.46645917488908023"/>
  </r>
  <r>
    <n v="1128"/>
    <d v="2026-09-10T00:00:00"/>
    <n v="2026"/>
    <x v="2"/>
    <n v="9"/>
    <x v="8"/>
    <x v="0"/>
    <x v="15"/>
    <x v="3"/>
    <s v="Returning"/>
    <x v="0"/>
    <s v="Trail Bike Light"/>
    <n v="1"/>
    <n v="51.32"/>
    <n v="0.1"/>
    <n v="22.67"/>
    <n v="46.188000000000002"/>
    <n v="22.67"/>
    <n v="23.518000000000001"/>
    <n v="0.50917987356023209"/>
  </r>
  <r>
    <n v="3548"/>
    <d v="2026-09-10T00:00:00"/>
    <n v="2026"/>
    <x v="2"/>
    <n v="9"/>
    <x v="8"/>
    <x v="3"/>
    <x v="7"/>
    <x v="2"/>
    <s v="Returning"/>
    <x v="1"/>
    <s v="Trekking Poles"/>
    <n v="2"/>
    <n v="72.61"/>
    <n v="0"/>
    <n v="32.68"/>
    <n v="145.22"/>
    <n v="65.36"/>
    <n v="79.86"/>
    <n v="0.54992425285773305"/>
  </r>
  <r>
    <n v="242"/>
    <d v="2026-09-11T00:00:00"/>
    <n v="2026"/>
    <x v="2"/>
    <n v="9"/>
    <x v="8"/>
    <x v="3"/>
    <x v="13"/>
    <x v="3"/>
    <s v="Business"/>
    <x v="4"/>
    <s v="Resistance Band Set"/>
    <n v="5"/>
    <n v="40.94"/>
    <n v="0"/>
    <n v="14.78"/>
    <n v="204.7"/>
    <n v="73.899999999999991"/>
    <n v="130.80000000000001"/>
    <n v="0.6389838788470934"/>
  </r>
  <r>
    <n v="784"/>
    <d v="2026-09-11T00:00:00"/>
    <n v="2026"/>
    <x v="2"/>
    <n v="9"/>
    <x v="8"/>
    <x v="2"/>
    <x v="16"/>
    <x v="3"/>
    <s v="New"/>
    <x v="0"/>
    <s v="Commuter Helmet"/>
    <n v="4"/>
    <n v="81.69"/>
    <n v="0"/>
    <n v="42.23"/>
    <n v="326.76"/>
    <n v="168.92"/>
    <n v="157.84"/>
    <n v="0.48304566042355246"/>
  </r>
  <r>
    <n v="1535"/>
    <d v="2026-09-11T00:00:00"/>
    <n v="2026"/>
    <x v="2"/>
    <n v="9"/>
    <x v="8"/>
    <x v="0"/>
    <x v="15"/>
    <x v="2"/>
    <s v="New"/>
    <x v="0"/>
    <s v="Trail Bike Light"/>
    <n v="1"/>
    <n v="51.25"/>
    <n v="0.05"/>
    <n v="21.99"/>
    <n v="48.6875"/>
    <n v="21.99"/>
    <n v="26.697500000000002"/>
    <n v="0.54834403080872918"/>
  </r>
  <r>
    <n v="1687"/>
    <d v="2026-09-11T00:00:00"/>
    <n v="2026"/>
    <x v="2"/>
    <n v="9"/>
    <x v="8"/>
    <x v="2"/>
    <x v="16"/>
    <x v="0"/>
    <s v="Returning"/>
    <x v="4"/>
    <s v="Training Mat"/>
    <n v="1"/>
    <n v="50.78"/>
    <n v="0.05"/>
    <n v="22.52"/>
    <n v="48.241"/>
    <n v="22.52"/>
    <n v="25.721"/>
    <n v="0.5331771729441761"/>
  </r>
  <r>
    <n v="2162"/>
    <d v="2026-09-11T00:00:00"/>
    <n v="2026"/>
    <x v="2"/>
    <n v="9"/>
    <x v="8"/>
    <x v="1"/>
    <x v="1"/>
    <x v="0"/>
    <s v="New"/>
    <x v="2"/>
    <s v="Carry-On Duffel"/>
    <n v="1"/>
    <n v="133.31"/>
    <n v="0.05"/>
    <n v="67.790000000000006"/>
    <n v="126.64449999999999"/>
    <n v="67.790000000000006"/>
    <n v="58.854499999999987"/>
    <n v="0.46472211584395684"/>
  </r>
  <r>
    <n v="2307"/>
    <d v="2026-09-11T00:00:00"/>
    <n v="2026"/>
    <x v="2"/>
    <n v="9"/>
    <x v="8"/>
    <x v="2"/>
    <x v="2"/>
    <x v="0"/>
    <s v="Returning"/>
    <x v="2"/>
    <s v="Travel Backpack 35L"/>
    <n v="1"/>
    <n v="162.06"/>
    <n v="0"/>
    <n v="86.95"/>
    <n v="162.06"/>
    <n v="86.95"/>
    <n v="75.11"/>
    <n v="0.4634703196347032"/>
  </r>
  <r>
    <n v="3976"/>
    <d v="2026-09-11T00:00:00"/>
    <n v="2026"/>
    <x v="2"/>
    <n v="9"/>
    <x v="8"/>
    <x v="2"/>
    <x v="5"/>
    <x v="2"/>
    <s v="Returning"/>
    <x v="2"/>
    <s v="Insulated Bottle"/>
    <n v="2"/>
    <n v="37.03"/>
    <n v="0.1"/>
    <n v="13.46"/>
    <n v="66.654000000000011"/>
    <n v="26.92"/>
    <n v="39.734000000000009"/>
    <n v="0.59612326342004984"/>
  </r>
  <r>
    <n v="5066"/>
    <d v="2026-09-11T00:00:00"/>
    <n v="2026"/>
    <x v="2"/>
    <n v="9"/>
    <x v="8"/>
    <x v="1"/>
    <x v="11"/>
    <x v="0"/>
    <s v="New"/>
    <x v="3"/>
    <s v="Alpine Tent 4P"/>
    <n v="1"/>
    <n v="338.01"/>
    <n v="0"/>
    <n v="190.89"/>
    <n v="338.01"/>
    <n v="190.89"/>
    <n v="147.12"/>
    <n v="0.43525339486997427"/>
  </r>
  <r>
    <n v="78"/>
    <d v="2026-09-12T00:00:00"/>
    <n v="2026"/>
    <x v="2"/>
    <n v="9"/>
    <x v="8"/>
    <x v="3"/>
    <x v="13"/>
    <x v="0"/>
    <s v="New"/>
    <x v="4"/>
    <s v="Resistance Band Set"/>
    <n v="5"/>
    <n v="40.78"/>
    <n v="0.05"/>
    <n v="14.94"/>
    <n v="193.70499999999998"/>
    <n v="74.7"/>
    <n v="119.00499999999998"/>
    <n v="0.61436204537828132"/>
  </r>
  <r>
    <n v="354"/>
    <d v="2026-09-12T00:00:00"/>
    <n v="2026"/>
    <x v="2"/>
    <n v="9"/>
    <x v="8"/>
    <x v="2"/>
    <x v="16"/>
    <x v="0"/>
    <s v="Returning"/>
    <x v="0"/>
    <s v="Trail Bike Light"/>
    <n v="4"/>
    <n v="51.47"/>
    <n v="0"/>
    <n v="21.9"/>
    <n v="205.88"/>
    <n v="87.6"/>
    <n v="118.28"/>
    <n v="0.57450942296483387"/>
  </r>
  <r>
    <n v="1738"/>
    <d v="2026-09-12T00:00:00"/>
    <n v="2026"/>
    <x v="2"/>
    <n v="9"/>
    <x v="8"/>
    <x v="0"/>
    <x v="15"/>
    <x v="1"/>
    <s v="Business"/>
    <x v="1"/>
    <s v="Trail Boots"/>
    <n v="10"/>
    <n v="144.4"/>
    <n v="0.1"/>
    <n v="81.069999999999993"/>
    <n v="1299.6000000000001"/>
    <n v="810.69999999999993"/>
    <n v="488.9000000000002"/>
    <n v="0.37619267466912909"/>
  </r>
  <r>
    <n v="1900"/>
    <d v="2026-09-12T00:00:00"/>
    <n v="2026"/>
    <x v="2"/>
    <n v="9"/>
    <x v="8"/>
    <x v="1"/>
    <x v="6"/>
    <x v="2"/>
    <s v="New"/>
    <x v="4"/>
    <s v="Training Mat"/>
    <n v="1"/>
    <n v="51.34"/>
    <n v="0.1"/>
    <n v="22.63"/>
    <n v="46.206000000000003"/>
    <n v="22.63"/>
    <n v="23.576000000000004"/>
    <n v="0.51023676578799293"/>
  </r>
  <r>
    <n v="3375"/>
    <d v="2026-09-12T00:00:00"/>
    <n v="2026"/>
    <x v="2"/>
    <n v="9"/>
    <x v="8"/>
    <x v="1"/>
    <x v="1"/>
    <x v="1"/>
    <s v="Returning"/>
    <x v="2"/>
    <s v="Packing Cube Set"/>
    <n v="6"/>
    <n v="47.72"/>
    <n v="0.1"/>
    <n v="18.41"/>
    <n v="257.68799999999999"/>
    <n v="110.46000000000001"/>
    <n v="147.22799999999998"/>
    <n v="0.57134208810654741"/>
  </r>
  <r>
    <n v="3567"/>
    <d v="2026-09-12T00:00:00"/>
    <n v="2026"/>
    <x v="2"/>
    <n v="9"/>
    <x v="8"/>
    <x v="1"/>
    <x v="11"/>
    <x v="0"/>
    <s v="Business"/>
    <x v="3"/>
    <s v="Portable Camp Stove"/>
    <n v="1"/>
    <n v="81.489999999999995"/>
    <n v="0.1"/>
    <n v="38.83"/>
    <n v="73.340999999999994"/>
    <n v="38.83"/>
    <n v="34.510999999999996"/>
    <n v="0.47055535103148305"/>
  </r>
  <r>
    <n v="4106"/>
    <d v="2026-09-12T00:00:00"/>
    <n v="2026"/>
    <x v="2"/>
    <n v="9"/>
    <x v="8"/>
    <x v="1"/>
    <x v="6"/>
    <x v="2"/>
    <s v="Returning"/>
    <x v="0"/>
    <s v="Compact Repair Kit"/>
    <n v="2"/>
    <n v="39.700000000000003"/>
    <n v="0"/>
    <n v="16.32"/>
    <n v="79.400000000000006"/>
    <n v="32.64"/>
    <n v="46.760000000000005"/>
    <n v="0.58891687657430736"/>
  </r>
  <r>
    <n v="4293"/>
    <d v="2026-09-12T00:00:00"/>
    <n v="2026"/>
    <x v="2"/>
    <n v="9"/>
    <x v="8"/>
    <x v="1"/>
    <x v="12"/>
    <x v="1"/>
    <s v="New"/>
    <x v="3"/>
    <s v="Alpine Tent 4P"/>
    <n v="4"/>
    <n v="344.67"/>
    <n v="0.1"/>
    <n v="195.35"/>
    <n v="1240.8120000000001"/>
    <n v="781.4"/>
    <n v="459.41200000000015"/>
    <n v="0.37025109363868186"/>
  </r>
  <r>
    <n v="4859"/>
    <d v="2026-09-12T00:00:00"/>
    <n v="2026"/>
    <x v="2"/>
    <n v="9"/>
    <x v="8"/>
    <x v="0"/>
    <x v="0"/>
    <x v="0"/>
    <s v="Returning"/>
    <x v="0"/>
    <s v="Commuter Helmet"/>
    <n v="1"/>
    <n v="80.39"/>
    <n v="0"/>
    <n v="42.85"/>
    <n v="80.39"/>
    <n v="42.85"/>
    <n v="37.54"/>
    <n v="0.46697350416718497"/>
  </r>
  <r>
    <n v="770"/>
    <d v="2026-09-13T00:00:00"/>
    <n v="2026"/>
    <x v="2"/>
    <n v="9"/>
    <x v="8"/>
    <x v="2"/>
    <x v="3"/>
    <x v="2"/>
    <s v="Returning"/>
    <x v="1"/>
    <s v="Trail Boots"/>
    <n v="1"/>
    <n v="143.66999999999999"/>
    <n v="0.1"/>
    <n v="79.89"/>
    <n v="129.303"/>
    <n v="79.89"/>
    <n v="49.412999999999997"/>
    <n v="0.38214890605786406"/>
  </r>
  <r>
    <n v="1375"/>
    <d v="2026-09-13T00:00:00"/>
    <n v="2026"/>
    <x v="2"/>
    <n v="9"/>
    <x v="8"/>
    <x v="1"/>
    <x v="12"/>
    <x v="2"/>
    <s v="Returning"/>
    <x v="2"/>
    <s v="Insulated Bottle"/>
    <n v="1"/>
    <n v="35.86"/>
    <n v="0"/>
    <n v="13.33"/>
    <n v="35.86"/>
    <n v="13.33"/>
    <n v="22.53"/>
    <n v="0.62827663134411604"/>
  </r>
  <r>
    <n v="2063"/>
    <d v="2026-09-13T00:00:00"/>
    <n v="2026"/>
    <x v="2"/>
    <n v="9"/>
    <x v="8"/>
    <x v="1"/>
    <x v="14"/>
    <x v="2"/>
    <s v="Returning"/>
    <x v="2"/>
    <s v="Carry-On Duffel"/>
    <n v="3"/>
    <n v="130.28"/>
    <n v="0.1"/>
    <n v="65.33"/>
    <n v="351.75600000000003"/>
    <n v="195.99"/>
    <n v="155.76600000000002"/>
    <n v="0.44282400300208102"/>
  </r>
  <r>
    <n v="2563"/>
    <d v="2026-09-13T00:00:00"/>
    <n v="2026"/>
    <x v="2"/>
    <n v="9"/>
    <x v="8"/>
    <x v="1"/>
    <x v="6"/>
    <x v="3"/>
    <s v="Returning"/>
    <x v="1"/>
    <s v="Summit Backpack 45L"/>
    <n v="1"/>
    <n v="157.88999999999999"/>
    <n v="0.1"/>
    <n v="78.209999999999994"/>
    <n v="142.101"/>
    <n v="78.209999999999994"/>
    <n v="63.891000000000005"/>
    <n v="0.44961682183798851"/>
  </r>
  <r>
    <n v="2786"/>
    <d v="2026-09-13T00:00:00"/>
    <n v="2026"/>
    <x v="2"/>
    <n v="9"/>
    <x v="8"/>
    <x v="3"/>
    <x v="8"/>
    <x v="0"/>
    <s v="New"/>
    <x v="4"/>
    <s v="Resistance Band Set"/>
    <n v="2"/>
    <n v="40.83"/>
    <n v="0"/>
    <n v="14.56"/>
    <n v="81.66"/>
    <n v="29.12"/>
    <n v="52.539999999999992"/>
    <n v="0.64339946118050451"/>
  </r>
  <r>
    <n v="3269"/>
    <d v="2026-09-13T00:00:00"/>
    <n v="2026"/>
    <x v="2"/>
    <n v="9"/>
    <x v="8"/>
    <x v="2"/>
    <x v="16"/>
    <x v="2"/>
    <s v="New"/>
    <x v="4"/>
    <s v="Recovery Roller"/>
    <n v="2"/>
    <n v="37.119999999999997"/>
    <n v="0"/>
    <n v="14.26"/>
    <n v="74.239999999999995"/>
    <n v="28.52"/>
    <n v="45.72"/>
    <n v="0.61584051724137934"/>
  </r>
  <r>
    <n v="3346"/>
    <d v="2026-09-13T00:00:00"/>
    <n v="2026"/>
    <x v="2"/>
    <n v="9"/>
    <x v="8"/>
    <x v="3"/>
    <x v="8"/>
    <x v="0"/>
    <s v="Returning"/>
    <x v="3"/>
    <s v="Compact Sleeping Bag"/>
    <n v="2"/>
    <n v="124.04"/>
    <n v="0.05"/>
    <n v="59.29"/>
    <n v="235.67599999999999"/>
    <n v="118.58"/>
    <n v="117.09599999999999"/>
    <n v="0.49685160983723414"/>
  </r>
  <r>
    <n v="4097"/>
    <d v="2026-09-13T00:00:00"/>
    <n v="2026"/>
    <x v="2"/>
    <n v="9"/>
    <x v="8"/>
    <x v="1"/>
    <x v="12"/>
    <x v="0"/>
    <s v="Returning"/>
    <x v="1"/>
    <s v="Trail Boots"/>
    <n v="1"/>
    <n v="142.36000000000001"/>
    <n v="0"/>
    <n v="78.3"/>
    <n v="142.36000000000001"/>
    <n v="78.3"/>
    <n v="64.060000000000016"/>
    <n v="0.44998595110986239"/>
  </r>
  <r>
    <n v="4208"/>
    <d v="2026-09-13T00:00:00"/>
    <n v="2026"/>
    <x v="2"/>
    <n v="9"/>
    <x v="8"/>
    <x v="1"/>
    <x v="12"/>
    <x v="1"/>
    <s v="Business"/>
    <x v="0"/>
    <s v="Cycling Pack 12L"/>
    <n v="6"/>
    <n v="104.11"/>
    <n v="0.1"/>
    <n v="49"/>
    <n v="562.19399999999996"/>
    <n v="294"/>
    <n v="268.19399999999996"/>
    <n v="0.47704884790659446"/>
  </r>
  <r>
    <n v="4606"/>
    <d v="2026-09-13T00:00:00"/>
    <n v="2026"/>
    <x v="2"/>
    <n v="9"/>
    <x v="8"/>
    <x v="3"/>
    <x v="8"/>
    <x v="0"/>
    <s v="Business"/>
    <x v="3"/>
    <s v="Alpine Tent 4P"/>
    <n v="1"/>
    <n v="335.02"/>
    <n v="0.05"/>
    <n v="198.44"/>
    <n v="318.26899999999995"/>
    <n v="198.44"/>
    <n v="119.82899999999995"/>
    <n v="0.3765022669502841"/>
  </r>
  <r>
    <n v="222"/>
    <d v="2026-09-14T00:00:00"/>
    <n v="2026"/>
    <x v="2"/>
    <n v="9"/>
    <x v="8"/>
    <x v="1"/>
    <x v="12"/>
    <x v="0"/>
    <s v="Returning"/>
    <x v="0"/>
    <s v="Trail Bike Light"/>
    <n v="2"/>
    <n v="49.69"/>
    <n v="0.05"/>
    <n v="22.55"/>
    <n v="94.410999999999987"/>
    <n v="45.1"/>
    <n v="49.310999999999986"/>
    <n v="0.52230142674052804"/>
  </r>
  <r>
    <n v="241"/>
    <d v="2026-09-14T00:00:00"/>
    <n v="2026"/>
    <x v="2"/>
    <n v="9"/>
    <x v="8"/>
    <x v="2"/>
    <x v="5"/>
    <x v="0"/>
    <s v="Returning"/>
    <x v="0"/>
    <s v="Trail Bike Light"/>
    <n v="4"/>
    <n v="50.5"/>
    <n v="0"/>
    <n v="23.02"/>
    <n v="202"/>
    <n v="92.08"/>
    <n v="109.92"/>
    <n v="0.5441584158415842"/>
  </r>
  <r>
    <n v="753"/>
    <d v="2026-09-14T00:00:00"/>
    <n v="2026"/>
    <x v="2"/>
    <n v="9"/>
    <x v="8"/>
    <x v="3"/>
    <x v="4"/>
    <x v="2"/>
    <s v="Returning"/>
    <x v="2"/>
    <s v="Packing Cube Set"/>
    <n v="1"/>
    <n v="47.55"/>
    <n v="0.05"/>
    <n v="18.350000000000001"/>
    <n v="45.172499999999992"/>
    <n v="18.350000000000001"/>
    <n v="26.822499999999991"/>
    <n v="0.5937794011843488"/>
  </r>
  <r>
    <n v="2530"/>
    <d v="2026-09-14T00:00:00"/>
    <n v="2026"/>
    <x v="2"/>
    <n v="9"/>
    <x v="8"/>
    <x v="3"/>
    <x v="7"/>
    <x v="0"/>
    <s v="New"/>
    <x v="2"/>
    <s v="Packing Cube Set"/>
    <n v="6"/>
    <n v="46.16"/>
    <n v="0.1"/>
    <n v="18.39"/>
    <n v="249.26399999999998"/>
    <n v="110.34"/>
    <n v="138.92399999999998"/>
    <n v="0.55733679953783932"/>
  </r>
  <r>
    <n v="572"/>
    <d v="2026-09-15T00:00:00"/>
    <n v="2026"/>
    <x v="2"/>
    <n v="9"/>
    <x v="8"/>
    <x v="0"/>
    <x v="15"/>
    <x v="2"/>
    <s v="Returning"/>
    <x v="2"/>
    <s v="Carry-On Duffel"/>
    <n v="2"/>
    <n v="135.79"/>
    <n v="0.05"/>
    <n v="66.53"/>
    <n v="258.00099999999998"/>
    <n v="133.06"/>
    <n v="124.94099999999997"/>
    <n v="0.48426556486215167"/>
  </r>
  <r>
    <n v="874"/>
    <d v="2026-09-15T00:00:00"/>
    <n v="2026"/>
    <x v="2"/>
    <n v="9"/>
    <x v="8"/>
    <x v="0"/>
    <x v="15"/>
    <x v="0"/>
    <s v="Returning"/>
    <x v="1"/>
    <s v="Trail Boots"/>
    <n v="2"/>
    <n v="141.91999999999999"/>
    <n v="0"/>
    <n v="79.900000000000006"/>
    <n v="283.83999999999997"/>
    <n v="159.80000000000001"/>
    <n v="124.03999999999996"/>
    <n v="0.43700676437429531"/>
  </r>
  <r>
    <n v="937"/>
    <d v="2026-09-15T00:00:00"/>
    <n v="2026"/>
    <x v="2"/>
    <n v="9"/>
    <x v="8"/>
    <x v="3"/>
    <x v="4"/>
    <x v="3"/>
    <s v="Business"/>
    <x v="1"/>
    <s v="Trail Boots"/>
    <n v="1"/>
    <n v="146.41"/>
    <n v="0.15"/>
    <n v="80.87"/>
    <n v="124.4485"/>
    <n v="80.87"/>
    <n v="43.578499999999991"/>
    <n v="0.35017296311325563"/>
  </r>
  <r>
    <n v="1229"/>
    <d v="2026-09-15T00:00:00"/>
    <n v="2026"/>
    <x v="2"/>
    <n v="9"/>
    <x v="8"/>
    <x v="1"/>
    <x v="1"/>
    <x v="3"/>
    <s v="New"/>
    <x v="0"/>
    <s v="Compact Repair Kit"/>
    <n v="5"/>
    <n v="40.17"/>
    <n v="0"/>
    <n v="16.27"/>
    <n v="200.85000000000002"/>
    <n v="81.349999999999994"/>
    <n v="119.50000000000003"/>
    <n v="0.59497137167040082"/>
  </r>
  <r>
    <n v="2186"/>
    <d v="2026-09-15T00:00:00"/>
    <n v="2026"/>
    <x v="2"/>
    <n v="9"/>
    <x v="8"/>
    <x v="2"/>
    <x v="2"/>
    <x v="0"/>
    <s v="Returning"/>
    <x v="1"/>
    <s v="Hiking Daypack 20L"/>
    <n v="2"/>
    <n v="91.6"/>
    <n v="0"/>
    <n v="46.54"/>
    <n v="183.2"/>
    <n v="93.08"/>
    <n v="90.11999999999999"/>
    <n v="0.49192139737991264"/>
  </r>
  <r>
    <n v="2922"/>
    <d v="2026-09-15T00:00:00"/>
    <n v="2026"/>
    <x v="2"/>
    <n v="9"/>
    <x v="8"/>
    <x v="2"/>
    <x v="2"/>
    <x v="0"/>
    <s v="New"/>
    <x v="4"/>
    <s v="Weighted Vest"/>
    <n v="4"/>
    <n v="121.47"/>
    <n v="0.05"/>
    <n v="67.650000000000006"/>
    <n v="461.58599999999996"/>
    <n v="270.60000000000002"/>
    <n v="190.98599999999993"/>
    <n v="0.41376038268058379"/>
  </r>
  <r>
    <n v="3140"/>
    <d v="2026-09-15T00:00:00"/>
    <n v="2026"/>
    <x v="2"/>
    <n v="9"/>
    <x v="8"/>
    <x v="1"/>
    <x v="12"/>
    <x v="3"/>
    <s v="New"/>
    <x v="3"/>
    <s v="Compact Sleeping Bag"/>
    <n v="2"/>
    <n v="122.69"/>
    <n v="0"/>
    <n v="61.4"/>
    <n v="245.38"/>
    <n v="122.8"/>
    <n v="122.58"/>
    <n v="0.49955171570625151"/>
  </r>
  <r>
    <n v="3369"/>
    <d v="2026-09-15T00:00:00"/>
    <n v="2026"/>
    <x v="2"/>
    <n v="9"/>
    <x v="8"/>
    <x v="1"/>
    <x v="12"/>
    <x v="3"/>
    <s v="New"/>
    <x v="2"/>
    <s v="Packing Cube Set"/>
    <n v="1"/>
    <n v="45.59"/>
    <n v="0"/>
    <n v="18.28"/>
    <n v="45.59"/>
    <n v="18.28"/>
    <n v="27.310000000000002"/>
    <n v="0.59903487606931349"/>
  </r>
  <r>
    <n v="4865"/>
    <d v="2026-09-15T00:00:00"/>
    <n v="2026"/>
    <x v="2"/>
    <n v="9"/>
    <x v="8"/>
    <x v="3"/>
    <x v="4"/>
    <x v="0"/>
    <s v="Returning"/>
    <x v="0"/>
    <s v="Commuter Helmet"/>
    <n v="1"/>
    <n v="83.8"/>
    <n v="0"/>
    <n v="42.23"/>
    <n v="83.8"/>
    <n v="42.23"/>
    <n v="41.57"/>
    <n v="0.49606205250596663"/>
  </r>
  <r>
    <n v="103"/>
    <d v="2026-09-16T00:00:00"/>
    <n v="2026"/>
    <x v="2"/>
    <n v="9"/>
    <x v="8"/>
    <x v="2"/>
    <x v="3"/>
    <x v="0"/>
    <s v="New"/>
    <x v="2"/>
    <s v="Carry-On Duffel"/>
    <n v="1"/>
    <n v="132.58000000000001"/>
    <n v="0.15"/>
    <n v="67.62"/>
    <n v="112.69300000000001"/>
    <n v="67.62"/>
    <n v="45.073000000000008"/>
    <n v="0.39996273060438536"/>
  </r>
  <r>
    <n v="4500"/>
    <d v="2026-09-16T00:00:00"/>
    <n v="2026"/>
    <x v="2"/>
    <n v="9"/>
    <x v="8"/>
    <x v="3"/>
    <x v="8"/>
    <x v="0"/>
    <s v="New"/>
    <x v="3"/>
    <s v="Compact Sleeping Bag"/>
    <n v="2"/>
    <n v="122.12"/>
    <n v="0.05"/>
    <n v="61.76"/>
    <n v="232.02799999999999"/>
    <n v="123.52"/>
    <n v="108.508"/>
    <n v="0.46765045597945076"/>
  </r>
  <r>
    <n v="5093"/>
    <d v="2026-09-16T00:00:00"/>
    <n v="2026"/>
    <x v="2"/>
    <n v="9"/>
    <x v="8"/>
    <x v="0"/>
    <x v="0"/>
    <x v="1"/>
    <s v="Business"/>
    <x v="1"/>
    <s v="Trail Boots"/>
    <n v="3"/>
    <n v="140.47"/>
    <n v="0.15"/>
    <n v="81.739999999999995"/>
    <n v="358.19849999999997"/>
    <n v="245.21999999999997"/>
    <n v="112.9785"/>
    <n v="0.31540751845694498"/>
  </r>
  <r>
    <n v="5147"/>
    <d v="2026-09-16T00:00:00"/>
    <n v="2026"/>
    <x v="2"/>
    <n v="9"/>
    <x v="8"/>
    <x v="3"/>
    <x v="13"/>
    <x v="0"/>
    <s v="New"/>
    <x v="1"/>
    <s v="Trail Boots"/>
    <n v="2"/>
    <n v="145.35"/>
    <n v="0.05"/>
    <n v="78.39"/>
    <n v="276.16499999999996"/>
    <n v="156.78"/>
    <n v="119.38499999999996"/>
    <n v="0.4322959100537721"/>
  </r>
  <r>
    <n v="365"/>
    <d v="2026-09-17T00:00:00"/>
    <n v="2026"/>
    <x v="2"/>
    <n v="9"/>
    <x v="8"/>
    <x v="3"/>
    <x v="8"/>
    <x v="3"/>
    <s v="Returning"/>
    <x v="3"/>
    <s v="Compact Sleeping Bag"/>
    <n v="2"/>
    <n v="121.25"/>
    <n v="0"/>
    <n v="61.5"/>
    <n v="242.5"/>
    <n v="123"/>
    <n v="119.5"/>
    <n v="0.4927835051546392"/>
  </r>
  <r>
    <n v="494"/>
    <d v="2026-09-17T00:00:00"/>
    <n v="2026"/>
    <x v="2"/>
    <n v="9"/>
    <x v="8"/>
    <x v="3"/>
    <x v="4"/>
    <x v="0"/>
    <s v="New"/>
    <x v="2"/>
    <s v="Insulated Bottle"/>
    <n v="1"/>
    <n v="35.94"/>
    <n v="0.1"/>
    <n v="13.19"/>
    <n v="32.345999999999997"/>
    <n v="13.19"/>
    <n v="19.155999999999999"/>
    <n v="0.59222160390774747"/>
  </r>
  <r>
    <n v="665"/>
    <d v="2026-09-17T00:00:00"/>
    <n v="2026"/>
    <x v="2"/>
    <n v="9"/>
    <x v="8"/>
    <x v="1"/>
    <x v="14"/>
    <x v="0"/>
    <s v="New"/>
    <x v="0"/>
    <s v="Cycling Pack 12L"/>
    <n v="1"/>
    <n v="101.18"/>
    <n v="0.1"/>
    <n v="49.38"/>
    <n v="91.062000000000012"/>
    <n v="49.38"/>
    <n v="41.682000000000009"/>
    <n v="0.45773209461685449"/>
  </r>
  <r>
    <n v="2067"/>
    <d v="2026-09-17T00:00:00"/>
    <n v="2026"/>
    <x v="2"/>
    <n v="9"/>
    <x v="8"/>
    <x v="3"/>
    <x v="7"/>
    <x v="2"/>
    <s v="New"/>
    <x v="0"/>
    <s v="Commuter Helmet"/>
    <n v="2"/>
    <n v="82.47"/>
    <n v="0"/>
    <n v="42.49"/>
    <n v="164.94"/>
    <n v="84.98"/>
    <n v="79.959999999999994"/>
    <n v="0.48478234509518608"/>
  </r>
  <r>
    <n v="2648"/>
    <d v="2026-09-17T00:00:00"/>
    <n v="2026"/>
    <x v="2"/>
    <n v="9"/>
    <x v="8"/>
    <x v="2"/>
    <x v="16"/>
    <x v="3"/>
    <s v="New"/>
    <x v="4"/>
    <s v="Training Mat"/>
    <n v="1"/>
    <n v="50.47"/>
    <n v="0.05"/>
    <n v="22.27"/>
    <n v="47.946499999999993"/>
    <n v="22.27"/>
    <n v="25.676499999999994"/>
    <n v="0.53552396942425406"/>
  </r>
  <r>
    <n v="3074"/>
    <d v="2026-09-17T00:00:00"/>
    <n v="2026"/>
    <x v="2"/>
    <n v="9"/>
    <x v="8"/>
    <x v="3"/>
    <x v="8"/>
    <x v="1"/>
    <s v="Business"/>
    <x v="3"/>
    <s v="Portable Camp Stove"/>
    <n v="5"/>
    <n v="82.63"/>
    <n v="0.15"/>
    <n v="38.630000000000003"/>
    <n v="351.17749999999995"/>
    <n v="193.15"/>
    <n v="158.02749999999995"/>
    <n v="0.44999323703824978"/>
  </r>
  <r>
    <n v="259"/>
    <d v="2026-09-18T00:00:00"/>
    <n v="2026"/>
    <x v="2"/>
    <n v="9"/>
    <x v="8"/>
    <x v="3"/>
    <x v="8"/>
    <x v="2"/>
    <s v="Business"/>
    <x v="2"/>
    <s v="Travel Backpack 35L"/>
    <n v="4"/>
    <n v="168.48"/>
    <n v="0.1"/>
    <n v="89.85"/>
    <n v="606.52800000000002"/>
    <n v="359.4"/>
    <n v="247.12800000000004"/>
    <n v="0.4074469768914214"/>
  </r>
  <r>
    <n v="997"/>
    <d v="2026-09-18T00:00:00"/>
    <n v="2026"/>
    <x v="2"/>
    <n v="9"/>
    <x v="8"/>
    <x v="1"/>
    <x v="11"/>
    <x v="3"/>
    <s v="Returning"/>
    <x v="3"/>
    <s v="Compact Sleeping Bag"/>
    <n v="2"/>
    <n v="121.82"/>
    <n v="0"/>
    <n v="61.92"/>
    <n v="243.64"/>
    <n v="123.84"/>
    <n v="119.79999999999998"/>
    <n v="0.49170907896897059"/>
  </r>
  <r>
    <n v="2102"/>
    <d v="2026-09-18T00:00:00"/>
    <n v="2026"/>
    <x v="2"/>
    <n v="9"/>
    <x v="8"/>
    <x v="0"/>
    <x v="15"/>
    <x v="2"/>
    <s v="Returning"/>
    <x v="0"/>
    <s v="Trail Bike Light"/>
    <n v="1"/>
    <n v="50.02"/>
    <n v="0.1"/>
    <n v="22.47"/>
    <n v="45.018000000000001"/>
    <n v="22.47"/>
    <n v="22.548000000000002"/>
    <n v="0.50086632013861121"/>
  </r>
  <r>
    <n v="2452"/>
    <d v="2026-09-18T00:00:00"/>
    <n v="2026"/>
    <x v="2"/>
    <n v="9"/>
    <x v="8"/>
    <x v="2"/>
    <x v="5"/>
    <x v="0"/>
    <s v="New"/>
    <x v="4"/>
    <s v="Training Mat"/>
    <n v="1"/>
    <n v="50.17"/>
    <n v="0.1"/>
    <n v="21.99"/>
    <n v="45.153000000000006"/>
    <n v="21.99"/>
    <n v="23.163000000000007"/>
    <n v="0.51298917015480705"/>
  </r>
  <r>
    <n v="2761"/>
    <d v="2026-09-18T00:00:00"/>
    <n v="2026"/>
    <x v="2"/>
    <n v="9"/>
    <x v="8"/>
    <x v="0"/>
    <x v="15"/>
    <x v="1"/>
    <s v="Business"/>
    <x v="3"/>
    <s v="Compact Sleeping Bag"/>
    <n v="5"/>
    <n v="124.51"/>
    <n v="0.1"/>
    <n v="60.29"/>
    <n v="560.29500000000007"/>
    <n v="301.45"/>
    <n v="258.84500000000008"/>
    <n v="0.46197984990049895"/>
  </r>
  <r>
    <n v="3993"/>
    <d v="2026-09-18T00:00:00"/>
    <n v="2026"/>
    <x v="2"/>
    <n v="9"/>
    <x v="8"/>
    <x v="1"/>
    <x v="12"/>
    <x v="3"/>
    <s v="Returning"/>
    <x v="1"/>
    <s v="Summit Backpack 45L"/>
    <n v="1"/>
    <n v="153.68"/>
    <n v="0.05"/>
    <n v="77.42"/>
    <n v="145.99600000000001"/>
    <n v="77.42"/>
    <n v="68.576000000000008"/>
    <n v="0.46971149894517661"/>
  </r>
  <r>
    <n v="4343"/>
    <d v="2026-09-18T00:00:00"/>
    <n v="2026"/>
    <x v="2"/>
    <n v="9"/>
    <x v="8"/>
    <x v="1"/>
    <x v="12"/>
    <x v="3"/>
    <s v="New"/>
    <x v="3"/>
    <s v="Compact Sleeping Bag"/>
    <n v="2"/>
    <n v="121.37"/>
    <n v="0.05"/>
    <n v="60.13"/>
    <n v="230.60300000000001"/>
    <n v="120.26"/>
    <n v="110.343"/>
    <n v="0.47849767782726155"/>
  </r>
  <r>
    <n v="4429"/>
    <d v="2026-09-18T00:00:00"/>
    <n v="2026"/>
    <x v="2"/>
    <n v="9"/>
    <x v="8"/>
    <x v="0"/>
    <x v="15"/>
    <x v="0"/>
    <s v="Business"/>
    <x v="1"/>
    <s v="Trail Boots"/>
    <n v="2"/>
    <n v="145.1"/>
    <n v="0.1"/>
    <n v="77.62"/>
    <n v="261.18"/>
    <n v="155.24"/>
    <n v="105.94"/>
    <n v="0.40562064476606169"/>
  </r>
  <r>
    <n v="4824"/>
    <d v="2026-09-18T00:00:00"/>
    <n v="2026"/>
    <x v="2"/>
    <n v="9"/>
    <x v="8"/>
    <x v="3"/>
    <x v="8"/>
    <x v="0"/>
    <s v="Returning"/>
    <x v="4"/>
    <s v="Recovery Roller"/>
    <n v="1"/>
    <n v="36.729999999999997"/>
    <n v="0.05"/>
    <n v="14.11"/>
    <n v="34.893499999999996"/>
    <n v="14.11"/>
    <n v="20.783499999999997"/>
    <n v="0.59562669265049362"/>
  </r>
  <r>
    <n v="4881"/>
    <d v="2026-09-18T00:00:00"/>
    <n v="2026"/>
    <x v="2"/>
    <n v="9"/>
    <x v="8"/>
    <x v="2"/>
    <x v="2"/>
    <x v="0"/>
    <s v="Business"/>
    <x v="2"/>
    <s v="Carry-On Duffel"/>
    <n v="4"/>
    <n v="134.15"/>
    <n v="0.05"/>
    <n v="65.58"/>
    <n v="509.77"/>
    <n v="262.32"/>
    <n v="247.45"/>
    <n v="0.48541499107440611"/>
  </r>
  <r>
    <n v="5138"/>
    <d v="2026-09-18T00:00:00"/>
    <n v="2026"/>
    <x v="2"/>
    <n v="9"/>
    <x v="8"/>
    <x v="0"/>
    <x v="0"/>
    <x v="1"/>
    <s v="Business"/>
    <x v="1"/>
    <s v="Hiking Daypack 20L"/>
    <n v="8"/>
    <n v="94.21"/>
    <n v="0.1"/>
    <n v="45.05"/>
    <n v="678.31200000000001"/>
    <n v="360.4"/>
    <n v="317.91200000000003"/>
    <n v="0.46868107891353833"/>
  </r>
  <r>
    <n v="1214"/>
    <d v="2026-09-19T00:00:00"/>
    <n v="2026"/>
    <x v="2"/>
    <n v="9"/>
    <x v="8"/>
    <x v="0"/>
    <x v="15"/>
    <x v="2"/>
    <s v="Returning"/>
    <x v="3"/>
    <s v="Trail Tent 2P"/>
    <n v="1"/>
    <n v="198.29"/>
    <n v="0.05"/>
    <n v="106.24"/>
    <n v="188.37549999999999"/>
    <n v="106.24"/>
    <n v="82.135499999999993"/>
    <n v="0.436020076920831"/>
  </r>
  <r>
    <n v="1346"/>
    <d v="2026-09-19T00:00:00"/>
    <n v="2026"/>
    <x v="2"/>
    <n v="9"/>
    <x v="8"/>
    <x v="1"/>
    <x v="14"/>
    <x v="3"/>
    <s v="Returning"/>
    <x v="2"/>
    <s v="Travel Backpack 35L"/>
    <n v="3"/>
    <n v="166.21"/>
    <n v="0.05"/>
    <n v="85.03"/>
    <n v="473.69849999999997"/>
    <n v="255.09"/>
    <n v="218.60849999999996"/>
    <n v="0.4614929116304991"/>
  </r>
  <r>
    <n v="1361"/>
    <d v="2026-09-19T00:00:00"/>
    <n v="2026"/>
    <x v="2"/>
    <n v="9"/>
    <x v="8"/>
    <x v="1"/>
    <x v="6"/>
    <x v="3"/>
    <s v="New"/>
    <x v="0"/>
    <s v="Compact Repair Kit"/>
    <n v="1"/>
    <n v="40.700000000000003"/>
    <n v="0.05"/>
    <n v="16.43"/>
    <n v="38.664999999999999"/>
    <n v="16.43"/>
    <n v="22.234999999999999"/>
    <n v="0.57506789085736454"/>
  </r>
  <r>
    <n v="2728"/>
    <d v="2026-09-19T00:00:00"/>
    <n v="2026"/>
    <x v="2"/>
    <n v="9"/>
    <x v="8"/>
    <x v="0"/>
    <x v="15"/>
    <x v="0"/>
    <s v="New"/>
    <x v="1"/>
    <s v="Summit Backpack 45L"/>
    <n v="3"/>
    <n v="153.5"/>
    <n v="0"/>
    <n v="80.819999999999993"/>
    <n v="460.5"/>
    <n v="242.45999999999998"/>
    <n v="218.04000000000002"/>
    <n v="0.47348534201954401"/>
  </r>
  <r>
    <n v="2788"/>
    <d v="2026-09-19T00:00:00"/>
    <n v="2026"/>
    <x v="2"/>
    <n v="9"/>
    <x v="8"/>
    <x v="1"/>
    <x v="12"/>
    <x v="3"/>
    <s v="New"/>
    <x v="1"/>
    <s v="Trekking Poles"/>
    <n v="1"/>
    <n v="70.430000000000007"/>
    <n v="0"/>
    <n v="31.51"/>
    <n v="70.430000000000007"/>
    <n v="31.51"/>
    <n v="38.92"/>
    <n v="0.55260542382507449"/>
  </r>
  <r>
    <n v="2932"/>
    <d v="2026-09-19T00:00:00"/>
    <n v="2026"/>
    <x v="2"/>
    <n v="9"/>
    <x v="8"/>
    <x v="0"/>
    <x v="15"/>
    <x v="2"/>
    <s v="Business"/>
    <x v="0"/>
    <s v="Trail Bike Light"/>
    <n v="4"/>
    <n v="49.93"/>
    <n v="0"/>
    <n v="22.99"/>
    <n v="199.72"/>
    <n v="91.96"/>
    <n v="107.76"/>
    <n v="0.53955537752853999"/>
  </r>
  <r>
    <n v="3399"/>
    <d v="2026-09-19T00:00:00"/>
    <n v="2026"/>
    <x v="2"/>
    <n v="9"/>
    <x v="8"/>
    <x v="1"/>
    <x v="12"/>
    <x v="2"/>
    <s v="Returning"/>
    <x v="0"/>
    <s v="Trail Bike Light"/>
    <n v="1"/>
    <n v="50.18"/>
    <n v="0"/>
    <n v="22.92"/>
    <n v="50.18"/>
    <n v="22.92"/>
    <n v="27.259999999999998"/>
    <n v="0.54324432044639293"/>
  </r>
  <r>
    <n v="3588"/>
    <d v="2026-09-19T00:00:00"/>
    <n v="2026"/>
    <x v="2"/>
    <n v="9"/>
    <x v="8"/>
    <x v="3"/>
    <x v="13"/>
    <x v="2"/>
    <s v="New"/>
    <x v="2"/>
    <s v="Travel Backpack 35L"/>
    <n v="2"/>
    <n v="164.01"/>
    <n v="0.15"/>
    <n v="87.14"/>
    <n v="278.81699999999995"/>
    <n v="174.28"/>
    <n v="104.53699999999995"/>
    <n v="0.37493050997607741"/>
  </r>
  <r>
    <n v="3603"/>
    <d v="2026-09-19T00:00:00"/>
    <n v="2026"/>
    <x v="2"/>
    <n v="9"/>
    <x v="8"/>
    <x v="1"/>
    <x v="14"/>
    <x v="3"/>
    <s v="Returning"/>
    <x v="0"/>
    <s v="Commuter Helmet"/>
    <n v="2"/>
    <n v="83.77"/>
    <n v="0"/>
    <n v="43.32"/>
    <n v="167.54"/>
    <n v="86.64"/>
    <n v="80.899999999999991"/>
    <n v="0.4828697624447893"/>
  </r>
  <r>
    <n v="3845"/>
    <d v="2026-09-19T00:00:00"/>
    <n v="2026"/>
    <x v="2"/>
    <n v="9"/>
    <x v="8"/>
    <x v="3"/>
    <x v="8"/>
    <x v="0"/>
    <s v="New"/>
    <x v="3"/>
    <s v="Portable Camp Stove"/>
    <n v="1"/>
    <n v="81.84"/>
    <n v="0"/>
    <n v="38.5"/>
    <n v="81.84"/>
    <n v="38.5"/>
    <n v="43.34"/>
    <n v="0.52956989247311825"/>
  </r>
  <r>
    <n v="4191"/>
    <d v="2026-09-19T00:00:00"/>
    <n v="2026"/>
    <x v="2"/>
    <n v="9"/>
    <x v="8"/>
    <x v="2"/>
    <x v="5"/>
    <x v="3"/>
    <s v="Returning"/>
    <x v="4"/>
    <s v="Resistance Band Set"/>
    <n v="1"/>
    <n v="40.32"/>
    <n v="0.15"/>
    <n v="14.39"/>
    <n v="34.271999999999998"/>
    <n v="14.39"/>
    <n v="19.881999999999998"/>
    <n v="0.58012371615312786"/>
  </r>
  <r>
    <n v="4269"/>
    <d v="2026-09-19T00:00:00"/>
    <n v="2026"/>
    <x v="2"/>
    <n v="9"/>
    <x v="8"/>
    <x v="2"/>
    <x v="16"/>
    <x v="1"/>
    <s v="Business"/>
    <x v="1"/>
    <s v="Summit Backpack 45L"/>
    <n v="4"/>
    <n v="155.84"/>
    <n v="0.05"/>
    <n v="80.790000000000006"/>
    <n v="592.19200000000001"/>
    <n v="323.16000000000003"/>
    <n v="269.03199999999998"/>
    <n v="0.45429860585755966"/>
  </r>
  <r>
    <n v="5"/>
    <d v="2026-09-20T00:00:00"/>
    <n v="2026"/>
    <x v="2"/>
    <n v="9"/>
    <x v="8"/>
    <x v="1"/>
    <x v="6"/>
    <x v="0"/>
    <s v="Business"/>
    <x v="4"/>
    <s v="Training Mat"/>
    <n v="1"/>
    <n v="51.83"/>
    <n v="0"/>
    <n v="21.9"/>
    <n v="51.83"/>
    <n v="21.9"/>
    <n v="29.93"/>
    <n v="0.57746478873239437"/>
  </r>
  <r>
    <n v="210"/>
    <d v="2026-09-20T00:00:00"/>
    <n v="2026"/>
    <x v="2"/>
    <n v="9"/>
    <x v="8"/>
    <x v="2"/>
    <x v="3"/>
    <x v="2"/>
    <s v="Returning"/>
    <x v="3"/>
    <s v="Trail Tent 2P"/>
    <n v="1"/>
    <n v="190.77"/>
    <n v="0.05"/>
    <n v="104.69"/>
    <n v="181.23150000000001"/>
    <n v="104.69"/>
    <n v="76.541500000000013"/>
    <n v="0.42234103894742364"/>
  </r>
  <r>
    <n v="462"/>
    <d v="2026-09-20T00:00:00"/>
    <n v="2026"/>
    <x v="2"/>
    <n v="9"/>
    <x v="8"/>
    <x v="1"/>
    <x v="12"/>
    <x v="2"/>
    <s v="New"/>
    <x v="0"/>
    <s v="Compact Repair Kit"/>
    <n v="2"/>
    <n v="40.049999999999997"/>
    <n v="0.05"/>
    <n v="16.97"/>
    <n v="76.094999999999985"/>
    <n v="33.94"/>
    <n v="42.154999999999987"/>
    <n v="0.55397857940731976"/>
  </r>
  <r>
    <n v="725"/>
    <d v="2026-09-20T00:00:00"/>
    <n v="2026"/>
    <x v="2"/>
    <n v="9"/>
    <x v="8"/>
    <x v="1"/>
    <x v="12"/>
    <x v="0"/>
    <s v="New"/>
    <x v="0"/>
    <s v="Commuter Helmet"/>
    <n v="1"/>
    <n v="82.08"/>
    <n v="0.05"/>
    <n v="43.18"/>
    <n v="77.975999999999999"/>
    <n v="43.18"/>
    <n v="34.795999999999999"/>
    <n v="0.44623986867754178"/>
  </r>
  <r>
    <n v="918"/>
    <d v="2026-09-20T00:00:00"/>
    <n v="2026"/>
    <x v="2"/>
    <n v="9"/>
    <x v="8"/>
    <x v="0"/>
    <x v="15"/>
    <x v="0"/>
    <s v="Returning"/>
    <x v="0"/>
    <s v="Trail Bike Light"/>
    <n v="1"/>
    <n v="50.3"/>
    <n v="0.05"/>
    <n v="22.14"/>
    <n v="47.784999999999997"/>
    <n v="22.14"/>
    <n v="25.644999999999996"/>
    <n v="0.53667468870984614"/>
  </r>
  <r>
    <n v="1442"/>
    <d v="2026-09-20T00:00:00"/>
    <n v="2026"/>
    <x v="2"/>
    <n v="9"/>
    <x v="8"/>
    <x v="2"/>
    <x v="16"/>
    <x v="0"/>
    <s v="New"/>
    <x v="2"/>
    <s v="Packing Cube Set"/>
    <n v="1"/>
    <n v="47.68"/>
    <n v="0.1"/>
    <n v="18.03"/>
    <n v="42.911999999999999"/>
    <n v="18.03"/>
    <n v="24.881999999999998"/>
    <n v="0.57983780760626391"/>
  </r>
  <r>
    <n v="4290"/>
    <d v="2026-09-20T00:00:00"/>
    <n v="2026"/>
    <x v="2"/>
    <n v="9"/>
    <x v="8"/>
    <x v="2"/>
    <x v="2"/>
    <x v="2"/>
    <s v="Returning"/>
    <x v="0"/>
    <s v="Trail Bike Light"/>
    <n v="2"/>
    <n v="51.48"/>
    <n v="0.05"/>
    <n v="22.38"/>
    <n v="97.811999999999983"/>
    <n v="44.76"/>
    <n v="53.051999999999985"/>
    <n v="0.54238743712427917"/>
  </r>
  <r>
    <n v="4666"/>
    <d v="2026-09-20T00:00:00"/>
    <n v="2026"/>
    <x v="2"/>
    <n v="9"/>
    <x v="8"/>
    <x v="2"/>
    <x v="3"/>
    <x v="0"/>
    <s v="Business"/>
    <x v="4"/>
    <s v="Weighted Vest"/>
    <n v="2"/>
    <n v="123.73"/>
    <n v="0"/>
    <n v="68.459999999999994"/>
    <n v="247.46"/>
    <n v="136.91999999999999"/>
    <n v="110.54000000000002"/>
    <n v="0.44669845631617239"/>
  </r>
  <r>
    <n v="234"/>
    <d v="2026-09-21T00:00:00"/>
    <n v="2026"/>
    <x v="2"/>
    <n v="9"/>
    <x v="8"/>
    <x v="2"/>
    <x v="5"/>
    <x v="0"/>
    <s v="Business"/>
    <x v="1"/>
    <s v="Trail Boots"/>
    <n v="2"/>
    <n v="146.81"/>
    <n v="0"/>
    <n v="79.72"/>
    <n v="293.62"/>
    <n v="159.44"/>
    <n v="134.18"/>
    <n v="0.45698521899053202"/>
  </r>
  <r>
    <n v="802"/>
    <d v="2026-09-21T00:00:00"/>
    <n v="2026"/>
    <x v="2"/>
    <n v="9"/>
    <x v="8"/>
    <x v="1"/>
    <x v="12"/>
    <x v="2"/>
    <s v="Returning"/>
    <x v="2"/>
    <s v="Travel Backpack 35L"/>
    <n v="2"/>
    <n v="167.16"/>
    <n v="0"/>
    <n v="88.51"/>
    <n v="334.32"/>
    <n v="177.02"/>
    <n v="157.29999999999998"/>
    <n v="0.4705072983967456"/>
  </r>
  <r>
    <n v="1942"/>
    <d v="2026-09-21T00:00:00"/>
    <n v="2026"/>
    <x v="2"/>
    <n v="9"/>
    <x v="8"/>
    <x v="2"/>
    <x v="2"/>
    <x v="0"/>
    <s v="New"/>
    <x v="0"/>
    <s v="Commuter Helmet"/>
    <n v="1"/>
    <n v="83.69"/>
    <n v="0"/>
    <n v="42.76"/>
    <n v="83.69"/>
    <n v="42.76"/>
    <n v="40.93"/>
    <n v="0.48906679412116144"/>
  </r>
  <r>
    <n v="2200"/>
    <d v="2026-09-21T00:00:00"/>
    <n v="2026"/>
    <x v="2"/>
    <n v="9"/>
    <x v="8"/>
    <x v="0"/>
    <x v="0"/>
    <x v="0"/>
    <s v="New"/>
    <x v="0"/>
    <s v="Compact Repair Kit"/>
    <n v="1"/>
    <n v="40.4"/>
    <n v="0.15"/>
    <n v="16.47"/>
    <n v="34.339999999999996"/>
    <n v="16.47"/>
    <n v="17.869999999999997"/>
    <n v="0.52038439138031445"/>
  </r>
  <r>
    <n v="2236"/>
    <d v="2026-09-21T00:00:00"/>
    <n v="2026"/>
    <x v="2"/>
    <n v="9"/>
    <x v="8"/>
    <x v="1"/>
    <x v="11"/>
    <x v="0"/>
    <s v="Returning"/>
    <x v="1"/>
    <s v="Trail Boots"/>
    <n v="3"/>
    <n v="143.31"/>
    <n v="0"/>
    <n v="81.36"/>
    <n v="429.93"/>
    <n v="244.07999999999998"/>
    <n v="185.85000000000002"/>
    <n v="0.43227967343521045"/>
  </r>
  <r>
    <n v="4041"/>
    <d v="2026-09-21T00:00:00"/>
    <n v="2026"/>
    <x v="2"/>
    <n v="9"/>
    <x v="8"/>
    <x v="1"/>
    <x v="11"/>
    <x v="1"/>
    <s v="Returning"/>
    <x v="4"/>
    <s v="Training Mat"/>
    <n v="15"/>
    <n v="51.1"/>
    <n v="0.1"/>
    <n v="21.9"/>
    <n v="689.85"/>
    <n v="328.5"/>
    <n v="361.35"/>
    <n v="0.52380952380952384"/>
  </r>
  <r>
    <n v="4435"/>
    <d v="2026-09-21T00:00:00"/>
    <n v="2026"/>
    <x v="2"/>
    <n v="9"/>
    <x v="8"/>
    <x v="3"/>
    <x v="13"/>
    <x v="3"/>
    <s v="New"/>
    <x v="1"/>
    <s v="Trail Boots"/>
    <n v="1"/>
    <n v="146.33000000000001"/>
    <n v="0"/>
    <n v="80.05"/>
    <n v="146.33000000000001"/>
    <n v="80.05"/>
    <n v="66.280000000000015"/>
    <n v="0.45294881432378875"/>
  </r>
  <r>
    <n v="305"/>
    <d v="2026-09-22T00:00:00"/>
    <n v="2026"/>
    <x v="2"/>
    <n v="9"/>
    <x v="8"/>
    <x v="3"/>
    <x v="8"/>
    <x v="0"/>
    <s v="Returning"/>
    <x v="2"/>
    <s v="Carry-On Duffel"/>
    <n v="1"/>
    <n v="130.69999999999999"/>
    <n v="0.05"/>
    <n v="68.23"/>
    <n v="124.16499999999998"/>
    <n v="68.23"/>
    <n v="55.934999999999974"/>
    <n v="0.45048926831232622"/>
  </r>
  <r>
    <n v="808"/>
    <d v="2026-09-22T00:00:00"/>
    <n v="2026"/>
    <x v="2"/>
    <n v="9"/>
    <x v="8"/>
    <x v="1"/>
    <x v="12"/>
    <x v="1"/>
    <s v="Business"/>
    <x v="4"/>
    <s v="Resistance Band Set"/>
    <n v="8"/>
    <n v="39.630000000000003"/>
    <n v="0.15"/>
    <n v="14.61"/>
    <n v="269.48400000000004"/>
    <n v="116.88"/>
    <n v="152.60400000000004"/>
    <n v="0.56628222825844954"/>
  </r>
  <r>
    <n v="1029"/>
    <d v="2026-09-22T00:00:00"/>
    <n v="2026"/>
    <x v="2"/>
    <n v="9"/>
    <x v="8"/>
    <x v="1"/>
    <x v="6"/>
    <x v="0"/>
    <s v="Returning"/>
    <x v="2"/>
    <s v="Carry-On Duffel"/>
    <n v="1"/>
    <n v="132.36000000000001"/>
    <n v="0.05"/>
    <n v="66.63"/>
    <n v="125.742"/>
    <n v="66.63"/>
    <n v="59.112000000000009"/>
    <n v="0.47010545402490822"/>
  </r>
  <r>
    <n v="1721"/>
    <d v="2026-09-22T00:00:00"/>
    <n v="2026"/>
    <x v="2"/>
    <n v="9"/>
    <x v="8"/>
    <x v="3"/>
    <x v="7"/>
    <x v="0"/>
    <s v="Business"/>
    <x v="1"/>
    <s v="Summit Backpack 45L"/>
    <n v="1"/>
    <n v="156.81"/>
    <n v="0"/>
    <n v="78.2"/>
    <n v="156.81"/>
    <n v="78.2"/>
    <n v="78.61"/>
    <n v="0.50130731458452904"/>
  </r>
  <r>
    <n v="2425"/>
    <d v="2026-09-22T00:00:00"/>
    <n v="2026"/>
    <x v="2"/>
    <n v="9"/>
    <x v="8"/>
    <x v="3"/>
    <x v="8"/>
    <x v="3"/>
    <s v="New"/>
    <x v="2"/>
    <s v="Carry-On Duffel"/>
    <n v="3"/>
    <n v="134.52000000000001"/>
    <n v="0.05"/>
    <n v="65.19"/>
    <n v="383.38200000000006"/>
    <n v="195.57"/>
    <n v="187.81200000000007"/>
    <n v="0.48988215409174152"/>
  </r>
  <r>
    <n v="3322"/>
    <d v="2026-09-22T00:00:00"/>
    <n v="2026"/>
    <x v="2"/>
    <n v="9"/>
    <x v="8"/>
    <x v="3"/>
    <x v="8"/>
    <x v="0"/>
    <s v="Returning"/>
    <x v="3"/>
    <s v="Compact Sleeping Bag"/>
    <n v="1"/>
    <n v="124.51"/>
    <n v="0"/>
    <n v="59.97"/>
    <n v="124.51"/>
    <n v="59.97"/>
    <n v="64.540000000000006"/>
    <n v="0.51835193960324477"/>
  </r>
  <r>
    <n v="3821"/>
    <d v="2026-09-22T00:00:00"/>
    <n v="2026"/>
    <x v="2"/>
    <n v="9"/>
    <x v="8"/>
    <x v="2"/>
    <x v="3"/>
    <x v="0"/>
    <s v="Returning"/>
    <x v="1"/>
    <s v="Trail Boots"/>
    <n v="1"/>
    <n v="141"/>
    <n v="0"/>
    <n v="79.010000000000005"/>
    <n v="141"/>
    <n v="79.010000000000005"/>
    <n v="61.989999999999995"/>
    <n v="0.43964539007092196"/>
  </r>
  <r>
    <n v="3899"/>
    <d v="2026-09-22T00:00:00"/>
    <n v="2026"/>
    <x v="2"/>
    <n v="9"/>
    <x v="8"/>
    <x v="3"/>
    <x v="4"/>
    <x v="1"/>
    <s v="Returning"/>
    <x v="3"/>
    <s v="Compact Sleeping Bag"/>
    <n v="6"/>
    <n v="121.7"/>
    <n v="0.15"/>
    <n v="61.26"/>
    <n v="620.67000000000007"/>
    <n v="367.56"/>
    <n v="253.11000000000007"/>
    <n v="0.40780124703948967"/>
  </r>
  <r>
    <n v="4807"/>
    <d v="2026-09-22T00:00:00"/>
    <n v="2026"/>
    <x v="2"/>
    <n v="9"/>
    <x v="8"/>
    <x v="3"/>
    <x v="7"/>
    <x v="1"/>
    <s v="Business"/>
    <x v="0"/>
    <s v="Cycling Pack 12L"/>
    <n v="4"/>
    <n v="103.86"/>
    <n v="0.1"/>
    <n v="50.12"/>
    <n v="373.89600000000002"/>
    <n v="200.48"/>
    <n v="173.41600000000003"/>
    <n v="0.46380811776536796"/>
  </r>
  <r>
    <n v="30"/>
    <d v="2026-09-23T00:00:00"/>
    <n v="2026"/>
    <x v="2"/>
    <n v="9"/>
    <x v="8"/>
    <x v="2"/>
    <x v="5"/>
    <x v="3"/>
    <s v="Returning"/>
    <x v="1"/>
    <s v="Hiking Daypack 20L"/>
    <n v="2"/>
    <n v="93.82"/>
    <n v="0.05"/>
    <n v="45.57"/>
    <n v="178.25799999999998"/>
    <n v="91.14"/>
    <n v="87.117999999999981"/>
    <n v="0.48871859888476249"/>
  </r>
  <r>
    <n v="3027"/>
    <d v="2026-09-23T00:00:00"/>
    <n v="2026"/>
    <x v="2"/>
    <n v="9"/>
    <x v="8"/>
    <x v="3"/>
    <x v="8"/>
    <x v="1"/>
    <s v="Business"/>
    <x v="1"/>
    <s v="Summit Backpack 45L"/>
    <n v="8"/>
    <n v="155.13999999999999"/>
    <n v="0.1"/>
    <n v="76.87"/>
    <n v="1117.008"/>
    <n v="614.96"/>
    <n v="502.048"/>
    <n v="0.44945783736553363"/>
  </r>
  <r>
    <n v="3690"/>
    <d v="2026-09-23T00:00:00"/>
    <n v="2026"/>
    <x v="2"/>
    <n v="9"/>
    <x v="8"/>
    <x v="3"/>
    <x v="8"/>
    <x v="0"/>
    <s v="Returning"/>
    <x v="1"/>
    <s v="Hiking Daypack 20L"/>
    <n v="3"/>
    <n v="92.14"/>
    <n v="0.05"/>
    <n v="45.25"/>
    <n v="262.59899999999999"/>
    <n v="135.75"/>
    <n v="126.84899999999999"/>
    <n v="0.48305210606285626"/>
  </r>
  <r>
    <n v="600"/>
    <d v="2026-09-24T00:00:00"/>
    <n v="2026"/>
    <x v="2"/>
    <n v="9"/>
    <x v="8"/>
    <x v="1"/>
    <x v="12"/>
    <x v="2"/>
    <s v="Returning"/>
    <x v="0"/>
    <s v="Compact Repair Kit"/>
    <n v="6"/>
    <n v="39.880000000000003"/>
    <n v="0.05"/>
    <n v="16.79"/>
    <n v="227.31600000000003"/>
    <n v="100.74"/>
    <n v="126.57600000000004"/>
    <n v="0.5568283798764716"/>
  </r>
  <r>
    <n v="1931"/>
    <d v="2026-09-24T00:00:00"/>
    <n v="2026"/>
    <x v="2"/>
    <n v="9"/>
    <x v="8"/>
    <x v="2"/>
    <x v="16"/>
    <x v="0"/>
    <s v="Returning"/>
    <x v="2"/>
    <s v="Insulated Bottle"/>
    <n v="4"/>
    <n v="35.700000000000003"/>
    <n v="0"/>
    <n v="13.91"/>
    <n v="142.80000000000001"/>
    <n v="55.64"/>
    <n v="87.160000000000011"/>
    <n v="0.61036414565826336"/>
  </r>
  <r>
    <n v="2124"/>
    <d v="2026-09-24T00:00:00"/>
    <n v="2026"/>
    <x v="2"/>
    <n v="9"/>
    <x v="8"/>
    <x v="3"/>
    <x v="8"/>
    <x v="2"/>
    <s v="New"/>
    <x v="0"/>
    <s v="Cycling Pack 12L"/>
    <n v="6"/>
    <n v="104.16"/>
    <n v="0"/>
    <n v="51.76"/>
    <n v="624.96"/>
    <n v="310.56"/>
    <n v="314.40000000000003"/>
    <n v="0.50307219662058378"/>
  </r>
  <r>
    <n v="2789"/>
    <d v="2026-09-24T00:00:00"/>
    <n v="2026"/>
    <x v="2"/>
    <n v="9"/>
    <x v="8"/>
    <x v="2"/>
    <x v="16"/>
    <x v="0"/>
    <s v="New"/>
    <x v="1"/>
    <s v="Trail Boots"/>
    <n v="5"/>
    <n v="147.21"/>
    <n v="0.05"/>
    <n v="79.14"/>
    <n v="699.24750000000006"/>
    <n v="395.7"/>
    <n v="303.54750000000007"/>
    <n v="0.43410594961011667"/>
  </r>
  <r>
    <n v="2921"/>
    <d v="2026-09-24T00:00:00"/>
    <n v="2026"/>
    <x v="2"/>
    <n v="9"/>
    <x v="8"/>
    <x v="0"/>
    <x v="0"/>
    <x v="0"/>
    <s v="New"/>
    <x v="3"/>
    <s v="Trail Tent 2P"/>
    <n v="3"/>
    <n v="195.68"/>
    <n v="0.05"/>
    <n v="102.16"/>
    <n v="557.68799999999999"/>
    <n v="306.48"/>
    <n v="251.20799999999997"/>
    <n v="0.45044541033696256"/>
  </r>
  <r>
    <n v="3108"/>
    <d v="2026-09-24T00:00:00"/>
    <n v="2026"/>
    <x v="2"/>
    <n v="9"/>
    <x v="8"/>
    <x v="1"/>
    <x v="11"/>
    <x v="1"/>
    <s v="Business"/>
    <x v="1"/>
    <s v="Hiking Daypack 20L"/>
    <n v="5"/>
    <n v="90.05"/>
    <n v="0.15"/>
    <n v="44.12"/>
    <n v="382.71249999999998"/>
    <n v="220.6"/>
    <n v="162.11249999999998"/>
    <n v="0.42358820263252439"/>
  </r>
  <r>
    <n v="3226"/>
    <d v="2026-09-24T00:00:00"/>
    <n v="2026"/>
    <x v="2"/>
    <n v="9"/>
    <x v="8"/>
    <x v="3"/>
    <x v="13"/>
    <x v="3"/>
    <s v="Returning"/>
    <x v="3"/>
    <s v="Alpine Tent 4P"/>
    <n v="1"/>
    <n v="345.48"/>
    <n v="0"/>
    <n v="196.31"/>
    <n v="345.48"/>
    <n v="196.31"/>
    <n v="149.17000000000002"/>
    <n v="0.43177607965728843"/>
  </r>
  <r>
    <n v="3286"/>
    <d v="2026-09-24T00:00:00"/>
    <n v="2026"/>
    <x v="2"/>
    <n v="9"/>
    <x v="8"/>
    <x v="3"/>
    <x v="4"/>
    <x v="0"/>
    <s v="New"/>
    <x v="2"/>
    <s v="Packing Cube Set"/>
    <n v="1"/>
    <n v="46.23"/>
    <n v="0.1"/>
    <n v="18.34"/>
    <n v="41.606999999999999"/>
    <n v="18.34"/>
    <n v="23.266999999999999"/>
    <n v="0.55920878698295962"/>
  </r>
  <r>
    <n v="4510"/>
    <d v="2026-09-24T00:00:00"/>
    <n v="2026"/>
    <x v="2"/>
    <n v="9"/>
    <x v="8"/>
    <x v="0"/>
    <x v="0"/>
    <x v="3"/>
    <s v="Returning"/>
    <x v="3"/>
    <s v="Portable Camp Stove"/>
    <n v="3"/>
    <n v="82.38"/>
    <n v="0.15"/>
    <n v="39.020000000000003"/>
    <n v="210.06899999999999"/>
    <n v="117.06"/>
    <n v="93.008999999999986"/>
    <n v="0.44275452351370259"/>
  </r>
  <r>
    <n v="2069"/>
    <d v="2026-09-25T00:00:00"/>
    <n v="2026"/>
    <x v="2"/>
    <n v="9"/>
    <x v="8"/>
    <x v="3"/>
    <x v="7"/>
    <x v="0"/>
    <s v="New"/>
    <x v="3"/>
    <s v="Alpine Tent 4P"/>
    <n v="1"/>
    <n v="344.79"/>
    <n v="0"/>
    <n v="189.63"/>
    <n v="344.79"/>
    <n v="189.63"/>
    <n v="155.16000000000003"/>
    <n v="0.45001305142260511"/>
  </r>
  <r>
    <n v="95"/>
    <d v="2026-09-26T00:00:00"/>
    <n v="2026"/>
    <x v="2"/>
    <n v="9"/>
    <x v="8"/>
    <x v="0"/>
    <x v="0"/>
    <x v="3"/>
    <s v="Returning"/>
    <x v="1"/>
    <s v="Trekking Poles"/>
    <n v="1"/>
    <n v="73.06"/>
    <n v="0.05"/>
    <n v="31.42"/>
    <n v="69.406999999999996"/>
    <n v="31.42"/>
    <n v="37.986999999999995"/>
    <n v="0.54730790842422228"/>
  </r>
  <r>
    <n v="160"/>
    <d v="2026-09-26T00:00:00"/>
    <n v="2026"/>
    <x v="2"/>
    <n v="9"/>
    <x v="8"/>
    <x v="3"/>
    <x v="8"/>
    <x v="0"/>
    <s v="Returning"/>
    <x v="3"/>
    <s v="Portable Camp Stove"/>
    <n v="1"/>
    <n v="81.58"/>
    <n v="0.1"/>
    <n v="38.89"/>
    <n v="73.421999999999997"/>
    <n v="38.89"/>
    <n v="34.531999999999996"/>
    <n v="0.47032224673803491"/>
  </r>
  <r>
    <n v="407"/>
    <d v="2026-09-26T00:00:00"/>
    <n v="2026"/>
    <x v="2"/>
    <n v="9"/>
    <x v="8"/>
    <x v="1"/>
    <x v="12"/>
    <x v="1"/>
    <s v="Returning"/>
    <x v="4"/>
    <s v="Training Mat"/>
    <n v="6"/>
    <n v="49.87"/>
    <n v="0.1"/>
    <n v="21.75"/>
    <n v="269.298"/>
    <n v="130.5"/>
    <n v="138.798"/>
    <n v="0.51540672414945521"/>
  </r>
  <r>
    <n v="1395"/>
    <d v="2026-09-26T00:00:00"/>
    <n v="2026"/>
    <x v="2"/>
    <n v="9"/>
    <x v="8"/>
    <x v="2"/>
    <x v="3"/>
    <x v="0"/>
    <s v="New"/>
    <x v="0"/>
    <s v="Compact Repair Kit"/>
    <n v="2"/>
    <n v="39.81"/>
    <n v="0.05"/>
    <n v="16.87"/>
    <n v="75.638999999999996"/>
    <n v="33.74"/>
    <n v="41.898999999999994"/>
    <n v="0.55393381721069812"/>
  </r>
  <r>
    <n v="2085"/>
    <d v="2026-09-26T00:00:00"/>
    <n v="2026"/>
    <x v="2"/>
    <n v="9"/>
    <x v="8"/>
    <x v="2"/>
    <x v="2"/>
    <x v="0"/>
    <s v="Returning"/>
    <x v="3"/>
    <s v="Trail Tent 2P"/>
    <n v="3"/>
    <n v="191.46"/>
    <n v="0"/>
    <n v="104.06"/>
    <n v="574.38"/>
    <n v="312.18"/>
    <n v="262.2"/>
    <n v="0.45649221769560222"/>
  </r>
  <r>
    <n v="3124"/>
    <d v="2026-09-26T00:00:00"/>
    <n v="2026"/>
    <x v="2"/>
    <n v="9"/>
    <x v="8"/>
    <x v="2"/>
    <x v="5"/>
    <x v="0"/>
    <s v="Returning"/>
    <x v="2"/>
    <s v="Packing Cube Set"/>
    <n v="3"/>
    <n v="46.48"/>
    <n v="0.05"/>
    <n v="18.82"/>
    <n v="132.46799999999999"/>
    <n v="56.46"/>
    <n v="76.007999999999981"/>
    <n v="0.57378385723344494"/>
  </r>
  <r>
    <n v="3216"/>
    <d v="2026-09-26T00:00:00"/>
    <n v="2026"/>
    <x v="2"/>
    <n v="9"/>
    <x v="8"/>
    <x v="1"/>
    <x v="12"/>
    <x v="2"/>
    <s v="Returning"/>
    <x v="2"/>
    <s v="Insulated Bottle"/>
    <n v="2"/>
    <n v="35.44"/>
    <n v="0.1"/>
    <n v="13.2"/>
    <n v="63.791999999999994"/>
    <n v="26.4"/>
    <n v="37.391999999999996"/>
    <n v="0.58615500376222718"/>
  </r>
  <r>
    <n v="3743"/>
    <d v="2026-09-26T00:00:00"/>
    <n v="2026"/>
    <x v="2"/>
    <n v="9"/>
    <x v="8"/>
    <x v="2"/>
    <x v="2"/>
    <x v="0"/>
    <s v="New"/>
    <x v="4"/>
    <s v="Recovery Roller"/>
    <n v="4"/>
    <n v="36.159999999999997"/>
    <n v="0.05"/>
    <n v="13.68"/>
    <n v="137.40799999999999"/>
    <n v="54.72"/>
    <n v="82.687999999999988"/>
    <n v="0.60176991150442471"/>
  </r>
  <r>
    <n v="3788"/>
    <d v="2026-09-26T00:00:00"/>
    <n v="2026"/>
    <x v="2"/>
    <n v="9"/>
    <x v="8"/>
    <x v="3"/>
    <x v="8"/>
    <x v="0"/>
    <s v="Returning"/>
    <x v="4"/>
    <s v="Recovery Roller"/>
    <n v="2"/>
    <n v="35.93"/>
    <n v="0"/>
    <n v="13.91"/>
    <n v="71.86"/>
    <n v="27.82"/>
    <n v="44.04"/>
    <n v="0.6128583356526579"/>
  </r>
  <r>
    <n v="4883"/>
    <d v="2026-09-26T00:00:00"/>
    <n v="2026"/>
    <x v="2"/>
    <n v="9"/>
    <x v="8"/>
    <x v="3"/>
    <x v="8"/>
    <x v="0"/>
    <s v="Business"/>
    <x v="3"/>
    <s v="Trail Tent 2P"/>
    <n v="1"/>
    <n v="199.7"/>
    <n v="0"/>
    <n v="103.77"/>
    <n v="199.7"/>
    <n v="103.77"/>
    <n v="95.929999999999993"/>
    <n v="0.4803705558337506"/>
  </r>
  <r>
    <n v="1577"/>
    <d v="2026-09-27T00:00:00"/>
    <n v="2026"/>
    <x v="2"/>
    <n v="9"/>
    <x v="8"/>
    <x v="3"/>
    <x v="4"/>
    <x v="0"/>
    <s v="New"/>
    <x v="1"/>
    <s v="Summit Backpack 45L"/>
    <n v="4"/>
    <n v="154.28"/>
    <n v="0.05"/>
    <n v="78.180000000000007"/>
    <n v="586.26400000000001"/>
    <n v="312.72000000000003"/>
    <n v="273.54399999999998"/>
    <n v="0.46658843115047144"/>
  </r>
  <r>
    <n v="2310"/>
    <d v="2026-09-27T00:00:00"/>
    <n v="2026"/>
    <x v="2"/>
    <n v="9"/>
    <x v="8"/>
    <x v="0"/>
    <x v="15"/>
    <x v="0"/>
    <s v="Returning"/>
    <x v="2"/>
    <s v="Travel Backpack 35L"/>
    <n v="1"/>
    <n v="165.44"/>
    <n v="0"/>
    <n v="88.25"/>
    <n v="165.44"/>
    <n v="88.25"/>
    <n v="77.19"/>
    <n v="0.46657398452611215"/>
  </r>
  <r>
    <n v="2383"/>
    <d v="2026-09-27T00:00:00"/>
    <n v="2026"/>
    <x v="2"/>
    <n v="9"/>
    <x v="8"/>
    <x v="3"/>
    <x v="7"/>
    <x v="0"/>
    <s v="Returning"/>
    <x v="2"/>
    <s v="Carry-On Duffel"/>
    <n v="2"/>
    <n v="130.29"/>
    <n v="0.1"/>
    <n v="67.97"/>
    <n v="234.52199999999999"/>
    <n v="135.94"/>
    <n v="98.581999999999994"/>
    <n v="0.42035288800197845"/>
  </r>
  <r>
    <n v="2803"/>
    <d v="2026-09-27T00:00:00"/>
    <n v="2026"/>
    <x v="2"/>
    <n v="9"/>
    <x v="8"/>
    <x v="1"/>
    <x v="12"/>
    <x v="0"/>
    <s v="Returning"/>
    <x v="4"/>
    <s v="Recovery Roller"/>
    <n v="3"/>
    <n v="36.909999999999997"/>
    <n v="0.05"/>
    <n v="13.7"/>
    <n v="105.19349999999999"/>
    <n v="41.099999999999994"/>
    <n v="64.093499999999992"/>
    <n v="0.60929144861612172"/>
  </r>
  <r>
    <n v="4199"/>
    <d v="2026-09-27T00:00:00"/>
    <n v="2026"/>
    <x v="2"/>
    <n v="9"/>
    <x v="8"/>
    <x v="2"/>
    <x v="5"/>
    <x v="3"/>
    <s v="Business"/>
    <x v="0"/>
    <s v="Trail Bike Light"/>
    <n v="1"/>
    <n v="50.02"/>
    <n v="0"/>
    <n v="22.65"/>
    <n v="50.02"/>
    <n v="22.65"/>
    <n v="27.370000000000005"/>
    <n v="0.54718112754898052"/>
  </r>
  <r>
    <n v="4517"/>
    <d v="2026-09-27T00:00:00"/>
    <n v="2026"/>
    <x v="2"/>
    <n v="9"/>
    <x v="8"/>
    <x v="1"/>
    <x v="12"/>
    <x v="0"/>
    <s v="Returning"/>
    <x v="3"/>
    <s v="Portable Camp Stove"/>
    <n v="1"/>
    <n v="83.32"/>
    <n v="0.05"/>
    <n v="38.93"/>
    <n v="79.153999999999996"/>
    <n v="38.93"/>
    <n v="40.223999999999997"/>
    <n v="0.50817393940925282"/>
  </r>
  <r>
    <n v="80"/>
    <d v="2026-09-28T00:00:00"/>
    <n v="2026"/>
    <x v="2"/>
    <n v="9"/>
    <x v="8"/>
    <x v="0"/>
    <x v="15"/>
    <x v="1"/>
    <s v="Business"/>
    <x v="1"/>
    <s v="Trekking Poles"/>
    <n v="10"/>
    <n v="71.040000000000006"/>
    <n v="0.2"/>
    <n v="31.7"/>
    <n v="568.32000000000005"/>
    <n v="317"/>
    <n v="251.32000000000005"/>
    <n v="0.4422156531531532"/>
  </r>
  <r>
    <n v="370"/>
    <d v="2026-09-28T00:00:00"/>
    <n v="2026"/>
    <x v="2"/>
    <n v="9"/>
    <x v="8"/>
    <x v="3"/>
    <x v="7"/>
    <x v="2"/>
    <s v="Returning"/>
    <x v="0"/>
    <s v="Compact Repair Kit"/>
    <n v="2"/>
    <n v="40.83"/>
    <n v="0"/>
    <n v="16.850000000000001"/>
    <n v="81.66"/>
    <n v="33.700000000000003"/>
    <n v="47.959999999999994"/>
    <n v="0.58731325006122947"/>
  </r>
  <r>
    <n v="417"/>
    <d v="2026-09-28T00:00:00"/>
    <n v="2026"/>
    <x v="2"/>
    <n v="9"/>
    <x v="8"/>
    <x v="1"/>
    <x v="14"/>
    <x v="3"/>
    <s v="Returning"/>
    <x v="3"/>
    <s v="Compact Sleeping Bag"/>
    <n v="1"/>
    <n v="121.64"/>
    <n v="0.15"/>
    <n v="61.56"/>
    <n v="103.39399999999999"/>
    <n v="61.56"/>
    <n v="41.833999999999989"/>
    <n v="0.40460761746329565"/>
  </r>
  <r>
    <n v="437"/>
    <d v="2026-09-28T00:00:00"/>
    <n v="2026"/>
    <x v="2"/>
    <n v="9"/>
    <x v="8"/>
    <x v="1"/>
    <x v="1"/>
    <x v="2"/>
    <s v="New"/>
    <x v="2"/>
    <s v="Travel Backpack 35L"/>
    <n v="1"/>
    <n v="164.7"/>
    <n v="0"/>
    <n v="86.02"/>
    <n v="164.7"/>
    <n v="86.02"/>
    <n v="78.679999999999993"/>
    <n v="0.47771706132361869"/>
  </r>
  <r>
    <n v="790"/>
    <d v="2026-09-28T00:00:00"/>
    <n v="2026"/>
    <x v="2"/>
    <n v="9"/>
    <x v="8"/>
    <x v="3"/>
    <x v="7"/>
    <x v="3"/>
    <s v="New"/>
    <x v="3"/>
    <s v="Trail Tent 2P"/>
    <n v="1"/>
    <n v="199.09"/>
    <n v="0.05"/>
    <n v="106.57"/>
    <n v="189.13550000000001"/>
    <n v="106.57"/>
    <n v="82.565500000000014"/>
    <n v="0.43654152710622812"/>
  </r>
  <r>
    <n v="1151"/>
    <d v="2026-09-28T00:00:00"/>
    <n v="2026"/>
    <x v="2"/>
    <n v="9"/>
    <x v="8"/>
    <x v="0"/>
    <x v="0"/>
    <x v="3"/>
    <s v="Returning"/>
    <x v="0"/>
    <s v="Commuter Helmet"/>
    <n v="1"/>
    <n v="81.48"/>
    <n v="0"/>
    <n v="41.47"/>
    <n v="81.48"/>
    <n v="41.47"/>
    <n v="40.010000000000005"/>
    <n v="0.4910407461953854"/>
  </r>
  <r>
    <n v="1331"/>
    <d v="2026-09-28T00:00:00"/>
    <n v="2026"/>
    <x v="2"/>
    <n v="9"/>
    <x v="8"/>
    <x v="0"/>
    <x v="0"/>
    <x v="0"/>
    <s v="New"/>
    <x v="4"/>
    <s v="Resistance Band Set"/>
    <n v="3"/>
    <n v="39.450000000000003"/>
    <n v="0.05"/>
    <n v="15.1"/>
    <n v="112.4325"/>
    <n v="45.3"/>
    <n v="67.132500000000007"/>
    <n v="0.59709158828630515"/>
  </r>
  <r>
    <n v="2388"/>
    <d v="2026-09-28T00:00:00"/>
    <n v="2026"/>
    <x v="2"/>
    <n v="9"/>
    <x v="8"/>
    <x v="3"/>
    <x v="8"/>
    <x v="0"/>
    <s v="Returning"/>
    <x v="1"/>
    <s v="Hiking Daypack 20L"/>
    <n v="3"/>
    <n v="93.22"/>
    <n v="0"/>
    <n v="46.75"/>
    <n v="279.65999999999997"/>
    <n v="140.25"/>
    <n v="139.40999999999997"/>
    <n v="0.49849817635700489"/>
  </r>
  <r>
    <n v="2795"/>
    <d v="2026-09-28T00:00:00"/>
    <n v="2026"/>
    <x v="2"/>
    <n v="9"/>
    <x v="8"/>
    <x v="1"/>
    <x v="12"/>
    <x v="0"/>
    <s v="New"/>
    <x v="1"/>
    <s v="Trail Boots"/>
    <n v="3"/>
    <n v="142.19"/>
    <n v="0.05"/>
    <n v="78.37"/>
    <n v="405.24149999999997"/>
    <n v="235.11"/>
    <n v="170.13149999999996"/>
    <n v="0.41982743623246871"/>
  </r>
  <r>
    <n v="2840"/>
    <d v="2026-09-28T00:00:00"/>
    <n v="2026"/>
    <x v="2"/>
    <n v="9"/>
    <x v="8"/>
    <x v="0"/>
    <x v="0"/>
    <x v="0"/>
    <s v="Returning"/>
    <x v="1"/>
    <s v="Summit Backpack 45L"/>
    <n v="2"/>
    <n v="151.69999999999999"/>
    <n v="0"/>
    <n v="77.19"/>
    <n v="303.39999999999998"/>
    <n v="154.38"/>
    <n v="149.01999999999998"/>
    <n v="0.49116677653263019"/>
  </r>
  <r>
    <n v="2863"/>
    <d v="2026-09-28T00:00:00"/>
    <n v="2026"/>
    <x v="2"/>
    <n v="9"/>
    <x v="8"/>
    <x v="2"/>
    <x v="2"/>
    <x v="2"/>
    <s v="New"/>
    <x v="2"/>
    <s v="Carry-On Duffel"/>
    <n v="1"/>
    <n v="133.85"/>
    <n v="0.05"/>
    <n v="66.41"/>
    <n v="127.15749999999998"/>
    <n v="66.41"/>
    <n v="60.747499999999988"/>
    <n v="0.47773430588050247"/>
  </r>
  <r>
    <n v="4522"/>
    <d v="2026-09-28T00:00:00"/>
    <n v="2026"/>
    <x v="2"/>
    <n v="9"/>
    <x v="8"/>
    <x v="3"/>
    <x v="13"/>
    <x v="3"/>
    <s v="Business"/>
    <x v="3"/>
    <s v="Compact Sleeping Bag"/>
    <n v="6"/>
    <n v="125.62"/>
    <n v="0"/>
    <n v="61.34"/>
    <n v="753.72"/>
    <n v="368.04"/>
    <n v="385.68"/>
    <n v="0.51170195828689702"/>
  </r>
  <r>
    <n v="5200"/>
    <d v="2026-09-28T00:00:00"/>
    <n v="2026"/>
    <x v="2"/>
    <n v="9"/>
    <x v="8"/>
    <x v="1"/>
    <x v="12"/>
    <x v="0"/>
    <s v="New"/>
    <x v="3"/>
    <s v="Trail Tent 2P"/>
    <n v="3"/>
    <n v="196.87"/>
    <n v="0.1"/>
    <n v="105.93"/>
    <n v="531.54899999999998"/>
    <n v="317.79000000000002"/>
    <n v="213.75899999999996"/>
    <n v="0.40214354650276823"/>
  </r>
  <r>
    <n v="452"/>
    <d v="2026-09-29T00:00:00"/>
    <n v="2026"/>
    <x v="2"/>
    <n v="9"/>
    <x v="8"/>
    <x v="1"/>
    <x v="1"/>
    <x v="0"/>
    <s v="Returning"/>
    <x v="2"/>
    <s v="Insulated Bottle"/>
    <n v="4"/>
    <n v="36.869999999999997"/>
    <n v="0"/>
    <n v="13.43"/>
    <n v="147.47999999999999"/>
    <n v="53.72"/>
    <n v="93.759999999999991"/>
    <n v="0.63574721996202876"/>
  </r>
  <r>
    <n v="871"/>
    <d v="2026-09-29T00:00:00"/>
    <n v="2026"/>
    <x v="2"/>
    <n v="9"/>
    <x v="8"/>
    <x v="1"/>
    <x v="12"/>
    <x v="0"/>
    <s v="New"/>
    <x v="2"/>
    <s v="Packing Cube Set"/>
    <n v="1"/>
    <n v="47.37"/>
    <n v="0"/>
    <n v="18.2"/>
    <n v="47.37"/>
    <n v="18.2"/>
    <n v="29.169999999999998"/>
    <n v="0.61579058475828585"/>
  </r>
  <r>
    <n v="922"/>
    <d v="2026-09-29T00:00:00"/>
    <n v="2026"/>
    <x v="2"/>
    <n v="9"/>
    <x v="8"/>
    <x v="3"/>
    <x v="8"/>
    <x v="3"/>
    <s v="Business"/>
    <x v="1"/>
    <s v="Trail Boots"/>
    <n v="1"/>
    <n v="145.62"/>
    <n v="0.05"/>
    <n v="80.25"/>
    <n v="138.339"/>
    <n v="80.25"/>
    <n v="58.088999999999999"/>
    <n v="0.41990328107041397"/>
  </r>
  <r>
    <n v="1491"/>
    <d v="2026-09-29T00:00:00"/>
    <n v="2026"/>
    <x v="2"/>
    <n v="9"/>
    <x v="8"/>
    <x v="3"/>
    <x v="8"/>
    <x v="2"/>
    <s v="New"/>
    <x v="4"/>
    <s v="Recovery Roller"/>
    <n v="2"/>
    <n v="36.1"/>
    <n v="0.05"/>
    <n v="13.71"/>
    <n v="68.59"/>
    <n v="27.42"/>
    <n v="41.17"/>
    <n v="0.60023327015599937"/>
  </r>
  <r>
    <n v="1548"/>
    <d v="2026-09-29T00:00:00"/>
    <n v="2026"/>
    <x v="2"/>
    <n v="9"/>
    <x v="8"/>
    <x v="0"/>
    <x v="9"/>
    <x v="2"/>
    <s v="Returning"/>
    <x v="1"/>
    <s v="Trekking Poles"/>
    <n v="2"/>
    <n v="73"/>
    <n v="0.05"/>
    <n v="31.41"/>
    <n v="138.69999999999999"/>
    <n v="62.82"/>
    <n v="75.88"/>
    <n v="0.54708002883922136"/>
  </r>
  <r>
    <n v="2299"/>
    <d v="2026-09-29T00:00:00"/>
    <n v="2026"/>
    <x v="2"/>
    <n v="9"/>
    <x v="8"/>
    <x v="1"/>
    <x v="11"/>
    <x v="0"/>
    <s v="New"/>
    <x v="2"/>
    <s v="Insulated Bottle"/>
    <n v="2"/>
    <n v="36.93"/>
    <n v="0.1"/>
    <n v="13.4"/>
    <n v="66.474000000000004"/>
    <n v="26.8"/>
    <n v="39.674000000000007"/>
    <n v="0.59683485272437353"/>
  </r>
  <r>
    <n v="3051"/>
    <d v="2026-09-29T00:00:00"/>
    <n v="2026"/>
    <x v="2"/>
    <n v="9"/>
    <x v="8"/>
    <x v="1"/>
    <x v="14"/>
    <x v="0"/>
    <s v="New"/>
    <x v="4"/>
    <s v="Training Mat"/>
    <n v="2"/>
    <n v="51.52"/>
    <n v="0"/>
    <n v="21.47"/>
    <n v="103.04"/>
    <n v="42.94"/>
    <n v="60.100000000000009"/>
    <n v="0.58326863354037273"/>
  </r>
  <r>
    <n v="4018"/>
    <d v="2026-09-29T00:00:00"/>
    <n v="2026"/>
    <x v="2"/>
    <n v="9"/>
    <x v="8"/>
    <x v="1"/>
    <x v="6"/>
    <x v="0"/>
    <s v="New"/>
    <x v="4"/>
    <s v="Training Mat"/>
    <n v="1"/>
    <n v="50.42"/>
    <n v="0"/>
    <n v="21.68"/>
    <n v="50.42"/>
    <n v="21.68"/>
    <n v="28.740000000000002"/>
    <n v="0.57001190003966684"/>
  </r>
  <r>
    <n v="4118"/>
    <d v="2026-09-29T00:00:00"/>
    <n v="2026"/>
    <x v="2"/>
    <n v="9"/>
    <x v="8"/>
    <x v="1"/>
    <x v="14"/>
    <x v="1"/>
    <s v="Returning"/>
    <x v="1"/>
    <s v="Summit Backpack 45L"/>
    <n v="10"/>
    <n v="157.79"/>
    <n v="0.1"/>
    <n v="77.900000000000006"/>
    <n v="1420.11"/>
    <n v="779"/>
    <n v="641.1099999999999"/>
    <n v="0.4514509439409623"/>
  </r>
  <r>
    <n v="4251"/>
    <d v="2026-09-29T00:00:00"/>
    <n v="2026"/>
    <x v="2"/>
    <n v="9"/>
    <x v="8"/>
    <x v="1"/>
    <x v="11"/>
    <x v="0"/>
    <s v="Returning"/>
    <x v="0"/>
    <s v="Compact Repair Kit"/>
    <n v="1"/>
    <n v="40.409999999999997"/>
    <n v="0.15"/>
    <n v="16.3"/>
    <n v="34.348499999999994"/>
    <n v="16.3"/>
    <n v="18.048499999999994"/>
    <n v="0.52545234871974023"/>
  </r>
  <r>
    <n v="4557"/>
    <d v="2026-09-29T00:00:00"/>
    <n v="2026"/>
    <x v="2"/>
    <n v="9"/>
    <x v="8"/>
    <x v="3"/>
    <x v="8"/>
    <x v="0"/>
    <s v="New"/>
    <x v="0"/>
    <s v="Trail Bike Light"/>
    <n v="2"/>
    <n v="50.17"/>
    <n v="0.05"/>
    <n v="22.83"/>
    <n v="95.322999999999993"/>
    <n v="45.66"/>
    <n v="49.662999999999997"/>
    <n v="0.52099703114673268"/>
  </r>
  <r>
    <n v="4811"/>
    <d v="2026-09-29T00:00:00"/>
    <n v="2026"/>
    <x v="2"/>
    <n v="9"/>
    <x v="8"/>
    <x v="1"/>
    <x v="14"/>
    <x v="0"/>
    <s v="New"/>
    <x v="1"/>
    <s v="Summit Backpack 45L"/>
    <n v="1"/>
    <n v="155.55000000000001"/>
    <n v="0.1"/>
    <n v="79.2"/>
    <n v="139.995"/>
    <n v="79.2"/>
    <n v="60.795000000000002"/>
    <n v="0.43426550948248149"/>
  </r>
  <r>
    <n v="306"/>
    <d v="2026-09-30T00:00:00"/>
    <n v="2026"/>
    <x v="2"/>
    <n v="9"/>
    <x v="8"/>
    <x v="2"/>
    <x v="10"/>
    <x v="2"/>
    <s v="Business"/>
    <x v="0"/>
    <s v="Trail Bike Light"/>
    <n v="1"/>
    <n v="51.81"/>
    <n v="0.1"/>
    <n v="22.65"/>
    <n v="46.629000000000005"/>
    <n v="22.65"/>
    <n v="23.979000000000006"/>
    <n v="0.51425078813613856"/>
  </r>
  <r>
    <n v="1158"/>
    <d v="2026-09-30T00:00:00"/>
    <n v="2026"/>
    <x v="2"/>
    <n v="9"/>
    <x v="8"/>
    <x v="0"/>
    <x v="9"/>
    <x v="2"/>
    <s v="Returning"/>
    <x v="4"/>
    <s v="Resistance Band Set"/>
    <n v="1"/>
    <n v="40.61"/>
    <n v="0.1"/>
    <n v="14.28"/>
    <n v="36.548999999999999"/>
    <n v="14.28"/>
    <n v="22.268999999999998"/>
    <n v="0.60929163588607071"/>
  </r>
  <r>
    <n v="1639"/>
    <d v="2026-09-30T00:00:00"/>
    <n v="2026"/>
    <x v="2"/>
    <n v="9"/>
    <x v="8"/>
    <x v="2"/>
    <x v="2"/>
    <x v="2"/>
    <s v="Business"/>
    <x v="1"/>
    <s v="Trail Boots"/>
    <n v="1"/>
    <n v="140.78"/>
    <n v="0.05"/>
    <n v="80.8"/>
    <n v="133.74099999999999"/>
    <n v="80.8"/>
    <n v="52.940999999999988"/>
    <n v="0.39584719719457756"/>
  </r>
  <r>
    <n v="2247"/>
    <d v="2026-09-30T00:00:00"/>
    <n v="2026"/>
    <x v="2"/>
    <n v="9"/>
    <x v="8"/>
    <x v="1"/>
    <x v="6"/>
    <x v="2"/>
    <s v="Business"/>
    <x v="2"/>
    <s v="Travel Backpack 35L"/>
    <n v="1"/>
    <n v="163.13999999999999"/>
    <n v="0"/>
    <n v="87.53"/>
    <n v="163.13999999999999"/>
    <n v="87.53"/>
    <n v="75.609999999999985"/>
    <n v="0.4634669608924849"/>
  </r>
  <r>
    <n v="3119"/>
    <d v="2026-09-30T00:00:00"/>
    <n v="2026"/>
    <x v="2"/>
    <n v="9"/>
    <x v="8"/>
    <x v="3"/>
    <x v="4"/>
    <x v="2"/>
    <s v="Returning"/>
    <x v="1"/>
    <s v="Trekking Poles"/>
    <n v="1"/>
    <n v="70.91"/>
    <n v="0"/>
    <n v="31.73"/>
    <n v="70.91"/>
    <n v="31.73"/>
    <n v="39.179999999999993"/>
    <n v="0.55253137780284856"/>
  </r>
  <r>
    <n v="3267"/>
    <d v="2026-09-30T00:00:00"/>
    <n v="2026"/>
    <x v="2"/>
    <n v="9"/>
    <x v="8"/>
    <x v="3"/>
    <x v="13"/>
    <x v="3"/>
    <s v="Returning"/>
    <x v="0"/>
    <s v="Commuter Helmet"/>
    <n v="2"/>
    <n v="81.99"/>
    <n v="0"/>
    <n v="43.95"/>
    <n v="163.98"/>
    <n v="87.9"/>
    <n v="76.079999999999984"/>
    <n v="0.46395901939260881"/>
  </r>
  <r>
    <n v="3382"/>
    <d v="2026-09-30T00:00:00"/>
    <n v="2026"/>
    <x v="2"/>
    <n v="9"/>
    <x v="8"/>
    <x v="3"/>
    <x v="4"/>
    <x v="3"/>
    <s v="New"/>
    <x v="0"/>
    <s v="Commuter Helmet"/>
    <n v="2"/>
    <n v="81.13"/>
    <n v="0"/>
    <n v="43.7"/>
    <n v="162.26"/>
    <n v="87.4"/>
    <n v="74.859999999999985"/>
    <n v="0.46135831381733017"/>
  </r>
  <r>
    <n v="3814"/>
    <d v="2026-09-30T00:00:00"/>
    <n v="2026"/>
    <x v="2"/>
    <n v="9"/>
    <x v="8"/>
    <x v="1"/>
    <x v="12"/>
    <x v="1"/>
    <s v="Returning"/>
    <x v="1"/>
    <s v="Trail Boots"/>
    <n v="5"/>
    <n v="141.08000000000001"/>
    <n v="0.05"/>
    <n v="78.23"/>
    <n v="670.13000000000011"/>
    <n v="391.15000000000003"/>
    <n v="278.98000000000008"/>
    <n v="0.4163072836613792"/>
  </r>
  <r>
    <n v="3818"/>
    <d v="2026-09-30T00:00:00"/>
    <n v="2026"/>
    <x v="2"/>
    <n v="9"/>
    <x v="8"/>
    <x v="0"/>
    <x v="15"/>
    <x v="0"/>
    <s v="Returning"/>
    <x v="2"/>
    <s v="Insulated Bottle"/>
    <n v="5"/>
    <n v="36.18"/>
    <n v="0"/>
    <n v="13.66"/>
    <n v="180.9"/>
    <n v="68.3"/>
    <n v="112.60000000000001"/>
    <n v="0.62244333886124936"/>
  </r>
  <r>
    <n v="4347"/>
    <d v="2026-09-30T00:00:00"/>
    <n v="2026"/>
    <x v="2"/>
    <n v="9"/>
    <x v="8"/>
    <x v="3"/>
    <x v="13"/>
    <x v="3"/>
    <s v="New"/>
    <x v="0"/>
    <s v="Commuter Helmet"/>
    <n v="1"/>
    <n v="81.06"/>
    <n v="0.05"/>
    <n v="43.54"/>
    <n v="77.007000000000005"/>
    <n v="43.54"/>
    <n v="33.467000000000006"/>
    <n v="0.434596854831379"/>
  </r>
  <r>
    <n v="4646"/>
    <d v="2026-09-30T00:00:00"/>
    <n v="2026"/>
    <x v="2"/>
    <n v="9"/>
    <x v="8"/>
    <x v="2"/>
    <x v="3"/>
    <x v="0"/>
    <s v="Business"/>
    <x v="4"/>
    <s v="Training Mat"/>
    <n v="1"/>
    <n v="49.51"/>
    <n v="0.15"/>
    <n v="21.4"/>
    <n v="42.083499999999994"/>
    <n v="21.4"/>
    <n v="20.683499999999995"/>
    <n v="0.49148716242707946"/>
  </r>
  <r>
    <n v="5102"/>
    <d v="2026-09-30T00:00:00"/>
    <n v="2026"/>
    <x v="2"/>
    <n v="9"/>
    <x v="8"/>
    <x v="1"/>
    <x v="14"/>
    <x v="0"/>
    <s v="New"/>
    <x v="3"/>
    <s v="Trail Tent 2P"/>
    <n v="1"/>
    <n v="196.74"/>
    <n v="0.15"/>
    <n v="102.01"/>
    <n v="167.22900000000001"/>
    <n v="102.01"/>
    <n v="65.219000000000008"/>
    <n v="0.38999814625453721"/>
  </r>
  <r>
    <n v="5152"/>
    <d v="2026-09-30T00:00:00"/>
    <n v="2026"/>
    <x v="2"/>
    <n v="9"/>
    <x v="8"/>
    <x v="3"/>
    <x v="13"/>
    <x v="0"/>
    <s v="New"/>
    <x v="1"/>
    <s v="Hiking Daypack 20L"/>
    <n v="2"/>
    <n v="91.78"/>
    <n v="0.1"/>
    <n v="45.51"/>
    <n v="165.20400000000001"/>
    <n v="91.02"/>
    <n v="74.184000000000012"/>
    <n v="0.44904481731677204"/>
  </r>
  <r>
    <n v="151"/>
    <d v="2026-10-01T00:00:00"/>
    <n v="2026"/>
    <x v="3"/>
    <n v="10"/>
    <x v="9"/>
    <x v="2"/>
    <x v="10"/>
    <x v="0"/>
    <s v="New"/>
    <x v="1"/>
    <s v="Trail Boots"/>
    <n v="5"/>
    <n v="146.69"/>
    <n v="0"/>
    <n v="79"/>
    <n v="733.45"/>
    <n v="395"/>
    <n v="338.45000000000005"/>
    <n v="0.46144931488172342"/>
  </r>
  <r>
    <n v="1292"/>
    <d v="2026-10-01T00:00:00"/>
    <n v="2026"/>
    <x v="3"/>
    <n v="10"/>
    <x v="9"/>
    <x v="0"/>
    <x v="9"/>
    <x v="2"/>
    <s v="New"/>
    <x v="3"/>
    <s v="Portable Camp Stove"/>
    <n v="1"/>
    <n v="79.81"/>
    <n v="0"/>
    <n v="39.08"/>
    <n v="79.81"/>
    <n v="39.08"/>
    <n v="40.730000000000004"/>
    <n v="0.5103370504949255"/>
  </r>
  <r>
    <n v="1862"/>
    <d v="2026-10-01T00:00:00"/>
    <n v="2026"/>
    <x v="3"/>
    <n v="10"/>
    <x v="9"/>
    <x v="3"/>
    <x v="8"/>
    <x v="0"/>
    <s v="New"/>
    <x v="3"/>
    <s v="Compact Sleeping Bag"/>
    <n v="5"/>
    <n v="121.63"/>
    <n v="0.05"/>
    <n v="61.7"/>
    <n v="577.74249999999995"/>
    <n v="308.5"/>
    <n v="269.24249999999995"/>
    <n v="0.46602508903187834"/>
  </r>
  <r>
    <n v="2569"/>
    <d v="2026-10-01T00:00:00"/>
    <n v="2026"/>
    <x v="3"/>
    <n v="10"/>
    <x v="9"/>
    <x v="3"/>
    <x v="13"/>
    <x v="1"/>
    <s v="Business"/>
    <x v="0"/>
    <s v="Trail Bike Light"/>
    <n v="10"/>
    <n v="50.42"/>
    <n v="0.05"/>
    <n v="22.5"/>
    <n v="478.99"/>
    <n v="225"/>
    <n v="253.99"/>
    <n v="0.53026159210004387"/>
  </r>
  <r>
    <n v="3333"/>
    <d v="2026-10-01T00:00:00"/>
    <n v="2026"/>
    <x v="3"/>
    <n v="10"/>
    <x v="9"/>
    <x v="2"/>
    <x v="5"/>
    <x v="0"/>
    <s v="New"/>
    <x v="3"/>
    <s v="Portable Camp Stove"/>
    <n v="3"/>
    <n v="80.67"/>
    <n v="0"/>
    <n v="39.94"/>
    <n v="242.01"/>
    <n v="119.82"/>
    <n v="122.19"/>
    <n v="0.50489649188050079"/>
  </r>
  <r>
    <n v="3830"/>
    <d v="2026-10-01T00:00:00"/>
    <n v="2026"/>
    <x v="3"/>
    <n v="10"/>
    <x v="9"/>
    <x v="3"/>
    <x v="13"/>
    <x v="0"/>
    <s v="Business"/>
    <x v="1"/>
    <s v="Summit Backpack 45L"/>
    <n v="2"/>
    <n v="152.12"/>
    <n v="0"/>
    <n v="79.53"/>
    <n v="304.24"/>
    <n v="159.06"/>
    <n v="145.18"/>
    <n v="0.47718906126742044"/>
  </r>
  <r>
    <n v="4868"/>
    <d v="2026-10-01T00:00:00"/>
    <n v="2026"/>
    <x v="3"/>
    <n v="10"/>
    <x v="9"/>
    <x v="2"/>
    <x v="5"/>
    <x v="1"/>
    <s v="New"/>
    <x v="3"/>
    <s v="Portable Camp Stove"/>
    <n v="4"/>
    <n v="82.54"/>
    <n v="0.15"/>
    <n v="39.74"/>
    <n v="280.63600000000002"/>
    <n v="158.96"/>
    <n v="121.67600000000002"/>
    <n v="0.43357231431462823"/>
  </r>
  <r>
    <n v="2250"/>
    <d v="2026-10-02T00:00:00"/>
    <n v="2026"/>
    <x v="3"/>
    <n v="10"/>
    <x v="9"/>
    <x v="3"/>
    <x v="13"/>
    <x v="2"/>
    <s v="Returning"/>
    <x v="0"/>
    <s v="Trail Bike Light"/>
    <n v="2"/>
    <n v="50.43"/>
    <n v="0"/>
    <n v="23.04"/>
    <n v="100.86"/>
    <n v="46.08"/>
    <n v="54.78"/>
    <n v="0.54312908982748365"/>
  </r>
  <r>
    <n v="2516"/>
    <d v="2026-10-02T00:00:00"/>
    <n v="2026"/>
    <x v="3"/>
    <n v="10"/>
    <x v="9"/>
    <x v="2"/>
    <x v="10"/>
    <x v="0"/>
    <s v="New"/>
    <x v="3"/>
    <s v="Trail Tent 2P"/>
    <n v="2"/>
    <n v="198.57"/>
    <n v="0.15"/>
    <n v="101.08"/>
    <n v="337.56899999999996"/>
    <n v="202.16"/>
    <n v="135.40899999999996"/>
    <n v="0.4011298430839324"/>
  </r>
  <r>
    <n v="809"/>
    <d v="2026-10-03T00:00:00"/>
    <n v="2026"/>
    <x v="3"/>
    <n v="10"/>
    <x v="9"/>
    <x v="3"/>
    <x v="8"/>
    <x v="0"/>
    <s v="New"/>
    <x v="4"/>
    <s v="Resistance Band Set"/>
    <n v="2"/>
    <n v="41.06"/>
    <n v="0.05"/>
    <n v="14.54"/>
    <n v="78.013999999999996"/>
    <n v="29.08"/>
    <n v="48.933999999999997"/>
    <n v="0.62724639167328944"/>
  </r>
  <r>
    <n v="1852"/>
    <d v="2026-10-03T00:00:00"/>
    <n v="2026"/>
    <x v="3"/>
    <n v="10"/>
    <x v="9"/>
    <x v="1"/>
    <x v="12"/>
    <x v="1"/>
    <s v="Business"/>
    <x v="2"/>
    <s v="Travel Backpack 35L"/>
    <n v="4"/>
    <n v="162.19"/>
    <n v="0.15"/>
    <n v="89.81"/>
    <n v="551.44600000000003"/>
    <n v="359.24"/>
    <n v="192.20600000000002"/>
    <n v="0.34854908730863948"/>
  </r>
  <r>
    <n v="3627"/>
    <d v="2026-10-03T00:00:00"/>
    <n v="2026"/>
    <x v="3"/>
    <n v="10"/>
    <x v="9"/>
    <x v="3"/>
    <x v="4"/>
    <x v="2"/>
    <s v="New"/>
    <x v="3"/>
    <s v="Trail Tent 2P"/>
    <n v="2"/>
    <n v="192.99"/>
    <n v="0"/>
    <n v="101.73"/>
    <n v="385.98"/>
    <n v="203.46"/>
    <n v="182.52"/>
    <n v="0.47287424218871443"/>
  </r>
  <r>
    <n v="4135"/>
    <d v="2026-10-03T00:00:00"/>
    <n v="2026"/>
    <x v="3"/>
    <n v="10"/>
    <x v="9"/>
    <x v="0"/>
    <x v="15"/>
    <x v="0"/>
    <s v="New"/>
    <x v="1"/>
    <s v="Trail Boots"/>
    <n v="3"/>
    <n v="142.33000000000001"/>
    <n v="0.1"/>
    <n v="79.19"/>
    <n v="384.291"/>
    <n v="237.57"/>
    <n v="146.721"/>
    <n v="0.3817966072585619"/>
  </r>
  <r>
    <n v="4138"/>
    <d v="2026-10-03T00:00:00"/>
    <n v="2026"/>
    <x v="3"/>
    <n v="10"/>
    <x v="9"/>
    <x v="1"/>
    <x v="11"/>
    <x v="2"/>
    <s v="Business"/>
    <x v="1"/>
    <s v="Trail Boots"/>
    <n v="4"/>
    <n v="143.63"/>
    <n v="0"/>
    <n v="80.510000000000005"/>
    <n v="574.52"/>
    <n v="322.04000000000002"/>
    <n v="252.47999999999996"/>
    <n v="0.43946250783262542"/>
  </r>
  <r>
    <n v="4286"/>
    <d v="2026-10-03T00:00:00"/>
    <n v="2026"/>
    <x v="3"/>
    <n v="10"/>
    <x v="9"/>
    <x v="1"/>
    <x v="6"/>
    <x v="2"/>
    <s v="Returning"/>
    <x v="3"/>
    <s v="Alpine Tent 4P"/>
    <n v="4"/>
    <n v="341.95"/>
    <n v="0.05"/>
    <n v="199.9"/>
    <n v="1299.4099999999999"/>
    <n v="799.6"/>
    <n v="499.80999999999983"/>
    <n v="0.38464379987840625"/>
  </r>
  <r>
    <n v="4371"/>
    <d v="2026-10-03T00:00:00"/>
    <n v="2026"/>
    <x v="3"/>
    <n v="10"/>
    <x v="9"/>
    <x v="1"/>
    <x v="6"/>
    <x v="0"/>
    <s v="Returning"/>
    <x v="4"/>
    <s v="Weighted Vest"/>
    <n v="1"/>
    <n v="123.81"/>
    <n v="0"/>
    <n v="68.72"/>
    <n v="123.81"/>
    <n v="68.72"/>
    <n v="55.09"/>
    <n v="0.44495598093853489"/>
  </r>
  <r>
    <n v="905"/>
    <d v="2026-10-04T00:00:00"/>
    <n v="2026"/>
    <x v="3"/>
    <n v="10"/>
    <x v="9"/>
    <x v="2"/>
    <x v="3"/>
    <x v="0"/>
    <s v="New"/>
    <x v="1"/>
    <s v="Trail Boots"/>
    <n v="1"/>
    <n v="146.1"/>
    <n v="0"/>
    <n v="79.739999999999995"/>
    <n v="146.1"/>
    <n v="79.739999999999995"/>
    <n v="66.36"/>
    <n v="0.45420944558521564"/>
  </r>
  <r>
    <n v="1415"/>
    <d v="2026-10-04T00:00:00"/>
    <n v="2026"/>
    <x v="3"/>
    <n v="10"/>
    <x v="9"/>
    <x v="1"/>
    <x v="11"/>
    <x v="3"/>
    <s v="Returning"/>
    <x v="2"/>
    <s v="Travel Backpack 35L"/>
    <n v="1"/>
    <n v="161.07"/>
    <n v="0.05"/>
    <n v="89.81"/>
    <n v="153.01649999999998"/>
    <n v="89.81"/>
    <n v="63.206499999999977"/>
    <n v="0.41306983233834249"/>
  </r>
  <r>
    <n v="2205"/>
    <d v="2026-10-04T00:00:00"/>
    <n v="2026"/>
    <x v="3"/>
    <n v="10"/>
    <x v="9"/>
    <x v="3"/>
    <x v="13"/>
    <x v="0"/>
    <s v="New"/>
    <x v="1"/>
    <s v="Hiking Daypack 20L"/>
    <n v="5"/>
    <n v="90.12"/>
    <n v="0"/>
    <n v="46.67"/>
    <n v="450.6"/>
    <n v="233.35000000000002"/>
    <n v="217.25"/>
    <n v="0.48213493120284062"/>
  </r>
  <r>
    <n v="2374"/>
    <d v="2026-10-04T00:00:00"/>
    <n v="2026"/>
    <x v="3"/>
    <n v="10"/>
    <x v="9"/>
    <x v="3"/>
    <x v="13"/>
    <x v="3"/>
    <s v="Returning"/>
    <x v="1"/>
    <s v="Trekking Poles"/>
    <n v="1"/>
    <n v="70.400000000000006"/>
    <n v="0"/>
    <n v="32.43"/>
    <n v="70.400000000000006"/>
    <n v="32.43"/>
    <n v="37.970000000000006"/>
    <n v="0.53934659090909098"/>
  </r>
  <r>
    <n v="4840"/>
    <d v="2026-10-04T00:00:00"/>
    <n v="2026"/>
    <x v="3"/>
    <n v="10"/>
    <x v="9"/>
    <x v="1"/>
    <x v="12"/>
    <x v="1"/>
    <s v="Business"/>
    <x v="3"/>
    <s v="Trail Tent 2P"/>
    <n v="6"/>
    <n v="191.08"/>
    <n v="0.1"/>
    <n v="102.93"/>
    <n v="1031.8320000000001"/>
    <n v="617.58000000000004"/>
    <n v="414.25200000000007"/>
    <n v="0.40147233270532412"/>
  </r>
  <r>
    <n v="4984"/>
    <d v="2026-10-04T00:00:00"/>
    <n v="2026"/>
    <x v="3"/>
    <n v="10"/>
    <x v="9"/>
    <x v="2"/>
    <x v="16"/>
    <x v="0"/>
    <s v="Returning"/>
    <x v="4"/>
    <s v="Recovery Roller"/>
    <n v="1"/>
    <n v="36.590000000000003"/>
    <n v="0"/>
    <n v="13.62"/>
    <n v="36.590000000000003"/>
    <n v="13.62"/>
    <n v="22.970000000000006"/>
    <n v="0.62776714949439749"/>
  </r>
  <r>
    <n v="641"/>
    <d v="2026-10-05T00:00:00"/>
    <n v="2026"/>
    <x v="3"/>
    <n v="10"/>
    <x v="9"/>
    <x v="1"/>
    <x v="11"/>
    <x v="2"/>
    <s v="Returning"/>
    <x v="3"/>
    <s v="Compact Sleeping Bag"/>
    <n v="2"/>
    <n v="125.38"/>
    <n v="0.05"/>
    <n v="59.12"/>
    <n v="238.22199999999998"/>
    <n v="118.24"/>
    <n v="119.98199999999999"/>
    <n v="0.5036562534106841"/>
  </r>
  <r>
    <n v="1358"/>
    <d v="2026-10-05T00:00:00"/>
    <n v="2026"/>
    <x v="3"/>
    <n v="10"/>
    <x v="9"/>
    <x v="0"/>
    <x v="0"/>
    <x v="0"/>
    <s v="New"/>
    <x v="2"/>
    <s v="Insulated Bottle"/>
    <n v="1"/>
    <n v="35.71"/>
    <n v="0"/>
    <n v="13.3"/>
    <n v="35.71"/>
    <n v="13.3"/>
    <n v="22.41"/>
    <n v="0.62755530663679637"/>
  </r>
  <r>
    <n v="3904"/>
    <d v="2026-10-05T00:00:00"/>
    <n v="2026"/>
    <x v="3"/>
    <n v="10"/>
    <x v="9"/>
    <x v="1"/>
    <x v="6"/>
    <x v="0"/>
    <s v="Returning"/>
    <x v="2"/>
    <s v="Packing Cube Set"/>
    <n v="2"/>
    <n v="46.72"/>
    <n v="0"/>
    <n v="18.39"/>
    <n v="93.44"/>
    <n v="36.78"/>
    <n v="56.66"/>
    <n v="0.60637842465753422"/>
  </r>
  <r>
    <n v="4336"/>
    <d v="2026-10-05T00:00:00"/>
    <n v="2026"/>
    <x v="3"/>
    <n v="10"/>
    <x v="9"/>
    <x v="0"/>
    <x v="15"/>
    <x v="3"/>
    <s v="Returning"/>
    <x v="1"/>
    <s v="Trail Boots"/>
    <n v="1"/>
    <n v="143.16999999999999"/>
    <n v="0.05"/>
    <n v="81.290000000000006"/>
    <n v="136.01149999999998"/>
    <n v="81.290000000000006"/>
    <n v="54.721499999999978"/>
    <n v="0.40232995004098904"/>
  </r>
  <r>
    <n v="4705"/>
    <d v="2026-10-05T00:00:00"/>
    <n v="2026"/>
    <x v="3"/>
    <n v="10"/>
    <x v="9"/>
    <x v="0"/>
    <x v="0"/>
    <x v="2"/>
    <s v="Returning"/>
    <x v="3"/>
    <s v="Compact Sleeping Bag"/>
    <n v="1"/>
    <n v="125.88"/>
    <n v="0"/>
    <n v="62.46"/>
    <n v="125.88"/>
    <n v="62.46"/>
    <n v="63.419999999999995"/>
    <n v="0.50381315538608196"/>
  </r>
  <r>
    <n v="1094"/>
    <d v="2026-10-06T00:00:00"/>
    <n v="2026"/>
    <x v="3"/>
    <n v="10"/>
    <x v="9"/>
    <x v="3"/>
    <x v="4"/>
    <x v="0"/>
    <s v="New"/>
    <x v="4"/>
    <s v="Weighted Vest"/>
    <n v="2"/>
    <n v="121.81"/>
    <n v="0.05"/>
    <n v="67.72"/>
    <n v="231.43899999999999"/>
    <n v="135.44"/>
    <n v="95.998999999999995"/>
    <n v="0.41479180259161158"/>
  </r>
  <r>
    <n v="3926"/>
    <d v="2026-10-06T00:00:00"/>
    <n v="2026"/>
    <x v="3"/>
    <n v="10"/>
    <x v="9"/>
    <x v="2"/>
    <x v="5"/>
    <x v="0"/>
    <s v="Business"/>
    <x v="1"/>
    <s v="Summit Backpack 45L"/>
    <n v="6"/>
    <n v="154.93"/>
    <n v="0.05"/>
    <n v="79.430000000000007"/>
    <n v="883.101"/>
    <n v="476.58000000000004"/>
    <n v="406.52099999999996"/>
    <n v="0.46033352923391546"/>
  </r>
  <r>
    <n v="524"/>
    <d v="2026-10-07T00:00:00"/>
    <n v="2026"/>
    <x v="3"/>
    <n v="10"/>
    <x v="9"/>
    <x v="3"/>
    <x v="8"/>
    <x v="2"/>
    <s v="New"/>
    <x v="0"/>
    <s v="Cycling Pack 12L"/>
    <n v="2"/>
    <n v="101.1"/>
    <n v="0.15"/>
    <n v="51.61"/>
    <n v="171.86999999999998"/>
    <n v="103.22"/>
    <n v="68.649999999999977"/>
    <n v="0.39942980159422814"/>
  </r>
  <r>
    <n v="2277"/>
    <d v="2026-10-07T00:00:00"/>
    <n v="2026"/>
    <x v="3"/>
    <n v="10"/>
    <x v="9"/>
    <x v="0"/>
    <x v="0"/>
    <x v="0"/>
    <s v="New"/>
    <x v="0"/>
    <s v="Cycling Pack 12L"/>
    <n v="2"/>
    <n v="105"/>
    <n v="0"/>
    <n v="50.3"/>
    <n v="210"/>
    <n v="100.6"/>
    <n v="109.4"/>
    <n v="0.52095238095238094"/>
  </r>
  <r>
    <n v="2442"/>
    <d v="2026-10-07T00:00:00"/>
    <n v="2026"/>
    <x v="3"/>
    <n v="10"/>
    <x v="9"/>
    <x v="2"/>
    <x v="2"/>
    <x v="1"/>
    <s v="Business"/>
    <x v="1"/>
    <s v="Summit Backpack 45L"/>
    <n v="4"/>
    <n v="157.12"/>
    <n v="0.15"/>
    <n v="77.98"/>
    <n v="534.20799999999997"/>
    <n v="311.92"/>
    <n v="222.28799999999995"/>
    <n v="0.41610758356295668"/>
  </r>
  <r>
    <n v="2809"/>
    <d v="2026-10-07T00:00:00"/>
    <n v="2026"/>
    <x v="3"/>
    <n v="10"/>
    <x v="9"/>
    <x v="3"/>
    <x v="8"/>
    <x v="0"/>
    <s v="Returning"/>
    <x v="1"/>
    <s v="Trekking Poles"/>
    <n v="3"/>
    <n v="70.239999999999995"/>
    <n v="0.05"/>
    <n v="31.96"/>
    <n v="200.18399999999997"/>
    <n v="95.88"/>
    <n v="104.30399999999997"/>
    <n v="0.5210406426087999"/>
  </r>
  <r>
    <n v="2946"/>
    <d v="2026-10-07T00:00:00"/>
    <n v="2026"/>
    <x v="3"/>
    <n v="10"/>
    <x v="9"/>
    <x v="2"/>
    <x v="16"/>
    <x v="0"/>
    <s v="Returning"/>
    <x v="0"/>
    <s v="Cycling Pack 12L"/>
    <n v="1"/>
    <n v="103.48"/>
    <n v="0.1"/>
    <n v="51.33"/>
    <n v="93.132000000000005"/>
    <n v="51.33"/>
    <n v="41.802000000000007"/>
    <n v="0.4488467980930293"/>
  </r>
  <r>
    <n v="4147"/>
    <d v="2026-10-07T00:00:00"/>
    <n v="2026"/>
    <x v="3"/>
    <n v="10"/>
    <x v="9"/>
    <x v="1"/>
    <x v="12"/>
    <x v="2"/>
    <s v="Returning"/>
    <x v="0"/>
    <s v="Compact Repair Kit"/>
    <n v="3"/>
    <n v="40.770000000000003"/>
    <n v="0.05"/>
    <n v="16.68"/>
    <n v="116.19449999999999"/>
    <n v="50.04"/>
    <n v="66.154499999999985"/>
    <n v="0.56934278300608021"/>
  </r>
  <r>
    <n v="4164"/>
    <d v="2026-10-07T00:00:00"/>
    <n v="2026"/>
    <x v="3"/>
    <n v="10"/>
    <x v="9"/>
    <x v="0"/>
    <x v="9"/>
    <x v="2"/>
    <s v="New"/>
    <x v="1"/>
    <s v="Trail Boots"/>
    <n v="2"/>
    <n v="143.41999999999999"/>
    <n v="0"/>
    <n v="81.44"/>
    <n v="286.83999999999997"/>
    <n v="162.88"/>
    <n v="123.95999999999998"/>
    <n v="0.43215730023706594"/>
  </r>
  <r>
    <n v="4275"/>
    <d v="2026-10-07T00:00:00"/>
    <n v="2026"/>
    <x v="3"/>
    <n v="10"/>
    <x v="9"/>
    <x v="3"/>
    <x v="7"/>
    <x v="3"/>
    <s v="Returning"/>
    <x v="0"/>
    <s v="Trail Bike Light"/>
    <n v="1"/>
    <n v="49.56"/>
    <n v="0.05"/>
    <n v="22.88"/>
    <n v="47.082000000000001"/>
    <n v="22.88"/>
    <n v="24.202000000000002"/>
    <n v="0.51403933562720361"/>
  </r>
  <r>
    <n v="5062"/>
    <d v="2026-10-07T00:00:00"/>
    <n v="2026"/>
    <x v="3"/>
    <n v="10"/>
    <x v="9"/>
    <x v="1"/>
    <x v="12"/>
    <x v="0"/>
    <s v="Returning"/>
    <x v="2"/>
    <s v="Carry-On Duffel"/>
    <n v="4"/>
    <n v="131.05000000000001"/>
    <n v="0"/>
    <n v="67.37"/>
    <n v="524.20000000000005"/>
    <n v="269.48"/>
    <n v="254.72000000000003"/>
    <n v="0.48592140404425793"/>
  </r>
  <r>
    <n v="1126"/>
    <d v="2026-10-08T00:00:00"/>
    <n v="2026"/>
    <x v="3"/>
    <n v="10"/>
    <x v="9"/>
    <x v="0"/>
    <x v="9"/>
    <x v="0"/>
    <s v="Business"/>
    <x v="0"/>
    <s v="Trail Bike Light"/>
    <n v="1"/>
    <n v="51.35"/>
    <n v="0"/>
    <n v="22.98"/>
    <n v="51.35"/>
    <n v="22.98"/>
    <n v="28.37"/>
    <n v="0.55248296007789677"/>
  </r>
  <r>
    <n v="1865"/>
    <d v="2026-10-08T00:00:00"/>
    <n v="2026"/>
    <x v="3"/>
    <n v="10"/>
    <x v="9"/>
    <x v="3"/>
    <x v="8"/>
    <x v="0"/>
    <s v="Returning"/>
    <x v="4"/>
    <s v="Resistance Band Set"/>
    <n v="1"/>
    <n v="39.659999999999997"/>
    <n v="0"/>
    <n v="14.39"/>
    <n v="39.659999999999997"/>
    <n v="14.39"/>
    <n v="25.269999999999996"/>
    <n v="0.63716591023701463"/>
  </r>
  <r>
    <n v="2471"/>
    <d v="2026-10-08T00:00:00"/>
    <n v="2026"/>
    <x v="3"/>
    <n v="10"/>
    <x v="9"/>
    <x v="3"/>
    <x v="13"/>
    <x v="2"/>
    <s v="New"/>
    <x v="4"/>
    <s v="Resistance Band Set"/>
    <n v="1"/>
    <n v="39.79"/>
    <n v="0"/>
    <n v="14.76"/>
    <n v="39.79"/>
    <n v="14.76"/>
    <n v="25.03"/>
    <n v="0.62905252576024129"/>
  </r>
  <r>
    <n v="3208"/>
    <d v="2026-10-08T00:00:00"/>
    <n v="2026"/>
    <x v="3"/>
    <n v="10"/>
    <x v="9"/>
    <x v="2"/>
    <x v="10"/>
    <x v="1"/>
    <s v="New"/>
    <x v="0"/>
    <s v="Compact Repair Kit"/>
    <n v="6"/>
    <n v="41.27"/>
    <n v="0.1"/>
    <n v="16.61"/>
    <n v="222.858"/>
    <n v="99.66"/>
    <n v="123.19800000000001"/>
    <n v="0.55280941227149127"/>
  </r>
  <r>
    <n v="4285"/>
    <d v="2026-10-08T00:00:00"/>
    <n v="2026"/>
    <x v="3"/>
    <n v="10"/>
    <x v="9"/>
    <x v="3"/>
    <x v="4"/>
    <x v="0"/>
    <s v="Returning"/>
    <x v="1"/>
    <s v="Hiking Daypack 20L"/>
    <n v="1"/>
    <n v="93.39"/>
    <n v="0"/>
    <n v="45.98"/>
    <n v="93.39"/>
    <n v="45.98"/>
    <n v="47.410000000000004"/>
    <n v="0.50765606595995294"/>
  </r>
  <r>
    <n v="261"/>
    <d v="2026-10-09T00:00:00"/>
    <n v="2026"/>
    <x v="3"/>
    <n v="10"/>
    <x v="9"/>
    <x v="2"/>
    <x v="3"/>
    <x v="0"/>
    <s v="Business"/>
    <x v="3"/>
    <s v="Alpine Tent 4P"/>
    <n v="1"/>
    <n v="336.56"/>
    <n v="0"/>
    <n v="189.74"/>
    <n v="336.56"/>
    <n v="189.74"/>
    <n v="146.82"/>
    <n v="0.43623722367482765"/>
  </r>
  <r>
    <n v="291"/>
    <d v="2026-10-09T00:00:00"/>
    <n v="2026"/>
    <x v="3"/>
    <n v="10"/>
    <x v="9"/>
    <x v="2"/>
    <x v="2"/>
    <x v="0"/>
    <s v="New"/>
    <x v="2"/>
    <s v="Carry-On Duffel"/>
    <n v="2"/>
    <n v="132.47999999999999"/>
    <n v="0.1"/>
    <n v="67.48"/>
    <n v="238.464"/>
    <n v="134.96"/>
    <n v="103.50399999999999"/>
    <n v="0.43404455179817497"/>
  </r>
  <r>
    <n v="670"/>
    <d v="2026-10-09T00:00:00"/>
    <n v="2026"/>
    <x v="3"/>
    <n v="10"/>
    <x v="9"/>
    <x v="1"/>
    <x v="14"/>
    <x v="2"/>
    <s v="Returning"/>
    <x v="1"/>
    <s v="Hiking Daypack 20L"/>
    <n v="1"/>
    <n v="92.59"/>
    <n v="0"/>
    <n v="44.46"/>
    <n v="92.59"/>
    <n v="44.46"/>
    <n v="48.13"/>
    <n v="0.51981855491953777"/>
  </r>
  <r>
    <n v="1306"/>
    <d v="2026-10-09T00:00:00"/>
    <n v="2026"/>
    <x v="3"/>
    <n v="10"/>
    <x v="9"/>
    <x v="3"/>
    <x v="8"/>
    <x v="2"/>
    <s v="Business"/>
    <x v="4"/>
    <s v="Recovery Roller"/>
    <n v="1"/>
    <n v="35.450000000000003"/>
    <n v="0.05"/>
    <n v="14.23"/>
    <n v="33.677500000000002"/>
    <n v="14.23"/>
    <n v="19.447500000000002"/>
    <n v="0.57746269764679681"/>
  </r>
  <r>
    <n v="2400"/>
    <d v="2026-10-09T00:00:00"/>
    <n v="2026"/>
    <x v="3"/>
    <n v="10"/>
    <x v="9"/>
    <x v="2"/>
    <x v="2"/>
    <x v="0"/>
    <s v="New"/>
    <x v="1"/>
    <s v="Hiking Daypack 20L"/>
    <n v="2"/>
    <n v="93.83"/>
    <n v="0.1"/>
    <n v="44.27"/>
    <n v="168.89400000000001"/>
    <n v="88.54"/>
    <n v="80.353999999999999"/>
    <n v="0.47576586498040191"/>
  </r>
  <r>
    <n v="3816"/>
    <d v="2026-10-09T00:00:00"/>
    <n v="2026"/>
    <x v="3"/>
    <n v="10"/>
    <x v="9"/>
    <x v="1"/>
    <x v="12"/>
    <x v="0"/>
    <s v="New"/>
    <x v="4"/>
    <s v="Recovery Roller"/>
    <n v="1"/>
    <n v="36.32"/>
    <n v="0"/>
    <n v="13.6"/>
    <n v="36.32"/>
    <n v="13.6"/>
    <n v="22.72"/>
    <n v="0.62555066079295152"/>
  </r>
  <r>
    <n v="4038"/>
    <d v="2026-10-09T00:00:00"/>
    <n v="2026"/>
    <x v="3"/>
    <n v="10"/>
    <x v="9"/>
    <x v="0"/>
    <x v="15"/>
    <x v="0"/>
    <s v="Returning"/>
    <x v="4"/>
    <s v="Weighted Vest"/>
    <n v="2"/>
    <n v="125.56"/>
    <n v="0.1"/>
    <n v="67.260000000000005"/>
    <n v="226.00800000000001"/>
    <n v="134.52000000000001"/>
    <n v="91.488"/>
    <n v="0.40479983009450993"/>
  </r>
  <r>
    <n v="4686"/>
    <d v="2026-10-09T00:00:00"/>
    <n v="2026"/>
    <x v="3"/>
    <n v="10"/>
    <x v="9"/>
    <x v="0"/>
    <x v="15"/>
    <x v="3"/>
    <s v="New"/>
    <x v="3"/>
    <s v="Compact Sleeping Bag"/>
    <n v="2"/>
    <n v="124.91"/>
    <n v="0"/>
    <n v="60.33"/>
    <n v="249.82"/>
    <n v="120.66"/>
    <n v="129.16"/>
    <n v="0.51701224881914976"/>
  </r>
  <r>
    <n v="5076"/>
    <d v="2026-10-09T00:00:00"/>
    <n v="2026"/>
    <x v="3"/>
    <n v="10"/>
    <x v="9"/>
    <x v="1"/>
    <x v="12"/>
    <x v="0"/>
    <s v="New"/>
    <x v="3"/>
    <s v="Trail Tent 2P"/>
    <n v="1"/>
    <n v="199.32"/>
    <n v="0"/>
    <n v="103.83"/>
    <n v="199.32"/>
    <n v="103.83"/>
    <n v="95.49"/>
    <n v="0.4790788681517158"/>
  </r>
  <r>
    <n v="1339"/>
    <d v="2026-10-10T00:00:00"/>
    <n v="2026"/>
    <x v="3"/>
    <n v="10"/>
    <x v="9"/>
    <x v="1"/>
    <x v="11"/>
    <x v="0"/>
    <s v="Returning"/>
    <x v="3"/>
    <s v="Alpine Tent 4P"/>
    <n v="4"/>
    <n v="337.38"/>
    <n v="0.05"/>
    <n v="194.94"/>
    <n v="1282.0439999999999"/>
    <n v="779.76"/>
    <n v="502.28399999999988"/>
    <n v="0.39178374533167343"/>
  </r>
  <r>
    <n v="1884"/>
    <d v="2026-10-10T00:00:00"/>
    <n v="2026"/>
    <x v="3"/>
    <n v="10"/>
    <x v="9"/>
    <x v="2"/>
    <x v="2"/>
    <x v="0"/>
    <s v="Business"/>
    <x v="3"/>
    <s v="Portable Camp Stove"/>
    <n v="3"/>
    <n v="82.18"/>
    <n v="0.1"/>
    <n v="39.82"/>
    <n v="221.88600000000002"/>
    <n v="119.46000000000001"/>
    <n v="102.42600000000002"/>
    <n v="0.46161542413671885"/>
  </r>
  <r>
    <n v="3568"/>
    <d v="2026-10-10T00:00:00"/>
    <n v="2026"/>
    <x v="3"/>
    <n v="10"/>
    <x v="9"/>
    <x v="0"/>
    <x v="15"/>
    <x v="1"/>
    <s v="New"/>
    <x v="1"/>
    <s v="Trekking Poles"/>
    <n v="15"/>
    <n v="70.25"/>
    <n v="0.1"/>
    <n v="32.19"/>
    <n v="948.375"/>
    <n v="482.84999999999997"/>
    <n v="465.52500000000003"/>
    <n v="0.49086595492289448"/>
  </r>
  <r>
    <n v="4171"/>
    <d v="2026-10-10T00:00:00"/>
    <n v="2026"/>
    <x v="3"/>
    <n v="10"/>
    <x v="9"/>
    <x v="3"/>
    <x v="7"/>
    <x v="2"/>
    <s v="New"/>
    <x v="2"/>
    <s v="Insulated Bottle"/>
    <n v="2"/>
    <n v="35.36"/>
    <n v="0"/>
    <n v="13.49"/>
    <n v="70.72"/>
    <n v="26.98"/>
    <n v="43.739999999999995"/>
    <n v="0.61849547511312208"/>
  </r>
  <r>
    <n v="4477"/>
    <d v="2026-10-10T00:00:00"/>
    <n v="2026"/>
    <x v="3"/>
    <n v="10"/>
    <x v="9"/>
    <x v="2"/>
    <x v="5"/>
    <x v="2"/>
    <s v="New"/>
    <x v="2"/>
    <s v="Packing Cube Set"/>
    <n v="1"/>
    <n v="46.01"/>
    <n v="0"/>
    <n v="18.239999999999998"/>
    <n v="46.01"/>
    <n v="18.239999999999998"/>
    <n v="27.77"/>
    <n v="0.6035644425124973"/>
  </r>
  <r>
    <n v="3368"/>
    <d v="2026-10-11T00:00:00"/>
    <n v="2026"/>
    <x v="3"/>
    <n v="10"/>
    <x v="9"/>
    <x v="0"/>
    <x v="9"/>
    <x v="0"/>
    <s v="Returning"/>
    <x v="1"/>
    <s v="Hiking Daypack 20L"/>
    <n v="1"/>
    <n v="89.88"/>
    <n v="0"/>
    <n v="46.15"/>
    <n v="89.88"/>
    <n v="46.15"/>
    <n v="43.73"/>
    <n v="0.48653760569648419"/>
  </r>
  <r>
    <n v="3566"/>
    <d v="2026-10-11T00:00:00"/>
    <n v="2026"/>
    <x v="3"/>
    <n v="10"/>
    <x v="9"/>
    <x v="1"/>
    <x v="12"/>
    <x v="0"/>
    <s v="New"/>
    <x v="4"/>
    <s v="Resistance Band Set"/>
    <n v="1"/>
    <n v="41.33"/>
    <n v="0"/>
    <n v="14.47"/>
    <n v="41.33"/>
    <n v="14.47"/>
    <n v="26.86"/>
    <n v="0.6498911202516332"/>
  </r>
  <r>
    <n v="4420"/>
    <d v="2026-10-11T00:00:00"/>
    <n v="2026"/>
    <x v="3"/>
    <n v="10"/>
    <x v="9"/>
    <x v="2"/>
    <x v="5"/>
    <x v="1"/>
    <s v="Business"/>
    <x v="0"/>
    <s v="Compact Repair Kit"/>
    <n v="15"/>
    <n v="40.78"/>
    <n v="0.15"/>
    <n v="17.07"/>
    <n v="519.94500000000005"/>
    <n v="256.05"/>
    <n v="263.89500000000004"/>
    <n v="0.5075440671609498"/>
  </r>
  <r>
    <n v="513"/>
    <d v="2026-10-12T00:00:00"/>
    <n v="2026"/>
    <x v="3"/>
    <n v="10"/>
    <x v="9"/>
    <x v="3"/>
    <x v="7"/>
    <x v="0"/>
    <s v="Business"/>
    <x v="2"/>
    <s v="Travel Backpack 35L"/>
    <n v="1"/>
    <n v="163.87"/>
    <n v="0"/>
    <n v="85.76"/>
    <n v="163.87"/>
    <n v="85.76"/>
    <n v="78.11"/>
    <n v="0.47665832672240188"/>
  </r>
  <r>
    <n v="786"/>
    <d v="2026-10-12T00:00:00"/>
    <n v="2026"/>
    <x v="3"/>
    <n v="10"/>
    <x v="9"/>
    <x v="2"/>
    <x v="3"/>
    <x v="0"/>
    <s v="New"/>
    <x v="4"/>
    <s v="Recovery Roller"/>
    <n v="1"/>
    <n v="35.39"/>
    <n v="0.05"/>
    <n v="13.68"/>
    <n v="33.6205"/>
    <n v="13.68"/>
    <n v="19.9405"/>
    <n v="0.59310539700480358"/>
  </r>
  <r>
    <n v="3771"/>
    <d v="2026-10-12T00:00:00"/>
    <n v="2026"/>
    <x v="3"/>
    <n v="10"/>
    <x v="9"/>
    <x v="2"/>
    <x v="3"/>
    <x v="0"/>
    <s v="Business"/>
    <x v="3"/>
    <s v="Portable Camp Stove"/>
    <n v="2"/>
    <n v="80.2"/>
    <n v="0"/>
    <n v="39.590000000000003"/>
    <n v="160.4"/>
    <n v="79.180000000000007"/>
    <n v="81.22"/>
    <n v="0.50635910224438896"/>
  </r>
  <r>
    <n v="3910"/>
    <d v="2026-10-12T00:00:00"/>
    <n v="2026"/>
    <x v="3"/>
    <n v="10"/>
    <x v="9"/>
    <x v="2"/>
    <x v="2"/>
    <x v="0"/>
    <s v="Business"/>
    <x v="0"/>
    <s v="Compact Repair Kit"/>
    <n v="3"/>
    <n v="41.09"/>
    <n v="0"/>
    <n v="17.18"/>
    <n v="123.27000000000001"/>
    <n v="51.54"/>
    <n v="71.730000000000018"/>
    <n v="0.58189340472134354"/>
  </r>
  <r>
    <n v="330"/>
    <d v="2026-10-13T00:00:00"/>
    <n v="2026"/>
    <x v="3"/>
    <n v="10"/>
    <x v="9"/>
    <x v="1"/>
    <x v="12"/>
    <x v="1"/>
    <s v="Business"/>
    <x v="2"/>
    <s v="Insulated Bottle"/>
    <n v="5"/>
    <n v="36.97"/>
    <n v="0.15"/>
    <n v="13.93"/>
    <n v="157.1225"/>
    <n v="69.650000000000006"/>
    <n v="87.472499999999997"/>
    <n v="0.55671530175500006"/>
  </r>
  <r>
    <n v="707"/>
    <d v="2026-10-13T00:00:00"/>
    <n v="2026"/>
    <x v="3"/>
    <n v="10"/>
    <x v="9"/>
    <x v="2"/>
    <x v="5"/>
    <x v="2"/>
    <s v="New"/>
    <x v="2"/>
    <s v="Insulated Bottle"/>
    <n v="4"/>
    <n v="35.880000000000003"/>
    <n v="0.05"/>
    <n v="13.45"/>
    <n v="136.34399999999999"/>
    <n v="53.8"/>
    <n v="82.543999999999997"/>
    <n v="0.60540984568444522"/>
  </r>
  <r>
    <n v="989"/>
    <d v="2026-10-13T00:00:00"/>
    <n v="2026"/>
    <x v="3"/>
    <n v="10"/>
    <x v="9"/>
    <x v="1"/>
    <x v="11"/>
    <x v="0"/>
    <s v="Returning"/>
    <x v="0"/>
    <s v="Compact Repair Kit"/>
    <n v="3"/>
    <n v="40.42"/>
    <n v="0"/>
    <n v="16.79"/>
    <n v="121.26"/>
    <n v="50.37"/>
    <n v="70.890000000000015"/>
    <n v="0.58461157842652167"/>
  </r>
  <r>
    <n v="1904"/>
    <d v="2026-10-13T00:00:00"/>
    <n v="2026"/>
    <x v="3"/>
    <n v="10"/>
    <x v="9"/>
    <x v="3"/>
    <x v="8"/>
    <x v="2"/>
    <s v="Returning"/>
    <x v="0"/>
    <s v="Trail Bike Light"/>
    <n v="1"/>
    <n v="50.34"/>
    <n v="0.15"/>
    <n v="22.56"/>
    <n v="42.789000000000001"/>
    <n v="22.56"/>
    <n v="20.229000000000003"/>
    <n v="0.47276169108883132"/>
  </r>
  <r>
    <n v="2854"/>
    <d v="2026-10-13T00:00:00"/>
    <n v="2026"/>
    <x v="3"/>
    <n v="10"/>
    <x v="9"/>
    <x v="0"/>
    <x v="15"/>
    <x v="2"/>
    <s v="New"/>
    <x v="2"/>
    <s v="Insulated Bottle"/>
    <n v="3"/>
    <n v="36.049999999999997"/>
    <n v="0.1"/>
    <n v="13.87"/>
    <n v="97.334999999999994"/>
    <n v="41.61"/>
    <n v="55.724999999999994"/>
    <n v="0.57250732008013561"/>
  </r>
  <r>
    <n v="3212"/>
    <d v="2026-10-13T00:00:00"/>
    <n v="2026"/>
    <x v="3"/>
    <n v="10"/>
    <x v="9"/>
    <x v="2"/>
    <x v="2"/>
    <x v="1"/>
    <s v="Returning"/>
    <x v="0"/>
    <s v="Compact Repair Kit"/>
    <n v="15"/>
    <n v="40"/>
    <n v="0.1"/>
    <n v="16.420000000000002"/>
    <n v="540"/>
    <n v="246.3"/>
    <n v="293.7"/>
    <n v="0.54388888888888887"/>
  </r>
  <r>
    <n v="4479"/>
    <d v="2026-10-13T00:00:00"/>
    <n v="2026"/>
    <x v="3"/>
    <n v="10"/>
    <x v="9"/>
    <x v="3"/>
    <x v="7"/>
    <x v="2"/>
    <s v="Returning"/>
    <x v="1"/>
    <s v="Summit Backpack 45L"/>
    <n v="1"/>
    <n v="151.68"/>
    <n v="0.05"/>
    <n v="78.98"/>
    <n v="144.096"/>
    <n v="78.98"/>
    <n v="65.116"/>
    <n v="0.45189318232289583"/>
  </r>
  <r>
    <n v="4574"/>
    <d v="2026-10-13T00:00:00"/>
    <n v="2026"/>
    <x v="3"/>
    <n v="10"/>
    <x v="9"/>
    <x v="1"/>
    <x v="14"/>
    <x v="0"/>
    <s v="Business"/>
    <x v="4"/>
    <s v="Recovery Roller"/>
    <n v="1"/>
    <n v="36.53"/>
    <n v="0"/>
    <n v="14.01"/>
    <n v="36.53"/>
    <n v="14.01"/>
    <n v="22.520000000000003"/>
    <n v="0.61647960580344929"/>
  </r>
  <r>
    <n v="4815"/>
    <d v="2026-10-13T00:00:00"/>
    <n v="2026"/>
    <x v="3"/>
    <n v="10"/>
    <x v="9"/>
    <x v="0"/>
    <x v="0"/>
    <x v="2"/>
    <s v="Business"/>
    <x v="0"/>
    <s v="Compact Repair Kit"/>
    <n v="1"/>
    <n v="39.89"/>
    <n v="0.05"/>
    <n v="16.91"/>
    <n v="37.895499999999998"/>
    <n v="16.91"/>
    <n v="20.985499999999998"/>
    <n v="0.55377287540737019"/>
  </r>
  <r>
    <n v="5027"/>
    <d v="2026-10-13T00:00:00"/>
    <n v="2026"/>
    <x v="3"/>
    <n v="10"/>
    <x v="9"/>
    <x v="2"/>
    <x v="10"/>
    <x v="0"/>
    <s v="New"/>
    <x v="1"/>
    <s v="Summit Backpack 45L"/>
    <n v="1"/>
    <n v="154.53"/>
    <n v="0"/>
    <n v="77.930000000000007"/>
    <n v="154.53"/>
    <n v="77.930000000000007"/>
    <n v="76.599999999999994"/>
    <n v="0.49569662848637802"/>
  </r>
  <r>
    <n v="1794"/>
    <d v="2026-10-14T00:00:00"/>
    <n v="2026"/>
    <x v="3"/>
    <n v="10"/>
    <x v="9"/>
    <x v="3"/>
    <x v="8"/>
    <x v="3"/>
    <s v="Business"/>
    <x v="0"/>
    <s v="Trail Bike Light"/>
    <n v="2"/>
    <n v="50.64"/>
    <n v="0.05"/>
    <n v="22.28"/>
    <n v="96.215999999999994"/>
    <n v="44.56"/>
    <n v="51.655999999999992"/>
    <n v="0.53687536376486233"/>
  </r>
  <r>
    <n v="1867"/>
    <d v="2026-10-14T00:00:00"/>
    <n v="2026"/>
    <x v="3"/>
    <n v="10"/>
    <x v="9"/>
    <x v="0"/>
    <x v="0"/>
    <x v="0"/>
    <s v="New"/>
    <x v="4"/>
    <s v="Resistance Band Set"/>
    <n v="3"/>
    <n v="40.880000000000003"/>
    <n v="0.05"/>
    <n v="14.59"/>
    <n v="116.50800000000001"/>
    <n v="43.769999999999996"/>
    <n v="72.738000000000014"/>
    <n v="0.62431764342362761"/>
  </r>
  <r>
    <n v="2088"/>
    <d v="2026-10-14T00:00:00"/>
    <n v="2026"/>
    <x v="3"/>
    <n v="10"/>
    <x v="9"/>
    <x v="3"/>
    <x v="4"/>
    <x v="2"/>
    <s v="Returning"/>
    <x v="1"/>
    <s v="Trail Boots"/>
    <n v="1"/>
    <n v="141.77000000000001"/>
    <n v="0"/>
    <n v="78.48"/>
    <n v="141.77000000000001"/>
    <n v="78.48"/>
    <n v="63.290000000000006"/>
    <n v="0.44642731184312623"/>
  </r>
  <r>
    <n v="2270"/>
    <d v="2026-10-14T00:00:00"/>
    <n v="2026"/>
    <x v="3"/>
    <n v="10"/>
    <x v="9"/>
    <x v="3"/>
    <x v="7"/>
    <x v="0"/>
    <s v="New"/>
    <x v="3"/>
    <s v="Trail Tent 2P"/>
    <n v="3"/>
    <n v="199.99"/>
    <n v="0.15"/>
    <n v="101.86"/>
    <n v="509.97450000000003"/>
    <n v="305.58"/>
    <n v="204.39450000000005"/>
    <n v="0.40079356909021929"/>
  </r>
  <r>
    <n v="3789"/>
    <d v="2026-10-14T00:00:00"/>
    <n v="2026"/>
    <x v="3"/>
    <n v="10"/>
    <x v="9"/>
    <x v="3"/>
    <x v="4"/>
    <x v="3"/>
    <s v="New"/>
    <x v="0"/>
    <s v="Trail Bike Light"/>
    <n v="2"/>
    <n v="50.56"/>
    <n v="0"/>
    <n v="23.04"/>
    <n v="101.12"/>
    <n v="46.08"/>
    <n v="55.040000000000006"/>
    <n v="0.54430379746835444"/>
  </r>
  <r>
    <n v="4323"/>
    <d v="2026-10-14T00:00:00"/>
    <n v="2026"/>
    <x v="3"/>
    <n v="10"/>
    <x v="9"/>
    <x v="3"/>
    <x v="7"/>
    <x v="0"/>
    <s v="New"/>
    <x v="2"/>
    <s v="Packing Cube Set"/>
    <n v="1"/>
    <n v="47.38"/>
    <n v="0"/>
    <n v="17.86"/>
    <n v="47.38"/>
    <n v="17.86"/>
    <n v="29.520000000000003"/>
    <n v="0.62304769945124527"/>
  </r>
  <r>
    <n v="276"/>
    <d v="2026-10-15T00:00:00"/>
    <n v="2026"/>
    <x v="3"/>
    <n v="10"/>
    <x v="9"/>
    <x v="2"/>
    <x v="2"/>
    <x v="0"/>
    <s v="Business"/>
    <x v="1"/>
    <s v="Hiking Daypack 20L"/>
    <n v="1"/>
    <n v="92.74"/>
    <n v="0.15"/>
    <n v="44.52"/>
    <n v="78.828999999999994"/>
    <n v="44.52"/>
    <n v="34.30899999999999"/>
    <n v="0.43523322635070844"/>
  </r>
  <r>
    <n v="791"/>
    <d v="2026-10-15T00:00:00"/>
    <n v="2026"/>
    <x v="3"/>
    <n v="10"/>
    <x v="9"/>
    <x v="3"/>
    <x v="13"/>
    <x v="2"/>
    <s v="Returning"/>
    <x v="0"/>
    <s v="Trail Bike Light"/>
    <n v="3"/>
    <n v="51.57"/>
    <n v="0.1"/>
    <n v="21.82"/>
    <n v="139.239"/>
    <n v="65.460000000000008"/>
    <n v="73.778999999999996"/>
    <n v="0.52987309589985565"/>
  </r>
  <r>
    <n v="1033"/>
    <d v="2026-10-15T00:00:00"/>
    <n v="2026"/>
    <x v="3"/>
    <n v="10"/>
    <x v="9"/>
    <x v="1"/>
    <x v="12"/>
    <x v="0"/>
    <s v="New"/>
    <x v="1"/>
    <s v="Trekking Poles"/>
    <n v="1"/>
    <n v="70.47"/>
    <n v="0.1"/>
    <n v="31.52"/>
    <n v="63.423000000000002"/>
    <n v="31.52"/>
    <n v="31.903000000000002"/>
    <n v="0.50301940936253409"/>
  </r>
  <r>
    <n v="1247"/>
    <d v="2026-10-15T00:00:00"/>
    <n v="2026"/>
    <x v="3"/>
    <n v="10"/>
    <x v="9"/>
    <x v="0"/>
    <x v="0"/>
    <x v="0"/>
    <s v="New"/>
    <x v="1"/>
    <s v="Trekking Poles"/>
    <n v="1"/>
    <n v="71.05"/>
    <n v="0"/>
    <n v="33.32"/>
    <n v="71.05"/>
    <n v="33.32"/>
    <n v="37.729999999999997"/>
    <n v="0.53103448275862064"/>
  </r>
  <r>
    <n v="1321"/>
    <d v="2026-10-15T00:00:00"/>
    <n v="2026"/>
    <x v="3"/>
    <n v="10"/>
    <x v="9"/>
    <x v="3"/>
    <x v="13"/>
    <x v="2"/>
    <s v="Returning"/>
    <x v="0"/>
    <s v="Compact Repair Kit"/>
    <n v="3"/>
    <n v="39.83"/>
    <n v="0.1"/>
    <n v="16.93"/>
    <n v="107.541"/>
    <n v="50.79"/>
    <n v="56.750999999999998"/>
    <n v="0.52771501101905316"/>
  </r>
  <r>
    <n v="2048"/>
    <d v="2026-10-15T00:00:00"/>
    <n v="2026"/>
    <x v="3"/>
    <n v="10"/>
    <x v="9"/>
    <x v="3"/>
    <x v="7"/>
    <x v="0"/>
    <s v="New"/>
    <x v="4"/>
    <s v="Training Mat"/>
    <n v="3"/>
    <n v="49.5"/>
    <n v="0.05"/>
    <n v="22"/>
    <n v="141.07499999999999"/>
    <n v="66"/>
    <n v="75.074999999999989"/>
    <n v="0.53216374269005839"/>
  </r>
  <r>
    <n v="2082"/>
    <d v="2026-10-15T00:00:00"/>
    <n v="2026"/>
    <x v="3"/>
    <n v="10"/>
    <x v="9"/>
    <x v="1"/>
    <x v="6"/>
    <x v="3"/>
    <s v="New"/>
    <x v="1"/>
    <s v="Hiking Daypack 20L"/>
    <n v="1"/>
    <n v="91.99"/>
    <n v="0"/>
    <n v="44.86"/>
    <n v="91.99"/>
    <n v="44.86"/>
    <n v="47.129999999999995"/>
    <n v="0.51233829764104788"/>
  </r>
  <r>
    <n v="2177"/>
    <d v="2026-10-15T00:00:00"/>
    <n v="2026"/>
    <x v="3"/>
    <n v="10"/>
    <x v="9"/>
    <x v="0"/>
    <x v="15"/>
    <x v="3"/>
    <s v="Returning"/>
    <x v="0"/>
    <s v="Commuter Helmet"/>
    <n v="1"/>
    <n v="79.78"/>
    <n v="0.05"/>
    <n v="41.59"/>
    <n v="75.790999999999997"/>
    <n v="41.59"/>
    <n v="34.200999999999993"/>
    <n v="0.45125410668812915"/>
  </r>
  <r>
    <n v="3776"/>
    <d v="2026-10-15T00:00:00"/>
    <n v="2026"/>
    <x v="3"/>
    <n v="10"/>
    <x v="9"/>
    <x v="3"/>
    <x v="8"/>
    <x v="0"/>
    <s v="Returning"/>
    <x v="0"/>
    <s v="Commuter Helmet"/>
    <n v="1"/>
    <n v="82.97"/>
    <n v="0"/>
    <n v="43.09"/>
    <n v="82.97"/>
    <n v="43.09"/>
    <n v="39.879999999999995"/>
    <n v="0.48065565867180904"/>
  </r>
  <r>
    <n v="4542"/>
    <d v="2026-10-15T00:00:00"/>
    <n v="2026"/>
    <x v="3"/>
    <n v="10"/>
    <x v="9"/>
    <x v="0"/>
    <x v="9"/>
    <x v="0"/>
    <s v="Business"/>
    <x v="0"/>
    <s v="Cycling Pack 12L"/>
    <n v="1"/>
    <n v="103.33"/>
    <n v="0"/>
    <n v="50.85"/>
    <n v="103.33"/>
    <n v="50.85"/>
    <n v="52.48"/>
    <n v="0.5078873512048776"/>
  </r>
  <r>
    <n v="36"/>
    <d v="2026-10-16T00:00:00"/>
    <n v="2026"/>
    <x v="3"/>
    <n v="10"/>
    <x v="9"/>
    <x v="0"/>
    <x v="9"/>
    <x v="0"/>
    <s v="New"/>
    <x v="1"/>
    <s v="Trail Boots"/>
    <n v="3"/>
    <n v="142.54"/>
    <n v="0.05"/>
    <n v="81.599999999999994"/>
    <n v="406.23899999999998"/>
    <n v="244.79999999999998"/>
    <n v="161.43899999999999"/>
    <n v="0.39739906803630376"/>
  </r>
  <r>
    <n v="64"/>
    <d v="2026-10-16T00:00:00"/>
    <n v="2026"/>
    <x v="3"/>
    <n v="10"/>
    <x v="9"/>
    <x v="2"/>
    <x v="16"/>
    <x v="0"/>
    <s v="New"/>
    <x v="1"/>
    <s v="Hiking Daypack 20L"/>
    <n v="3"/>
    <n v="92.14"/>
    <n v="0.1"/>
    <n v="46.43"/>
    <n v="248.77800000000002"/>
    <n v="139.29"/>
    <n v="109.48800000000003"/>
    <n v="0.44010322456165746"/>
  </r>
  <r>
    <n v="529"/>
    <d v="2026-10-16T00:00:00"/>
    <n v="2026"/>
    <x v="3"/>
    <n v="10"/>
    <x v="9"/>
    <x v="3"/>
    <x v="7"/>
    <x v="2"/>
    <s v="Business"/>
    <x v="2"/>
    <s v="Travel Backpack 35L"/>
    <n v="2"/>
    <n v="165.23"/>
    <n v="0"/>
    <n v="88.87"/>
    <n v="330.46"/>
    <n v="177.74"/>
    <n v="152.71999999999997"/>
    <n v="0.46214367850874533"/>
  </r>
  <r>
    <n v="1815"/>
    <d v="2026-10-16T00:00:00"/>
    <n v="2026"/>
    <x v="3"/>
    <n v="10"/>
    <x v="9"/>
    <x v="3"/>
    <x v="4"/>
    <x v="0"/>
    <s v="Business"/>
    <x v="4"/>
    <s v="Weighted Vest"/>
    <n v="1"/>
    <n v="121.92"/>
    <n v="0"/>
    <n v="71.02"/>
    <n v="121.92"/>
    <n v="71.02"/>
    <n v="50.900000000000006"/>
    <n v="0.41748687664042"/>
  </r>
  <r>
    <n v="1820"/>
    <d v="2026-10-16T00:00:00"/>
    <n v="2026"/>
    <x v="3"/>
    <n v="10"/>
    <x v="9"/>
    <x v="1"/>
    <x v="1"/>
    <x v="0"/>
    <s v="Returning"/>
    <x v="2"/>
    <s v="Insulated Bottle"/>
    <n v="3"/>
    <n v="36.46"/>
    <n v="0.05"/>
    <n v="13.9"/>
    <n v="103.91099999999999"/>
    <n v="41.7"/>
    <n v="62.210999999999984"/>
    <n v="0.5986950370990558"/>
  </r>
  <r>
    <n v="2028"/>
    <d v="2026-10-16T00:00:00"/>
    <n v="2026"/>
    <x v="3"/>
    <n v="10"/>
    <x v="9"/>
    <x v="3"/>
    <x v="4"/>
    <x v="2"/>
    <s v="Business"/>
    <x v="4"/>
    <s v="Training Mat"/>
    <n v="3"/>
    <n v="51.89"/>
    <n v="0.1"/>
    <n v="21.56"/>
    <n v="140.10300000000001"/>
    <n v="64.679999999999993"/>
    <n v="75.423000000000016"/>
    <n v="0.53833965011455864"/>
  </r>
  <r>
    <n v="2741"/>
    <d v="2026-10-16T00:00:00"/>
    <n v="2026"/>
    <x v="3"/>
    <n v="10"/>
    <x v="9"/>
    <x v="3"/>
    <x v="4"/>
    <x v="0"/>
    <s v="Returning"/>
    <x v="4"/>
    <s v="Resistance Band Set"/>
    <n v="1"/>
    <n v="40.75"/>
    <n v="0"/>
    <n v="14.7"/>
    <n v="40.75"/>
    <n v="14.7"/>
    <n v="26.05"/>
    <n v="0.63926380368098157"/>
  </r>
  <r>
    <n v="3602"/>
    <d v="2026-10-16T00:00:00"/>
    <n v="2026"/>
    <x v="3"/>
    <n v="10"/>
    <x v="9"/>
    <x v="2"/>
    <x v="5"/>
    <x v="1"/>
    <s v="Business"/>
    <x v="3"/>
    <s v="Alpine Tent 4P"/>
    <n v="4"/>
    <n v="345.13"/>
    <n v="0.05"/>
    <n v="200.02"/>
    <n v="1311.4939999999999"/>
    <n v="800.08"/>
    <n v="511.41399999999987"/>
    <n v="0.38994764749209671"/>
  </r>
  <r>
    <n v="4116"/>
    <d v="2026-10-16T00:00:00"/>
    <n v="2026"/>
    <x v="3"/>
    <n v="10"/>
    <x v="9"/>
    <x v="1"/>
    <x v="6"/>
    <x v="2"/>
    <s v="New"/>
    <x v="2"/>
    <s v="Insulated Bottle"/>
    <n v="2"/>
    <n v="37.1"/>
    <n v="0"/>
    <n v="13.31"/>
    <n v="74.2"/>
    <n v="26.62"/>
    <n v="47.58"/>
    <n v="0.64123989218328836"/>
  </r>
  <r>
    <n v="4197"/>
    <d v="2026-10-16T00:00:00"/>
    <n v="2026"/>
    <x v="3"/>
    <n v="10"/>
    <x v="9"/>
    <x v="3"/>
    <x v="7"/>
    <x v="3"/>
    <s v="New"/>
    <x v="1"/>
    <s v="Hiking Daypack 20L"/>
    <n v="3"/>
    <n v="94.19"/>
    <n v="0"/>
    <n v="44.89"/>
    <n v="282.57"/>
    <n v="134.67000000000002"/>
    <n v="147.89999999999998"/>
    <n v="0.52341012846374346"/>
  </r>
  <r>
    <n v="360"/>
    <d v="2026-10-17T00:00:00"/>
    <n v="2026"/>
    <x v="3"/>
    <n v="10"/>
    <x v="9"/>
    <x v="3"/>
    <x v="8"/>
    <x v="0"/>
    <s v="Returning"/>
    <x v="3"/>
    <s v="Portable Camp Stove"/>
    <n v="2"/>
    <n v="82.52"/>
    <n v="0.05"/>
    <n v="38.61"/>
    <n v="156.78799999999998"/>
    <n v="77.22"/>
    <n v="79.567999999999984"/>
    <n v="0.50748781794525089"/>
  </r>
  <r>
    <n v="427"/>
    <d v="2026-10-17T00:00:00"/>
    <n v="2026"/>
    <x v="3"/>
    <n v="10"/>
    <x v="9"/>
    <x v="3"/>
    <x v="13"/>
    <x v="0"/>
    <s v="Business"/>
    <x v="1"/>
    <s v="Summit Backpack 45L"/>
    <n v="1"/>
    <n v="155.16"/>
    <n v="0"/>
    <n v="78.84"/>
    <n v="155.16"/>
    <n v="78.84"/>
    <n v="76.319999999999993"/>
    <n v="0.49187935034802782"/>
  </r>
  <r>
    <n v="1018"/>
    <d v="2026-10-17T00:00:00"/>
    <n v="2026"/>
    <x v="3"/>
    <n v="10"/>
    <x v="9"/>
    <x v="3"/>
    <x v="13"/>
    <x v="3"/>
    <s v="Returning"/>
    <x v="2"/>
    <s v="Packing Cube Set"/>
    <n v="1"/>
    <n v="46.36"/>
    <n v="0.05"/>
    <n v="18.399999999999999"/>
    <n v="44.041999999999994"/>
    <n v="18.399999999999999"/>
    <n v="25.641999999999996"/>
    <n v="0.58221697470596245"/>
  </r>
  <r>
    <n v="1179"/>
    <d v="2026-10-17T00:00:00"/>
    <n v="2026"/>
    <x v="3"/>
    <n v="10"/>
    <x v="9"/>
    <x v="2"/>
    <x v="16"/>
    <x v="0"/>
    <s v="Business"/>
    <x v="0"/>
    <s v="Commuter Helmet"/>
    <n v="1"/>
    <n v="81.47"/>
    <n v="0"/>
    <n v="43.67"/>
    <n v="81.47"/>
    <n v="43.67"/>
    <n v="37.799999999999997"/>
    <n v="0.463974469129741"/>
  </r>
  <r>
    <n v="2267"/>
    <d v="2026-10-17T00:00:00"/>
    <n v="2026"/>
    <x v="3"/>
    <n v="10"/>
    <x v="9"/>
    <x v="0"/>
    <x v="15"/>
    <x v="0"/>
    <s v="Returning"/>
    <x v="2"/>
    <s v="Carry-On Duffel"/>
    <n v="1"/>
    <n v="134.31"/>
    <n v="0.05"/>
    <n v="67.239999999999995"/>
    <n v="127.5945"/>
    <n v="67.239999999999995"/>
    <n v="60.354500000000002"/>
    <n v="0.47301803761133909"/>
  </r>
  <r>
    <n v="2656"/>
    <d v="2026-10-17T00:00:00"/>
    <n v="2026"/>
    <x v="3"/>
    <n v="10"/>
    <x v="9"/>
    <x v="2"/>
    <x v="16"/>
    <x v="0"/>
    <s v="New"/>
    <x v="3"/>
    <s v="Compact Sleeping Bag"/>
    <n v="1"/>
    <n v="123.11"/>
    <n v="0"/>
    <n v="58.99"/>
    <n v="123.11"/>
    <n v="58.99"/>
    <n v="64.12"/>
    <n v="0.52083502558687356"/>
  </r>
  <r>
    <n v="2867"/>
    <d v="2026-10-17T00:00:00"/>
    <n v="2026"/>
    <x v="3"/>
    <n v="10"/>
    <x v="9"/>
    <x v="1"/>
    <x v="6"/>
    <x v="0"/>
    <s v="New"/>
    <x v="3"/>
    <s v="Portable Camp Stove"/>
    <n v="1"/>
    <n v="81.239999999999995"/>
    <n v="0"/>
    <n v="38.65"/>
    <n v="81.239999999999995"/>
    <n v="38.65"/>
    <n v="42.589999999999996"/>
    <n v="0.52424913835548992"/>
  </r>
  <r>
    <n v="3335"/>
    <d v="2026-10-17T00:00:00"/>
    <n v="2026"/>
    <x v="3"/>
    <n v="10"/>
    <x v="9"/>
    <x v="0"/>
    <x v="9"/>
    <x v="3"/>
    <s v="Returning"/>
    <x v="1"/>
    <s v="Trekking Poles"/>
    <n v="1"/>
    <n v="70.81"/>
    <n v="0.15"/>
    <n v="32.93"/>
    <n v="60.188499999999998"/>
    <n v="32.93"/>
    <n v="27.258499999999998"/>
    <n v="0.45288551799762411"/>
  </r>
  <r>
    <n v="3770"/>
    <d v="2026-10-17T00:00:00"/>
    <n v="2026"/>
    <x v="3"/>
    <n v="10"/>
    <x v="9"/>
    <x v="3"/>
    <x v="13"/>
    <x v="0"/>
    <s v="Business"/>
    <x v="3"/>
    <s v="Trail Tent 2P"/>
    <n v="6"/>
    <n v="200.26"/>
    <n v="0"/>
    <n v="106.71"/>
    <n v="1201.56"/>
    <n v="640.26"/>
    <n v="561.29999999999995"/>
    <n v="0.46714271447118744"/>
  </r>
  <r>
    <n v="4065"/>
    <d v="2026-10-17T00:00:00"/>
    <n v="2026"/>
    <x v="3"/>
    <n v="10"/>
    <x v="9"/>
    <x v="3"/>
    <x v="4"/>
    <x v="0"/>
    <s v="New"/>
    <x v="4"/>
    <s v="Recovery Roller"/>
    <n v="3"/>
    <n v="36.75"/>
    <n v="0.05"/>
    <n v="13.71"/>
    <n v="104.7375"/>
    <n v="41.13"/>
    <n v="63.607499999999995"/>
    <n v="0.60730397422126747"/>
  </r>
  <r>
    <n v="4222"/>
    <d v="2026-10-17T00:00:00"/>
    <n v="2026"/>
    <x v="3"/>
    <n v="10"/>
    <x v="9"/>
    <x v="2"/>
    <x v="16"/>
    <x v="0"/>
    <s v="Returning"/>
    <x v="1"/>
    <s v="Hiking Daypack 20L"/>
    <n v="2"/>
    <n v="92.41"/>
    <n v="0.1"/>
    <n v="45.42"/>
    <n v="166.33799999999999"/>
    <n v="90.84"/>
    <n v="75.49799999999999"/>
    <n v="0.4538830573891714"/>
  </r>
  <r>
    <n v="4304"/>
    <d v="2026-10-17T00:00:00"/>
    <n v="2026"/>
    <x v="3"/>
    <n v="10"/>
    <x v="9"/>
    <x v="1"/>
    <x v="14"/>
    <x v="2"/>
    <s v="New"/>
    <x v="4"/>
    <s v="Resistance Band Set"/>
    <n v="1"/>
    <n v="40.67"/>
    <n v="0"/>
    <n v="15.09"/>
    <n v="40.67"/>
    <n v="15.09"/>
    <n v="25.580000000000002"/>
    <n v="0.62896483894762722"/>
  </r>
  <r>
    <n v="109"/>
    <d v="2026-10-18T00:00:00"/>
    <n v="2026"/>
    <x v="3"/>
    <n v="10"/>
    <x v="9"/>
    <x v="1"/>
    <x v="1"/>
    <x v="0"/>
    <s v="Returning"/>
    <x v="1"/>
    <s v="Hiking Daypack 20L"/>
    <n v="1"/>
    <n v="90.09"/>
    <n v="0"/>
    <n v="45.17"/>
    <n v="90.09"/>
    <n v="45.17"/>
    <n v="44.92"/>
    <n v="0.49861249861249862"/>
  </r>
  <r>
    <n v="744"/>
    <d v="2026-10-18T00:00:00"/>
    <n v="2026"/>
    <x v="3"/>
    <n v="10"/>
    <x v="9"/>
    <x v="2"/>
    <x v="10"/>
    <x v="0"/>
    <s v="Returning"/>
    <x v="2"/>
    <s v="Insulated Bottle"/>
    <n v="1"/>
    <n v="36.83"/>
    <n v="0"/>
    <n v="13.64"/>
    <n v="36.83"/>
    <n v="13.64"/>
    <n v="23.189999999999998"/>
    <n v="0.62964974205810476"/>
  </r>
  <r>
    <n v="960"/>
    <d v="2026-10-18T00:00:00"/>
    <n v="2026"/>
    <x v="3"/>
    <n v="10"/>
    <x v="9"/>
    <x v="1"/>
    <x v="12"/>
    <x v="3"/>
    <s v="Returning"/>
    <x v="3"/>
    <s v="Trail Tent 2P"/>
    <n v="5"/>
    <n v="196.37"/>
    <n v="0.05"/>
    <n v="103.51"/>
    <n v="932.75749999999994"/>
    <n v="517.55000000000007"/>
    <n v="415.20749999999987"/>
    <n v="0.44513981393877816"/>
  </r>
  <r>
    <n v="1389"/>
    <d v="2026-10-18T00:00:00"/>
    <n v="2026"/>
    <x v="3"/>
    <n v="10"/>
    <x v="9"/>
    <x v="0"/>
    <x v="15"/>
    <x v="0"/>
    <s v="New"/>
    <x v="1"/>
    <s v="Hiking Daypack 20L"/>
    <n v="2"/>
    <n v="93.73"/>
    <n v="0"/>
    <n v="44.79"/>
    <n v="187.46"/>
    <n v="89.58"/>
    <n v="97.88000000000001"/>
    <n v="0.52213805611863873"/>
  </r>
  <r>
    <n v="1493"/>
    <d v="2026-10-18T00:00:00"/>
    <n v="2026"/>
    <x v="3"/>
    <n v="10"/>
    <x v="9"/>
    <x v="2"/>
    <x v="10"/>
    <x v="0"/>
    <s v="Business"/>
    <x v="2"/>
    <s v="Insulated Bottle"/>
    <n v="1"/>
    <n v="36.46"/>
    <n v="0.05"/>
    <n v="13.35"/>
    <n v="34.637"/>
    <n v="13.35"/>
    <n v="21.286999999999999"/>
    <n v="0.61457401045125148"/>
  </r>
  <r>
    <n v="1967"/>
    <d v="2026-10-18T00:00:00"/>
    <n v="2026"/>
    <x v="3"/>
    <n v="10"/>
    <x v="9"/>
    <x v="1"/>
    <x v="14"/>
    <x v="0"/>
    <s v="Returning"/>
    <x v="3"/>
    <s v="Compact Sleeping Bag"/>
    <n v="2"/>
    <n v="125.91"/>
    <n v="0"/>
    <n v="61.95"/>
    <n v="251.82"/>
    <n v="123.9"/>
    <n v="127.91999999999999"/>
    <n v="0.50798189182749576"/>
  </r>
  <r>
    <n v="2132"/>
    <d v="2026-10-18T00:00:00"/>
    <n v="2026"/>
    <x v="3"/>
    <n v="10"/>
    <x v="9"/>
    <x v="3"/>
    <x v="8"/>
    <x v="2"/>
    <s v="New"/>
    <x v="1"/>
    <s v="Hiking Daypack 20L"/>
    <n v="1"/>
    <n v="92.56"/>
    <n v="0.1"/>
    <n v="44.23"/>
    <n v="83.304000000000002"/>
    <n v="44.23"/>
    <n v="39.074000000000005"/>
    <n v="0.46905310669355621"/>
  </r>
  <r>
    <n v="2882"/>
    <d v="2026-10-18T00:00:00"/>
    <n v="2026"/>
    <x v="3"/>
    <n v="10"/>
    <x v="9"/>
    <x v="3"/>
    <x v="8"/>
    <x v="3"/>
    <s v="New"/>
    <x v="1"/>
    <s v="Trekking Poles"/>
    <n v="4"/>
    <n v="70.02"/>
    <n v="0"/>
    <n v="32.86"/>
    <n v="280.08"/>
    <n v="131.44"/>
    <n v="148.63999999999999"/>
    <n v="0.53070551271065403"/>
  </r>
  <r>
    <n v="3345"/>
    <d v="2026-10-18T00:00:00"/>
    <n v="2026"/>
    <x v="3"/>
    <n v="10"/>
    <x v="9"/>
    <x v="0"/>
    <x v="15"/>
    <x v="0"/>
    <s v="Returning"/>
    <x v="0"/>
    <s v="Trail Bike Light"/>
    <n v="3"/>
    <n v="51.62"/>
    <n v="0.1"/>
    <n v="22.94"/>
    <n v="139.374"/>
    <n v="68.820000000000007"/>
    <n v="70.553999999999988"/>
    <n v="0.50622067243531788"/>
  </r>
  <r>
    <n v="4089"/>
    <d v="2026-10-18T00:00:00"/>
    <n v="2026"/>
    <x v="3"/>
    <n v="10"/>
    <x v="9"/>
    <x v="2"/>
    <x v="2"/>
    <x v="0"/>
    <s v="New"/>
    <x v="3"/>
    <s v="Trail Tent 2P"/>
    <n v="1"/>
    <n v="196.39"/>
    <n v="0"/>
    <n v="104.66"/>
    <n v="196.39"/>
    <n v="104.66"/>
    <n v="91.72999999999999"/>
    <n v="0.46708080859514228"/>
  </r>
  <r>
    <n v="4119"/>
    <d v="2026-10-18T00:00:00"/>
    <n v="2026"/>
    <x v="3"/>
    <n v="10"/>
    <x v="9"/>
    <x v="3"/>
    <x v="8"/>
    <x v="1"/>
    <s v="Business"/>
    <x v="4"/>
    <s v="Resistance Band Set"/>
    <n v="10"/>
    <n v="41.26"/>
    <n v="0.1"/>
    <n v="15.06"/>
    <n v="371.34"/>
    <n v="150.6"/>
    <n v="220.73999999999998"/>
    <n v="0.59444175149458711"/>
  </r>
  <r>
    <n v="4968"/>
    <d v="2026-10-18T00:00:00"/>
    <n v="2026"/>
    <x v="3"/>
    <n v="10"/>
    <x v="9"/>
    <x v="2"/>
    <x v="3"/>
    <x v="3"/>
    <s v="New"/>
    <x v="2"/>
    <s v="Insulated Bottle"/>
    <n v="1"/>
    <n v="35.549999999999997"/>
    <n v="0.05"/>
    <n v="13.44"/>
    <n v="33.772499999999994"/>
    <n v="13.44"/>
    <n v="20.332499999999996"/>
    <n v="0.60204308238951809"/>
  </r>
  <r>
    <n v="5197"/>
    <d v="2026-10-18T00:00:00"/>
    <n v="2026"/>
    <x v="3"/>
    <n v="10"/>
    <x v="9"/>
    <x v="3"/>
    <x v="8"/>
    <x v="0"/>
    <s v="New"/>
    <x v="0"/>
    <s v="Trail Bike Light"/>
    <n v="1"/>
    <n v="49.5"/>
    <n v="0"/>
    <n v="22.36"/>
    <n v="49.5"/>
    <n v="22.36"/>
    <n v="27.14"/>
    <n v="0.54828282828282826"/>
  </r>
  <r>
    <n v="66"/>
    <d v="2026-10-19T00:00:00"/>
    <n v="2026"/>
    <x v="3"/>
    <n v="10"/>
    <x v="9"/>
    <x v="0"/>
    <x v="15"/>
    <x v="0"/>
    <s v="Business"/>
    <x v="3"/>
    <s v="Portable Camp Stove"/>
    <n v="1"/>
    <n v="80.58"/>
    <n v="0"/>
    <n v="40.43"/>
    <n v="80.58"/>
    <n v="40.43"/>
    <n v="40.15"/>
    <n v="0.49826259617771157"/>
  </r>
  <r>
    <n v="585"/>
    <d v="2026-10-19T00:00:00"/>
    <n v="2026"/>
    <x v="3"/>
    <n v="10"/>
    <x v="9"/>
    <x v="2"/>
    <x v="5"/>
    <x v="2"/>
    <s v="Business"/>
    <x v="2"/>
    <s v="Travel Backpack 35L"/>
    <n v="2"/>
    <n v="161.59"/>
    <n v="0.05"/>
    <n v="89.57"/>
    <n v="307.02100000000002"/>
    <n v="179.14"/>
    <n v="127.88100000000003"/>
    <n v="0.41652199686666391"/>
  </r>
  <r>
    <n v="856"/>
    <d v="2026-10-19T00:00:00"/>
    <n v="2026"/>
    <x v="3"/>
    <n v="10"/>
    <x v="9"/>
    <x v="3"/>
    <x v="8"/>
    <x v="0"/>
    <s v="Business"/>
    <x v="3"/>
    <s v="Portable Camp Stove"/>
    <n v="1"/>
    <n v="80.319999999999993"/>
    <n v="0"/>
    <n v="39.729999999999997"/>
    <n v="80.319999999999993"/>
    <n v="39.729999999999997"/>
    <n v="40.589999999999996"/>
    <n v="0.50535358565737054"/>
  </r>
  <r>
    <n v="1793"/>
    <d v="2026-10-19T00:00:00"/>
    <n v="2026"/>
    <x v="3"/>
    <n v="10"/>
    <x v="9"/>
    <x v="0"/>
    <x v="9"/>
    <x v="3"/>
    <s v="New"/>
    <x v="2"/>
    <s v="Travel Backpack 35L"/>
    <n v="1"/>
    <n v="164.25"/>
    <n v="0"/>
    <n v="86.6"/>
    <n v="164.25"/>
    <n v="86.6"/>
    <n v="77.650000000000006"/>
    <n v="0.47275494672754947"/>
  </r>
  <r>
    <n v="4763"/>
    <d v="2026-10-19T00:00:00"/>
    <n v="2026"/>
    <x v="3"/>
    <n v="10"/>
    <x v="9"/>
    <x v="3"/>
    <x v="8"/>
    <x v="3"/>
    <s v="New"/>
    <x v="0"/>
    <s v="Cycling Pack 12L"/>
    <n v="6"/>
    <n v="101.6"/>
    <n v="0"/>
    <n v="50.17"/>
    <n v="609.59999999999991"/>
    <n v="301.02"/>
    <n v="308.57999999999993"/>
    <n v="0.50620078740157481"/>
  </r>
  <r>
    <n v="1716"/>
    <d v="2026-10-20T00:00:00"/>
    <n v="2026"/>
    <x v="3"/>
    <n v="10"/>
    <x v="9"/>
    <x v="0"/>
    <x v="0"/>
    <x v="2"/>
    <s v="Returning"/>
    <x v="4"/>
    <s v="Recovery Roller"/>
    <n v="5"/>
    <n v="35.99"/>
    <n v="0"/>
    <n v="14.19"/>
    <n v="179.95000000000002"/>
    <n v="70.95"/>
    <n v="109.00000000000001"/>
    <n v="0.60572381217004723"/>
  </r>
  <r>
    <n v="1759"/>
    <d v="2026-10-20T00:00:00"/>
    <n v="2026"/>
    <x v="3"/>
    <n v="10"/>
    <x v="9"/>
    <x v="3"/>
    <x v="8"/>
    <x v="0"/>
    <s v="Returning"/>
    <x v="4"/>
    <s v="Recovery Roller"/>
    <n v="2"/>
    <n v="36.57"/>
    <n v="0.1"/>
    <n v="13.79"/>
    <n v="65.826000000000008"/>
    <n v="27.58"/>
    <n v="38.246000000000009"/>
    <n v="0.58101661957281325"/>
  </r>
  <r>
    <n v="1811"/>
    <d v="2026-10-20T00:00:00"/>
    <n v="2026"/>
    <x v="3"/>
    <n v="10"/>
    <x v="9"/>
    <x v="1"/>
    <x v="6"/>
    <x v="0"/>
    <s v="New"/>
    <x v="0"/>
    <s v="Compact Repair Kit"/>
    <n v="1"/>
    <n v="40.99"/>
    <n v="0.1"/>
    <n v="17.16"/>
    <n v="36.891000000000005"/>
    <n v="17.16"/>
    <n v="19.731000000000005"/>
    <n v="0.5348458973733432"/>
  </r>
  <r>
    <n v="2918"/>
    <d v="2026-10-20T00:00:00"/>
    <n v="2026"/>
    <x v="3"/>
    <n v="10"/>
    <x v="9"/>
    <x v="3"/>
    <x v="8"/>
    <x v="2"/>
    <s v="Returning"/>
    <x v="3"/>
    <s v="Portable Camp Stove"/>
    <n v="3"/>
    <n v="80.47"/>
    <n v="0"/>
    <n v="40.090000000000003"/>
    <n v="241.41"/>
    <n v="120.27000000000001"/>
    <n v="121.13999999999999"/>
    <n v="0.50180191375667949"/>
  </r>
  <r>
    <n v="4150"/>
    <d v="2026-10-20T00:00:00"/>
    <n v="2026"/>
    <x v="3"/>
    <n v="10"/>
    <x v="9"/>
    <x v="3"/>
    <x v="13"/>
    <x v="2"/>
    <s v="Business"/>
    <x v="1"/>
    <s v="Trail Boots"/>
    <n v="5"/>
    <n v="140.32"/>
    <n v="0"/>
    <n v="80.08"/>
    <n v="701.59999999999991"/>
    <n v="400.4"/>
    <n v="301.19999999999993"/>
    <n v="0.4293044469783352"/>
  </r>
  <r>
    <n v="4830"/>
    <d v="2026-10-20T00:00:00"/>
    <n v="2026"/>
    <x v="3"/>
    <n v="10"/>
    <x v="9"/>
    <x v="1"/>
    <x v="11"/>
    <x v="0"/>
    <s v="New"/>
    <x v="4"/>
    <s v="Weighted Vest"/>
    <n v="3"/>
    <n v="125.93"/>
    <n v="0.1"/>
    <n v="68.45"/>
    <n v="340.01100000000002"/>
    <n v="205.35000000000002"/>
    <n v="134.661"/>
    <n v="0.39604895135745605"/>
  </r>
  <r>
    <n v="4698"/>
    <d v="2026-10-21T00:00:00"/>
    <n v="2026"/>
    <x v="3"/>
    <n v="10"/>
    <x v="9"/>
    <x v="3"/>
    <x v="8"/>
    <x v="0"/>
    <s v="Returning"/>
    <x v="1"/>
    <s v="Trail Boots"/>
    <n v="2"/>
    <n v="141.4"/>
    <n v="0.05"/>
    <n v="77.48"/>
    <n v="268.66000000000003"/>
    <n v="154.96"/>
    <n v="113.70000000000002"/>
    <n v="0.42321149408173903"/>
  </r>
  <r>
    <n v="4846"/>
    <d v="2026-10-21T00:00:00"/>
    <n v="2026"/>
    <x v="3"/>
    <n v="10"/>
    <x v="9"/>
    <x v="0"/>
    <x v="0"/>
    <x v="1"/>
    <s v="Business"/>
    <x v="0"/>
    <s v="Trail Bike Light"/>
    <n v="8"/>
    <n v="51.91"/>
    <n v="0.05"/>
    <n v="22.99"/>
    <n v="394.51599999999996"/>
    <n v="183.92"/>
    <n v="210.59599999999998"/>
    <n v="0.53380851473704483"/>
  </r>
  <r>
    <n v="5024"/>
    <d v="2026-10-21T00:00:00"/>
    <n v="2026"/>
    <x v="3"/>
    <n v="10"/>
    <x v="9"/>
    <x v="3"/>
    <x v="7"/>
    <x v="3"/>
    <s v="Returning"/>
    <x v="3"/>
    <s v="Trail Tent 2P"/>
    <n v="1"/>
    <n v="192.62"/>
    <n v="0"/>
    <n v="102.51"/>
    <n v="192.62"/>
    <n v="102.51"/>
    <n v="90.11"/>
    <n v="0.46781227286886096"/>
  </r>
  <r>
    <n v="1157"/>
    <d v="2026-10-22T00:00:00"/>
    <n v="2026"/>
    <x v="3"/>
    <n v="10"/>
    <x v="9"/>
    <x v="3"/>
    <x v="4"/>
    <x v="0"/>
    <s v="New"/>
    <x v="0"/>
    <s v="Trail Bike Light"/>
    <n v="1"/>
    <n v="51.25"/>
    <n v="0"/>
    <n v="22.58"/>
    <n v="51.25"/>
    <n v="22.58"/>
    <n v="28.67"/>
    <n v="0.55941463414634152"/>
  </r>
  <r>
    <n v="1427"/>
    <d v="2026-10-22T00:00:00"/>
    <n v="2026"/>
    <x v="3"/>
    <n v="10"/>
    <x v="9"/>
    <x v="3"/>
    <x v="4"/>
    <x v="2"/>
    <s v="New"/>
    <x v="2"/>
    <s v="Packing Cube Set"/>
    <n v="1"/>
    <n v="45.97"/>
    <n v="0.05"/>
    <n v="18.760000000000002"/>
    <n v="43.671499999999995"/>
    <n v="18.760000000000002"/>
    <n v="24.911499999999993"/>
    <n v="0.57042922729926826"/>
  </r>
  <r>
    <n v="1622"/>
    <d v="2026-10-22T00:00:00"/>
    <n v="2026"/>
    <x v="3"/>
    <n v="10"/>
    <x v="9"/>
    <x v="2"/>
    <x v="2"/>
    <x v="3"/>
    <s v="Returning"/>
    <x v="3"/>
    <s v="Compact Sleeping Bag"/>
    <n v="1"/>
    <n v="123.29"/>
    <n v="0"/>
    <n v="59.48"/>
    <n v="123.29"/>
    <n v="59.48"/>
    <n v="63.810000000000009"/>
    <n v="0.51756022386243816"/>
  </r>
  <r>
    <n v="1879"/>
    <d v="2026-10-22T00:00:00"/>
    <n v="2026"/>
    <x v="3"/>
    <n v="10"/>
    <x v="9"/>
    <x v="3"/>
    <x v="8"/>
    <x v="1"/>
    <s v="Business"/>
    <x v="2"/>
    <s v="Insulated Bottle"/>
    <n v="8"/>
    <n v="35.83"/>
    <n v="0.05"/>
    <n v="13.89"/>
    <n v="272.30799999999999"/>
    <n v="111.12"/>
    <n v="161.18799999999999"/>
    <n v="0.59193266448286497"/>
  </r>
  <r>
    <n v="2483"/>
    <d v="2026-10-22T00:00:00"/>
    <n v="2026"/>
    <x v="3"/>
    <n v="10"/>
    <x v="9"/>
    <x v="0"/>
    <x v="0"/>
    <x v="0"/>
    <s v="New"/>
    <x v="3"/>
    <s v="Portable Camp Stove"/>
    <n v="1"/>
    <n v="80.56"/>
    <n v="0"/>
    <n v="39.53"/>
    <n v="80.56"/>
    <n v="39.53"/>
    <n v="41.03"/>
    <n v="0.5093098311817279"/>
  </r>
  <r>
    <n v="4451"/>
    <d v="2026-10-22T00:00:00"/>
    <n v="2026"/>
    <x v="3"/>
    <n v="10"/>
    <x v="9"/>
    <x v="3"/>
    <x v="7"/>
    <x v="0"/>
    <s v="New"/>
    <x v="0"/>
    <s v="Compact Repair Kit"/>
    <n v="1"/>
    <n v="40.47"/>
    <n v="0.05"/>
    <n v="16.73"/>
    <n v="38.4465"/>
    <n v="16.73"/>
    <n v="21.7165"/>
    <n v="0.5648498562938109"/>
  </r>
  <r>
    <n v="93"/>
    <d v="2026-10-23T00:00:00"/>
    <n v="2026"/>
    <x v="3"/>
    <n v="10"/>
    <x v="9"/>
    <x v="1"/>
    <x v="12"/>
    <x v="1"/>
    <s v="Business"/>
    <x v="2"/>
    <s v="Carry-On Duffel"/>
    <n v="15"/>
    <n v="133.52000000000001"/>
    <n v="0.2"/>
    <n v="66"/>
    <n v="1602.2400000000002"/>
    <n v="990"/>
    <n v="612.24000000000024"/>
    <n v="0.38211503894547644"/>
  </r>
  <r>
    <n v="265"/>
    <d v="2026-10-23T00:00:00"/>
    <n v="2026"/>
    <x v="3"/>
    <n v="10"/>
    <x v="9"/>
    <x v="1"/>
    <x v="6"/>
    <x v="0"/>
    <s v="Returning"/>
    <x v="0"/>
    <s v="Commuter Helmet"/>
    <n v="1"/>
    <n v="82.28"/>
    <n v="0"/>
    <n v="42.08"/>
    <n v="82.28"/>
    <n v="42.08"/>
    <n v="40.200000000000003"/>
    <n v="0.48857559552746721"/>
  </r>
  <r>
    <n v="555"/>
    <d v="2026-10-23T00:00:00"/>
    <n v="2026"/>
    <x v="3"/>
    <n v="10"/>
    <x v="9"/>
    <x v="1"/>
    <x v="11"/>
    <x v="0"/>
    <s v="New"/>
    <x v="2"/>
    <s v="Insulated Bottle"/>
    <n v="6"/>
    <n v="35.479999999999997"/>
    <n v="0"/>
    <n v="13.37"/>
    <n v="212.88"/>
    <n v="80.22"/>
    <n v="132.66"/>
    <n v="0.62316798196166856"/>
  </r>
  <r>
    <n v="1993"/>
    <d v="2026-10-23T00:00:00"/>
    <n v="2026"/>
    <x v="3"/>
    <n v="10"/>
    <x v="9"/>
    <x v="2"/>
    <x v="3"/>
    <x v="2"/>
    <s v="New"/>
    <x v="1"/>
    <s v="Summit Backpack 45L"/>
    <n v="1"/>
    <n v="152.38"/>
    <n v="0.15"/>
    <n v="78.92"/>
    <n v="129.523"/>
    <n v="78.92"/>
    <n v="50.602999999999994"/>
    <n v="0.39068736826663986"/>
  </r>
  <r>
    <n v="3116"/>
    <d v="2026-10-23T00:00:00"/>
    <n v="2026"/>
    <x v="3"/>
    <n v="10"/>
    <x v="9"/>
    <x v="1"/>
    <x v="1"/>
    <x v="3"/>
    <s v="New"/>
    <x v="1"/>
    <s v="Hiking Daypack 20L"/>
    <n v="1"/>
    <n v="93.64"/>
    <n v="0"/>
    <n v="44.34"/>
    <n v="93.64"/>
    <n v="44.34"/>
    <n v="49.3"/>
    <n v="0.52648440837249033"/>
  </r>
  <r>
    <n v="3631"/>
    <d v="2026-10-23T00:00:00"/>
    <n v="2026"/>
    <x v="3"/>
    <n v="10"/>
    <x v="9"/>
    <x v="3"/>
    <x v="7"/>
    <x v="2"/>
    <s v="Returning"/>
    <x v="4"/>
    <s v="Weighted Vest"/>
    <n v="1"/>
    <n v="123.6"/>
    <n v="0"/>
    <n v="67.3"/>
    <n v="123.6"/>
    <n v="67.3"/>
    <n v="56.3"/>
    <n v="0.45550161812297735"/>
  </r>
  <r>
    <n v="4216"/>
    <d v="2026-10-23T00:00:00"/>
    <n v="2026"/>
    <x v="3"/>
    <n v="10"/>
    <x v="9"/>
    <x v="1"/>
    <x v="1"/>
    <x v="0"/>
    <s v="New"/>
    <x v="4"/>
    <s v="Weighted Vest"/>
    <n v="3"/>
    <n v="124.6"/>
    <n v="0.05"/>
    <n v="69.12"/>
    <n v="355.10999999999996"/>
    <n v="207.36"/>
    <n v="147.74999999999994"/>
    <n v="0.41606826053898782"/>
  </r>
  <r>
    <n v="4956"/>
    <d v="2026-10-23T00:00:00"/>
    <n v="2026"/>
    <x v="3"/>
    <n v="10"/>
    <x v="9"/>
    <x v="3"/>
    <x v="13"/>
    <x v="2"/>
    <s v="Business"/>
    <x v="1"/>
    <s v="Summit Backpack 45L"/>
    <n v="2"/>
    <n v="151.66"/>
    <n v="0"/>
    <n v="77.17"/>
    <n v="303.32"/>
    <n v="154.34"/>
    <n v="148.97999999999999"/>
    <n v="0.49116444678886984"/>
  </r>
  <r>
    <n v="439"/>
    <d v="2026-10-24T00:00:00"/>
    <n v="2026"/>
    <x v="3"/>
    <n v="10"/>
    <x v="9"/>
    <x v="2"/>
    <x v="5"/>
    <x v="2"/>
    <s v="New"/>
    <x v="2"/>
    <s v="Insulated Bottle"/>
    <n v="1"/>
    <n v="36.76"/>
    <n v="0"/>
    <n v="13.18"/>
    <n v="36.76"/>
    <n v="13.18"/>
    <n v="23.58"/>
    <n v="0.64145810663764957"/>
  </r>
  <r>
    <n v="1076"/>
    <d v="2026-10-24T00:00:00"/>
    <n v="2026"/>
    <x v="3"/>
    <n v="10"/>
    <x v="9"/>
    <x v="0"/>
    <x v="9"/>
    <x v="3"/>
    <s v="Returning"/>
    <x v="3"/>
    <s v="Trail Tent 2P"/>
    <n v="1"/>
    <n v="195.67"/>
    <n v="0"/>
    <n v="105.88"/>
    <n v="195.67"/>
    <n v="105.88"/>
    <n v="89.789999999999992"/>
    <n v="0.45888485715745897"/>
  </r>
  <r>
    <n v="1130"/>
    <d v="2026-10-24T00:00:00"/>
    <n v="2026"/>
    <x v="3"/>
    <n v="10"/>
    <x v="9"/>
    <x v="0"/>
    <x v="15"/>
    <x v="2"/>
    <s v="Returning"/>
    <x v="0"/>
    <s v="Compact Repair Kit"/>
    <n v="1"/>
    <n v="40.83"/>
    <n v="0.1"/>
    <n v="16.54"/>
    <n v="36.747"/>
    <n v="16.54"/>
    <n v="20.207000000000001"/>
    <n v="0.54989522954254766"/>
  </r>
  <r>
    <n v="2820"/>
    <d v="2026-10-24T00:00:00"/>
    <n v="2026"/>
    <x v="3"/>
    <n v="10"/>
    <x v="9"/>
    <x v="3"/>
    <x v="7"/>
    <x v="1"/>
    <s v="Business"/>
    <x v="1"/>
    <s v="Trekking Poles"/>
    <n v="6"/>
    <n v="72.73"/>
    <n v="0.05"/>
    <n v="32.700000000000003"/>
    <n v="414.56099999999998"/>
    <n v="196.20000000000002"/>
    <n v="218.36099999999996"/>
    <n v="0.52672827400551425"/>
  </r>
  <r>
    <n v="4213"/>
    <d v="2026-10-24T00:00:00"/>
    <n v="2026"/>
    <x v="3"/>
    <n v="10"/>
    <x v="9"/>
    <x v="1"/>
    <x v="14"/>
    <x v="1"/>
    <s v="Business"/>
    <x v="3"/>
    <s v="Portable Camp Stove"/>
    <n v="4"/>
    <n v="81.23"/>
    <n v="0.1"/>
    <n v="38.96"/>
    <n v="292.428"/>
    <n v="155.84"/>
    <n v="136.58799999999999"/>
    <n v="0.46708249552026482"/>
  </r>
  <r>
    <n v="4375"/>
    <d v="2026-10-24T00:00:00"/>
    <n v="2026"/>
    <x v="3"/>
    <n v="10"/>
    <x v="9"/>
    <x v="1"/>
    <x v="1"/>
    <x v="0"/>
    <s v="Business"/>
    <x v="2"/>
    <s v="Packing Cube Set"/>
    <n v="1"/>
    <n v="46.38"/>
    <n v="0.15"/>
    <n v="17.87"/>
    <n v="39.423000000000002"/>
    <n v="17.87"/>
    <n v="21.553000000000001"/>
    <n v="0.54671131065621592"/>
  </r>
  <r>
    <n v="5072"/>
    <d v="2026-10-24T00:00:00"/>
    <n v="2026"/>
    <x v="3"/>
    <n v="10"/>
    <x v="9"/>
    <x v="3"/>
    <x v="7"/>
    <x v="1"/>
    <s v="Business"/>
    <x v="2"/>
    <s v="Packing Cube Set"/>
    <n v="5"/>
    <n v="45.9"/>
    <n v="0.1"/>
    <n v="17.940000000000001"/>
    <n v="206.55"/>
    <n v="89.7"/>
    <n v="116.85000000000001"/>
    <n v="0.56572258533042852"/>
  </r>
  <r>
    <n v="310"/>
    <d v="2026-10-25T00:00:00"/>
    <n v="2026"/>
    <x v="3"/>
    <n v="10"/>
    <x v="9"/>
    <x v="1"/>
    <x v="12"/>
    <x v="0"/>
    <s v="Business"/>
    <x v="1"/>
    <s v="Trail Boots"/>
    <n v="5"/>
    <n v="144.04"/>
    <n v="0.1"/>
    <n v="78.069999999999993"/>
    <n v="648.17999999999995"/>
    <n v="390.34999999999997"/>
    <n v="257.83"/>
    <n v="0.39777530932765592"/>
  </r>
  <r>
    <n v="317"/>
    <d v="2026-10-25T00:00:00"/>
    <n v="2026"/>
    <x v="3"/>
    <n v="10"/>
    <x v="9"/>
    <x v="2"/>
    <x v="10"/>
    <x v="3"/>
    <s v="New"/>
    <x v="0"/>
    <s v="Commuter Helmet"/>
    <n v="2"/>
    <n v="80.69"/>
    <n v="0.05"/>
    <n v="43.81"/>
    <n v="153.31099999999998"/>
    <n v="87.62"/>
    <n v="65.690999999999974"/>
    <n v="0.42848197454846676"/>
  </r>
  <r>
    <n v="684"/>
    <d v="2026-10-25T00:00:00"/>
    <n v="2026"/>
    <x v="3"/>
    <n v="10"/>
    <x v="9"/>
    <x v="3"/>
    <x v="4"/>
    <x v="0"/>
    <s v="Business"/>
    <x v="3"/>
    <s v="Trail Tent 2P"/>
    <n v="1"/>
    <n v="191.91"/>
    <n v="0"/>
    <n v="101.89"/>
    <n v="191.91"/>
    <n v="101.89"/>
    <n v="90.02"/>
    <n v="0.46907404512531914"/>
  </r>
  <r>
    <n v="1430"/>
    <d v="2026-10-25T00:00:00"/>
    <n v="2026"/>
    <x v="3"/>
    <n v="10"/>
    <x v="9"/>
    <x v="3"/>
    <x v="13"/>
    <x v="2"/>
    <s v="New"/>
    <x v="4"/>
    <s v="Recovery Roller"/>
    <n v="1"/>
    <n v="36.630000000000003"/>
    <n v="0.05"/>
    <n v="13.97"/>
    <n v="34.798500000000004"/>
    <n v="13.97"/>
    <n v="20.828500000000005"/>
    <n v="0.59854591433538806"/>
  </r>
  <r>
    <n v="2049"/>
    <d v="2026-10-25T00:00:00"/>
    <n v="2026"/>
    <x v="3"/>
    <n v="10"/>
    <x v="9"/>
    <x v="3"/>
    <x v="4"/>
    <x v="1"/>
    <s v="Business"/>
    <x v="2"/>
    <s v="Insulated Bottle"/>
    <n v="6"/>
    <n v="35.380000000000003"/>
    <n v="0.05"/>
    <n v="13.9"/>
    <n v="201.66600000000003"/>
    <n v="83.4"/>
    <n v="118.26600000000002"/>
    <n v="0.58644491386748387"/>
  </r>
  <r>
    <n v="2199"/>
    <d v="2026-10-25T00:00:00"/>
    <n v="2026"/>
    <x v="3"/>
    <n v="10"/>
    <x v="9"/>
    <x v="1"/>
    <x v="12"/>
    <x v="3"/>
    <s v="Returning"/>
    <x v="2"/>
    <s v="Carry-On Duffel"/>
    <n v="1"/>
    <n v="132.63"/>
    <n v="0.05"/>
    <n v="67.489999999999995"/>
    <n v="125.99849999999999"/>
    <n v="67.489999999999995"/>
    <n v="58.508499999999998"/>
    <n v="0.46435870268296847"/>
  </r>
  <r>
    <n v="2954"/>
    <d v="2026-10-25T00:00:00"/>
    <n v="2026"/>
    <x v="3"/>
    <n v="10"/>
    <x v="9"/>
    <x v="3"/>
    <x v="4"/>
    <x v="0"/>
    <s v="New"/>
    <x v="1"/>
    <s v="Trekking Poles"/>
    <n v="1"/>
    <n v="71.17"/>
    <n v="0"/>
    <n v="32.57"/>
    <n v="71.17"/>
    <n v="32.57"/>
    <n v="38.6"/>
    <n v="0.54236335534635383"/>
  </r>
  <r>
    <n v="3218"/>
    <d v="2026-10-25T00:00:00"/>
    <n v="2026"/>
    <x v="3"/>
    <n v="10"/>
    <x v="9"/>
    <x v="0"/>
    <x v="15"/>
    <x v="1"/>
    <s v="Business"/>
    <x v="2"/>
    <s v="Carry-On Duffel"/>
    <n v="6"/>
    <n v="132.08000000000001"/>
    <n v="0.1"/>
    <n v="67.61"/>
    <n v="713.23200000000008"/>
    <n v="405.65999999999997"/>
    <n v="307.57200000000012"/>
    <n v="0.43123696076451995"/>
  </r>
  <r>
    <n v="3965"/>
    <d v="2026-10-25T00:00:00"/>
    <n v="2026"/>
    <x v="3"/>
    <n v="10"/>
    <x v="9"/>
    <x v="1"/>
    <x v="11"/>
    <x v="2"/>
    <s v="Returning"/>
    <x v="3"/>
    <s v="Portable Camp Stove"/>
    <n v="3"/>
    <n v="82.75"/>
    <n v="0.05"/>
    <n v="38.53"/>
    <n v="235.83749999999998"/>
    <n v="115.59"/>
    <n v="120.24749999999997"/>
    <n v="0.50987438384480832"/>
  </r>
  <r>
    <n v="2278"/>
    <d v="2026-10-26T00:00:00"/>
    <n v="2026"/>
    <x v="3"/>
    <n v="10"/>
    <x v="9"/>
    <x v="0"/>
    <x v="15"/>
    <x v="0"/>
    <s v="Returning"/>
    <x v="4"/>
    <s v="Training Mat"/>
    <n v="5"/>
    <n v="51.5"/>
    <n v="0.1"/>
    <n v="21.38"/>
    <n v="231.75"/>
    <n v="106.89999999999999"/>
    <n v="124.85000000000001"/>
    <n v="0.53872707659115426"/>
  </r>
  <r>
    <n v="3132"/>
    <d v="2026-10-26T00:00:00"/>
    <n v="2026"/>
    <x v="3"/>
    <n v="10"/>
    <x v="9"/>
    <x v="2"/>
    <x v="5"/>
    <x v="0"/>
    <s v="New"/>
    <x v="1"/>
    <s v="Trail Boots"/>
    <n v="3"/>
    <n v="140.49"/>
    <n v="0.05"/>
    <n v="77.45"/>
    <n v="400.3965"/>
    <n v="232.35000000000002"/>
    <n v="168.04649999999998"/>
    <n v="0.41970022215478903"/>
  </r>
  <r>
    <n v="3144"/>
    <d v="2026-10-26T00:00:00"/>
    <n v="2026"/>
    <x v="3"/>
    <n v="10"/>
    <x v="9"/>
    <x v="2"/>
    <x v="2"/>
    <x v="3"/>
    <s v="New"/>
    <x v="4"/>
    <s v="Recovery Roller"/>
    <n v="4"/>
    <n v="36.200000000000003"/>
    <n v="0.15"/>
    <n v="13.53"/>
    <n v="123.08000000000001"/>
    <n v="54.12"/>
    <n v="68.960000000000008"/>
    <n v="0.56028599285017877"/>
  </r>
  <r>
    <n v="3501"/>
    <d v="2026-10-26T00:00:00"/>
    <n v="2026"/>
    <x v="3"/>
    <n v="10"/>
    <x v="9"/>
    <x v="3"/>
    <x v="7"/>
    <x v="2"/>
    <s v="New"/>
    <x v="3"/>
    <s v="Compact Sleeping Bag"/>
    <n v="1"/>
    <n v="120.5"/>
    <n v="0.05"/>
    <n v="61.71"/>
    <n v="114.47499999999999"/>
    <n v="61.71"/>
    <n v="52.764999999999993"/>
    <n v="0.4609303341340904"/>
  </r>
  <r>
    <n v="458"/>
    <d v="2026-10-27T00:00:00"/>
    <n v="2026"/>
    <x v="3"/>
    <n v="10"/>
    <x v="9"/>
    <x v="2"/>
    <x v="2"/>
    <x v="2"/>
    <s v="Business"/>
    <x v="0"/>
    <s v="Cycling Pack 12L"/>
    <n v="1"/>
    <n v="102.44"/>
    <n v="0.05"/>
    <n v="49.14"/>
    <n v="97.317999999999998"/>
    <n v="49.14"/>
    <n v="48.177999999999997"/>
    <n v="0.49505744055570394"/>
  </r>
  <r>
    <n v="1065"/>
    <d v="2026-10-27T00:00:00"/>
    <n v="2026"/>
    <x v="3"/>
    <n v="10"/>
    <x v="9"/>
    <x v="2"/>
    <x v="5"/>
    <x v="0"/>
    <s v="New"/>
    <x v="4"/>
    <s v="Weighted Vest"/>
    <n v="6"/>
    <n v="121.58"/>
    <n v="0.15"/>
    <n v="68.86"/>
    <n v="620.05799999999999"/>
    <n v="413.15999999999997"/>
    <n v="206.89800000000002"/>
    <n v="0.33367523683268346"/>
  </r>
  <r>
    <n v="1707"/>
    <d v="2026-10-27T00:00:00"/>
    <n v="2026"/>
    <x v="3"/>
    <n v="10"/>
    <x v="9"/>
    <x v="2"/>
    <x v="16"/>
    <x v="0"/>
    <s v="New"/>
    <x v="2"/>
    <s v="Insulated Bottle"/>
    <n v="2"/>
    <n v="35.36"/>
    <n v="0"/>
    <n v="13.33"/>
    <n v="70.72"/>
    <n v="26.66"/>
    <n v="44.06"/>
    <n v="0.62302036199095023"/>
  </r>
  <r>
    <n v="1989"/>
    <d v="2026-10-27T00:00:00"/>
    <n v="2026"/>
    <x v="3"/>
    <n v="10"/>
    <x v="9"/>
    <x v="3"/>
    <x v="4"/>
    <x v="0"/>
    <s v="New"/>
    <x v="3"/>
    <s v="Alpine Tent 4P"/>
    <n v="2"/>
    <n v="335.73"/>
    <n v="0"/>
    <n v="199.44"/>
    <n v="671.46"/>
    <n v="398.88"/>
    <n v="272.58000000000004"/>
    <n v="0.4059512107943884"/>
  </r>
  <r>
    <n v="2852"/>
    <d v="2026-10-27T00:00:00"/>
    <n v="2026"/>
    <x v="3"/>
    <n v="10"/>
    <x v="9"/>
    <x v="1"/>
    <x v="12"/>
    <x v="1"/>
    <s v="Business"/>
    <x v="1"/>
    <s v="Trail Boots"/>
    <n v="3"/>
    <n v="141.96"/>
    <n v="0.1"/>
    <n v="77.42"/>
    <n v="383.29200000000003"/>
    <n v="232.26"/>
    <n v="151.03200000000004"/>
    <n v="0.39403900942362485"/>
  </r>
  <r>
    <n v="4762"/>
    <d v="2026-10-27T00:00:00"/>
    <n v="2026"/>
    <x v="3"/>
    <n v="10"/>
    <x v="9"/>
    <x v="1"/>
    <x v="12"/>
    <x v="3"/>
    <s v="New"/>
    <x v="4"/>
    <s v="Training Mat"/>
    <n v="2"/>
    <n v="51.76"/>
    <n v="0"/>
    <n v="21.64"/>
    <n v="103.52"/>
    <n v="43.28"/>
    <n v="60.239999999999995"/>
    <n v="0.58191653786707875"/>
  </r>
  <r>
    <n v="4997"/>
    <d v="2026-10-27T00:00:00"/>
    <n v="2026"/>
    <x v="3"/>
    <n v="10"/>
    <x v="9"/>
    <x v="3"/>
    <x v="7"/>
    <x v="0"/>
    <s v="Returning"/>
    <x v="3"/>
    <s v="Trail Tent 2P"/>
    <n v="3"/>
    <n v="194.09"/>
    <n v="0.1"/>
    <n v="105.84"/>
    <n v="524.04300000000001"/>
    <n v="317.52"/>
    <n v="206.52300000000002"/>
    <n v="0.39409552269565667"/>
  </r>
  <r>
    <n v="1238"/>
    <d v="2026-10-28T00:00:00"/>
    <n v="2026"/>
    <x v="3"/>
    <n v="10"/>
    <x v="9"/>
    <x v="1"/>
    <x v="12"/>
    <x v="0"/>
    <s v="Returning"/>
    <x v="3"/>
    <s v="Compact Sleeping Bag"/>
    <n v="1"/>
    <n v="125.39"/>
    <n v="0.05"/>
    <n v="61.19"/>
    <n v="119.12049999999999"/>
    <n v="61.19"/>
    <n v="57.930499999999995"/>
    <n v="0.48631847582909743"/>
  </r>
  <r>
    <n v="2622"/>
    <d v="2026-10-28T00:00:00"/>
    <n v="2026"/>
    <x v="3"/>
    <n v="10"/>
    <x v="9"/>
    <x v="0"/>
    <x v="15"/>
    <x v="3"/>
    <s v="New"/>
    <x v="3"/>
    <s v="Portable Camp Stove"/>
    <n v="3"/>
    <n v="83.73"/>
    <n v="0.15"/>
    <n v="39.43"/>
    <n v="213.51149999999998"/>
    <n v="118.28999999999999"/>
    <n v="95.221499999999992"/>
    <n v="0.44597831966896395"/>
  </r>
  <r>
    <n v="3106"/>
    <d v="2026-10-28T00:00:00"/>
    <n v="2026"/>
    <x v="3"/>
    <n v="10"/>
    <x v="9"/>
    <x v="3"/>
    <x v="8"/>
    <x v="3"/>
    <s v="Business"/>
    <x v="4"/>
    <s v="Recovery Roller"/>
    <n v="3"/>
    <n v="36.99"/>
    <n v="0.05"/>
    <n v="14.14"/>
    <n v="105.42149999999999"/>
    <n v="42.42"/>
    <n v="63.001499999999993"/>
    <n v="0.59761528720422297"/>
  </r>
  <r>
    <n v="3274"/>
    <d v="2026-10-28T00:00:00"/>
    <n v="2026"/>
    <x v="3"/>
    <n v="10"/>
    <x v="9"/>
    <x v="3"/>
    <x v="7"/>
    <x v="3"/>
    <s v="New"/>
    <x v="4"/>
    <s v="Resistance Band Set"/>
    <n v="1"/>
    <n v="39.42"/>
    <n v="0"/>
    <n v="14.58"/>
    <n v="39.42"/>
    <n v="14.58"/>
    <n v="24.840000000000003"/>
    <n v="0.63013698630136994"/>
  </r>
  <r>
    <n v="3542"/>
    <d v="2026-10-28T00:00:00"/>
    <n v="2026"/>
    <x v="3"/>
    <n v="10"/>
    <x v="9"/>
    <x v="3"/>
    <x v="4"/>
    <x v="0"/>
    <s v="New"/>
    <x v="0"/>
    <s v="Trail Bike Light"/>
    <n v="2"/>
    <n v="50.66"/>
    <n v="0"/>
    <n v="22.02"/>
    <n v="101.32"/>
    <n v="44.04"/>
    <n v="57.279999999999994"/>
    <n v="0.56533754441373862"/>
  </r>
  <r>
    <n v="3704"/>
    <d v="2026-10-28T00:00:00"/>
    <n v="2026"/>
    <x v="3"/>
    <n v="10"/>
    <x v="9"/>
    <x v="1"/>
    <x v="12"/>
    <x v="0"/>
    <s v="Returning"/>
    <x v="1"/>
    <s v="Trekking Poles"/>
    <n v="4"/>
    <n v="71.959999999999994"/>
    <n v="0.1"/>
    <n v="31.51"/>
    <n v="259.05599999999998"/>
    <n v="126.04"/>
    <n v="133.01599999999996"/>
    <n v="0.51346427027360864"/>
  </r>
  <r>
    <n v="4699"/>
    <d v="2026-10-28T00:00:00"/>
    <n v="2026"/>
    <x v="3"/>
    <n v="10"/>
    <x v="9"/>
    <x v="2"/>
    <x v="5"/>
    <x v="2"/>
    <s v="Returning"/>
    <x v="0"/>
    <s v="Trail Bike Light"/>
    <n v="1"/>
    <n v="49.72"/>
    <n v="0.05"/>
    <n v="22.5"/>
    <n v="47.233999999999995"/>
    <n v="22.5"/>
    <n v="24.733999999999995"/>
    <n v="0.52364821950290041"/>
  </r>
  <r>
    <n v="1226"/>
    <d v="2026-10-29T00:00:00"/>
    <n v="2026"/>
    <x v="3"/>
    <n v="10"/>
    <x v="9"/>
    <x v="0"/>
    <x v="0"/>
    <x v="3"/>
    <s v="Returning"/>
    <x v="2"/>
    <s v="Insulated Bottle"/>
    <n v="1"/>
    <n v="36.58"/>
    <n v="0"/>
    <n v="13.5"/>
    <n v="36.58"/>
    <n v="13.5"/>
    <n v="23.08"/>
    <n v="0.63094587206123565"/>
  </r>
  <r>
    <n v="1245"/>
    <d v="2026-10-29T00:00:00"/>
    <n v="2026"/>
    <x v="3"/>
    <n v="10"/>
    <x v="9"/>
    <x v="1"/>
    <x v="6"/>
    <x v="3"/>
    <s v="Returning"/>
    <x v="4"/>
    <s v="Resistance Band Set"/>
    <n v="2"/>
    <n v="41.06"/>
    <n v="0.05"/>
    <n v="15.07"/>
    <n v="78.013999999999996"/>
    <n v="30.14"/>
    <n v="47.873999999999995"/>
    <n v="0.6136590868305688"/>
  </r>
  <r>
    <n v="1477"/>
    <d v="2026-10-29T00:00:00"/>
    <n v="2026"/>
    <x v="3"/>
    <n v="10"/>
    <x v="9"/>
    <x v="1"/>
    <x v="14"/>
    <x v="3"/>
    <s v="Returning"/>
    <x v="3"/>
    <s v="Compact Sleeping Bag"/>
    <n v="1"/>
    <n v="121.78"/>
    <n v="0.15"/>
    <n v="61.55"/>
    <n v="103.51300000000001"/>
    <n v="61.55"/>
    <n v="41.963000000000008"/>
    <n v="0.40538869513974096"/>
  </r>
  <r>
    <n v="1575"/>
    <d v="2026-10-29T00:00:00"/>
    <n v="2026"/>
    <x v="3"/>
    <n v="10"/>
    <x v="9"/>
    <x v="3"/>
    <x v="7"/>
    <x v="1"/>
    <s v="Returning"/>
    <x v="2"/>
    <s v="Carry-On Duffel"/>
    <n v="5"/>
    <n v="130.68"/>
    <n v="0.2"/>
    <n v="67.209999999999994"/>
    <n v="522.72000000000014"/>
    <n v="336.04999999999995"/>
    <n v="186.67000000000019"/>
    <n v="0.35711279461279488"/>
  </r>
  <r>
    <n v="2830"/>
    <d v="2026-10-29T00:00:00"/>
    <n v="2026"/>
    <x v="3"/>
    <n v="10"/>
    <x v="9"/>
    <x v="2"/>
    <x v="2"/>
    <x v="0"/>
    <s v="New"/>
    <x v="2"/>
    <s v="Travel Backpack 35L"/>
    <n v="1"/>
    <n v="161.94999999999999"/>
    <n v="0"/>
    <n v="86.61"/>
    <n v="161.94999999999999"/>
    <n v="86.61"/>
    <n v="75.339999999999989"/>
    <n v="0.46520531028095086"/>
  </r>
  <r>
    <n v="2884"/>
    <d v="2026-10-29T00:00:00"/>
    <n v="2026"/>
    <x v="3"/>
    <n v="10"/>
    <x v="9"/>
    <x v="0"/>
    <x v="15"/>
    <x v="2"/>
    <s v="Returning"/>
    <x v="0"/>
    <s v="Commuter Helmet"/>
    <n v="2"/>
    <n v="83.6"/>
    <n v="0"/>
    <n v="43.01"/>
    <n v="167.2"/>
    <n v="86.02"/>
    <n v="81.179999999999993"/>
    <n v="0.48552631578947369"/>
  </r>
  <r>
    <n v="3093"/>
    <d v="2026-10-29T00:00:00"/>
    <n v="2026"/>
    <x v="3"/>
    <n v="10"/>
    <x v="9"/>
    <x v="3"/>
    <x v="4"/>
    <x v="1"/>
    <s v="Business"/>
    <x v="3"/>
    <s v="Trail Tent 2P"/>
    <n v="3"/>
    <n v="194.19"/>
    <n v="0.15"/>
    <n v="104.22"/>
    <n v="495.18449999999996"/>
    <n v="312.65999999999997"/>
    <n v="182.52449999999999"/>
    <n v="0.36859897674503139"/>
  </r>
  <r>
    <n v="3613"/>
    <d v="2026-10-29T00:00:00"/>
    <n v="2026"/>
    <x v="3"/>
    <n v="10"/>
    <x v="9"/>
    <x v="1"/>
    <x v="12"/>
    <x v="0"/>
    <s v="Returning"/>
    <x v="2"/>
    <s v="Travel Backpack 35L"/>
    <n v="3"/>
    <n v="167.41"/>
    <n v="0"/>
    <n v="85.33"/>
    <n v="502.23"/>
    <n v="255.99"/>
    <n v="246.24"/>
    <n v="0.49029329191804549"/>
  </r>
  <r>
    <n v="4496"/>
    <d v="2026-10-29T00:00:00"/>
    <n v="2026"/>
    <x v="3"/>
    <n v="10"/>
    <x v="9"/>
    <x v="3"/>
    <x v="8"/>
    <x v="0"/>
    <s v="Returning"/>
    <x v="4"/>
    <s v="Resistance Band Set"/>
    <n v="2"/>
    <n v="40.83"/>
    <n v="0.1"/>
    <n v="14.91"/>
    <n v="73.494"/>
    <n v="29.82"/>
    <n v="43.673999999999999"/>
    <n v="0.59425259204833047"/>
  </r>
  <r>
    <n v="5194"/>
    <d v="2026-10-29T00:00:00"/>
    <n v="2026"/>
    <x v="3"/>
    <n v="10"/>
    <x v="9"/>
    <x v="0"/>
    <x v="9"/>
    <x v="1"/>
    <s v="Business"/>
    <x v="3"/>
    <s v="Portable Camp Stove"/>
    <n v="12"/>
    <n v="80.84"/>
    <n v="0.1"/>
    <n v="38.39"/>
    <n v="873.072"/>
    <n v="460.68"/>
    <n v="412.392"/>
    <n v="0.4723459233602727"/>
  </r>
  <r>
    <n v="339"/>
    <d v="2026-10-30T00:00:00"/>
    <n v="2026"/>
    <x v="3"/>
    <n v="10"/>
    <x v="9"/>
    <x v="3"/>
    <x v="13"/>
    <x v="0"/>
    <s v="Returning"/>
    <x v="0"/>
    <s v="Compact Repair Kit"/>
    <n v="1"/>
    <n v="39.65"/>
    <n v="0"/>
    <n v="16.38"/>
    <n v="39.65"/>
    <n v="16.38"/>
    <n v="23.27"/>
    <n v="0.58688524590163937"/>
  </r>
  <r>
    <n v="1199"/>
    <d v="2026-10-30T00:00:00"/>
    <n v="2026"/>
    <x v="3"/>
    <n v="10"/>
    <x v="9"/>
    <x v="1"/>
    <x v="12"/>
    <x v="0"/>
    <s v="New"/>
    <x v="0"/>
    <s v="Cycling Pack 12L"/>
    <n v="1"/>
    <n v="102.47"/>
    <n v="0.1"/>
    <n v="49.75"/>
    <n v="92.222999999999999"/>
    <n v="49.75"/>
    <n v="42.472999999999999"/>
    <n v="0.46054671828068922"/>
  </r>
  <r>
    <n v="1253"/>
    <d v="2026-10-30T00:00:00"/>
    <n v="2026"/>
    <x v="3"/>
    <n v="10"/>
    <x v="9"/>
    <x v="3"/>
    <x v="13"/>
    <x v="2"/>
    <s v="Business"/>
    <x v="4"/>
    <s v="Resistance Band Set"/>
    <n v="2"/>
    <n v="40.43"/>
    <n v="0"/>
    <n v="14.88"/>
    <n v="80.86"/>
    <n v="29.76"/>
    <n v="51.099999999999994"/>
    <n v="0.63195646796932969"/>
  </r>
  <r>
    <n v="1407"/>
    <d v="2026-10-30T00:00:00"/>
    <n v="2026"/>
    <x v="3"/>
    <n v="10"/>
    <x v="9"/>
    <x v="3"/>
    <x v="8"/>
    <x v="2"/>
    <s v="Business"/>
    <x v="2"/>
    <s v="Insulated Bottle"/>
    <n v="2"/>
    <n v="35.880000000000003"/>
    <n v="0.05"/>
    <n v="13.52"/>
    <n v="68.171999999999997"/>
    <n v="27.04"/>
    <n v="41.131999999999998"/>
    <n v="0.60335621662852779"/>
  </r>
  <r>
    <n v="2532"/>
    <d v="2026-10-30T00:00:00"/>
    <n v="2026"/>
    <x v="3"/>
    <n v="10"/>
    <x v="9"/>
    <x v="0"/>
    <x v="15"/>
    <x v="3"/>
    <s v="New"/>
    <x v="0"/>
    <s v="Commuter Helmet"/>
    <n v="1"/>
    <n v="80.400000000000006"/>
    <n v="0"/>
    <n v="43.34"/>
    <n v="80.400000000000006"/>
    <n v="43.34"/>
    <n v="37.06"/>
    <n v="0.46094527363184079"/>
  </r>
  <r>
    <n v="307"/>
    <d v="2026-10-31T00:00:00"/>
    <n v="2026"/>
    <x v="3"/>
    <n v="10"/>
    <x v="9"/>
    <x v="3"/>
    <x v="8"/>
    <x v="0"/>
    <s v="Returning"/>
    <x v="4"/>
    <s v="Recovery Roller"/>
    <n v="1"/>
    <n v="37.08"/>
    <n v="0"/>
    <n v="13.62"/>
    <n v="37.08"/>
    <n v="13.62"/>
    <n v="23.46"/>
    <n v="0.63268608414239491"/>
  </r>
  <r>
    <n v="3257"/>
    <d v="2026-10-31T00:00:00"/>
    <n v="2026"/>
    <x v="3"/>
    <n v="10"/>
    <x v="9"/>
    <x v="3"/>
    <x v="4"/>
    <x v="2"/>
    <s v="New"/>
    <x v="2"/>
    <s v="Travel Backpack 35L"/>
    <n v="6"/>
    <n v="165.92"/>
    <n v="0"/>
    <n v="87.55"/>
    <n v="995.52"/>
    <n v="525.29999999999995"/>
    <n v="470.22"/>
    <n v="0.4723360655737705"/>
  </r>
  <r>
    <n v="3739"/>
    <d v="2026-10-31T00:00:00"/>
    <n v="2026"/>
    <x v="3"/>
    <n v="10"/>
    <x v="9"/>
    <x v="1"/>
    <x v="12"/>
    <x v="3"/>
    <s v="New"/>
    <x v="2"/>
    <s v="Carry-On Duffel"/>
    <n v="1"/>
    <n v="135.19"/>
    <n v="0"/>
    <n v="68.319999999999993"/>
    <n v="135.19"/>
    <n v="68.319999999999993"/>
    <n v="66.87"/>
    <n v="0.49463717730601381"/>
  </r>
  <r>
    <n v="77"/>
    <d v="2026-11-01T00:00:00"/>
    <n v="2026"/>
    <x v="3"/>
    <n v="11"/>
    <x v="10"/>
    <x v="1"/>
    <x v="11"/>
    <x v="0"/>
    <s v="New"/>
    <x v="2"/>
    <s v="Carry-On Duffel"/>
    <n v="2"/>
    <n v="133.96"/>
    <n v="0.1"/>
    <n v="65.44"/>
    <n v="241.12800000000001"/>
    <n v="130.88"/>
    <n v="110.24800000000002"/>
    <n v="0.4572177432732823"/>
  </r>
  <r>
    <n v="461"/>
    <d v="2026-11-01T00:00:00"/>
    <n v="2026"/>
    <x v="3"/>
    <n v="11"/>
    <x v="10"/>
    <x v="1"/>
    <x v="11"/>
    <x v="3"/>
    <s v="Business"/>
    <x v="0"/>
    <s v="Trail Bike Light"/>
    <n v="3"/>
    <n v="51.67"/>
    <n v="0.05"/>
    <n v="22.8"/>
    <n v="147.25949999999997"/>
    <n v="68.400000000000006"/>
    <n v="78.859499999999969"/>
    <n v="0.53551383781691497"/>
  </r>
  <r>
    <n v="732"/>
    <d v="2026-11-01T00:00:00"/>
    <n v="2026"/>
    <x v="3"/>
    <n v="11"/>
    <x v="10"/>
    <x v="1"/>
    <x v="1"/>
    <x v="3"/>
    <s v="Returning"/>
    <x v="1"/>
    <s v="Summit Backpack 45L"/>
    <n v="1"/>
    <n v="150.46"/>
    <n v="0.15"/>
    <n v="78.39"/>
    <n v="127.89100000000001"/>
    <n v="78.39"/>
    <n v="49.501000000000005"/>
    <n v="0.38705616501552104"/>
  </r>
  <r>
    <n v="919"/>
    <d v="2026-11-01T00:00:00"/>
    <n v="2026"/>
    <x v="3"/>
    <n v="11"/>
    <x v="10"/>
    <x v="3"/>
    <x v="13"/>
    <x v="0"/>
    <s v="New"/>
    <x v="0"/>
    <s v="Cycling Pack 12L"/>
    <n v="1"/>
    <n v="103.53"/>
    <n v="0.1"/>
    <n v="51.75"/>
    <n v="93.177000000000007"/>
    <n v="51.75"/>
    <n v="41.427000000000007"/>
    <n v="0.4446054283782479"/>
  </r>
  <r>
    <n v="949"/>
    <d v="2026-11-01T00:00:00"/>
    <n v="2026"/>
    <x v="3"/>
    <n v="11"/>
    <x v="10"/>
    <x v="2"/>
    <x v="2"/>
    <x v="0"/>
    <s v="Returning"/>
    <x v="0"/>
    <s v="Cycling Pack 12L"/>
    <n v="4"/>
    <n v="103.33"/>
    <n v="0"/>
    <n v="49.15"/>
    <n v="413.32"/>
    <n v="196.6"/>
    <n v="216.72"/>
    <n v="0.5243394948224136"/>
  </r>
  <r>
    <n v="1185"/>
    <d v="2026-11-01T00:00:00"/>
    <n v="2026"/>
    <x v="3"/>
    <n v="11"/>
    <x v="10"/>
    <x v="3"/>
    <x v="8"/>
    <x v="1"/>
    <s v="Business"/>
    <x v="2"/>
    <s v="Insulated Bottle"/>
    <n v="5"/>
    <n v="37.08"/>
    <n v="0.15"/>
    <n v="13.27"/>
    <n v="157.58999999999997"/>
    <n v="66.349999999999994"/>
    <n v="91.239999999999981"/>
    <n v="0.57897074687480166"/>
  </r>
  <r>
    <n v="1248"/>
    <d v="2026-11-01T00:00:00"/>
    <n v="2026"/>
    <x v="3"/>
    <n v="11"/>
    <x v="10"/>
    <x v="0"/>
    <x v="0"/>
    <x v="1"/>
    <s v="Business"/>
    <x v="2"/>
    <s v="Carry-On Duffel"/>
    <n v="5"/>
    <n v="132.33000000000001"/>
    <n v="0.2"/>
    <n v="65.2"/>
    <n v="529.32000000000005"/>
    <n v="326"/>
    <n v="203.32000000000005"/>
    <n v="0.3841154689034989"/>
  </r>
  <r>
    <n v="2129"/>
    <d v="2026-11-01T00:00:00"/>
    <n v="2026"/>
    <x v="3"/>
    <n v="11"/>
    <x v="10"/>
    <x v="3"/>
    <x v="13"/>
    <x v="2"/>
    <s v="New"/>
    <x v="0"/>
    <s v="Trail Bike Light"/>
    <n v="2"/>
    <n v="50.43"/>
    <n v="0"/>
    <n v="22.54"/>
    <n v="100.86"/>
    <n v="45.08"/>
    <n v="55.78"/>
    <n v="0.55304382312115807"/>
  </r>
  <r>
    <n v="2850"/>
    <d v="2026-11-01T00:00:00"/>
    <n v="2026"/>
    <x v="3"/>
    <n v="11"/>
    <x v="10"/>
    <x v="2"/>
    <x v="2"/>
    <x v="1"/>
    <s v="Returning"/>
    <x v="4"/>
    <s v="Training Mat"/>
    <n v="3"/>
    <n v="50.05"/>
    <n v="0.15"/>
    <n v="22.36"/>
    <n v="127.62749999999998"/>
    <n v="67.08"/>
    <n v="60.547499999999985"/>
    <n v="0.47440794499618022"/>
  </r>
  <r>
    <n v="3477"/>
    <d v="2026-11-01T00:00:00"/>
    <n v="2026"/>
    <x v="3"/>
    <n v="11"/>
    <x v="10"/>
    <x v="3"/>
    <x v="13"/>
    <x v="0"/>
    <s v="Returning"/>
    <x v="3"/>
    <s v="Trail Tent 2P"/>
    <n v="1"/>
    <n v="197.14"/>
    <n v="0.05"/>
    <n v="102.87"/>
    <n v="187.28299999999999"/>
    <n v="102.87"/>
    <n v="84.412999999999982"/>
    <n v="0.45072430492890431"/>
  </r>
  <r>
    <n v="4673"/>
    <d v="2026-11-01T00:00:00"/>
    <n v="2026"/>
    <x v="3"/>
    <n v="11"/>
    <x v="10"/>
    <x v="0"/>
    <x v="0"/>
    <x v="1"/>
    <s v="Business"/>
    <x v="1"/>
    <s v="Trekking Poles"/>
    <n v="5"/>
    <n v="72.13"/>
    <n v="0.1"/>
    <n v="31.41"/>
    <n v="324.58499999999998"/>
    <n v="157.05000000000001"/>
    <n v="167.53499999999997"/>
    <n v="0.51615139331762094"/>
  </r>
  <r>
    <n v="4679"/>
    <d v="2026-11-01T00:00:00"/>
    <n v="2026"/>
    <x v="3"/>
    <n v="11"/>
    <x v="10"/>
    <x v="1"/>
    <x v="12"/>
    <x v="1"/>
    <s v="Returning"/>
    <x v="3"/>
    <s v="Alpine Tent 4P"/>
    <n v="8"/>
    <n v="341.51"/>
    <n v="0.1"/>
    <n v="200.1"/>
    <n v="2458.8719999999998"/>
    <n v="1600.8"/>
    <n v="858.07199999999989"/>
    <n v="0.34896977150498276"/>
  </r>
  <r>
    <n v="4809"/>
    <d v="2026-11-01T00:00:00"/>
    <n v="2026"/>
    <x v="3"/>
    <n v="11"/>
    <x v="10"/>
    <x v="1"/>
    <x v="11"/>
    <x v="0"/>
    <s v="New"/>
    <x v="2"/>
    <s v="Insulated Bottle"/>
    <n v="1"/>
    <n v="36.47"/>
    <n v="0.05"/>
    <n v="13.88"/>
    <n v="34.646499999999996"/>
    <n v="13.88"/>
    <n v="20.766499999999994"/>
    <n v="0.59938233299178834"/>
  </r>
  <r>
    <n v="4849"/>
    <d v="2026-11-01T00:00:00"/>
    <n v="2026"/>
    <x v="3"/>
    <n v="11"/>
    <x v="10"/>
    <x v="0"/>
    <x v="0"/>
    <x v="0"/>
    <s v="New"/>
    <x v="2"/>
    <s v="Insulated Bottle"/>
    <n v="4"/>
    <n v="35.69"/>
    <n v="0.15"/>
    <n v="13.52"/>
    <n v="121.34599999999999"/>
    <n v="54.08"/>
    <n v="67.265999999999991"/>
    <n v="0.55433224004087478"/>
  </r>
  <r>
    <n v="436"/>
    <d v="2026-11-02T00:00:00"/>
    <n v="2026"/>
    <x v="3"/>
    <n v="11"/>
    <x v="10"/>
    <x v="2"/>
    <x v="10"/>
    <x v="0"/>
    <s v="New"/>
    <x v="2"/>
    <s v="Insulated Bottle"/>
    <n v="2"/>
    <n v="35.340000000000003"/>
    <n v="0.1"/>
    <n v="13.82"/>
    <n v="63.612000000000009"/>
    <n v="27.64"/>
    <n v="35.972000000000008"/>
    <n v="0.56549078790165386"/>
  </r>
  <r>
    <n v="879"/>
    <d v="2026-11-02T00:00:00"/>
    <n v="2026"/>
    <x v="3"/>
    <n v="11"/>
    <x v="10"/>
    <x v="2"/>
    <x v="10"/>
    <x v="0"/>
    <s v="New"/>
    <x v="2"/>
    <s v="Packing Cube Set"/>
    <n v="4"/>
    <n v="46.8"/>
    <n v="0.05"/>
    <n v="18.52"/>
    <n v="177.83999999999997"/>
    <n v="74.08"/>
    <n v="103.75999999999998"/>
    <n v="0.58344579397210972"/>
  </r>
  <r>
    <n v="955"/>
    <d v="2026-11-02T00:00:00"/>
    <n v="2026"/>
    <x v="3"/>
    <n v="11"/>
    <x v="10"/>
    <x v="3"/>
    <x v="13"/>
    <x v="2"/>
    <s v="New"/>
    <x v="3"/>
    <s v="Trail Tent 2P"/>
    <n v="1"/>
    <n v="198.34"/>
    <n v="0.05"/>
    <n v="103.2"/>
    <n v="188.423"/>
    <n v="103.2"/>
    <n v="85.222999999999999"/>
    <n v="0.45229616341954004"/>
  </r>
  <r>
    <n v="1068"/>
    <d v="2026-11-02T00:00:00"/>
    <n v="2026"/>
    <x v="3"/>
    <n v="11"/>
    <x v="10"/>
    <x v="1"/>
    <x v="6"/>
    <x v="0"/>
    <s v="Returning"/>
    <x v="4"/>
    <s v="Weighted Vest"/>
    <n v="5"/>
    <n v="122.26"/>
    <n v="0.1"/>
    <n v="68.3"/>
    <n v="550.17000000000007"/>
    <n v="341.5"/>
    <n v="208.67000000000007"/>
    <n v="0.37928276714470083"/>
  </r>
  <r>
    <n v="1733"/>
    <d v="2026-11-02T00:00:00"/>
    <n v="2026"/>
    <x v="3"/>
    <n v="11"/>
    <x v="10"/>
    <x v="0"/>
    <x v="9"/>
    <x v="1"/>
    <s v="Returning"/>
    <x v="1"/>
    <s v="Trekking Poles"/>
    <n v="3"/>
    <n v="71.12"/>
    <n v="0.15"/>
    <n v="33.090000000000003"/>
    <n v="181.35599999999999"/>
    <n v="99.27000000000001"/>
    <n v="82.085999999999984"/>
    <n v="0.45262356911268437"/>
  </r>
  <r>
    <n v="3270"/>
    <d v="2026-11-02T00:00:00"/>
    <n v="2026"/>
    <x v="3"/>
    <n v="11"/>
    <x v="10"/>
    <x v="1"/>
    <x v="12"/>
    <x v="2"/>
    <s v="Returning"/>
    <x v="0"/>
    <s v="Commuter Helmet"/>
    <n v="2"/>
    <n v="81.900000000000006"/>
    <n v="0.15"/>
    <n v="41.91"/>
    <n v="139.23000000000002"/>
    <n v="83.82"/>
    <n v="55.410000000000025"/>
    <n v="0.39797457444516282"/>
  </r>
  <r>
    <n v="3484"/>
    <d v="2026-11-02T00:00:00"/>
    <n v="2026"/>
    <x v="3"/>
    <n v="11"/>
    <x v="10"/>
    <x v="2"/>
    <x v="2"/>
    <x v="3"/>
    <s v="Returning"/>
    <x v="2"/>
    <s v="Travel Backpack 35L"/>
    <n v="4"/>
    <n v="165.12"/>
    <n v="0.05"/>
    <n v="89.65"/>
    <n v="627.45600000000002"/>
    <n v="358.6"/>
    <n v="268.85599999999999"/>
    <n v="0.42848582211342306"/>
  </r>
  <r>
    <n v="3608"/>
    <d v="2026-11-02T00:00:00"/>
    <n v="2026"/>
    <x v="3"/>
    <n v="11"/>
    <x v="10"/>
    <x v="3"/>
    <x v="8"/>
    <x v="2"/>
    <s v="New"/>
    <x v="1"/>
    <s v="Hiking Daypack 20L"/>
    <n v="1"/>
    <n v="91.35"/>
    <n v="0"/>
    <n v="45.5"/>
    <n v="91.35"/>
    <n v="45.5"/>
    <n v="45.849999999999994"/>
    <n v="0.50191570881226055"/>
  </r>
  <r>
    <n v="4036"/>
    <d v="2026-11-02T00:00:00"/>
    <n v="2026"/>
    <x v="3"/>
    <n v="11"/>
    <x v="10"/>
    <x v="2"/>
    <x v="3"/>
    <x v="0"/>
    <s v="Business"/>
    <x v="4"/>
    <s v="Recovery Roller"/>
    <n v="1"/>
    <n v="36.96"/>
    <n v="0.1"/>
    <n v="14.18"/>
    <n v="33.264000000000003"/>
    <n v="14.18"/>
    <n v="19.084000000000003"/>
    <n v="0.57371332371332373"/>
  </r>
  <r>
    <n v="408"/>
    <d v="2026-11-03T00:00:00"/>
    <n v="2026"/>
    <x v="3"/>
    <n v="11"/>
    <x v="10"/>
    <x v="3"/>
    <x v="13"/>
    <x v="0"/>
    <s v="Returning"/>
    <x v="0"/>
    <s v="Trail Bike Light"/>
    <n v="1"/>
    <n v="49.61"/>
    <n v="0"/>
    <n v="22.8"/>
    <n v="49.61"/>
    <n v="22.8"/>
    <n v="26.81"/>
    <n v="0.54041523886313236"/>
  </r>
  <r>
    <n v="939"/>
    <d v="2026-11-03T00:00:00"/>
    <n v="2026"/>
    <x v="3"/>
    <n v="11"/>
    <x v="10"/>
    <x v="1"/>
    <x v="11"/>
    <x v="2"/>
    <s v="Returning"/>
    <x v="0"/>
    <s v="Trail Bike Light"/>
    <n v="1"/>
    <n v="49.76"/>
    <n v="0.1"/>
    <n v="21.94"/>
    <n v="44.783999999999999"/>
    <n v="21.94"/>
    <n v="22.843999999999998"/>
    <n v="0.51009289031797067"/>
  </r>
  <r>
    <n v="1022"/>
    <d v="2026-11-03T00:00:00"/>
    <n v="2026"/>
    <x v="3"/>
    <n v="11"/>
    <x v="10"/>
    <x v="3"/>
    <x v="7"/>
    <x v="0"/>
    <s v="Returning"/>
    <x v="0"/>
    <s v="Compact Repair Kit"/>
    <n v="1"/>
    <n v="39.97"/>
    <n v="0.1"/>
    <n v="16.93"/>
    <n v="35.972999999999999"/>
    <n v="16.93"/>
    <n v="19.042999999999999"/>
    <n v="0.52936924915909156"/>
  </r>
  <r>
    <n v="1997"/>
    <d v="2026-11-03T00:00:00"/>
    <n v="2026"/>
    <x v="3"/>
    <n v="11"/>
    <x v="10"/>
    <x v="1"/>
    <x v="12"/>
    <x v="3"/>
    <s v="Returning"/>
    <x v="3"/>
    <s v="Alpine Tent 4P"/>
    <n v="2"/>
    <n v="335.46"/>
    <n v="0.1"/>
    <n v="199.87"/>
    <n v="603.82799999999997"/>
    <n v="399.74"/>
    <n v="204.08799999999997"/>
    <n v="0.33799028862523761"/>
  </r>
  <r>
    <n v="3978"/>
    <d v="2026-11-03T00:00:00"/>
    <n v="2026"/>
    <x v="3"/>
    <n v="11"/>
    <x v="10"/>
    <x v="1"/>
    <x v="12"/>
    <x v="0"/>
    <s v="New"/>
    <x v="1"/>
    <s v="Summit Backpack 45L"/>
    <n v="4"/>
    <n v="154.46"/>
    <n v="0.05"/>
    <n v="80.48"/>
    <n v="586.94799999999998"/>
    <n v="321.92"/>
    <n v="265.02799999999996"/>
    <n v="0.45153574081519993"/>
  </r>
  <r>
    <n v="4715"/>
    <d v="2026-11-03T00:00:00"/>
    <n v="2026"/>
    <x v="3"/>
    <n v="11"/>
    <x v="10"/>
    <x v="0"/>
    <x v="0"/>
    <x v="1"/>
    <s v="Business"/>
    <x v="4"/>
    <s v="Resistance Band Set"/>
    <n v="10"/>
    <n v="39.869999999999997"/>
    <n v="0.15"/>
    <n v="14.31"/>
    <n v="338.89499999999998"/>
    <n v="143.1"/>
    <n v="195.79499999999999"/>
    <n v="0.57774531934670026"/>
  </r>
  <r>
    <n v="145"/>
    <d v="2026-11-04T00:00:00"/>
    <n v="2026"/>
    <x v="3"/>
    <n v="11"/>
    <x v="10"/>
    <x v="0"/>
    <x v="15"/>
    <x v="0"/>
    <s v="Business"/>
    <x v="1"/>
    <s v="Hiking Daypack 20L"/>
    <n v="2"/>
    <n v="93.19"/>
    <n v="0.2"/>
    <n v="45.7"/>
    <n v="149.10400000000001"/>
    <n v="91.4"/>
    <n v="57.704000000000008"/>
    <n v="0.38700504345959869"/>
  </r>
  <r>
    <n v="465"/>
    <d v="2026-11-04T00:00:00"/>
    <n v="2026"/>
    <x v="3"/>
    <n v="11"/>
    <x v="10"/>
    <x v="1"/>
    <x v="12"/>
    <x v="0"/>
    <s v="Returning"/>
    <x v="4"/>
    <s v="Resistance Band Set"/>
    <n v="3"/>
    <n v="41.29"/>
    <n v="0.05"/>
    <n v="14.43"/>
    <n v="117.6765"/>
    <n v="43.29"/>
    <n v="74.386500000000012"/>
    <n v="0.63212706020318421"/>
  </r>
  <r>
    <n v="1449"/>
    <d v="2026-11-04T00:00:00"/>
    <n v="2026"/>
    <x v="3"/>
    <n v="11"/>
    <x v="10"/>
    <x v="3"/>
    <x v="8"/>
    <x v="0"/>
    <s v="Returning"/>
    <x v="0"/>
    <s v="Trail Bike Light"/>
    <n v="1"/>
    <n v="50.76"/>
    <n v="0.1"/>
    <n v="22.72"/>
    <n v="45.683999999999997"/>
    <n v="22.72"/>
    <n v="22.963999999999999"/>
    <n v="0.50267051921898254"/>
  </r>
  <r>
    <n v="1802"/>
    <d v="2026-11-04T00:00:00"/>
    <n v="2026"/>
    <x v="3"/>
    <n v="11"/>
    <x v="10"/>
    <x v="2"/>
    <x v="16"/>
    <x v="2"/>
    <s v="Business"/>
    <x v="2"/>
    <s v="Insulated Bottle"/>
    <n v="1"/>
    <n v="35.94"/>
    <n v="0.05"/>
    <n v="13.39"/>
    <n v="34.142999999999994"/>
    <n v="13.39"/>
    <n v="20.752999999999993"/>
    <n v="0.60782590867820629"/>
  </r>
  <r>
    <n v="2645"/>
    <d v="2026-11-04T00:00:00"/>
    <n v="2026"/>
    <x v="3"/>
    <n v="11"/>
    <x v="10"/>
    <x v="0"/>
    <x v="15"/>
    <x v="2"/>
    <s v="New"/>
    <x v="1"/>
    <s v="Trekking Poles"/>
    <n v="4"/>
    <n v="70.010000000000005"/>
    <n v="0.05"/>
    <n v="31.43"/>
    <n v="266.03800000000001"/>
    <n v="125.72"/>
    <n v="140.31800000000001"/>
    <n v="0.52743593020545942"/>
  </r>
  <r>
    <n v="3539"/>
    <d v="2026-11-04T00:00:00"/>
    <n v="2026"/>
    <x v="3"/>
    <n v="11"/>
    <x v="10"/>
    <x v="0"/>
    <x v="15"/>
    <x v="3"/>
    <s v="Returning"/>
    <x v="1"/>
    <s v="Summit Backpack 45L"/>
    <n v="3"/>
    <n v="152.32"/>
    <n v="0.1"/>
    <n v="79.36"/>
    <n v="411.26400000000001"/>
    <n v="238.07999999999998"/>
    <n v="173.18400000000003"/>
    <n v="0.42110177404295057"/>
  </r>
  <r>
    <n v="4309"/>
    <d v="2026-11-04T00:00:00"/>
    <n v="2026"/>
    <x v="3"/>
    <n v="11"/>
    <x v="10"/>
    <x v="3"/>
    <x v="8"/>
    <x v="0"/>
    <s v="Business"/>
    <x v="0"/>
    <s v="Trail Bike Light"/>
    <n v="1"/>
    <n v="50.32"/>
    <n v="0.05"/>
    <n v="22.46"/>
    <n v="47.803999999999995"/>
    <n v="22.46"/>
    <n v="25.343999999999994"/>
    <n v="0.53016483976236295"/>
  </r>
  <r>
    <n v="4355"/>
    <d v="2026-11-04T00:00:00"/>
    <n v="2026"/>
    <x v="3"/>
    <n v="11"/>
    <x v="10"/>
    <x v="2"/>
    <x v="2"/>
    <x v="2"/>
    <s v="Returning"/>
    <x v="1"/>
    <s v="Summit Backpack 45L"/>
    <n v="2"/>
    <n v="151.04"/>
    <n v="0.15"/>
    <n v="76.97"/>
    <n v="256.76799999999997"/>
    <n v="153.94"/>
    <n v="102.82799999999997"/>
    <n v="0.40047046360917243"/>
  </r>
  <r>
    <n v="5052"/>
    <d v="2026-11-04T00:00:00"/>
    <n v="2026"/>
    <x v="3"/>
    <n v="11"/>
    <x v="10"/>
    <x v="0"/>
    <x v="15"/>
    <x v="3"/>
    <s v="Returning"/>
    <x v="0"/>
    <s v="Compact Repair Kit"/>
    <n v="3"/>
    <n v="41.12"/>
    <n v="0.1"/>
    <n v="16.670000000000002"/>
    <n v="111.02399999999999"/>
    <n v="50.010000000000005"/>
    <n v="61.013999999999982"/>
    <n v="0.54955685257241671"/>
  </r>
  <r>
    <n v="9"/>
    <d v="2026-11-05T00:00:00"/>
    <n v="2026"/>
    <x v="3"/>
    <n v="11"/>
    <x v="10"/>
    <x v="0"/>
    <x v="15"/>
    <x v="0"/>
    <s v="New"/>
    <x v="1"/>
    <s v="Trail Boots"/>
    <n v="1"/>
    <n v="140.59"/>
    <n v="0.1"/>
    <n v="79.510000000000005"/>
    <n v="126.53100000000001"/>
    <n v="79.510000000000005"/>
    <n v="47.021000000000001"/>
    <n v="0.37161644182058151"/>
  </r>
  <r>
    <n v="703"/>
    <d v="2026-11-05T00:00:00"/>
    <n v="2026"/>
    <x v="3"/>
    <n v="11"/>
    <x v="10"/>
    <x v="1"/>
    <x v="14"/>
    <x v="0"/>
    <s v="Returning"/>
    <x v="2"/>
    <s v="Travel Backpack 35L"/>
    <n v="2"/>
    <n v="160.68"/>
    <n v="0"/>
    <n v="89.49"/>
    <n v="321.36"/>
    <n v="178.98"/>
    <n v="142.38000000000002"/>
    <n v="0.4430545182972368"/>
  </r>
  <r>
    <n v="1627"/>
    <d v="2026-11-05T00:00:00"/>
    <n v="2026"/>
    <x v="3"/>
    <n v="11"/>
    <x v="10"/>
    <x v="3"/>
    <x v="4"/>
    <x v="0"/>
    <s v="Returning"/>
    <x v="4"/>
    <s v="Training Mat"/>
    <n v="6"/>
    <n v="49.7"/>
    <n v="0"/>
    <n v="22.34"/>
    <n v="298.20000000000005"/>
    <n v="134.04"/>
    <n v="164.16000000000005"/>
    <n v="0.55050301810865199"/>
  </r>
  <r>
    <n v="1760"/>
    <d v="2026-11-05T00:00:00"/>
    <n v="2026"/>
    <x v="3"/>
    <n v="11"/>
    <x v="10"/>
    <x v="1"/>
    <x v="11"/>
    <x v="2"/>
    <s v="Returning"/>
    <x v="0"/>
    <s v="Commuter Helmet"/>
    <n v="3"/>
    <n v="80.400000000000006"/>
    <n v="0.05"/>
    <n v="42.82"/>
    <n v="229.14000000000001"/>
    <n v="128.46"/>
    <n v="100.68"/>
    <n v="0.43938203718250851"/>
  </r>
  <r>
    <n v="2268"/>
    <d v="2026-11-05T00:00:00"/>
    <n v="2026"/>
    <x v="3"/>
    <n v="11"/>
    <x v="10"/>
    <x v="1"/>
    <x v="1"/>
    <x v="2"/>
    <s v="New"/>
    <x v="1"/>
    <s v="Summit Backpack 45L"/>
    <n v="4"/>
    <n v="151.38999999999999"/>
    <n v="0.05"/>
    <n v="80.66"/>
    <n v="575.28199999999993"/>
    <n v="322.64"/>
    <n v="252.64199999999994"/>
    <n v="0.43916201097896329"/>
  </r>
  <r>
    <n v="2636"/>
    <d v="2026-11-05T00:00:00"/>
    <n v="2026"/>
    <x v="3"/>
    <n v="11"/>
    <x v="10"/>
    <x v="1"/>
    <x v="14"/>
    <x v="2"/>
    <s v="Business"/>
    <x v="2"/>
    <s v="Packing Cube Set"/>
    <n v="2"/>
    <n v="45.44"/>
    <n v="0.05"/>
    <n v="18.2"/>
    <n v="86.335999999999999"/>
    <n v="36.4"/>
    <n v="49.936"/>
    <n v="0.57839140103780584"/>
  </r>
  <r>
    <n v="3255"/>
    <d v="2026-11-05T00:00:00"/>
    <n v="2026"/>
    <x v="3"/>
    <n v="11"/>
    <x v="10"/>
    <x v="3"/>
    <x v="13"/>
    <x v="0"/>
    <s v="New"/>
    <x v="1"/>
    <s v="Trekking Poles"/>
    <n v="2"/>
    <n v="70.790000000000006"/>
    <n v="0.15"/>
    <n v="33.32"/>
    <n v="120.343"/>
    <n v="66.64"/>
    <n v="53.703000000000003"/>
    <n v="0.44624947026416162"/>
  </r>
  <r>
    <n v="4326"/>
    <d v="2026-11-05T00:00:00"/>
    <n v="2026"/>
    <x v="3"/>
    <n v="11"/>
    <x v="10"/>
    <x v="2"/>
    <x v="5"/>
    <x v="2"/>
    <s v="Returning"/>
    <x v="2"/>
    <s v="Insulated Bottle"/>
    <n v="1"/>
    <n v="35.630000000000003"/>
    <n v="0"/>
    <n v="13.47"/>
    <n v="35.630000000000003"/>
    <n v="13.47"/>
    <n v="22.160000000000004"/>
    <n v="0.62194779680044909"/>
  </r>
  <r>
    <n v="4346"/>
    <d v="2026-11-05T00:00:00"/>
    <n v="2026"/>
    <x v="3"/>
    <n v="11"/>
    <x v="10"/>
    <x v="0"/>
    <x v="15"/>
    <x v="0"/>
    <s v="Business"/>
    <x v="1"/>
    <s v="Trekking Poles"/>
    <n v="3"/>
    <n v="73.010000000000005"/>
    <n v="0.15"/>
    <n v="32.49"/>
    <n v="186.17550000000003"/>
    <n v="97.47"/>
    <n v="88.705500000000029"/>
    <n v="0.47646172562984934"/>
  </r>
  <r>
    <n v="266"/>
    <d v="2026-11-06T00:00:00"/>
    <n v="2026"/>
    <x v="3"/>
    <n v="11"/>
    <x v="10"/>
    <x v="1"/>
    <x v="1"/>
    <x v="3"/>
    <s v="Business"/>
    <x v="1"/>
    <s v="Hiking Daypack 20L"/>
    <n v="1"/>
    <n v="93.48"/>
    <n v="0.05"/>
    <n v="46.34"/>
    <n v="88.805999999999997"/>
    <n v="46.34"/>
    <n v="42.465999999999994"/>
    <n v="0.47818841069297113"/>
  </r>
  <r>
    <n v="274"/>
    <d v="2026-11-06T00:00:00"/>
    <n v="2026"/>
    <x v="3"/>
    <n v="11"/>
    <x v="10"/>
    <x v="1"/>
    <x v="1"/>
    <x v="0"/>
    <s v="Business"/>
    <x v="0"/>
    <s v="Commuter Helmet"/>
    <n v="1"/>
    <n v="82.89"/>
    <n v="0"/>
    <n v="41.44"/>
    <n v="82.89"/>
    <n v="41.44"/>
    <n v="41.45"/>
    <n v="0.50006032090722652"/>
  </r>
  <r>
    <n v="1135"/>
    <d v="2026-11-06T00:00:00"/>
    <n v="2026"/>
    <x v="3"/>
    <n v="11"/>
    <x v="10"/>
    <x v="3"/>
    <x v="7"/>
    <x v="0"/>
    <s v="New"/>
    <x v="2"/>
    <s v="Insulated Bottle"/>
    <n v="2"/>
    <n v="35.71"/>
    <n v="0.2"/>
    <n v="13.48"/>
    <n v="57.136000000000003"/>
    <n v="26.96"/>
    <n v="30.176000000000002"/>
    <n v="0.52814337720526461"/>
  </r>
  <r>
    <n v="2166"/>
    <d v="2026-11-06T00:00:00"/>
    <n v="2026"/>
    <x v="3"/>
    <n v="11"/>
    <x v="10"/>
    <x v="3"/>
    <x v="13"/>
    <x v="2"/>
    <s v="New"/>
    <x v="4"/>
    <s v="Resistance Band Set"/>
    <n v="1"/>
    <n v="40.380000000000003"/>
    <n v="0.15"/>
    <n v="14.53"/>
    <n v="34.323"/>
    <n v="14.53"/>
    <n v="19.792999999999999"/>
    <n v="0.57666870611543275"/>
  </r>
  <r>
    <n v="3620"/>
    <d v="2026-11-06T00:00:00"/>
    <n v="2026"/>
    <x v="3"/>
    <n v="11"/>
    <x v="10"/>
    <x v="1"/>
    <x v="12"/>
    <x v="3"/>
    <s v="New"/>
    <x v="1"/>
    <s v="Trail Boots"/>
    <n v="1"/>
    <n v="142"/>
    <n v="0.05"/>
    <n v="81.099999999999994"/>
    <n v="134.9"/>
    <n v="81.099999999999994"/>
    <n v="53.800000000000011"/>
    <n v="0.39881393624907346"/>
  </r>
  <r>
    <n v="3986"/>
    <d v="2026-11-06T00:00:00"/>
    <n v="2026"/>
    <x v="3"/>
    <n v="11"/>
    <x v="10"/>
    <x v="0"/>
    <x v="15"/>
    <x v="3"/>
    <s v="New"/>
    <x v="2"/>
    <s v="Insulated Bottle"/>
    <n v="2"/>
    <n v="36.29"/>
    <n v="0.15"/>
    <n v="13.93"/>
    <n v="61.692999999999998"/>
    <n v="27.86"/>
    <n v="33.832999999999998"/>
    <n v="0.54840905775371596"/>
  </r>
  <r>
    <n v="4384"/>
    <d v="2026-11-06T00:00:00"/>
    <n v="2026"/>
    <x v="3"/>
    <n v="11"/>
    <x v="10"/>
    <x v="3"/>
    <x v="8"/>
    <x v="0"/>
    <s v="New"/>
    <x v="3"/>
    <s v="Compact Sleeping Bag"/>
    <n v="1"/>
    <n v="121.66"/>
    <n v="0"/>
    <n v="61.66"/>
    <n v="121.66"/>
    <n v="61.66"/>
    <n v="60"/>
    <n v="0.49317770836758179"/>
  </r>
  <r>
    <n v="4565"/>
    <d v="2026-11-06T00:00:00"/>
    <n v="2026"/>
    <x v="3"/>
    <n v="11"/>
    <x v="10"/>
    <x v="1"/>
    <x v="14"/>
    <x v="0"/>
    <s v="Returning"/>
    <x v="3"/>
    <s v="Compact Sleeping Bag"/>
    <n v="3"/>
    <n v="124.65"/>
    <n v="0.05"/>
    <n v="62.27"/>
    <n v="355.25250000000005"/>
    <n v="186.81"/>
    <n v="168.44250000000005"/>
    <n v="0.47414866890451163"/>
  </r>
  <r>
    <n v="4634"/>
    <d v="2026-11-06T00:00:00"/>
    <n v="2026"/>
    <x v="3"/>
    <n v="11"/>
    <x v="10"/>
    <x v="0"/>
    <x v="15"/>
    <x v="0"/>
    <s v="New"/>
    <x v="0"/>
    <s v="Commuter Helmet"/>
    <n v="2"/>
    <n v="80.61"/>
    <n v="0"/>
    <n v="43.72"/>
    <n v="161.22"/>
    <n v="87.44"/>
    <n v="73.78"/>
    <n v="0.45763552909068356"/>
  </r>
  <r>
    <n v="104"/>
    <d v="2026-11-07T00:00:00"/>
    <n v="2026"/>
    <x v="3"/>
    <n v="11"/>
    <x v="10"/>
    <x v="1"/>
    <x v="11"/>
    <x v="0"/>
    <s v="New"/>
    <x v="1"/>
    <s v="Summit Backpack 45L"/>
    <n v="1"/>
    <n v="153.96"/>
    <n v="0"/>
    <n v="80.62"/>
    <n v="153.96"/>
    <n v="80.62"/>
    <n v="73.34"/>
    <n v="0.47635749545336453"/>
  </r>
  <r>
    <n v="181"/>
    <d v="2026-11-07T00:00:00"/>
    <n v="2026"/>
    <x v="3"/>
    <n v="11"/>
    <x v="10"/>
    <x v="1"/>
    <x v="1"/>
    <x v="2"/>
    <s v="Returning"/>
    <x v="2"/>
    <s v="Insulated Bottle"/>
    <n v="1"/>
    <n v="35.58"/>
    <n v="0"/>
    <n v="13.4"/>
    <n v="35.58"/>
    <n v="13.4"/>
    <n v="22.18"/>
    <n v="0.62338392355255767"/>
  </r>
  <r>
    <n v="823"/>
    <d v="2026-11-07T00:00:00"/>
    <n v="2026"/>
    <x v="3"/>
    <n v="11"/>
    <x v="10"/>
    <x v="0"/>
    <x v="0"/>
    <x v="3"/>
    <s v="New"/>
    <x v="4"/>
    <s v="Recovery Roller"/>
    <n v="5"/>
    <n v="36.369999999999997"/>
    <n v="0.15"/>
    <n v="13.65"/>
    <n v="154.57249999999999"/>
    <n v="68.25"/>
    <n v="86.322499999999991"/>
    <n v="0.55845962250723769"/>
  </r>
  <r>
    <n v="1730"/>
    <d v="2026-11-07T00:00:00"/>
    <n v="2026"/>
    <x v="3"/>
    <n v="11"/>
    <x v="10"/>
    <x v="3"/>
    <x v="4"/>
    <x v="3"/>
    <s v="Returning"/>
    <x v="1"/>
    <s v="Summit Backpack 45L"/>
    <n v="2"/>
    <n v="151.55000000000001"/>
    <n v="0.1"/>
    <n v="80.48"/>
    <n v="272.79000000000002"/>
    <n v="160.96"/>
    <n v="111.83000000000001"/>
    <n v="0.40994904505297114"/>
  </r>
  <r>
    <n v="2710"/>
    <d v="2026-11-07T00:00:00"/>
    <n v="2026"/>
    <x v="3"/>
    <n v="11"/>
    <x v="10"/>
    <x v="0"/>
    <x v="9"/>
    <x v="2"/>
    <s v="New"/>
    <x v="3"/>
    <s v="Portable Camp Stove"/>
    <n v="2"/>
    <n v="80.67"/>
    <n v="0"/>
    <n v="40.5"/>
    <n v="161.34"/>
    <n v="81"/>
    <n v="80.34"/>
    <n v="0.49795462997396805"/>
  </r>
  <r>
    <n v="3018"/>
    <d v="2026-11-07T00:00:00"/>
    <n v="2026"/>
    <x v="3"/>
    <n v="11"/>
    <x v="10"/>
    <x v="3"/>
    <x v="7"/>
    <x v="1"/>
    <s v="Business"/>
    <x v="0"/>
    <s v="Commuter Helmet"/>
    <n v="10"/>
    <n v="81.48"/>
    <n v="0.05"/>
    <n v="43.7"/>
    <n v="774.06000000000006"/>
    <n v="437"/>
    <n v="337.06000000000006"/>
    <n v="0.43544428080510561"/>
  </r>
  <r>
    <n v="3735"/>
    <d v="2026-11-07T00:00:00"/>
    <n v="2026"/>
    <x v="3"/>
    <n v="11"/>
    <x v="10"/>
    <x v="3"/>
    <x v="8"/>
    <x v="2"/>
    <s v="Returning"/>
    <x v="2"/>
    <s v="Travel Backpack 35L"/>
    <n v="2"/>
    <n v="163.58000000000001"/>
    <n v="0.1"/>
    <n v="88.14"/>
    <n v="294.44400000000002"/>
    <n v="176.28"/>
    <n v="118.16400000000002"/>
    <n v="0.40131230386762851"/>
  </r>
  <r>
    <n v="4460"/>
    <d v="2026-11-07T00:00:00"/>
    <n v="2026"/>
    <x v="3"/>
    <n v="11"/>
    <x v="10"/>
    <x v="0"/>
    <x v="9"/>
    <x v="2"/>
    <s v="Returning"/>
    <x v="1"/>
    <s v="Trekking Poles"/>
    <n v="2"/>
    <n v="71.88"/>
    <n v="0.15"/>
    <n v="31.65"/>
    <n v="122.19599999999998"/>
    <n v="63.3"/>
    <n v="58.895999999999987"/>
    <n v="0.48197977020524396"/>
  </r>
  <r>
    <n v="319"/>
    <d v="2026-11-08T00:00:00"/>
    <n v="2026"/>
    <x v="3"/>
    <n v="11"/>
    <x v="10"/>
    <x v="3"/>
    <x v="8"/>
    <x v="0"/>
    <s v="Returning"/>
    <x v="2"/>
    <s v="Insulated Bottle"/>
    <n v="2"/>
    <n v="36.299999999999997"/>
    <n v="0.15"/>
    <n v="13.38"/>
    <n v="61.709999999999994"/>
    <n v="26.76"/>
    <n v="34.949999999999989"/>
    <n v="0.56635877491492448"/>
  </r>
  <r>
    <n v="595"/>
    <d v="2026-11-08T00:00:00"/>
    <n v="2026"/>
    <x v="3"/>
    <n v="11"/>
    <x v="10"/>
    <x v="1"/>
    <x v="12"/>
    <x v="0"/>
    <s v="New"/>
    <x v="4"/>
    <s v="Recovery Roller"/>
    <n v="2"/>
    <n v="36.159999999999997"/>
    <n v="0.1"/>
    <n v="13.79"/>
    <n v="65.087999999999994"/>
    <n v="27.58"/>
    <n v="37.507999999999996"/>
    <n v="0.57626597836774829"/>
  </r>
  <r>
    <n v="1623"/>
    <d v="2026-11-08T00:00:00"/>
    <n v="2026"/>
    <x v="3"/>
    <n v="11"/>
    <x v="10"/>
    <x v="2"/>
    <x v="5"/>
    <x v="0"/>
    <s v="Returning"/>
    <x v="2"/>
    <s v="Insulated Bottle"/>
    <n v="2"/>
    <n v="35.49"/>
    <n v="0.1"/>
    <n v="13.78"/>
    <n v="63.882000000000005"/>
    <n v="27.56"/>
    <n v="36.322000000000003"/>
    <n v="0.56857956857956859"/>
  </r>
  <r>
    <n v="2638"/>
    <d v="2026-11-08T00:00:00"/>
    <n v="2026"/>
    <x v="3"/>
    <n v="11"/>
    <x v="10"/>
    <x v="0"/>
    <x v="9"/>
    <x v="0"/>
    <s v="New"/>
    <x v="1"/>
    <s v="Trekking Poles"/>
    <n v="1"/>
    <n v="69.760000000000005"/>
    <n v="0.15"/>
    <n v="32.39"/>
    <n v="59.295999999999999"/>
    <n v="32.39"/>
    <n v="26.905999999999999"/>
    <n v="0.45375742039935241"/>
  </r>
  <r>
    <n v="2666"/>
    <d v="2026-11-08T00:00:00"/>
    <n v="2026"/>
    <x v="3"/>
    <n v="11"/>
    <x v="10"/>
    <x v="1"/>
    <x v="12"/>
    <x v="2"/>
    <s v="Business"/>
    <x v="3"/>
    <s v="Portable Camp Stove"/>
    <n v="6"/>
    <n v="81.37"/>
    <n v="0"/>
    <n v="39.5"/>
    <n v="488.22"/>
    <n v="237"/>
    <n v="251.22000000000003"/>
    <n v="0.5145631067961165"/>
  </r>
  <r>
    <n v="3505"/>
    <d v="2026-11-08T00:00:00"/>
    <n v="2026"/>
    <x v="3"/>
    <n v="11"/>
    <x v="10"/>
    <x v="1"/>
    <x v="12"/>
    <x v="1"/>
    <s v="Returning"/>
    <x v="0"/>
    <s v="Commuter Helmet"/>
    <n v="5"/>
    <n v="82.82"/>
    <n v="0.15"/>
    <n v="43.8"/>
    <n v="351.98499999999996"/>
    <n v="219"/>
    <n v="132.98499999999996"/>
    <n v="0.37781439549980816"/>
  </r>
  <r>
    <n v="3626"/>
    <d v="2026-11-08T00:00:00"/>
    <n v="2026"/>
    <x v="3"/>
    <n v="11"/>
    <x v="10"/>
    <x v="3"/>
    <x v="13"/>
    <x v="1"/>
    <s v="Business"/>
    <x v="0"/>
    <s v="Trail Bike Light"/>
    <n v="15"/>
    <n v="51.05"/>
    <n v="0.1"/>
    <n v="21.95"/>
    <n v="689.17500000000007"/>
    <n v="329.25"/>
    <n v="359.92500000000007"/>
    <n v="0.52225486995320491"/>
  </r>
  <r>
    <n v="3801"/>
    <d v="2026-11-08T00:00:00"/>
    <n v="2026"/>
    <x v="3"/>
    <n v="11"/>
    <x v="10"/>
    <x v="0"/>
    <x v="15"/>
    <x v="0"/>
    <s v="Returning"/>
    <x v="0"/>
    <s v="Cycling Pack 12L"/>
    <n v="3"/>
    <n v="101.68"/>
    <n v="0.1"/>
    <n v="51.9"/>
    <n v="274.536"/>
    <n v="155.69999999999999"/>
    <n v="118.83600000000001"/>
    <n v="0.43286126409651199"/>
  </r>
  <r>
    <n v="4685"/>
    <d v="2026-11-08T00:00:00"/>
    <n v="2026"/>
    <x v="3"/>
    <n v="11"/>
    <x v="10"/>
    <x v="3"/>
    <x v="13"/>
    <x v="1"/>
    <s v="Business"/>
    <x v="3"/>
    <s v="Portable Camp Stove"/>
    <n v="6"/>
    <n v="80.83"/>
    <n v="0.15"/>
    <n v="39.32"/>
    <n v="412.233"/>
    <n v="235.92000000000002"/>
    <n v="176.31299999999999"/>
    <n v="0.42770229457612563"/>
  </r>
  <r>
    <n v="4843"/>
    <d v="2026-11-08T00:00:00"/>
    <n v="2026"/>
    <x v="3"/>
    <n v="11"/>
    <x v="10"/>
    <x v="1"/>
    <x v="12"/>
    <x v="0"/>
    <s v="New"/>
    <x v="3"/>
    <s v="Compact Sleeping Bag"/>
    <n v="6"/>
    <n v="123.67"/>
    <n v="0.15"/>
    <n v="60.55"/>
    <n v="630.71699999999998"/>
    <n v="363.29999999999995"/>
    <n v="267.41700000000003"/>
    <n v="0.42398888883603902"/>
  </r>
  <r>
    <n v="4890"/>
    <d v="2026-11-08T00:00:00"/>
    <n v="2026"/>
    <x v="3"/>
    <n v="11"/>
    <x v="10"/>
    <x v="0"/>
    <x v="15"/>
    <x v="0"/>
    <s v="New"/>
    <x v="1"/>
    <s v="Hiking Daypack 20L"/>
    <n v="2"/>
    <n v="93.16"/>
    <n v="0.1"/>
    <n v="44.19"/>
    <n v="167.68799999999999"/>
    <n v="88.38"/>
    <n v="79.307999999999993"/>
    <n v="0.47294976384714471"/>
  </r>
  <r>
    <n v="4913"/>
    <d v="2026-11-08T00:00:00"/>
    <n v="2026"/>
    <x v="3"/>
    <n v="11"/>
    <x v="10"/>
    <x v="2"/>
    <x v="2"/>
    <x v="3"/>
    <s v="New"/>
    <x v="0"/>
    <s v="Commuter Helmet"/>
    <n v="1"/>
    <n v="83.79"/>
    <n v="0.1"/>
    <n v="42.8"/>
    <n v="75.411000000000001"/>
    <n v="42.8"/>
    <n v="32.611000000000004"/>
    <n v="0.43244354271923197"/>
  </r>
  <r>
    <n v="5079"/>
    <d v="2026-11-08T00:00:00"/>
    <n v="2026"/>
    <x v="3"/>
    <n v="11"/>
    <x v="10"/>
    <x v="2"/>
    <x v="16"/>
    <x v="0"/>
    <s v="New"/>
    <x v="4"/>
    <s v="Weighted Vest"/>
    <n v="1"/>
    <n v="120.98"/>
    <n v="0.1"/>
    <n v="70.59"/>
    <n v="108.88200000000001"/>
    <n v="70.59"/>
    <n v="38.292000000000002"/>
    <n v="0.35168347385242738"/>
  </r>
  <r>
    <n v="366"/>
    <d v="2026-11-09T00:00:00"/>
    <n v="2026"/>
    <x v="3"/>
    <n v="11"/>
    <x v="10"/>
    <x v="3"/>
    <x v="13"/>
    <x v="2"/>
    <s v="Returning"/>
    <x v="1"/>
    <s v="Summit Backpack 45L"/>
    <n v="1"/>
    <n v="152.05000000000001"/>
    <n v="0.15"/>
    <n v="80.56"/>
    <n v="129.24250000000001"/>
    <n v="80.56"/>
    <n v="48.682500000000005"/>
    <n v="0.37667562914675901"/>
  </r>
  <r>
    <n v="567"/>
    <d v="2026-11-09T00:00:00"/>
    <n v="2026"/>
    <x v="3"/>
    <n v="11"/>
    <x v="10"/>
    <x v="0"/>
    <x v="9"/>
    <x v="2"/>
    <s v="New"/>
    <x v="2"/>
    <s v="Insulated Bottle"/>
    <n v="3"/>
    <n v="36.14"/>
    <n v="0.1"/>
    <n v="13.23"/>
    <n v="97.578000000000003"/>
    <n v="39.69"/>
    <n v="57.888000000000005"/>
    <n v="0.59324847814056447"/>
  </r>
  <r>
    <n v="1051"/>
    <d v="2026-11-09T00:00:00"/>
    <n v="2026"/>
    <x v="3"/>
    <n v="11"/>
    <x v="10"/>
    <x v="3"/>
    <x v="13"/>
    <x v="1"/>
    <s v="Business"/>
    <x v="1"/>
    <s v="Hiking Daypack 20L"/>
    <n v="12"/>
    <n v="90.99"/>
    <n v="0.2"/>
    <n v="45.51"/>
    <n v="873.50399999999991"/>
    <n v="546.12"/>
    <n v="327.3839999999999"/>
    <n v="0.37479393339927458"/>
  </r>
  <r>
    <n v="1934"/>
    <d v="2026-11-09T00:00:00"/>
    <n v="2026"/>
    <x v="3"/>
    <n v="11"/>
    <x v="10"/>
    <x v="3"/>
    <x v="13"/>
    <x v="3"/>
    <s v="Business"/>
    <x v="0"/>
    <s v="Trail Bike Light"/>
    <n v="1"/>
    <n v="50.55"/>
    <n v="0.05"/>
    <n v="22.09"/>
    <n v="48.022499999999994"/>
    <n v="22.09"/>
    <n v="25.932499999999994"/>
    <n v="0.54000728825029931"/>
  </r>
  <r>
    <n v="2056"/>
    <d v="2026-11-09T00:00:00"/>
    <n v="2026"/>
    <x v="3"/>
    <n v="11"/>
    <x v="10"/>
    <x v="0"/>
    <x v="0"/>
    <x v="2"/>
    <s v="New"/>
    <x v="4"/>
    <s v="Training Mat"/>
    <n v="1"/>
    <n v="51.65"/>
    <n v="0.15"/>
    <n v="21.86"/>
    <n v="43.902499999999996"/>
    <n v="21.86"/>
    <n v="22.042499999999997"/>
    <n v="0.50207846933545919"/>
  </r>
  <r>
    <n v="2115"/>
    <d v="2026-11-09T00:00:00"/>
    <n v="2026"/>
    <x v="3"/>
    <n v="11"/>
    <x v="10"/>
    <x v="1"/>
    <x v="12"/>
    <x v="0"/>
    <s v="New"/>
    <x v="0"/>
    <s v="Commuter Helmet"/>
    <n v="5"/>
    <n v="82.96"/>
    <n v="0"/>
    <n v="43.55"/>
    <n v="414.79999999999995"/>
    <n v="217.75"/>
    <n v="197.04999999999995"/>
    <n v="0.47504821600771452"/>
  </r>
  <r>
    <n v="2437"/>
    <d v="2026-11-09T00:00:00"/>
    <n v="2026"/>
    <x v="3"/>
    <n v="11"/>
    <x v="10"/>
    <x v="3"/>
    <x v="4"/>
    <x v="3"/>
    <s v="Business"/>
    <x v="1"/>
    <s v="Trekking Poles"/>
    <n v="1"/>
    <n v="70.3"/>
    <n v="0.05"/>
    <n v="33.31"/>
    <n v="66.784999999999997"/>
    <n v="33.31"/>
    <n v="33.474999999999994"/>
    <n v="0.50123530732949007"/>
  </r>
  <r>
    <n v="3380"/>
    <d v="2026-11-09T00:00:00"/>
    <n v="2026"/>
    <x v="3"/>
    <n v="11"/>
    <x v="10"/>
    <x v="2"/>
    <x v="2"/>
    <x v="2"/>
    <s v="Returning"/>
    <x v="2"/>
    <s v="Packing Cube Set"/>
    <n v="2"/>
    <n v="47.12"/>
    <n v="0.15"/>
    <n v="18.64"/>
    <n v="80.103999999999999"/>
    <n v="37.28"/>
    <n v="42.823999999999998"/>
    <n v="0.5346050134824728"/>
  </r>
  <r>
    <n v="3648"/>
    <d v="2026-11-09T00:00:00"/>
    <n v="2026"/>
    <x v="3"/>
    <n v="11"/>
    <x v="10"/>
    <x v="0"/>
    <x v="15"/>
    <x v="3"/>
    <s v="New"/>
    <x v="4"/>
    <s v="Resistance Band Set"/>
    <n v="4"/>
    <n v="39.82"/>
    <n v="0.2"/>
    <n v="14.98"/>
    <n v="127.42400000000001"/>
    <n v="59.92"/>
    <n v="67.504000000000005"/>
    <n v="0.52975891511803119"/>
  </r>
  <r>
    <n v="3692"/>
    <d v="2026-11-09T00:00:00"/>
    <n v="2026"/>
    <x v="3"/>
    <n v="11"/>
    <x v="10"/>
    <x v="1"/>
    <x v="14"/>
    <x v="0"/>
    <s v="Returning"/>
    <x v="1"/>
    <s v="Summit Backpack 45L"/>
    <n v="4"/>
    <n v="154.27000000000001"/>
    <n v="0.05"/>
    <n v="78.36"/>
    <n v="586.226"/>
    <n v="313.44"/>
    <n v="272.786"/>
    <n v="0.46532565938733528"/>
  </r>
  <r>
    <n v="4406"/>
    <d v="2026-11-09T00:00:00"/>
    <n v="2026"/>
    <x v="3"/>
    <n v="11"/>
    <x v="10"/>
    <x v="0"/>
    <x v="0"/>
    <x v="0"/>
    <s v="New"/>
    <x v="1"/>
    <s v="Trail Boots"/>
    <n v="1"/>
    <n v="143.02000000000001"/>
    <n v="0.1"/>
    <n v="79.25"/>
    <n v="128.71800000000002"/>
    <n v="79.25"/>
    <n v="49.468000000000018"/>
    <n v="0.3843129942976119"/>
  </r>
  <r>
    <n v="4550"/>
    <d v="2026-11-09T00:00:00"/>
    <n v="2026"/>
    <x v="3"/>
    <n v="11"/>
    <x v="10"/>
    <x v="2"/>
    <x v="10"/>
    <x v="2"/>
    <s v="Returning"/>
    <x v="4"/>
    <s v="Recovery Roller"/>
    <n v="1"/>
    <n v="35.36"/>
    <n v="0"/>
    <n v="13.74"/>
    <n v="35.36"/>
    <n v="13.74"/>
    <n v="21.619999999999997"/>
    <n v="0.61142533936651577"/>
  </r>
  <r>
    <n v="4855"/>
    <d v="2026-11-09T00:00:00"/>
    <n v="2026"/>
    <x v="3"/>
    <n v="11"/>
    <x v="10"/>
    <x v="1"/>
    <x v="6"/>
    <x v="0"/>
    <s v="Returning"/>
    <x v="1"/>
    <s v="Summit Backpack 45L"/>
    <n v="1"/>
    <n v="156.82"/>
    <n v="0.1"/>
    <n v="77.12"/>
    <n v="141.13800000000001"/>
    <n v="77.12"/>
    <n v="64.018000000000001"/>
    <n v="0.45358443509189589"/>
  </r>
  <r>
    <n v="5151"/>
    <d v="2026-11-09T00:00:00"/>
    <n v="2026"/>
    <x v="3"/>
    <n v="11"/>
    <x v="10"/>
    <x v="2"/>
    <x v="16"/>
    <x v="1"/>
    <s v="Business"/>
    <x v="4"/>
    <s v="Resistance Band Set"/>
    <n v="10"/>
    <n v="40.98"/>
    <n v="0.1"/>
    <n v="14.6"/>
    <n v="368.82"/>
    <n v="146"/>
    <n v="222.82"/>
    <n v="0.60414294235670518"/>
  </r>
  <r>
    <n v="5189"/>
    <d v="2026-11-09T00:00:00"/>
    <n v="2026"/>
    <x v="3"/>
    <n v="11"/>
    <x v="10"/>
    <x v="3"/>
    <x v="8"/>
    <x v="2"/>
    <s v="New"/>
    <x v="1"/>
    <s v="Trail Boots"/>
    <n v="3"/>
    <n v="144.22999999999999"/>
    <n v="0"/>
    <n v="80.959999999999994"/>
    <n v="432.68999999999994"/>
    <n v="242.88"/>
    <n v="189.80999999999995"/>
    <n v="0.43867433959647778"/>
  </r>
  <r>
    <n v="726"/>
    <d v="2026-11-10T00:00:00"/>
    <n v="2026"/>
    <x v="3"/>
    <n v="11"/>
    <x v="10"/>
    <x v="3"/>
    <x v="7"/>
    <x v="0"/>
    <s v="New"/>
    <x v="1"/>
    <s v="Hiking Daypack 20L"/>
    <n v="1"/>
    <n v="90.23"/>
    <n v="0"/>
    <n v="44.06"/>
    <n v="90.23"/>
    <n v="44.06"/>
    <n v="46.17"/>
    <n v="0.51169234179319512"/>
  </r>
  <r>
    <n v="2154"/>
    <d v="2026-11-10T00:00:00"/>
    <n v="2026"/>
    <x v="3"/>
    <n v="11"/>
    <x v="10"/>
    <x v="3"/>
    <x v="7"/>
    <x v="0"/>
    <s v="New"/>
    <x v="1"/>
    <s v="Summit Backpack 45L"/>
    <n v="5"/>
    <n v="152.82"/>
    <n v="0.1"/>
    <n v="80.09"/>
    <n v="687.68999999999994"/>
    <n v="400.45000000000005"/>
    <n v="287.2399999999999"/>
    <n v="0.417688202533118"/>
  </r>
  <r>
    <n v="4403"/>
    <d v="2026-11-10T00:00:00"/>
    <n v="2026"/>
    <x v="3"/>
    <n v="11"/>
    <x v="10"/>
    <x v="0"/>
    <x v="0"/>
    <x v="0"/>
    <s v="Business"/>
    <x v="2"/>
    <s v="Insulated Bottle"/>
    <n v="2"/>
    <n v="36.61"/>
    <n v="0.05"/>
    <n v="13.31"/>
    <n v="69.558999999999997"/>
    <n v="26.62"/>
    <n v="42.938999999999993"/>
    <n v="0.61730329648212301"/>
  </r>
  <r>
    <n v="4924"/>
    <d v="2026-11-10T00:00:00"/>
    <n v="2026"/>
    <x v="3"/>
    <n v="11"/>
    <x v="10"/>
    <x v="3"/>
    <x v="8"/>
    <x v="1"/>
    <s v="Business"/>
    <x v="1"/>
    <s v="Summit Backpack 45L"/>
    <n v="12"/>
    <n v="150.75"/>
    <n v="0.1"/>
    <n v="80.569999999999993"/>
    <n v="1628.1000000000001"/>
    <n v="966.83999999999992"/>
    <n v="661.26000000000022"/>
    <n v="0.40615441311958733"/>
  </r>
  <r>
    <n v="25"/>
    <d v="2026-11-11T00:00:00"/>
    <n v="2026"/>
    <x v="3"/>
    <n v="11"/>
    <x v="10"/>
    <x v="0"/>
    <x v="0"/>
    <x v="0"/>
    <s v="Returning"/>
    <x v="1"/>
    <s v="Trail Boots"/>
    <n v="1"/>
    <n v="145.83000000000001"/>
    <n v="0.1"/>
    <n v="79.14"/>
    <n v="131.24700000000001"/>
    <n v="79.14"/>
    <n v="52.107000000000014"/>
    <n v="0.39701478890946085"/>
  </r>
  <r>
    <n v="252"/>
    <d v="2026-11-11T00:00:00"/>
    <n v="2026"/>
    <x v="3"/>
    <n v="11"/>
    <x v="10"/>
    <x v="0"/>
    <x v="0"/>
    <x v="0"/>
    <s v="Returning"/>
    <x v="2"/>
    <s v="Travel Backpack 35L"/>
    <n v="4"/>
    <n v="162.04"/>
    <n v="0"/>
    <n v="85.77"/>
    <n v="648.16"/>
    <n v="343.08"/>
    <n v="305.08"/>
    <n v="0.47068625030856581"/>
  </r>
  <r>
    <n v="1203"/>
    <d v="2026-11-11T00:00:00"/>
    <n v="2026"/>
    <x v="3"/>
    <n v="11"/>
    <x v="10"/>
    <x v="3"/>
    <x v="8"/>
    <x v="2"/>
    <s v="Returning"/>
    <x v="1"/>
    <s v="Trail Boots"/>
    <n v="2"/>
    <n v="141.33000000000001"/>
    <n v="0.05"/>
    <n v="79.739999999999995"/>
    <n v="268.52699999999999"/>
    <n v="159.47999999999999"/>
    <n v="109.047"/>
    <n v="0.40609324202035552"/>
  </r>
  <r>
    <n v="1567"/>
    <d v="2026-11-11T00:00:00"/>
    <n v="2026"/>
    <x v="3"/>
    <n v="11"/>
    <x v="10"/>
    <x v="2"/>
    <x v="16"/>
    <x v="0"/>
    <s v="Returning"/>
    <x v="3"/>
    <s v="Compact Sleeping Bag"/>
    <n v="1"/>
    <n v="125.11"/>
    <n v="0.1"/>
    <n v="61.65"/>
    <n v="112.599"/>
    <n v="61.65"/>
    <n v="50.949000000000005"/>
    <n v="0.45248181600191834"/>
  </r>
  <r>
    <n v="2060"/>
    <d v="2026-11-11T00:00:00"/>
    <n v="2026"/>
    <x v="3"/>
    <n v="11"/>
    <x v="10"/>
    <x v="2"/>
    <x v="5"/>
    <x v="0"/>
    <s v="Business"/>
    <x v="3"/>
    <s v="Compact Sleeping Bag"/>
    <n v="3"/>
    <n v="124.55"/>
    <n v="0.15"/>
    <n v="60.68"/>
    <n v="317.60249999999996"/>
    <n v="182.04"/>
    <n v="135.56249999999997"/>
    <n v="0.42683070819656643"/>
  </r>
  <r>
    <n v="2485"/>
    <d v="2026-11-11T00:00:00"/>
    <n v="2026"/>
    <x v="3"/>
    <n v="11"/>
    <x v="10"/>
    <x v="2"/>
    <x v="10"/>
    <x v="2"/>
    <s v="Returning"/>
    <x v="1"/>
    <s v="Trail Boots"/>
    <n v="1"/>
    <n v="143.77000000000001"/>
    <n v="0.1"/>
    <n v="81.02"/>
    <n v="129.393"/>
    <n v="81.02"/>
    <n v="48.373000000000005"/>
    <n v="0.3738455712441941"/>
  </r>
  <r>
    <n v="3101"/>
    <d v="2026-11-11T00:00:00"/>
    <n v="2026"/>
    <x v="3"/>
    <n v="11"/>
    <x v="10"/>
    <x v="3"/>
    <x v="8"/>
    <x v="0"/>
    <s v="New"/>
    <x v="3"/>
    <s v="Compact Sleeping Bag"/>
    <n v="3"/>
    <n v="124.72"/>
    <n v="0.15"/>
    <n v="60.35"/>
    <n v="318.03599999999994"/>
    <n v="181.05"/>
    <n v="136.98599999999993"/>
    <n v="0.4307248236048748"/>
  </r>
  <r>
    <n v="3165"/>
    <d v="2026-11-11T00:00:00"/>
    <n v="2026"/>
    <x v="3"/>
    <n v="11"/>
    <x v="10"/>
    <x v="2"/>
    <x v="2"/>
    <x v="2"/>
    <s v="Returning"/>
    <x v="4"/>
    <s v="Recovery Roller"/>
    <n v="1"/>
    <n v="35.729999999999997"/>
    <n v="0.1"/>
    <n v="14.15"/>
    <n v="32.156999999999996"/>
    <n v="14.15"/>
    <n v="18.006999999999998"/>
    <n v="0.55997139036601673"/>
  </r>
  <r>
    <n v="4179"/>
    <d v="2026-11-11T00:00:00"/>
    <n v="2026"/>
    <x v="3"/>
    <n v="11"/>
    <x v="10"/>
    <x v="2"/>
    <x v="3"/>
    <x v="2"/>
    <s v="Business"/>
    <x v="2"/>
    <s v="Travel Backpack 35L"/>
    <n v="2"/>
    <n v="166.1"/>
    <n v="0.05"/>
    <n v="88.2"/>
    <n v="315.58999999999997"/>
    <n v="176.4"/>
    <n v="139.18999999999997"/>
    <n v="0.44104692797617157"/>
  </r>
  <r>
    <n v="4829"/>
    <d v="2026-11-11T00:00:00"/>
    <n v="2026"/>
    <x v="3"/>
    <n v="11"/>
    <x v="10"/>
    <x v="2"/>
    <x v="16"/>
    <x v="3"/>
    <s v="New"/>
    <x v="0"/>
    <s v="Commuter Helmet"/>
    <n v="2"/>
    <n v="81.27"/>
    <n v="0.05"/>
    <n v="43.04"/>
    <n v="154.41299999999998"/>
    <n v="86.08"/>
    <n v="68.332999999999984"/>
    <n v="0.44253398353765544"/>
  </r>
  <r>
    <n v="4943"/>
    <d v="2026-11-11T00:00:00"/>
    <n v="2026"/>
    <x v="3"/>
    <n v="11"/>
    <x v="10"/>
    <x v="0"/>
    <x v="9"/>
    <x v="1"/>
    <s v="Returning"/>
    <x v="3"/>
    <s v="Trail Tent 2P"/>
    <n v="10"/>
    <n v="191.98"/>
    <n v="0.1"/>
    <n v="102.73"/>
    <n v="1727.82"/>
    <n v="1027.3"/>
    <n v="700.52"/>
    <n v="0.40543575140929033"/>
  </r>
  <r>
    <n v="887"/>
    <d v="2026-11-12T00:00:00"/>
    <n v="2026"/>
    <x v="3"/>
    <n v="11"/>
    <x v="10"/>
    <x v="3"/>
    <x v="8"/>
    <x v="2"/>
    <s v="Returning"/>
    <x v="1"/>
    <s v="Hiking Daypack 20L"/>
    <n v="6"/>
    <n v="89.87"/>
    <n v="0.2"/>
    <n v="44.47"/>
    <n v="431.37600000000003"/>
    <n v="266.82"/>
    <n v="164.55600000000004"/>
    <n v="0.3814676755313231"/>
  </r>
  <r>
    <n v="1090"/>
    <d v="2026-11-12T00:00:00"/>
    <n v="2026"/>
    <x v="3"/>
    <n v="11"/>
    <x v="10"/>
    <x v="1"/>
    <x v="14"/>
    <x v="3"/>
    <s v="New"/>
    <x v="0"/>
    <s v="Trail Bike Light"/>
    <n v="3"/>
    <n v="51.44"/>
    <n v="0.1"/>
    <n v="23.11"/>
    <n v="138.88800000000001"/>
    <n v="69.33"/>
    <n v="69.558000000000007"/>
    <n v="0.50082080525315364"/>
  </r>
  <r>
    <n v="2090"/>
    <d v="2026-11-12T00:00:00"/>
    <n v="2026"/>
    <x v="3"/>
    <n v="11"/>
    <x v="10"/>
    <x v="3"/>
    <x v="4"/>
    <x v="3"/>
    <s v="New"/>
    <x v="2"/>
    <s v="Packing Cube Set"/>
    <n v="4"/>
    <n v="46.68"/>
    <n v="0.05"/>
    <n v="17.96"/>
    <n v="177.38399999999999"/>
    <n v="71.84"/>
    <n v="105.54399999999998"/>
    <n v="0.59500293149325756"/>
  </r>
  <r>
    <n v="2561"/>
    <d v="2026-11-12T00:00:00"/>
    <n v="2026"/>
    <x v="3"/>
    <n v="11"/>
    <x v="10"/>
    <x v="1"/>
    <x v="12"/>
    <x v="2"/>
    <s v="New"/>
    <x v="1"/>
    <s v="Trekking Poles"/>
    <n v="4"/>
    <n v="73.05"/>
    <n v="0.2"/>
    <n v="32.82"/>
    <n v="233.76"/>
    <n v="131.28"/>
    <n v="102.47999999999999"/>
    <n v="0.4383983572895277"/>
  </r>
  <r>
    <n v="2855"/>
    <d v="2026-11-12T00:00:00"/>
    <n v="2026"/>
    <x v="3"/>
    <n v="11"/>
    <x v="10"/>
    <x v="2"/>
    <x v="10"/>
    <x v="3"/>
    <s v="New"/>
    <x v="3"/>
    <s v="Compact Sleeping Bag"/>
    <n v="1"/>
    <n v="125.32"/>
    <n v="0.15"/>
    <n v="59.49"/>
    <n v="106.52199999999999"/>
    <n v="59.49"/>
    <n v="47.031999999999989"/>
    <n v="0.44152381667636725"/>
  </r>
  <r>
    <n v="4421"/>
    <d v="2026-11-12T00:00:00"/>
    <n v="2026"/>
    <x v="3"/>
    <n v="11"/>
    <x v="10"/>
    <x v="1"/>
    <x v="11"/>
    <x v="3"/>
    <s v="Business"/>
    <x v="4"/>
    <s v="Weighted Vest"/>
    <n v="2"/>
    <n v="123.49"/>
    <n v="0.15"/>
    <n v="68.08"/>
    <n v="209.93299999999999"/>
    <n v="136.16"/>
    <n v="73.772999999999996"/>
    <n v="0.35141211719929694"/>
  </r>
  <r>
    <n v="195"/>
    <d v="2026-11-13T00:00:00"/>
    <n v="2026"/>
    <x v="3"/>
    <n v="11"/>
    <x v="10"/>
    <x v="1"/>
    <x v="12"/>
    <x v="2"/>
    <s v="Returning"/>
    <x v="2"/>
    <s v="Packing Cube Set"/>
    <n v="1"/>
    <n v="47.37"/>
    <n v="0.2"/>
    <n v="18.739999999999998"/>
    <n v="37.896000000000001"/>
    <n v="18.739999999999998"/>
    <n v="19.156000000000002"/>
    <n v="0.50548870593202455"/>
  </r>
  <r>
    <n v="520"/>
    <d v="2026-11-13T00:00:00"/>
    <n v="2026"/>
    <x v="3"/>
    <n v="11"/>
    <x v="10"/>
    <x v="1"/>
    <x v="12"/>
    <x v="1"/>
    <s v="Business"/>
    <x v="1"/>
    <s v="Hiking Daypack 20L"/>
    <n v="6"/>
    <n v="92.31"/>
    <n v="0.05"/>
    <n v="46.12"/>
    <n v="526.16700000000003"/>
    <n v="276.71999999999997"/>
    <n v="249.44700000000006"/>
    <n v="0.47408332335551268"/>
  </r>
  <r>
    <n v="646"/>
    <d v="2026-11-13T00:00:00"/>
    <n v="2026"/>
    <x v="3"/>
    <n v="11"/>
    <x v="10"/>
    <x v="2"/>
    <x v="16"/>
    <x v="2"/>
    <s v="Returning"/>
    <x v="0"/>
    <s v="Trail Bike Light"/>
    <n v="1"/>
    <n v="49.53"/>
    <n v="0.1"/>
    <n v="22.18"/>
    <n v="44.577000000000005"/>
    <n v="22.18"/>
    <n v="22.397000000000006"/>
    <n v="0.50243399062296712"/>
  </r>
  <r>
    <n v="893"/>
    <d v="2026-11-13T00:00:00"/>
    <n v="2026"/>
    <x v="3"/>
    <n v="11"/>
    <x v="10"/>
    <x v="3"/>
    <x v="8"/>
    <x v="0"/>
    <s v="New"/>
    <x v="2"/>
    <s v="Packing Cube Set"/>
    <n v="4"/>
    <n v="47.62"/>
    <n v="0.2"/>
    <n v="18.100000000000001"/>
    <n v="152.38399999999999"/>
    <n v="72.400000000000006"/>
    <n v="79.98399999999998"/>
    <n v="0.52488450230995376"/>
  </r>
  <r>
    <n v="916"/>
    <d v="2026-11-13T00:00:00"/>
    <n v="2026"/>
    <x v="3"/>
    <n v="11"/>
    <x v="10"/>
    <x v="1"/>
    <x v="6"/>
    <x v="0"/>
    <s v="New"/>
    <x v="0"/>
    <s v="Trail Bike Light"/>
    <n v="4"/>
    <n v="51.93"/>
    <n v="0.05"/>
    <n v="22.62"/>
    <n v="197.334"/>
    <n v="90.48"/>
    <n v="106.854"/>
    <n v="0.54148803551339353"/>
  </r>
  <r>
    <n v="1295"/>
    <d v="2026-11-13T00:00:00"/>
    <n v="2026"/>
    <x v="3"/>
    <n v="11"/>
    <x v="10"/>
    <x v="1"/>
    <x v="11"/>
    <x v="3"/>
    <s v="New"/>
    <x v="1"/>
    <s v="Summit Backpack 45L"/>
    <n v="1"/>
    <n v="155.44999999999999"/>
    <n v="0.05"/>
    <n v="77.25"/>
    <n v="147.67749999999998"/>
    <n v="77.25"/>
    <n v="70.427499999999981"/>
    <n v="0.47690067884410281"/>
  </r>
  <r>
    <n v="3438"/>
    <d v="2026-11-13T00:00:00"/>
    <n v="2026"/>
    <x v="3"/>
    <n v="11"/>
    <x v="10"/>
    <x v="0"/>
    <x v="0"/>
    <x v="0"/>
    <s v="Returning"/>
    <x v="0"/>
    <s v="Compact Repair Kit"/>
    <n v="4"/>
    <n v="40.03"/>
    <n v="0.05"/>
    <n v="16.78"/>
    <n v="152.114"/>
    <n v="67.12"/>
    <n v="84.994"/>
    <n v="0.5587519886400989"/>
  </r>
  <r>
    <n v="3573"/>
    <d v="2026-11-13T00:00:00"/>
    <n v="2026"/>
    <x v="3"/>
    <n v="11"/>
    <x v="10"/>
    <x v="0"/>
    <x v="9"/>
    <x v="0"/>
    <s v="Returning"/>
    <x v="1"/>
    <s v="Summit Backpack 45L"/>
    <n v="2"/>
    <n v="152.96"/>
    <n v="0.1"/>
    <n v="79.12"/>
    <n v="275.32800000000003"/>
    <n v="158.24"/>
    <n v="117.08800000000002"/>
    <n v="0.4252673175267318"/>
  </r>
  <r>
    <n v="4257"/>
    <d v="2026-11-13T00:00:00"/>
    <n v="2026"/>
    <x v="3"/>
    <n v="11"/>
    <x v="10"/>
    <x v="3"/>
    <x v="13"/>
    <x v="2"/>
    <s v="New"/>
    <x v="4"/>
    <s v="Weighted Vest"/>
    <n v="2"/>
    <n v="124.06"/>
    <n v="0.05"/>
    <n v="69.98"/>
    <n v="235.714"/>
    <n v="139.96"/>
    <n v="95.753999999999991"/>
    <n v="0.40622958330858577"/>
  </r>
  <r>
    <n v="4389"/>
    <d v="2026-11-13T00:00:00"/>
    <n v="2026"/>
    <x v="3"/>
    <n v="11"/>
    <x v="10"/>
    <x v="2"/>
    <x v="10"/>
    <x v="3"/>
    <s v="New"/>
    <x v="1"/>
    <s v="Summit Backpack 45L"/>
    <n v="1"/>
    <n v="151.66"/>
    <n v="0.1"/>
    <n v="80.209999999999994"/>
    <n v="136.494"/>
    <n v="80.209999999999994"/>
    <n v="56.284000000000006"/>
    <n v="0.41235512183685735"/>
  </r>
  <r>
    <n v="4887"/>
    <d v="2026-11-13T00:00:00"/>
    <n v="2026"/>
    <x v="3"/>
    <n v="11"/>
    <x v="10"/>
    <x v="3"/>
    <x v="8"/>
    <x v="0"/>
    <s v="New"/>
    <x v="1"/>
    <s v="Trail Boots"/>
    <n v="2"/>
    <n v="142.30000000000001"/>
    <n v="0.15"/>
    <n v="77.760000000000005"/>
    <n v="241.91000000000003"/>
    <n v="155.52000000000001"/>
    <n v="86.390000000000015"/>
    <n v="0.35711628291513375"/>
  </r>
  <r>
    <n v="5007"/>
    <d v="2026-11-13T00:00:00"/>
    <n v="2026"/>
    <x v="3"/>
    <n v="11"/>
    <x v="10"/>
    <x v="1"/>
    <x v="14"/>
    <x v="0"/>
    <s v="Business"/>
    <x v="2"/>
    <s v="Travel Backpack 35L"/>
    <n v="4"/>
    <n v="161.97"/>
    <n v="0.05"/>
    <n v="87.2"/>
    <n v="615.48599999999999"/>
    <n v="348.8"/>
    <n v="266.68599999999998"/>
    <n v="0.4332933649181297"/>
  </r>
  <r>
    <n v="5111"/>
    <d v="2026-11-13T00:00:00"/>
    <n v="2026"/>
    <x v="3"/>
    <n v="11"/>
    <x v="10"/>
    <x v="1"/>
    <x v="14"/>
    <x v="1"/>
    <s v="Business"/>
    <x v="2"/>
    <s v="Carry-On Duffel"/>
    <n v="5"/>
    <n v="133.99"/>
    <n v="0.15"/>
    <n v="65.55"/>
    <n v="569.45749999999998"/>
    <n v="327.75"/>
    <n v="241.70749999999998"/>
    <n v="0.42445221987593451"/>
  </r>
  <r>
    <n v="5177"/>
    <d v="2026-11-13T00:00:00"/>
    <n v="2026"/>
    <x v="3"/>
    <n v="11"/>
    <x v="10"/>
    <x v="1"/>
    <x v="6"/>
    <x v="2"/>
    <s v="Returning"/>
    <x v="3"/>
    <s v="Portable Camp Stove"/>
    <n v="2"/>
    <n v="83.18"/>
    <n v="0.1"/>
    <n v="40.479999999999997"/>
    <n v="149.72400000000002"/>
    <n v="80.959999999999994"/>
    <n v="68.764000000000024"/>
    <n v="0.45927172664369115"/>
  </r>
  <r>
    <n v="584"/>
    <d v="2026-11-14T00:00:00"/>
    <n v="2026"/>
    <x v="3"/>
    <n v="11"/>
    <x v="10"/>
    <x v="1"/>
    <x v="12"/>
    <x v="0"/>
    <s v="New"/>
    <x v="1"/>
    <s v="Hiking Daypack 20L"/>
    <n v="1"/>
    <n v="91.95"/>
    <n v="0"/>
    <n v="46.64"/>
    <n v="91.95"/>
    <n v="46.64"/>
    <n v="45.31"/>
    <n v="0.49276780859162589"/>
  </r>
  <r>
    <n v="621"/>
    <d v="2026-11-14T00:00:00"/>
    <n v="2026"/>
    <x v="3"/>
    <n v="11"/>
    <x v="10"/>
    <x v="3"/>
    <x v="13"/>
    <x v="1"/>
    <s v="Business"/>
    <x v="2"/>
    <s v="Insulated Bottle"/>
    <n v="5"/>
    <n v="35.68"/>
    <n v="0.15"/>
    <n v="13.48"/>
    <n v="151.64000000000001"/>
    <n v="67.400000000000006"/>
    <n v="84.240000000000009"/>
    <n v="0.55552624637298864"/>
  </r>
  <r>
    <n v="623"/>
    <d v="2026-11-14T00:00:00"/>
    <n v="2026"/>
    <x v="3"/>
    <n v="11"/>
    <x v="10"/>
    <x v="2"/>
    <x v="16"/>
    <x v="0"/>
    <s v="Returning"/>
    <x v="3"/>
    <s v="Alpine Tent 4P"/>
    <n v="3"/>
    <n v="336.58"/>
    <n v="0.15"/>
    <n v="198.99"/>
    <n v="858.279"/>
    <n v="596.97"/>
    <n v="261.30899999999997"/>
    <n v="0.3044569423229509"/>
  </r>
  <r>
    <n v="1431"/>
    <d v="2026-11-14T00:00:00"/>
    <n v="2026"/>
    <x v="3"/>
    <n v="11"/>
    <x v="10"/>
    <x v="2"/>
    <x v="2"/>
    <x v="0"/>
    <s v="New"/>
    <x v="4"/>
    <s v="Recovery Roller"/>
    <n v="2"/>
    <n v="36.979999999999997"/>
    <n v="0.15"/>
    <n v="14.13"/>
    <n v="62.865999999999993"/>
    <n v="28.26"/>
    <n v="34.605999999999995"/>
    <n v="0.55047243342983487"/>
  </r>
  <r>
    <n v="1520"/>
    <d v="2026-11-14T00:00:00"/>
    <n v="2026"/>
    <x v="3"/>
    <n v="11"/>
    <x v="10"/>
    <x v="3"/>
    <x v="13"/>
    <x v="3"/>
    <s v="New"/>
    <x v="4"/>
    <s v="Recovery Roller"/>
    <n v="2"/>
    <n v="36.15"/>
    <n v="0"/>
    <n v="13.51"/>
    <n v="72.3"/>
    <n v="27.02"/>
    <n v="45.28"/>
    <n v="0.62627939142461964"/>
  </r>
  <r>
    <n v="1791"/>
    <d v="2026-11-14T00:00:00"/>
    <n v="2026"/>
    <x v="3"/>
    <n v="11"/>
    <x v="10"/>
    <x v="2"/>
    <x v="2"/>
    <x v="0"/>
    <s v="Business"/>
    <x v="4"/>
    <s v="Weighted Vest"/>
    <n v="1"/>
    <n v="121.86"/>
    <n v="0.05"/>
    <n v="69.900000000000006"/>
    <n v="115.767"/>
    <n v="69.900000000000006"/>
    <n v="45.86699999999999"/>
    <n v="0.396200989919407"/>
  </r>
  <r>
    <n v="2191"/>
    <d v="2026-11-14T00:00:00"/>
    <n v="2026"/>
    <x v="3"/>
    <n v="11"/>
    <x v="10"/>
    <x v="2"/>
    <x v="5"/>
    <x v="2"/>
    <s v="Returning"/>
    <x v="0"/>
    <s v="Trail Bike Light"/>
    <n v="6"/>
    <n v="49.85"/>
    <n v="0.05"/>
    <n v="22.68"/>
    <n v="284.14499999999998"/>
    <n v="136.07999999999998"/>
    <n v="148.065"/>
    <n v="0.52108958454310306"/>
  </r>
  <r>
    <n v="2365"/>
    <d v="2026-11-14T00:00:00"/>
    <n v="2026"/>
    <x v="3"/>
    <n v="11"/>
    <x v="10"/>
    <x v="2"/>
    <x v="5"/>
    <x v="2"/>
    <s v="Business"/>
    <x v="1"/>
    <s v="Hiking Daypack 20L"/>
    <n v="2"/>
    <n v="91.95"/>
    <n v="0.05"/>
    <n v="46.45"/>
    <n v="174.70499999999998"/>
    <n v="92.9"/>
    <n v="81.804999999999978"/>
    <n v="0.46824647262528252"/>
  </r>
  <r>
    <n v="2603"/>
    <d v="2026-11-14T00:00:00"/>
    <n v="2026"/>
    <x v="3"/>
    <n v="11"/>
    <x v="10"/>
    <x v="3"/>
    <x v="8"/>
    <x v="3"/>
    <s v="Returning"/>
    <x v="0"/>
    <s v="Trail Bike Light"/>
    <n v="2"/>
    <n v="51.71"/>
    <n v="0.15"/>
    <n v="22.93"/>
    <n v="87.906999999999996"/>
    <n v="45.86"/>
    <n v="42.046999999999997"/>
    <n v="0.47831230732478641"/>
  </r>
  <r>
    <n v="4098"/>
    <d v="2026-11-14T00:00:00"/>
    <n v="2026"/>
    <x v="3"/>
    <n v="11"/>
    <x v="10"/>
    <x v="1"/>
    <x v="1"/>
    <x v="2"/>
    <s v="Returning"/>
    <x v="4"/>
    <s v="Resistance Band Set"/>
    <n v="1"/>
    <n v="41.05"/>
    <n v="0.05"/>
    <n v="14.6"/>
    <n v="38.997499999999995"/>
    <n v="14.6"/>
    <n v="24.397499999999994"/>
    <n v="0.62561702673248276"/>
  </r>
  <r>
    <n v="1176"/>
    <d v="2026-11-15T00:00:00"/>
    <n v="2026"/>
    <x v="3"/>
    <n v="11"/>
    <x v="10"/>
    <x v="1"/>
    <x v="6"/>
    <x v="1"/>
    <s v="Business"/>
    <x v="3"/>
    <s v="Alpine Tent 4P"/>
    <n v="10"/>
    <n v="333.09"/>
    <n v="0.15"/>
    <n v="197.95"/>
    <n v="2831.2649999999994"/>
    <n v="1979.5"/>
    <n v="851.76499999999942"/>
    <n v="0.30084255624252748"/>
  </r>
  <r>
    <n v="1895"/>
    <d v="2026-11-15T00:00:00"/>
    <n v="2026"/>
    <x v="3"/>
    <n v="11"/>
    <x v="10"/>
    <x v="3"/>
    <x v="4"/>
    <x v="0"/>
    <s v="Business"/>
    <x v="0"/>
    <s v="Trail Bike Light"/>
    <n v="3"/>
    <n v="51.79"/>
    <n v="0.2"/>
    <n v="22.23"/>
    <n v="124.29600000000001"/>
    <n v="66.69"/>
    <n v="57.606000000000009"/>
    <n v="0.4634581965630431"/>
  </r>
  <r>
    <n v="3385"/>
    <d v="2026-11-15T00:00:00"/>
    <n v="2026"/>
    <x v="3"/>
    <n v="11"/>
    <x v="10"/>
    <x v="1"/>
    <x v="11"/>
    <x v="3"/>
    <s v="New"/>
    <x v="1"/>
    <s v="Trekking Poles"/>
    <n v="1"/>
    <n v="71.040000000000006"/>
    <n v="0.1"/>
    <n v="31.59"/>
    <n v="63.936000000000007"/>
    <n v="31.59"/>
    <n v="32.346000000000004"/>
    <n v="0.50591216216216217"/>
  </r>
  <r>
    <n v="3581"/>
    <d v="2026-11-15T00:00:00"/>
    <n v="2026"/>
    <x v="3"/>
    <n v="11"/>
    <x v="10"/>
    <x v="3"/>
    <x v="4"/>
    <x v="3"/>
    <s v="Business"/>
    <x v="1"/>
    <s v="Trail Boots"/>
    <n v="2"/>
    <n v="141.21"/>
    <n v="0.1"/>
    <n v="78.31"/>
    <n v="254.17800000000003"/>
    <n v="156.62"/>
    <n v="97.558000000000021"/>
    <n v="0.38381763960688969"/>
  </r>
  <r>
    <n v="4528"/>
    <d v="2026-11-15T00:00:00"/>
    <n v="2026"/>
    <x v="3"/>
    <n v="11"/>
    <x v="10"/>
    <x v="0"/>
    <x v="15"/>
    <x v="3"/>
    <s v="New"/>
    <x v="1"/>
    <s v="Trail Boots"/>
    <n v="2"/>
    <n v="141.63999999999999"/>
    <n v="0.15"/>
    <n v="80.349999999999994"/>
    <n v="240.78799999999998"/>
    <n v="160.69999999999999"/>
    <n v="80.087999999999994"/>
    <n v="0.33260793727262156"/>
  </r>
  <r>
    <n v="4633"/>
    <d v="2026-11-15T00:00:00"/>
    <n v="2026"/>
    <x v="3"/>
    <n v="11"/>
    <x v="10"/>
    <x v="2"/>
    <x v="10"/>
    <x v="0"/>
    <s v="Returning"/>
    <x v="1"/>
    <s v="Trekking Poles"/>
    <n v="1"/>
    <n v="71.78"/>
    <n v="0.15"/>
    <n v="32.869999999999997"/>
    <n v="61.012999999999998"/>
    <n v="32.869999999999997"/>
    <n v="28.143000000000001"/>
    <n v="0.46126235392457349"/>
  </r>
  <r>
    <n v="5195"/>
    <d v="2026-11-15T00:00:00"/>
    <n v="2026"/>
    <x v="3"/>
    <n v="11"/>
    <x v="10"/>
    <x v="2"/>
    <x v="16"/>
    <x v="0"/>
    <s v="Business"/>
    <x v="1"/>
    <s v="Summit Backpack 45L"/>
    <n v="3"/>
    <n v="153.88999999999999"/>
    <n v="0.1"/>
    <n v="80.36"/>
    <n v="415.50299999999999"/>
    <n v="241.07999999999998"/>
    <n v="174.423"/>
    <n v="0.41978758276113531"/>
  </r>
  <r>
    <n v="2778"/>
    <d v="2026-11-16T00:00:00"/>
    <n v="2026"/>
    <x v="3"/>
    <n v="11"/>
    <x v="10"/>
    <x v="3"/>
    <x v="4"/>
    <x v="3"/>
    <s v="Returning"/>
    <x v="1"/>
    <s v="Trail Boots"/>
    <n v="1"/>
    <n v="145.4"/>
    <n v="0.1"/>
    <n v="77.66"/>
    <n v="130.86000000000001"/>
    <n v="77.66"/>
    <n v="53.200000000000017"/>
    <n v="0.40654134189209851"/>
  </r>
  <r>
    <n v="341"/>
    <d v="2026-11-17T00:00:00"/>
    <n v="2026"/>
    <x v="3"/>
    <n v="11"/>
    <x v="10"/>
    <x v="3"/>
    <x v="8"/>
    <x v="0"/>
    <s v="Returning"/>
    <x v="2"/>
    <s v="Carry-On Duffel"/>
    <n v="1"/>
    <n v="132.94999999999999"/>
    <n v="0.05"/>
    <n v="65.36"/>
    <n v="126.30249999999998"/>
    <n v="65.36"/>
    <n v="60.942499999999981"/>
    <n v="0.48251222264009019"/>
  </r>
  <r>
    <n v="374"/>
    <d v="2026-11-17T00:00:00"/>
    <n v="2026"/>
    <x v="3"/>
    <n v="11"/>
    <x v="10"/>
    <x v="3"/>
    <x v="7"/>
    <x v="2"/>
    <s v="Returning"/>
    <x v="4"/>
    <s v="Training Mat"/>
    <n v="1"/>
    <n v="51.34"/>
    <n v="0.15"/>
    <n v="21.37"/>
    <n v="43.639000000000003"/>
    <n v="21.37"/>
    <n v="22.269000000000002"/>
    <n v="0.5103004193496643"/>
  </r>
  <r>
    <n v="598"/>
    <d v="2026-11-17T00:00:00"/>
    <n v="2026"/>
    <x v="3"/>
    <n v="11"/>
    <x v="10"/>
    <x v="0"/>
    <x v="0"/>
    <x v="0"/>
    <s v="New"/>
    <x v="0"/>
    <s v="Trail Bike Light"/>
    <n v="1"/>
    <n v="49.98"/>
    <n v="0.1"/>
    <n v="22.25"/>
    <n v="44.981999999999999"/>
    <n v="22.25"/>
    <n v="22.731999999999999"/>
    <n v="0.50535769863500957"/>
  </r>
  <r>
    <n v="690"/>
    <d v="2026-11-17T00:00:00"/>
    <n v="2026"/>
    <x v="3"/>
    <n v="11"/>
    <x v="10"/>
    <x v="3"/>
    <x v="8"/>
    <x v="0"/>
    <s v="Returning"/>
    <x v="2"/>
    <s v="Travel Backpack 35L"/>
    <n v="2"/>
    <n v="168.08"/>
    <n v="0.1"/>
    <n v="87.63"/>
    <n v="302.54400000000004"/>
    <n v="175.26"/>
    <n v="127.28400000000005"/>
    <n v="0.42071235919403471"/>
  </r>
  <r>
    <n v="1296"/>
    <d v="2026-11-17T00:00:00"/>
    <n v="2026"/>
    <x v="3"/>
    <n v="11"/>
    <x v="10"/>
    <x v="3"/>
    <x v="13"/>
    <x v="0"/>
    <s v="New"/>
    <x v="3"/>
    <s v="Trail Tent 2P"/>
    <n v="1"/>
    <n v="191.85"/>
    <n v="0.15"/>
    <n v="104.41"/>
    <n v="163.07249999999999"/>
    <n v="104.41"/>
    <n v="58.662499999999994"/>
    <n v="0.35973263425776875"/>
  </r>
  <r>
    <n v="1585"/>
    <d v="2026-11-17T00:00:00"/>
    <n v="2026"/>
    <x v="3"/>
    <n v="11"/>
    <x v="10"/>
    <x v="1"/>
    <x v="14"/>
    <x v="2"/>
    <s v="Returning"/>
    <x v="1"/>
    <s v="Hiking Daypack 20L"/>
    <n v="4"/>
    <n v="93.99"/>
    <n v="0.1"/>
    <n v="44.07"/>
    <n v="338.36399999999998"/>
    <n v="176.28"/>
    <n v="162.08399999999997"/>
    <n v="0.47902259105578604"/>
  </r>
  <r>
    <n v="2194"/>
    <d v="2026-11-17T00:00:00"/>
    <n v="2026"/>
    <x v="3"/>
    <n v="11"/>
    <x v="10"/>
    <x v="3"/>
    <x v="13"/>
    <x v="0"/>
    <s v="Returning"/>
    <x v="2"/>
    <s v="Insulated Bottle"/>
    <n v="4"/>
    <n v="36.57"/>
    <n v="0.05"/>
    <n v="13.35"/>
    <n v="138.96600000000001"/>
    <n v="53.4"/>
    <n v="85.566000000000003"/>
    <n v="0.61573334484694098"/>
  </r>
  <r>
    <n v="2221"/>
    <d v="2026-11-17T00:00:00"/>
    <n v="2026"/>
    <x v="3"/>
    <n v="11"/>
    <x v="10"/>
    <x v="1"/>
    <x v="12"/>
    <x v="3"/>
    <s v="Returning"/>
    <x v="0"/>
    <s v="Compact Repair Kit"/>
    <n v="1"/>
    <n v="39.81"/>
    <n v="0.05"/>
    <n v="16.25"/>
    <n v="37.819499999999998"/>
    <n v="16.25"/>
    <n v="21.569499999999998"/>
    <n v="0.57032747656632155"/>
  </r>
  <r>
    <n v="3836"/>
    <d v="2026-11-17T00:00:00"/>
    <n v="2026"/>
    <x v="3"/>
    <n v="11"/>
    <x v="10"/>
    <x v="3"/>
    <x v="4"/>
    <x v="2"/>
    <s v="Returning"/>
    <x v="1"/>
    <s v="Hiking Daypack 20L"/>
    <n v="1"/>
    <n v="91.43"/>
    <n v="0.1"/>
    <n v="45.06"/>
    <n v="82.287000000000006"/>
    <n v="45.06"/>
    <n v="37.227000000000004"/>
    <n v="0.45240438951474715"/>
  </r>
  <r>
    <n v="4437"/>
    <d v="2026-11-17T00:00:00"/>
    <n v="2026"/>
    <x v="3"/>
    <n v="11"/>
    <x v="10"/>
    <x v="2"/>
    <x v="2"/>
    <x v="0"/>
    <s v="Returning"/>
    <x v="4"/>
    <s v="Weighted Vest"/>
    <n v="1"/>
    <n v="122.64"/>
    <n v="0"/>
    <n v="68.58"/>
    <n v="122.64"/>
    <n v="68.58"/>
    <n v="54.06"/>
    <n v="0.44080234833659493"/>
  </r>
  <r>
    <n v="4735"/>
    <d v="2026-11-17T00:00:00"/>
    <n v="2026"/>
    <x v="3"/>
    <n v="11"/>
    <x v="10"/>
    <x v="1"/>
    <x v="12"/>
    <x v="0"/>
    <s v="Business"/>
    <x v="0"/>
    <s v="Commuter Helmet"/>
    <n v="1"/>
    <n v="80.959999999999994"/>
    <n v="0.1"/>
    <n v="43.86"/>
    <n v="72.86399999999999"/>
    <n v="43.86"/>
    <n v="29.003999999999991"/>
    <n v="0.39805665349143604"/>
  </r>
  <r>
    <n v="554"/>
    <d v="2026-11-18T00:00:00"/>
    <n v="2026"/>
    <x v="3"/>
    <n v="11"/>
    <x v="10"/>
    <x v="2"/>
    <x v="5"/>
    <x v="3"/>
    <s v="Business"/>
    <x v="4"/>
    <s v="Recovery Roller"/>
    <n v="1"/>
    <n v="36.380000000000003"/>
    <n v="0.05"/>
    <n v="14.06"/>
    <n v="34.561"/>
    <n v="14.06"/>
    <n v="20.500999999999998"/>
    <n v="0.59318306761957118"/>
  </r>
  <r>
    <n v="1205"/>
    <d v="2026-11-18T00:00:00"/>
    <n v="2026"/>
    <x v="3"/>
    <n v="11"/>
    <x v="10"/>
    <x v="3"/>
    <x v="13"/>
    <x v="0"/>
    <s v="Returning"/>
    <x v="0"/>
    <s v="Cycling Pack 12L"/>
    <n v="2"/>
    <n v="100.72"/>
    <n v="0.1"/>
    <n v="51.68"/>
    <n v="181.29599999999999"/>
    <n v="103.36"/>
    <n v="77.935999999999993"/>
    <n v="0.42988262289294854"/>
  </r>
  <r>
    <n v="1979"/>
    <d v="2026-11-18T00:00:00"/>
    <n v="2026"/>
    <x v="3"/>
    <n v="11"/>
    <x v="10"/>
    <x v="1"/>
    <x v="11"/>
    <x v="2"/>
    <s v="Returning"/>
    <x v="3"/>
    <s v="Compact Sleeping Bag"/>
    <n v="3"/>
    <n v="120.29"/>
    <n v="0"/>
    <n v="62.04"/>
    <n v="360.87"/>
    <n v="186.12"/>
    <n v="174.75"/>
    <n v="0.48424640452240419"/>
  </r>
  <r>
    <n v="2151"/>
    <d v="2026-11-18T00:00:00"/>
    <n v="2026"/>
    <x v="3"/>
    <n v="11"/>
    <x v="10"/>
    <x v="1"/>
    <x v="1"/>
    <x v="0"/>
    <s v="New"/>
    <x v="3"/>
    <s v="Compact Sleeping Bag"/>
    <n v="2"/>
    <n v="124.18"/>
    <n v="0.15"/>
    <n v="60.72"/>
    <n v="211.10599999999999"/>
    <n v="121.44"/>
    <n v="89.665999999999997"/>
    <n v="0.42474396748552862"/>
  </r>
  <r>
    <n v="2730"/>
    <d v="2026-11-18T00:00:00"/>
    <n v="2026"/>
    <x v="3"/>
    <n v="11"/>
    <x v="10"/>
    <x v="0"/>
    <x v="0"/>
    <x v="0"/>
    <s v="Returning"/>
    <x v="1"/>
    <s v="Summit Backpack 45L"/>
    <n v="3"/>
    <n v="154.07"/>
    <n v="0.05"/>
    <n v="77.73"/>
    <n v="439.09949999999998"/>
    <n v="233.19"/>
    <n v="205.90949999999998"/>
    <n v="0.46893585622393102"/>
  </r>
  <r>
    <n v="2779"/>
    <d v="2026-11-18T00:00:00"/>
    <n v="2026"/>
    <x v="3"/>
    <n v="11"/>
    <x v="10"/>
    <x v="0"/>
    <x v="15"/>
    <x v="1"/>
    <s v="Business"/>
    <x v="4"/>
    <s v="Weighted Vest"/>
    <n v="4"/>
    <n v="123.4"/>
    <n v="0.05"/>
    <n v="70.930000000000007"/>
    <n v="468.92"/>
    <n v="283.72000000000003"/>
    <n v="185.2"/>
    <n v="0.3949500980977565"/>
  </r>
  <r>
    <n v="2853"/>
    <d v="2026-11-18T00:00:00"/>
    <n v="2026"/>
    <x v="3"/>
    <n v="11"/>
    <x v="10"/>
    <x v="2"/>
    <x v="3"/>
    <x v="0"/>
    <s v="New"/>
    <x v="0"/>
    <s v="Cycling Pack 12L"/>
    <n v="1"/>
    <n v="104.64"/>
    <n v="0"/>
    <n v="50.79"/>
    <n v="104.64"/>
    <n v="50.79"/>
    <n v="53.85"/>
    <n v="0.51462155963302758"/>
  </r>
  <r>
    <n v="3825"/>
    <d v="2026-11-18T00:00:00"/>
    <n v="2026"/>
    <x v="3"/>
    <n v="11"/>
    <x v="10"/>
    <x v="3"/>
    <x v="8"/>
    <x v="0"/>
    <s v="New"/>
    <x v="2"/>
    <s v="Packing Cube Set"/>
    <n v="2"/>
    <n v="46.44"/>
    <n v="0.1"/>
    <n v="18.190000000000001"/>
    <n v="83.591999999999999"/>
    <n v="36.380000000000003"/>
    <n v="47.211999999999996"/>
    <n v="0.56479088908029473"/>
  </r>
  <r>
    <n v="4808"/>
    <d v="2026-11-18T00:00:00"/>
    <n v="2026"/>
    <x v="3"/>
    <n v="11"/>
    <x v="10"/>
    <x v="2"/>
    <x v="16"/>
    <x v="0"/>
    <s v="New"/>
    <x v="3"/>
    <s v="Portable Camp Stove"/>
    <n v="2"/>
    <n v="81.67"/>
    <n v="0.05"/>
    <n v="40.43"/>
    <n v="155.173"/>
    <n v="80.86"/>
    <n v="74.313000000000002"/>
    <n v="0.4789041908063903"/>
  </r>
  <r>
    <n v="5131"/>
    <d v="2026-11-18T00:00:00"/>
    <n v="2026"/>
    <x v="3"/>
    <n v="11"/>
    <x v="10"/>
    <x v="3"/>
    <x v="8"/>
    <x v="2"/>
    <s v="New"/>
    <x v="1"/>
    <s v="Trekking Poles"/>
    <n v="3"/>
    <n v="70.599999999999994"/>
    <n v="0.05"/>
    <n v="32.68"/>
    <n v="201.20999999999998"/>
    <n v="98.039999999999992"/>
    <n v="103.16999999999999"/>
    <n v="0.5127478753541076"/>
  </r>
  <r>
    <n v="1502"/>
    <d v="2026-11-19T00:00:00"/>
    <n v="2026"/>
    <x v="3"/>
    <n v="11"/>
    <x v="10"/>
    <x v="3"/>
    <x v="7"/>
    <x v="3"/>
    <s v="New"/>
    <x v="4"/>
    <s v="Recovery Roller"/>
    <n v="1"/>
    <n v="35.770000000000003"/>
    <n v="0.15"/>
    <n v="13.69"/>
    <n v="30.404500000000002"/>
    <n v="13.69"/>
    <n v="16.714500000000001"/>
    <n v="0.54973770330049831"/>
  </r>
  <r>
    <n v="2470"/>
    <d v="2026-11-19T00:00:00"/>
    <n v="2026"/>
    <x v="3"/>
    <n v="11"/>
    <x v="10"/>
    <x v="1"/>
    <x v="6"/>
    <x v="2"/>
    <s v="Business"/>
    <x v="1"/>
    <s v="Hiking Daypack 20L"/>
    <n v="1"/>
    <n v="92.13"/>
    <n v="0.15"/>
    <n v="45.85"/>
    <n v="78.31049999999999"/>
    <n v="45.85"/>
    <n v="32.460499999999989"/>
    <n v="0.41451018701195874"/>
  </r>
  <r>
    <n v="3452"/>
    <d v="2026-11-19T00:00:00"/>
    <n v="2026"/>
    <x v="3"/>
    <n v="11"/>
    <x v="10"/>
    <x v="1"/>
    <x v="12"/>
    <x v="0"/>
    <s v="Returning"/>
    <x v="1"/>
    <s v="Summit Backpack 45L"/>
    <n v="5"/>
    <n v="151.09"/>
    <n v="0.05"/>
    <n v="79.33"/>
    <n v="717.67750000000001"/>
    <n v="396.65"/>
    <n v="321.02750000000003"/>
    <n v="0.44731442744129507"/>
  </r>
  <r>
    <n v="4207"/>
    <d v="2026-11-19T00:00:00"/>
    <n v="2026"/>
    <x v="3"/>
    <n v="11"/>
    <x v="10"/>
    <x v="1"/>
    <x v="12"/>
    <x v="0"/>
    <s v="New"/>
    <x v="0"/>
    <s v="Cycling Pack 12L"/>
    <n v="2"/>
    <n v="103.99"/>
    <n v="0"/>
    <n v="50.36"/>
    <n v="207.98"/>
    <n v="100.72"/>
    <n v="107.25999999999999"/>
    <n v="0.51572266564092695"/>
  </r>
  <r>
    <n v="695"/>
    <d v="2026-11-20T00:00:00"/>
    <n v="2026"/>
    <x v="3"/>
    <n v="11"/>
    <x v="10"/>
    <x v="2"/>
    <x v="3"/>
    <x v="0"/>
    <s v="Returning"/>
    <x v="2"/>
    <s v="Insulated Bottle"/>
    <n v="1"/>
    <n v="36.909999999999997"/>
    <n v="0.1"/>
    <n v="13.43"/>
    <n v="33.219000000000001"/>
    <n v="13.43"/>
    <n v="19.789000000000001"/>
    <n v="0.59571329660736327"/>
  </r>
  <r>
    <n v="1127"/>
    <d v="2026-11-20T00:00:00"/>
    <n v="2026"/>
    <x v="3"/>
    <n v="11"/>
    <x v="10"/>
    <x v="0"/>
    <x v="0"/>
    <x v="3"/>
    <s v="New"/>
    <x v="0"/>
    <s v="Commuter Helmet"/>
    <n v="2"/>
    <n v="81.02"/>
    <n v="0"/>
    <n v="43.22"/>
    <n v="162.04"/>
    <n v="86.44"/>
    <n v="75.599999999999994"/>
    <n v="0.46655146877314241"/>
  </r>
  <r>
    <n v="1174"/>
    <d v="2026-11-20T00:00:00"/>
    <n v="2026"/>
    <x v="3"/>
    <n v="11"/>
    <x v="10"/>
    <x v="0"/>
    <x v="0"/>
    <x v="3"/>
    <s v="New"/>
    <x v="2"/>
    <s v="Travel Backpack 35L"/>
    <n v="3"/>
    <n v="164.36"/>
    <n v="0.05"/>
    <n v="88.7"/>
    <n v="468.42600000000004"/>
    <n v="266.10000000000002"/>
    <n v="202.32600000000002"/>
    <n v="0.43192734818306416"/>
  </r>
  <r>
    <n v="3968"/>
    <d v="2026-11-20T00:00:00"/>
    <n v="2026"/>
    <x v="3"/>
    <n v="11"/>
    <x v="10"/>
    <x v="1"/>
    <x v="11"/>
    <x v="1"/>
    <s v="Business"/>
    <x v="4"/>
    <s v="Training Mat"/>
    <n v="5"/>
    <n v="51.36"/>
    <n v="0.1"/>
    <n v="22.45"/>
    <n v="231.12"/>
    <n v="112.25"/>
    <n v="118.87"/>
    <n v="0.51432156455520939"/>
  </r>
  <r>
    <n v="4049"/>
    <d v="2026-11-20T00:00:00"/>
    <n v="2026"/>
    <x v="3"/>
    <n v="11"/>
    <x v="10"/>
    <x v="2"/>
    <x v="16"/>
    <x v="3"/>
    <s v="Returning"/>
    <x v="2"/>
    <s v="Insulated Bottle"/>
    <n v="1"/>
    <n v="36.590000000000003"/>
    <n v="0"/>
    <n v="13.73"/>
    <n v="36.590000000000003"/>
    <n v="13.73"/>
    <n v="22.860000000000003"/>
    <n v="0.62476086362394101"/>
  </r>
  <r>
    <n v="3"/>
    <d v="2026-11-21T00:00:00"/>
    <n v="2026"/>
    <x v="3"/>
    <n v="11"/>
    <x v="10"/>
    <x v="3"/>
    <x v="7"/>
    <x v="2"/>
    <s v="Returning"/>
    <x v="3"/>
    <s v="Compact Sleeping Bag"/>
    <n v="5"/>
    <n v="122.33"/>
    <n v="0.15"/>
    <n v="58.98"/>
    <n v="519.90249999999992"/>
    <n v="294.89999999999998"/>
    <n v="225.00249999999994"/>
    <n v="0.43277826130861069"/>
  </r>
  <r>
    <n v="1603"/>
    <d v="2026-11-21T00:00:00"/>
    <n v="2026"/>
    <x v="3"/>
    <n v="11"/>
    <x v="10"/>
    <x v="3"/>
    <x v="8"/>
    <x v="0"/>
    <s v="Returning"/>
    <x v="3"/>
    <s v="Portable Camp Stove"/>
    <n v="1"/>
    <n v="83.49"/>
    <n v="0.05"/>
    <n v="39.659999999999997"/>
    <n v="79.315499999999986"/>
    <n v="39.659999999999997"/>
    <n v="39.655499999999989"/>
    <n v="0.49997163227868446"/>
  </r>
  <r>
    <n v="2073"/>
    <d v="2026-11-21T00:00:00"/>
    <n v="2026"/>
    <x v="3"/>
    <n v="11"/>
    <x v="10"/>
    <x v="1"/>
    <x v="12"/>
    <x v="0"/>
    <s v="New"/>
    <x v="0"/>
    <s v="Trail Bike Light"/>
    <n v="2"/>
    <n v="51.48"/>
    <n v="0.1"/>
    <n v="22.51"/>
    <n v="92.664000000000001"/>
    <n v="45.02"/>
    <n v="47.643999999999998"/>
    <n v="0.51415868082534744"/>
  </r>
  <r>
    <n v="2487"/>
    <d v="2026-11-21T00:00:00"/>
    <n v="2026"/>
    <x v="3"/>
    <n v="11"/>
    <x v="10"/>
    <x v="2"/>
    <x v="2"/>
    <x v="3"/>
    <s v="New"/>
    <x v="3"/>
    <s v="Compact Sleeping Bag"/>
    <n v="1"/>
    <n v="123.43"/>
    <n v="0.15"/>
    <n v="60.8"/>
    <n v="104.91550000000001"/>
    <n v="60.8"/>
    <n v="44.115500000000011"/>
    <n v="0.42048601017008935"/>
  </r>
  <r>
    <n v="3407"/>
    <d v="2026-11-21T00:00:00"/>
    <n v="2026"/>
    <x v="3"/>
    <n v="11"/>
    <x v="10"/>
    <x v="3"/>
    <x v="7"/>
    <x v="0"/>
    <s v="New"/>
    <x v="2"/>
    <s v="Travel Backpack 35L"/>
    <n v="1"/>
    <n v="164.85"/>
    <n v="0.1"/>
    <n v="89.4"/>
    <n v="148.36500000000001"/>
    <n v="89.4"/>
    <n v="58.965000000000003"/>
    <n v="0.39743200889697705"/>
  </r>
  <r>
    <n v="4052"/>
    <d v="2026-11-21T00:00:00"/>
    <n v="2026"/>
    <x v="3"/>
    <n v="11"/>
    <x v="10"/>
    <x v="0"/>
    <x v="0"/>
    <x v="0"/>
    <s v="New"/>
    <x v="2"/>
    <s v="Packing Cube Set"/>
    <n v="1"/>
    <n v="46.82"/>
    <n v="0.2"/>
    <n v="18.27"/>
    <n v="37.456000000000003"/>
    <n v="18.27"/>
    <n v="19.186000000000003"/>
    <n v="0.51222768047842804"/>
  </r>
  <r>
    <n v="119"/>
    <d v="2026-11-22T00:00:00"/>
    <n v="2026"/>
    <x v="3"/>
    <n v="11"/>
    <x v="10"/>
    <x v="0"/>
    <x v="9"/>
    <x v="0"/>
    <s v="New"/>
    <x v="4"/>
    <s v="Resistance Band Set"/>
    <n v="1"/>
    <n v="41.16"/>
    <n v="0.1"/>
    <n v="14.82"/>
    <n v="37.043999999999997"/>
    <n v="14.82"/>
    <n v="22.223999999999997"/>
    <n v="0.59993521218011014"/>
  </r>
  <r>
    <n v="298"/>
    <d v="2026-11-22T00:00:00"/>
    <n v="2026"/>
    <x v="3"/>
    <n v="11"/>
    <x v="10"/>
    <x v="1"/>
    <x v="12"/>
    <x v="3"/>
    <s v="New"/>
    <x v="3"/>
    <s v="Trail Tent 2P"/>
    <n v="1"/>
    <n v="196.08"/>
    <n v="0.1"/>
    <n v="104.19"/>
    <n v="176.47200000000001"/>
    <n v="104.19"/>
    <n v="72.282000000000011"/>
    <n v="0.40959472324221408"/>
  </r>
  <r>
    <n v="419"/>
    <d v="2026-11-22T00:00:00"/>
    <n v="2026"/>
    <x v="3"/>
    <n v="11"/>
    <x v="10"/>
    <x v="3"/>
    <x v="8"/>
    <x v="2"/>
    <s v="New"/>
    <x v="3"/>
    <s v="Trail Tent 2P"/>
    <n v="1"/>
    <n v="192.62"/>
    <n v="0.1"/>
    <n v="105.97"/>
    <n v="173.358"/>
    <n v="105.97"/>
    <n v="67.388000000000005"/>
    <n v="0.38872160500236508"/>
  </r>
  <r>
    <n v="1181"/>
    <d v="2026-11-22T00:00:00"/>
    <n v="2026"/>
    <x v="3"/>
    <n v="11"/>
    <x v="10"/>
    <x v="1"/>
    <x v="12"/>
    <x v="3"/>
    <s v="New"/>
    <x v="0"/>
    <s v="Cycling Pack 12L"/>
    <n v="2"/>
    <n v="102.87"/>
    <n v="0.05"/>
    <n v="51.69"/>
    <n v="195.453"/>
    <n v="103.38"/>
    <n v="92.073000000000008"/>
    <n v="0.4710748875688785"/>
  </r>
  <r>
    <n v="1924"/>
    <d v="2026-11-22T00:00:00"/>
    <n v="2026"/>
    <x v="3"/>
    <n v="11"/>
    <x v="10"/>
    <x v="0"/>
    <x v="15"/>
    <x v="0"/>
    <s v="New"/>
    <x v="0"/>
    <s v="Trail Bike Light"/>
    <n v="3"/>
    <n v="50.99"/>
    <n v="0.2"/>
    <n v="22.53"/>
    <n v="122.376"/>
    <n v="67.59"/>
    <n v="54.786000000000001"/>
    <n v="0.44768582074916652"/>
  </r>
  <r>
    <n v="3829"/>
    <d v="2026-11-22T00:00:00"/>
    <n v="2026"/>
    <x v="3"/>
    <n v="11"/>
    <x v="10"/>
    <x v="1"/>
    <x v="12"/>
    <x v="2"/>
    <s v="New"/>
    <x v="0"/>
    <s v="Compact Repair Kit"/>
    <n v="1"/>
    <n v="39.94"/>
    <n v="0.1"/>
    <n v="16.89"/>
    <n v="35.945999999999998"/>
    <n v="16.89"/>
    <n v="19.055999999999997"/>
    <n v="0.53012852612251704"/>
  </r>
  <r>
    <n v="5065"/>
    <d v="2026-11-22T00:00:00"/>
    <n v="2026"/>
    <x v="3"/>
    <n v="11"/>
    <x v="10"/>
    <x v="3"/>
    <x v="8"/>
    <x v="0"/>
    <s v="New"/>
    <x v="2"/>
    <s v="Travel Backpack 35L"/>
    <n v="2"/>
    <n v="166.15"/>
    <n v="0"/>
    <n v="86.42"/>
    <n v="332.3"/>
    <n v="172.84"/>
    <n v="159.46"/>
    <n v="0.47986758952753539"/>
  </r>
  <r>
    <n v="5146"/>
    <d v="2026-11-22T00:00:00"/>
    <n v="2026"/>
    <x v="3"/>
    <n v="11"/>
    <x v="10"/>
    <x v="1"/>
    <x v="6"/>
    <x v="0"/>
    <s v="New"/>
    <x v="4"/>
    <s v="Recovery Roller"/>
    <n v="1"/>
    <n v="35.79"/>
    <n v="0.1"/>
    <n v="14.17"/>
    <n v="32.210999999999999"/>
    <n v="14.17"/>
    <n v="18.040999999999997"/>
    <n v="0.56008816863804278"/>
  </r>
  <r>
    <n v="320"/>
    <d v="2026-11-23T00:00:00"/>
    <n v="2026"/>
    <x v="3"/>
    <n v="11"/>
    <x v="10"/>
    <x v="2"/>
    <x v="2"/>
    <x v="0"/>
    <s v="New"/>
    <x v="3"/>
    <s v="Trail Tent 2P"/>
    <n v="5"/>
    <n v="196.53"/>
    <n v="0.15"/>
    <n v="105.01"/>
    <n v="835.25249999999994"/>
    <n v="525.05000000000007"/>
    <n v="310.20249999999987"/>
    <n v="0.37138769414039452"/>
  </r>
  <r>
    <n v="1250"/>
    <d v="2026-11-23T00:00:00"/>
    <n v="2026"/>
    <x v="3"/>
    <n v="11"/>
    <x v="10"/>
    <x v="1"/>
    <x v="12"/>
    <x v="0"/>
    <s v="New"/>
    <x v="2"/>
    <s v="Insulated Bottle"/>
    <n v="6"/>
    <n v="36.35"/>
    <n v="0"/>
    <n v="13.24"/>
    <n v="218.10000000000002"/>
    <n v="79.44"/>
    <n v="138.66000000000003"/>
    <n v="0.63576341127922975"/>
  </r>
  <r>
    <n v="2584"/>
    <d v="2026-11-23T00:00:00"/>
    <n v="2026"/>
    <x v="3"/>
    <n v="11"/>
    <x v="10"/>
    <x v="1"/>
    <x v="6"/>
    <x v="1"/>
    <s v="Returning"/>
    <x v="3"/>
    <s v="Trail Tent 2P"/>
    <n v="15"/>
    <n v="192.23"/>
    <n v="0.15"/>
    <n v="106.34"/>
    <n v="2450.9324999999999"/>
    <n v="1595.1000000000001"/>
    <n v="855.83249999999975"/>
    <n v="0.34918648310387979"/>
  </r>
  <r>
    <n v="2717"/>
    <d v="2026-11-23T00:00:00"/>
    <n v="2026"/>
    <x v="3"/>
    <n v="11"/>
    <x v="10"/>
    <x v="1"/>
    <x v="12"/>
    <x v="0"/>
    <s v="New"/>
    <x v="2"/>
    <s v="Travel Backpack 35L"/>
    <n v="2"/>
    <n v="167.9"/>
    <n v="0.15"/>
    <n v="89.55"/>
    <n v="285.43"/>
    <n v="179.1"/>
    <n v="106.33000000000001"/>
    <n v="0.37252566303471957"/>
  </r>
  <r>
    <n v="2737"/>
    <d v="2026-11-23T00:00:00"/>
    <n v="2026"/>
    <x v="3"/>
    <n v="11"/>
    <x v="10"/>
    <x v="1"/>
    <x v="6"/>
    <x v="0"/>
    <s v="Business"/>
    <x v="3"/>
    <s v="Portable Camp Stove"/>
    <n v="2"/>
    <n v="80.709999999999994"/>
    <n v="0.1"/>
    <n v="39.33"/>
    <n v="145.27799999999999"/>
    <n v="78.66"/>
    <n v="66.617999999999995"/>
    <n v="0.45855532152149669"/>
  </r>
  <r>
    <n v="3021"/>
    <d v="2026-11-23T00:00:00"/>
    <n v="2026"/>
    <x v="3"/>
    <n v="11"/>
    <x v="10"/>
    <x v="0"/>
    <x v="15"/>
    <x v="0"/>
    <s v="Business"/>
    <x v="1"/>
    <s v="Trekking Poles"/>
    <n v="1"/>
    <n v="71.66"/>
    <n v="0.2"/>
    <n v="31.83"/>
    <n v="57.328000000000003"/>
    <n v="31.83"/>
    <n v="25.498000000000005"/>
    <n v="0.44477393245883345"/>
  </r>
  <r>
    <n v="5199"/>
    <d v="2026-11-23T00:00:00"/>
    <n v="2026"/>
    <x v="3"/>
    <n v="11"/>
    <x v="10"/>
    <x v="2"/>
    <x v="3"/>
    <x v="0"/>
    <s v="Returning"/>
    <x v="3"/>
    <s v="Compact Sleeping Bag"/>
    <n v="5"/>
    <n v="125.23"/>
    <n v="0.05"/>
    <n v="59.84"/>
    <n v="594.84249999999997"/>
    <n v="299.20000000000005"/>
    <n v="295.64249999999993"/>
    <n v="0.49700971265503041"/>
  </r>
  <r>
    <n v="1202"/>
    <d v="2026-11-24T00:00:00"/>
    <n v="2026"/>
    <x v="3"/>
    <n v="11"/>
    <x v="10"/>
    <x v="0"/>
    <x v="15"/>
    <x v="3"/>
    <s v="Returning"/>
    <x v="1"/>
    <s v="Hiking Daypack 20L"/>
    <n v="2"/>
    <n v="91.33"/>
    <n v="0.15"/>
    <n v="45.45"/>
    <n v="155.261"/>
    <n v="90.9"/>
    <n v="64.36099999999999"/>
    <n v="0.41453423589954974"/>
  </r>
  <r>
    <n v="1365"/>
    <d v="2026-11-24T00:00:00"/>
    <n v="2026"/>
    <x v="3"/>
    <n v="11"/>
    <x v="10"/>
    <x v="0"/>
    <x v="0"/>
    <x v="3"/>
    <s v="New"/>
    <x v="1"/>
    <s v="Summit Backpack 45L"/>
    <n v="4"/>
    <n v="155.91"/>
    <n v="0"/>
    <n v="79.91"/>
    <n v="623.64"/>
    <n v="319.64"/>
    <n v="304"/>
    <n v="0.48746071451478418"/>
  </r>
  <r>
    <n v="2575"/>
    <d v="2026-11-24T00:00:00"/>
    <n v="2026"/>
    <x v="3"/>
    <n v="11"/>
    <x v="10"/>
    <x v="2"/>
    <x v="10"/>
    <x v="2"/>
    <s v="Returning"/>
    <x v="4"/>
    <s v="Resistance Band Set"/>
    <n v="1"/>
    <n v="39.42"/>
    <n v="0"/>
    <n v="14.63"/>
    <n v="39.42"/>
    <n v="14.63"/>
    <n v="24.79"/>
    <n v="0.62886859462201927"/>
  </r>
  <r>
    <n v="2673"/>
    <d v="2026-11-24T00:00:00"/>
    <n v="2026"/>
    <x v="3"/>
    <n v="11"/>
    <x v="10"/>
    <x v="2"/>
    <x v="2"/>
    <x v="0"/>
    <s v="Returning"/>
    <x v="0"/>
    <s v="Trail Bike Light"/>
    <n v="2"/>
    <n v="51.56"/>
    <n v="0.05"/>
    <n v="22.7"/>
    <n v="97.963999999999999"/>
    <n v="45.4"/>
    <n v="52.564"/>
    <n v="0.5365644522477645"/>
  </r>
  <r>
    <n v="4145"/>
    <d v="2026-11-24T00:00:00"/>
    <n v="2026"/>
    <x v="3"/>
    <n v="11"/>
    <x v="10"/>
    <x v="0"/>
    <x v="0"/>
    <x v="0"/>
    <s v="Returning"/>
    <x v="3"/>
    <s v="Compact Sleeping Bag"/>
    <n v="1"/>
    <n v="120.49"/>
    <n v="0.15"/>
    <n v="61.22"/>
    <n v="102.4165"/>
    <n v="61.22"/>
    <n v="41.1965"/>
    <n v="0.40224475548373556"/>
  </r>
  <r>
    <n v="4610"/>
    <d v="2026-11-24T00:00:00"/>
    <n v="2026"/>
    <x v="3"/>
    <n v="11"/>
    <x v="10"/>
    <x v="2"/>
    <x v="16"/>
    <x v="2"/>
    <s v="Returning"/>
    <x v="1"/>
    <s v="Summit Backpack 45L"/>
    <n v="2"/>
    <n v="153.96"/>
    <n v="0"/>
    <n v="79.33"/>
    <n v="307.92"/>
    <n v="158.66"/>
    <n v="149.26000000000002"/>
    <n v="0.48473629514159527"/>
  </r>
  <r>
    <n v="4721"/>
    <d v="2026-11-24T00:00:00"/>
    <n v="2026"/>
    <x v="3"/>
    <n v="11"/>
    <x v="10"/>
    <x v="2"/>
    <x v="16"/>
    <x v="2"/>
    <s v="New"/>
    <x v="0"/>
    <s v="Compact Repair Kit"/>
    <n v="1"/>
    <n v="39.85"/>
    <n v="0"/>
    <n v="16.3"/>
    <n v="39.85"/>
    <n v="16.3"/>
    <n v="23.55"/>
    <n v="0.59096612296110418"/>
  </r>
  <r>
    <n v="324"/>
    <d v="2026-11-25T00:00:00"/>
    <n v="2026"/>
    <x v="3"/>
    <n v="11"/>
    <x v="10"/>
    <x v="3"/>
    <x v="13"/>
    <x v="3"/>
    <s v="Returning"/>
    <x v="0"/>
    <s v="Cycling Pack 12L"/>
    <n v="2"/>
    <n v="103.88"/>
    <n v="0.15"/>
    <n v="49.26"/>
    <n v="176.59599999999998"/>
    <n v="98.52"/>
    <n v="78.075999999999979"/>
    <n v="0.44211646922920106"/>
  </r>
  <r>
    <n v="559"/>
    <d v="2026-11-25T00:00:00"/>
    <n v="2026"/>
    <x v="3"/>
    <n v="11"/>
    <x v="10"/>
    <x v="3"/>
    <x v="7"/>
    <x v="0"/>
    <s v="Returning"/>
    <x v="2"/>
    <s v="Carry-On Duffel"/>
    <n v="2"/>
    <n v="134.19"/>
    <n v="0.1"/>
    <n v="65.39"/>
    <n v="241.542"/>
    <n v="130.78"/>
    <n v="110.762"/>
    <n v="0.45856207202060095"/>
  </r>
  <r>
    <n v="1108"/>
    <d v="2026-11-25T00:00:00"/>
    <n v="2026"/>
    <x v="3"/>
    <n v="11"/>
    <x v="10"/>
    <x v="1"/>
    <x v="1"/>
    <x v="3"/>
    <s v="New"/>
    <x v="2"/>
    <s v="Insulated Bottle"/>
    <n v="1"/>
    <n v="37.06"/>
    <n v="0.1"/>
    <n v="13.18"/>
    <n v="33.354000000000006"/>
    <n v="13.18"/>
    <n v="20.174000000000007"/>
    <n v="0.6048449961024166"/>
  </r>
  <r>
    <n v="1344"/>
    <d v="2026-11-25T00:00:00"/>
    <n v="2026"/>
    <x v="3"/>
    <n v="11"/>
    <x v="10"/>
    <x v="2"/>
    <x v="10"/>
    <x v="0"/>
    <s v="New"/>
    <x v="2"/>
    <s v="Carry-On Duffel"/>
    <n v="4"/>
    <n v="135.21"/>
    <n v="0.05"/>
    <n v="68.64"/>
    <n v="513.798"/>
    <n v="274.56"/>
    <n v="239.238"/>
    <n v="0.46562656919645462"/>
  </r>
  <r>
    <n v="1922"/>
    <d v="2026-11-25T00:00:00"/>
    <n v="2026"/>
    <x v="3"/>
    <n v="11"/>
    <x v="10"/>
    <x v="0"/>
    <x v="9"/>
    <x v="3"/>
    <s v="Returning"/>
    <x v="1"/>
    <s v="Trail Boots"/>
    <n v="2"/>
    <n v="145.77000000000001"/>
    <n v="0.1"/>
    <n v="78.14"/>
    <n v="262.38600000000002"/>
    <n v="156.28"/>
    <n v="106.10600000000002"/>
    <n v="0.40438895367893107"/>
  </r>
  <r>
    <n v="2343"/>
    <d v="2026-11-25T00:00:00"/>
    <n v="2026"/>
    <x v="3"/>
    <n v="11"/>
    <x v="10"/>
    <x v="0"/>
    <x v="15"/>
    <x v="2"/>
    <s v="New"/>
    <x v="3"/>
    <s v="Compact Sleeping Bag"/>
    <n v="1"/>
    <n v="121.53"/>
    <n v="0.15"/>
    <n v="62.14"/>
    <n v="103.3005"/>
    <n v="62.14"/>
    <n v="41.160499999999999"/>
    <n v="0.39845402490791426"/>
  </r>
  <r>
    <n v="2466"/>
    <d v="2026-11-25T00:00:00"/>
    <n v="2026"/>
    <x v="3"/>
    <n v="11"/>
    <x v="10"/>
    <x v="2"/>
    <x v="2"/>
    <x v="0"/>
    <s v="Business"/>
    <x v="0"/>
    <s v="Compact Repair Kit"/>
    <n v="2"/>
    <n v="40.51"/>
    <n v="0.05"/>
    <n v="16.45"/>
    <n v="76.968999999999994"/>
    <n v="32.9"/>
    <n v="44.068999999999996"/>
    <n v="0.5725551845548208"/>
  </r>
  <r>
    <n v="2647"/>
    <d v="2026-11-25T00:00:00"/>
    <n v="2026"/>
    <x v="3"/>
    <n v="11"/>
    <x v="10"/>
    <x v="2"/>
    <x v="5"/>
    <x v="0"/>
    <s v="New"/>
    <x v="1"/>
    <s v="Trekking Poles"/>
    <n v="1"/>
    <n v="70.099999999999994"/>
    <n v="0.15"/>
    <n v="32.28"/>
    <n v="59.584999999999994"/>
    <n v="32.28"/>
    <n v="27.304999999999993"/>
    <n v="0.45825291600234952"/>
  </r>
  <r>
    <n v="2958"/>
    <d v="2026-11-25T00:00:00"/>
    <n v="2026"/>
    <x v="3"/>
    <n v="11"/>
    <x v="10"/>
    <x v="1"/>
    <x v="12"/>
    <x v="3"/>
    <s v="New"/>
    <x v="1"/>
    <s v="Trail Boots"/>
    <n v="1"/>
    <n v="144.25"/>
    <n v="0.1"/>
    <n v="79.55"/>
    <n v="129.82500000000002"/>
    <n v="79.55"/>
    <n v="50.27500000000002"/>
    <n v="0.38725207009435791"/>
  </r>
  <r>
    <n v="3527"/>
    <d v="2026-11-25T00:00:00"/>
    <n v="2026"/>
    <x v="3"/>
    <n v="11"/>
    <x v="10"/>
    <x v="1"/>
    <x v="6"/>
    <x v="3"/>
    <s v="Returning"/>
    <x v="1"/>
    <s v="Trail Boots"/>
    <n v="4"/>
    <n v="146.19"/>
    <n v="0.1"/>
    <n v="79.569999999999993"/>
    <n v="526.28399999999999"/>
    <n v="318.27999999999997"/>
    <n v="208.00400000000002"/>
    <n v="0.39523147198090769"/>
  </r>
  <r>
    <n v="3729"/>
    <d v="2026-11-25T00:00:00"/>
    <n v="2026"/>
    <x v="3"/>
    <n v="11"/>
    <x v="10"/>
    <x v="0"/>
    <x v="9"/>
    <x v="0"/>
    <s v="New"/>
    <x v="3"/>
    <s v="Portable Camp Stove"/>
    <n v="1"/>
    <n v="81.89"/>
    <n v="0.05"/>
    <n v="38.33"/>
    <n v="77.79549999999999"/>
    <n v="38.33"/>
    <n v="39.465499999999992"/>
    <n v="0.50729797996028048"/>
  </r>
  <r>
    <n v="4961"/>
    <d v="2026-11-25T00:00:00"/>
    <n v="2026"/>
    <x v="3"/>
    <n v="11"/>
    <x v="10"/>
    <x v="2"/>
    <x v="2"/>
    <x v="2"/>
    <s v="New"/>
    <x v="3"/>
    <s v="Trail Tent 2P"/>
    <n v="2"/>
    <n v="194.78"/>
    <n v="0.15"/>
    <n v="102.51"/>
    <n v="331.12599999999998"/>
    <n v="205.02"/>
    <n v="126.10599999999997"/>
    <n v="0.38083992196324051"/>
  </r>
  <r>
    <n v="5034"/>
    <d v="2026-11-25T00:00:00"/>
    <n v="2026"/>
    <x v="3"/>
    <n v="11"/>
    <x v="10"/>
    <x v="1"/>
    <x v="14"/>
    <x v="0"/>
    <s v="Returning"/>
    <x v="1"/>
    <s v="Trail Boots"/>
    <n v="1"/>
    <n v="141.63"/>
    <n v="0.05"/>
    <n v="77.17"/>
    <n v="134.54849999999999"/>
    <n v="77.17"/>
    <n v="57.378499999999988"/>
    <n v="0.42645217152179321"/>
  </r>
  <r>
    <n v="343"/>
    <d v="2026-11-26T00:00:00"/>
    <n v="2026"/>
    <x v="3"/>
    <n v="11"/>
    <x v="10"/>
    <x v="2"/>
    <x v="16"/>
    <x v="0"/>
    <s v="Returning"/>
    <x v="0"/>
    <s v="Compact Repair Kit"/>
    <n v="1"/>
    <n v="40.86"/>
    <n v="0.05"/>
    <n v="17.14"/>
    <n v="38.817"/>
    <n v="17.14"/>
    <n v="21.677"/>
    <n v="0.55844088930107938"/>
  </r>
  <r>
    <n v="405"/>
    <d v="2026-11-26T00:00:00"/>
    <n v="2026"/>
    <x v="3"/>
    <n v="11"/>
    <x v="10"/>
    <x v="3"/>
    <x v="8"/>
    <x v="0"/>
    <s v="New"/>
    <x v="1"/>
    <s v="Trail Boots"/>
    <n v="1"/>
    <n v="141.61000000000001"/>
    <n v="0.05"/>
    <n v="77.7"/>
    <n v="134.52950000000001"/>
    <n v="77.7"/>
    <n v="56.82950000000001"/>
    <n v="0.42243151130421214"/>
  </r>
  <r>
    <n v="485"/>
    <d v="2026-11-26T00:00:00"/>
    <n v="2026"/>
    <x v="3"/>
    <n v="11"/>
    <x v="10"/>
    <x v="3"/>
    <x v="7"/>
    <x v="0"/>
    <s v="New"/>
    <x v="3"/>
    <s v="Compact Sleeping Bag"/>
    <n v="2"/>
    <n v="122.15"/>
    <n v="0.1"/>
    <n v="61.15"/>
    <n v="219.87"/>
    <n v="122.3"/>
    <n v="97.570000000000007"/>
    <n v="0.44376222313185065"/>
  </r>
  <r>
    <n v="807"/>
    <d v="2026-11-26T00:00:00"/>
    <n v="2026"/>
    <x v="3"/>
    <n v="11"/>
    <x v="10"/>
    <x v="2"/>
    <x v="5"/>
    <x v="2"/>
    <s v="Returning"/>
    <x v="2"/>
    <s v="Carry-On Duffel"/>
    <n v="5"/>
    <n v="130.24"/>
    <n v="0.1"/>
    <n v="66.75"/>
    <n v="586.08000000000004"/>
    <n v="333.75"/>
    <n v="252.33000000000004"/>
    <n v="0.43053849303849306"/>
  </r>
  <r>
    <n v="1666"/>
    <d v="2026-11-26T00:00:00"/>
    <n v="2026"/>
    <x v="3"/>
    <n v="11"/>
    <x v="10"/>
    <x v="0"/>
    <x v="15"/>
    <x v="1"/>
    <s v="Returning"/>
    <x v="0"/>
    <s v="Trail Bike Light"/>
    <n v="3"/>
    <n v="50.18"/>
    <n v="0.1"/>
    <n v="23.12"/>
    <n v="135.48599999999999"/>
    <n v="69.36"/>
    <n v="66.125999999999991"/>
    <n v="0.4880651875470528"/>
  </r>
  <r>
    <n v="3442"/>
    <d v="2026-11-26T00:00:00"/>
    <n v="2026"/>
    <x v="3"/>
    <n v="11"/>
    <x v="10"/>
    <x v="0"/>
    <x v="9"/>
    <x v="2"/>
    <s v="New"/>
    <x v="4"/>
    <s v="Training Mat"/>
    <n v="2"/>
    <n v="50.93"/>
    <n v="0.15"/>
    <n v="22.35"/>
    <n v="86.581000000000003"/>
    <n v="44.7"/>
    <n v="41.881"/>
    <n v="0.48372044674928677"/>
  </r>
  <r>
    <n v="4177"/>
    <d v="2026-11-26T00:00:00"/>
    <n v="2026"/>
    <x v="3"/>
    <n v="11"/>
    <x v="10"/>
    <x v="2"/>
    <x v="10"/>
    <x v="0"/>
    <s v="Business"/>
    <x v="0"/>
    <s v="Trail Bike Light"/>
    <n v="1"/>
    <n v="49.6"/>
    <n v="0"/>
    <n v="22.62"/>
    <n v="49.6"/>
    <n v="22.62"/>
    <n v="26.98"/>
    <n v="0.5439516129032258"/>
  </r>
  <r>
    <n v="4659"/>
    <d v="2026-11-26T00:00:00"/>
    <n v="2026"/>
    <x v="3"/>
    <n v="11"/>
    <x v="10"/>
    <x v="1"/>
    <x v="11"/>
    <x v="1"/>
    <s v="Business"/>
    <x v="3"/>
    <s v="Portable Camp Stove"/>
    <n v="3"/>
    <n v="83.3"/>
    <n v="0.15"/>
    <n v="38.74"/>
    <n v="212.41499999999996"/>
    <n v="116.22"/>
    <n v="96.194999999999965"/>
    <n v="0.45286349834051259"/>
  </r>
  <r>
    <n v="4667"/>
    <d v="2026-11-26T00:00:00"/>
    <n v="2026"/>
    <x v="3"/>
    <n v="11"/>
    <x v="10"/>
    <x v="1"/>
    <x v="14"/>
    <x v="3"/>
    <s v="Business"/>
    <x v="2"/>
    <s v="Insulated Bottle"/>
    <n v="1"/>
    <n v="35.89"/>
    <n v="0.05"/>
    <n v="13.53"/>
    <n v="34.095500000000001"/>
    <n v="13.53"/>
    <n v="20.5655"/>
    <n v="0.60317343931017287"/>
  </r>
  <r>
    <n v="197"/>
    <d v="2026-11-27T00:00:00"/>
    <n v="2026"/>
    <x v="3"/>
    <n v="11"/>
    <x v="10"/>
    <x v="3"/>
    <x v="4"/>
    <x v="2"/>
    <s v="New"/>
    <x v="3"/>
    <s v="Trail Tent 2P"/>
    <n v="1"/>
    <n v="195.32"/>
    <n v="0"/>
    <n v="103.21"/>
    <n v="195.32"/>
    <n v="103.21"/>
    <n v="92.11"/>
    <n v="0.47158509113250052"/>
  </r>
  <r>
    <n v="361"/>
    <d v="2026-11-27T00:00:00"/>
    <n v="2026"/>
    <x v="3"/>
    <n v="11"/>
    <x v="10"/>
    <x v="1"/>
    <x v="6"/>
    <x v="0"/>
    <s v="Returning"/>
    <x v="2"/>
    <s v="Insulated Bottle"/>
    <n v="1"/>
    <n v="36.36"/>
    <n v="0.05"/>
    <n v="13.33"/>
    <n v="34.541999999999994"/>
    <n v="13.33"/>
    <n v="21.211999999999996"/>
    <n v="0.61409298824619307"/>
  </r>
  <r>
    <n v="841"/>
    <d v="2026-11-27T00:00:00"/>
    <n v="2026"/>
    <x v="3"/>
    <n v="11"/>
    <x v="10"/>
    <x v="1"/>
    <x v="12"/>
    <x v="0"/>
    <s v="Returning"/>
    <x v="2"/>
    <s v="Insulated Bottle"/>
    <n v="2"/>
    <n v="35.85"/>
    <n v="0.05"/>
    <n v="13.69"/>
    <n v="68.114999999999995"/>
    <n v="27.38"/>
    <n v="40.734999999999999"/>
    <n v="0.59803273875064233"/>
  </r>
  <r>
    <n v="903"/>
    <d v="2026-11-27T00:00:00"/>
    <n v="2026"/>
    <x v="3"/>
    <n v="11"/>
    <x v="10"/>
    <x v="3"/>
    <x v="8"/>
    <x v="0"/>
    <s v="New"/>
    <x v="2"/>
    <s v="Packing Cube Set"/>
    <n v="4"/>
    <n v="46.73"/>
    <n v="0"/>
    <n v="17.989999999999998"/>
    <n v="186.92"/>
    <n v="71.959999999999994"/>
    <n v="114.96"/>
    <n v="0.61502246950567085"/>
  </r>
  <r>
    <n v="1278"/>
    <d v="2026-11-27T00:00:00"/>
    <n v="2026"/>
    <x v="3"/>
    <n v="11"/>
    <x v="10"/>
    <x v="3"/>
    <x v="13"/>
    <x v="2"/>
    <s v="Returning"/>
    <x v="1"/>
    <s v="Trail Boots"/>
    <n v="3"/>
    <n v="143.72"/>
    <n v="0.15"/>
    <n v="78.56"/>
    <n v="366.48599999999999"/>
    <n v="235.68"/>
    <n v="130.80599999999998"/>
    <n v="0.35691950033561987"/>
  </r>
  <r>
    <n v="2091"/>
    <d v="2026-11-27T00:00:00"/>
    <n v="2026"/>
    <x v="3"/>
    <n v="11"/>
    <x v="10"/>
    <x v="1"/>
    <x v="12"/>
    <x v="3"/>
    <s v="New"/>
    <x v="4"/>
    <s v="Recovery Roller"/>
    <n v="1"/>
    <n v="35.590000000000003"/>
    <n v="0"/>
    <n v="13.57"/>
    <n v="35.590000000000003"/>
    <n v="13.57"/>
    <n v="22.020000000000003"/>
    <n v="0.61871312166338865"/>
  </r>
  <r>
    <n v="3070"/>
    <d v="2026-11-27T00:00:00"/>
    <n v="2026"/>
    <x v="3"/>
    <n v="11"/>
    <x v="10"/>
    <x v="3"/>
    <x v="13"/>
    <x v="3"/>
    <s v="Returning"/>
    <x v="1"/>
    <s v="Trekking Poles"/>
    <n v="4"/>
    <n v="71.11"/>
    <n v="0.05"/>
    <n v="32.25"/>
    <n v="270.21799999999996"/>
    <n v="129"/>
    <n v="141.21799999999996"/>
    <n v="0.52260767232382732"/>
  </r>
  <r>
    <n v="4007"/>
    <d v="2026-11-27T00:00:00"/>
    <n v="2026"/>
    <x v="3"/>
    <n v="11"/>
    <x v="10"/>
    <x v="0"/>
    <x v="9"/>
    <x v="3"/>
    <s v="Business"/>
    <x v="0"/>
    <s v="Trail Bike Light"/>
    <n v="5"/>
    <n v="51.04"/>
    <n v="0"/>
    <n v="22.69"/>
    <n v="255.2"/>
    <n v="113.45"/>
    <n v="141.75"/>
    <n v="0.55544670846394983"/>
  </r>
  <r>
    <n v="4488"/>
    <d v="2026-11-27T00:00:00"/>
    <n v="2026"/>
    <x v="3"/>
    <n v="11"/>
    <x v="10"/>
    <x v="1"/>
    <x v="14"/>
    <x v="2"/>
    <s v="Returning"/>
    <x v="2"/>
    <s v="Travel Backpack 35L"/>
    <n v="3"/>
    <n v="161.66"/>
    <n v="0.05"/>
    <n v="88.3"/>
    <n v="460.73099999999999"/>
    <n v="264.89999999999998"/>
    <n v="195.83100000000002"/>
    <n v="0.42504411467863029"/>
  </r>
  <r>
    <n v="5159"/>
    <d v="2026-11-27T00:00:00"/>
    <n v="2026"/>
    <x v="3"/>
    <n v="11"/>
    <x v="10"/>
    <x v="3"/>
    <x v="13"/>
    <x v="0"/>
    <s v="Business"/>
    <x v="3"/>
    <s v="Portable Camp Stove"/>
    <n v="2"/>
    <n v="80.400000000000006"/>
    <n v="0.15"/>
    <n v="38.869999999999997"/>
    <n v="136.68"/>
    <n v="77.739999999999995"/>
    <n v="58.940000000000012"/>
    <n v="0.43122622183201648"/>
  </r>
  <r>
    <n v="669"/>
    <d v="2026-11-28T00:00:00"/>
    <n v="2026"/>
    <x v="3"/>
    <n v="11"/>
    <x v="10"/>
    <x v="2"/>
    <x v="3"/>
    <x v="0"/>
    <s v="Returning"/>
    <x v="4"/>
    <s v="Recovery Roller"/>
    <n v="3"/>
    <n v="36.81"/>
    <n v="0.05"/>
    <n v="13.82"/>
    <n v="104.9085"/>
    <n v="41.46"/>
    <n v="63.448500000000003"/>
    <n v="0.60479846723573405"/>
  </r>
  <r>
    <n v="686"/>
    <d v="2026-11-28T00:00:00"/>
    <n v="2026"/>
    <x v="3"/>
    <n v="11"/>
    <x v="10"/>
    <x v="1"/>
    <x v="12"/>
    <x v="3"/>
    <s v="Returning"/>
    <x v="2"/>
    <s v="Carry-On Duffel"/>
    <n v="2"/>
    <n v="132.61000000000001"/>
    <n v="0.1"/>
    <n v="67.3"/>
    <n v="238.69800000000004"/>
    <n v="134.6"/>
    <n v="104.09800000000004"/>
    <n v="0.43610755012610086"/>
  </r>
  <r>
    <n v="990"/>
    <d v="2026-11-28T00:00:00"/>
    <n v="2026"/>
    <x v="3"/>
    <n v="11"/>
    <x v="10"/>
    <x v="0"/>
    <x v="15"/>
    <x v="0"/>
    <s v="Returning"/>
    <x v="0"/>
    <s v="Compact Repair Kit"/>
    <n v="5"/>
    <n v="39.79"/>
    <n v="0.1"/>
    <n v="17.09"/>
    <n v="179.05500000000001"/>
    <n v="85.45"/>
    <n v="93.605000000000004"/>
    <n v="0.52277233252352628"/>
  </r>
  <r>
    <n v="1134"/>
    <d v="2026-11-28T00:00:00"/>
    <n v="2026"/>
    <x v="3"/>
    <n v="11"/>
    <x v="10"/>
    <x v="3"/>
    <x v="4"/>
    <x v="0"/>
    <s v="Returning"/>
    <x v="2"/>
    <s v="Insulated Bottle"/>
    <n v="2"/>
    <n v="36.119999999999997"/>
    <n v="0.1"/>
    <n v="13.61"/>
    <n v="65.015999999999991"/>
    <n v="27.22"/>
    <n v="37.795999999999992"/>
    <n v="0.58133382551987201"/>
  </r>
  <r>
    <n v="1770"/>
    <d v="2026-11-28T00:00:00"/>
    <n v="2026"/>
    <x v="3"/>
    <n v="11"/>
    <x v="10"/>
    <x v="3"/>
    <x v="7"/>
    <x v="2"/>
    <s v="Returning"/>
    <x v="1"/>
    <s v="Summit Backpack 45L"/>
    <n v="5"/>
    <n v="153.93"/>
    <n v="0.05"/>
    <n v="77.27"/>
    <n v="731.16750000000002"/>
    <n v="386.34999999999997"/>
    <n v="344.81750000000005"/>
    <n v="0.4715985051304934"/>
  </r>
  <r>
    <n v="3396"/>
    <d v="2026-11-28T00:00:00"/>
    <n v="2026"/>
    <x v="3"/>
    <n v="11"/>
    <x v="10"/>
    <x v="2"/>
    <x v="3"/>
    <x v="2"/>
    <s v="New"/>
    <x v="4"/>
    <s v="Training Mat"/>
    <n v="3"/>
    <n v="50.67"/>
    <n v="0.05"/>
    <n v="22.25"/>
    <n v="144.40949999999998"/>
    <n v="66.75"/>
    <n v="77.65949999999998"/>
    <n v="0.53777279195620775"/>
  </r>
  <r>
    <n v="4259"/>
    <d v="2026-11-28T00:00:00"/>
    <n v="2026"/>
    <x v="3"/>
    <n v="11"/>
    <x v="10"/>
    <x v="2"/>
    <x v="3"/>
    <x v="0"/>
    <s v="Returning"/>
    <x v="1"/>
    <s v="Trekking Poles"/>
    <n v="4"/>
    <n v="72.77"/>
    <n v="0"/>
    <n v="32.090000000000003"/>
    <n v="291.08"/>
    <n v="128.36000000000001"/>
    <n v="162.71999999999997"/>
    <n v="0.55902157482479031"/>
  </r>
  <r>
    <n v="4440"/>
    <d v="2026-11-28T00:00:00"/>
    <n v="2026"/>
    <x v="3"/>
    <n v="11"/>
    <x v="10"/>
    <x v="2"/>
    <x v="10"/>
    <x v="3"/>
    <s v="New"/>
    <x v="2"/>
    <s v="Packing Cube Set"/>
    <n v="1"/>
    <n v="46.45"/>
    <n v="0.1"/>
    <n v="17.96"/>
    <n v="41.805000000000007"/>
    <n v="17.96"/>
    <n v="23.845000000000006"/>
    <n v="0.57038631742614521"/>
  </r>
  <r>
    <n v="5115"/>
    <d v="2026-11-28T00:00:00"/>
    <n v="2026"/>
    <x v="3"/>
    <n v="11"/>
    <x v="10"/>
    <x v="0"/>
    <x v="15"/>
    <x v="0"/>
    <s v="New"/>
    <x v="2"/>
    <s v="Travel Backpack 35L"/>
    <n v="1"/>
    <n v="165.75"/>
    <n v="0.2"/>
    <n v="89.16"/>
    <n v="132.6"/>
    <n v="89.16"/>
    <n v="43.44"/>
    <n v="0.32760180995475113"/>
  </r>
  <r>
    <n v="5136"/>
    <d v="2026-11-28T00:00:00"/>
    <n v="2026"/>
    <x v="3"/>
    <n v="11"/>
    <x v="10"/>
    <x v="2"/>
    <x v="2"/>
    <x v="3"/>
    <s v="New"/>
    <x v="3"/>
    <s v="Trail Tent 2P"/>
    <n v="4"/>
    <n v="198.02"/>
    <n v="0.05"/>
    <n v="103.82"/>
    <n v="752.476"/>
    <n v="415.28"/>
    <n v="337.19600000000003"/>
    <n v="0.44811528872681655"/>
  </r>
  <r>
    <n v="562"/>
    <d v="2026-11-29T00:00:00"/>
    <n v="2026"/>
    <x v="3"/>
    <n v="11"/>
    <x v="10"/>
    <x v="1"/>
    <x v="12"/>
    <x v="0"/>
    <s v="New"/>
    <x v="2"/>
    <s v="Packing Cube Set"/>
    <n v="1"/>
    <n v="46.3"/>
    <n v="0.2"/>
    <n v="18.78"/>
    <n v="37.04"/>
    <n v="18.78"/>
    <n v="18.259999999999998"/>
    <n v="0.49298056155507552"/>
  </r>
  <r>
    <n v="806"/>
    <d v="2026-11-29T00:00:00"/>
    <n v="2026"/>
    <x v="3"/>
    <n v="11"/>
    <x v="10"/>
    <x v="0"/>
    <x v="15"/>
    <x v="3"/>
    <s v="Returning"/>
    <x v="4"/>
    <s v="Resistance Band Set"/>
    <n v="1"/>
    <n v="39.659999999999997"/>
    <n v="0"/>
    <n v="14.76"/>
    <n v="39.659999999999997"/>
    <n v="14.76"/>
    <n v="24.9"/>
    <n v="0.62783661119515888"/>
  </r>
  <r>
    <n v="3150"/>
    <d v="2026-11-29T00:00:00"/>
    <n v="2026"/>
    <x v="3"/>
    <n v="11"/>
    <x v="10"/>
    <x v="1"/>
    <x v="6"/>
    <x v="0"/>
    <s v="New"/>
    <x v="3"/>
    <s v="Portable Camp Stove"/>
    <n v="3"/>
    <n v="80.72"/>
    <n v="0.05"/>
    <n v="39.130000000000003"/>
    <n v="230.05199999999999"/>
    <n v="117.39000000000001"/>
    <n v="112.66199999999998"/>
    <n v="0.48972406238589528"/>
  </r>
  <r>
    <n v="4847"/>
    <d v="2026-11-29T00:00:00"/>
    <n v="2026"/>
    <x v="3"/>
    <n v="11"/>
    <x v="10"/>
    <x v="1"/>
    <x v="14"/>
    <x v="3"/>
    <s v="New"/>
    <x v="2"/>
    <s v="Insulated Bottle"/>
    <n v="2"/>
    <n v="35.51"/>
    <n v="0.05"/>
    <n v="13.24"/>
    <n v="67.468999999999994"/>
    <n v="26.48"/>
    <n v="40.98899999999999"/>
    <n v="0.60752345521646967"/>
  </r>
  <r>
    <n v="221"/>
    <d v="2026-11-30T00:00:00"/>
    <n v="2026"/>
    <x v="3"/>
    <n v="11"/>
    <x v="10"/>
    <x v="3"/>
    <x v="8"/>
    <x v="2"/>
    <s v="Business"/>
    <x v="2"/>
    <s v="Carry-On Duffel"/>
    <n v="1"/>
    <n v="132.06"/>
    <n v="0.15"/>
    <n v="67.53"/>
    <n v="112.251"/>
    <n v="67.53"/>
    <n v="44.721000000000004"/>
    <n v="0.39840179597509157"/>
  </r>
  <r>
    <n v="630"/>
    <d v="2026-11-30T00:00:00"/>
    <n v="2026"/>
    <x v="3"/>
    <n v="11"/>
    <x v="10"/>
    <x v="3"/>
    <x v="8"/>
    <x v="0"/>
    <s v="Business"/>
    <x v="0"/>
    <s v="Compact Repair Kit"/>
    <n v="3"/>
    <n v="41.07"/>
    <n v="0.1"/>
    <n v="16.86"/>
    <n v="110.88900000000001"/>
    <n v="50.58"/>
    <n v="60.309000000000012"/>
    <n v="0.54386819251684126"/>
  </r>
  <r>
    <n v="1789"/>
    <d v="2026-11-30T00:00:00"/>
    <n v="2026"/>
    <x v="3"/>
    <n v="11"/>
    <x v="10"/>
    <x v="1"/>
    <x v="12"/>
    <x v="0"/>
    <s v="New"/>
    <x v="1"/>
    <s v="Summit Backpack 45L"/>
    <n v="2"/>
    <n v="151.49"/>
    <n v="0.1"/>
    <n v="81.39"/>
    <n v="272.68200000000002"/>
    <n v="162.78"/>
    <n v="109.90200000000002"/>
    <n v="0.40304090479019522"/>
  </r>
  <r>
    <n v="1947"/>
    <d v="2026-11-30T00:00:00"/>
    <n v="2026"/>
    <x v="3"/>
    <n v="11"/>
    <x v="10"/>
    <x v="0"/>
    <x v="0"/>
    <x v="2"/>
    <s v="Business"/>
    <x v="4"/>
    <s v="Recovery Roller"/>
    <n v="1"/>
    <n v="35.729999999999997"/>
    <n v="0.2"/>
    <n v="14.33"/>
    <n v="28.584"/>
    <n v="14.33"/>
    <n v="14.254"/>
    <n v="0.49867058494262523"/>
  </r>
  <r>
    <n v="2279"/>
    <d v="2026-11-30T00:00:00"/>
    <n v="2026"/>
    <x v="3"/>
    <n v="11"/>
    <x v="10"/>
    <x v="0"/>
    <x v="0"/>
    <x v="2"/>
    <s v="Returning"/>
    <x v="0"/>
    <s v="Trail Bike Light"/>
    <n v="2"/>
    <n v="50.38"/>
    <n v="0.1"/>
    <n v="22.41"/>
    <n v="90.684000000000012"/>
    <n v="44.82"/>
    <n v="45.864000000000011"/>
    <n v="0.50575625248114342"/>
  </r>
  <r>
    <n v="2439"/>
    <d v="2026-11-30T00:00:00"/>
    <n v="2026"/>
    <x v="3"/>
    <n v="11"/>
    <x v="10"/>
    <x v="0"/>
    <x v="9"/>
    <x v="0"/>
    <s v="Business"/>
    <x v="4"/>
    <s v="Recovery Roller"/>
    <n v="1"/>
    <n v="35.67"/>
    <n v="0.1"/>
    <n v="13.81"/>
    <n v="32.103000000000002"/>
    <n v="13.81"/>
    <n v="18.292999999999999"/>
    <n v="0.5698221350029592"/>
  </r>
  <r>
    <n v="2540"/>
    <d v="2026-11-30T00:00:00"/>
    <n v="2026"/>
    <x v="3"/>
    <n v="11"/>
    <x v="10"/>
    <x v="1"/>
    <x v="14"/>
    <x v="1"/>
    <s v="Business"/>
    <x v="3"/>
    <s v="Portable Camp Stove"/>
    <n v="12"/>
    <n v="81.150000000000006"/>
    <n v="0.15"/>
    <n v="39.590000000000003"/>
    <n v="827.73"/>
    <n v="475.08000000000004"/>
    <n v="352.65"/>
    <n v="0.42604472472907828"/>
  </r>
  <r>
    <n v="2747"/>
    <d v="2026-11-30T00:00:00"/>
    <n v="2026"/>
    <x v="3"/>
    <n v="11"/>
    <x v="10"/>
    <x v="0"/>
    <x v="15"/>
    <x v="2"/>
    <s v="Returning"/>
    <x v="3"/>
    <s v="Trail Tent 2P"/>
    <n v="1"/>
    <n v="194.73"/>
    <n v="0"/>
    <n v="104.48"/>
    <n v="194.73"/>
    <n v="104.48"/>
    <n v="90.249999999999986"/>
    <n v="0.46346222975401835"/>
  </r>
  <r>
    <n v="3094"/>
    <d v="2026-11-30T00:00:00"/>
    <n v="2026"/>
    <x v="3"/>
    <n v="11"/>
    <x v="10"/>
    <x v="1"/>
    <x v="1"/>
    <x v="3"/>
    <s v="Business"/>
    <x v="3"/>
    <s v="Compact Sleeping Bag"/>
    <n v="2"/>
    <n v="122.18"/>
    <n v="0.15"/>
    <n v="61.3"/>
    <n v="207.70600000000002"/>
    <n v="122.6"/>
    <n v="85.106000000000023"/>
    <n v="0.40974261696821479"/>
  </r>
  <r>
    <n v="3359"/>
    <d v="2026-11-30T00:00:00"/>
    <n v="2026"/>
    <x v="3"/>
    <n v="11"/>
    <x v="10"/>
    <x v="3"/>
    <x v="13"/>
    <x v="0"/>
    <s v="Returning"/>
    <x v="3"/>
    <s v="Portable Camp Stove"/>
    <n v="1"/>
    <n v="83.14"/>
    <n v="0"/>
    <n v="39.369999999999997"/>
    <n v="83.14"/>
    <n v="39.369999999999997"/>
    <n v="43.77"/>
    <n v="0.52646139042578788"/>
  </r>
  <r>
    <n v="3473"/>
    <d v="2026-11-30T00:00:00"/>
    <n v="2026"/>
    <x v="3"/>
    <n v="11"/>
    <x v="10"/>
    <x v="2"/>
    <x v="5"/>
    <x v="0"/>
    <s v="Returning"/>
    <x v="0"/>
    <s v="Commuter Helmet"/>
    <n v="1"/>
    <n v="80.97"/>
    <n v="0"/>
    <n v="43.64"/>
    <n v="80.97"/>
    <n v="43.64"/>
    <n v="37.33"/>
    <n v="0.4610349512164999"/>
  </r>
  <r>
    <n v="3589"/>
    <d v="2026-11-30T00:00:00"/>
    <n v="2026"/>
    <x v="3"/>
    <n v="11"/>
    <x v="10"/>
    <x v="0"/>
    <x v="9"/>
    <x v="0"/>
    <s v="New"/>
    <x v="1"/>
    <s v="Trekking Poles"/>
    <n v="1"/>
    <n v="73.03"/>
    <n v="0"/>
    <n v="32.71"/>
    <n v="73.03"/>
    <n v="32.71"/>
    <n v="40.32"/>
    <n v="0.55210187594139393"/>
  </r>
  <r>
    <n v="4689"/>
    <d v="2026-11-30T00:00:00"/>
    <n v="2026"/>
    <x v="3"/>
    <n v="11"/>
    <x v="10"/>
    <x v="2"/>
    <x v="3"/>
    <x v="0"/>
    <s v="Returning"/>
    <x v="2"/>
    <s v="Packing Cube Set"/>
    <n v="1"/>
    <n v="46.81"/>
    <n v="0.05"/>
    <n v="17.87"/>
    <n v="44.469500000000004"/>
    <n v="17.87"/>
    <n v="26.599500000000003"/>
    <n v="0.59815154206815913"/>
  </r>
  <r>
    <n v="4819"/>
    <d v="2026-11-30T00:00:00"/>
    <n v="2026"/>
    <x v="3"/>
    <n v="11"/>
    <x v="10"/>
    <x v="3"/>
    <x v="7"/>
    <x v="3"/>
    <s v="New"/>
    <x v="1"/>
    <s v="Summit Backpack 45L"/>
    <n v="2"/>
    <n v="153.51"/>
    <n v="0.15"/>
    <n v="81.290000000000006"/>
    <n v="260.96699999999998"/>
    <n v="162.58000000000001"/>
    <n v="98.386999999999972"/>
    <n v="0.3770093536730697"/>
  </r>
  <r>
    <n v="5167"/>
    <d v="2026-11-30T00:00:00"/>
    <n v="2026"/>
    <x v="3"/>
    <n v="11"/>
    <x v="10"/>
    <x v="2"/>
    <x v="5"/>
    <x v="3"/>
    <s v="New"/>
    <x v="3"/>
    <s v="Trail Tent 2P"/>
    <n v="2"/>
    <n v="197.5"/>
    <n v="0"/>
    <n v="104.47"/>
    <n v="395"/>
    <n v="208.94"/>
    <n v="186.06"/>
    <n v="0.4710379746835443"/>
  </r>
  <r>
    <n v="38"/>
    <d v="2026-12-01T00:00:00"/>
    <n v="2026"/>
    <x v="3"/>
    <n v="12"/>
    <x v="11"/>
    <x v="3"/>
    <x v="8"/>
    <x v="1"/>
    <s v="Business"/>
    <x v="1"/>
    <s v="Trail Boots"/>
    <n v="8"/>
    <n v="146.55000000000001"/>
    <n v="0.1"/>
    <n v="78.03"/>
    <n v="1055.1600000000001"/>
    <n v="624.24"/>
    <n v="430.92000000000007"/>
    <n v="0.40839303991811671"/>
  </r>
  <r>
    <n v="364"/>
    <d v="2026-12-01T00:00:00"/>
    <n v="2026"/>
    <x v="3"/>
    <n v="12"/>
    <x v="11"/>
    <x v="3"/>
    <x v="13"/>
    <x v="0"/>
    <s v="Business"/>
    <x v="0"/>
    <s v="Trail Bike Light"/>
    <n v="2"/>
    <n v="51.83"/>
    <n v="0.15"/>
    <n v="22.02"/>
    <n v="88.11099999999999"/>
    <n v="44.04"/>
    <n v="44.070999999999991"/>
    <n v="0.50017591447151888"/>
  </r>
  <r>
    <n v="2040"/>
    <d v="2026-12-01T00:00:00"/>
    <n v="2026"/>
    <x v="3"/>
    <n v="12"/>
    <x v="11"/>
    <x v="1"/>
    <x v="12"/>
    <x v="0"/>
    <s v="New"/>
    <x v="1"/>
    <s v="Trail Boots"/>
    <n v="1"/>
    <n v="140.34"/>
    <n v="0.15"/>
    <n v="79.92"/>
    <n v="119.289"/>
    <n v="79.92"/>
    <n v="39.369"/>
    <n v="0.33003043029952467"/>
  </r>
  <r>
    <n v="2899"/>
    <d v="2026-12-01T00:00:00"/>
    <n v="2026"/>
    <x v="3"/>
    <n v="12"/>
    <x v="11"/>
    <x v="0"/>
    <x v="0"/>
    <x v="0"/>
    <s v="New"/>
    <x v="1"/>
    <s v="Summit Backpack 45L"/>
    <n v="1"/>
    <n v="156.44999999999999"/>
    <n v="0"/>
    <n v="80.56"/>
    <n v="156.44999999999999"/>
    <n v="80.56"/>
    <n v="75.889999999999986"/>
    <n v="0.48507510386705011"/>
  </r>
  <r>
    <n v="3199"/>
    <d v="2026-12-01T00:00:00"/>
    <n v="2026"/>
    <x v="3"/>
    <n v="12"/>
    <x v="11"/>
    <x v="2"/>
    <x v="16"/>
    <x v="3"/>
    <s v="Returning"/>
    <x v="4"/>
    <s v="Resistance Band Set"/>
    <n v="1"/>
    <n v="41.33"/>
    <n v="0"/>
    <n v="15.03"/>
    <n v="41.33"/>
    <n v="15.03"/>
    <n v="26.299999999999997"/>
    <n v="0.6363416404548754"/>
  </r>
  <r>
    <n v="4722"/>
    <d v="2026-12-01T00:00:00"/>
    <n v="2026"/>
    <x v="3"/>
    <n v="12"/>
    <x v="11"/>
    <x v="1"/>
    <x v="11"/>
    <x v="2"/>
    <s v="New"/>
    <x v="0"/>
    <s v="Compact Repair Kit"/>
    <n v="1"/>
    <n v="39.479999999999997"/>
    <n v="0.05"/>
    <n v="16.78"/>
    <n v="37.505999999999993"/>
    <n v="16.78"/>
    <n v="20.725999999999992"/>
    <n v="0.55260491654668575"/>
  </r>
  <r>
    <n v="1423"/>
    <d v="2026-12-02T00:00:00"/>
    <n v="2026"/>
    <x v="3"/>
    <n v="12"/>
    <x v="11"/>
    <x v="2"/>
    <x v="3"/>
    <x v="0"/>
    <s v="Business"/>
    <x v="1"/>
    <s v="Trekking Poles"/>
    <n v="1"/>
    <n v="73.010000000000005"/>
    <n v="0.1"/>
    <n v="31.51"/>
    <n v="65.709000000000003"/>
    <n v="31.51"/>
    <n v="34.198999999999998"/>
    <n v="0.52046142841924237"/>
  </r>
  <r>
    <n v="1505"/>
    <d v="2026-12-02T00:00:00"/>
    <n v="2026"/>
    <x v="3"/>
    <n v="12"/>
    <x v="11"/>
    <x v="0"/>
    <x v="15"/>
    <x v="0"/>
    <s v="Business"/>
    <x v="4"/>
    <s v="Resistance Band Set"/>
    <n v="2"/>
    <n v="40.86"/>
    <n v="0.05"/>
    <n v="15.06"/>
    <n v="77.634"/>
    <n v="30.12"/>
    <n v="47.513999999999996"/>
    <n v="0.6120256588608084"/>
  </r>
  <r>
    <n v="1664"/>
    <d v="2026-12-02T00:00:00"/>
    <n v="2026"/>
    <x v="3"/>
    <n v="12"/>
    <x v="11"/>
    <x v="2"/>
    <x v="5"/>
    <x v="3"/>
    <s v="Returning"/>
    <x v="3"/>
    <s v="Trail Tent 2P"/>
    <n v="6"/>
    <n v="194.79"/>
    <n v="0"/>
    <n v="105.73"/>
    <n v="1168.74"/>
    <n v="634.38"/>
    <n v="534.36"/>
    <n v="0.45721032907233433"/>
  </r>
  <r>
    <n v="2035"/>
    <d v="2026-12-02T00:00:00"/>
    <n v="2026"/>
    <x v="3"/>
    <n v="12"/>
    <x v="11"/>
    <x v="3"/>
    <x v="13"/>
    <x v="0"/>
    <s v="New"/>
    <x v="3"/>
    <s v="Portable Camp Stove"/>
    <n v="4"/>
    <n v="80.98"/>
    <n v="0.2"/>
    <n v="38.6"/>
    <n v="259.13600000000002"/>
    <n v="154.4"/>
    <n v="104.73600000000002"/>
    <n v="0.40417387009138062"/>
  </r>
  <r>
    <n v="2094"/>
    <d v="2026-12-02T00:00:00"/>
    <n v="2026"/>
    <x v="3"/>
    <n v="12"/>
    <x v="11"/>
    <x v="0"/>
    <x v="15"/>
    <x v="0"/>
    <s v="New"/>
    <x v="3"/>
    <s v="Trail Tent 2P"/>
    <n v="3"/>
    <n v="196.48"/>
    <n v="0.05"/>
    <n v="107.2"/>
    <n v="559.96799999999996"/>
    <n v="321.60000000000002"/>
    <n v="238.36799999999994"/>
    <n v="0.42568146751242919"/>
  </r>
  <r>
    <n v="2204"/>
    <d v="2026-12-02T00:00:00"/>
    <n v="2026"/>
    <x v="3"/>
    <n v="12"/>
    <x v="11"/>
    <x v="0"/>
    <x v="9"/>
    <x v="2"/>
    <s v="New"/>
    <x v="2"/>
    <s v="Packing Cube Set"/>
    <n v="2"/>
    <n v="46.63"/>
    <n v="0"/>
    <n v="18.68"/>
    <n v="93.26"/>
    <n v="37.36"/>
    <n v="55.900000000000006"/>
    <n v="0.59939952820072917"/>
  </r>
  <r>
    <n v="3921"/>
    <d v="2026-12-02T00:00:00"/>
    <n v="2026"/>
    <x v="3"/>
    <n v="12"/>
    <x v="11"/>
    <x v="2"/>
    <x v="5"/>
    <x v="1"/>
    <s v="Business"/>
    <x v="1"/>
    <s v="Trail Boots"/>
    <n v="12"/>
    <n v="142.93"/>
    <n v="0.1"/>
    <n v="79.81"/>
    <n v="1543.644"/>
    <n v="957.72"/>
    <n v="585.92399999999998"/>
    <n v="0.37957197384889263"/>
  </r>
  <r>
    <n v="3999"/>
    <d v="2026-12-02T00:00:00"/>
    <n v="2026"/>
    <x v="3"/>
    <n v="12"/>
    <x v="11"/>
    <x v="1"/>
    <x v="12"/>
    <x v="2"/>
    <s v="Returning"/>
    <x v="1"/>
    <s v="Summit Backpack 45L"/>
    <n v="2"/>
    <n v="153.97"/>
    <n v="0"/>
    <n v="79.45"/>
    <n v="307.94"/>
    <n v="158.9"/>
    <n v="149.04"/>
    <n v="0.48399038773787101"/>
  </r>
  <r>
    <n v="4546"/>
    <d v="2026-12-02T00:00:00"/>
    <n v="2026"/>
    <x v="3"/>
    <n v="12"/>
    <x v="11"/>
    <x v="3"/>
    <x v="13"/>
    <x v="0"/>
    <s v="Returning"/>
    <x v="3"/>
    <s v="Alpine Tent 4P"/>
    <n v="1"/>
    <n v="344.63"/>
    <n v="0.05"/>
    <n v="189.22"/>
    <n v="327.39849999999996"/>
    <n v="189.22"/>
    <n v="138.17849999999996"/>
    <n v="0.42204988721695419"/>
  </r>
  <r>
    <n v="158"/>
    <d v="2026-12-03T00:00:00"/>
    <n v="2026"/>
    <x v="3"/>
    <n v="12"/>
    <x v="11"/>
    <x v="3"/>
    <x v="13"/>
    <x v="0"/>
    <s v="New"/>
    <x v="2"/>
    <s v="Packing Cube Set"/>
    <n v="2"/>
    <n v="46.51"/>
    <n v="0.05"/>
    <n v="18.73"/>
    <n v="88.368999999999986"/>
    <n v="37.46"/>
    <n v="50.908999999999985"/>
    <n v="0.57609568966492763"/>
  </r>
  <r>
    <n v="1972"/>
    <d v="2026-12-03T00:00:00"/>
    <n v="2026"/>
    <x v="3"/>
    <n v="12"/>
    <x v="11"/>
    <x v="0"/>
    <x v="9"/>
    <x v="1"/>
    <s v="Business"/>
    <x v="0"/>
    <s v="Commuter Helmet"/>
    <n v="6"/>
    <n v="80.17"/>
    <n v="0.1"/>
    <n v="42.67"/>
    <n v="432.91800000000001"/>
    <n v="256.02"/>
    <n v="176.89800000000002"/>
    <n v="0.40861779828974543"/>
  </r>
  <r>
    <n v="3196"/>
    <d v="2026-12-03T00:00:00"/>
    <n v="2026"/>
    <x v="3"/>
    <n v="12"/>
    <x v="11"/>
    <x v="3"/>
    <x v="13"/>
    <x v="0"/>
    <s v="New"/>
    <x v="3"/>
    <s v="Compact Sleeping Bag"/>
    <n v="2"/>
    <n v="124.62"/>
    <n v="0.1"/>
    <n v="58.91"/>
    <n v="224.316"/>
    <n v="117.82"/>
    <n v="106.49600000000001"/>
    <n v="0.47475882237557737"/>
  </r>
  <r>
    <n v="3722"/>
    <d v="2026-12-03T00:00:00"/>
    <n v="2026"/>
    <x v="3"/>
    <n v="12"/>
    <x v="11"/>
    <x v="2"/>
    <x v="3"/>
    <x v="0"/>
    <s v="Returning"/>
    <x v="1"/>
    <s v="Trail Boots"/>
    <n v="1"/>
    <n v="144.78"/>
    <n v="0.15"/>
    <n v="81.53"/>
    <n v="123.063"/>
    <n v="81.53"/>
    <n v="41.533000000000001"/>
    <n v="0.33749380398657597"/>
  </r>
  <r>
    <n v="4201"/>
    <d v="2026-12-03T00:00:00"/>
    <n v="2026"/>
    <x v="3"/>
    <n v="12"/>
    <x v="11"/>
    <x v="3"/>
    <x v="7"/>
    <x v="0"/>
    <s v="Business"/>
    <x v="2"/>
    <s v="Carry-On Duffel"/>
    <n v="1"/>
    <n v="133.80000000000001"/>
    <n v="0"/>
    <n v="66.349999999999994"/>
    <n v="133.80000000000001"/>
    <n v="66.349999999999994"/>
    <n v="67.450000000000017"/>
    <n v="0.50411061285500758"/>
  </r>
  <r>
    <n v="4498"/>
    <d v="2026-12-03T00:00:00"/>
    <n v="2026"/>
    <x v="3"/>
    <n v="12"/>
    <x v="11"/>
    <x v="3"/>
    <x v="7"/>
    <x v="2"/>
    <s v="New"/>
    <x v="3"/>
    <s v="Compact Sleeping Bag"/>
    <n v="1"/>
    <n v="124.93"/>
    <n v="0"/>
    <n v="59.41"/>
    <n v="124.93"/>
    <n v="59.41"/>
    <n v="65.52000000000001"/>
    <n v="0.52445369406867848"/>
  </r>
  <r>
    <n v="4791"/>
    <d v="2026-12-03T00:00:00"/>
    <n v="2026"/>
    <x v="3"/>
    <n v="12"/>
    <x v="11"/>
    <x v="1"/>
    <x v="12"/>
    <x v="0"/>
    <s v="New"/>
    <x v="1"/>
    <s v="Trekking Poles"/>
    <n v="2"/>
    <n v="70.59"/>
    <n v="0.1"/>
    <n v="32.68"/>
    <n v="127.06200000000001"/>
    <n v="65.36"/>
    <n v="61.702000000000012"/>
    <n v="0.48560545245628123"/>
  </r>
  <r>
    <n v="614"/>
    <d v="2026-12-04T00:00:00"/>
    <n v="2026"/>
    <x v="3"/>
    <n v="12"/>
    <x v="11"/>
    <x v="3"/>
    <x v="7"/>
    <x v="0"/>
    <s v="Returning"/>
    <x v="1"/>
    <s v="Summit Backpack 45L"/>
    <n v="2"/>
    <n v="151.05000000000001"/>
    <n v="0.15"/>
    <n v="80.36"/>
    <n v="256.78500000000003"/>
    <n v="160.72"/>
    <n v="96.065000000000026"/>
    <n v="0.37410674299511271"/>
  </r>
  <r>
    <n v="2301"/>
    <d v="2026-12-04T00:00:00"/>
    <n v="2026"/>
    <x v="3"/>
    <n v="12"/>
    <x v="11"/>
    <x v="3"/>
    <x v="7"/>
    <x v="0"/>
    <s v="Returning"/>
    <x v="3"/>
    <s v="Compact Sleeping Bag"/>
    <n v="2"/>
    <n v="120.37"/>
    <n v="0.2"/>
    <n v="59.39"/>
    <n v="192.59200000000001"/>
    <n v="118.78"/>
    <n v="73.812000000000012"/>
    <n v="0.3832557946332143"/>
  </r>
  <r>
    <n v="4430"/>
    <d v="2026-12-04T00:00:00"/>
    <n v="2026"/>
    <x v="3"/>
    <n v="12"/>
    <x v="11"/>
    <x v="1"/>
    <x v="1"/>
    <x v="0"/>
    <s v="Returning"/>
    <x v="3"/>
    <s v="Trail Tent 2P"/>
    <n v="3"/>
    <n v="193.8"/>
    <n v="0"/>
    <n v="104.55"/>
    <n v="581.40000000000009"/>
    <n v="313.64999999999998"/>
    <n v="267.75000000000011"/>
    <n v="0.46052631578947378"/>
  </r>
  <r>
    <n v="318"/>
    <d v="2026-12-05T00:00:00"/>
    <n v="2026"/>
    <x v="3"/>
    <n v="12"/>
    <x v="11"/>
    <x v="3"/>
    <x v="13"/>
    <x v="0"/>
    <s v="Business"/>
    <x v="1"/>
    <s v="Trail Boots"/>
    <n v="1"/>
    <n v="146.08000000000001"/>
    <n v="0.1"/>
    <n v="81.540000000000006"/>
    <n v="131.47200000000001"/>
    <n v="81.540000000000006"/>
    <n v="49.932000000000002"/>
    <n v="0.37979189485213583"/>
  </r>
  <r>
    <n v="782"/>
    <d v="2026-12-05T00:00:00"/>
    <n v="2026"/>
    <x v="3"/>
    <n v="12"/>
    <x v="11"/>
    <x v="3"/>
    <x v="7"/>
    <x v="1"/>
    <s v="Business"/>
    <x v="0"/>
    <s v="Cycling Pack 12L"/>
    <n v="4"/>
    <n v="101.17"/>
    <n v="0.15"/>
    <n v="50.48"/>
    <n v="343.97800000000001"/>
    <n v="201.92"/>
    <n v="142.05800000000002"/>
    <n v="0.41298571420265257"/>
  </r>
  <r>
    <n v="1402"/>
    <d v="2026-12-05T00:00:00"/>
    <n v="2026"/>
    <x v="3"/>
    <n v="12"/>
    <x v="11"/>
    <x v="1"/>
    <x v="6"/>
    <x v="2"/>
    <s v="New"/>
    <x v="3"/>
    <s v="Compact Sleeping Bag"/>
    <n v="2"/>
    <n v="121.64"/>
    <n v="0"/>
    <n v="61.94"/>
    <n v="243.28"/>
    <n v="123.88"/>
    <n v="119.4"/>
    <n v="0.49079250246629402"/>
  </r>
  <r>
    <n v="1824"/>
    <d v="2026-12-05T00:00:00"/>
    <n v="2026"/>
    <x v="3"/>
    <n v="12"/>
    <x v="11"/>
    <x v="1"/>
    <x v="1"/>
    <x v="0"/>
    <s v="Returning"/>
    <x v="2"/>
    <s v="Travel Backpack 35L"/>
    <n v="1"/>
    <n v="165.1"/>
    <n v="0.05"/>
    <n v="85.23"/>
    <n v="156.845"/>
    <n v="85.23"/>
    <n v="71.614999999999995"/>
    <n v="0.45659727756702473"/>
  </r>
  <r>
    <n v="2141"/>
    <d v="2026-12-05T00:00:00"/>
    <n v="2026"/>
    <x v="3"/>
    <n v="12"/>
    <x v="11"/>
    <x v="3"/>
    <x v="13"/>
    <x v="0"/>
    <s v="New"/>
    <x v="3"/>
    <s v="Trail Tent 2P"/>
    <n v="3"/>
    <n v="194.07"/>
    <n v="0.1"/>
    <n v="102.37"/>
    <n v="523.98900000000003"/>
    <n v="307.11"/>
    <n v="216.87900000000002"/>
    <n v="0.4138999101126169"/>
  </r>
  <r>
    <n v="3517"/>
    <d v="2026-12-05T00:00:00"/>
    <n v="2026"/>
    <x v="3"/>
    <n v="12"/>
    <x v="11"/>
    <x v="3"/>
    <x v="13"/>
    <x v="3"/>
    <s v="New"/>
    <x v="1"/>
    <s v="Summit Backpack 45L"/>
    <n v="1"/>
    <n v="152.44"/>
    <n v="0.1"/>
    <n v="76.91"/>
    <n v="137.196"/>
    <n v="76.91"/>
    <n v="60.286000000000001"/>
    <n v="0.43941514329863846"/>
  </r>
  <r>
    <n v="4055"/>
    <d v="2026-12-05T00:00:00"/>
    <n v="2026"/>
    <x v="3"/>
    <n v="12"/>
    <x v="11"/>
    <x v="1"/>
    <x v="12"/>
    <x v="0"/>
    <s v="Returning"/>
    <x v="3"/>
    <s v="Compact Sleeping Bag"/>
    <n v="1"/>
    <n v="123.82"/>
    <n v="0.05"/>
    <n v="59.19"/>
    <n v="117.62899999999999"/>
    <n v="59.19"/>
    <n v="58.438999999999993"/>
    <n v="0.49680775999115862"/>
  </r>
  <r>
    <n v="4168"/>
    <d v="2026-12-05T00:00:00"/>
    <n v="2026"/>
    <x v="3"/>
    <n v="12"/>
    <x v="11"/>
    <x v="0"/>
    <x v="0"/>
    <x v="0"/>
    <s v="New"/>
    <x v="1"/>
    <s v="Trekking Poles"/>
    <n v="4"/>
    <n v="71.12"/>
    <n v="0.05"/>
    <n v="31.93"/>
    <n v="270.25600000000003"/>
    <n v="127.72"/>
    <n v="142.53600000000003"/>
    <n v="0.52741104730329769"/>
  </r>
  <r>
    <n v="4317"/>
    <d v="2026-12-05T00:00:00"/>
    <n v="2026"/>
    <x v="3"/>
    <n v="12"/>
    <x v="11"/>
    <x v="2"/>
    <x v="16"/>
    <x v="3"/>
    <s v="Returning"/>
    <x v="1"/>
    <s v="Trekking Poles"/>
    <n v="1"/>
    <n v="71.55"/>
    <n v="0.1"/>
    <n v="32.07"/>
    <n v="64.394999999999996"/>
    <n v="32.07"/>
    <n v="32.324999999999996"/>
    <n v="0.50197996738877237"/>
  </r>
  <r>
    <n v="4879"/>
    <d v="2026-12-05T00:00:00"/>
    <n v="2026"/>
    <x v="3"/>
    <n v="12"/>
    <x v="11"/>
    <x v="2"/>
    <x v="2"/>
    <x v="3"/>
    <s v="Returning"/>
    <x v="1"/>
    <s v="Trekking Poles"/>
    <n v="2"/>
    <n v="70.239999999999995"/>
    <n v="0.1"/>
    <n v="33.29"/>
    <n v="126.43199999999999"/>
    <n v="66.58"/>
    <n v="59.85199999999999"/>
    <n v="0.47339281194634264"/>
  </r>
  <r>
    <n v="467"/>
    <d v="2026-12-06T00:00:00"/>
    <n v="2026"/>
    <x v="3"/>
    <n v="12"/>
    <x v="11"/>
    <x v="0"/>
    <x v="0"/>
    <x v="3"/>
    <s v="Returning"/>
    <x v="0"/>
    <s v="Trail Bike Light"/>
    <n v="2"/>
    <n v="50.68"/>
    <n v="0.15"/>
    <n v="22.41"/>
    <n v="86.155999999999992"/>
    <n v="44.82"/>
    <n v="41.335999999999991"/>
    <n v="0.47978086262129155"/>
  </r>
  <r>
    <n v="825"/>
    <d v="2026-12-06T00:00:00"/>
    <n v="2026"/>
    <x v="3"/>
    <n v="12"/>
    <x v="11"/>
    <x v="3"/>
    <x v="7"/>
    <x v="0"/>
    <s v="New"/>
    <x v="0"/>
    <s v="Cycling Pack 12L"/>
    <n v="1"/>
    <n v="101.26"/>
    <n v="0"/>
    <n v="51.7"/>
    <n v="101.26"/>
    <n v="51.7"/>
    <n v="49.56"/>
    <n v="0.4894331424056883"/>
  </r>
  <r>
    <n v="2346"/>
    <d v="2026-12-06T00:00:00"/>
    <n v="2026"/>
    <x v="3"/>
    <n v="12"/>
    <x v="11"/>
    <x v="0"/>
    <x v="0"/>
    <x v="3"/>
    <s v="Business"/>
    <x v="2"/>
    <s v="Packing Cube Set"/>
    <n v="2"/>
    <n v="46.01"/>
    <n v="0.05"/>
    <n v="18.399999999999999"/>
    <n v="87.418999999999997"/>
    <n v="36.799999999999997"/>
    <n v="50.619"/>
    <n v="0.57903888170763795"/>
  </r>
  <r>
    <n v="3095"/>
    <d v="2026-12-06T00:00:00"/>
    <n v="2026"/>
    <x v="3"/>
    <n v="12"/>
    <x v="11"/>
    <x v="1"/>
    <x v="12"/>
    <x v="0"/>
    <s v="New"/>
    <x v="2"/>
    <s v="Carry-On Duffel"/>
    <n v="2"/>
    <n v="131.97999999999999"/>
    <n v="0.1"/>
    <n v="68.02"/>
    <n v="237.56399999999999"/>
    <n v="136.04"/>
    <n v="101.524"/>
    <n v="0.42735431294303855"/>
  </r>
  <r>
    <n v="3580"/>
    <d v="2026-12-06T00:00:00"/>
    <n v="2026"/>
    <x v="3"/>
    <n v="12"/>
    <x v="11"/>
    <x v="3"/>
    <x v="7"/>
    <x v="2"/>
    <s v="New"/>
    <x v="1"/>
    <s v="Trekking Poles"/>
    <n v="2"/>
    <n v="73.16"/>
    <n v="0.15"/>
    <n v="32.64"/>
    <n v="124.37199999999999"/>
    <n v="65.28"/>
    <n v="59.091999999999985"/>
    <n v="0.47512301804264617"/>
  </r>
  <r>
    <n v="4672"/>
    <d v="2026-12-06T00:00:00"/>
    <n v="2026"/>
    <x v="3"/>
    <n v="12"/>
    <x v="11"/>
    <x v="1"/>
    <x v="6"/>
    <x v="0"/>
    <s v="Business"/>
    <x v="2"/>
    <s v="Packing Cube Set"/>
    <n v="2"/>
    <n v="47.43"/>
    <n v="0.05"/>
    <n v="18.63"/>
    <n v="90.11699999999999"/>
    <n v="37.26"/>
    <n v="52.856999999999992"/>
    <n v="0.58653750124837711"/>
  </r>
  <r>
    <n v="533"/>
    <d v="2026-12-07T00:00:00"/>
    <n v="2026"/>
    <x v="3"/>
    <n v="12"/>
    <x v="11"/>
    <x v="0"/>
    <x v="9"/>
    <x v="0"/>
    <s v="New"/>
    <x v="2"/>
    <s v="Insulated Bottle"/>
    <n v="1"/>
    <n v="35.93"/>
    <n v="0.05"/>
    <n v="13.23"/>
    <n v="34.133499999999998"/>
    <n v="13.23"/>
    <n v="20.903499999999998"/>
    <n v="0.6124042363074399"/>
  </r>
  <r>
    <n v="2160"/>
    <d v="2026-12-07T00:00:00"/>
    <n v="2026"/>
    <x v="3"/>
    <n v="12"/>
    <x v="11"/>
    <x v="0"/>
    <x v="15"/>
    <x v="3"/>
    <s v="Returning"/>
    <x v="2"/>
    <s v="Insulated Bottle"/>
    <n v="1"/>
    <n v="35.53"/>
    <n v="0.05"/>
    <n v="13.28"/>
    <n v="33.753500000000003"/>
    <n v="13.28"/>
    <n v="20.473500000000001"/>
    <n v="0.6065593197742456"/>
  </r>
  <r>
    <n v="2841"/>
    <d v="2026-12-07T00:00:00"/>
    <n v="2026"/>
    <x v="3"/>
    <n v="12"/>
    <x v="11"/>
    <x v="1"/>
    <x v="14"/>
    <x v="0"/>
    <s v="New"/>
    <x v="3"/>
    <s v="Trail Tent 2P"/>
    <n v="3"/>
    <n v="196.97"/>
    <n v="0.15"/>
    <n v="101.88"/>
    <n v="502.27349999999996"/>
    <n v="305.64"/>
    <n v="196.63349999999997"/>
    <n v="0.39148690902466482"/>
  </r>
  <r>
    <n v="3433"/>
    <d v="2026-12-07T00:00:00"/>
    <n v="2026"/>
    <x v="3"/>
    <n v="12"/>
    <x v="11"/>
    <x v="0"/>
    <x v="0"/>
    <x v="0"/>
    <s v="New"/>
    <x v="2"/>
    <s v="Insulated Bottle"/>
    <n v="2"/>
    <n v="37.020000000000003"/>
    <n v="0.2"/>
    <n v="13.39"/>
    <n v="59.232000000000006"/>
    <n v="26.78"/>
    <n v="32.452000000000005"/>
    <n v="0.5478795245813074"/>
  </r>
  <r>
    <n v="3763"/>
    <d v="2026-12-07T00:00:00"/>
    <n v="2026"/>
    <x v="3"/>
    <n v="12"/>
    <x v="11"/>
    <x v="1"/>
    <x v="14"/>
    <x v="0"/>
    <s v="New"/>
    <x v="2"/>
    <s v="Packing Cube Set"/>
    <n v="4"/>
    <n v="47.22"/>
    <n v="0"/>
    <n v="18.420000000000002"/>
    <n v="188.88"/>
    <n v="73.680000000000007"/>
    <n v="115.19999999999999"/>
    <n v="0.60991105463786521"/>
  </r>
  <r>
    <n v="706"/>
    <d v="2026-12-08T00:00:00"/>
    <n v="2026"/>
    <x v="3"/>
    <n v="12"/>
    <x v="11"/>
    <x v="1"/>
    <x v="12"/>
    <x v="2"/>
    <s v="Returning"/>
    <x v="2"/>
    <s v="Packing Cube Set"/>
    <n v="4"/>
    <n v="46.48"/>
    <n v="0.1"/>
    <n v="18.66"/>
    <n v="167.328"/>
    <n v="74.64"/>
    <n v="92.688000000000002"/>
    <n v="0.55393000573723461"/>
  </r>
  <r>
    <n v="1086"/>
    <d v="2026-12-08T00:00:00"/>
    <n v="2026"/>
    <x v="3"/>
    <n v="12"/>
    <x v="11"/>
    <x v="3"/>
    <x v="13"/>
    <x v="1"/>
    <s v="Business"/>
    <x v="1"/>
    <s v="Trail Boots"/>
    <n v="12"/>
    <n v="146.99"/>
    <n v="0.15"/>
    <n v="79.239999999999995"/>
    <n v="1499.298"/>
    <n v="950.87999999999988"/>
    <n v="548.41800000000012"/>
    <n v="0.36578318653129671"/>
  </r>
  <r>
    <n v="1204"/>
    <d v="2026-12-08T00:00:00"/>
    <n v="2026"/>
    <x v="3"/>
    <n v="12"/>
    <x v="11"/>
    <x v="2"/>
    <x v="10"/>
    <x v="0"/>
    <s v="New"/>
    <x v="4"/>
    <s v="Resistance Band Set"/>
    <n v="1"/>
    <n v="40.29"/>
    <n v="0"/>
    <n v="15.07"/>
    <n v="40.29"/>
    <n v="15.07"/>
    <n v="25.22"/>
    <n v="0.62596177711590961"/>
  </r>
  <r>
    <n v="1451"/>
    <d v="2026-12-08T00:00:00"/>
    <n v="2026"/>
    <x v="3"/>
    <n v="12"/>
    <x v="11"/>
    <x v="0"/>
    <x v="0"/>
    <x v="1"/>
    <s v="Business"/>
    <x v="3"/>
    <s v="Compact Sleeping Bag"/>
    <n v="4"/>
    <n v="125.82"/>
    <n v="0.15"/>
    <n v="61.39"/>
    <n v="427.78799999999995"/>
    <n v="245.56"/>
    <n v="182.22799999999995"/>
    <n v="0.42597735326844133"/>
  </r>
  <r>
    <n v="1650"/>
    <d v="2026-12-08T00:00:00"/>
    <n v="2026"/>
    <x v="3"/>
    <n v="12"/>
    <x v="11"/>
    <x v="1"/>
    <x v="1"/>
    <x v="0"/>
    <s v="New"/>
    <x v="2"/>
    <s v="Insulated Bottle"/>
    <n v="3"/>
    <n v="36.25"/>
    <n v="0"/>
    <n v="13.67"/>
    <n v="108.75"/>
    <n v="41.01"/>
    <n v="67.740000000000009"/>
    <n v="0.62289655172413805"/>
  </r>
  <r>
    <n v="1740"/>
    <d v="2026-12-08T00:00:00"/>
    <n v="2026"/>
    <x v="3"/>
    <n v="12"/>
    <x v="11"/>
    <x v="2"/>
    <x v="10"/>
    <x v="3"/>
    <s v="Returning"/>
    <x v="2"/>
    <s v="Travel Backpack 35L"/>
    <n v="1"/>
    <n v="165.29"/>
    <n v="0.05"/>
    <n v="89.92"/>
    <n v="157.02549999999999"/>
    <n v="89.92"/>
    <n v="67.105499999999992"/>
    <n v="0.42735415585366704"/>
  </r>
  <r>
    <n v="3191"/>
    <d v="2026-12-08T00:00:00"/>
    <n v="2026"/>
    <x v="3"/>
    <n v="12"/>
    <x v="11"/>
    <x v="3"/>
    <x v="8"/>
    <x v="0"/>
    <s v="New"/>
    <x v="3"/>
    <s v="Portable Camp Stove"/>
    <n v="1"/>
    <n v="82.89"/>
    <n v="0.15"/>
    <n v="38.51"/>
    <n v="70.456500000000005"/>
    <n v="38.51"/>
    <n v="31.946500000000007"/>
    <n v="0.45342161475520365"/>
  </r>
  <r>
    <n v="3662"/>
    <d v="2026-12-08T00:00:00"/>
    <n v="2026"/>
    <x v="3"/>
    <n v="12"/>
    <x v="11"/>
    <x v="1"/>
    <x v="6"/>
    <x v="0"/>
    <s v="Business"/>
    <x v="3"/>
    <s v="Trail Tent 2P"/>
    <n v="1"/>
    <n v="199.66"/>
    <n v="0"/>
    <n v="103.15"/>
    <n v="199.66"/>
    <n v="103.15"/>
    <n v="96.509999999999991"/>
    <n v="0.48337173194430527"/>
  </r>
  <r>
    <n v="3922"/>
    <d v="2026-12-08T00:00:00"/>
    <n v="2026"/>
    <x v="3"/>
    <n v="12"/>
    <x v="11"/>
    <x v="3"/>
    <x v="8"/>
    <x v="2"/>
    <s v="New"/>
    <x v="1"/>
    <s v="Trail Boots"/>
    <n v="2"/>
    <n v="146.25"/>
    <n v="0.05"/>
    <n v="77.3"/>
    <n v="277.875"/>
    <n v="154.6"/>
    <n v="123.27500000000001"/>
    <n v="0.44363472784525421"/>
  </r>
  <r>
    <n v="4022"/>
    <d v="2026-12-08T00:00:00"/>
    <n v="2026"/>
    <x v="3"/>
    <n v="12"/>
    <x v="11"/>
    <x v="0"/>
    <x v="9"/>
    <x v="3"/>
    <s v="Returning"/>
    <x v="3"/>
    <s v="Alpine Tent 4P"/>
    <n v="1"/>
    <n v="333.51"/>
    <n v="0.2"/>
    <n v="199.91"/>
    <n v="266.80799999999999"/>
    <n v="199.91"/>
    <n v="66.897999999999996"/>
    <n v="0.25073461065635211"/>
  </r>
  <r>
    <n v="4366"/>
    <d v="2026-12-08T00:00:00"/>
    <n v="2026"/>
    <x v="3"/>
    <n v="12"/>
    <x v="11"/>
    <x v="1"/>
    <x v="12"/>
    <x v="2"/>
    <s v="New"/>
    <x v="1"/>
    <s v="Summit Backpack 45L"/>
    <n v="1"/>
    <n v="151.97"/>
    <n v="0.05"/>
    <n v="80.239999999999995"/>
    <n v="144.3715"/>
    <n v="80.239999999999995"/>
    <n v="64.131500000000003"/>
    <n v="0.44421163456776441"/>
  </r>
  <r>
    <n v="4880"/>
    <d v="2026-12-08T00:00:00"/>
    <n v="2026"/>
    <x v="3"/>
    <n v="12"/>
    <x v="11"/>
    <x v="3"/>
    <x v="13"/>
    <x v="2"/>
    <s v="New"/>
    <x v="0"/>
    <s v="Compact Repair Kit"/>
    <n v="1"/>
    <n v="41.07"/>
    <n v="0"/>
    <n v="16.600000000000001"/>
    <n v="41.07"/>
    <n v="16.600000000000001"/>
    <n v="24.47"/>
    <n v="0.59581202824446067"/>
  </r>
  <r>
    <n v="5127"/>
    <d v="2026-12-08T00:00:00"/>
    <n v="2026"/>
    <x v="3"/>
    <n v="12"/>
    <x v="11"/>
    <x v="1"/>
    <x v="11"/>
    <x v="3"/>
    <s v="Returning"/>
    <x v="3"/>
    <s v="Compact Sleeping Bag"/>
    <n v="1"/>
    <n v="122.65"/>
    <n v="0"/>
    <n v="58.9"/>
    <n v="122.65"/>
    <n v="58.9"/>
    <n v="63.750000000000007"/>
    <n v="0.51977170811251527"/>
  </r>
  <r>
    <n v="13"/>
    <d v="2026-12-09T00:00:00"/>
    <n v="2026"/>
    <x v="3"/>
    <n v="12"/>
    <x v="11"/>
    <x v="1"/>
    <x v="6"/>
    <x v="0"/>
    <s v="Returning"/>
    <x v="1"/>
    <s v="Trail Boots"/>
    <n v="6"/>
    <n v="143.16"/>
    <n v="0.15"/>
    <n v="80.349999999999994"/>
    <n v="730.11599999999999"/>
    <n v="482.09999999999997"/>
    <n v="248.01600000000002"/>
    <n v="0.33969396643820987"/>
  </r>
  <r>
    <n v="102"/>
    <d v="2026-12-09T00:00:00"/>
    <n v="2026"/>
    <x v="3"/>
    <n v="12"/>
    <x v="11"/>
    <x v="2"/>
    <x v="5"/>
    <x v="2"/>
    <s v="New"/>
    <x v="1"/>
    <s v="Trail Boots"/>
    <n v="3"/>
    <n v="142.75"/>
    <n v="0.1"/>
    <n v="81.739999999999995"/>
    <n v="385.42500000000001"/>
    <n v="245.21999999999997"/>
    <n v="140.20500000000004"/>
    <n v="0.3637672698968672"/>
  </r>
  <r>
    <n v="519"/>
    <d v="2026-12-09T00:00:00"/>
    <n v="2026"/>
    <x v="3"/>
    <n v="12"/>
    <x v="11"/>
    <x v="1"/>
    <x v="12"/>
    <x v="2"/>
    <s v="Returning"/>
    <x v="4"/>
    <s v="Recovery Roller"/>
    <n v="2"/>
    <n v="36.03"/>
    <n v="0.1"/>
    <n v="13.54"/>
    <n v="64.853999999999999"/>
    <n v="27.08"/>
    <n v="37.774000000000001"/>
    <n v="0.58244672649335427"/>
  </r>
  <r>
    <n v="522"/>
    <d v="2026-12-09T00:00:00"/>
    <n v="2026"/>
    <x v="3"/>
    <n v="12"/>
    <x v="11"/>
    <x v="0"/>
    <x v="15"/>
    <x v="2"/>
    <s v="Returning"/>
    <x v="2"/>
    <s v="Carry-On Duffel"/>
    <n v="2"/>
    <n v="133.4"/>
    <n v="0"/>
    <n v="67.69"/>
    <n v="266.8"/>
    <n v="135.38"/>
    <n v="131.42000000000002"/>
    <n v="0.49257871064467768"/>
  </r>
  <r>
    <n v="798"/>
    <d v="2026-12-09T00:00:00"/>
    <n v="2026"/>
    <x v="3"/>
    <n v="12"/>
    <x v="11"/>
    <x v="2"/>
    <x v="2"/>
    <x v="2"/>
    <s v="Returning"/>
    <x v="3"/>
    <s v="Trail Tent 2P"/>
    <n v="3"/>
    <n v="199.31"/>
    <n v="0.05"/>
    <n v="101.19"/>
    <n v="568.0335"/>
    <n v="303.57"/>
    <n v="264.46350000000001"/>
    <n v="0.46557729429690325"/>
  </r>
  <r>
    <n v="1746"/>
    <d v="2026-12-09T00:00:00"/>
    <n v="2026"/>
    <x v="3"/>
    <n v="12"/>
    <x v="11"/>
    <x v="1"/>
    <x v="11"/>
    <x v="0"/>
    <s v="Business"/>
    <x v="2"/>
    <s v="Packing Cube Set"/>
    <n v="1"/>
    <n v="47.44"/>
    <n v="0.15"/>
    <n v="17.899999999999999"/>
    <n v="40.323999999999998"/>
    <n v="17.899999999999999"/>
    <n v="22.423999999999999"/>
    <n v="0.55609562543398472"/>
  </r>
  <r>
    <n v="3412"/>
    <d v="2026-12-09T00:00:00"/>
    <n v="2026"/>
    <x v="3"/>
    <n v="12"/>
    <x v="11"/>
    <x v="0"/>
    <x v="0"/>
    <x v="1"/>
    <s v="Business"/>
    <x v="1"/>
    <s v="Trail Boots"/>
    <n v="10"/>
    <n v="145.30000000000001"/>
    <n v="0.1"/>
    <n v="79.7"/>
    <n v="1307.7"/>
    <n v="797"/>
    <n v="510.70000000000005"/>
    <n v="0.39053299686472437"/>
  </r>
  <r>
    <n v="175"/>
    <d v="2026-12-10T00:00:00"/>
    <n v="2026"/>
    <x v="3"/>
    <n v="12"/>
    <x v="11"/>
    <x v="0"/>
    <x v="0"/>
    <x v="3"/>
    <s v="New"/>
    <x v="0"/>
    <s v="Commuter Helmet"/>
    <n v="1"/>
    <n v="81.010000000000005"/>
    <n v="0.2"/>
    <n v="41.51"/>
    <n v="64.808000000000007"/>
    <n v="41.51"/>
    <n v="23.298000000000009"/>
    <n v="0.35949265522774976"/>
  </r>
  <r>
    <n v="1014"/>
    <d v="2026-12-10T00:00:00"/>
    <n v="2026"/>
    <x v="3"/>
    <n v="12"/>
    <x v="11"/>
    <x v="3"/>
    <x v="7"/>
    <x v="3"/>
    <s v="New"/>
    <x v="2"/>
    <s v="Insulated Bottle"/>
    <n v="2"/>
    <n v="35.619999999999997"/>
    <n v="0"/>
    <n v="13.62"/>
    <n v="71.239999999999995"/>
    <n v="27.24"/>
    <n v="44"/>
    <n v="0.61763054463784395"/>
  </r>
  <r>
    <n v="1763"/>
    <d v="2026-12-10T00:00:00"/>
    <n v="2026"/>
    <x v="3"/>
    <n v="12"/>
    <x v="11"/>
    <x v="0"/>
    <x v="0"/>
    <x v="0"/>
    <s v="New"/>
    <x v="0"/>
    <s v="Trail Bike Light"/>
    <n v="2"/>
    <n v="49.88"/>
    <n v="0.05"/>
    <n v="22.31"/>
    <n v="94.772000000000006"/>
    <n v="44.62"/>
    <n v="50.152000000000008"/>
    <n v="0.52918583547883347"/>
  </r>
  <r>
    <n v="1863"/>
    <d v="2026-12-10T00:00:00"/>
    <n v="2026"/>
    <x v="3"/>
    <n v="12"/>
    <x v="11"/>
    <x v="3"/>
    <x v="7"/>
    <x v="3"/>
    <s v="Returning"/>
    <x v="0"/>
    <s v="Cycling Pack 12L"/>
    <n v="1"/>
    <n v="101.18"/>
    <n v="0.05"/>
    <n v="49.12"/>
    <n v="96.120999999999995"/>
    <n v="49.12"/>
    <n v="47.000999999999998"/>
    <n v="0.48897743469169069"/>
  </r>
  <r>
    <n v="3466"/>
    <d v="2026-12-10T00:00:00"/>
    <n v="2026"/>
    <x v="3"/>
    <n v="12"/>
    <x v="11"/>
    <x v="1"/>
    <x v="12"/>
    <x v="2"/>
    <s v="Business"/>
    <x v="4"/>
    <s v="Recovery Roller"/>
    <n v="2"/>
    <n v="36.64"/>
    <n v="0"/>
    <n v="13.7"/>
    <n v="73.28"/>
    <n v="27.4"/>
    <n v="45.88"/>
    <n v="0.62609170305676853"/>
  </r>
  <r>
    <n v="3630"/>
    <d v="2026-12-10T00:00:00"/>
    <n v="2026"/>
    <x v="3"/>
    <n v="12"/>
    <x v="11"/>
    <x v="1"/>
    <x v="12"/>
    <x v="2"/>
    <s v="Returning"/>
    <x v="0"/>
    <s v="Compact Repair Kit"/>
    <n v="3"/>
    <n v="39.979999999999997"/>
    <n v="0.1"/>
    <n v="16.989999999999998"/>
    <n v="107.946"/>
    <n v="50.97"/>
    <n v="56.975999999999999"/>
    <n v="0.52781946528819967"/>
  </r>
  <r>
    <n v="3633"/>
    <d v="2026-12-10T00:00:00"/>
    <n v="2026"/>
    <x v="3"/>
    <n v="12"/>
    <x v="11"/>
    <x v="3"/>
    <x v="4"/>
    <x v="3"/>
    <s v="Business"/>
    <x v="1"/>
    <s v="Trail Boots"/>
    <n v="3"/>
    <n v="144.16"/>
    <n v="0"/>
    <n v="77.36"/>
    <n v="432.48"/>
    <n v="232.07999999999998"/>
    <n v="200.40000000000003"/>
    <n v="0.46337402885682583"/>
  </r>
  <r>
    <n v="4"/>
    <d v="2026-12-11T00:00:00"/>
    <n v="2026"/>
    <x v="3"/>
    <n v="12"/>
    <x v="11"/>
    <x v="3"/>
    <x v="4"/>
    <x v="0"/>
    <s v="New"/>
    <x v="0"/>
    <s v="Cycling Pack 12L"/>
    <n v="1"/>
    <n v="102.98"/>
    <n v="0.1"/>
    <n v="51.45"/>
    <n v="92.682000000000002"/>
    <n v="51.45"/>
    <n v="41.231999999999999"/>
    <n v="0.4448760277076455"/>
  </r>
  <r>
    <n v="70"/>
    <d v="2026-12-11T00:00:00"/>
    <n v="2026"/>
    <x v="3"/>
    <n v="12"/>
    <x v="11"/>
    <x v="3"/>
    <x v="13"/>
    <x v="0"/>
    <s v="New"/>
    <x v="4"/>
    <s v="Weighted Vest"/>
    <n v="2"/>
    <n v="122.49"/>
    <n v="0.15"/>
    <n v="70.930000000000007"/>
    <n v="208.23299999999998"/>
    <n v="141.86000000000001"/>
    <n v="66.372999999999962"/>
    <n v="0.31874390706564265"/>
  </r>
  <r>
    <n v="948"/>
    <d v="2026-12-11T00:00:00"/>
    <n v="2026"/>
    <x v="3"/>
    <n v="12"/>
    <x v="11"/>
    <x v="1"/>
    <x v="11"/>
    <x v="3"/>
    <s v="New"/>
    <x v="1"/>
    <s v="Trail Boots"/>
    <n v="1"/>
    <n v="141.74"/>
    <n v="0.15"/>
    <n v="78.97"/>
    <n v="120.479"/>
    <n v="78.97"/>
    <n v="41.509"/>
    <n v="0.34453307215365336"/>
  </r>
  <r>
    <n v="1957"/>
    <d v="2026-12-11T00:00:00"/>
    <n v="2026"/>
    <x v="3"/>
    <n v="12"/>
    <x v="11"/>
    <x v="3"/>
    <x v="7"/>
    <x v="0"/>
    <s v="Returning"/>
    <x v="0"/>
    <s v="Compact Repair Kit"/>
    <n v="6"/>
    <n v="39.44"/>
    <n v="0.1"/>
    <n v="16.89"/>
    <n v="212.976"/>
    <n v="101.34"/>
    <n v="111.636"/>
    <n v="0.52417173766058145"/>
  </r>
  <r>
    <n v="3097"/>
    <d v="2026-12-11T00:00:00"/>
    <n v="2026"/>
    <x v="3"/>
    <n v="12"/>
    <x v="11"/>
    <x v="2"/>
    <x v="3"/>
    <x v="2"/>
    <s v="Returning"/>
    <x v="0"/>
    <s v="Trail Bike Light"/>
    <n v="1"/>
    <n v="49.64"/>
    <n v="0.1"/>
    <n v="22"/>
    <n v="44.676000000000002"/>
    <n v="22"/>
    <n v="22.676000000000002"/>
    <n v="0.50756558331094992"/>
  </r>
  <r>
    <n v="3649"/>
    <d v="2026-12-11T00:00:00"/>
    <n v="2026"/>
    <x v="3"/>
    <n v="12"/>
    <x v="11"/>
    <x v="2"/>
    <x v="2"/>
    <x v="0"/>
    <s v="New"/>
    <x v="2"/>
    <s v="Travel Backpack 35L"/>
    <n v="1"/>
    <n v="164.29"/>
    <n v="0.05"/>
    <n v="88.66"/>
    <n v="156.07549999999998"/>
    <n v="88.66"/>
    <n v="67.41549999999998"/>
    <n v="0.43194159237035917"/>
  </r>
  <r>
    <n v="3963"/>
    <d v="2026-12-11T00:00:00"/>
    <n v="2026"/>
    <x v="3"/>
    <n v="12"/>
    <x v="11"/>
    <x v="3"/>
    <x v="8"/>
    <x v="0"/>
    <s v="Returning"/>
    <x v="2"/>
    <s v="Insulated Bottle"/>
    <n v="1"/>
    <n v="35.81"/>
    <n v="0"/>
    <n v="13.28"/>
    <n v="35.81"/>
    <n v="13.28"/>
    <n v="22.53"/>
    <n v="0.62915386763473891"/>
  </r>
  <r>
    <n v="4305"/>
    <d v="2026-12-11T00:00:00"/>
    <n v="2026"/>
    <x v="3"/>
    <n v="12"/>
    <x v="11"/>
    <x v="0"/>
    <x v="9"/>
    <x v="2"/>
    <s v="New"/>
    <x v="4"/>
    <s v="Resistance Band Set"/>
    <n v="1"/>
    <n v="41.31"/>
    <n v="0.05"/>
    <n v="14.56"/>
    <n v="39.244500000000002"/>
    <n v="14.56"/>
    <n v="24.6845"/>
    <n v="0.62899259768884808"/>
  </r>
  <r>
    <n v="4942"/>
    <d v="2026-12-11T00:00:00"/>
    <n v="2026"/>
    <x v="3"/>
    <n v="12"/>
    <x v="11"/>
    <x v="3"/>
    <x v="13"/>
    <x v="3"/>
    <s v="New"/>
    <x v="2"/>
    <s v="Insulated Bottle"/>
    <n v="3"/>
    <n v="36.6"/>
    <n v="0.15"/>
    <n v="13.95"/>
    <n v="93.330000000000013"/>
    <n v="41.849999999999994"/>
    <n v="51.480000000000018"/>
    <n v="0.55159112825458068"/>
  </r>
  <r>
    <n v="19"/>
    <d v="2026-12-12T00:00:00"/>
    <n v="2026"/>
    <x v="3"/>
    <n v="12"/>
    <x v="11"/>
    <x v="1"/>
    <x v="1"/>
    <x v="0"/>
    <s v="New"/>
    <x v="0"/>
    <s v="Trail Bike Light"/>
    <n v="5"/>
    <n v="49.59"/>
    <n v="0"/>
    <n v="22.63"/>
    <n v="247.95000000000002"/>
    <n v="113.14999999999999"/>
    <n v="134.80000000000001"/>
    <n v="0.54365799556362171"/>
  </r>
  <r>
    <n v="4963"/>
    <d v="2026-12-12T00:00:00"/>
    <n v="2026"/>
    <x v="3"/>
    <n v="12"/>
    <x v="11"/>
    <x v="0"/>
    <x v="0"/>
    <x v="0"/>
    <s v="New"/>
    <x v="1"/>
    <s v="Trekking Poles"/>
    <n v="5"/>
    <n v="72.3"/>
    <n v="0.05"/>
    <n v="31.73"/>
    <n v="343.42500000000001"/>
    <n v="158.65"/>
    <n v="184.77500000000001"/>
    <n v="0.53803596127247577"/>
  </r>
  <r>
    <n v="5110"/>
    <d v="2026-12-12T00:00:00"/>
    <n v="2026"/>
    <x v="3"/>
    <n v="12"/>
    <x v="11"/>
    <x v="3"/>
    <x v="4"/>
    <x v="0"/>
    <s v="New"/>
    <x v="0"/>
    <s v="Trail Bike Light"/>
    <n v="1"/>
    <n v="51.57"/>
    <n v="0.1"/>
    <n v="23.11"/>
    <n v="46.413000000000004"/>
    <n v="23.11"/>
    <n v="23.303000000000004"/>
    <n v="0.5020791588563549"/>
  </r>
  <r>
    <n v="10"/>
    <d v="2026-12-13T00:00:00"/>
    <n v="2026"/>
    <x v="3"/>
    <n v="12"/>
    <x v="11"/>
    <x v="0"/>
    <x v="0"/>
    <x v="0"/>
    <s v="Returning"/>
    <x v="2"/>
    <s v="Insulated Bottle"/>
    <n v="3"/>
    <n v="35.380000000000003"/>
    <n v="0"/>
    <n v="13.51"/>
    <n v="106.14000000000001"/>
    <n v="40.53"/>
    <n v="65.610000000000014"/>
    <n v="0.61814584511023185"/>
  </r>
  <r>
    <n v="216"/>
    <d v="2026-12-13T00:00:00"/>
    <n v="2026"/>
    <x v="3"/>
    <n v="12"/>
    <x v="11"/>
    <x v="2"/>
    <x v="2"/>
    <x v="0"/>
    <s v="Business"/>
    <x v="0"/>
    <s v="Commuter Helmet"/>
    <n v="1"/>
    <n v="83.08"/>
    <n v="0.15"/>
    <n v="42.91"/>
    <n v="70.617999999999995"/>
    <n v="42.91"/>
    <n v="27.707999999999998"/>
    <n v="0.39236455294684075"/>
  </r>
  <r>
    <n v="1937"/>
    <d v="2026-12-13T00:00:00"/>
    <n v="2026"/>
    <x v="3"/>
    <n v="12"/>
    <x v="11"/>
    <x v="1"/>
    <x v="12"/>
    <x v="1"/>
    <s v="Business"/>
    <x v="3"/>
    <s v="Compact Sleeping Bag"/>
    <n v="3"/>
    <n v="120.5"/>
    <n v="0.15"/>
    <n v="61.44"/>
    <n v="307.27499999999998"/>
    <n v="184.32"/>
    <n v="122.95499999999998"/>
    <n v="0.40014644862094212"/>
  </r>
  <r>
    <n v="4720"/>
    <d v="2026-12-13T00:00:00"/>
    <n v="2026"/>
    <x v="3"/>
    <n v="12"/>
    <x v="11"/>
    <x v="0"/>
    <x v="0"/>
    <x v="0"/>
    <s v="New"/>
    <x v="1"/>
    <s v="Trekking Poles"/>
    <n v="3"/>
    <n v="73.040000000000006"/>
    <n v="0.1"/>
    <n v="31.78"/>
    <n v="197.208"/>
    <n v="95.34"/>
    <n v="101.86799999999999"/>
    <n v="0.51655105269563095"/>
  </r>
  <r>
    <n v="91"/>
    <d v="2026-12-14T00:00:00"/>
    <n v="2026"/>
    <x v="3"/>
    <n v="12"/>
    <x v="11"/>
    <x v="1"/>
    <x v="1"/>
    <x v="0"/>
    <s v="Returning"/>
    <x v="3"/>
    <s v="Alpine Tent 4P"/>
    <n v="2"/>
    <n v="339.95"/>
    <n v="0"/>
    <n v="195.78"/>
    <n v="679.9"/>
    <n v="391.56"/>
    <n v="288.33999999999997"/>
    <n v="0.42409177820267685"/>
  </r>
  <r>
    <n v="505"/>
    <d v="2026-12-14T00:00:00"/>
    <n v="2026"/>
    <x v="3"/>
    <n v="12"/>
    <x v="11"/>
    <x v="0"/>
    <x v="15"/>
    <x v="3"/>
    <s v="Returning"/>
    <x v="3"/>
    <s v="Trail Tent 2P"/>
    <n v="2"/>
    <n v="199.43"/>
    <n v="0.05"/>
    <n v="106.58"/>
    <n v="378.91699999999997"/>
    <n v="213.16"/>
    <n v="165.75699999999998"/>
    <n v="0.4374493622613923"/>
  </r>
  <r>
    <n v="640"/>
    <d v="2026-12-14T00:00:00"/>
    <n v="2026"/>
    <x v="3"/>
    <n v="12"/>
    <x v="11"/>
    <x v="0"/>
    <x v="15"/>
    <x v="0"/>
    <s v="Returning"/>
    <x v="4"/>
    <s v="Training Mat"/>
    <n v="2"/>
    <n v="51.77"/>
    <n v="0.05"/>
    <n v="21.76"/>
    <n v="98.363"/>
    <n v="43.52"/>
    <n v="54.842999999999996"/>
    <n v="0.55755721155312465"/>
  </r>
  <r>
    <n v="1408"/>
    <d v="2026-12-14T00:00:00"/>
    <n v="2026"/>
    <x v="3"/>
    <n v="12"/>
    <x v="11"/>
    <x v="1"/>
    <x v="1"/>
    <x v="0"/>
    <s v="New"/>
    <x v="2"/>
    <s v="Travel Backpack 35L"/>
    <n v="1"/>
    <n v="161.53"/>
    <n v="0"/>
    <n v="87.43"/>
    <n v="161.53"/>
    <n v="87.43"/>
    <n v="74.099999999999994"/>
    <n v="0.45873831486411187"/>
  </r>
  <r>
    <n v="2074"/>
    <d v="2026-12-14T00:00:00"/>
    <n v="2026"/>
    <x v="3"/>
    <n v="12"/>
    <x v="11"/>
    <x v="1"/>
    <x v="12"/>
    <x v="1"/>
    <s v="Business"/>
    <x v="1"/>
    <s v="Trail Boots"/>
    <n v="4"/>
    <n v="145.85"/>
    <n v="0.1"/>
    <n v="79.47"/>
    <n v="525.05999999999995"/>
    <n v="317.88"/>
    <n v="207.17999999999995"/>
    <n v="0.39458347617415146"/>
  </r>
  <r>
    <n v="2639"/>
    <d v="2026-12-14T00:00:00"/>
    <n v="2026"/>
    <x v="3"/>
    <n v="12"/>
    <x v="11"/>
    <x v="3"/>
    <x v="13"/>
    <x v="0"/>
    <s v="Returning"/>
    <x v="3"/>
    <s v="Trail Tent 2P"/>
    <n v="1"/>
    <n v="197.18"/>
    <n v="0"/>
    <n v="105.28"/>
    <n v="197.18"/>
    <n v="105.28"/>
    <n v="91.9"/>
    <n v="0.46607160969672384"/>
  </r>
  <r>
    <n v="2694"/>
    <d v="2026-12-14T00:00:00"/>
    <n v="2026"/>
    <x v="3"/>
    <n v="12"/>
    <x v="11"/>
    <x v="3"/>
    <x v="7"/>
    <x v="0"/>
    <s v="New"/>
    <x v="3"/>
    <s v="Compact Sleeping Bag"/>
    <n v="1"/>
    <n v="124.9"/>
    <n v="0"/>
    <n v="62.16"/>
    <n v="124.9"/>
    <n v="62.16"/>
    <n v="62.740000000000009"/>
    <n v="0.50232185748598879"/>
  </r>
  <r>
    <n v="2797"/>
    <d v="2026-12-14T00:00:00"/>
    <n v="2026"/>
    <x v="3"/>
    <n v="12"/>
    <x v="11"/>
    <x v="2"/>
    <x v="16"/>
    <x v="2"/>
    <s v="New"/>
    <x v="1"/>
    <s v="Trekking Poles"/>
    <n v="2"/>
    <n v="70.239999999999995"/>
    <n v="0.1"/>
    <n v="32.130000000000003"/>
    <n v="126.43199999999999"/>
    <n v="64.260000000000005"/>
    <n v="62.171999999999983"/>
    <n v="0.49174259681093385"/>
  </r>
  <r>
    <n v="2811"/>
    <d v="2026-12-14T00:00:00"/>
    <n v="2026"/>
    <x v="3"/>
    <n v="12"/>
    <x v="11"/>
    <x v="1"/>
    <x v="11"/>
    <x v="2"/>
    <s v="Business"/>
    <x v="1"/>
    <s v="Trail Boots"/>
    <n v="5"/>
    <n v="145.6"/>
    <n v="0.15"/>
    <n v="81.180000000000007"/>
    <n v="618.79999999999995"/>
    <n v="405.90000000000003"/>
    <n v="212.89999999999992"/>
    <n v="0.34405300581771159"/>
  </r>
  <r>
    <n v="4037"/>
    <d v="2026-12-14T00:00:00"/>
    <n v="2026"/>
    <x v="3"/>
    <n v="12"/>
    <x v="11"/>
    <x v="3"/>
    <x v="8"/>
    <x v="2"/>
    <s v="Returning"/>
    <x v="1"/>
    <s v="Summit Backpack 45L"/>
    <n v="1"/>
    <n v="152.4"/>
    <n v="0.05"/>
    <n v="77.98"/>
    <n v="144.78"/>
    <n v="77.98"/>
    <n v="66.8"/>
    <n v="0.46138969470921398"/>
  </r>
  <r>
    <n v="4629"/>
    <d v="2026-12-14T00:00:00"/>
    <n v="2026"/>
    <x v="3"/>
    <n v="12"/>
    <x v="11"/>
    <x v="2"/>
    <x v="2"/>
    <x v="0"/>
    <s v="New"/>
    <x v="2"/>
    <s v="Insulated Bottle"/>
    <n v="1"/>
    <n v="36.17"/>
    <n v="0.05"/>
    <n v="13.87"/>
    <n v="34.361499999999999"/>
    <n v="13.87"/>
    <n v="20.491500000000002"/>
    <n v="0.59635056676803988"/>
  </r>
  <r>
    <n v="2455"/>
    <d v="2026-12-15T00:00:00"/>
    <n v="2026"/>
    <x v="3"/>
    <n v="12"/>
    <x v="11"/>
    <x v="1"/>
    <x v="12"/>
    <x v="0"/>
    <s v="Returning"/>
    <x v="3"/>
    <s v="Compact Sleeping Bag"/>
    <n v="3"/>
    <n v="126.21"/>
    <n v="0.1"/>
    <n v="60.65"/>
    <n v="340.767"/>
    <n v="181.95"/>
    <n v="158.81700000000001"/>
    <n v="0.46605745274630467"/>
  </r>
  <r>
    <n v="3184"/>
    <d v="2026-12-15T00:00:00"/>
    <n v="2026"/>
    <x v="3"/>
    <n v="12"/>
    <x v="11"/>
    <x v="3"/>
    <x v="13"/>
    <x v="1"/>
    <s v="Returning"/>
    <x v="1"/>
    <s v="Trail Boots"/>
    <n v="6"/>
    <n v="143.72999999999999"/>
    <n v="0.15"/>
    <n v="77.27"/>
    <n v="733.02299999999991"/>
    <n v="463.62"/>
    <n v="269.40299999999991"/>
    <n v="0.36752325643260847"/>
  </r>
  <r>
    <n v="3363"/>
    <d v="2026-12-15T00:00:00"/>
    <n v="2026"/>
    <x v="3"/>
    <n v="12"/>
    <x v="11"/>
    <x v="1"/>
    <x v="12"/>
    <x v="3"/>
    <s v="New"/>
    <x v="1"/>
    <s v="Trail Boots"/>
    <n v="4"/>
    <n v="146.38999999999999"/>
    <n v="0"/>
    <n v="78.95"/>
    <n v="585.55999999999995"/>
    <n v="315.8"/>
    <n v="269.75999999999993"/>
    <n v="0.46068720541020552"/>
  </r>
  <r>
    <n v="3373"/>
    <d v="2026-12-15T00:00:00"/>
    <n v="2026"/>
    <x v="3"/>
    <n v="12"/>
    <x v="11"/>
    <x v="1"/>
    <x v="12"/>
    <x v="3"/>
    <s v="Returning"/>
    <x v="1"/>
    <s v="Hiking Daypack 20L"/>
    <n v="2"/>
    <n v="89.84"/>
    <n v="0.05"/>
    <n v="45.17"/>
    <n v="170.696"/>
    <n v="90.34"/>
    <n v="80.355999999999995"/>
    <n v="0.47075502647982376"/>
  </r>
  <r>
    <n v="3799"/>
    <d v="2026-12-15T00:00:00"/>
    <n v="2026"/>
    <x v="3"/>
    <n v="12"/>
    <x v="11"/>
    <x v="2"/>
    <x v="10"/>
    <x v="2"/>
    <s v="New"/>
    <x v="4"/>
    <s v="Training Mat"/>
    <n v="3"/>
    <n v="49.67"/>
    <n v="0.05"/>
    <n v="21.5"/>
    <n v="141.55949999999999"/>
    <n v="64.5"/>
    <n v="77.059499999999986"/>
    <n v="0.54436120500566898"/>
  </r>
  <r>
    <n v="5002"/>
    <d v="2026-12-15T00:00:00"/>
    <n v="2026"/>
    <x v="3"/>
    <n v="12"/>
    <x v="11"/>
    <x v="1"/>
    <x v="14"/>
    <x v="1"/>
    <s v="Business"/>
    <x v="1"/>
    <s v="Hiking Daypack 20L"/>
    <n v="4"/>
    <n v="94.3"/>
    <n v="0.1"/>
    <n v="44.36"/>
    <n v="339.48"/>
    <n v="177.44"/>
    <n v="162.04000000000002"/>
    <n v="0.47731825144338402"/>
  </r>
  <r>
    <n v="2896"/>
    <d v="2026-12-16T00:00:00"/>
    <n v="2026"/>
    <x v="3"/>
    <n v="12"/>
    <x v="11"/>
    <x v="1"/>
    <x v="12"/>
    <x v="2"/>
    <s v="Business"/>
    <x v="4"/>
    <s v="Recovery Roller"/>
    <n v="2"/>
    <n v="36.020000000000003"/>
    <n v="0.1"/>
    <n v="13.59"/>
    <n v="64.836000000000013"/>
    <n v="27.18"/>
    <n v="37.656000000000013"/>
    <n v="0.58078845086063302"/>
  </r>
  <r>
    <n v="3334"/>
    <d v="2026-12-16T00:00:00"/>
    <n v="2026"/>
    <x v="3"/>
    <n v="12"/>
    <x v="11"/>
    <x v="1"/>
    <x v="14"/>
    <x v="0"/>
    <s v="Returning"/>
    <x v="1"/>
    <s v="Summit Backpack 45L"/>
    <n v="1"/>
    <n v="154.12"/>
    <n v="0"/>
    <n v="77.45"/>
    <n v="154.12"/>
    <n v="77.45"/>
    <n v="76.67"/>
    <n v="0.49746950428237735"/>
  </r>
  <r>
    <n v="3469"/>
    <d v="2026-12-16T00:00:00"/>
    <n v="2026"/>
    <x v="3"/>
    <n v="12"/>
    <x v="11"/>
    <x v="0"/>
    <x v="9"/>
    <x v="0"/>
    <s v="Returning"/>
    <x v="1"/>
    <s v="Summit Backpack 45L"/>
    <n v="1"/>
    <n v="150.88"/>
    <n v="0.05"/>
    <n v="81.02"/>
    <n v="143.33599999999998"/>
    <n v="81.02"/>
    <n v="62.315999999999988"/>
    <n v="0.43475470223809787"/>
  </r>
  <r>
    <n v="569"/>
    <d v="2026-12-17T00:00:00"/>
    <n v="2026"/>
    <x v="3"/>
    <n v="12"/>
    <x v="11"/>
    <x v="2"/>
    <x v="2"/>
    <x v="3"/>
    <s v="New"/>
    <x v="0"/>
    <s v="Compact Repair Kit"/>
    <n v="2"/>
    <n v="40.479999999999997"/>
    <n v="0"/>
    <n v="16.23"/>
    <n v="80.959999999999994"/>
    <n v="32.46"/>
    <n v="48.499999999999993"/>
    <n v="0.5990612648221344"/>
  </r>
  <r>
    <n v="2404"/>
    <d v="2026-12-17T00:00:00"/>
    <n v="2026"/>
    <x v="3"/>
    <n v="12"/>
    <x v="11"/>
    <x v="2"/>
    <x v="10"/>
    <x v="3"/>
    <s v="Business"/>
    <x v="2"/>
    <s v="Travel Backpack 35L"/>
    <n v="3"/>
    <n v="163.34"/>
    <n v="0.1"/>
    <n v="88.53"/>
    <n v="441.01799999999997"/>
    <n v="265.59000000000003"/>
    <n v="175.42799999999994"/>
    <n v="0.39777968246194023"/>
  </r>
  <r>
    <n v="4682"/>
    <d v="2026-12-17T00:00:00"/>
    <n v="2026"/>
    <x v="3"/>
    <n v="12"/>
    <x v="11"/>
    <x v="3"/>
    <x v="4"/>
    <x v="2"/>
    <s v="New"/>
    <x v="4"/>
    <s v="Resistance Band Set"/>
    <n v="2"/>
    <n v="40.89"/>
    <n v="0"/>
    <n v="14.95"/>
    <n v="81.78"/>
    <n v="29.9"/>
    <n v="51.88"/>
    <n v="0.63438493519197847"/>
  </r>
  <r>
    <n v="4888"/>
    <d v="2026-12-17T00:00:00"/>
    <n v="2026"/>
    <x v="3"/>
    <n v="12"/>
    <x v="11"/>
    <x v="2"/>
    <x v="2"/>
    <x v="3"/>
    <s v="New"/>
    <x v="4"/>
    <s v="Resistance Band Set"/>
    <n v="1"/>
    <n v="40.159999999999997"/>
    <n v="0.15"/>
    <n v="14.46"/>
    <n v="34.135999999999996"/>
    <n v="14.46"/>
    <n v="19.675999999999995"/>
    <n v="0.576400281228029"/>
  </r>
  <r>
    <n v="4923"/>
    <d v="2026-12-17T00:00:00"/>
    <n v="2026"/>
    <x v="3"/>
    <n v="12"/>
    <x v="11"/>
    <x v="3"/>
    <x v="13"/>
    <x v="0"/>
    <s v="New"/>
    <x v="3"/>
    <s v="Portable Camp Stove"/>
    <n v="2"/>
    <n v="79.86"/>
    <n v="0"/>
    <n v="39.049999999999997"/>
    <n v="159.72"/>
    <n v="78.099999999999994"/>
    <n v="81.62"/>
    <n v="0.51101928374655647"/>
  </r>
  <r>
    <n v="131"/>
    <d v="2026-12-18T00:00:00"/>
    <n v="2026"/>
    <x v="3"/>
    <n v="12"/>
    <x v="11"/>
    <x v="1"/>
    <x v="11"/>
    <x v="3"/>
    <s v="Returning"/>
    <x v="3"/>
    <s v="Compact Sleeping Bag"/>
    <n v="2"/>
    <n v="123.42"/>
    <n v="0.1"/>
    <n v="60.03"/>
    <n v="222.15600000000001"/>
    <n v="120.06"/>
    <n v="102.096"/>
    <n v="0.45956895154756117"/>
  </r>
  <r>
    <n v="349"/>
    <d v="2026-12-18T00:00:00"/>
    <n v="2026"/>
    <x v="3"/>
    <n v="12"/>
    <x v="11"/>
    <x v="2"/>
    <x v="2"/>
    <x v="0"/>
    <s v="Returning"/>
    <x v="2"/>
    <s v="Packing Cube Set"/>
    <n v="1"/>
    <n v="47.61"/>
    <n v="0.05"/>
    <n v="18.18"/>
    <n v="45.229499999999994"/>
    <n v="18.18"/>
    <n v="27.049499999999995"/>
    <n v="0.59804994527907662"/>
  </r>
  <r>
    <n v="1131"/>
    <d v="2026-12-18T00:00:00"/>
    <n v="2026"/>
    <x v="3"/>
    <n v="12"/>
    <x v="11"/>
    <x v="3"/>
    <x v="8"/>
    <x v="0"/>
    <s v="Returning"/>
    <x v="1"/>
    <s v="Hiking Daypack 20L"/>
    <n v="2"/>
    <n v="93.88"/>
    <n v="0.1"/>
    <n v="45.89"/>
    <n v="168.98400000000001"/>
    <n v="91.78"/>
    <n v="77.204000000000008"/>
    <n v="0.45687165648818823"/>
  </r>
  <r>
    <n v="2738"/>
    <d v="2026-12-18T00:00:00"/>
    <n v="2026"/>
    <x v="3"/>
    <n v="12"/>
    <x v="11"/>
    <x v="1"/>
    <x v="11"/>
    <x v="0"/>
    <s v="New"/>
    <x v="1"/>
    <s v="Trail Boots"/>
    <n v="3"/>
    <n v="145.43"/>
    <n v="0.05"/>
    <n v="81.72"/>
    <n v="414.47550000000001"/>
    <n v="245.16"/>
    <n v="169.31550000000001"/>
    <n v="0.40850544845232106"/>
  </r>
  <r>
    <n v="4400"/>
    <d v="2026-12-18T00:00:00"/>
    <n v="2026"/>
    <x v="3"/>
    <n v="12"/>
    <x v="11"/>
    <x v="3"/>
    <x v="4"/>
    <x v="0"/>
    <s v="Returning"/>
    <x v="2"/>
    <s v="Insulated Bottle"/>
    <n v="2"/>
    <n v="36.89"/>
    <n v="0.1"/>
    <n v="13.74"/>
    <n v="66.402000000000001"/>
    <n v="27.48"/>
    <n v="38.921999999999997"/>
    <n v="0.58615704346254627"/>
  </r>
  <r>
    <n v="3122"/>
    <d v="2026-12-19T00:00:00"/>
    <n v="2026"/>
    <x v="3"/>
    <n v="12"/>
    <x v="11"/>
    <x v="0"/>
    <x v="0"/>
    <x v="3"/>
    <s v="Returning"/>
    <x v="1"/>
    <s v="Trail Boots"/>
    <n v="1"/>
    <n v="145.44"/>
    <n v="0.1"/>
    <n v="80.42"/>
    <n v="130.89600000000002"/>
    <n v="80.42"/>
    <n v="50.476000000000013"/>
    <n v="0.38561911746730232"/>
  </r>
  <r>
    <n v="4572"/>
    <d v="2026-12-19T00:00:00"/>
    <n v="2026"/>
    <x v="3"/>
    <n v="12"/>
    <x v="11"/>
    <x v="0"/>
    <x v="15"/>
    <x v="0"/>
    <s v="New"/>
    <x v="4"/>
    <s v="Training Mat"/>
    <n v="2"/>
    <n v="51.56"/>
    <n v="0"/>
    <n v="21.9"/>
    <n v="103.12"/>
    <n v="43.8"/>
    <n v="59.320000000000007"/>
    <n v="0.57525213343677273"/>
  </r>
  <r>
    <n v="4783"/>
    <d v="2026-12-19T00:00:00"/>
    <n v="2026"/>
    <x v="3"/>
    <n v="12"/>
    <x v="11"/>
    <x v="3"/>
    <x v="7"/>
    <x v="0"/>
    <s v="New"/>
    <x v="3"/>
    <s v="Compact Sleeping Bag"/>
    <n v="2"/>
    <n v="122"/>
    <n v="0.15"/>
    <n v="60.01"/>
    <n v="207.4"/>
    <n v="120.02"/>
    <n v="87.38000000000001"/>
    <n v="0.4213114754098361"/>
  </r>
  <r>
    <n v="5055"/>
    <d v="2026-12-19T00:00:00"/>
    <n v="2026"/>
    <x v="3"/>
    <n v="12"/>
    <x v="11"/>
    <x v="2"/>
    <x v="3"/>
    <x v="3"/>
    <s v="New"/>
    <x v="1"/>
    <s v="Trekking Poles"/>
    <n v="1"/>
    <n v="71.89"/>
    <n v="0.15"/>
    <n v="32.409999999999997"/>
    <n v="61.106499999999997"/>
    <n v="32.409999999999997"/>
    <n v="28.6965"/>
    <n v="0.46961452545964832"/>
  </r>
  <r>
    <n v="5100"/>
    <d v="2026-12-19T00:00:00"/>
    <n v="2026"/>
    <x v="3"/>
    <n v="12"/>
    <x v="11"/>
    <x v="2"/>
    <x v="5"/>
    <x v="0"/>
    <s v="Returning"/>
    <x v="1"/>
    <s v="Trekking Poles"/>
    <n v="2"/>
    <n v="70.59"/>
    <n v="0.15"/>
    <n v="31.56"/>
    <n v="120.003"/>
    <n v="63.12"/>
    <n v="56.883000000000003"/>
    <n v="0.47401314967125824"/>
  </r>
  <r>
    <n v="488"/>
    <d v="2026-12-20T00:00:00"/>
    <n v="2026"/>
    <x v="3"/>
    <n v="12"/>
    <x v="11"/>
    <x v="3"/>
    <x v="7"/>
    <x v="0"/>
    <s v="Returning"/>
    <x v="1"/>
    <s v="Trail Boots"/>
    <n v="4"/>
    <n v="141.91"/>
    <n v="0.05"/>
    <n v="80.260000000000005"/>
    <n v="539.25799999999992"/>
    <n v="321.04000000000002"/>
    <n v="218.2179999999999"/>
    <n v="0.40466344495584661"/>
  </r>
  <r>
    <n v="710"/>
    <d v="2026-12-20T00:00:00"/>
    <n v="2026"/>
    <x v="3"/>
    <n v="12"/>
    <x v="11"/>
    <x v="1"/>
    <x v="6"/>
    <x v="1"/>
    <s v="Business"/>
    <x v="1"/>
    <s v="Trail Boots"/>
    <n v="3"/>
    <n v="140.4"/>
    <n v="0.2"/>
    <n v="81.760000000000005"/>
    <n v="336.96000000000004"/>
    <n v="245.28000000000003"/>
    <n v="91.68"/>
    <n v="0.27207977207977208"/>
  </r>
  <r>
    <n v="1009"/>
    <d v="2026-12-20T00:00:00"/>
    <n v="2026"/>
    <x v="3"/>
    <n v="12"/>
    <x v="11"/>
    <x v="3"/>
    <x v="13"/>
    <x v="3"/>
    <s v="Returning"/>
    <x v="1"/>
    <s v="Trekking Poles"/>
    <n v="2"/>
    <n v="72.349999999999994"/>
    <n v="0.15"/>
    <n v="32.44"/>
    <n v="122.99499999999999"/>
    <n v="64.88"/>
    <n v="58.114999999999995"/>
    <n v="0.47249888206837676"/>
  </r>
  <r>
    <n v="1231"/>
    <d v="2026-12-20T00:00:00"/>
    <n v="2026"/>
    <x v="3"/>
    <n v="12"/>
    <x v="11"/>
    <x v="3"/>
    <x v="8"/>
    <x v="0"/>
    <s v="New"/>
    <x v="3"/>
    <s v="Compact Sleeping Bag"/>
    <n v="4"/>
    <n v="120.8"/>
    <n v="0.1"/>
    <n v="59.93"/>
    <n v="434.88"/>
    <n v="239.72"/>
    <n v="195.16"/>
    <n v="0.44876747608535689"/>
  </r>
  <r>
    <n v="1445"/>
    <d v="2026-12-20T00:00:00"/>
    <n v="2026"/>
    <x v="3"/>
    <n v="12"/>
    <x v="11"/>
    <x v="3"/>
    <x v="7"/>
    <x v="0"/>
    <s v="New"/>
    <x v="1"/>
    <s v="Trekking Poles"/>
    <n v="1"/>
    <n v="71.23"/>
    <n v="0"/>
    <n v="31.63"/>
    <n v="71.23"/>
    <n v="31.63"/>
    <n v="39.600000000000009"/>
    <n v="0.55594552856942303"/>
  </r>
  <r>
    <n v="2842"/>
    <d v="2026-12-20T00:00:00"/>
    <n v="2026"/>
    <x v="3"/>
    <n v="12"/>
    <x v="11"/>
    <x v="2"/>
    <x v="10"/>
    <x v="1"/>
    <s v="Business"/>
    <x v="0"/>
    <s v="Trail Bike Light"/>
    <n v="5"/>
    <n v="51.02"/>
    <n v="0.05"/>
    <n v="22.56"/>
    <n v="242.345"/>
    <n v="112.8"/>
    <n v="129.54500000000002"/>
    <n v="0.5345478553302111"/>
  </r>
  <r>
    <n v="3783"/>
    <d v="2026-12-20T00:00:00"/>
    <n v="2026"/>
    <x v="3"/>
    <n v="12"/>
    <x v="11"/>
    <x v="2"/>
    <x v="2"/>
    <x v="3"/>
    <s v="New"/>
    <x v="2"/>
    <s v="Carry-On Duffel"/>
    <n v="1"/>
    <n v="130.52000000000001"/>
    <n v="0.1"/>
    <n v="66.09"/>
    <n v="117.46800000000002"/>
    <n v="66.09"/>
    <n v="51.378000000000014"/>
    <n v="0.43737869036673821"/>
  </r>
  <r>
    <n v="4484"/>
    <d v="2026-12-20T00:00:00"/>
    <n v="2026"/>
    <x v="3"/>
    <n v="12"/>
    <x v="11"/>
    <x v="1"/>
    <x v="14"/>
    <x v="0"/>
    <s v="Returning"/>
    <x v="0"/>
    <s v="Commuter Helmet"/>
    <n v="2"/>
    <n v="79.87"/>
    <n v="0.15"/>
    <n v="41.9"/>
    <n v="135.779"/>
    <n v="83.8"/>
    <n v="51.978999999999999"/>
    <n v="0.38282061290773978"/>
  </r>
  <r>
    <n v="4597"/>
    <d v="2026-12-20T00:00:00"/>
    <n v="2026"/>
    <x v="3"/>
    <n v="12"/>
    <x v="11"/>
    <x v="3"/>
    <x v="13"/>
    <x v="0"/>
    <s v="Returning"/>
    <x v="1"/>
    <s v="Trekking Poles"/>
    <n v="3"/>
    <n v="71.3"/>
    <n v="0.1"/>
    <n v="32.93"/>
    <n v="192.51"/>
    <n v="98.789999999999992"/>
    <n v="93.72"/>
    <n v="0.48683185289075892"/>
  </r>
  <r>
    <n v="4917"/>
    <d v="2026-12-20T00:00:00"/>
    <n v="2026"/>
    <x v="3"/>
    <n v="12"/>
    <x v="11"/>
    <x v="0"/>
    <x v="9"/>
    <x v="0"/>
    <s v="Returning"/>
    <x v="3"/>
    <s v="Compact Sleeping Bag"/>
    <n v="2"/>
    <n v="122.95"/>
    <n v="0.1"/>
    <n v="59.79"/>
    <n v="221.31"/>
    <n v="119.58"/>
    <n v="101.73"/>
    <n v="0.45967195336857802"/>
  </r>
  <r>
    <n v="629"/>
    <d v="2026-12-21T00:00:00"/>
    <n v="2026"/>
    <x v="3"/>
    <n v="12"/>
    <x v="11"/>
    <x v="3"/>
    <x v="13"/>
    <x v="0"/>
    <s v="Business"/>
    <x v="4"/>
    <s v="Training Mat"/>
    <n v="2"/>
    <n v="50.04"/>
    <n v="0.05"/>
    <n v="22.43"/>
    <n v="95.075999999999993"/>
    <n v="44.86"/>
    <n v="50.215999999999994"/>
    <n v="0.52816694013210486"/>
  </r>
  <r>
    <n v="1373"/>
    <d v="2026-12-21T00:00:00"/>
    <n v="2026"/>
    <x v="3"/>
    <n v="12"/>
    <x v="11"/>
    <x v="1"/>
    <x v="1"/>
    <x v="3"/>
    <s v="Returning"/>
    <x v="3"/>
    <s v="Portable Camp Stove"/>
    <n v="1"/>
    <n v="80.92"/>
    <n v="0.05"/>
    <n v="40.14"/>
    <n v="76.873999999999995"/>
    <n v="40.14"/>
    <n v="36.733999999999995"/>
    <n v="0.47784686630069978"/>
  </r>
  <r>
    <n v="1668"/>
    <d v="2026-12-21T00:00:00"/>
    <n v="2026"/>
    <x v="3"/>
    <n v="12"/>
    <x v="11"/>
    <x v="2"/>
    <x v="5"/>
    <x v="0"/>
    <s v="Business"/>
    <x v="0"/>
    <s v="Trail Bike Light"/>
    <n v="6"/>
    <n v="50.35"/>
    <n v="0.15"/>
    <n v="22.91"/>
    <n v="256.78500000000003"/>
    <n v="137.46"/>
    <n v="119.32500000000002"/>
    <n v="0.46468835796483443"/>
  </r>
  <r>
    <n v="2646"/>
    <d v="2026-12-21T00:00:00"/>
    <n v="2026"/>
    <x v="3"/>
    <n v="12"/>
    <x v="11"/>
    <x v="1"/>
    <x v="1"/>
    <x v="0"/>
    <s v="Returning"/>
    <x v="4"/>
    <s v="Recovery Roller"/>
    <n v="1"/>
    <n v="35.799999999999997"/>
    <n v="0.05"/>
    <n v="14.12"/>
    <n v="34.01"/>
    <n v="14.12"/>
    <n v="19.89"/>
    <n v="0.58482799176712741"/>
  </r>
  <r>
    <n v="3044"/>
    <d v="2026-12-21T00:00:00"/>
    <n v="2026"/>
    <x v="3"/>
    <n v="12"/>
    <x v="11"/>
    <x v="1"/>
    <x v="6"/>
    <x v="1"/>
    <s v="Business"/>
    <x v="0"/>
    <s v="Compact Repair Kit"/>
    <n v="4"/>
    <n v="40.64"/>
    <n v="0.1"/>
    <n v="16.260000000000002"/>
    <n v="146.304"/>
    <n v="65.040000000000006"/>
    <n v="81.263999999999996"/>
    <n v="0.55544619422572172"/>
  </r>
  <r>
    <n v="3065"/>
    <d v="2026-12-21T00:00:00"/>
    <n v="2026"/>
    <x v="3"/>
    <n v="12"/>
    <x v="11"/>
    <x v="2"/>
    <x v="10"/>
    <x v="0"/>
    <s v="New"/>
    <x v="3"/>
    <s v="Portable Camp Stove"/>
    <n v="3"/>
    <n v="81.510000000000005"/>
    <n v="0.05"/>
    <n v="39.9"/>
    <n v="232.30350000000001"/>
    <n v="119.69999999999999"/>
    <n v="112.60350000000003"/>
    <n v="0.48472580051527425"/>
  </r>
  <r>
    <n v="3365"/>
    <d v="2026-12-21T00:00:00"/>
    <n v="2026"/>
    <x v="3"/>
    <n v="12"/>
    <x v="11"/>
    <x v="3"/>
    <x v="7"/>
    <x v="2"/>
    <s v="New"/>
    <x v="4"/>
    <s v="Weighted Vest"/>
    <n v="2"/>
    <n v="122.4"/>
    <n v="0.1"/>
    <n v="71.09"/>
    <n v="220.32000000000002"/>
    <n v="142.18"/>
    <n v="78.140000000000015"/>
    <n v="0.35466594045025424"/>
  </r>
  <r>
    <n v="4042"/>
    <d v="2026-12-21T00:00:00"/>
    <n v="2026"/>
    <x v="3"/>
    <n v="12"/>
    <x v="11"/>
    <x v="0"/>
    <x v="9"/>
    <x v="3"/>
    <s v="Returning"/>
    <x v="2"/>
    <s v="Packing Cube Set"/>
    <n v="1"/>
    <n v="45.94"/>
    <n v="0.05"/>
    <n v="18.100000000000001"/>
    <n v="43.642999999999994"/>
    <n v="18.100000000000001"/>
    <n v="25.542999999999992"/>
    <n v="0.58527140664024002"/>
  </r>
  <r>
    <n v="4635"/>
    <d v="2026-12-21T00:00:00"/>
    <n v="2026"/>
    <x v="3"/>
    <n v="12"/>
    <x v="11"/>
    <x v="3"/>
    <x v="13"/>
    <x v="1"/>
    <s v="Returning"/>
    <x v="3"/>
    <s v="Trail Tent 2P"/>
    <n v="15"/>
    <n v="196.89"/>
    <n v="0.15"/>
    <n v="105.09"/>
    <n v="2510.3474999999999"/>
    <n v="1576.3500000000001"/>
    <n v="933.99749999999972"/>
    <n v="0.37205904760197533"/>
  </r>
  <r>
    <n v="4748"/>
    <d v="2026-12-21T00:00:00"/>
    <n v="2026"/>
    <x v="3"/>
    <n v="12"/>
    <x v="11"/>
    <x v="3"/>
    <x v="13"/>
    <x v="2"/>
    <s v="Business"/>
    <x v="0"/>
    <s v="Trail Bike Light"/>
    <n v="1"/>
    <n v="51.18"/>
    <n v="0.05"/>
    <n v="22.98"/>
    <n v="48.620999999999995"/>
    <n v="22.98"/>
    <n v="25.640999999999995"/>
    <n v="0.52736471894860237"/>
  </r>
  <r>
    <n v="342"/>
    <d v="2026-12-22T00:00:00"/>
    <n v="2026"/>
    <x v="3"/>
    <n v="12"/>
    <x v="11"/>
    <x v="1"/>
    <x v="6"/>
    <x v="2"/>
    <s v="New"/>
    <x v="0"/>
    <s v="Compact Repair Kit"/>
    <n v="3"/>
    <n v="40.78"/>
    <n v="0.15"/>
    <n v="16.73"/>
    <n v="103.989"/>
    <n v="50.19"/>
    <n v="53.799000000000007"/>
    <n v="0.51735279693044456"/>
  </r>
  <r>
    <n v="676"/>
    <d v="2026-12-22T00:00:00"/>
    <n v="2026"/>
    <x v="3"/>
    <n v="12"/>
    <x v="11"/>
    <x v="2"/>
    <x v="3"/>
    <x v="3"/>
    <s v="Returning"/>
    <x v="3"/>
    <s v="Trail Tent 2P"/>
    <n v="1"/>
    <n v="195.63"/>
    <n v="0.05"/>
    <n v="102.13"/>
    <n v="185.84849999999997"/>
    <n v="102.13"/>
    <n v="83.718499999999977"/>
    <n v="0.45046637449320276"/>
  </r>
  <r>
    <n v="1912"/>
    <d v="2026-12-22T00:00:00"/>
    <n v="2026"/>
    <x v="3"/>
    <n v="12"/>
    <x v="11"/>
    <x v="2"/>
    <x v="5"/>
    <x v="1"/>
    <s v="Returning"/>
    <x v="2"/>
    <s v="Carry-On Duffel"/>
    <n v="10"/>
    <n v="134.86000000000001"/>
    <n v="0.1"/>
    <n v="65.3"/>
    <n v="1213.7400000000002"/>
    <n v="653"/>
    <n v="560.74000000000024"/>
    <n v="0.46199350767050612"/>
  </r>
  <r>
    <n v="2065"/>
    <d v="2026-12-22T00:00:00"/>
    <n v="2026"/>
    <x v="3"/>
    <n v="12"/>
    <x v="11"/>
    <x v="3"/>
    <x v="4"/>
    <x v="0"/>
    <s v="New"/>
    <x v="0"/>
    <s v="Commuter Helmet"/>
    <n v="1"/>
    <n v="83.15"/>
    <n v="0"/>
    <n v="42.3"/>
    <n v="83.15"/>
    <n v="42.3"/>
    <n v="40.850000000000009"/>
    <n v="0.49128081779915822"/>
  </r>
  <r>
    <n v="3136"/>
    <d v="2026-12-22T00:00:00"/>
    <n v="2026"/>
    <x v="3"/>
    <n v="12"/>
    <x v="11"/>
    <x v="1"/>
    <x v="6"/>
    <x v="3"/>
    <s v="Business"/>
    <x v="0"/>
    <s v="Commuter Helmet"/>
    <n v="1"/>
    <n v="81.599999999999994"/>
    <n v="0.15"/>
    <n v="42"/>
    <n v="69.36"/>
    <n v="42"/>
    <n v="27.36"/>
    <n v="0.3944636678200692"/>
  </r>
  <r>
    <n v="3423"/>
    <d v="2026-12-22T00:00:00"/>
    <n v="2026"/>
    <x v="3"/>
    <n v="12"/>
    <x v="11"/>
    <x v="3"/>
    <x v="7"/>
    <x v="2"/>
    <s v="Business"/>
    <x v="2"/>
    <s v="Packing Cube Set"/>
    <n v="5"/>
    <n v="47.67"/>
    <n v="0.1"/>
    <n v="17.84"/>
    <n v="214.51500000000001"/>
    <n v="89.2"/>
    <n v="125.31500000000001"/>
    <n v="0.5841782625923595"/>
  </r>
  <r>
    <n v="3746"/>
    <d v="2026-12-22T00:00:00"/>
    <n v="2026"/>
    <x v="3"/>
    <n v="12"/>
    <x v="11"/>
    <x v="3"/>
    <x v="7"/>
    <x v="2"/>
    <s v="Business"/>
    <x v="0"/>
    <s v="Trail Bike Light"/>
    <n v="2"/>
    <n v="50.96"/>
    <n v="0.15"/>
    <n v="22.59"/>
    <n v="86.632000000000005"/>
    <n v="45.18"/>
    <n v="41.452000000000005"/>
    <n v="0.47848370117277683"/>
  </r>
  <r>
    <n v="1198"/>
    <d v="2026-12-23T00:00:00"/>
    <n v="2026"/>
    <x v="3"/>
    <n v="12"/>
    <x v="11"/>
    <x v="3"/>
    <x v="7"/>
    <x v="2"/>
    <s v="New"/>
    <x v="2"/>
    <s v="Packing Cube Set"/>
    <n v="5"/>
    <n v="47.69"/>
    <n v="0.05"/>
    <n v="18.23"/>
    <n v="226.52749999999997"/>
    <n v="91.15"/>
    <n v="135.37749999999997"/>
    <n v="0.59762059794064726"/>
  </r>
  <r>
    <n v="2123"/>
    <d v="2026-12-23T00:00:00"/>
    <n v="2026"/>
    <x v="3"/>
    <n v="12"/>
    <x v="11"/>
    <x v="3"/>
    <x v="8"/>
    <x v="0"/>
    <s v="Returning"/>
    <x v="1"/>
    <s v="Hiking Daypack 20L"/>
    <n v="1"/>
    <n v="91.08"/>
    <n v="0.2"/>
    <n v="46.14"/>
    <n v="72.864000000000004"/>
    <n v="46.14"/>
    <n v="26.724000000000004"/>
    <n v="0.36676548089591571"/>
  </r>
  <r>
    <n v="2586"/>
    <d v="2026-12-23T00:00:00"/>
    <n v="2026"/>
    <x v="3"/>
    <n v="12"/>
    <x v="11"/>
    <x v="1"/>
    <x v="14"/>
    <x v="2"/>
    <s v="New"/>
    <x v="1"/>
    <s v="Trail Boots"/>
    <n v="1"/>
    <n v="143.84"/>
    <n v="0.15"/>
    <n v="78.17"/>
    <n v="122.264"/>
    <n v="78.17"/>
    <n v="44.093999999999994"/>
    <n v="0.360645815612118"/>
  </r>
  <r>
    <n v="3048"/>
    <d v="2026-12-23T00:00:00"/>
    <n v="2026"/>
    <x v="3"/>
    <n v="12"/>
    <x v="11"/>
    <x v="1"/>
    <x v="6"/>
    <x v="0"/>
    <s v="New"/>
    <x v="0"/>
    <s v="Cycling Pack 12L"/>
    <n v="1"/>
    <n v="102.66"/>
    <n v="0.05"/>
    <n v="49.2"/>
    <n v="97.526999999999987"/>
    <n v="49.2"/>
    <n v="48.326999999999984"/>
    <n v="0.4955243163431664"/>
  </r>
  <r>
    <n v="3838"/>
    <d v="2026-12-23T00:00:00"/>
    <n v="2026"/>
    <x v="3"/>
    <n v="12"/>
    <x v="11"/>
    <x v="1"/>
    <x v="11"/>
    <x v="2"/>
    <s v="New"/>
    <x v="4"/>
    <s v="Resistance Band Set"/>
    <n v="2"/>
    <n v="40.32"/>
    <n v="0"/>
    <n v="14.39"/>
    <n v="80.64"/>
    <n v="28.78"/>
    <n v="51.86"/>
    <n v="0.64310515873015872"/>
  </r>
  <r>
    <n v="4718"/>
    <d v="2026-12-23T00:00:00"/>
    <n v="2026"/>
    <x v="3"/>
    <n v="12"/>
    <x v="11"/>
    <x v="0"/>
    <x v="0"/>
    <x v="2"/>
    <s v="Returning"/>
    <x v="1"/>
    <s v="Summit Backpack 45L"/>
    <n v="1"/>
    <n v="157.58000000000001"/>
    <n v="0.1"/>
    <n v="80.37"/>
    <n v="141.822"/>
    <n v="80.37"/>
    <n v="61.451999999999998"/>
    <n v="0.43330371874603374"/>
  </r>
  <r>
    <n v="4844"/>
    <d v="2026-12-23T00:00:00"/>
    <n v="2026"/>
    <x v="3"/>
    <n v="12"/>
    <x v="11"/>
    <x v="1"/>
    <x v="14"/>
    <x v="0"/>
    <s v="New"/>
    <x v="4"/>
    <s v="Recovery Roller"/>
    <n v="1"/>
    <n v="36.4"/>
    <n v="0"/>
    <n v="14.22"/>
    <n v="36.4"/>
    <n v="14.22"/>
    <n v="22.18"/>
    <n v="0.6093406593406594"/>
  </r>
  <r>
    <n v="678"/>
    <d v="2026-12-24T00:00:00"/>
    <n v="2026"/>
    <x v="3"/>
    <n v="12"/>
    <x v="11"/>
    <x v="1"/>
    <x v="11"/>
    <x v="0"/>
    <s v="Business"/>
    <x v="1"/>
    <s v="Trail Boots"/>
    <n v="1"/>
    <n v="142.15"/>
    <n v="0.05"/>
    <n v="80.5"/>
    <n v="135.04249999999999"/>
    <n v="80.5"/>
    <n v="54.54249999999999"/>
    <n v="0.40389136753244342"/>
  </r>
  <r>
    <n v="1706"/>
    <d v="2026-12-24T00:00:00"/>
    <n v="2026"/>
    <x v="3"/>
    <n v="12"/>
    <x v="11"/>
    <x v="0"/>
    <x v="0"/>
    <x v="0"/>
    <s v="Returning"/>
    <x v="3"/>
    <s v="Alpine Tent 4P"/>
    <n v="2"/>
    <n v="332.38"/>
    <n v="0.05"/>
    <n v="192.16"/>
    <n v="631.52199999999993"/>
    <n v="384.32"/>
    <n v="247.20199999999994"/>
    <n v="0.39143846136793331"/>
  </r>
  <r>
    <n v="3034"/>
    <d v="2026-12-24T00:00:00"/>
    <n v="2026"/>
    <x v="3"/>
    <n v="12"/>
    <x v="11"/>
    <x v="1"/>
    <x v="1"/>
    <x v="2"/>
    <s v="New"/>
    <x v="3"/>
    <s v="Compact Sleeping Bag"/>
    <n v="1"/>
    <n v="122.18"/>
    <n v="0.15"/>
    <n v="61.28"/>
    <n v="103.85300000000001"/>
    <n v="61.28"/>
    <n v="42.573000000000008"/>
    <n v="0.40993519686479934"/>
  </r>
  <r>
    <n v="3883"/>
    <d v="2026-12-24T00:00:00"/>
    <n v="2026"/>
    <x v="3"/>
    <n v="12"/>
    <x v="11"/>
    <x v="0"/>
    <x v="0"/>
    <x v="0"/>
    <s v="New"/>
    <x v="3"/>
    <s v="Compact Sleeping Bag"/>
    <n v="1"/>
    <n v="125.66"/>
    <n v="0.15"/>
    <n v="60.6"/>
    <n v="106.81099999999999"/>
    <n v="60.6"/>
    <n v="46.210999999999991"/>
    <n v="0.43264270533933763"/>
  </r>
  <r>
    <n v="4342"/>
    <d v="2026-12-24T00:00:00"/>
    <n v="2026"/>
    <x v="3"/>
    <n v="12"/>
    <x v="11"/>
    <x v="3"/>
    <x v="4"/>
    <x v="0"/>
    <s v="Returning"/>
    <x v="2"/>
    <s v="Packing Cube Set"/>
    <n v="2"/>
    <n v="47.38"/>
    <n v="0.05"/>
    <n v="18.850000000000001"/>
    <n v="90.022000000000006"/>
    <n v="37.700000000000003"/>
    <n v="52.322000000000003"/>
    <n v="0.58121348114905247"/>
  </r>
  <r>
    <n v="4468"/>
    <d v="2026-12-24T00:00:00"/>
    <n v="2026"/>
    <x v="3"/>
    <n v="12"/>
    <x v="11"/>
    <x v="0"/>
    <x v="0"/>
    <x v="0"/>
    <s v="Business"/>
    <x v="3"/>
    <s v="Portable Camp Stove"/>
    <n v="1"/>
    <n v="80.8"/>
    <n v="0.05"/>
    <n v="38.33"/>
    <n v="76.759999999999991"/>
    <n v="38.33"/>
    <n v="38.429999999999993"/>
    <n v="0.50065138092756645"/>
  </r>
  <r>
    <n v="7"/>
    <d v="2026-12-25T00:00:00"/>
    <n v="2026"/>
    <x v="3"/>
    <n v="12"/>
    <x v="11"/>
    <x v="3"/>
    <x v="8"/>
    <x v="0"/>
    <s v="Returning"/>
    <x v="0"/>
    <s v="Cycling Pack 12L"/>
    <n v="5"/>
    <n v="103.52"/>
    <n v="0.1"/>
    <n v="49.1"/>
    <n v="465.84000000000003"/>
    <n v="245.5"/>
    <n v="220.34000000000003"/>
    <n v="0.47299501974927016"/>
  </r>
  <r>
    <n v="658"/>
    <d v="2026-12-25T00:00:00"/>
    <n v="2026"/>
    <x v="3"/>
    <n v="12"/>
    <x v="11"/>
    <x v="1"/>
    <x v="6"/>
    <x v="2"/>
    <s v="Business"/>
    <x v="1"/>
    <s v="Summit Backpack 45L"/>
    <n v="2"/>
    <n v="153.38999999999999"/>
    <n v="0.05"/>
    <n v="78.06"/>
    <n v="291.44099999999997"/>
    <n v="156.12"/>
    <n v="135.32099999999997"/>
    <n v="0.46431696295305047"/>
  </r>
  <r>
    <n v="1192"/>
    <d v="2026-12-25T00:00:00"/>
    <n v="2026"/>
    <x v="3"/>
    <n v="12"/>
    <x v="11"/>
    <x v="3"/>
    <x v="13"/>
    <x v="1"/>
    <s v="Business"/>
    <x v="4"/>
    <s v="Resistance Band Set"/>
    <n v="6"/>
    <n v="39.49"/>
    <n v="0.05"/>
    <n v="14.49"/>
    <n v="225.09299999999999"/>
    <n v="86.94"/>
    <n v="138.15299999999999"/>
    <n v="0.61375964601298127"/>
  </r>
  <r>
    <n v="3852"/>
    <d v="2026-12-25T00:00:00"/>
    <n v="2026"/>
    <x v="3"/>
    <n v="12"/>
    <x v="11"/>
    <x v="2"/>
    <x v="2"/>
    <x v="2"/>
    <s v="Business"/>
    <x v="4"/>
    <s v="Recovery Roller"/>
    <n v="1"/>
    <n v="35.54"/>
    <n v="0.1"/>
    <n v="13.63"/>
    <n v="31.986000000000001"/>
    <n v="13.63"/>
    <n v="18.356000000000002"/>
    <n v="0.5738760707809667"/>
  </r>
  <r>
    <n v="4507"/>
    <d v="2026-12-25T00:00:00"/>
    <n v="2026"/>
    <x v="3"/>
    <n v="12"/>
    <x v="11"/>
    <x v="1"/>
    <x v="12"/>
    <x v="3"/>
    <s v="Returning"/>
    <x v="2"/>
    <s v="Travel Backpack 35L"/>
    <n v="2"/>
    <n v="167.21"/>
    <n v="0.05"/>
    <n v="88.23"/>
    <n v="317.69900000000001"/>
    <n v="176.46"/>
    <n v="141.239"/>
    <n v="0.44456860109726504"/>
  </r>
  <r>
    <n v="260"/>
    <d v="2026-12-26T00:00:00"/>
    <n v="2026"/>
    <x v="3"/>
    <n v="12"/>
    <x v="11"/>
    <x v="2"/>
    <x v="2"/>
    <x v="0"/>
    <s v="Business"/>
    <x v="1"/>
    <s v="Trekking Poles"/>
    <n v="1"/>
    <n v="71.89"/>
    <n v="0.1"/>
    <n v="31.88"/>
    <n v="64.701000000000008"/>
    <n v="31.88"/>
    <n v="32.821000000000012"/>
    <n v="0.50727191233520363"/>
  </r>
  <r>
    <n v="1659"/>
    <d v="2026-12-26T00:00:00"/>
    <n v="2026"/>
    <x v="3"/>
    <n v="12"/>
    <x v="11"/>
    <x v="0"/>
    <x v="15"/>
    <x v="2"/>
    <s v="New"/>
    <x v="2"/>
    <s v="Carry-On Duffel"/>
    <n v="1"/>
    <n v="133.56"/>
    <n v="0.05"/>
    <n v="68.739999999999995"/>
    <n v="126.88199999999999"/>
    <n v="68.739999999999995"/>
    <n v="58.141999999999996"/>
    <n v="0.4582367869358932"/>
  </r>
  <r>
    <n v="3188"/>
    <d v="2026-12-26T00:00:00"/>
    <n v="2026"/>
    <x v="3"/>
    <n v="12"/>
    <x v="11"/>
    <x v="3"/>
    <x v="7"/>
    <x v="3"/>
    <s v="New"/>
    <x v="3"/>
    <s v="Compact Sleeping Bag"/>
    <n v="2"/>
    <n v="122.28"/>
    <n v="0.1"/>
    <n v="61.64"/>
    <n v="220.10400000000001"/>
    <n v="123.28"/>
    <n v="96.824000000000012"/>
    <n v="0.43990113764402283"/>
  </r>
  <r>
    <n v="3673"/>
    <d v="2026-12-26T00:00:00"/>
    <n v="2026"/>
    <x v="3"/>
    <n v="12"/>
    <x v="11"/>
    <x v="0"/>
    <x v="15"/>
    <x v="0"/>
    <s v="Business"/>
    <x v="4"/>
    <s v="Resistance Band Set"/>
    <n v="1"/>
    <n v="40.619999999999997"/>
    <n v="0"/>
    <n v="14.62"/>
    <n v="40.619999999999997"/>
    <n v="14.62"/>
    <n v="26"/>
    <n v="0.64007877892663712"/>
  </r>
  <r>
    <n v="3805"/>
    <d v="2026-12-26T00:00:00"/>
    <n v="2026"/>
    <x v="3"/>
    <n v="12"/>
    <x v="11"/>
    <x v="3"/>
    <x v="4"/>
    <x v="1"/>
    <s v="Business"/>
    <x v="2"/>
    <s v="Packing Cube Set"/>
    <n v="8"/>
    <n v="45.54"/>
    <n v="0.15"/>
    <n v="18.54"/>
    <n v="309.67199999999997"/>
    <n v="148.32"/>
    <n v="161.35199999999998"/>
    <n v="0.52104161822831896"/>
  </r>
  <r>
    <n v="3945"/>
    <d v="2026-12-26T00:00:00"/>
    <n v="2026"/>
    <x v="3"/>
    <n v="12"/>
    <x v="11"/>
    <x v="3"/>
    <x v="13"/>
    <x v="1"/>
    <s v="Business"/>
    <x v="0"/>
    <s v="Trail Bike Light"/>
    <n v="4"/>
    <n v="50.96"/>
    <n v="0.1"/>
    <n v="22.14"/>
    <n v="183.45600000000002"/>
    <n v="88.56"/>
    <n v="94.896000000000015"/>
    <n v="0.51726844583987441"/>
  </r>
  <r>
    <n v="4266"/>
    <d v="2026-12-26T00:00:00"/>
    <n v="2026"/>
    <x v="3"/>
    <n v="12"/>
    <x v="11"/>
    <x v="1"/>
    <x v="1"/>
    <x v="0"/>
    <s v="New"/>
    <x v="0"/>
    <s v="Compact Repair Kit"/>
    <n v="4"/>
    <n v="40.19"/>
    <n v="0.15"/>
    <n v="16.55"/>
    <n v="136.64599999999999"/>
    <n v="66.2"/>
    <n v="70.445999999999984"/>
    <n v="0.51553649576277383"/>
  </r>
  <r>
    <n v="606"/>
    <d v="2026-12-27T00:00:00"/>
    <n v="2026"/>
    <x v="3"/>
    <n v="12"/>
    <x v="11"/>
    <x v="1"/>
    <x v="12"/>
    <x v="0"/>
    <s v="New"/>
    <x v="3"/>
    <s v="Alpine Tent 4P"/>
    <n v="3"/>
    <n v="333.84"/>
    <n v="0"/>
    <n v="193.05"/>
    <n v="1001.52"/>
    <n v="579.15000000000009"/>
    <n v="422.36999999999989"/>
    <n v="0.42172897196261672"/>
  </r>
  <r>
    <n v="1166"/>
    <d v="2026-12-27T00:00:00"/>
    <n v="2026"/>
    <x v="3"/>
    <n v="12"/>
    <x v="11"/>
    <x v="2"/>
    <x v="16"/>
    <x v="3"/>
    <s v="Returning"/>
    <x v="3"/>
    <s v="Trail Tent 2P"/>
    <n v="2"/>
    <n v="198.94"/>
    <n v="0.15"/>
    <n v="102.32"/>
    <n v="338.19799999999998"/>
    <n v="204.64"/>
    <n v="133.55799999999999"/>
    <n v="0.39491067362905752"/>
  </r>
  <r>
    <n v="1913"/>
    <d v="2026-12-27T00:00:00"/>
    <n v="2026"/>
    <x v="3"/>
    <n v="12"/>
    <x v="11"/>
    <x v="2"/>
    <x v="5"/>
    <x v="3"/>
    <s v="New"/>
    <x v="4"/>
    <s v="Recovery Roller"/>
    <n v="3"/>
    <n v="35.979999999999997"/>
    <n v="0"/>
    <n v="13.6"/>
    <n v="107.94"/>
    <n v="40.799999999999997"/>
    <n v="67.14"/>
    <n v="0.62201222901612008"/>
  </r>
  <r>
    <n v="2402"/>
    <d v="2026-12-27T00:00:00"/>
    <n v="2026"/>
    <x v="3"/>
    <n v="12"/>
    <x v="11"/>
    <x v="1"/>
    <x v="14"/>
    <x v="3"/>
    <s v="New"/>
    <x v="2"/>
    <s v="Carry-On Duffel"/>
    <n v="6"/>
    <n v="133.4"/>
    <n v="0.1"/>
    <n v="66.3"/>
    <n v="720.36000000000013"/>
    <n v="397.79999999999995"/>
    <n v="322.56000000000017"/>
    <n v="0.44777611194402817"/>
  </r>
  <r>
    <n v="3192"/>
    <d v="2026-12-27T00:00:00"/>
    <n v="2026"/>
    <x v="3"/>
    <n v="12"/>
    <x v="11"/>
    <x v="3"/>
    <x v="7"/>
    <x v="0"/>
    <s v="Returning"/>
    <x v="1"/>
    <s v="Hiking Daypack 20L"/>
    <n v="2"/>
    <n v="93.45"/>
    <n v="0"/>
    <n v="45.75"/>
    <n v="186.9"/>
    <n v="91.5"/>
    <n v="95.4"/>
    <n v="0.5104333868378812"/>
  </r>
  <r>
    <n v="3721"/>
    <d v="2026-12-27T00:00:00"/>
    <n v="2026"/>
    <x v="3"/>
    <n v="12"/>
    <x v="11"/>
    <x v="2"/>
    <x v="5"/>
    <x v="3"/>
    <s v="New"/>
    <x v="4"/>
    <s v="Training Mat"/>
    <n v="1"/>
    <n v="49.79"/>
    <n v="0.2"/>
    <n v="21.87"/>
    <n v="39.832000000000001"/>
    <n v="21.87"/>
    <n v="17.962"/>
    <n v="0.45094396465153641"/>
  </r>
  <r>
    <n v="3882"/>
    <d v="2026-12-27T00:00:00"/>
    <n v="2026"/>
    <x v="3"/>
    <n v="12"/>
    <x v="11"/>
    <x v="3"/>
    <x v="8"/>
    <x v="3"/>
    <s v="Returning"/>
    <x v="1"/>
    <s v="Trekking Poles"/>
    <n v="3"/>
    <n v="70.430000000000007"/>
    <n v="0.1"/>
    <n v="32.869999999999997"/>
    <n v="190.16100000000003"/>
    <n v="98.609999999999985"/>
    <n v="91.551000000000045"/>
    <n v="0.48143941186678674"/>
  </r>
  <r>
    <n v="4945"/>
    <d v="2026-12-27T00:00:00"/>
    <n v="2026"/>
    <x v="3"/>
    <n v="12"/>
    <x v="11"/>
    <x v="2"/>
    <x v="2"/>
    <x v="0"/>
    <s v="Business"/>
    <x v="3"/>
    <s v="Portable Camp Stove"/>
    <n v="2"/>
    <n v="82.04"/>
    <n v="0.1"/>
    <n v="38.880000000000003"/>
    <n v="147.67200000000003"/>
    <n v="77.760000000000005"/>
    <n v="69.91200000000002"/>
    <n v="0.47342759629449055"/>
  </r>
  <r>
    <n v="5084"/>
    <d v="2026-12-27T00:00:00"/>
    <n v="2026"/>
    <x v="3"/>
    <n v="12"/>
    <x v="11"/>
    <x v="1"/>
    <x v="11"/>
    <x v="3"/>
    <s v="Returning"/>
    <x v="2"/>
    <s v="Insulated Bottle"/>
    <n v="1"/>
    <n v="35.409999999999997"/>
    <n v="0.2"/>
    <n v="13.54"/>
    <n v="28.327999999999999"/>
    <n v="13.54"/>
    <n v="14.788"/>
    <n v="0.5220276757977973"/>
  </r>
  <r>
    <n v="246"/>
    <d v="2026-12-28T00:00:00"/>
    <n v="2026"/>
    <x v="3"/>
    <n v="12"/>
    <x v="11"/>
    <x v="3"/>
    <x v="7"/>
    <x v="3"/>
    <s v="Business"/>
    <x v="0"/>
    <s v="Compact Repair Kit"/>
    <n v="1"/>
    <n v="41.06"/>
    <n v="0.1"/>
    <n v="16.23"/>
    <n v="36.954000000000001"/>
    <n v="16.23"/>
    <n v="20.724"/>
    <n v="0.5608053255398604"/>
  </r>
  <r>
    <n v="537"/>
    <d v="2026-12-28T00:00:00"/>
    <n v="2026"/>
    <x v="3"/>
    <n v="12"/>
    <x v="11"/>
    <x v="3"/>
    <x v="8"/>
    <x v="1"/>
    <s v="Business"/>
    <x v="1"/>
    <s v="Hiking Daypack 20L"/>
    <n v="12"/>
    <n v="90.29"/>
    <n v="0.1"/>
    <n v="45.76"/>
    <n v="975.13200000000006"/>
    <n v="549.12"/>
    <n v="426.01200000000006"/>
    <n v="0.43687623829389255"/>
  </r>
  <r>
    <n v="968"/>
    <d v="2026-12-28T00:00:00"/>
    <n v="2026"/>
    <x v="3"/>
    <n v="12"/>
    <x v="11"/>
    <x v="1"/>
    <x v="12"/>
    <x v="2"/>
    <s v="New"/>
    <x v="0"/>
    <s v="Cycling Pack 12L"/>
    <n v="1"/>
    <n v="103.13"/>
    <n v="0.15"/>
    <n v="50.06"/>
    <n v="87.660499999999999"/>
    <n v="50.06"/>
    <n v="37.600499999999997"/>
    <n v="0.42893321393329947"/>
  </r>
  <r>
    <n v="1234"/>
    <d v="2026-12-28T00:00:00"/>
    <n v="2026"/>
    <x v="3"/>
    <n v="12"/>
    <x v="11"/>
    <x v="3"/>
    <x v="13"/>
    <x v="0"/>
    <s v="Returning"/>
    <x v="0"/>
    <s v="Commuter Helmet"/>
    <n v="1"/>
    <n v="81.39"/>
    <n v="0.05"/>
    <n v="43.54"/>
    <n v="77.320499999999996"/>
    <n v="43.54"/>
    <n v="33.780499999999996"/>
    <n v="0.43688931137279247"/>
  </r>
  <r>
    <n v="2061"/>
    <d v="2026-12-28T00:00:00"/>
    <n v="2026"/>
    <x v="3"/>
    <n v="12"/>
    <x v="11"/>
    <x v="0"/>
    <x v="15"/>
    <x v="3"/>
    <s v="Returning"/>
    <x v="3"/>
    <s v="Alpine Tent 4P"/>
    <n v="2"/>
    <n v="342.78"/>
    <n v="0"/>
    <n v="197.89"/>
    <n v="685.56"/>
    <n v="395.78"/>
    <n v="289.77999999999997"/>
    <n v="0.4226909387945621"/>
  </r>
  <r>
    <n v="2219"/>
    <d v="2026-12-28T00:00:00"/>
    <n v="2026"/>
    <x v="3"/>
    <n v="12"/>
    <x v="11"/>
    <x v="1"/>
    <x v="14"/>
    <x v="0"/>
    <s v="Returning"/>
    <x v="1"/>
    <s v="Trail Boots"/>
    <n v="1"/>
    <n v="147"/>
    <n v="0.15"/>
    <n v="79.58"/>
    <n v="124.95"/>
    <n v="79.58"/>
    <n v="45.370000000000005"/>
    <n v="0.36310524209683875"/>
  </r>
  <r>
    <n v="2651"/>
    <d v="2026-12-28T00:00:00"/>
    <n v="2026"/>
    <x v="3"/>
    <n v="12"/>
    <x v="11"/>
    <x v="0"/>
    <x v="15"/>
    <x v="0"/>
    <s v="New"/>
    <x v="2"/>
    <s v="Packing Cube Set"/>
    <n v="1"/>
    <n v="45.69"/>
    <n v="0.2"/>
    <n v="18.829999999999998"/>
    <n v="36.552"/>
    <n v="18.829999999999998"/>
    <n v="17.722000000000001"/>
    <n v="0.48484351061501429"/>
  </r>
  <r>
    <n v="3173"/>
    <d v="2026-12-28T00:00:00"/>
    <n v="2026"/>
    <x v="3"/>
    <n v="12"/>
    <x v="11"/>
    <x v="1"/>
    <x v="12"/>
    <x v="3"/>
    <s v="Returning"/>
    <x v="0"/>
    <s v="Compact Repair Kit"/>
    <n v="1"/>
    <n v="39.69"/>
    <n v="0"/>
    <n v="17.09"/>
    <n v="39.69"/>
    <n v="17.09"/>
    <n v="22.599999999999998"/>
    <n v="0.56941295036533135"/>
  </r>
  <r>
    <n v="3409"/>
    <d v="2026-12-28T00:00:00"/>
    <n v="2026"/>
    <x v="3"/>
    <n v="12"/>
    <x v="11"/>
    <x v="3"/>
    <x v="4"/>
    <x v="0"/>
    <s v="New"/>
    <x v="3"/>
    <s v="Compact Sleeping Bag"/>
    <n v="5"/>
    <n v="122.42"/>
    <n v="0"/>
    <n v="60.8"/>
    <n v="612.1"/>
    <n v="304"/>
    <n v="308.10000000000002"/>
    <n v="0.50334912595981052"/>
  </r>
  <r>
    <n v="3535"/>
    <d v="2026-12-28T00:00:00"/>
    <n v="2026"/>
    <x v="3"/>
    <n v="12"/>
    <x v="11"/>
    <x v="1"/>
    <x v="6"/>
    <x v="2"/>
    <s v="New"/>
    <x v="2"/>
    <s v="Insulated Bottle"/>
    <n v="1"/>
    <n v="37.03"/>
    <n v="0.15"/>
    <n v="13.53"/>
    <n v="31.4755"/>
    <n v="13.53"/>
    <n v="17.945500000000003"/>
    <n v="0.57014185636447401"/>
  </r>
  <r>
    <n v="5134"/>
    <d v="2026-12-28T00:00:00"/>
    <n v="2026"/>
    <x v="3"/>
    <n v="12"/>
    <x v="11"/>
    <x v="1"/>
    <x v="14"/>
    <x v="2"/>
    <s v="Returning"/>
    <x v="1"/>
    <s v="Hiking Daypack 20L"/>
    <n v="1"/>
    <n v="90.99"/>
    <n v="0.05"/>
    <n v="44.78"/>
    <n v="86.440499999999986"/>
    <n v="44.78"/>
    <n v="41.660499999999985"/>
    <n v="0.48195579618350187"/>
  </r>
  <r>
    <n v="2011"/>
    <d v="2026-12-29T00:00:00"/>
    <n v="2026"/>
    <x v="3"/>
    <n v="12"/>
    <x v="11"/>
    <x v="1"/>
    <x v="11"/>
    <x v="0"/>
    <s v="Returning"/>
    <x v="1"/>
    <s v="Hiking Daypack 20L"/>
    <n v="1"/>
    <n v="90.81"/>
    <n v="0.1"/>
    <n v="46.53"/>
    <n v="81.728999999999999"/>
    <n v="46.53"/>
    <n v="35.198999999999998"/>
    <n v="0.43067944059024332"/>
  </r>
  <r>
    <n v="2477"/>
    <d v="2026-12-29T00:00:00"/>
    <n v="2026"/>
    <x v="3"/>
    <n v="12"/>
    <x v="11"/>
    <x v="0"/>
    <x v="15"/>
    <x v="2"/>
    <s v="New"/>
    <x v="0"/>
    <s v="Compact Repair Kit"/>
    <n v="1"/>
    <n v="41.28"/>
    <n v="0.15"/>
    <n v="16.41"/>
    <n v="35.088000000000001"/>
    <n v="16.41"/>
    <n v="18.678000000000001"/>
    <n v="0.53231874145006841"/>
  </r>
  <r>
    <n v="2745"/>
    <d v="2026-12-29T00:00:00"/>
    <n v="2026"/>
    <x v="3"/>
    <n v="12"/>
    <x v="11"/>
    <x v="3"/>
    <x v="13"/>
    <x v="3"/>
    <s v="Business"/>
    <x v="2"/>
    <s v="Packing Cube Set"/>
    <n v="1"/>
    <n v="46.07"/>
    <n v="0"/>
    <n v="18.420000000000002"/>
    <n v="46.07"/>
    <n v="18.420000000000002"/>
    <n v="27.65"/>
    <n v="0.60017364879531143"/>
  </r>
  <r>
    <n v="4427"/>
    <d v="2026-12-29T00:00:00"/>
    <n v="2026"/>
    <x v="3"/>
    <n v="12"/>
    <x v="11"/>
    <x v="1"/>
    <x v="12"/>
    <x v="2"/>
    <s v="Business"/>
    <x v="1"/>
    <s v="Trail Boots"/>
    <n v="1"/>
    <n v="147.29"/>
    <n v="0.1"/>
    <n v="78.2"/>
    <n v="132.56100000000001"/>
    <n v="78.2"/>
    <n v="54.361000000000004"/>
    <n v="0.4100829052285363"/>
  </r>
  <r>
    <n v="377"/>
    <d v="2026-12-30T00:00:00"/>
    <n v="2026"/>
    <x v="3"/>
    <n v="12"/>
    <x v="11"/>
    <x v="3"/>
    <x v="13"/>
    <x v="0"/>
    <s v="New"/>
    <x v="0"/>
    <s v="Compact Repair Kit"/>
    <n v="1"/>
    <n v="40.82"/>
    <n v="0.1"/>
    <n v="17.2"/>
    <n v="36.738"/>
    <n v="17.2"/>
    <n v="19.538"/>
    <n v="0.53181991398551909"/>
  </r>
  <r>
    <n v="1530"/>
    <d v="2026-12-30T00:00:00"/>
    <n v="2026"/>
    <x v="3"/>
    <n v="12"/>
    <x v="11"/>
    <x v="3"/>
    <x v="7"/>
    <x v="0"/>
    <s v="New"/>
    <x v="4"/>
    <s v="Training Mat"/>
    <n v="3"/>
    <n v="50.72"/>
    <n v="0"/>
    <n v="22.3"/>
    <n v="152.16"/>
    <n v="66.900000000000006"/>
    <n v="85.259999999999991"/>
    <n v="0.56033123028391163"/>
  </r>
  <r>
    <n v="2135"/>
    <d v="2026-12-30T00:00:00"/>
    <n v="2026"/>
    <x v="3"/>
    <n v="12"/>
    <x v="11"/>
    <x v="1"/>
    <x v="12"/>
    <x v="3"/>
    <s v="Business"/>
    <x v="3"/>
    <s v="Trail Tent 2P"/>
    <n v="3"/>
    <n v="194.7"/>
    <n v="0.1"/>
    <n v="102.62"/>
    <n v="525.68999999999994"/>
    <n v="307.86"/>
    <n v="217.82999999999993"/>
    <n v="0.41436968555612613"/>
  </r>
  <r>
    <n v="2916"/>
    <d v="2026-12-30T00:00:00"/>
    <n v="2026"/>
    <x v="3"/>
    <n v="12"/>
    <x v="11"/>
    <x v="1"/>
    <x v="6"/>
    <x v="2"/>
    <s v="New"/>
    <x v="2"/>
    <s v="Insulated Bottle"/>
    <n v="1"/>
    <n v="36.64"/>
    <n v="0.05"/>
    <n v="13.59"/>
    <n v="34.808"/>
    <n v="13.59"/>
    <n v="21.218"/>
    <n v="0.60957251206619167"/>
  </r>
  <r>
    <n v="3449"/>
    <d v="2026-12-30T00:00:00"/>
    <n v="2026"/>
    <x v="3"/>
    <n v="12"/>
    <x v="11"/>
    <x v="2"/>
    <x v="10"/>
    <x v="3"/>
    <s v="Returning"/>
    <x v="3"/>
    <s v="Trail Tent 2P"/>
    <n v="6"/>
    <n v="192.9"/>
    <n v="0.2"/>
    <n v="106.89"/>
    <n v="925.92000000000007"/>
    <n v="641.34"/>
    <n v="284.58000000000004"/>
    <n v="0.30734836702954899"/>
  </r>
  <r>
    <n v="3498"/>
    <d v="2026-12-30T00:00:00"/>
    <n v="2026"/>
    <x v="3"/>
    <n v="12"/>
    <x v="11"/>
    <x v="3"/>
    <x v="7"/>
    <x v="3"/>
    <s v="Returning"/>
    <x v="1"/>
    <s v="Trekking Poles"/>
    <n v="2"/>
    <n v="71.56"/>
    <n v="0.1"/>
    <n v="32.99"/>
    <n v="128.80800000000002"/>
    <n v="65.98"/>
    <n v="62.828000000000017"/>
    <n v="0.4877647351096206"/>
  </r>
  <r>
    <n v="4851"/>
    <d v="2026-12-30T00:00:00"/>
    <n v="2026"/>
    <x v="3"/>
    <n v="12"/>
    <x v="11"/>
    <x v="3"/>
    <x v="13"/>
    <x v="3"/>
    <s v="New"/>
    <x v="0"/>
    <s v="Compact Repair Kit"/>
    <n v="1"/>
    <n v="40.270000000000003"/>
    <n v="0.1"/>
    <n v="16.63"/>
    <n v="36.243000000000002"/>
    <n v="16.63"/>
    <n v="19.613000000000003"/>
    <n v="0.54115277432883602"/>
  </r>
  <r>
    <n v="4926"/>
    <d v="2026-12-30T00:00:00"/>
    <n v="2026"/>
    <x v="3"/>
    <n v="12"/>
    <x v="11"/>
    <x v="3"/>
    <x v="7"/>
    <x v="2"/>
    <s v="Business"/>
    <x v="0"/>
    <s v="Commuter Helmet"/>
    <n v="6"/>
    <n v="81.180000000000007"/>
    <n v="0.05"/>
    <n v="43.3"/>
    <n v="462.726"/>
    <n v="259.79999999999995"/>
    <n v="202.92600000000004"/>
    <n v="0.43854462468069666"/>
  </r>
  <r>
    <n v="5035"/>
    <d v="2026-12-30T00:00:00"/>
    <n v="2026"/>
    <x v="3"/>
    <n v="12"/>
    <x v="11"/>
    <x v="1"/>
    <x v="12"/>
    <x v="0"/>
    <s v="New"/>
    <x v="0"/>
    <s v="Cycling Pack 12L"/>
    <n v="2"/>
    <n v="101.73"/>
    <n v="0.1"/>
    <n v="49.3"/>
    <n v="183.114"/>
    <n v="98.6"/>
    <n v="84.51400000000001"/>
    <n v="0.46153762137247839"/>
  </r>
  <r>
    <n v="5135"/>
    <d v="2026-12-30T00:00:00"/>
    <n v="2026"/>
    <x v="3"/>
    <n v="12"/>
    <x v="11"/>
    <x v="2"/>
    <x v="10"/>
    <x v="0"/>
    <s v="New"/>
    <x v="0"/>
    <s v="Trail Bike Light"/>
    <n v="5"/>
    <n v="51.78"/>
    <n v="0.15"/>
    <n v="22.37"/>
    <n v="220.06499999999997"/>
    <n v="111.85000000000001"/>
    <n v="108.21499999999996"/>
    <n v="0.491741076500124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672264-4FED-4283-8EE5-16139750FF30}" name="Countrywise_Map" cacheId="48"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N9:O27" firstHeaderRow="1" firstDataRow="1" firstDataCol="1"/>
  <pivotFields count="20">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0" baseItem="0" numFmtId="168"/>
  </dataFields>
  <formats count="2">
    <format dxfId="0">
      <pivotArea outline="0" collapsedLevelsAreSubtotals="1" fieldPosition="0"/>
    </format>
    <format dxfId="1">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947CAF-9DFE-4184-AE9C-1446F1347223}" name="Region_Wsie" cacheId="48" applyNumberFormats="0" applyBorderFormats="0" applyFontFormats="0" applyPatternFormats="0" applyAlignmentFormats="0" applyWidthHeightFormats="1" dataCaption="Values" updatedVersion="8" minRefreshableVersion="3" useAutoFormatting="1" itemPrintTitles="1" createdVersion="8" indent="0" multipleFieldFilters="0" chartFormat="24">
  <location ref="K9:L14" firstHeaderRow="1" firstDataRow="1" firstDataCol="1"/>
  <pivotFields count="20">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6"/>
  </rowFields>
  <rowItems count="5">
    <i>
      <x/>
    </i>
    <i>
      <x v="1"/>
    </i>
    <i>
      <x v="2"/>
    </i>
    <i>
      <x v="3"/>
    </i>
    <i t="grand">
      <x/>
    </i>
  </rowItems>
  <colItems count="1">
    <i/>
  </colItems>
  <dataFields count="1">
    <dataField name="Total Revenue" fld="16" baseField="0" baseItem="0" numFmtId="168"/>
  </dataFields>
  <formats count="1">
    <format dxfId="2">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6" count="1" selected="0">
            <x v="0"/>
          </reference>
        </references>
      </pivotArea>
    </chartFormat>
    <chartFormat chart="23" format="8">
      <pivotArea type="data" outline="0" fieldPosition="0">
        <references count="2">
          <reference field="4294967294" count="1" selected="0">
            <x v="0"/>
          </reference>
          <reference field="6" count="1" selected="0">
            <x v="1"/>
          </reference>
        </references>
      </pivotArea>
    </chartFormat>
    <chartFormat chart="23" format="9">
      <pivotArea type="data" outline="0" fieldPosition="0">
        <references count="2">
          <reference field="4294967294" count="1" selected="0">
            <x v="0"/>
          </reference>
          <reference field="6" count="1" selected="0">
            <x v="2"/>
          </reference>
        </references>
      </pivotArea>
    </chartFormat>
    <chartFormat chart="23"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CD9174-F08E-48C1-BF38-938ADF13432A}" name="Sales_Channel" cacheId="48" applyNumberFormats="0" applyBorderFormats="0" applyFontFormats="0" applyPatternFormats="0" applyAlignmentFormats="0" applyWidthHeightFormats="1" dataCaption="Values" updatedVersion="8" minRefreshableVersion="3" useAutoFormatting="1" itemPrintTitles="1" createdVersion="8" indent="0" multipleFieldFilters="0" chartFormat="18">
  <location ref="H9:I14" firstHeaderRow="1" firstDataRow="1" firstDataCol="1"/>
  <pivotFields count="20">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8"/>
  </rowFields>
  <rowItems count="5">
    <i>
      <x/>
    </i>
    <i>
      <x v="1"/>
    </i>
    <i>
      <x v="2"/>
    </i>
    <i>
      <x v="3"/>
    </i>
    <i t="grand">
      <x/>
    </i>
  </rowItems>
  <colItems count="1">
    <i/>
  </colItems>
  <dataFields count="1">
    <dataField name="Total Revenue" fld="16" baseField="0" baseItem="0" numFmtId="168"/>
  </dataFields>
  <formats count="1">
    <format dxfId="3">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8" count="1" selected="0">
            <x v="0"/>
          </reference>
        </references>
      </pivotArea>
    </chartFormat>
    <chartFormat chart="17" format="8">
      <pivotArea type="data" outline="0" fieldPosition="0">
        <references count="2">
          <reference field="4294967294" count="1" selected="0">
            <x v="0"/>
          </reference>
          <reference field="8" count="1" selected="0">
            <x v="1"/>
          </reference>
        </references>
      </pivotArea>
    </chartFormat>
    <chartFormat chart="17" format="9">
      <pivotArea type="data" outline="0" fieldPosition="0">
        <references count="2">
          <reference field="4294967294" count="1" selected="0">
            <x v="0"/>
          </reference>
          <reference field="8" count="1" selected="0">
            <x v="2"/>
          </reference>
        </references>
      </pivotArea>
    </chartFormat>
    <chartFormat chart="17"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D3939B-7E03-42DE-8509-154149273ADF}" name="Top_5_Country" cacheId="48"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E9:F15" firstHeaderRow="1" firstDataRow="1" firstDataCol="1"/>
  <pivotFields count="20">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6">
    <i>
      <x v="5"/>
    </i>
    <i>
      <x v="6"/>
    </i>
    <i>
      <x v="8"/>
    </i>
    <i>
      <x v="13"/>
    </i>
    <i>
      <x v="16"/>
    </i>
    <i t="grand">
      <x/>
    </i>
  </rowItems>
  <colItems count="1">
    <i/>
  </colItems>
  <dataFields count="1">
    <dataField name="Total Revenue" fld="16" baseField="0" baseItem="0" numFmtId="168"/>
  </dataFields>
  <formats count="2">
    <format dxfId="5">
      <pivotArea outline="0" collapsedLevelsAreSubtotals="1" fieldPosition="0"/>
    </format>
    <format dxfId="4">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D44624-08B0-42BA-BDE4-8FEF632CD7F3}" name="Monthly_Profit_Revenue" cacheId="48"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A9:C22" firstHeaderRow="0" firstDataRow="1" firstDataCol="1"/>
  <pivotFields count="20">
    <pivotField showAll="0"/>
    <pivotField numFmtId="164" showAll="0"/>
    <pivotField showAll="0"/>
    <pivotField showAll="0"/>
    <pivotField showAll="0"/>
    <pivotField axis="axisRow"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0" baseItem="0" numFmtId="168"/>
    <dataField name="Total Gross Profit" fld="18" baseField="0" baseItem="0" numFmtId="165"/>
  </dataFields>
  <formats count="3">
    <format dxfId="8">
      <pivotArea outline="0" collapsedLevelsAreSubtotals="1" fieldPosition="0"/>
    </format>
    <format dxfId="7">
      <pivotArea collapsedLevelsAreSubtotals="1" fieldPosition="0">
        <references count="2">
          <reference field="4294967294" count="1" selected="0">
            <x v="0"/>
          </reference>
          <reference field="5" count="0"/>
        </references>
      </pivotArea>
    </format>
    <format dxfId="6">
      <pivotArea collapsedLevelsAreSubtotals="1" fieldPosition="0">
        <references count="2">
          <reference field="4294967294" count="1" selected="0">
            <x v="1"/>
          </reference>
          <reference field="5" count="0"/>
        </references>
      </pivotArea>
    </format>
  </formats>
  <chartFormats count="3">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1"/>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BB9299-3490-4426-AEFB-76DA3D5306B1}" name="COGS" cacheId="48" applyNumberFormats="0" applyBorderFormats="0" applyFontFormats="0" applyPatternFormats="0" applyAlignmentFormats="0" applyWidthHeightFormats="1" dataCaption="Values" updatedVersion="8" minRefreshableVersion="3" useAutoFormatting="1" itemPrintTitles="1" createdVersion="8" indent="0" multipleFieldFilters="0">
  <location ref="K3:K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s>
  <rowItems count="1">
    <i/>
  </rowItems>
  <colItems count="1">
    <i/>
  </colItems>
  <dataFields count="1">
    <dataField name="Sum of COGS" fld="17" baseField="0" baseItem="0" numFmtId="168"/>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BBF97A-7732-4DDA-AD6C-6ED959E9196A}" name="Total_Orders" cacheId="48" applyNumberFormats="0" applyBorderFormats="0" applyFontFormats="0" applyPatternFormats="0" applyAlignmentFormats="0" applyWidthHeightFormats="1" dataCaption="Values" updatedVersion="8" minRefreshableVersion="3" useAutoFormatting="1" itemPrintTitles="1" createdVersion="8" indent="0" multipleFieldFilters="0">
  <location ref="I3:I4" firstHeaderRow="1" firstDataRow="1" firstDataCol="0"/>
  <pivotFields count="20">
    <pivotField dataField="1"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BEBDBE-A4C5-42CB-AF89-64EB7C640A21}" name="Total_Unit_Sold" cacheId="48" applyNumberFormats="0" applyBorderFormats="0" applyFontFormats="0" applyPatternFormats="0" applyAlignmentFormats="0" applyWidthHeightFormats="1" dataCaption="Values" updatedVersion="8" minRefreshableVersion="3" itemPrintTitles="1" createdVersion="8" indent="0" multipleFieldFilters="0">
  <location ref="G3:G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A5ED07-CF68-41BA-8E2E-8DFF359CD94F}" name="Gross_Profit" cacheId="48" applyNumberFormats="0" applyBorderFormats="0" applyFontFormats="0" applyPatternFormats="0" applyAlignmentFormats="0" applyWidthHeightFormats="1" dataCaption="Values" updatedVersion="8" minRefreshableVersion="3" useAutoFormatting="1" itemPrintTitles="1" createdVersion="8" indent="0" multipleFieldFilters="0">
  <location ref="C3:C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s>
  <rowItems count="1">
    <i/>
  </rowItems>
  <colItems count="1">
    <i/>
  </colItems>
  <dataFields count="1">
    <dataField name="Sum of Gross Profit" fld="18" baseField="0" baseItem="0" numFmtId="168"/>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4E90C7B-C063-40D7-95E3-C87B1C33130B}" name="Total_Revenue" cacheId="48"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A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Items count="1">
    <i/>
  </rowItems>
  <colItems count="1">
    <i/>
  </colItems>
  <dataFields count="1">
    <dataField name="Sum of Revenue" fld="16" baseField="0" baseItem="0" numFmtId="168"/>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67AB977-41B8-42F6-9750-559814E110F6}" sourceName="Product Category">
  <pivotTables>
    <pivotTable tabId="2" name="Top_5_Country"/>
    <pivotTable tabId="2" name="Monthly_Profit_Revenue"/>
    <pivotTable tabId="2" name="COGS"/>
    <pivotTable tabId="2" name="Countrywise_Map"/>
    <pivotTable tabId="2" name="Gross_Profit"/>
    <pivotTable tabId="2" name="Region_Wsie"/>
    <pivotTable tabId="2" name="Sales_Channel"/>
    <pivotTable tabId="2" name="Total_Orders"/>
    <pivotTable tabId="2" name="Total_Revenue"/>
    <pivotTable tabId="2" name="Total_Unit_Sold"/>
  </pivotTables>
  <data>
    <tabular pivotCacheId="265210392">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572CC32-85EF-4591-A7AA-5EB65E3AD334}" sourceName="Country">
  <pivotTables>
    <pivotTable tabId="2" name="Monthly_Profit_Revenue"/>
    <pivotTable tabId="2" name="COGS"/>
    <pivotTable tabId="2" name="Countrywise_Map"/>
    <pivotTable tabId="2" name="Gross_Profit"/>
    <pivotTable tabId="2" name="Region_Wsie"/>
    <pivotTable tabId="2" name="Sales_Channel"/>
    <pivotTable tabId="2" name="Top_5_Country"/>
    <pivotTable tabId="2" name="Total_Orders"/>
    <pivotTable tabId="2" name="Total_Revenue"/>
    <pivotTable tabId="2" name="Total_Unit_Sold"/>
  </pivotTables>
  <data>
    <tabular pivotCacheId="265210392">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1993FBB0-B510-4A7F-BFF2-A2DFDE0429AB}" sourceName="Quarter">
  <pivotTables>
    <pivotTable tabId="2" name="Top_5_Country"/>
  </pivotTables>
  <data>
    <tabular pivotCacheId="26521039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A8755D7E-C492-459A-B4B2-8C912428A2B3}" cache="Slicer_Product_Category" caption="Product Category" rowHeight="247650"/>
  <slicer name="Country" xr10:uid="{C5425F2B-ADB5-49A6-BDDF-C8E36EBB948B}" cache="Slicer_Country" caption="Country" rowHeight="247650"/>
  <slicer name="Quarter" xr10:uid="{3694758E-FECA-4513-B114-64BF2014A63A}"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33" dataDxfId="32">
  <autoFilter ref="A1:T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21" xr3:uid="{6225545C-05B8-4FEB-B4C9-2C84CBF55B01}" name="ID" dataDxfId="31"/>
    <tableColumn id="2" xr3:uid="{99F5FD81-8F5C-4B7A-810D-BB7E4869701E}" name="Order Date" dataDxfId="14"/>
    <tableColumn id="1" xr3:uid="{A4B2D14D-959B-443A-A52C-01E7C97BCFBB}" name="Year" dataDxfId="13">
      <calculatedColumnFormula>YEAR(SalesDataTable[[#This Row],[Order Date]])</calculatedColumnFormula>
    </tableColumn>
    <tableColumn id="18" xr3:uid="{0460A070-46D0-497D-AA3E-9D8F7A192093}" name="Quarter" dataDxfId="11">
      <calculatedColumnFormula>"Q"&amp;ROUNDUP(MONTH(SalesDataTable[[#This Row],[Order Date]])/3,0)</calculatedColumnFormula>
    </tableColumn>
    <tableColumn id="19" xr3:uid="{6FF7E7D8-D591-4F9E-973E-ACC866639F60}" name="Month No" dataDxfId="9">
      <calculatedColumnFormula>MONTH(SalesDataTable[[#This Row],[Order Date]])</calculatedColumnFormula>
    </tableColumn>
    <tableColumn id="17" xr3:uid="{5CB20A89-A436-42AB-B119-9496A43BE16F}" name="Month" dataDxfId="10">
      <calculatedColumnFormula>TEXT(SalesDataTable[[#This Row],[Order Date]],"MMM")</calculatedColumnFormula>
    </tableColumn>
    <tableColumn id="3" xr3:uid="{BABD2837-4996-49F4-B8FC-F980EA4C9534}" name="Region" dataDxfId="12"/>
    <tableColumn id="4" xr3:uid="{ED840ADB-B6D0-4386-8CC3-66DEA65BED3E}" name="Country" dataDxfId="30"/>
    <tableColumn id="5" xr3:uid="{C21A7B37-6F6C-4361-82C1-4670F9FDBEC2}" name="Sales Channel" dataDxfId="29"/>
    <tableColumn id="6" xr3:uid="{84080584-6B54-4896-A4DE-A87DFF0731C6}" name="Customer Type" dataDxfId="28"/>
    <tableColumn id="7" xr3:uid="{0B005238-5F14-4C46-B503-7F3DFF36170E}" name="Product Category" dataDxfId="27"/>
    <tableColumn id="8" xr3:uid="{B930794A-6484-4BE3-BBD2-E8771691DFAD}" name="Product" dataDxfId="26"/>
    <tableColumn id="9" xr3:uid="{5CA4DF7A-9AF5-4D9D-9D5A-DDED3D0A7E80}" name="Units Sold" dataDxfId="25"/>
    <tableColumn id="10" xr3:uid="{6756035F-A4CB-4AFF-BFF3-3610B142F0EE}" name="Unit Price" dataDxfId="24"/>
    <tableColumn id="11" xr3:uid="{B694F18E-F9BD-40E2-A356-3F67136CB960}" name="Discount %" dataDxfId="23"/>
    <tableColumn id="12" xr3:uid="{15D4CF49-FA19-4C44-A023-7C629B44C0DB}" name="Unit Cost" dataDxfId="22"/>
    <tableColumn id="13" xr3:uid="{3D8A84CF-5674-491F-8F81-BB5FC7A74D30}" name="Revenue" dataDxfId="21">
      <calculatedColumnFormula>M2*N2*(1-O2)</calculatedColumnFormula>
    </tableColumn>
    <tableColumn id="14" xr3:uid="{455060E3-F1BA-493D-AC17-8D56984B9F5C}" name="COGS" dataDxfId="20">
      <calculatedColumnFormula>M2*P2</calculatedColumnFormula>
    </tableColumn>
    <tableColumn id="15" xr3:uid="{89F4A687-84DC-4069-9C8B-9548E670D916}" name="Gross Profit" dataDxfId="19">
      <calculatedColumnFormula>Q2-R2</calculatedColumnFormula>
    </tableColumn>
    <tableColumn id="16" xr3:uid="{F7B6CDDB-7E56-4D6C-91A8-8CE6DC05EA92}" name="Gross Margin %" dataDxfId="18">
      <calculatedColumnFormula>IFERROR(S2/Q2,0)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EC73-A1DE-46EC-B01E-CA5B63DCB9C8}">
  <dimension ref="A3:R27"/>
  <sheetViews>
    <sheetView topLeftCell="G1" workbookViewId="0">
      <selection activeCell="O16" sqref="O16"/>
    </sheetView>
  </sheetViews>
  <sheetFormatPr defaultRowHeight="14.4"/>
  <cols>
    <col min="1" max="2" width="12.44140625" bestFit="1" customWidth="1"/>
    <col min="3" max="3" width="15.21875" bestFit="1" customWidth="1"/>
    <col min="5" max="5" width="13.5546875" bestFit="1" customWidth="1"/>
    <col min="6" max="6" width="12.44140625" bestFit="1" customWidth="1"/>
    <col min="7" max="7" width="16.77734375" bestFit="1" customWidth="1"/>
    <col min="8" max="8" width="12.77734375" bestFit="1" customWidth="1"/>
    <col min="9" max="9" width="9.88671875" bestFit="1" customWidth="1"/>
    <col min="11" max="11" width="14.33203125" bestFit="1" customWidth="1"/>
    <col min="12" max="12" width="12.44140625" bestFit="1" customWidth="1"/>
    <col min="14" max="14" width="13.5546875" bestFit="1" customWidth="1"/>
    <col min="15" max="15" width="12.44140625" bestFit="1" customWidth="1"/>
    <col min="17" max="17" width="13.5546875" bestFit="1" customWidth="1"/>
    <col min="18" max="18" width="12.109375" bestFit="1" customWidth="1"/>
  </cols>
  <sheetData>
    <row r="3" spans="1:18">
      <c r="A3" t="s">
        <v>69</v>
      </c>
      <c r="C3" t="s">
        <v>70</v>
      </c>
      <c r="E3" t="s">
        <v>71</v>
      </c>
      <c r="G3" t="s">
        <v>72</v>
      </c>
      <c r="I3" t="s">
        <v>73</v>
      </c>
      <c r="K3" t="s">
        <v>74</v>
      </c>
    </row>
    <row r="4" spans="1:18">
      <c r="A4" s="15">
        <v>645223.1794999995</v>
      </c>
      <c r="C4" s="15">
        <v>296384.2495000005</v>
      </c>
      <c r="E4" s="11">
        <f>C4/A4</f>
        <v>0.45935152194884954</v>
      </c>
      <c r="G4" s="12">
        <v>6698</v>
      </c>
      <c r="I4" s="13">
        <v>2707</v>
      </c>
      <c r="K4" s="15">
        <v>348838.93000000058</v>
      </c>
    </row>
    <row r="9" spans="1:18">
      <c r="A9" s="10" t="s">
        <v>79</v>
      </c>
      <c r="B9" t="s">
        <v>93</v>
      </c>
      <c r="C9" t="s">
        <v>94</v>
      </c>
      <c r="E9" s="10" t="s">
        <v>79</v>
      </c>
      <c r="F9" t="s">
        <v>93</v>
      </c>
      <c r="H9" s="10" t="s">
        <v>79</v>
      </c>
      <c r="I9" t="s">
        <v>93</v>
      </c>
      <c r="K9" s="10" t="s">
        <v>79</v>
      </c>
      <c r="L9" t="s">
        <v>93</v>
      </c>
      <c r="N9" s="10" t="s">
        <v>79</v>
      </c>
      <c r="O9" t="s">
        <v>93</v>
      </c>
      <c r="Q9" t="str">
        <f>N9</f>
        <v>Row Labels</v>
      </c>
      <c r="R9" t="str">
        <f>O9</f>
        <v>Total Revenue</v>
      </c>
    </row>
    <row r="10" spans="1:18">
      <c r="A10" s="21" t="s">
        <v>89</v>
      </c>
      <c r="B10" s="22">
        <v>39091.819499999998</v>
      </c>
      <c r="C10" s="22">
        <v>17596.939500000004</v>
      </c>
      <c r="E10" s="21" t="s">
        <v>47</v>
      </c>
      <c r="F10" s="22">
        <v>55102.048500000012</v>
      </c>
      <c r="H10" s="21" t="s">
        <v>8</v>
      </c>
      <c r="I10" s="15">
        <v>179633.50449999995</v>
      </c>
      <c r="K10" s="21" t="s">
        <v>6</v>
      </c>
      <c r="L10" s="15">
        <v>191158.65549999985</v>
      </c>
      <c r="N10" s="21" t="s">
        <v>27</v>
      </c>
      <c r="O10" s="15">
        <v>32754.26549999999</v>
      </c>
      <c r="Q10" t="str">
        <f t="shared" ref="Q10:Q26" si="0">N10</f>
        <v>Austria</v>
      </c>
      <c r="R10">
        <f t="shared" ref="R10:R26" si="1">O10</f>
        <v>32754.26549999999</v>
      </c>
    </row>
    <row r="11" spans="1:18">
      <c r="A11" s="21" t="s">
        <v>90</v>
      </c>
      <c r="B11" s="22">
        <v>35647.71699999999</v>
      </c>
      <c r="C11" s="22">
        <v>16561.507000000001</v>
      </c>
      <c r="E11" s="21" t="s">
        <v>43</v>
      </c>
      <c r="F11" s="22">
        <v>70034.105500000005</v>
      </c>
      <c r="H11" s="21" t="s">
        <v>28</v>
      </c>
      <c r="I11" s="15">
        <v>92836.006999999969</v>
      </c>
      <c r="K11" s="21" t="s">
        <v>11</v>
      </c>
      <c r="L11" s="15">
        <v>131488.62350000007</v>
      </c>
      <c r="N11" s="21" t="s">
        <v>21</v>
      </c>
      <c r="O11" s="15">
        <v>26318.221999999987</v>
      </c>
      <c r="Q11" t="str">
        <f t="shared" si="0"/>
        <v>Belgium</v>
      </c>
      <c r="R11">
        <f t="shared" si="1"/>
        <v>26318.221999999987</v>
      </c>
    </row>
    <row r="12" spans="1:18">
      <c r="A12" s="21" t="s">
        <v>91</v>
      </c>
      <c r="B12" s="22">
        <v>44696.898499999996</v>
      </c>
      <c r="C12" s="22">
        <v>21465.038499999991</v>
      </c>
      <c r="E12" s="21" t="s">
        <v>50</v>
      </c>
      <c r="F12" s="22">
        <v>50319.473499999986</v>
      </c>
      <c r="H12" s="21" t="s">
        <v>2</v>
      </c>
      <c r="I12" s="15">
        <v>260307.05699999991</v>
      </c>
      <c r="K12" s="21" t="s">
        <v>0</v>
      </c>
      <c r="L12" s="15">
        <v>124535.48550000002</v>
      </c>
      <c r="N12" s="21" t="s">
        <v>7</v>
      </c>
      <c r="O12" s="15">
        <v>23348.653999999995</v>
      </c>
      <c r="Q12" t="str">
        <f t="shared" si="0"/>
        <v>Czechia</v>
      </c>
      <c r="R12">
        <f t="shared" si="1"/>
        <v>23348.653999999995</v>
      </c>
    </row>
    <row r="13" spans="1:18">
      <c r="A13" s="21" t="s">
        <v>80</v>
      </c>
      <c r="B13" s="22">
        <v>54688.639000000017</v>
      </c>
      <c r="C13" s="22">
        <v>25283.649000000012</v>
      </c>
      <c r="E13" s="21" t="s">
        <v>1</v>
      </c>
      <c r="F13" s="22">
        <v>46624.590999999986</v>
      </c>
      <c r="H13" s="21" t="s">
        <v>19</v>
      </c>
      <c r="I13" s="15">
        <v>112446.61100000008</v>
      </c>
      <c r="K13" s="21" t="s">
        <v>20</v>
      </c>
      <c r="L13" s="15">
        <v>198040.41499999989</v>
      </c>
      <c r="N13" s="21" t="s">
        <v>25</v>
      </c>
      <c r="O13" s="15">
        <v>28462.138000000006</v>
      </c>
      <c r="Q13" t="str">
        <f t="shared" si="0"/>
        <v>Denmark</v>
      </c>
      <c r="R13">
        <f t="shared" si="1"/>
        <v>28462.138000000006</v>
      </c>
    </row>
    <row r="14" spans="1:18">
      <c r="A14" s="21" t="s">
        <v>81</v>
      </c>
      <c r="B14" s="22">
        <v>58235.185000000005</v>
      </c>
      <c r="C14" s="22">
        <v>27301.534999999993</v>
      </c>
      <c r="E14" s="21" t="s">
        <v>33</v>
      </c>
      <c r="F14" s="22">
        <v>74427.368000000002</v>
      </c>
      <c r="H14" s="21" t="s">
        <v>92</v>
      </c>
      <c r="I14" s="15">
        <v>645223.17949999985</v>
      </c>
      <c r="K14" s="21" t="s">
        <v>92</v>
      </c>
      <c r="L14" s="15">
        <v>645223.17949999985</v>
      </c>
      <c r="N14" s="21" t="s">
        <v>39</v>
      </c>
      <c r="O14" s="15">
        <v>24075.482</v>
      </c>
      <c r="Q14" t="str">
        <f t="shared" si="0"/>
        <v>Finland</v>
      </c>
      <c r="R14">
        <f t="shared" si="1"/>
        <v>24075.482</v>
      </c>
    </row>
    <row r="15" spans="1:18">
      <c r="A15" s="21" t="s">
        <v>82</v>
      </c>
      <c r="B15" s="22">
        <v>69504.337000000014</v>
      </c>
      <c r="C15" s="22">
        <v>31109.926999999985</v>
      </c>
      <c r="E15" s="21" t="s">
        <v>92</v>
      </c>
      <c r="F15" s="15">
        <v>296507.58649999998</v>
      </c>
      <c r="N15" s="21" t="s">
        <v>47</v>
      </c>
      <c r="O15" s="22">
        <v>55102.048500000012</v>
      </c>
      <c r="Q15" t="str">
        <f t="shared" si="0"/>
        <v>France</v>
      </c>
      <c r="R15">
        <f t="shared" si="1"/>
        <v>55102.048500000012</v>
      </c>
    </row>
    <row r="16" spans="1:18">
      <c r="A16" s="21" t="s">
        <v>83</v>
      </c>
      <c r="B16" s="22">
        <v>66442.23599999999</v>
      </c>
      <c r="C16" s="22">
        <v>31035.085999999967</v>
      </c>
      <c r="N16" s="21" t="s">
        <v>43</v>
      </c>
      <c r="O16" s="22">
        <v>70034.105500000005</v>
      </c>
      <c r="Q16" t="str">
        <f t="shared" si="0"/>
        <v>Germany</v>
      </c>
      <c r="R16">
        <f t="shared" si="1"/>
        <v>70034.105500000005</v>
      </c>
    </row>
    <row r="17" spans="1:18">
      <c r="A17" s="21" t="s">
        <v>84</v>
      </c>
      <c r="B17" s="22">
        <v>57609.044499999975</v>
      </c>
      <c r="C17" s="22">
        <v>27126.764499999972</v>
      </c>
      <c r="N17" s="21" t="s">
        <v>18</v>
      </c>
      <c r="O17" s="15">
        <v>16596.517499999994</v>
      </c>
      <c r="Q17" t="str">
        <f t="shared" si="0"/>
        <v>Ireland</v>
      </c>
      <c r="R17">
        <f t="shared" si="1"/>
        <v>16596.517499999994</v>
      </c>
    </row>
    <row r="18" spans="1:18">
      <c r="A18" s="21" t="s">
        <v>85</v>
      </c>
      <c r="B18" s="22">
        <v>53609.278500000037</v>
      </c>
      <c r="C18" s="22">
        <v>25001.058499999999</v>
      </c>
      <c r="N18" s="21" t="s">
        <v>50</v>
      </c>
      <c r="O18" s="22">
        <v>50319.473499999986</v>
      </c>
      <c r="Q18" t="str">
        <f t="shared" si="0"/>
        <v>Italy</v>
      </c>
      <c r="R18">
        <f t="shared" si="1"/>
        <v>50319.473499999986</v>
      </c>
    </row>
    <row r="19" spans="1:18">
      <c r="A19" s="21" t="s">
        <v>86</v>
      </c>
      <c r="B19" s="22">
        <v>49147.535000000003</v>
      </c>
      <c r="C19" s="22">
        <v>22793.035</v>
      </c>
      <c r="N19" s="21" t="s">
        <v>31</v>
      </c>
      <c r="O19" s="15">
        <v>42192.776500000007</v>
      </c>
      <c r="Q19" t="str">
        <f t="shared" si="0"/>
        <v>Netherlands</v>
      </c>
      <c r="R19">
        <f t="shared" si="1"/>
        <v>42192.776500000007</v>
      </c>
    </row>
    <row r="20" spans="1:18">
      <c r="A20" s="21" t="s">
        <v>87</v>
      </c>
      <c r="B20" s="22">
        <v>65523.639499999968</v>
      </c>
      <c r="C20" s="22">
        <v>28666.869500000012</v>
      </c>
      <c r="N20" s="21" t="s">
        <v>52</v>
      </c>
      <c r="O20" s="15">
        <v>26376.673999999999</v>
      </c>
      <c r="Q20" t="str">
        <f t="shared" si="0"/>
        <v>Norway</v>
      </c>
      <c r="R20">
        <f t="shared" si="1"/>
        <v>26376.673999999999</v>
      </c>
    </row>
    <row r="21" spans="1:18">
      <c r="A21" s="21" t="s">
        <v>88</v>
      </c>
      <c r="B21" s="22">
        <v>51026.850000000006</v>
      </c>
      <c r="C21" s="22">
        <v>22442.840000000007</v>
      </c>
      <c r="N21" s="21" t="s">
        <v>49</v>
      </c>
      <c r="O21" s="15">
        <v>40290.002</v>
      </c>
      <c r="Q21" t="str">
        <f t="shared" si="0"/>
        <v>Poland</v>
      </c>
      <c r="R21">
        <f t="shared" si="1"/>
        <v>40290.002</v>
      </c>
    </row>
    <row r="22" spans="1:18">
      <c r="A22" s="21" t="s">
        <v>92</v>
      </c>
      <c r="B22" s="15">
        <v>645223.17949999985</v>
      </c>
      <c r="C22" s="15">
        <v>296384.24949999998</v>
      </c>
      <c r="N22" s="21" t="s">
        <v>36</v>
      </c>
      <c r="O22" s="15">
        <v>27591.421000000006</v>
      </c>
      <c r="Q22" t="str">
        <f t="shared" si="0"/>
        <v>Portugal</v>
      </c>
      <c r="R22">
        <f t="shared" si="1"/>
        <v>27591.421000000006</v>
      </c>
    </row>
    <row r="23" spans="1:18">
      <c r="N23" s="21" t="s">
        <v>1</v>
      </c>
      <c r="O23" s="22">
        <v>46624.590999999986</v>
      </c>
      <c r="Q23" t="str">
        <f t="shared" si="0"/>
        <v>Spain</v>
      </c>
      <c r="R23">
        <f t="shared" si="1"/>
        <v>46624.590999999986</v>
      </c>
    </row>
    <row r="24" spans="1:18">
      <c r="N24" s="21" t="s">
        <v>12</v>
      </c>
      <c r="O24" s="15">
        <v>35977.811999999991</v>
      </c>
      <c r="Q24" t="str">
        <f t="shared" si="0"/>
        <v>Sweden</v>
      </c>
      <c r="R24">
        <f t="shared" si="1"/>
        <v>35977.811999999991</v>
      </c>
    </row>
    <row r="25" spans="1:18">
      <c r="N25" s="21" t="s">
        <v>41</v>
      </c>
      <c r="O25" s="15">
        <v>24731.628500000003</v>
      </c>
      <c r="Q25" t="str">
        <f t="shared" si="0"/>
        <v>Switzerland</v>
      </c>
      <c r="R25">
        <f t="shared" si="1"/>
        <v>24731.628500000003</v>
      </c>
    </row>
    <row r="26" spans="1:18">
      <c r="N26" s="21" t="s">
        <v>33</v>
      </c>
      <c r="O26" s="22">
        <v>74427.368000000002</v>
      </c>
      <c r="Q26" t="str">
        <f t="shared" si="0"/>
        <v>United Kingdom</v>
      </c>
      <c r="R26">
        <f t="shared" si="1"/>
        <v>74427.368000000002</v>
      </c>
    </row>
    <row r="27" spans="1:18">
      <c r="N27" s="21" t="s">
        <v>92</v>
      </c>
      <c r="O27" s="15">
        <v>645223.17949999997</v>
      </c>
    </row>
  </sheetData>
  <sortState xmlns:xlrd2="http://schemas.microsoft.com/office/spreadsheetml/2017/richdata2" ref="A9:C22">
    <sortCondition ref="A10" customList="Jan,Feb,Mar,Apr,May,Jun,Jul,Aug,Sep,Oct,Nov,Dec"/>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DF071-8544-4DC0-923F-A61653E49CF7}">
  <dimension ref="A1:Y51"/>
  <sheetViews>
    <sheetView showGridLines="0" tabSelected="1" topLeftCell="A4" zoomScale="85" zoomScaleNormal="85" workbookViewId="0">
      <selection activeCell="W20" sqref="W20"/>
    </sheetView>
  </sheetViews>
  <sheetFormatPr defaultRowHeight="14.4"/>
  <sheetData>
    <row r="1" spans="1:25">
      <c r="A1" s="14"/>
      <c r="B1" s="14"/>
      <c r="C1" s="14"/>
      <c r="D1" s="14"/>
      <c r="E1" s="14"/>
      <c r="F1" s="14"/>
      <c r="G1" s="14"/>
      <c r="H1" s="14"/>
      <c r="I1" s="14"/>
      <c r="J1" s="14"/>
      <c r="K1" s="14"/>
      <c r="L1" s="14"/>
      <c r="M1" s="14"/>
      <c r="N1" s="14"/>
      <c r="O1" s="14"/>
      <c r="P1" s="14"/>
      <c r="Q1" s="14"/>
      <c r="R1" s="14"/>
      <c r="S1" s="14"/>
      <c r="T1" s="14"/>
      <c r="U1" s="14"/>
      <c r="V1" s="14"/>
      <c r="W1" s="14"/>
      <c r="X1" s="14"/>
      <c r="Y1" s="14"/>
    </row>
    <row r="2" spans="1:25">
      <c r="A2" s="14"/>
      <c r="B2" s="14"/>
      <c r="C2" s="14"/>
      <c r="D2" s="14"/>
      <c r="E2" s="14"/>
      <c r="F2" s="14"/>
      <c r="G2" s="14"/>
      <c r="H2" s="14"/>
      <c r="I2" s="14"/>
      <c r="J2" s="14"/>
      <c r="K2" s="14"/>
      <c r="L2" s="14"/>
      <c r="M2" s="14"/>
      <c r="N2" s="14"/>
      <c r="O2" s="14"/>
      <c r="P2" s="14"/>
      <c r="Q2" s="14"/>
      <c r="R2" s="14"/>
      <c r="S2" s="14"/>
      <c r="T2" s="14"/>
      <c r="U2" s="14"/>
      <c r="V2" s="14"/>
      <c r="W2" s="14"/>
      <c r="X2" s="14"/>
      <c r="Y2" s="14"/>
    </row>
    <row r="3" spans="1:25">
      <c r="A3" s="14"/>
      <c r="B3" s="14"/>
      <c r="C3" s="14"/>
      <c r="D3" s="14"/>
      <c r="E3" s="14"/>
      <c r="F3" s="14"/>
      <c r="G3" s="14"/>
      <c r="H3" s="14"/>
      <c r="I3" s="14"/>
      <c r="J3" s="14"/>
      <c r="K3" s="14"/>
      <c r="L3" s="14"/>
      <c r="M3" s="14"/>
      <c r="N3" s="14"/>
      <c r="O3" s="14"/>
      <c r="P3" s="14"/>
      <c r="Q3" s="14"/>
      <c r="R3" s="14"/>
      <c r="S3" s="14"/>
      <c r="T3" s="14"/>
      <c r="U3" s="14"/>
      <c r="V3" s="14"/>
      <c r="W3" s="14"/>
      <c r="X3" s="14"/>
      <c r="Y3" s="14"/>
    </row>
    <row r="4" spans="1:25">
      <c r="A4" s="14"/>
      <c r="B4" s="14"/>
      <c r="C4" s="14"/>
      <c r="D4" s="14"/>
      <c r="E4" s="14"/>
      <c r="F4" s="14"/>
      <c r="G4" s="14"/>
      <c r="H4" s="14"/>
      <c r="I4" s="14"/>
      <c r="J4" s="14"/>
      <c r="K4" s="14"/>
      <c r="L4" s="14"/>
      <c r="M4" s="14"/>
      <c r="N4" s="14"/>
      <c r="O4" s="14"/>
      <c r="P4" s="14"/>
      <c r="Q4" s="14"/>
      <c r="R4" s="14"/>
      <c r="S4" s="14"/>
      <c r="T4" s="14"/>
      <c r="U4" s="14"/>
      <c r="V4" s="14"/>
      <c r="W4" s="14"/>
      <c r="X4" s="14"/>
      <c r="Y4" s="14"/>
    </row>
    <row r="5" spans="1:25">
      <c r="A5" s="14"/>
      <c r="B5" s="14"/>
      <c r="C5" s="14"/>
      <c r="D5" s="14"/>
      <c r="E5" s="14"/>
      <c r="F5" s="14"/>
      <c r="G5" s="14"/>
      <c r="H5" s="14"/>
      <c r="I5" s="14"/>
      <c r="J5" s="14"/>
      <c r="K5" s="14"/>
      <c r="L5" s="14"/>
      <c r="M5" s="14"/>
      <c r="N5" s="14"/>
      <c r="O5" s="14"/>
      <c r="P5" s="14"/>
      <c r="Q5" s="14"/>
      <c r="R5" s="14"/>
      <c r="S5" s="14"/>
      <c r="T5" s="14"/>
      <c r="U5" s="14"/>
      <c r="V5" s="14"/>
      <c r="W5" s="14"/>
      <c r="X5" s="14"/>
      <c r="Y5" s="14"/>
    </row>
    <row r="6" spans="1:25">
      <c r="A6" s="14"/>
      <c r="B6" s="14"/>
      <c r="C6" s="14"/>
      <c r="D6" s="14"/>
      <c r="E6" s="14"/>
      <c r="F6" s="14"/>
      <c r="G6" s="14"/>
      <c r="H6" s="14"/>
      <c r="I6" s="14"/>
      <c r="J6" s="14"/>
      <c r="K6" s="14"/>
      <c r="L6" s="14"/>
      <c r="M6" s="14"/>
      <c r="N6" s="14"/>
      <c r="O6" s="14"/>
      <c r="P6" s="14"/>
      <c r="Q6" s="14"/>
      <c r="R6" s="14"/>
      <c r="S6" s="14"/>
      <c r="T6" s="14"/>
      <c r="U6" s="14"/>
      <c r="V6" s="14"/>
      <c r="W6" s="14"/>
      <c r="X6" s="14"/>
      <c r="Y6" s="14"/>
    </row>
    <row r="7" spans="1:25">
      <c r="A7" s="14"/>
      <c r="B7" s="14"/>
      <c r="C7" s="14"/>
      <c r="D7" s="14"/>
      <c r="E7" s="14"/>
      <c r="F7" s="14"/>
      <c r="G7" s="14"/>
      <c r="H7" s="14"/>
      <c r="I7" s="14"/>
      <c r="J7" s="14"/>
      <c r="K7" s="14"/>
      <c r="L7" s="14"/>
      <c r="M7" s="14"/>
      <c r="N7" s="14"/>
      <c r="O7" s="14"/>
      <c r="P7" s="14"/>
      <c r="Q7" s="14"/>
      <c r="R7" s="14"/>
      <c r="S7" s="14"/>
      <c r="T7" s="14"/>
      <c r="U7" s="14"/>
      <c r="V7" s="14"/>
      <c r="W7" s="14"/>
      <c r="X7" s="14"/>
      <c r="Y7" s="14"/>
    </row>
    <row r="8" spans="1:25">
      <c r="A8" s="14"/>
      <c r="B8" s="14"/>
      <c r="C8" s="14"/>
      <c r="D8" s="14"/>
      <c r="E8" s="14"/>
      <c r="F8" s="14"/>
      <c r="G8" s="14"/>
      <c r="H8" s="14"/>
      <c r="I8" s="14"/>
      <c r="J8" s="14"/>
      <c r="K8" s="14"/>
      <c r="L8" s="14"/>
      <c r="M8" s="14"/>
      <c r="N8" s="14"/>
      <c r="O8" s="14"/>
      <c r="P8" s="14"/>
      <c r="Q8" s="14"/>
      <c r="R8" s="14"/>
      <c r="S8" s="14"/>
      <c r="T8" s="14"/>
      <c r="U8" s="14"/>
      <c r="V8" s="14"/>
      <c r="W8" s="14"/>
      <c r="X8" s="14"/>
      <c r="Y8" s="14"/>
    </row>
    <row r="9" spans="1:25">
      <c r="A9" s="14"/>
      <c r="B9" s="14"/>
      <c r="C9" s="14"/>
      <c r="D9" s="14"/>
      <c r="E9" s="14"/>
      <c r="F9" s="14"/>
      <c r="G9" s="14"/>
      <c r="H9" s="14"/>
      <c r="I9" s="14"/>
      <c r="J9" s="14"/>
      <c r="K9" s="14"/>
      <c r="L9" s="14"/>
      <c r="M9" s="14"/>
      <c r="N9" s="14"/>
      <c r="O9" s="14"/>
      <c r="P9" s="14"/>
      <c r="Q9" s="14"/>
      <c r="R9" s="14"/>
      <c r="S9" s="14"/>
      <c r="T9" s="14"/>
      <c r="U9" s="14"/>
      <c r="V9" s="14"/>
      <c r="W9" s="14"/>
      <c r="X9" s="14"/>
      <c r="Y9" s="14"/>
    </row>
    <row r="10" spans="1:25">
      <c r="A10" s="14"/>
      <c r="B10" s="14"/>
      <c r="C10" s="14"/>
      <c r="D10" s="14"/>
      <c r="E10" s="14"/>
      <c r="F10" s="14"/>
      <c r="G10" s="14"/>
      <c r="H10" s="14"/>
      <c r="I10" s="14"/>
      <c r="J10" s="14"/>
      <c r="K10" s="14"/>
      <c r="L10" s="14"/>
      <c r="M10" s="14"/>
      <c r="N10" s="14"/>
      <c r="O10" s="14"/>
      <c r="P10" s="14"/>
      <c r="Q10" s="14"/>
      <c r="R10" s="14"/>
      <c r="S10" s="14"/>
      <c r="T10" s="14"/>
      <c r="U10" s="14"/>
      <c r="V10" s="14"/>
      <c r="W10" s="14"/>
      <c r="X10" s="14"/>
      <c r="Y10" s="14"/>
    </row>
    <row r="11" spans="1:25">
      <c r="A11" s="14"/>
      <c r="B11" s="14"/>
      <c r="C11" s="14"/>
      <c r="D11" s="14"/>
      <c r="E11" s="14"/>
      <c r="F11" s="14"/>
      <c r="G11" s="14"/>
      <c r="H11" s="14"/>
      <c r="I11" s="14"/>
      <c r="J11" s="14"/>
      <c r="K11" s="14"/>
      <c r="L11" s="14"/>
      <c r="M11" s="14"/>
      <c r="N11" s="14"/>
      <c r="O11" s="14"/>
      <c r="P11" s="14"/>
      <c r="Q11" s="14"/>
      <c r="R11" s="14"/>
      <c r="S11" s="14"/>
      <c r="T11" s="14"/>
      <c r="U11" s="14"/>
      <c r="V11" s="14"/>
      <c r="W11" s="14"/>
      <c r="X11" s="14"/>
      <c r="Y11" s="14"/>
    </row>
    <row r="12" spans="1:25">
      <c r="A12" s="14"/>
      <c r="B12" s="14"/>
      <c r="C12" s="14"/>
      <c r="D12" s="14"/>
      <c r="E12" s="14"/>
      <c r="F12" s="14"/>
      <c r="G12" s="14"/>
      <c r="H12" s="14"/>
      <c r="I12" s="14"/>
      <c r="J12" s="14"/>
      <c r="K12" s="14"/>
      <c r="L12" s="14"/>
      <c r="M12" s="14"/>
      <c r="N12" s="14"/>
      <c r="O12" s="14"/>
      <c r="P12" s="14"/>
      <c r="Q12" s="14"/>
      <c r="R12" s="14"/>
      <c r="S12" s="14"/>
      <c r="T12" s="14"/>
      <c r="U12" s="14"/>
      <c r="V12" s="14"/>
      <c r="W12" s="14"/>
      <c r="X12" s="14"/>
      <c r="Y12" s="14"/>
    </row>
    <row r="13" spans="1:25">
      <c r="A13" s="14"/>
      <c r="B13" s="14"/>
      <c r="C13" s="14"/>
      <c r="D13" s="14"/>
      <c r="E13" s="14"/>
      <c r="F13" s="14"/>
      <c r="G13" s="14"/>
      <c r="H13" s="14"/>
      <c r="I13" s="14"/>
      <c r="J13" s="14"/>
      <c r="K13" s="14"/>
      <c r="L13" s="14"/>
      <c r="M13" s="14"/>
      <c r="N13" s="14"/>
      <c r="O13" s="14"/>
      <c r="P13" s="14"/>
      <c r="Q13" s="14"/>
      <c r="R13" s="14"/>
      <c r="S13" s="14"/>
      <c r="T13" s="14"/>
      <c r="U13" s="14"/>
      <c r="V13" s="14"/>
      <c r="W13" s="14"/>
      <c r="X13" s="14"/>
      <c r="Y13" s="14"/>
    </row>
    <row r="14" spans="1:25">
      <c r="A14" s="14"/>
      <c r="B14" s="14"/>
      <c r="C14" s="14"/>
      <c r="D14" s="14"/>
      <c r="E14" s="14"/>
      <c r="F14" s="14"/>
      <c r="G14" s="14"/>
      <c r="H14" s="14"/>
      <c r="I14" s="14"/>
      <c r="J14" s="14"/>
      <c r="K14" s="14"/>
      <c r="L14" s="14"/>
      <c r="M14" s="14"/>
      <c r="N14" s="14"/>
      <c r="O14" s="14"/>
      <c r="P14" s="14"/>
      <c r="Q14" s="14"/>
      <c r="R14" s="14"/>
      <c r="S14" s="14"/>
      <c r="T14" s="14"/>
      <c r="U14" s="14"/>
      <c r="V14" s="14"/>
      <c r="W14" s="14"/>
      <c r="X14" s="14"/>
      <c r="Y14" s="14"/>
    </row>
    <row r="15" spans="1:25">
      <c r="A15" s="14"/>
      <c r="B15" s="14"/>
      <c r="C15" s="14"/>
      <c r="D15" s="14"/>
      <c r="E15" s="14"/>
      <c r="F15" s="14"/>
      <c r="G15" s="14"/>
      <c r="H15" s="14"/>
      <c r="I15" s="14"/>
      <c r="J15" s="14"/>
      <c r="K15" s="14"/>
      <c r="L15" s="14"/>
      <c r="M15" s="14"/>
      <c r="N15" s="14"/>
      <c r="O15" s="14"/>
      <c r="P15" s="14"/>
      <c r="Q15" s="14"/>
      <c r="R15" s="14"/>
      <c r="S15" s="14"/>
      <c r="T15" s="14"/>
      <c r="U15" s="14"/>
      <c r="V15" s="14"/>
      <c r="W15" s="14"/>
      <c r="X15" s="14"/>
      <c r="Y15" s="14"/>
    </row>
    <row r="16" spans="1:25">
      <c r="A16" s="14"/>
      <c r="B16" s="14"/>
      <c r="C16" s="14"/>
      <c r="D16" s="14"/>
      <c r="E16" s="14"/>
      <c r="F16" s="14"/>
      <c r="G16" s="14"/>
      <c r="H16" s="14"/>
      <c r="I16" s="14"/>
      <c r="J16" s="14"/>
      <c r="K16" s="14"/>
      <c r="L16" s="14"/>
      <c r="M16" s="14"/>
      <c r="N16" s="14"/>
      <c r="O16" s="14"/>
      <c r="P16" s="14"/>
      <c r="Q16" s="14"/>
      <c r="R16" s="14"/>
      <c r="S16" s="14"/>
      <c r="T16" s="14"/>
      <c r="U16" s="14"/>
      <c r="V16" s="14"/>
      <c r="W16" s="14"/>
      <c r="X16" s="14"/>
      <c r="Y16" s="14"/>
    </row>
    <row r="17" spans="1:25">
      <c r="A17" s="14"/>
      <c r="B17" s="14"/>
      <c r="C17" s="14"/>
      <c r="D17" s="14"/>
      <c r="E17" s="14"/>
      <c r="F17" s="14"/>
      <c r="G17" s="14"/>
      <c r="H17" s="14"/>
      <c r="I17" s="14"/>
      <c r="J17" s="14"/>
      <c r="K17" s="14"/>
      <c r="L17" s="14"/>
      <c r="M17" s="14"/>
      <c r="N17" s="14"/>
      <c r="O17" s="14"/>
      <c r="P17" s="14"/>
      <c r="Q17" s="14"/>
      <c r="R17" s="14"/>
      <c r="S17" s="14"/>
      <c r="T17" s="14"/>
      <c r="U17" s="14"/>
      <c r="V17" s="14"/>
      <c r="W17" s="14"/>
      <c r="X17" s="14"/>
      <c r="Y17" s="14"/>
    </row>
    <row r="18" spans="1:25">
      <c r="A18" s="14"/>
      <c r="B18" s="14"/>
      <c r="C18" s="14"/>
      <c r="D18" s="14"/>
      <c r="E18" s="14"/>
      <c r="F18" s="14"/>
      <c r="G18" s="14"/>
      <c r="H18" s="14"/>
      <c r="I18" s="14"/>
      <c r="J18" s="14"/>
      <c r="K18" s="14"/>
      <c r="L18" s="14"/>
      <c r="M18" s="14"/>
      <c r="N18" s="14"/>
      <c r="O18" s="14"/>
      <c r="P18" s="14"/>
      <c r="Q18" s="14"/>
      <c r="R18" s="14"/>
      <c r="S18" s="14"/>
      <c r="T18" s="14"/>
      <c r="U18" s="14"/>
      <c r="V18" s="14"/>
      <c r="W18" s="14"/>
      <c r="X18" s="14"/>
      <c r="Y18" s="14"/>
    </row>
    <row r="19" spans="1:25">
      <c r="A19" s="14"/>
      <c r="B19" s="14"/>
      <c r="C19" s="14"/>
      <c r="D19" s="14"/>
      <c r="E19" s="14"/>
      <c r="F19" s="14"/>
      <c r="G19" s="14"/>
      <c r="H19" s="14"/>
      <c r="I19" s="14"/>
      <c r="J19" s="14"/>
      <c r="K19" s="14"/>
      <c r="L19" s="14"/>
      <c r="M19" s="14"/>
      <c r="N19" s="14"/>
      <c r="O19" s="14"/>
      <c r="P19" s="14"/>
      <c r="Q19" s="14"/>
      <c r="R19" s="14"/>
      <c r="S19" s="14"/>
      <c r="T19" s="14"/>
      <c r="U19" s="14"/>
      <c r="V19" s="14"/>
      <c r="W19" s="14"/>
      <c r="X19" s="14"/>
      <c r="Y19" s="14"/>
    </row>
    <row r="20" spans="1:25">
      <c r="A20" s="14"/>
      <c r="B20" s="14"/>
      <c r="C20" s="14"/>
      <c r="D20" s="14"/>
      <c r="E20" s="14"/>
      <c r="F20" s="14"/>
      <c r="G20" s="14"/>
      <c r="H20" s="14"/>
      <c r="I20" s="14"/>
      <c r="J20" s="14"/>
      <c r="K20" s="14"/>
      <c r="L20" s="14"/>
      <c r="M20" s="14"/>
      <c r="N20" s="14"/>
      <c r="O20" s="14"/>
      <c r="P20" s="14"/>
      <c r="Q20" s="14"/>
      <c r="R20" s="14"/>
      <c r="S20" s="14"/>
      <c r="T20" s="14"/>
      <c r="U20" s="14"/>
      <c r="V20" s="14"/>
      <c r="W20" s="14"/>
      <c r="X20" s="14"/>
      <c r="Y20" s="14"/>
    </row>
    <row r="21" spans="1:25">
      <c r="A21" s="14"/>
      <c r="B21" s="14"/>
      <c r="C21" s="14"/>
      <c r="D21" s="14"/>
      <c r="E21" s="14"/>
      <c r="F21" s="14"/>
      <c r="G21" s="14"/>
      <c r="H21" s="14"/>
      <c r="I21" s="14"/>
      <c r="J21" s="14"/>
      <c r="K21" s="14"/>
      <c r="L21" s="14"/>
      <c r="M21" s="14"/>
      <c r="N21" s="14"/>
      <c r="O21" s="14"/>
      <c r="P21" s="14"/>
      <c r="Q21" s="14"/>
      <c r="R21" s="14"/>
      <c r="S21" s="14"/>
      <c r="T21" s="14"/>
      <c r="U21" s="14"/>
      <c r="V21" s="14"/>
      <c r="W21" s="14"/>
      <c r="X21" s="14"/>
      <c r="Y21" s="14"/>
    </row>
    <row r="22" spans="1:25">
      <c r="A22" s="14"/>
      <c r="B22" s="14"/>
      <c r="C22" s="14"/>
      <c r="D22" s="14"/>
      <c r="E22" s="14"/>
      <c r="F22" s="14"/>
      <c r="G22" s="14"/>
      <c r="H22" s="14"/>
      <c r="I22" s="14"/>
      <c r="J22" s="14"/>
      <c r="K22" s="14"/>
      <c r="L22" s="14"/>
      <c r="M22" s="14"/>
      <c r="N22" s="14"/>
      <c r="O22" s="14"/>
      <c r="P22" s="14"/>
      <c r="Q22" s="14"/>
      <c r="R22" s="14"/>
      <c r="S22" s="14"/>
      <c r="T22" s="14"/>
      <c r="U22" s="14"/>
      <c r="V22" s="14"/>
      <c r="W22" s="14"/>
      <c r="X22" s="14"/>
      <c r="Y22" s="14"/>
    </row>
    <row r="23" spans="1:25">
      <c r="A23" s="14"/>
      <c r="B23" s="14"/>
      <c r="C23" s="14"/>
      <c r="D23" s="14"/>
      <c r="E23" s="14"/>
      <c r="F23" s="14"/>
      <c r="G23" s="14"/>
      <c r="H23" s="14"/>
      <c r="I23" s="14"/>
      <c r="J23" s="14"/>
      <c r="K23" s="14"/>
      <c r="L23" s="14"/>
      <c r="M23" s="14"/>
      <c r="N23" s="14"/>
      <c r="O23" s="14"/>
      <c r="P23" s="14"/>
      <c r="Q23" s="14"/>
      <c r="R23" s="14"/>
      <c r="S23" s="14"/>
      <c r="T23" s="14"/>
      <c r="U23" s="14"/>
      <c r="V23" s="14"/>
      <c r="W23" s="14"/>
      <c r="X23" s="14"/>
      <c r="Y23" s="14"/>
    </row>
    <row r="24" spans="1:25">
      <c r="A24" s="14"/>
      <c r="B24" s="14"/>
      <c r="C24" s="14"/>
      <c r="D24" s="14"/>
      <c r="E24" s="14"/>
      <c r="F24" s="14"/>
      <c r="G24" s="14"/>
      <c r="H24" s="14"/>
      <c r="I24" s="14"/>
      <c r="J24" s="14"/>
      <c r="K24" s="14"/>
      <c r="L24" s="14"/>
      <c r="M24" s="14"/>
      <c r="N24" s="14"/>
      <c r="O24" s="14"/>
      <c r="P24" s="14"/>
      <c r="Q24" s="14"/>
      <c r="R24" s="14"/>
      <c r="S24" s="14"/>
      <c r="T24" s="14"/>
      <c r="U24" s="14"/>
      <c r="V24" s="14"/>
      <c r="W24" s="14"/>
      <c r="X24" s="14"/>
      <c r="Y24" s="14"/>
    </row>
    <row r="25" spans="1:25">
      <c r="A25" s="14"/>
      <c r="B25" s="14"/>
      <c r="C25" s="14"/>
      <c r="D25" s="14"/>
      <c r="E25" s="14"/>
      <c r="F25" s="14"/>
      <c r="G25" s="14"/>
      <c r="H25" s="14"/>
      <c r="I25" s="14"/>
      <c r="J25" s="14"/>
      <c r="K25" s="14"/>
      <c r="L25" s="14"/>
      <c r="M25" s="14"/>
      <c r="N25" s="14"/>
      <c r="O25" s="14"/>
      <c r="P25" s="14"/>
      <c r="Q25" s="14"/>
      <c r="R25" s="14"/>
      <c r="S25" s="14"/>
      <c r="T25" s="14"/>
      <c r="U25" s="14"/>
      <c r="V25" s="14"/>
      <c r="W25" s="14"/>
      <c r="X25" s="14"/>
      <c r="Y25" s="14"/>
    </row>
    <row r="26" spans="1:25">
      <c r="A26" s="14"/>
      <c r="B26" s="14"/>
      <c r="C26" s="14"/>
      <c r="D26" s="14"/>
      <c r="E26" s="14"/>
      <c r="F26" s="14"/>
      <c r="G26" s="14"/>
      <c r="H26" s="14"/>
      <c r="I26" s="14"/>
      <c r="J26" s="14"/>
      <c r="K26" s="14"/>
      <c r="L26" s="14"/>
      <c r="M26" s="14"/>
      <c r="N26" s="14"/>
      <c r="O26" s="14"/>
      <c r="P26" s="14"/>
      <c r="Q26" s="14"/>
      <c r="R26" s="14"/>
      <c r="S26" s="14"/>
      <c r="T26" s="14"/>
      <c r="U26" s="14"/>
      <c r="V26" s="14"/>
      <c r="W26" s="14"/>
      <c r="X26" s="14"/>
      <c r="Y26" s="14"/>
    </row>
    <row r="27" spans="1:25">
      <c r="A27" s="14"/>
      <c r="B27" s="14"/>
      <c r="C27" s="14"/>
      <c r="D27" s="14"/>
      <c r="E27" s="14"/>
      <c r="F27" s="14"/>
      <c r="G27" s="14"/>
      <c r="H27" s="14"/>
      <c r="I27" s="14"/>
      <c r="J27" s="14"/>
      <c r="K27" s="14"/>
      <c r="L27" s="14"/>
      <c r="M27" s="14"/>
      <c r="N27" s="14"/>
      <c r="O27" s="14"/>
      <c r="P27" s="14"/>
      <c r="Q27" s="14"/>
      <c r="R27" s="14"/>
      <c r="S27" s="14"/>
      <c r="T27" s="14"/>
      <c r="U27" s="14"/>
      <c r="V27" s="14"/>
      <c r="W27" s="14"/>
      <c r="X27" s="14"/>
      <c r="Y27" s="14"/>
    </row>
    <row r="28" spans="1:25">
      <c r="A28" s="14"/>
      <c r="B28" s="14"/>
      <c r="C28" s="14"/>
      <c r="D28" s="14"/>
      <c r="E28" s="14"/>
      <c r="F28" s="14"/>
      <c r="G28" s="14"/>
      <c r="H28" s="14"/>
      <c r="I28" s="14"/>
      <c r="J28" s="14"/>
      <c r="K28" s="14"/>
      <c r="L28" s="14"/>
      <c r="M28" s="14"/>
      <c r="N28" s="14"/>
      <c r="O28" s="14"/>
      <c r="P28" s="14"/>
      <c r="Q28" s="14"/>
      <c r="R28" s="14"/>
      <c r="S28" s="14"/>
      <c r="T28" s="14"/>
      <c r="U28" s="14"/>
      <c r="V28" s="14"/>
      <c r="W28" s="14"/>
      <c r="X28" s="14"/>
      <c r="Y28" s="14"/>
    </row>
    <row r="29" spans="1:25">
      <c r="A29" s="14"/>
      <c r="B29" s="14"/>
      <c r="C29" s="14"/>
      <c r="D29" s="14"/>
      <c r="E29" s="14"/>
      <c r="F29" s="14"/>
      <c r="G29" s="14"/>
      <c r="H29" s="14"/>
      <c r="I29" s="14"/>
      <c r="J29" s="14"/>
      <c r="K29" s="14"/>
      <c r="L29" s="14"/>
      <c r="M29" s="14"/>
      <c r="N29" s="14"/>
      <c r="O29" s="14"/>
      <c r="P29" s="14"/>
      <c r="Q29" s="14"/>
      <c r="R29" s="14"/>
      <c r="S29" s="14"/>
      <c r="T29" s="14"/>
      <c r="U29" s="14"/>
      <c r="V29" s="14"/>
      <c r="W29" s="14"/>
      <c r="X29" s="14"/>
      <c r="Y29" s="14"/>
    </row>
    <row r="30" spans="1:25">
      <c r="A30" s="14"/>
      <c r="B30" s="14"/>
      <c r="C30" s="14"/>
      <c r="D30" s="14"/>
      <c r="E30" s="14"/>
      <c r="F30" s="14"/>
      <c r="G30" s="14"/>
      <c r="H30" s="14"/>
      <c r="I30" s="14"/>
      <c r="J30" s="14"/>
      <c r="K30" s="14"/>
      <c r="L30" s="14"/>
      <c r="M30" s="14"/>
      <c r="N30" s="14"/>
      <c r="O30" s="14"/>
      <c r="P30" s="14"/>
      <c r="Q30" s="14"/>
      <c r="R30" s="14"/>
      <c r="S30" s="14"/>
      <c r="T30" s="14"/>
      <c r="U30" s="14"/>
      <c r="V30" s="14"/>
      <c r="W30" s="14"/>
      <c r="X30" s="14"/>
      <c r="Y30" s="14"/>
    </row>
    <row r="31" spans="1:25">
      <c r="A31" s="14"/>
      <c r="B31" s="14"/>
      <c r="C31" s="14"/>
      <c r="D31" s="14"/>
      <c r="E31" s="14"/>
      <c r="F31" s="14"/>
      <c r="G31" s="14"/>
      <c r="H31" s="14"/>
      <c r="I31" s="14"/>
      <c r="J31" s="14"/>
      <c r="K31" s="14"/>
      <c r="L31" s="14"/>
      <c r="M31" s="14"/>
      <c r="N31" s="14"/>
      <c r="O31" s="14"/>
      <c r="P31" s="14"/>
      <c r="Q31" s="14"/>
      <c r="R31" s="14"/>
      <c r="S31" s="14"/>
      <c r="T31" s="14"/>
      <c r="U31" s="14"/>
      <c r="V31" s="14"/>
      <c r="W31" s="14"/>
      <c r="X31" s="14"/>
      <c r="Y31" s="14"/>
    </row>
    <row r="32" spans="1:25">
      <c r="A32" s="14"/>
      <c r="B32" s="14"/>
      <c r="C32" s="14"/>
      <c r="D32" s="14"/>
      <c r="E32" s="14"/>
      <c r="F32" s="14"/>
      <c r="G32" s="14"/>
      <c r="H32" s="14"/>
      <c r="I32" s="14"/>
      <c r="J32" s="14"/>
      <c r="K32" s="14"/>
      <c r="L32" s="14"/>
      <c r="M32" s="14"/>
      <c r="N32" s="14"/>
      <c r="O32" s="14"/>
      <c r="P32" s="14"/>
      <c r="Q32" s="14"/>
      <c r="R32" s="14"/>
      <c r="S32" s="14"/>
      <c r="T32" s="14"/>
      <c r="U32" s="14"/>
      <c r="V32" s="14"/>
      <c r="W32" s="14"/>
      <c r="X32" s="14"/>
      <c r="Y32" s="14"/>
    </row>
    <row r="33" spans="1:25">
      <c r="A33" s="14"/>
      <c r="B33" s="14"/>
      <c r="C33" s="14"/>
      <c r="D33" s="14"/>
      <c r="E33" s="14"/>
      <c r="F33" s="14"/>
      <c r="G33" s="14"/>
      <c r="H33" s="14"/>
      <c r="I33" s="14"/>
      <c r="J33" s="14"/>
      <c r="K33" s="14"/>
      <c r="L33" s="14"/>
      <c r="M33" s="14"/>
      <c r="N33" s="14"/>
      <c r="O33" s="14"/>
      <c r="P33" s="14"/>
      <c r="Q33" s="14"/>
      <c r="R33" s="14"/>
      <c r="S33" s="14"/>
      <c r="T33" s="14"/>
      <c r="U33" s="14"/>
      <c r="V33" s="14"/>
      <c r="W33" s="14"/>
      <c r="X33" s="14"/>
      <c r="Y33" s="14"/>
    </row>
    <row r="34" spans="1:25">
      <c r="A34" s="14"/>
      <c r="B34" s="14"/>
      <c r="C34" s="14"/>
      <c r="D34" s="14"/>
      <c r="E34" s="14"/>
      <c r="F34" s="14"/>
      <c r="G34" s="14"/>
      <c r="H34" s="14"/>
      <c r="I34" s="14"/>
      <c r="J34" s="14"/>
      <c r="K34" s="14"/>
      <c r="L34" s="14"/>
      <c r="M34" s="14"/>
      <c r="N34" s="14"/>
      <c r="O34" s="14"/>
      <c r="P34" s="14"/>
      <c r="Q34" s="14"/>
      <c r="R34" s="14"/>
      <c r="S34" s="14"/>
      <c r="T34" s="14"/>
      <c r="U34" s="14"/>
      <c r="V34" s="14"/>
      <c r="W34" s="14"/>
      <c r="X34" s="14"/>
      <c r="Y34" s="14"/>
    </row>
    <row r="35" spans="1:25">
      <c r="A35" s="14"/>
      <c r="B35" s="14"/>
      <c r="C35" s="14"/>
      <c r="D35" s="14"/>
      <c r="E35" s="14"/>
      <c r="F35" s="14"/>
      <c r="G35" s="14"/>
      <c r="H35" s="14"/>
      <c r="I35" s="14"/>
      <c r="J35" s="14"/>
      <c r="K35" s="14"/>
      <c r="L35" s="14"/>
      <c r="M35" s="14"/>
      <c r="N35" s="14"/>
      <c r="O35" s="14"/>
      <c r="P35" s="14"/>
      <c r="Q35" s="14"/>
      <c r="R35" s="14"/>
      <c r="S35" s="14"/>
      <c r="T35" s="14"/>
      <c r="U35" s="14"/>
      <c r="V35" s="14"/>
      <c r="W35" s="14"/>
      <c r="X35" s="14"/>
      <c r="Y35" s="14"/>
    </row>
    <row r="36" spans="1:25">
      <c r="A36" s="14"/>
      <c r="B36" s="14"/>
      <c r="C36" s="14"/>
      <c r="D36" s="14"/>
      <c r="E36" s="14"/>
      <c r="F36" s="14"/>
      <c r="G36" s="14"/>
      <c r="H36" s="14"/>
      <c r="I36" s="14"/>
      <c r="J36" s="14"/>
      <c r="K36" s="14"/>
      <c r="L36" s="14"/>
      <c r="M36" s="14"/>
      <c r="N36" s="14"/>
      <c r="O36" s="14"/>
      <c r="P36" s="14"/>
      <c r="Q36" s="14"/>
      <c r="R36" s="14"/>
      <c r="S36" s="14"/>
      <c r="T36" s="14"/>
      <c r="U36" s="14"/>
      <c r="V36" s="14"/>
      <c r="W36" s="14"/>
      <c r="X36" s="14"/>
      <c r="Y36" s="14"/>
    </row>
    <row r="37" spans="1:25">
      <c r="A37" s="14"/>
      <c r="B37" s="14"/>
      <c r="C37" s="14"/>
      <c r="D37" s="14"/>
      <c r="E37" s="14"/>
      <c r="F37" s="14"/>
      <c r="G37" s="14"/>
      <c r="H37" s="14"/>
      <c r="I37" s="14"/>
      <c r="J37" s="14"/>
      <c r="K37" s="14"/>
      <c r="L37" s="14"/>
      <c r="M37" s="14"/>
      <c r="N37" s="14"/>
      <c r="O37" s="14"/>
      <c r="P37" s="14"/>
      <c r="Q37" s="14"/>
      <c r="R37" s="14"/>
      <c r="S37" s="14"/>
      <c r="T37" s="14"/>
      <c r="U37" s="14"/>
      <c r="V37" s="14"/>
      <c r="W37" s="14"/>
      <c r="X37" s="14"/>
      <c r="Y37" s="14"/>
    </row>
    <row r="38" spans="1:25">
      <c r="A38" s="14"/>
      <c r="B38" s="14"/>
      <c r="C38" s="14"/>
      <c r="D38" s="14"/>
      <c r="E38" s="14"/>
      <c r="F38" s="14"/>
      <c r="G38" s="14"/>
      <c r="H38" s="14"/>
      <c r="I38" s="14"/>
      <c r="J38" s="14"/>
      <c r="K38" s="14"/>
      <c r="L38" s="14"/>
      <c r="M38" s="14"/>
      <c r="N38" s="14"/>
      <c r="O38" s="14"/>
      <c r="P38" s="14"/>
      <c r="Q38" s="14"/>
      <c r="R38" s="14"/>
      <c r="S38" s="14"/>
      <c r="T38" s="14"/>
      <c r="U38" s="14"/>
      <c r="V38" s="14"/>
      <c r="W38" s="14"/>
      <c r="X38" s="14"/>
      <c r="Y38" s="14"/>
    </row>
    <row r="39" spans="1:25">
      <c r="A39" s="14"/>
      <c r="B39" s="14"/>
      <c r="C39" s="14"/>
      <c r="D39" s="14"/>
      <c r="E39" s="14"/>
      <c r="F39" s="14"/>
      <c r="G39" s="14"/>
      <c r="H39" s="14"/>
      <c r="I39" s="14"/>
      <c r="J39" s="14"/>
      <c r="K39" s="14"/>
      <c r="L39" s="14"/>
      <c r="M39" s="14"/>
      <c r="N39" s="14"/>
      <c r="O39" s="14"/>
      <c r="P39" s="14"/>
      <c r="Q39" s="14"/>
      <c r="R39" s="14"/>
      <c r="S39" s="14"/>
      <c r="T39" s="14"/>
      <c r="U39" s="14"/>
      <c r="V39" s="14"/>
      <c r="W39" s="14"/>
      <c r="X39" s="14"/>
      <c r="Y39" s="14"/>
    </row>
    <row r="40" spans="1:25">
      <c r="A40" s="14"/>
      <c r="B40" s="14"/>
      <c r="C40" s="14"/>
      <c r="D40" s="14"/>
      <c r="E40" s="14"/>
      <c r="F40" s="14"/>
      <c r="G40" s="14"/>
      <c r="H40" s="14"/>
      <c r="I40" s="14"/>
      <c r="J40" s="14"/>
      <c r="K40" s="14"/>
      <c r="L40" s="14"/>
      <c r="M40" s="14"/>
      <c r="N40" s="14"/>
      <c r="O40" s="14"/>
      <c r="P40" s="14"/>
      <c r="Q40" s="14"/>
      <c r="R40" s="14"/>
      <c r="S40" s="14"/>
      <c r="T40" s="14"/>
      <c r="U40" s="14"/>
      <c r="V40" s="14"/>
      <c r="W40" s="14"/>
      <c r="X40" s="14"/>
      <c r="Y40" s="14"/>
    </row>
    <row r="41" spans="1:25">
      <c r="A41" s="14"/>
      <c r="B41" s="14"/>
      <c r="C41" s="14"/>
      <c r="D41" s="14"/>
      <c r="E41" s="14"/>
      <c r="F41" s="14"/>
      <c r="G41" s="14"/>
      <c r="H41" s="14"/>
      <c r="I41" s="14"/>
      <c r="J41" s="14"/>
      <c r="K41" s="14"/>
      <c r="L41" s="14"/>
      <c r="M41" s="14"/>
      <c r="N41" s="14"/>
      <c r="O41" s="14"/>
      <c r="P41" s="14"/>
      <c r="Q41" s="14"/>
      <c r="R41" s="14"/>
      <c r="S41" s="14"/>
      <c r="T41" s="14"/>
      <c r="U41" s="14"/>
      <c r="V41" s="14"/>
      <c r="W41" s="14"/>
      <c r="X41" s="14"/>
      <c r="Y41" s="14"/>
    </row>
    <row r="42" spans="1:25">
      <c r="A42" s="14"/>
      <c r="B42" s="14"/>
      <c r="C42" s="14"/>
      <c r="D42" s="14"/>
      <c r="E42" s="14"/>
      <c r="F42" s="14"/>
      <c r="G42" s="14"/>
      <c r="H42" s="14"/>
      <c r="I42" s="14"/>
      <c r="J42" s="14"/>
      <c r="K42" s="14"/>
      <c r="L42" s="14"/>
      <c r="M42" s="14"/>
      <c r="N42" s="14"/>
      <c r="O42" s="14"/>
      <c r="P42" s="14"/>
      <c r="Q42" s="14"/>
      <c r="R42" s="14"/>
      <c r="S42" s="14"/>
      <c r="T42" s="14"/>
      <c r="U42" s="14"/>
      <c r="V42" s="14"/>
      <c r="W42" s="14"/>
      <c r="X42" s="14"/>
      <c r="Y42" s="14"/>
    </row>
    <row r="43" spans="1:25">
      <c r="A43" s="14"/>
      <c r="B43" s="14"/>
      <c r="C43" s="14"/>
      <c r="D43" s="14"/>
      <c r="E43" s="14"/>
      <c r="F43" s="14"/>
      <c r="G43" s="14"/>
      <c r="H43" s="14"/>
      <c r="I43" s="14"/>
      <c r="J43" s="14"/>
      <c r="K43" s="14"/>
      <c r="L43" s="14"/>
      <c r="M43" s="14"/>
      <c r="N43" s="14"/>
      <c r="O43" s="14"/>
      <c r="P43" s="14"/>
      <c r="Q43" s="14"/>
      <c r="R43" s="14"/>
      <c r="S43" s="14"/>
      <c r="T43" s="14"/>
      <c r="U43" s="14"/>
      <c r="V43" s="14"/>
      <c r="W43" s="14"/>
      <c r="X43" s="14"/>
      <c r="Y43" s="14"/>
    </row>
    <row r="44" spans="1:25">
      <c r="A44" s="14"/>
      <c r="B44" s="14"/>
      <c r="C44" s="14"/>
      <c r="D44" s="14"/>
      <c r="E44" s="14"/>
      <c r="F44" s="14"/>
      <c r="G44" s="14"/>
      <c r="H44" s="14"/>
      <c r="I44" s="14"/>
      <c r="J44" s="14"/>
      <c r="K44" s="14"/>
      <c r="L44" s="14"/>
      <c r="M44" s="14"/>
      <c r="N44" s="14"/>
      <c r="O44" s="14"/>
      <c r="P44" s="14"/>
      <c r="Q44" s="14"/>
      <c r="R44" s="14"/>
      <c r="S44" s="14"/>
      <c r="T44" s="14"/>
      <c r="U44" s="14"/>
      <c r="V44" s="14"/>
      <c r="W44" s="14"/>
      <c r="X44" s="14"/>
      <c r="Y44" s="14"/>
    </row>
    <row r="45" spans="1:25">
      <c r="A45" s="14"/>
      <c r="B45" s="14"/>
      <c r="C45" s="14"/>
      <c r="D45" s="14"/>
      <c r="E45" s="14"/>
      <c r="F45" s="14"/>
      <c r="G45" s="14"/>
      <c r="H45" s="14"/>
      <c r="I45" s="14"/>
      <c r="J45" s="14"/>
      <c r="K45" s="14"/>
      <c r="L45" s="14"/>
      <c r="M45" s="14"/>
      <c r="N45" s="14"/>
      <c r="O45" s="14"/>
      <c r="P45" s="14"/>
      <c r="Q45" s="14"/>
      <c r="R45" s="14"/>
      <c r="S45" s="14"/>
      <c r="T45" s="14"/>
      <c r="U45" s="14"/>
      <c r="V45" s="14"/>
      <c r="W45" s="14"/>
      <c r="X45" s="14"/>
      <c r="Y45" s="14"/>
    </row>
    <row r="46" spans="1:25">
      <c r="A46" s="14"/>
      <c r="B46" s="14"/>
      <c r="C46" s="14"/>
      <c r="D46" s="14"/>
      <c r="E46" s="14"/>
      <c r="F46" s="14"/>
      <c r="G46" s="14"/>
      <c r="H46" s="14"/>
      <c r="I46" s="14"/>
      <c r="J46" s="14"/>
      <c r="K46" s="14"/>
      <c r="L46" s="14"/>
      <c r="M46" s="14"/>
      <c r="N46" s="14"/>
      <c r="O46" s="14"/>
      <c r="P46" s="14"/>
      <c r="Q46" s="14"/>
      <c r="R46" s="14"/>
      <c r="S46" s="14"/>
      <c r="T46" s="14"/>
      <c r="U46" s="14"/>
      <c r="V46" s="14"/>
      <c r="W46" s="14"/>
      <c r="X46" s="14"/>
      <c r="Y46" s="14"/>
    </row>
    <row r="47" spans="1:25">
      <c r="A47" s="14"/>
      <c r="B47" s="14"/>
      <c r="C47" s="14"/>
      <c r="D47" s="14"/>
      <c r="E47" s="14"/>
      <c r="F47" s="14"/>
      <c r="G47" s="14"/>
      <c r="H47" s="14"/>
      <c r="I47" s="14"/>
      <c r="J47" s="14"/>
      <c r="K47" s="14"/>
      <c r="L47" s="14"/>
      <c r="M47" s="14"/>
      <c r="N47" s="14"/>
      <c r="O47" s="14"/>
      <c r="P47" s="14"/>
      <c r="Q47" s="14"/>
      <c r="R47" s="14"/>
      <c r="S47" s="14"/>
      <c r="T47" s="14"/>
      <c r="U47" s="14"/>
      <c r="V47" s="14"/>
      <c r="W47" s="14"/>
      <c r="X47" s="14"/>
      <c r="Y47" s="14"/>
    </row>
    <row r="48" spans="1:25">
      <c r="A48" s="14"/>
      <c r="B48" s="14"/>
      <c r="C48" s="14"/>
      <c r="D48" s="14"/>
      <c r="E48" s="14"/>
      <c r="F48" s="14"/>
      <c r="G48" s="14"/>
      <c r="H48" s="14"/>
      <c r="I48" s="14"/>
      <c r="J48" s="14"/>
      <c r="K48" s="14"/>
      <c r="L48" s="14"/>
      <c r="M48" s="14"/>
      <c r="N48" s="14"/>
      <c r="O48" s="14"/>
      <c r="P48" s="14"/>
      <c r="Q48" s="14"/>
      <c r="R48" s="14"/>
      <c r="S48" s="14"/>
      <c r="T48" s="14"/>
      <c r="U48" s="14"/>
      <c r="V48" s="14"/>
      <c r="W48" s="14"/>
      <c r="X48" s="14"/>
      <c r="Y48" s="14"/>
    </row>
    <row r="49" spans="1:25">
      <c r="A49" s="14"/>
      <c r="B49" s="14"/>
      <c r="C49" s="14"/>
      <c r="D49" s="14"/>
      <c r="E49" s="14"/>
      <c r="F49" s="14"/>
      <c r="G49" s="14"/>
      <c r="H49" s="14"/>
      <c r="I49" s="14"/>
      <c r="J49" s="14"/>
      <c r="K49" s="14"/>
      <c r="L49" s="14"/>
      <c r="M49" s="14"/>
      <c r="N49" s="14"/>
      <c r="O49" s="14"/>
      <c r="P49" s="14"/>
      <c r="Q49" s="14"/>
      <c r="R49" s="14"/>
      <c r="S49" s="14"/>
      <c r="T49" s="14"/>
      <c r="U49" s="14"/>
      <c r="V49" s="14"/>
      <c r="W49" s="14"/>
      <c r="X49" s="14"/>
      <c r="Y49" s="14"/>
    </row>
    <row r="50" spans="1:25">
      <c r="A50" s="14"/>
      <c r="B50" s="14"/>
      <c r="C50" s="14"/>
      <c r="D50" s="14"/>
      <c r="E50" s="14"/>
      <c r="F50" s="14"/>
      <c r="G50" s="14"/>
      <c r="H50" s="14"/>
      <c r="I50" s="14"/>
      <c r="J50" s="14"/>
      <c r="K50" s="14"/>
      <c r="L50" s="14"/>
      <c r="M50" s="14"/>
      <c r="N50" s="14"/>
      <c r="O50" s="14"/>
      <c r="P50" s="14"/>
      <c r="Q50" s="14"/>
      <c r="R50" s="14"/>
      <c r="S50" s="14"/>
      <c r="T50" s="14"/>
      <c r="U50" s="14"/>
      <c r="V50" s="14"/>
      <c r="W50" s="14"/>
      <c r="X50" s="14"/>
      <c r="Y50" s="14"/>
    </row>
    <row r="51" spans="1:25">
      <c r="A51" s="14"/>
      <c r="B51" s="14"/>
      <c r="C51" s="14"/>
      <c r="D51" s="14"/>
      <c r="E51" s="14"/>
      <c r="F51" s="14"/>
      <c r="G51" s="14"/>
      <c r="H51" s="14"/>
      <c r="I51" s="14"/>
      <c r="J51" s="14"/>
      <c r="K51" s="14"/>
      <c r="L51" s="14"/>
      <c r="M51" s="14"/>
      <c r="N51" s="14"/>
      <c r="O51" s="14"/>
      <c r="P51" s="14"/>
      <c r="Q51" s="14"/>
      <c r="R51" s="14"/>
      <c r="S51" s="14"/>
      <c r="T51" s="14"/>
      <c r="U51" s="14"/>
      <c r="V51" s="14"/>
      <c r="W51" s="14"/>
      <c r="X51" s="14"/>
      <c r="Y51"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workbookViewId="0">
      <selection activeCell="F12" sqref="A1:T2708"/>
    </sheetView>
  </sheetViews>
  <sheetFormatPr defaultColWidth="9.77734375" defaultRowHeight="14.4"/>
  <cols>
    <col min="1" max="1" width="5.44140625" bestFit="1" customWidth="1"/>
    <col min="2" max="2" width="13.21875" customWidth="1"/>
    <col min="3" max="3" width="13.21875" style="13" customWidth="1"/>
    <col min="4" max="4" width="8.109375" style="20" bestFit="1" customWidth="1"/>
    <col min="5" max="5" width="9.88671875" style="13" bestFit="1" customWidth="1"/>
    <col min="6" max="6" width="6.88671875" style="20" bestFit="1" customWidth="1"/>
    <col min="7" max="7" width="15.77734375" bestFit="1" customWidth="1"/>
    <col min="8" max="8" width="15" bestFit="1" customWidth="1"/>
    <col min="9" max="9" width="15.77734375" customWidth="1"/>
    <col min="10" max="10" width="16.6640625" customWidth="1"/>
    <col min="11" max="11" width="18.44140625" customWidth="1"/>
    <col min="12" max="12" width="21.44140625" bestFit="1" customWidth="1"/>
    <col min="13" max="13" width="10.44140625" style="9" customWidth="1"/>
    <col min="14" max="14" width="13.33203125" customWidth="1"/>
    <col min="15" max="15" width="12.109375" customWidth="1"/>
    <col min="16" max="16" width="11.6640625" customWidth="1"/>
    <col min="17" max="17" width="15.44140625" customWidth="1"/>
    <col min="18" max="18" width="10.44140625" customWidth="1"/>
    <col min="19" max="19" width="14.44140625" customWidth="1"/>
    <col min="20" max="20" width="16.6640625" customWidth="1"/>
  </cols>
  <sheetData>
    <row r="1" spans="1:20" ht="21.6" customHeight="1">
      <c r="A1" s="1" t="s">
        <v>53</v>
      </c>
      <c r="B1" s="1" t="s">
        <v>54</v>
      </c>
      <c r="C1" s="16" t="s">
        <v>75</v>
      </c>
      <c r="D1" s="18" t="s">
        <v>76</v>
      </c>
      <c r="E1" s="16" t="s">
        <v>77</v>
      </c>
      <c r="F1" s="18" t="s">
        <v>78</v>
      </c>
      <c r="G1" s="1" t="s">
        <v>55</v>
      </c>
      <c r="H1" s="1" t="s">
        <v>56</v>
      </c>
      <c r="I1" s="1" t="s">
        <v>57</v>
      </c>
      <c r="J1" s="1" t="s">
        <v>58</v>
      </c>
      <c r="K1" s="1" t="s">
        <v>59</v>
      </c>
      <c r="L1" s="1" t="s">
        <v>60</v>
      </c>
      <c r="M1" s="1" t="s">
        <v>61</v>
      </c>
      <c r="N1" s="1" t="s">
        <v>62</v>
      </c>
      <c r="O1" s="1" t="s">
        <v>63</v>
      </c>
      <c r="P1" s="1" t="s">
        <v>64</v>
      </c>
      <c r="Q1" s="1" t="s">
        <v>65</v>
      </c>
      <c r="R1" s="1" t="s">
        <v>66</v>
      </c>
      <c r="S1" s="1" t="s">
        <v>67</v>
      </c>
      <c r="T1" s="1" t="s">
        <v>68</v>
      </c>
    </row>
    <row r="2" spans="1:20" ht="15.6">
      <c r="A2" s="2">
        <v>3392</v>
      </c>
      <c r="B2" s="3">
        <v>46023</v>
      </c>
      <c r="C2" s="17">
        <f>YEAR(SalesDataTable[[#This Row],[Order Date]])</f>
        <v>2026</v>
      </c>
      <c r="D2" s="19" t="str">
        <f>"Q"&amp;ROUNDUP(MONTH(SalesDataTable[[#This Row],[Order Date]])/3,0)</f>
        <v>Q1</v>
      </c>
      <c r="E2" s="17">
        <f>MONTH(SalesDataTable[[#This Row],[Order Date]])</f>
        <v>1</v>
      </c>
      <c r="F2" s="19" t="str">
        <f>TEXT(SalesDataTable[[#This Row],[Order Date]],"MMM")</f>
        <v>Jan</v>
      </c>
      <c r="G2" s="4" t="s">
        <v>0</v>
      </c>
      <c r="H2" s="4" t="s">
        <v>1</v>
      </c>
      <c r="I2" s="4" t="s">
        <v>2</v>
      </c>
      <c r="J2" s="4" t="s">
        <v>3</v>
      </c>
      <c r="K2" s="4" t="s">
        <v>4</v>
      </c>
      <c r="L2" s="4" t="s">
        <v>5</v>
      </c>
      <c r="M2" s="8">
        <v>2</v>
      </c>
      <c r="N2" s="5">
        <v>82.06</v>
      </c>
      <c r="O2" s="6">
        <v>0</v>
      </c>
      <c r="P2" s="5">
        <v>42.94</v>
      </c>
      <c r="Q2" s="5">
        <f t="shared" ref="Q2:Q65" si="0">M2*N2*(1-O2)</f>
        <v>164.12</v>
      </c>
      <c r="R2" s="5">
        <f t="shared" ref="R2:R65" si="1">M2*P2</f>
        <v>85.88</v>
      </c>
      <c r="S2" s="5">
        <f t="shared" ref="S2:S65" si="2">Q2-R2</f>
        <v>78.240000000000009</v>
      </c>
      <c r="T2" s="7">
        <f t="shared" ref="T2:T65" si="3">IFERROR(S2/Q2,0)</f>
        <v>0.476724348038021</v>
      </c>
    </row>
    <row r="3" spans="1:20" ht="15.6">
      <c r="A3" s="2">
        <v>4836</v>
      </c>
      <c r="B3" s="3">
        <v>46024</v>
      </c>
      <c r="C3" s="17">
        <f>YEAR(SalesDataTable[[#This Row],[Order Date]])</f>
        <v>2026</v>
      </c>
      <c r="D3" s="19" t="str">
        <f>"Q"&amp;ROUNDUP(MONTH(SalesDataTable[[#This Row],[Order Date]])/3,0)</f>
        <v>Q1</v>
      </c>
      <c r="E3" s="17">
        <f>MONTH(SalesDataTable[[#This Row],[Order Date]])</f>
        <v>1</v>
      </c>
      <c r="F3" s="19" t="str">
        <f>TEXT(SalesDataTable[[#This Row],[Order Date]],"MMM")</f>
        <v>Jan</v>
      </c>
      <c r="G3" s="4" t="s">
        <v>6</v>
      </c>
      <c r="H3" s="4" t="s">
        <v>7</v>
      </c>
      <c r="I3" s="4" t="s">
        <v>8</v>
      </c>
      <c r="J3" s="4" t="s">
        <v>3</v>
      </c>
      <c r="K3" s="4" t="s">
        <v>9</v>
      </c>
      <c r="L3" s="4" t="s">
        <v>10</v>
      </c>
      <c r="M3" s="8">
        <v>4</v>
      </c>
      <c r="N3" s="5">
        <v>94.18</v>
      </c>
      <c r="O3" s="6">
        <v>0.15</v>
      </c>
      <c r="P3" s="5">
        <v>45.03</v>
      </c>
      <c r="Q3" s="5">
        <f t="shared" si="0"/>
        <v>320.21199999999999</v>
      </c>
      <c r="R3" s="5">
        <f t="shared" si="1"/>
        <v>180.12</v>
      </c>
      <c r="S3" s="5">
        <f t="shared" si="2"/>
        <v>140.09199999999998</v>
      </c>
      <c r="T3" s="7">
        <f t="shared" si="3"/>
        <v>0.43749765780170635</v>
      </c>
    </row>
    <row r="4" spans="1:20" ht="15.6">
      <c r="A4" s="2">
        <v>163</v>
      </c>
      <c r="B4" s="3">
        <v>46025</v>
      </c>
      <c r="C4" s="17">
        <f>YEAR(SalesDataTable[[#This Row],[Order Date]])</f>
        <v>2026</v>
      </c>
      <c r="D4" s="19" t="str">
        <f>"Q"&amp;ROUNDUP(MONTH(SalesDataTable[[#This Row],[Order Date]])/3,0)</f>
        <v>Q1</v>
      </c>
      <c r="E4" s="17">
        <f>MONTH(SalesDataTable[[#This Row],[Order Date]])</f>
        <v>1</v>
      </c>
      <c r="F4" s="19" t="str">
        <f>TEXT(SalesDataTable[[#This Row],[Order Date]],"MMM")</f>
        <v>Jan</v>
      </c>
      <c r="G4" s="4" t="s">
        <v>11</v>
      </c>
      <c r="H4" s="4" t="s">
        <v>12</v>
      </c>
      <c r="I4" s="4" t="s">
        <v>2</v>
      </c>
      <c r="J4" s="4" t="s">
        <v>13</v>
      </c>
      <c r="K4" s="4" t="s">
        <v>14</v>
      </c>
      <c r="L4" s="4" t="s">
        <v>15</v>
      </c>
      <c r="M4" s="8">
        <v>2</v>
      </c>
      <c r="N4" s="5">
        <v>36.72</v>
      </c>
      <c r="O4" s="6">
        <v>0.05</v>
      </c>
      <c r="P4" s="5">
        <v>13.76</v>
      </c>
      <c r="Q4" s="5">
        <f t="shared" si="0"/>
        <v>69.768000000000001</v>
      </c>
      <c r="R4" s="5">
        <f t="shared" si="1"/>
        <v>27.52</v>
      </c>
      <c r="S4" s="5">
        <f t="shared" si="2"/>
        <v>42.248000000000005</v>
      </c>
      <c r="T4" s="7">
        <f t="shared" si="3"/>
        <v>0.60554982226808862</v>
      </c>
    </row>
    <row r="5" spans="1:20" ht="15.6">
      <c r="A5" s="2">
        <v>542</v>
      </c>
      <c r="B5" s="3">
        <v>46025</v>
      </c>
      <c r="C5" s="17">
        <f>YEAR(SalesDataTable[[#This Row],[Order Date]])</f>
        <v>2026</v>
      </c>
      <c r="D5" s="19" t="str">
        <f>"Q"&amp;ROUNDUP(MONTH(SalesDataTable[[#This Row],[Order Date]])/3,0)</f>
        <v>Q1</v>
      </c>
      <c r="E5" s="17">
        <f>MONTH(SalesDataTable[[#This Row],[Order Date]])</f>
        <v>1</v>
      </c>
      <c r="F5" s="19" t="str">
        <f>TEXT(SalesDataTable[[#This Row],[Order Date]],"MMM")</f>
        <v>Jan</v>
      </c>
      <c r="G5" s="4" t="s">
        <v>0</v>
      </c>
      <c r="H5" s="4" t="s">
        <v>1</v>
      </c>
      <c r="I5" s="4" t="s">
        <v>8</v>
      </c>
      <c r="J5" s="4" t="s">
        <v>16</v>
      </c>
      <c r="K5" s="4" t="s">
        <v>9</v>
      </c>
      <c r="L5" s="4" t="s">
        <v>17</v>
      </c>
      <c r="M5" s="8">
        <v>4</v>
      </c>
      <c r="N5" s="5">
        <v>143.66999999999999</v>
      </c>
      <c r="O5" s="6">
        <v>0.1</v>
      </c>
      <c r="P5" s="5">
        <v>81.22</v>
      </c>
      <c r="Q5" s="5">
        <f t="shared" si="0"/>
        <v>517.21199999999999</v>
      </c>
      <c r="R5" s="5">
        <f t="shared" si="1"/>
        <v>324.88</v>
      </c>
      <c r="S5" s="5">
        <f t="shared" si="2"/>
        <v>192.33199999999999</v>
      </c>
      <c r="T5" s="7">
        <f t="shared" si="3"/>
        <v>0.37186298848441257</v>
      </c>
    </row>
    <row r="6" spans="1:20" ht="15.6">
      <c r="A6" s="2">
        <v>2002</v>
      </c>
      <c r="B6" s="3">
        <v>46025</v>
      </c>
      <c r="C6" s="17">
        <f>YEAR(SalesDataTable[[#This Row],[Order Date]])</f>
        <v>2026</v>
      </c>
      <c r="D6" s="19" t="str">
        <f>"Q"&amp;ROUNDUP(MONTH(SalesDataTable[[#This Row],[Order Date]])/3,0)</f>
        <v>Q1</v>
      </c>
      <c r="E6" s="17">
        <f>MONTH(SalesDataTable[[#This Row],[Order Date]])</f>
        <v>1</v>
      </c>
      <c r="F6" s="19" t="str">
        <f>TEXT(SalesDataTable[[#This Row],[Order Date]],"MMM")</f>
        <v>Jan</v>
      </c>
      <c r="G6" s="4" t="s">
        <v>0</v>
      </c>
      <c r="H6" s="4" t="s">
        <v>1</v>
      </c>
      <c r="I6" s="4" t="s">
        <v>8</v>
      </c>
      <c r="J6" s="4" t="s">
        <v>16</v>
      </c>
      <c r="K6" s="4" t="s">
        <v>14</v>
      </c>
      <c r="L6" s="4" t="s">
        <v>15</v>
      </c>
      <c r="M6" s="8">
        <v>3</v>
      </c>
      <c r="N6" s="5">
        <v>36.53</v>
      </c>
      <c r="O6" s="6">
        <v>0.15</v>
      </c>
      <c r="P6" s="5">
        <v>13.67</v>
      </c>
      <c r="Q6" s="5">
        <f t="shared" si="0"/>
        <v>93.151499999999999</v>
      </c>
      <c r="R6" s="5">
        <f t="shared" si="1"/>
        <v>41.01</v>
      </c>
      <c r="S6" s="5">
        <f t="shared" si="2"/>
        <v>52.141500000000001</v>
      </c>
      <c r="T6" s="7">
        <f t="shared" si="3"/>
        <v>0.55974944042769037</v>
      </c>
    </row>
    <row r="7" spans="1:20" ht="15.6">
      <c r="A7" s="2">
        <v>2005</v>
      </c>
      <c r="B7" s="3">
        <v>46025</v>
      </c>
      <c r="C7" s="17">
        <f>YEAR(SalesDataTable[[#This Row],[Order Date]])</f>
        <v>2026</v>
      </c>
      <c r="D7" s="19" t="str">
        <f>"Q"&amp;ROUNDUP(MONTH(SalesDataTable[[#This Row],[Order Date]])/3,0)</f>
        <v>Q1</v>
      </c>
      <c r="E7" s="17">
        <f>MONTH(SalesDataTable[[#This Row],[Order Date]])</f>
        <v>1</v>
      </c>
      <c r="F7" s="19" t="str">
        <f>TEXT(SalesDataTable[[#This Row],[Order Date]],"MMM")</f>
        <v>Jan</v>
      </c>
      <c r="G7" s="4" t="s">
        <v>11</v>
      </c>
      <c r="H7" s="4" t="s">
        <v>18</v>
      </c>
      <c r="I7" s="4" t="s">
        <v>19</v>
      </c>
      <c r="J7" s="4" t="s">
        <v>13</v>
      </c>
      <c r="K7" s="4" t="s">
        <v>14</v>
      </c>
      <c r="L7" s="4" t="s">
        <v>15</v>
      </c>
      <c r="M7" s="8">
        <v>1</v>
      </c>
      <c r="N7" s="5">
        <v>35.340000000000003</v>
      </c>
      <c r="O7" s="6">
        <v>0</v>
      </c>
      <c r="P7" s="5">
        <v>13.37</v>
      </c>
      <c r="Q7" s="5">
        <f t="shared" si="0"/>
        <v>35.340000000000003</v>
      </c>
      <c r="R7" s="5">
        <f t="shared" si="1"/>
        <v>13.37</v>
      </c>
      <c r="S7" s="5">
        <f t="shared" si="2"/>
        <v>21.970000000000006</v>
      </c>
      <c r="T7" s="7">
        <f t="shared" si="3"/>
        <v>0.62167515563101317</v>
      </c>
    </row>
    <row r="8" spans="1:20" ht="15.6">
      <c r="A8" s="2">
        <v>2937</v>
      </c>
      <c r="B8" s="3">
        <v>46025</v>
      </c>
      <c r="C8" s="17">
        <f>YEAR(SalesDataTable[[#This Row],[Order Date]])</f>
        <v>2026</v>
      </c>
      <c r="D8" s="19" t="str">
        <f>"Q"&amp;ROUNDUP(MONTH(SalesDataTable[[#This Row],[Order Date]])/3,0)</f>
        <v>Q1</v>
      </c>
      <c r="E8" s="17">
        <f>MONTH(SalesDataTable[[#This Row],[Order Date]])</f>
        <v>1</v>
      </c>
      <c r="F8" s="19" t="str">
        <f>TEXT(SalesDataTable[[#This Row],[Order Date]],"MMM")</f>
        <v>Jan</v>
      </c>
      <c r="G8" s="4" t="s">
        <v>20</v>
      </c>
      <c r="H8" s="4" t="s">
        <v>21</v>
      </c>
      <c r="I8" s="4" t="s">
        <v>8</v>
      </c>
      <c r="J8" s="4" t="s">
        <v>3</v>
      </c>
      <c r="K8" s="4" t="s">
        <v>4</v>
      </c>
      <c r="L8" s="4" t="s">
        <v>22</v>
      </c>
      <c r="M8" s="8">
        <v>8</v>
      </c>
      <c r="N8" s="5">
        <v>49.6</v>
      </c>
      <c r="O8" s="6">
        <v>0.1</v>
      </c>
      <c r="P8" s="5">
        <v>23.05</v>
      </c>
      <c r="Q8" s="5">
        <f t="shared" si="0"/>
        <v>357.12</v>
      </c>
      <c r="R8" s="5">
        <f t="shared" si="1"/>
        <v>184.4</v>
      </c>
      <c r="S8" s="5">
        <f t="shared" si="2"/>
        <v>172.72</v>
      </c>
      <c r="T8" s="7">
        <f t="shared" si="3"/>
        <v>0.4836469534050179</v>
      </c>
    </row>
    <row r="9" spans="1:20" ht="15.6">
      <c r="A9" s="2">
        <v>3326</v>
      </c>
      <c r="B9" s="3">
        <v>46025</v>
      </c>
      <c r="C9" s="17">
        <f>YEAR(SalesDataTable[[#This Row],[Order Date]])</f>
        <v>2026</v>
      </c>
      <c r="D9" s="19" t="str">
        <f>"Q"&amp;ROUNDUP(MONTH(SalesDataTable[[#This Row],[Order Date]])/3,0)</f>
        <v>Q1</v>
      </c>
      <c r="E9" s="17">
        <f>MONTH(SalesDataTable[[#This Row],[Order Date]])</f>
        <v>1</v>
      </c>
      <c r="F9" s="19" t="str">
        <f>TEXT(SalesDataTable[[#This Row],[Order Date]],"MMM")</f>
        <v>Jan</v>
      </c>
      <c r="G9" s="4" t="s">
        <v>0</v>
      </c>
      <c r="H9" s="4" t="s">
        <v>1</v>
      </c>
      <c r="I9" s="4" t="s">
        <v>19</v>
      </c>
      <c r="J9" s="4" t="s">
        <v>13</v>
      </c>
      <c r="K9" s="4" t="s">
        <v>23</v>
      </c>
      <c r="L9" s="4" t="s">
        <v>24</v>
      </c>
      <c r="M9" s="8">
        <v>2</v>
      </c>
      <c r="N9" s="5">
        <v>347.51</v>
      </c>
      <c r="O9" s="6">
        <v>0</v>
      </c>
      <c r="P9" s="5">
        <v>190.16</v>
      </c>
      <c r="Q9" s="5">
        <f t="shared" si="0"/>
        <v>695.02</v>
      </c>
      <c r="R9" s="5">
        <f t="shared" si="1"/>
        <v>380.32</v>
      </c>
      <c r="S9" s="5">
        <f t="shared" si="2"/>
        <v>314.7</v>
      </c>
      <c r="T9" s="7">
        <f t="shared" si="3"/>
        <v>0.4527927253891974</v>
      </c>
    </row>
    <row r="10" spans="1:20" ht="15.6">
      <c r="A10" s="2">
        <v>3863</v>
      </c>
      <c r="B10" s="3">
        <v>46025</v>
      </c>
      <c r="C10" s="17">
        <f>YEAR(SalesDataTable[[#This Row],[Order Date]])</f>
        <v>2026</v>
      </c>
      <c r="D10" s="19" t="str">
        <f>"Q"&amp;ROUNDUP(MONTH(SalesDataTable[[#This Row],[Order Date]])/3,0)</f>
        <v>Q1</v>
      </c>
      <c r="E10" s="17">
        <f>MONTH(SalesDataTable[[#This Row],[Order Date]])</f>
        <v>1</v>
      </c>
      <c r="F10" s="19" t="str">
        <f>TEXT(SalesDataTable[[#This Row],[Order Date]],"MMM")</f>
        <v>Jan</v>
      </c>
      <c r="G10" s="4" t="s">
        <v>11</v>
      </c>
      <c r="H10" s="4" t="s">
        <v>25</v>
      </c>
      <c r="I10" s="4" t="s">
        <v>8</v>
      </c>
      <c r="J10" s="4" t="s">
        <v>3</v>
      </c>
      <c r="K10" s="4" t="s">
        <v>4</v>
      </c>
      <c r="L10" s="4" t="s">
        <v>26</v>
      </c>
      <c r="M10" s="8">
        <v>12</v>
      </c>
      <c r="N10" s="5">
        <v>41.22</v>
      </c>
      <c r="O10" s="6">
        <v>0.1</v>
      </c>
      <c r="P10" s="5">
        <v>16.64</v>
      </c>
      <c r="Q10" s="5">
        <f t="shared" si="0"/>
        <v>445.17599999999999</v>
      </c>
      <c r="R10" s="5">
        <f t="shared" si="1"/>
        <v>199.68</v>
      </c>
      <c r="S10" s="5">
        <f t="shared" si="2"/>
        <v>245.49599999999998</v>
      </c>
      <c r="T10" s="7">
        <f t="shared" si="3"/>
        <v>0.55145829963879456</v>
      </c>
    </row>
    <row r="11" spans="1:20" ht="15.6">
      <c r="A11" s="2">
        <v>4910</v>
      </c>
      <c r="B11" s="3">
        <v>46025</v>
      </c>
      <c r="C11" s="17">
        <f>YEAR(SalesDataTable[[#This Row],[Order Date]])</f>
        <v>2026</v>
      </c>
      <c r="D11" s="19" t="str">
        <f>"Q"&amp;ROUNDUP(MONTH(SalesDataTable[[#This Row],[Order Date]])/3,0)</f>
        <v>Q1</v>
      </c>
      <c r="E11" s="17">
        <f>MONTH(SalesDataTable[[#This Row],[Order Date]])</f>
        <v>1</v>
      </c>
      <c r="F11" s="19" t="str">
        <f>TEXT(SalesDataTable[[#This Row],[Order Date]],"MMM")</f>
        <v>Jan</v>
      </c>
      <c r="G11" s="4" t="s">
        <v>11</v>
      </c>
      <c r="H11" s="4" t="s">
        <v>18</v>
      </c>
      <c r="I11" s="4" t="s">
        <v>19</v>
      </c>
      <c r="J11" s="4" t="s">
        <v>16</v>
      </c>
      <c r="K11" s="4" t="s">
        <v>23</v>
      </c>
      <c r="L11" s="4" t="s">
        <v>24</v>
      </c>
      <c r="M11" s="8">
        <v>1</v>
      </c>
      <c r="N11" s="5">
        <v>332.18</v>
      </c>
      <c r="O11" s="6">
        <v>0</v>
      </c>
      <c r="P11" s="5">
        <v>195.33</v>
      </c>
      <c r="Q11" s="5">
        <f t="shared" si="0"/>
        <v>332.18</v>
      </c>
      <c r="R11" s="5">
        <f t="shared" si="1"/>
        <v>195.33</v>
      </c>
      <c r="S11" s="5">
        <f t="shared" si="2"/>
        <v>136.85</v>
      </c>
      <c r="T11" s="7">
        <f t="shared" si="3"/>
        <v>0.41197543500511768</v>
      </c>
    </row>
    <row r="12" spans="1:20" ht="15.6">
      <c r="A12" s="2">
        <v>5188</v>
      </c>
      <c r="B12" s="3">
        <v>46025</v>
      </c>
      <c r="C12" s="17">
        <f>YEAR(SalesDataTable[[#This Row],[Order Date]])</f>
        <v>2026</v>
      </c>
      <c r="D12" s="19" t="str">
        <f>"Q"&amp;ROUNDUP(MONTH(SalesDataTable[[#This Row],[Order Date]])/3,0)</f>
        <v>Q1</v>
      </c>
      <c r="E12" s="17">
        <f>MONTH(SalesDataTable[[#This Row],[Order Date]])</f>
        <v>1</v>
      </c>
      <c r="F12" s="19" t="str">
        <f>TEXT(SalesDataTable[[#This Row],[Order Date]],"MMM")</f>
        <v>Jan</v>
      </c>
      <c r="G12" s="4" t="s">
        <v>6</v>
      </c>
      <c r="H12" s="4" t="s">
        <v>27</v>
      </c>
      <c r="I12" s="4" t="s">
        <v>28</v>
      </c>
      <c r="J12" s="4" t="s">
        <v>3</v>
      </c>
      <c r="K12" s="4" t="s">
        <v>4</v>
      </c>
      <c r="L12" s="4" t="s">
        <v>22</v>
      </c>
      <c r="M12" s="8">
        <v>1</v>
      </c>
      <c r="N12" s="5">
        <v>49.71</v>
      </c>
      <c r="O12" s="6">
        <v>0</v>
      </c>
      <c r="P12" s="5">
        <v>23.15</v>
      </c>
      <c r="Q12" s="5">
        <f t="shared" si="0"/>
        <v>49.71</v>
      </c>
      <c r="R12" s="5">
        <f t="shared" si="1"/>
        <v>23.15</v>
      </c>
      <c r="S12" s="5">
        <f t="shared" si="2"/>
        <v>26.560000000000002</v>
      </c>
      <c r="T12" s="7">
        <f t="shared" si="3"/>
        <v>0.53429893381613358</v>
      </c>
    </row>
    <row r="13" spans="1:20" ht="15.6">
      <c r="A13" s="2">
        <v>845</v>
      </c>
      <c r="B13" s="3">
        <v>46026</v>
      </c>
      <c r="C13" s="17">
        <f>YEAR(SalesDataTable[[#This Row],[Order Date]])</f>
        <v>2026</v>
      </c>
      <c r="D13" s="19" t="str">
        <f>"Q"&amp;ROUNDUP(MONTH(SalesDataTable[[#This Row],[Order Date]])/3,0)</f>
        <v>Q1</v>
      </c>
      <c r="E13" s="17">
        <f>MONTH(SalesDataTable[[#This Row],[Order Date]])</f>
        <v>1</v>
      </c>
      <c r="F13" s="19" t="str">
        <f>TEXT(SalesDataTable[[#This Row],[Order Date]],"MMM")</f>
        <v>Jan</v>
      </c>
      <c r="G13" s="4" t="s">
        <v>11</v>
      </c>
      <c r="H13" s="4" t="s">
        <v>18</v>
      </c>
      <c r="I13" s="4" t="s">
        <v>2</v>
      </c>
      <c r="J13" s="4" t="s">
        <v>13</v>
      </c>
      <c r="K13" s="4" t="s">
        <v>23</v>
      </c>
      <c r="L13" s="4" t="s">
        <v>29</v>
      </c>
      <c r="M13" s="8">
        <v>2</v>
      </c>
      <c r="N13" s="5">
        <v>194.35</v>
      </c>
      <c r="O13" s="6">
        <v>0</v>
      </c>
      <c r="P13" s="5">
        <v>104.22</v>
      </c>
      <c r="Q13" s="5">
        <f t="shared" si="0"/>
        <v>388.7</v>
      </c>
      <c r="R13" s="5">
        <f t="shared" si="1"/>
        <v>208.44</v>
      </c>
      <c r="S13" s="5">
        <f t="shared" si="2"/>
        <v>180.26</v>
      </c>
      <c r="T13" s="7">
        <f t="shared" si="3"/>
        <v>0.46375096475430921</v>
      </c>
    </row>
    <row r="14" spans="1:20" ht="15.6">
      <c r="A14" s="2">
        <v>1077</v>
      </c>
      <c r="B14" s="3">
        <v>46026</v>
      </c>
      <c r="C14" s="17">
        <f>YEAR(SalesDataTable[[#This Row],[Order Date]])</f>
        <v>2026</v>
      </c>
      <c r="D14" s="19" t="str">
        <f>"Q"&amp;ROUNDUP(MONTH(SalesDataTable[[#This Row],[Order Date]])/3,0)</f>
        <v>Q1</v>
      </c>
      <c r="E14" s="17">
        <f>MONTH(SalesDataTable[[#This Row],[Order Date]])</f>
        <v>1</v>
      </c>
      <c r="F14" s="19" t="str">
        <f>TEXT(SalesDataTable[[#This Row],[Order Date]],"MMM")</f>
        <v>Jan</v>
      </c>
      <c r="G14" s="4" t="s">
        <v>6</v>
      </c>
      <c r="H14" s="4" t="s">
        <v>27</v>
      </c>
      <c r="I14" s="4" t="s">
        <v>2</v>
      </c>
      <c r="J14" s="4" t="s">
        <v>13</v>
      </c>
      <c r="K14" s="4" t="s">
        <v>4</v>
      </c>
      <c r="L14" s="4" t="s">
        <v>30</v>
      </c>
      <c r="M14" s="8">
        <v>3</v>
      </c>
      <c r="N14" s="5">
        <v>102.12</v>
      </c>
      <c r="O14" s="6">
        <v>0.1</v>
      </c>
      <c r="P14" s="5">
        <v>51.28</v>
      </c>
      <c r="Q14" s="5">
        <f t="shared" si="0"/>
        <v>275.72400000000005</v>
      </c>
      <c r="R14" s="5">
        <f t="shared" si="1"/>
        <v>153.84</v>
      </c>
      <c r="S14" s="5">
        <f t="shared" si="2"/>
        <v>121.88400000000004</v>
      </c>
      <c r="T14" s="7">
        <f t="shared" si="3"/>
        <v>0.44205074639857256</v>
      </c>
    </row>
    <row r="15" spans="1:20" ht="15.6">
      <c r="A15" s="2">
        <v>1237</v>
      </c>
      <c r="B15" s="3">
        <v>46026</v>
      </c>
      <c r="C15" s="17">
        <f>YEAR(SalesDataTable[[#This Row],[Order Date]])</f>
        <v>2026</v>
      </c>
      <c r="D15" s="19" t="str">
        <f>"Q"&amp;ROUNDUP(MONTH(SalesDataTable[[#This Row],[Order Date]])/3,0)</f>
        <v>Q1</v>
      </c>
      <c r="E15" s="17">
        <f>MONTH(SalesDataTable[[#This Row],[Order Date]])</f>
        <v>1</v>
      </c>
      <c r="F15" s="19" t="str">
        <f>TEXT(SalesDataTable[[#This Row],[Order Date]],"MMM")</f>
        <v>Jan</v>
      </c>
      <c r="G15" s="4" t="s">
        <v>20</v>
      </c>
      <c r="H15" s="4" t="s">
        <v>31</v>
      </c>
      <c r="I15" s="4" t="s">
        <v>19</v>
      </c>
      <c r="J15" s="4" t="s">
        <v>16</v>
      </c>
      <c r="K15" s="4" t="s">
        <v>14</v>
      </c>
      <c r="L15" s="4" t="s">
        <v>32</v>
      </c>
      <c r="M15" s="8">
        <v>1</v>
      </c>
      <c r="N15" s="5">
        <v>46.99</v>
      </c>
      <c r="O15" s="6">
        <v>0.05</v>
      </c>
      <c r="P15" s="5">
        <v>18.11</v>
      </c>
      <c r="Q15" s="5">
        <f t="shared" si="0"/>
        <v>44.640500000000003</v>
      </c>
      <c r="R15" s="5">
        <f t="shared" si="1"/>
        <v>18.11</v>
      </c>
      <c r="S15" s="5">
        <f t="shared" si="2"/>
        <v>26.530500000000004</v>
      </c>
      <c r="T15" s="7">
        <f t="shared" si="3"/>
        <v>0.59431457980981395</v>
      </c>
    </row>
    <row r="16" spans="1:20" ht="15.6">
      <c r="A16" s="2">
        <v>1908</v>
      </c>
      <c r="B16" s="3">
        <v>46026</v>
      </c>
      <c r="C16" s="17">
        <f>YEAR(SalesDataTable[[#This Row],[Order Date]])</f>
        <v>2026</v>
      </c>
      <c r="D16" s="19" t="str">
        <f>"Q"&amp;ROUNDUP(MONTH(SalesDataTable[[#This Row],[Order Date]])/3,0)</f>
        <v>Q1</v>
      </c>
      <c r="E16" s="17">
        <f>MONTH(SalesDataTable[[#This Row],[Order Date]])</f>
        <v>1</v>
      </c>
      <c r="F16" s="19" t="str">
        <f>TEXT(SalesDataTable[[#This Row],[Order Date]],"MMM")</f>
        <v>Jan</v>
      </c>
      <c r="G16" s="4" t="s">
        <v>20</v>
      </c>
      <c r="H16" s="4" t="s">
        <v>33</v>
      </c>
      <c r="I16" s="4" t="s">
        <v>2</v>
      </c>
      <c r="J16" s="4" t="s">
        <v>13</v>
      </c>
      <c r="K16" s="4" t="s">
        <v>34</v>
      </c>
      <c r="L16" s="4" t="s">
        <v>35</v>
      </c>
      <c r="M16" s="8">
        <v>1</v>
      </c>
      <c r="N16" s="5">
        <v>40</v>
      </c>
      <c r="O16" s="6">
        <v>0</v>
      </c>
      <c r="P16" s="5">
        <v>15.04</v>
      </c>
      <c r="Q16" s="5">
        <f t="shared" si="0"/>
        <v>40</v>
      </c>
      <c r="R16" s="5">
        <f t="shared" si="1"/>
        <v>15.04</v>
      </c>
      <c r="S16" s="5">
        <f t="shared" si="2"/>
        <v>24.96</v>
      </c>
      <c r="T16" s="7">
        <f t="shared" si="3"/>
        <v>0.624</v>
      </c>
    </row>
    <row r="17" spans="1:20" ht="15.6">
      <c r="A17" s="2">
        <v>2245</v>
      </c>
      <c r="B17" s="3">
        <v>46026</v>
      </c>
      <c r="C17" s="17">
        <f>YEAR(SalesDataTable[[#This Row],[Order Date]])</f>
        <v>2026</v>
      </c>
      <c r="D17" s="19" t="str">
        <f>"Q"&amp;ROUNDUP(MONTH(SalesDataTable[[#This Row],[Order Date]])/3,0)</f>
        <v>Q1</v>
      </c>
      <c r="E17" s="17">
        <f>MONTH(SalesDataTable[[#This Row],[Order Date]])</f>
        <v>1</v>
      </c>
      <c r="F17" s="19" t="str">
        <f>TEXT(SalesDataTable[[#This Row],[Order Date]],"MMM")</f>
        <v>Jan</v>
      </c>
      <c r="G17" s="4" t="s">
        <v>0</v>
      </c>
      <c r="H17" s="4" t="s">
        <v>36</v>
      </c>
      <c r="I17" s="4" t="s">
        <v>2</v>
      </c>
      <c r="J17" s="4" t="s">
        <v>13</v>
      </c>
      <c r="K17" s="4" t="s">
        <v>9</v>
      </c>
      <c r="L17" s="4" t="s">
        <v>37</v>
      </c>
      <c r="M17" s="8">
        <v>1</v>
      </c>
      <c r="N17" s="5">
        <v>153.38999999999999</v>
      </c>
      <c r="O17" s="6">
        <v>0</v>
      </c>
      <c r="P17" s="5">
        <v>78.59</v>
      </c>
      <c r="Q17" s="5">
        <f t="shared" si="0"/>
        <v>153.38999999999999</v>
      </c>
      <c r="R17" s="5">
        <f t="shared" si="1"/>
        <v>78.59</v>
      </c>
      <c r="S17" s="5">
        <f t="shared" si="2"/>
        <v>74.799999999999983</v>
      </c>
      <c r="T17" s="7">
        <f t="shared" si="3"/>
        <v>0.48764587000456344</v>
      </c>
    </row>
    <row r="18" spans="1:20" ht="15.6">
      <c r="A18" s="2">
        <v>2928</v>
      </c>
      <c r="B18" s="3">
        <v>46026</v>
      </c>
      <c r="C18" s="17">
        <f>YEAR(SalesDataTable[[#This Row],[Order Date]])</f>
        <v>2026</v>
      </c>
      <c r="D18" s="19" t="str">
        <f>"Q"&amp;ROUNDUP(MONTH(SalesDataTable[[#This Row],[Order Date]])/3,0)</f>
        <v>Q1</v>
      </c>
      <c r="E18" s="17">
        <f>MONTH(SalesDataTable[[#This Row],[Order Date]])</f>
        <v>1</v>
      </c>
      <c r="F18" s="19" t="str">
        <f>TEXT(SalesDataTable[[#This Row],[Order Date]],"MMM")</f>
        <v>Jan</v>
      </c>
      <c r="G18" s="4" t="s">
        <v>6</v>
      </c>
      <c r="H18" s="4" t="s">
        <v>27</v>
      </c>
      <c r="I18" s="4" t="s">
        <v>2</v>
      </c>
      <c r="J18" s="4" t="s">
        <v>3</v>
      </c>
      <c r="K18" s="4" t="s">
        <v>34</v>
      </c>
      <c r="L18" s="4" t="s">
        <v>38</v>
      </c>
      <c r="M18" s="8">
        <v>2</v>
      </c>
      <c r="N18" s="5">
        <v>124.97</v>
      </c>
      <c r="O18" s="6">
        <v>0.1</v>
      </c>
      <c r="P18" s="5">
        <v>67.36</v>
      </c>
      <c r="Q18" s="5">
        <f t="shared" si="0"/>
        <v>224.946</v>
      </c>
      <c r="R18" s="5">
        <f t="shared" si="1"/>
        <v>134.72</v>
      </c>
      <c r="S18" s="5">
        <f t="shared" si="2"/>
        <v>90.225999999999999</v>
      </c>
      <c r="T18" s="7">
        <f t="shared" si="3"/>
        <v>0.40110070861451191</v>
      </c>
    </row>
    <row r="19" spans="1:20" ht="15.6">
      <c r="A19" s="2">
        <v>4249</v>
      </c>
      <c r="B19" s="3">
        <v>46026</v>
      </c>
      <c r="C19" s="17">
        <f>YEAR(SalesDataTable[[#This Row],[Order Date]])</f>
        <v>2026</v>
      </c>
      <c r="D19" s="19" t="str">
        <f>"Q"&amp;ROUNDUP(MONTH(SalesDataTable[[#This Row],[Order Date]])/3,0)</f>
        <v>Q1</v>
      </c>
      <c r="E19" s="17">
        <f>MONTH(SalesDataTable[[#This Row],[Order Date]])</f>
        <v>1</v>
      </c>
      <c r="F19" s="19" t="str">
        <f>TEXT(SalesDataTable[[#This Row],[Order Date]],"MMM")</f>
        <v>Jan</v>
      </c>
      <c r="G19" s="4" t="s">
        <v>20</v>
      </c>
      <c r="H19" s="4" t="s">
        <v>21</v>
      </c>
      <c r="I19" s="4" t="s">
        <v>28</v>
      </c>
      <c r="J19" s="4" t="s">
        <v>13</v>
      </c>
      <c r="K19" s="4" t="s">
        <v>4</v>
      </c>
      <c r="L19" s="4" t="s">
        <v>30</v>
      </c>
      <c r="M19" s="8">
        <v>2</v>
      </c>
      <c r="N19" s="5">
        <v>100.12</v>
      </c>
      <c r="O19" s="6">
        <v>0.1</v>
      </c>
      <c r="P19" s="5">
        <v>49.67</v>
      </c>
      <c r="Q19" s="5">
        <f t="shared" si="0"/>
        <v>180.21600000000001</v>
      </c>
      <c r="R19" s="5">
        <f t="shared" si="1"/>
        <v>99.34</v>
      </c>
      <c r="S19" s="5">
        <f t="shared" si="2"/>
        <v>80.876000000000005</v>
      </c>
      <c r="T19" s="7">
        <f t="shared" si="3"/>
        <v>0.44877258401029874</v>
      </c>
    </row>
    <row r="20" spans="1:20" ht="15.6">
      <c r="A20" s="2">
        <v>1734</v>
      </c>
      <c r="B20" s="3">
        <v>46027</v>
      </c>
      <c r="C20" s="17">
        <f>YEAR(SalesDataTable[[#This Row],[Order Date]])</f>
        <v>2026</v>
      </c>
      <c r="D20" s="19" t="str">
        <f>"Q"&amp;ROUNDUP(MONTH(SalesDataTable[[#This Row],[Order Date]])/3,0)</f>
        <v>Q1</v>
      </c>
      <c r="E20" s="17">
        <f>MONTH(SalesDataTable[[#This Row],[Order Date]])</f>
        <v>1</v>
      </c>
      <c r="F20" s="19" t="str">
        <f>TEXT(SalesDataTable[[#This Row],[Order Date]],"MMM")</f>
        <v>Jan</v>
      </c>
      <c r="G20" s="4" t="s">
        <v>20</v>
      </c>
      <c r="H20" s="4" t="s">
        <v>33</v>
      </c>
      <c r="I20" s="4" t="s">
        <v>28</v>
      </c>
      <c r="J20" s="4" t="s">
        <v>3</v>
      </c>
      <c r="K20" s="4" t="s">
        <v>34</v>
      </c>
      <c r="L20" s="4" t="s">
        <v>35</v>
      </c>
      <c r="M20" s="8">
        <v>1</v>
      </c>
      <c r="N20" s="5">
        <v>40.6</v>
      </c>
      <c r="O20" s="6">
        <v>0.15</v>
      </c>
      <c r="P20" s="5">
        <v>14.61</v>
      </c>
      <c r="Q20" s="5">
        <f t="shared" si="0"/>
        <v>34.51</v>
      </c>
      <c r="R20" s="5">
        <f t="shared" si="1"/>
        <v>14.61</v>
      </c>
      <c r="S20" s="5">
        <f t="shared" si="2"/>
        <v>19.899999999999999</v>
      </c>
      <c r="T20" s="7">
        <f t="shared" si="3"/>
        <v>0.57664445088380178</v>
      </c>
    </row>
    <row r="21" spans="1:20" ht="15.6">
      <c r="A21" s="2">
        <v>2331</v>
      </c>
      <c r="B21" s="3">
        <v>46027</v>
      </c>
      <c r="C21" s="17">
        <f>YEAR(SalesDataTable[[#This Row],[Order Date]])</f>
        <v>2026</v>
      </c>
      <c r="D21" s="19" t="str">
        <f>"Q"&amp;ROUNDUP(MONTH(SalesDataTable[[#This Row],[Order Date]])/3,0)</f>
        <v>Q1</v>
      </c>
      <c r="E21" s="17">
        <f>MONTH(SalesDataTable[[#This Row],[Order Date]])</f>
        <v>1</v>
      </c>
      <c r="F21" s="19" t="str">
        <f>TEXT(SalesDataTable[[#This Row],[Order Date]],"MMM")</f>
        <v>Jan</v>
      </c>
      <c r="G21" s="4" t="s">
        <v>20</v>
      </c>
      <c r="H21" s="4" t="s">
        <v>33</v>
      </c>
      <c r="I21" s="4" t="s">
        <v>2</v>
      </c>
      <c r="J21" s="4" t="s">
        <v>13</v>
      </c>
      <c r="K21" s="4" t="s">
        <v>4</v>
      </c>
      <c r="L21" s="4" t="s">
        <v>30</v>
      </c>
      <c r="M21" s="8">
        <v>1</v>
      </c>
      <c r="N21" s="5">
        <v>104.23</v>
      </c>
      <c r="O21" s="6">
        <v>0.1</v>
      </c>
      <c r="P21" s="5">
        <v>51.6</v>
      </c>
      <c r="Q21" s="5">
        <f t="shared" si="0"/>
        <v>93.807000000000002</v>
      </c>
      <c r="R21" s="5">
        <f t="shared" si="1"/>
        <v>51.6</v>
      </c>
      <c r="S21" s="5">
        <f t="shared" si="2"/>
        <v>42.207000000000001</v>
      </c>
      <c r="T21" s="7">
        <f t="shared" si="3"/>
        <v>0.44993443986056475</v>
      </c>
    </row>
    <row r="22" spans="1:20" ht="15.6">
      <c r="A22" s="2">
        <v>2475</v>
      </c>
      <c r="B22" s="3">
        <v>46027</v>
      </c>
      <c r="C22" s="17">
        <f>YEAR(SalesDataTable[[#This Row],[Order Date]])</f>
        <v>2026</v>
      </c>
      <c r="D22" s="19" t="str">
        <f>"Q"&amp;ROUNDUP(MONTH(SalesDataTable[[#This Row],[Order Date]])/3,0)</f>
        <v>Q1</v>
      </c>
      <c r="E22" s="17">
        <f>MONTH(SalesDataTable[[#This Row],[Order Date]])</f>
        <v>1</v>
      </c>
      <c r="F22" s="19" t="str">
        <f>TEXT(SalesDataTable[[#This Row],[Order Date]],"MMM")</f>
        <v>Jan</v>
      </c>
      <c r="G22" s="4" t="s">
        <v>6</v>
      </c>
      <c r="H22" s="4" t="s">
        <v>7</v>
      </c>
      <c r="I22" s="4" t="s">
        <v>19</v>
      </c>
      <c r="J22" s="4" t="s">
        <v>3</v>
      </c>
      <c r="K22" s="4" t="s">
        <v>34</v>
      </c>
      <c r="L22" s="4" t="s">
        <v>38</v>
      </c>
      <c r="M22" s="8">
        <v>5</v>
      </c>
      <c r="N22" s="5">
        <v>122.87</v>
      </c>
      <c r="O22" s="6">
        <v>0.05</v>
      </c>
      <c r="P22" s="5">
        <v>69.67</v>
      </c>
      <c r="Q22" s="5">
        <f t="shared" si="0"/>
        <v>583.63250000000005</v>
      </c>
      <c r="R22" s="5">
        <f t="shared" si="1"/>
        <v>348.35</v>
      </c>
      <c r="S22" s="5">
        <f t="shared" si="2"/>
        <v>235.28250000000003</v>
      </c>
      <c r="T22" s="7">
        <f t="shared" si="3"/>
        <v>0.40313467807224584</v>
      </c>
    </row>
    <row r="23" spans="1:20" ht="15.6">
      <c r="A23" s="2">
        <v>1433</v>
      </c>
      <c r="B23" s="3">
        <v>46028</v>
      </c>
      <c r="C23" s="17">
        <f>YEAR(SalesDataTable[[#This Row],[Order Date]])</f>
        <v>2026</v>
      </c>
      <c r="D23" s="19" t="str">
        <f>"Q"&amp;ROUNDUP(MONTH(SalesDataTable[[#This Row],[Order Date]])/3,0)</f>
        <v>Q1</v>
      </c>
      <c r="E23" s="17">
        <f>MONTH(SalesDataTable[[#This Row],[Order Date]])</f>
        <v>1</v>
      </c>
      <c r="F23" s="19" t="str">
        <f>TEXT(SalesDataTable[[#This Row],[Order Date]],"MMM")</f>
        <v>Jan</v>
      </c>
      <c r="G23" s="4" t="s">
        <v>11</v>
      </c>
      <c r="H23" s="4" t="s">
        <v>39</v>
      </c>
      <c r="I23" s="4" t="s">
        <v>2</v>
      </c>
      <c r="J23" s="4" t="s">
        <v>13</v>
      </c>
      <c r="K23" s="4" t="s">
        <v>14</v>
      </c>
      <c r="L23" s="4" t="s">
        <v>15</v>
      </c>
      <c r="M23" s="8">
        <v>2</v>
      </c>
      <c r="N23" s="5">
        <v>36.619999999999997</v>
      </c>
      <c r="O23" s="6">
        <v>0.05</v>
      </c>
      <c r="P23" s="5">
        <v>13.87</v>
      </c>
      <c r="Q23" s="5">
        <f t="shared" si="0"/>
        <v>69.577999999999989</v>
      </c>
      <c r="R23" s="5">
        <f t="shared" si="1"/>
        <v>27.74</v>
      </c>
      <c r="S23" s="5">
        <f t="shared" si="2"/>
        <v>41.837999999999994</v>
      </c>
      <c r="T23" s="7">
        <f t="shared" si="3"/>
        <v>0.60131075914800658</v>
      </c>
    </row>
    <row r="24" spans="1:20" ht="15.6">
      <c r="A24" s="2">
        <v>3624</v>
      </c>
      <c r="B24" s="3">
        <v>46028</v>
      </c>
      <c r="C24" s="17">
        <f>YEAR(SalesDataTable[[#This Row],[Order Date]])</f>
        <v>2026</v>
      </c>
      <c r="D24" s="19" t="str">
        <f>"Q"&amp;ROUNDUP(MONTH(SalesDataTable[[#This Row],[Order Date]])/3,0)</f>
        <v>Q1</v>
      </c>
      <c r="E24" s="17">
        <f>MONTH(SalesDataTable[[#This Row],[Order Date]])</f>
        <v>1</v>
      </c>
      <c r="F24" s="19" t="str">
        <f>TEXT(SalesDataTable[[#This Row],[Order Date]],"MMM")</f>
        <v>Jan</v>
      </c>
      <c r="G24" s="4" t="s">
        <v>20</v>
      </c>
      <c r="H24" s="4" t="s">
        <v>31</v>
      </c>
      <c r="I24" s="4" t="s">
        <v>2</v>
      </c>
      <c r="J24" s="4" t="s">
        <v>13</v>
      </c>
      <c r="K24" s="4" t="s">
        <v>9</v>
      </c>
      <c r="L24" s="4" t="s">
        <v>10</v>
      </c>
      <c r="M24" s="8">
        <v>1</v>
      </c>
      <c r="N24" s="5">
        <v>93.4</v>
      </c>
      <c r="O24" s="6">
        <v>0</v>
      </c>
      <c r="P24" s="5">
        <v>46.11</v>
      </c>
      <c r="Q24" s="5">
        <f t="shared" si="0"/>
        <v>93.4</v>
      </c>
      <c r="R24" s="5">
        <f t="shared" si="1"/>
        <v>46.11</v>
      </c>
      <c r="S24" s="5">
        <f t="shared" si="2"/>
        <v>47.290000000000006</v>
      </c>
      <c r="T24" s="7">
        <f t="shared" si="3"/>
        <v>0.50631691648822275</v>
      </c>
    </row>
    <row r="25" spans="1:20" ht="15.6">
      <c r="A25" s="2">
        <v>4680</v>
      </c>
      <c r="B25" s="3">
        <v>46028</v>
      </c>
      <c r="C25" s="17">
        <f>YEAR(SalesDataTable[[#This Row],[Order Date]])</f>
        <v>2026</v>
      </c>
      <c r="D25" s="19" t="str">
        <f>"Q"&amp;ROUNDUP(MONTH(SalesDataTable[[#This Row],[Order Date]])/3,0)</f>
        <v>Q1</v>
      </c>
      <c r="E25" s="17">
        <f>MONTH(SalesDataTable[[#This Row],[Order Date]])</f>
        <v>1</v>
      </c>
      <c r="F25" s="19" t="str">
        <f>TEXT(SalesDataTable[[#This Row],[Order Date]],"MMM")</f>
        <v>Jan</v>
      </c>
      <c r="G25" s="4" t="s">
        <v>6</v>
      </c>
      <c r="H25" s="4" t="s">
        <v>7</v>
      </c>
      <c r="I25" s="4" t="s">
        <v>28</v>
      </c>
      <c r="J25" s="4" t="s">
        <v>13</v>
      </c>
      <c r="K25" s="4" t="s">
        <v>23</v>
      </c>
      <c r="L25" s="4" t="s">
        <v>40</v>
      </c>
      <c r="M25" s="8">
        <v>2</v>
      </c>
      <c r="N25" s="5">
        <v>81.260000000000005</v>
      </c>
      <c r="O25" s="6">
        <v>0</v>
      </c>
      <c r="P25" s="5">
        <v>39.119999999999997</v>
      </c>
      <c r="Q25" s="5">
        <f t="shared" si="0"/>
        <v>162.52000000000001</v>
      </c>
      <c r="R25" s="5">
        <f t="shared" si="1"/>
        <v>78.239999999999995</v>
      </c>
      <c r="S25" s="5">
        <f t="shared" si="2"/>
        <v>84.280000000000015</v>
      </c>
      <c r="T25" s="7">
        <f t="shared" si="3"/>
        <v>0.51858232832882112</v>
      </c>
    </row>
    <row r="26" spans="1:20" ht="15.6">
      <c r="A26" s="2">
        <v>4803</v>
      </c>
      <c r="B26" s="3">
        <v>46028</v>
      </c>
      <c r="C26" s="17">
        <f>YEAR(SalesDataTable[[#This Row],[Order Date]])</f>
        <v>2026</v>
      </c>
      <c r="D26" s="19" t="str">
        <f>"Q"&amp;ROUNDUP(MONTH(SalesDataTable[[#This Row],[Order Date]])/3,0)</f>
        <v>Q1</v>
      </c>
      <c r="E26" s="17">
        <f>MONTH(SalesDataTable[[#This Row],[Order Date]])</f>
        <v>1</v>
      </c>
      <c r="F26" s="19" t="str">
        <f>TEXT(SalesDataTable[[#This Row],[Order Date]],"MMM")</f>
        <v>Jan</v>
      </c>
      <c r="G26" s="4" t="s">
        <v>6</v>
      </c>
      <c r="H26" s="4" t="s">
        <v>41</v>
      </c>
      <c r="I26" s="4" t="s">
        <v>28</v>
      </c>
      <c r="J26" s="4" t="s">
        <v>13</v>
      </c>
      <c r="K26" s="4" t="s">
        <v>34</v>
      </c>
      <c r="L26" s="4" t="s">
        <v>42</v>
      </c>
      <c r="M26" s="8">
        <v>2</v>
      </c>
      <c r="N26" s="5">
        <v>35.78</v>
      </c>
      <c r="O26" s="6">
        <v>0</v>
      </c>
      <c r="P26" s="5">
        <v>13.84</v>
      </c>
      <c r="Q26" s="5">
        <f t="shared" si="0"/>
        <v>71.56</v>
      </c>
      <c r="R26" s="5">
        <f t="shared" si="1"/>
        <v>27.68</v>
      </c>
      <c r="S26" s="5">
        <f t="shared" si="2"/>
        <v>43.88</v>
      </c>
      <c r="T26" s="7">
        <f t="shared" si="3"/>
        <v>0.61319172722191173</v>
      </c>
    </row>
    <row r="27" spans="1:20" ht="15.6">
      <c r="A27" s="2">
        <v>248</v>
      </c>
      <c r="B27" s="3">
        <v>46029</v>
      </c>
      <c r="C27" s="17">
        <f>YEAR(SalesDataTable[[#This Row],[Order Date]])</f>
        <v>2026</v>
      </c>
      <c r="D27" s="19" t="str">
        <f>"Q"&amp;ROUNDUP(MONTH(SalesDataTable[[#This Row],[Order Date]])/3,0)</f>
        <v>Q1</v>
      </c>
      <c r="E27" s="17">
        <f>MONTH(SalesDataTable[[#This Row],[Order Date]])</f>
        <v>1</v>
      </c>
      <c r="F27" s="19" t="str">
        <f>TEXT(SalesDataTable[[#This Row],[Order Date]],"MMM")</f>
        <v>Jan</v>
      </c>
      <c r="G27" s="4" t="s">
        <v>6</v>
      </c>
      <c r="H27" s="4" t="s">
        <v>43</v>
      </c>
      <c r="I27" s="4" t="s">
        <v>28</v>
      </c>
      <c r="J27" s="4" t="s">
        <v>13</v>
      </c>
      <c r="K27" s="4" t="s">
        <v>4</v>
      </c>
      <c r="L27" s="4" t="s">
        <v>5</v>
      </c>
      <c r="M27" s="8">
        <v>3</v>
      </c>
      <c r="N27" s="5">
        <v>81.64</v>
      </c>
      <c r="O27" s="6">
        <v>0</v>
      </c>
      <c r="P27" s="5">
        <v>43.84</v>
      </c>
      <c r="Q27" s="5">
        <f t="shared" si="0"/>
        <v>244.92000000000002</v>
      </c>
      <c r="R27" s="5">
        <f t="shared" si="1"/>
        <v>131.52000000000001</v>
      </c>
      <c r="S27" s="5">
        <f t="shared" si="2"/>
        <v>113.4</v>
      </c>
      <c r="T27" s="7">
        <f t="shared" si="3"/>
        <v>0.46300832925036745</v>
      </c>
    </row>
    <row r="28" spans="1:20" ht="15.6">
      <c r="A28" s="2">
        <v>1118</v>
      </c>
      <c r="B28" s="3">
        <v>46029</v>
      </c>
      <c r="C28" s="17">
        <f>YEAR(SalesDataTable[[#This Row],[Order Date]])</f>
        <v>2026</v>
      </c>
      <c r="D28" s="19" t="str">
        <f>"Q"&amp;ROUNDUP(MONTH(SalesDataTable[[#This Row],[Order Date]])/3,0)</f>
        <v>Q1</v>
      </c>
      <c r="E28" s="17">
        <f>MONTH(SalesDataTable[[#This Row],[Order Date]])</f>
        <v>1</v>
      </c>
      <c r="F28" s="19" t="str">
        <f>TEXT(SalesDataTable[[#This Row],[Order Date]],"MMM")</f>
        <v>Jan</v>
      </c>
      <c r="G28" s="4" t="s">
        <v>6</v>
      </c>
      <c r="H28" s="4" t="s">
        <v>43</v>
      </c>
      <c r="I28" s="4" t="s">
        <v>2</v>
      </c>
      <c r="J28" s="4" t="s">
        <v>3</v>
      </c>
      <c r="K28" s="4" t="s">
        <v>14</v>
      </c>
      <c r="L28" s="4" t="s">
        <v>44</v>
      </c>
      <c r="M28" s="8">
        <v>2</v>
      </c>
      <c r="N28" s="5">
        <v>131.63999999999999</v>
      </c>
      <c r="O28" s="6">
        <v>0.05</v>
      </c>
      <c r="P28" s="5">
        <v>69.02</v>
      </c>
      <c r="Q28" s="5">
        <f t="shared" si="0"/>
        <v>250.11599999999996</v>
      </c>
      <c r="R28" s="5">
        <f t="shared" si="1"/>
        <v>138.04</v>
      </c>
      <c r="S28" s="5">
        <f t="shared" si="2"/>
        <v>112.07599999999996</v>
      </c>
      <c r="T28" s="7">
        <f t="shared" si="3"/>
        <v>0.44809608341729429</v>
      </c>
    </row>
    <row r="29" spans="1:20" ht="15.6">
      <c r="A29" s="2">
        <v>3023</v>
      </c>
      <c r="B29" s="3">
        <v>46029</v>
      </c>
      <c r="C29" s="17">
        <f>YEAR(SalesDataTable[[#This Row],[Order Date]])</f>
        <v>2026</v>
      </c>
      <c r="D29" s="19" t="str">
        <f>"Q"&amp;ROUNDUP(MONTH(SalesDataTable[[#This Row],[Order Date]])/3,0)</f>
        <v>Q1</v>
      </c>
      <c r="E29" s="17">
        <f>MONTH(SalesDataTable[[#This Row],[Order Date]])</f>
        <v>1</v>
      </c>
      <c r="F29" s="19" t="str">
        <f>TEXT(SalesDataTable[[#This Row],[Order Date]],"MMM")</f>
        <v>Jan</v>
      </c>
      <c r="G29" s="4" t="s">
        <v>11</v>
      </c>
      <c r="H29" s="4" t="s">
        <v>18</v>
      </c>
      <c r="I29" s="4" t="s">
        <v>28</v>
      </c>
      <c r="J29" s="4" t="s">
        <v>13</v>
      </c>
      <c r="K29" s="4" t="s">
        <v>9</v>
      </c>
      <c r="L29" s="4" t="s">
        <v>37</v>
      </c>
      <c r="M29" s="8">
        <v>2</v>
      </c>
      <c r="N29" s="5">
        <v>155.35</v>
      </c>
      <c r="O29" s="6">
        <v>0</v>
      </c>
      <c r="P29" s="5">
        <v>80.790000000000006</v>
      </c>
      <c r="Q29" s="5">
        <f t="shared" si="0"/>
        <v>310.7</v>
      </c>
      <c r="R29" s="5">
        <f t="shared" si="1"/>
        <v>161.58000000000001</v>
      </c>
      <c r="S29" s="5">
        <f t="shared" si="2"/>
        <v>149.11999999999998</v>
      </c>
      <c r="T29" s="7">
        <f t="shared" si="3"/>
        <v>0.47994850337946565</v>
      </c>
    </row>
    <row r="30" spans="1:20" ht="15.6">
      <c r="A30" s="2">
        <v>3903</v>
      </c>
      <c r="B30" s="3">
        <v>46029</v>
      </c>
      <c r="C30" s="17">
        <f>YEAR(SalesDataTable[[#This Row],[Order Date]])</f>
        <v>2026</v>
      </c>
      <c r="D30" s="19" t="str">
        <f>"Q"&amp;ROUNDUP(MONTH(SalesDataTable[[#This Row],[Order Date]])/3,0)</f>
        <v>Q1</v>
      </c>
      <c r="E30" s="17">
        <f>MONTH(SalesDataTable[[#This Row],[Order Date]])</f>
        <v>1</v>
      </c>
      <c r="F30" s="19" t="str">
        <f>TEXT(SalesDataTable[[#This Row],[Order Date]],"MMM")</f>
        <v>Jan</v>
      </c>
      <c r="G30" s="4" t="s">
        <v>20</v>
      </c>
      <c r="H30" s="4" t="s">
        <v>33</v>
      </c>
      <c r="I30" s="4" t="s">
        <v>2</v>
      </c>
      <c r="J30" s="4" t="s">
        <v>3</v>
      </c>
      <c r="K30" s="4" t="s">
        <v>34</v>
      </c>
      <c r="L30" s="4" t="s">
        <v>45</v>
      </c>
      <c r="M30" s="8">
        <v>2</v>
      </c>
      <c r="N30" s="5">
        <v>51.56</v>
      </c>
      <c r="O30" s="6">
        <v>0.05</v>
      </c>
      <c r="P30" s="5">
        <v>22.26</v>
      </c>
      <c r="Q30" s="5">
        <f t="shared" si="0"/>
        <v>97.963999999999999</v>
      </c>
      <c r="R30" s="5">
        <f t="shared" si="1"/>
        <v>44.52</v>
      </c>
      <c r="S30" s="5">
        <f t="shared" si="2"/>
        <v>53.443999999999996</v>
      </c>
      <c r="T30" s="7">
        <f t="shared" si="3"/>
        <v>0.54554734392225712</v>
      </c>
    </row>
    <row r="31" spans="1:20" ht="15.6">
      <c r="A31" s="2">
        <v>62</v>
      </c>
      <c r="B31" s="3">
        <v>46030</v>
      </c>
      <c r="C31" s="17">
        <f>YEAR(SalesDataTable[[#This Row],[Order Date]])</f>
        <v>2026</v>
      </c>
      <c r="D31" s="19" t="str">
        <f>"Q"&amp;ROUNDUP(MONTH(SalesDataTable[[#This Row],[Order Date]])/3,0)</f>
        <v>Q1</v>
      </c>
      <c r="E31" s="17">
        <f>MONTH(SalesDataTable[[#This Row],[Order Date]])</f>
        <v>1</v>
      </c>
      <c r="F31" s="19" t="str">
        <f>TEXT(SalesDataTable[[#This Row],[Order Date]],"MMM")</f>
        <v>Jan</v>
      </c>
      <c r="G31" s="4" t="s">
        <v>6</v>
      </c>
      <c r="H31" s="4" t="s">
        <v>43</v>
      </c>
      <c r="I31" s="4" t="s">
        <v>2</v>
      </c>
      <c r="J31" s="4" t="s">
        <v>13</v>
      </c>
      <c r="K31" s="4" t="s">
        <v>4</v>
      </c>
      <c r="L31" s="4" t="s">
        <v>22</v>
      </c>
      <c r="M31" s="8">
        <v>2</v>
      </c>
      <c r="N31" s="5">
        <v>51.63</v>
      </c>
      <c r="O31" s="6">
        <v>0</v>
      </c>
      <c r="P31" s="5">
        <v>22.54</v>
      </c>
      <c r="Q31" s="5">
        <f t="shared" si="0"/>
        <v>103.26</v>
      </c>
      <c r="R31" s="5">
        <f t="shared" si="1"/>
        <v>45.08</v>
      </c>
      <c r="S31" s="5">
        <f t="shared" si="2"/>
        <v>58.180000000000007</v>
      </c>
      <c r="T31" s="7">
        <f t="shared" si="3"/>
        <v>0.5634321131125315</v>
      </c>
    </row>
    <row r="32" spans="1:20" ht="15.6">
      <c r="A32" s="2">
        <v>142</v>
      </c>
      <c r="B32" s="3">
        <v>46030</v>
      </c>
      <c r="C32" s="17">
        <f>YEAR(SalesDataTable[[#This Row],[Order Date]])</f>
        <v>2026</v>
      </c>
      <c r="D32" s="19" t="str">
        <f>"Q"&amp;ROUNDUP(MONTH(SalesDataTable[[#This Row],[Order Date]])/3,0)</f>
        <v>Q1</v>
      </c>
      <c r="E32" s="17">
        <f>MONTH(SalesDataTable[[#This Row],[Order Date]])</f>
        <v>1</v>
      </c>
      <c r="F32" s="19" t="str">
        <f>TEXT(SalesDataTable[[#This Row],[Order Date]],"MMM")</f>
        <v>Jan</v>
      </c>
      <c r="G32" s="4" t="s">
        <v>0</v>
      </c>
      <c r="H32" s="4" t="s">
        <v>36</v>
      </c>
      <c r="I32" s="4" t="s">
        <v>8</v>
      </c>
      <c r="J32" s="4" t="s">
        <v>16</v>
      </c>
      <c r="K32" s="4" t="s">
        <v>23</v>
      </c>
      <c r="L32" s="4" t="s">
        <v>24</v>
      </c>
      <c r="M32" s="8">
        <v>5</v>
      </c>
      <c r="N32" s="5">
        <v>344.88</v>
      </c>
      <c r="O32" s="6">
        <v>0.15</v>
      </c>
      <c r="P32" s="5">
        <v>190.66</v>
      </c>
      <c r="Q32" s="5">
        <f t="shared" si="0"/>
        <v>1465.74</v>
      </c>
      <c r="R32" s="5">
        <f t="shared" si="1"/>
        <v>953.3</v>
      </c>
      <c r="S32" s="5">
        <f t="shared" si="2"/>
        <v>512.44000000000005</v>
      </c>
      <c r="T32" s="7">
        <f t="shared" si="3"/>
        <v>0.34961180018284282</v>
      </c>
    </row>
    <row r="33" spans="1:20" ht="15.6">
      <c r="A33" s="2">
        <v>450</v>
      </c>
      <c r="B33" s="3">
        <v>46030</v>
      </c>
      <c r="C33" s="17">
        <f>YEAR(SalesDataTable[[#This Row],[Order Date]])</f>
        <v>2026</v>
      </c>
      <c r="D33" s="19" t="str">
        <f>"Q"&amp;ROUNDUP(MONTH(SalesDataTable[[#This Row],[Order Date]])/3,0)</f>
        <v>Q1</v>
      </c>
      <c r="E33" s="17">
        <f>MONTH(SalesDataTable[[#This Row],[Order Date]])</f>
        <v>1</v>
      </c>
      <c r="F33" s="19" t="str">
        <f>TEXT(SalesDataTable[[#This Row],[Order Date]],"MMM")</f>
        <v>Jan</v>
      </c>
      <c r="G33" s="4" t="s">
        <v>11</v>
      </c>
      <c r="H33" s="4" t="s">
        <v>18</v>
      </c>
      <c r="I33" s="4" t="s">
        <v>19</v>
      </c>
      <c r="J33" s="4" t="s">
        <v>13</v>
      </c>
      <c r="K33" s="4" t="s">
        <v>9</v>
      </c>
      <c r="L33" s="4" t="s">
        <v>10</v>
      </c>
      <c r="M33" s="8">
        <v>2</v>
      </c>
      <c r="N33" s="5">
        <v>94.06</v>
      </c>
      <c r="O33" s="6">
        <v>0.15</v>
      </c>
      <c r="P33" s="5">
        <v>46.33</v>
      </c>
      <c r="Q33" s="5">
        <f t="shared" si="0"/>
        <v>159.90199999999999</v>
      </c>
      <c r="R33" s="5">
        <f t="shared" si="1"/>
        <v>92.66</v>
      </c>
      <c r="S33" s="5">
        <f t="shared" si="2"/>
        <v>67.24199999999999</v>
      </c>
      <c r="T33" s="7">
        <f t="shared" si="3"/>
        <v>0.42052006854198193</v>
      </c>
    </row>
    <row r="34" spans="1:20" ht="15.6">
      <c r="A34" s="2">
        <v>4397</v>
      </c>
      <c r="B34" s="3">
        <v>46030</v>
      </c>
      <c r="C34" s="17">
        <f>YEAR(SalesDataTable[[#This Row],[Order Date]])</f>
        <v>2026</v>
      </c>
      <c r="D34" s="19" t="str">
        <f>"Q"&amp;ROUNDUP(MONTH(SalesDataTable[[#This Row],[Order Date]])/3,0)</f>
        <v>Q1</v>
      </c>
      <c r="E34" s="17">
        <f>MONTH(SalesDataTable[[#This Row],[Order Date]])</f>
        <v>1</v>
      </c>
      <c r="F34" s="19" t="str">
        <f>TEXT(SalesDataTable[[#This Row],[Order Date]],"MMM")</f>
        <v>Jan</v>
      </c>
      <c r="G34" s="4" t="s">
        <v>0</v>
      </c>
      <c r="H34" s="4" t="s">
        <v>1</v>
      </c>
      <c r="I34" s="4" t="s">
        <v>2</v>
      </c>
      <c r="J34" s="4" t="s">
        <v>16</v>
      </c>
      <c r="K34" s="4" t="s">
        <v>9</v>
      </c>
      <c r="L34" s="4" t="s">
        <v>46</v>
      </c>
      <c r="M34" s="8">
        <v>1</v>
      </c>
      <c r="N34" s="5">
        <v>72.38</v>
      </c>
      <c r="O34" s="6">
        <v>0</v>
      </c>
      <c r="P34" s="5">
        <v>31.65</v>
      </c>
      <c r="Q34" s="5">
        <f t="shared" si="0"/>
        <v>72.38</v>
      </c>
      <c r="R34" s="5">
        <f t="shared" si="1"/>
        <v>31.65</v>
      </c>
      <c r="S34" s="5">
        <f t="shared" si="2"/>
        <v>40.729999999999997</v>
      </c>
      <c r="T34" s="7">
        <f t="shared" si="3"/>
        <v>0.56272450953302011</v>
      </c>
    </row>
    <row r="35" spans="1:20" ht="15.6">
      <c r="A35" s="2">
        <v>4798</v>
      </c>
      <c r="B35" s="3">
        <v>46030</v>
      </c>
      <c r="C35" s="17">
        <f>YEAR(SalesDataTable[[#This Row],[Order Date]])</f>
        <v>2026</v>
      </c>
      <c r="D35" s="19" t="str">
        <f>"Q"&amp;ROUNDUP(MONTH(SalesDataTable[[#This Row],[Order Date]])/3,0)</f>
        <v>Q1</v>
      </c>
      <c r="E35" s="17">
        <f>MONTH(SalesDataTable[[#This Row],[Order Date]])</f>
        <v>1</v>
      </c>
      <c r="F35" s="19" t="str">
        <f>TEXT(SalesDataTable[[#This Row],[Order Date]],"MMM")</f>
        <v>Jan</v>
      </c>
      <c r="G35" s="4" t="s">
        <v>6</v>
      </c>
      <c r="H35" s="4" t="s">
        <v>27</v>
      </c>
      <c r="I35" s="4" t="s">
        <v>2</v>
      </c>
      <c r="J35" s="4" t="s">
        <v>13</v>
      </c>
      <c r="K35" s="4" t="s">
        <v>9</v>
      </c>
      <c r="L35" s="4" t="s">
        <v>37</v>
      </c>
      <c r="M35" s="8">
        <v>1</v>
      </c>
      <c r="N35" s="5">
        <v>153.69</v>
      </c>
      <c r="O35" s="6">
        <v>0</v>
      </c>
      <c r="P35" s="5">
        <v>77.47</v>
      </c>
      <c r="Q35" s="5">
        <f t="shared" si="0"/>
        <v>153.69</v>
      </c>
      <c r="R35" s="5">
        <f t="shared" si="1"/>
        <v>77.47</v>
      </c>
      <c r="S35" s="5">
        <f t="shared" si="2"/>
        <v>76.22</v>
      </c>
      <c r="T35" s="7">
        <f t="shared" si="3"/>
        <v>0.49593337237295854</v>
      </c>
    </row>
    <row r="36" spans="1:20" ht="15.6">
      <c r="A36" s="2">
        <v>136</v>
      </c>
      <c r="B36" s="3">
        <v>46031</v>
      </c>
      <c r="C36" s="17">
        <f>YEAR(SalesDataTable[[#This Row],[Order Date]])</f>
        <v>2026</v>
      </c>
      <c r="D36" s="19" t="str">
        <f>"Q"&amp;ROUNDUP(MONTH(SalesDataTable[[#This Row],[Order Date]])/3,0)</f>
        <v>Q1</v>
      </c>
      <c r="E36" s="17">
        <f>MONTH(SalesDataTable[[#This Row],[Order Date]])</f>
        <v>1</v>
      </c>
      <c r="F36" s="19" t="str">
        <f>TEXT(SalesDataTable[[#This Row],[Order Date]],"MMM")</f>
        <v>Jan</v>
      </c>
      <c r="G36" s="4" t="s">
        <v>20</v>
      </c>
      <c r="H36" s="4" t="s">
        <v>47</v>
      </c>
      <c r="I36" s="4" t="s">
        <v>8</v>
      </c>
      <c r="J36" s="4" t="s">
        <v>16</v>
      </c>
      <c r="K36" s="4" t="s">
        <v>14</v>
      </c>
      <c r="L36" s="4" t="s">
        <v>48</v>
      </c>
      <c r="M36" s="8">
        <v>15</v>
      </c>
      <c r="N36" s="5">
        <v>168.62</v>
      </c>
      <c r="O36" s="6">
        <v>0.05</v>
      </c>
      <c r="P36" s="5">
        <v>86.09</v>
      </c>
      <c r="Q36" s="5">
        <f t="shared" si="0"/>
        <v>2402.835</v>
      </c>
      <c r="R36" s="5">
        <f t="shared" si="1"/>
        <v>1291.3500000000001</v>
      </c>
      <c r="S36" s="5">
        <f t="shared" si="2"/>
        <v>1111.4849999999999</v>
      </c>
      <c r="T36" s="7">
        <f t="shared" si="3"/>
        <v>0.46257233642759488</v>
      </c>
    </row>
    <row r="37" spans="1:20" ht="15.6">
      <c r="A37" s="2">
        <v>2782</v>
      </c>
      <c r="B37" s="3">
        <v>46031</v>
      </c>
      <c r="C37" s="17">
        <f>YEAR(SalesDataTable[[#This Row],[Order Date]])</f>
        <v>2026</v>
      </c>
      <c r="D37" s="19" t="str">
        <f>"Q"&amp;ROUNDUP(MONTH(SalesDataTable[[#This Row],[Order Date]])/3,0)</f>
        <v>Q1</v>
      </c>
      <c r="E37" s="17">
        <f>MONTH(SalesDataTable[[#This Row],[Order Date]])</f>
        <v>1</v>
      </c>
      <c r="F37" s="19" t="str">
        <f>TEXT(SalesDataTable[[#This Row],[Order Date]],"MMM")</f>
        <v>Jan</v>
      </c>
      <c r="G37" s="4" t="s">
        <v>20</v>
      </c>
      <c r="H37" s="4" t="s">
        <v>21</v>
      </c>
      <c r="I37" s="4" t="s">
        <v>2</v>
      </c>
      <c r="J37" s="4" t="s">
        <v>13</v>
      </c>
      <c r="K37" s="4" t="s">
        <v>9</v>
      </c>
      <c r="L37" s="4" t="s">
        <v>37</v>
      </c>
      <c r="M37" s="8">
        <v>1</v>
      </c>
      <c r="N37" s="5">
        <v>152.75</v>
      </c>
      <c r="O37" s="6">
        <v>0.05</v>
      </c>
      <c r="P37" s="5">
        <v>79.88</v>
      </c>
      <c r="Q37" s="5">
        <f t="shared" si="0"/>
        <v>145.11249999999998</v>
      </c>
      <c r="R37" s="5">
        <f t="shared" si="1"/>
        <v>79.88</v>
      </c>
      <c r="S37" s="5">
        <f t="shared" si="2"/>
        <v>65.232499999999987</v>
      </c>
      <c r="T37" s="7">
        <f t="shared" si="3"/>
        <v>0.44953053665259707</v>
      </c>
    </row>
    <row r="38" spans="1:20" ht="15.6">
      <c r="A38" s="2">
        <v>4704</v>
      </c>
      <c r="B38" s="3">
        <v>46031</v>
      </c>
      <c r="C38" s="17">
        <f>YEAR(SalesDataTable[[#This Row],[Order Date]])</f>
        <v>2026</v>
      </c>
      <c r="D38" s="19" t="str">
        <f>"Q"&amp;ROUNDUP(MONTH(SalesDataTable[[#This Row],[Order Date]])/3,0)</f>
        <v>Q1</v>
      </c>
      <c r="E38" s="17">
        <f>MONTH(SalesDataTable[[#This Row],[Order Date]])</f>
        <v>1</v>
      </c>
      <c r="F38" s="19" t="str">
        <f>TEXT(SalesDataTable[[#This Row],[Order Date]],"MMM")</f>
        <v>Jan</v>
      </c>
      <c r="G38" s="4" t="s">
        <v>6</v>
      </c>
      <c r="H38" s="4" t="s">
        <v>49</v>
      </c>
      <c r="I38" s="4" t="s">
        <v>28</v>
      </c>
      <c r="J38" s="4" t="s">
        <v>13</v>
      </c>
      <c r="K38" s="4" t="s">
        <v>34</v>
      </c>
      <c r="L38" s="4" t="s">
        <v>42</v>
      </c>
      <c r="M38" s="8">
        <v>2</v>
      </c>
      <c r="N38" s="5">
        <v>36.72</v>
      </c>
      <c r="O38" s="6">
        <v>0.05</v>
      </c>
      <c r="P38" s="5">
        <v>14.15</v>
      </c>
      <c r="Q38" s="5">
        <f t="shared" si="0"/>
        <v>69.768000000000001</v>
      </c>
      <c r="R38" s="5">
        <f t="shared" si="1"/>
        <v>28.3</v>
      </c>
      <c r="S38" s="5">
        <f t="shared" si="2"/>
        <v>41.468000000000004</v>
      </c>
      <c r="T38" s="7">
        <f t="shared" si="3"/>
        <v>0.59436991170737308</v>
      </c>
    </row>
    <row r="39" spans="1:20" ht="15.6">
      <c r="A39" s="2">
        <v>69</v>
      </c>
      <c r="B39" s="3">
        <v>46032</v>
      </c>
      <c r="C39" s="17">
        <f>YEAR(SalesDataTable[[#This Row],[Order Date]])</f>
        <v>2026</v>
      </c>
      <c r="D39" s="19" t="str">
        <f>"Q"&amp;ROUNDUP(MONTH(SalesDataTable[[#This Row],[Order Date]])/3,0)</f>
        <v>Q1</v>
      </c>
      <c r="E39" s="17">
        <f>MONTH(SalesDataTable[[#This Row],[Order Date]])</f>
        <v>1</v>
      </c>
      <c r="F39" s="19" t="str">
        <f>TEXT(SalesDataTable[[#This Row],[Order Date]],"MMM")</f>
        <v>Jan</v>
      </c>
      <c r="G39" s="4" t="s">
        <v>0</v>
      </c>
      <c r="H39" s="4" t="s">
        <v>50</v>
      </c>
      <c r="I39" s="4" t="s">
        <v>2</v>
      </c>
      <c r="J39" s="4" t="s">
        <v>3</v>
      </c>
      <c r="K39" s="4" t="s">
        <v>9</v>
      </c>
      <c r="L39" s="4" t="s">
        <v>17</v>
      </c>
      <c r="M39" s="8">
        <v>6</v>
      </c>
      <c r="N39" s="5">
        <v>141.31</v>
      </c>
      <c r="O39" s="6">
        <v>0.05</v>
      </c>
      <c r="P39" s="5">
        <v>79.349999999999994</v>
      </c>
      <c r="Q39" s="5">
        <f t="shared" si="0"/>
        <v>805.46699999999998</v>
      </c>
      <c r="R39" s="5">
        <f t="shared" si="1"/>
        <v>476.09999999999997</v>
      </c>
      <c r="S39" s="5">
        <f t="shared" si="2"/>
        <v>329.36700000000002</v>
      </c>
      <c r="T39" s="7">
        <f t="shared" si="3"/>
        <v>0.4089143316858419</v>
      </c>
    </row>
    <row r="40" spans="1:20" ht="15.6">
      <c r="A40" s="2">
        <v>490</v>
      </c>
      <c r="B40" s="3">
        <v>46032</v>
      </c>
      <c r="C40" s="17">
        <f>YEAR(SalesDataTable[[#This Row],[Order Date]])</f>
        <v>2026</v>
      </c>
      <c r="D40" s="19" t="str">
        <f>"Q"&amp;ROUNDUP(MONTH(SalesDataTable[[#This Row],[Order Date]])/3,0)</f>
        <v>Q1</v>
      </c>
      <c r="E40" s="17">
        <f>MONTH(SalesDataTable[[#This Row],[Order Date]])</f>
        <v>1</v>
      </c>
      <c r="F40" s="19" t="str">
        <f>TEXT(SalesDataTable[[#This Row],[Order Date]],"MMM")</f>
        <v>Jan</v>
      </c>
      <c r="G40" s="4" t="s">
        <v>11</v>
      </c>
      <c r="H40" s="4" t="s">
        <v>39</v>
      </c>
      <c r="I40" s="4" t="s">
        <v>2</v>
      </c>
      <c r="J40" s="4" t="s">
        <v>16</v>
      </c>
      <c r="K40" s="4" t="s">
        <v>23</v>
      </c>
      <c r="L40" s="4" t="s">
        <v>51</v>
      </c>
      <c r="M40" s="8">
        <v>2</v>
      </c>
      <c r="N40" s="5">
        <v>121.23</v>
      </c>
      <c r="O40" s="6">
        <v>0</v>
      </c>
      <c r="P40" s="5">
        <v>59.66</v>
      </c>
      <c r="Q40" s="5">
        <f t="shared" si="0"/>
        <v>242.46</v>
      </c>
      <c r="R40" s="5">
        <f t="shared" si="1"/>
        <v>119.32</v>
      </c>
      <c r="S40" s="5">
        <f t="shared" si="2"/>
        <v>123.14000000000001</v>
      </c>
      <c r="T40" s="7">
        <f t="shared" si="3"/>
        <v>0.50787758805576178</v>
      </c>
    </row>
    <row r="41" spans="1:20" ht="15.6">
      <c r="A41" s="2">
        <v>3685</v>
      </c>
      <c r="B41" s="3">
        <v>46032</v>
      </c>
      <c r="C41" s="17">
        <f>YEAR(SalesDataTable[[#This Row],[Order Date]])</f>
        <v>2026</v>
      </c>
      <c r="D41" s="19" t="str">
        <f>"Q"&amp;ROUNDUP(MONTH(SalesDataTable[[#This Row],[Order Date]])/3,0)</f>
        <v>Q1</v>
      </c>
      <c r="E41" s="17">
        <f>MONTH(SalesDataTable[[#This Row],[Order Date]])</f>
        <v>1</v>
      </c>
      <c r="F41" s="19" t="str">
        <f>TEXT(SalesDataTable[[#This Row],[Order Date]],"MMM")</f>
        <v>Jan</v>
      </c>
      <c r="G41" s="4" t="s">
        <v>20</v>
      </c>
      <c r="H41" s="4" t="s">
        <v>33</v>
      </c>
      <c r="I41" s="4" t="s">
        <v>2</v>
      </c>
      <c r="J41" s="4" t="s">
        <v>13</v>
      </c>
      <c r="K41" s="4" t="s">
        <v>14</v>
      </c>
      <c r="L41" s="4" t="s">
        <v>48</v>
      </c>
      <c r="M41" s="8">
        <v>3</v>
      </c>
      <c r="N41" s="5">
        <v>161.58000000000001</v>
      </c>
      <c r="O41" s="6">
        <v>0</v>
      </c>
      <c r="P41" s="5">
        <v>85.58</v>
      </c>
      <c r="Q41" s="5">
        <f t="shared" si="0"/>
        <v>484.74</v>
      </c>
      <c r="R41" s="5">
        <f t="shared" si="1"/>
        <v>256.74</v>
      </c>
      <c r="S41" s="5">
        <f t="shared" si="2"/>
        <v>228</v>
      </c>
      <c r="T41" s="7">
        <f t="shared" si="3"/>
        <v>0.47035524198539425</v>
      </c>
    </row>
    <row r="42" spans="1:20" ht="15.6">
      <c r="A42" s="2">
        <v>3796</v>
      </c>
      <c r="B42" s="3">
        <v>46032</v>
      </c>
      <c r="C42" s="17">
        <f>YEAR(SalesDataTable[[#This Row],[Order Date]])</f>
        <v>2026</v>
      </c>
      <c r="D42" s="19" t="str">
        <f>"Q"&amp;ROUNDUP(MONTH(SalesDataTable[[#This Row],[Order Date]])/3,0)</f>
        <v>Q1</v>
      </c>
      <c r="E42" s="17">
        <f>MONTH(SalesDataTable[[#This Row],[Order Date]])</f>
        <v>1</v>
      </c>
      <c r="F42" s="19" t="str">
        <f>TEXT(SalesDataTable[[#This Row],[Order Date]],"MMM")</f>
        <v>Jan</v>
      </c>
      <c r="G42" s="4" t="s">
        <v>20</v>
      </c>
      <c r="H42" s="4" t="s">
        <v>33</v>
      </c>
      <c r="I42" s="4" t="s">
        <v>19</v>
      </c>
      <c r="J42" s="4" t="s">
        <v>3</v>
      </c>
      <c r="K42" s="4" t="s">
        <v>14</v>
      </c>
      <c r="L42" s="4" t="s">
        <v>48</v>
      </c>
      <c r="M42" s="8">
        <v>2</v>
      </c>
      <c r="N42" s="5">
        <v>166.84</v>
      </c>
      <c r="O42" s="6">
        <v>0</v>
      </c>
      <c r="P42" s="5">
        <v>88.67</v>
      </c>
      <c r="Q42" s="5">
        <f t="shared" si="0"/>
        <v>333.68</v>
      </c>
      <c r="R42" s="5">
        <f t="shared" si="1"/>
        <v>177.34</v>
      </c>
      <c r="S42" s="5">
        <f t="shared" si="2"/>
        <v>156.34</v>
      </c>
      <c r="T42" s="7">
        <f t="shared" si="3"/>
        <v>0.4685327259649964</v>
      </c>
    </row>
    <row r="43" spans="1:20" ht="15.6">
      <c r="A43" s="2">
        <v>387</v>
      </c>
      <c r="B43" s="3">
        <v>46033</v>
      </c>
      <c r="C43" s="17">
        <f>YEAR(SalesDataTable[[#This Row],[Order Date]])</f>
        <v>2026</v>
      </c>
      <c r="D43" s="19" t="str">
        <f>"Q"&amp;ROUNDUP(MONTH(SalesDataTable[[#This Row],[Order Date]])/3,0)</f>
        <v>Q1</v>
      </c>
      <c r="E43" s="17">
        <f>MONTH(SalesDataTable[[#This Row],[Order Date]])</f>
        <v>1</v>
      </c>
      <c r="F43" s="19" t="str">
        <f>TEXT(SalesDataTable[[#This Row],[Order Date]],"MMM")</f>
        <v>Jan</v>
      </c>
      <c r="G43" s="4" t="s">
        <v>11</v>
      </c>
      <c r="H43" s="4" t="s">
        <v>25</v>
      </c>
      <c r="I43" s="4" t="s">
        <v>2</v>
      </c>
      <c r="J43" s="4" t="s">
        <v>3</v>
      </c>
      <c r="K43" s="4" t="s">
        <v>9</v>
      </c>
      <c r="L43" s="4" t="s">
        <v>37</v>
      </c>
      <c r="M43" s="8">
        <v>1</v>
      </c>
      <c r="N43" s="5">
        <v>150.96</v>
      </c>
      <c r="O43" s="6">
        <v>0</v>
      </c>
      <c r="P43" s="5">
        <v>77.5</v>
      </c>
      <c r="Q43" s="5">
        <f t="shared" si="0"/>
        <v>150.96</v>
      </c>
      <c r="R43" s="5">
        <f t="shared" si="1"/>
        <v>77.5</v>
      </c>
      <c r="S43" s="5">
        <f t="shared" si="2"/>
        <v>73.460000000000008</v>
      </c>
      <c r="T43" s="7">
        <f t="shared" si="3"/>
        <v>0.48661897191308956</v>
      </c>
    </row>
    <row r="44" spans="1:20" ht="15.6">
      <c r="A44" s="2">
        <v>2796</v>
      </c>
      <c r="B44" s="3">
        <v>46033</v>
      </c>
      <c r="C44" s="17">
        <f>YEAR(SalesDataTable[[#This Row],[Order Date]])</f>
        <v>2026</v>
      </c>
      <c r="D44" s="19" t="str">
        <f>"Q"&amp;ROUNDUP(MONTH(SalesDataTable[[#This Row],[Order Date]])/3,0)</f>
        <v>Q1</v>
      </c>
      <c r="E44" s="17">
        <f>MONTH(SalesDataTable[[#This Row],[Order Date]])</f>
        <v>1</v>
      </c>
      <c r="F44" s="19" t="str">
        <f>TEXT(SalesDataTable[[#This Row],[Order Date]],"MMM")</f>
        <v>Jan</v>
      </c>
      <c r="G44" s="4" t="s">
        <v>20</v>
      </c>
      <c r="H44" s="4" t="s">
        <v>31</v>
      </c>
      <c r="I44" s="4" t="s">
        <v>19</v>
      </c>
      <c r="J44" s="4" t="s">
        <v>3</v>
      </c>
      <c r="K44" s="4" t="s">
        <v>14</v>
      </c>
      <c r="L44" s="4" t="s">
        <v>15</v>
      </c>
      <c r="M44" s="8">
        <v>3</v>
      </c>
      <c r="N44" s="5">
        <v>36.33</v>
      </c>
      <c r="O44" s="6">
        <v>0.05</v>
      </c>
      <c r="P44" s="5">
        <v>13.27</v>
      </c>
      <c r="Q44" s="5">
        <f t="shared" si="0"/>
        <v>103.54049999999999</v>
      </c>
      <c r="R44" s="5">
        <f t="shared" si="1"/>
        <v>39.81</v>
      </c>
      <c r="S44" s="5">
        <f t="shared" si="2"/>
        <v>63.730499999999992</v>
      </c>
      <c r="T44" s="7">
        <f t="shared" si="3"/>
        <v>0.61551277036521934</v>
      </c>
    </row>
    <row r="45" spans="1:20" ht="15.6">
      <c r="A45" s="2">
        <v>3703</v>
      </c>
      <c r="B45" s="3">
        <v>46033</v>
      </c>
      <c r="C45" s="17">
        <f>YEAR(SalesDataTable[[#This Row],[Order Date]])</f>
        <v>2026</v>
      </c>
      <c r="D45" s="19" t="str">
        <f>"Q"&amp;ROUNDUP(MONTH(SalesDataTable[[#This Row],[Order Date]])/3,0)</f>
        <v>Q1</v>
      </c>
      <c r="E45" s="17">
        <f>MONTH(SalesDataTable[[#This Row],[Order Date]])</f>
        <v>1</v>
      </c>
      <c r="F45" s="19" t="str">
        <f>TEXT(SalesDataTable[[#This Row],[Order Date]],"MMM")</f>
        <v>Jan</v>
      </c>
      <c r="G45" s="4" t="s">
        <v>20</v>
      </c>
      <c r="H45" s="4" t="s">
        <v>33</v>
      </c>
      <c r="I45" s="4" t="s">
        <v>2</v>
      </c>
      <c r="J45" s="4" t="s">
        <v>3</v>
      </c>
      <c r="K45" s="4" t="s">
        <v>14</v>
      </c>
      <c r="L45" s="4" t="s">
        <v>15</v>
      </c>
      <c r="M45" s="8">
        <v>1</v>
      </c>
      <c r="N45" s="5">
        <v>35.340000000000003</v>
      </c>
      <c r="O45" s="6">
        <v>0.1</v>
      </c>
      <c r="P45" s="5">
        <v>13.36</v>
      </c>
      <c r="Q45" s="5">
        <f t="shared" si="0"/>
        <v>31.806000000000004</v>
      </c>
      <c r="R45" s="5">
        <f t="shared" si="1"/>
        <v>13.36</v>
      </c>
      <c r="S45" s="5">
        <f t="shared" si="2"/>
        <v>18.446000000000005</v>
      </c>
      <c r="T45" s="7">
        <f t="shared" si="3"/>
        <v>0.5799534678991386</v>
      </c>
    </row>
    <row r="46" spans="1:20" ht="15.6">
      <c r="A46" s="2">
        <v>4674</v>
      </c>
      <c r="B46" s="3">
        <v>46033</v>
      </c>
      <c r="C46" s="17">
        <f>YEAR(SalesDataTable[[#This Row],[Order Date]])</f>
        <v>2026</v>
      </c>
      <c r="D46" s="19" t="str">
        <f>"Q"&amp;ROUNDUP(MONTH(SalesDataTable[[#This Row],[Order Date]])/3,0)</f>
        <v>Q1</v>
      </c>
      <c r="E46" s="17">
        <f>MONTH(SalesDataTable[[#This Row],[Order Date]])</f>
        <v>1</v>
      </c>
      <c r="F46" s="19" t="str">
        <f>TEXT(SalesDataTable[[#This Row],[Order Date]],"MMM")</f>
        <v>Jan</v>
      </c>
      <c r="G46" s="4" t="s">
        <v>20</v>
      </c>
      <c r="H46" s="4" t="s">
        <v>33</v>
      </c>
      <c r="I46" s="4" t="s">
        <v>2</v>
      </c>
      <c r="J46" s="4" t="s">
        <v>3</v>
      </c>
      <c r="K46" s="4" t="s">
        <v>14</v>
      </c>
      <c r="L46" s="4" t="s">
        <v>32</v>
      </c>
      <c r="M46" s="8">
        <v>2</v>
      </c>
      <c r="N46" s="5">
        <v>46.27</v>
      </c>
      <c r="O46" s="6">
        <v>0</v>
      </c>
      <c r="P46" s="5">
        <v>18.23</v>
      </c>
      <c r="Q46" s="5">
        <f t="shared" si="0"/>
        <v>92.54</v>
      </c>
      <c r="R46" s="5">
        <f t="shared" si="1"/>
        <v>36.46</v>
      </c>
      <c r="S46" s="5">
        <f t="shared" si="2"/>
        <v>56.080000000000005</v>
      </c>
      <c r="T46" s="7">
        <f t="shared" si="3"/>
        <v>0.60600821266479366</v>
      </c>
    </row>
    <row r="47" spans="1:20" ht="15.6">
      <c r="A47" s="2">
        <v>4789</v>
      </c>
      <c r="B47" s="3">
        <v>46033</v>
      </c>
      <c r="C47" s="17">
        <f>YEAR(SalesDataTable[[#This Row],[Order Date]])</f>
        <v>2026</v>
      </c>
      <c r="D47" s="19" t="str">
        <f>"Q"&amp;ROUNDUP(MONTH(SalesDataTable[[#This Row],[Order Date]])/3,0)</f>
        <v>Q1</v>
      </c>
      <c r="E47" s="17">
        <f>MONTH(SalesDataTable[[#This Row],[Order Date]])</f>
        <v>1</v>
      </c>
      <c r="F47" s="19" t="str">
        <f>TEXT(SalesDataTable[[#This Row],[Order Date]],"MMM")</f>
        <v>Jan</v>
      </c>
      <c r="G47" s="4" t="s">
        <v>20</v>
      </c>
      <c r="H47" s="4" t="s">
        <v>31</v>
      </c>
      <c r="I47" s="4" t="s">
        <v>2</v>
      </c>
      <c r="J47" s="4" t="s">
        <v>3</v>
      </c>
      <c r="K47" s="4" t="s">
        <v>4</v>
      </c>
      <c r="L47" s="4" t="s">
        <v>5</v>
      </c>
      <c r="M47" s="8">
        <v>1</v>
      </c>
      <c r="N47" s="5">
        <v>79.930000000000007</v>
      </c>
      <c r="O47" s="6">
        <v>0.05</v>
      </c>
      <c r="P47" s="5">
        <v>43.73</v>
      </c>
      <c r="Q47" s="5">
        <f t="shared" si="0"/>
        <v>75.933500000000009</v>
      </c>
      <c r="R47" s="5">
        <f t="shared" si="1"/>
        <v>43.73</v>
      </c>
      <c r="S47" s="5">
        <f t="shared" si="2"/>
        <v>32.203500000000012</v>
      </c>
      <c r="T47" s="7">
        <f t="shared" si="3"/>
        <v>0.42410135184075554</v>
      </c>
    </row>
    <row r="48" spans="1:20" ht="15.6">
      <c r="A48" s="2">
        <v>804</v>
      </c>
      <c r="B48" s="3">
        <v>46034</v>
      </c>
      <c r="C48" s="17">
        <f>YEAR(SalesDataTable[[#This Row],[Order Date]])</f>
        <v>2026</v>
      </c>
      <c r="D48" s="19" t="str">
        <f>"Q"&amp;ROUNDUP(MONTH(SalesDataTable[[#This Row],[Order Date]])/3,0)</f>
        <v>Q1</v>
      </c>
      <c r="E48" s="17">
        <f>MONTH(SalesDataTable[[#This Row],[Order Date]])</f>
        <v>1</v>
      </c>
      <c r="F48" s="19" t="str">
        <f>TEXT(SalesDataTable[[#This Row],[Order Date]],"MMM")</f>
        <v>Jan</v>
      </c>
      <c r="G48" s="4" t="s">
        <v>6</v>
      </c>
      <c r="H48" s="4" t="s">
        <v>43</v>
      </c>
      <c r="I48" s="4" t="s">
        <v>19</v>
      </c>
      <c r="J48" s="4" t="s">
        <v>13</v>
      </c>
      <c r="K48" s="4" t="s">
        <v>9</v>
      </c>
      <c r="L48" s="4" t="s">
        <v>17</v>
      </c>
      <c r="M48" s="8">
        <v>1</v>
      </c>
      <c r="N48" s="5">
        <v>141.25</v>
      </c>
      <c r="O48" s="6">
        <v>0</v>
      </c>
      <c r="P48" s="5">
        <v>78.72</v>
      </c>
      <c r="Q48" s="5">
        <f t="shared" si="0"/>
        <v>141.25</v>
      </c>
      <c r="R48" s="5">
        <f t="shared" si="1"/>
        <v>78.72</v>
      </c>
      <c r="S48" s="5">
        <f t="shared" si="2"/>
        <v>62.53</v>
      </c>
      <c r="T48" s="7">
        <f t="shared" si="3"/>
        <v>0.44269026548672569</v>
      </c>
    </row>
    <row r="49" spans="1:20" ht="15.6">
      <c r="A49" s="2">
        <v>1780</v>
      </c>
      <c r="B49" s="3">
        <v>46034</v>
      </c>
      <c r="C49" s="17">
        <f>YEAR(SalesDataTable[[#This Row],[Order Date]])</f>
        <v>2026</v>
      </c>
      <c r="D49" s="19" t="str">
        <f>"Q"&amp;ROUNDUP(MONTH(SalesDataTable[[#This Row],[Order Date]])/3,0)</f>
        <v>Q1</v>
      </c>
      <c r="E49" s="17">
        <f>MONTH(SalesDataTable[[#This Row],[Order Date]])</f>
        <v>1</v>
      </c>
      <c r="F49" s="19" t="str">
        <f>TEXT(SalesDataTable[[#This Row],[Order Date]],"MMM")</f>
        <v>Jan</v>
      </c>
      <c r="G49" s="4" t="s">
        <v>20</v>
      </c>
      <c r="H49" s="4" t="s">
        <v>33</v>
      </c>
      <c r="I49" s="4" t="s">
        <v>2</v>
      </c>
      <c r="J49" s="4" t="s">
        <v>3</v>
      </c>
      <c r="K49" s="4" t="s">
        <v>4</v>
      </c>
      <c r="L49" s="4" t="s">
        <v>30</v>
      </c>
      <c r="M49" s="8">
        <v>2</v>
      </c>
      <c r="N49" s="5">
        <v>103.64</v>
      </c>
      <c r="O49" s="6">
        <v>0.1</v>
      </c>
      <c r="P49" s="5">
        <v>50.96</v>
      </c>
      <c r="Q49" s="5">
        <f t="shared" si="0"/>
        <v>186.55199999999999</v>
      </c>
      <c r="R49" s="5">
        <f t="shared" si="1"/>
        <v>101.92</v>
      </c>
      <c r="S49" s="5">
        <f t="shared" si="2"/>
        <v>84.631999999999991</v>
      </c>
      <c r="T49" s="7">
        <f t="shared" si="3"/>
        <v>0.45366439384193147</v>
      </c>
    </row>
    <row r="50" spans="1:20" ht="15.6">
      <c r="A50" s="2">
        <v>2844</v>
      </c>
      <c r="B50" s="3">
        <v>46034</v>
      </c>
      <c r="C50" s="17">
        <f>YEAR(SalesDataTable[[#This Row],[Order Date]])</f>
        <v>2026</v>
      </c>
      <c r="D50" s="19" t="str">
        <f>"Q"&amp;ROUNDUP(MONTH(SalesDataTable[[#This Row],[Order Date]])/3,0)</f>
        <v>Q1</v>
      </c>
      <c r="E50" s="17">
        <f>MONTH(SalesDataTable[[#This Row],[Order Date]])</f>
        <v>1</v>
      </c>
      <c r="F50" s="19" t="str">
        <f>TEXT(SalesDataTable[[#This Row],[Order Date]],"MMM")</f>
        <v>Jan</v>
      </c>
      <c r="G50" s="4" t="s">
        <v>0</v>
      </c>
      <c r="H50" s="4" t="s">
        <v>1</v>
      </c>
      <c r="I50" s="4" t="s">
        <v>2</v>
      </c>
      <c r="J50" s="4" t="s">
        <v>13</v>
      </c>
      <c r="K50" s="4" t="s">
        <v>14</v>
      </c>
      <c r="L50" s="4" t="s">
        <v>44</v>
      </c>
      <c r="M50" s="8">
        <v>1</v>
      </c>
      <c r="N50" s="5">
        <v>136.18</v>
      </c>
      <c r="O50" s="6">
        <v>0</v>
      </c>
      <c r="P50" s="5">
        <v>68.34</v>
      </c>
      <c r="Q50" s="5">
        <f t="shared" si="0"/>
        <v>136.18</v>
      </c>
      <c r="R50" s="5">
        <f t="shared" si="1"/>
        <v>68.34</v>
      </c>
      <c r="S50" s="5">
        <f t="shared" si="2"/>
        <v>67.84</v>
      </c>
      <c r="T50" s="7">
        <f t="shared" si="3"/>
        <v>0.498164194448524</v>
      </c>
    </row>
    <row r="51" spans="1:20" ht="15.6">
      <c r="A51" s="2">
        <v>3068</v>
      </c>
      <c r="B51" s="3">
        <v>46034</v>
      </c>
      <c r="C51" s="17">
        <f>YEAR(SalesDataTable[[#This Row],[Order Date]])</f>
        <v>2026</v>
      </c>
      <c r="D51" s="19" t="str">
        <f>"Q"&amp;ROUNDUP(MONTH(SalesDataTable[[#This Row],[Order Date]])/3,0)</f>
        <v>Q1</v>
      </c>
      <c r="E51" s="17">
        <f>MONTH(SalesDataTable[[#This Row],[Order Date]])</f>
        <v>1</v>
      </c>
      <c r="F51" s="19" t="str">
        <f>TEXT(SalesDataTable[[#This Row],[Order Date]],"MMM")</f>
        <v>Jan</v>
      </c>
      <c r="G51" s="4" t="s">
        <v>11</v>
      </c>
      <c r="H51" s="4" t="s">
        <v>12</v>
      </c>
      <c r="I51" s="4" t="s">
        <v>28</v>
      </c>
      <c r="J51" s="4" t="s">
        <v>13</v>
      </c>
      <c r="K51" s="4" t="s">
        <v>34</v>
      </c>
      <c r="L51" s="4" t="s">
        <v>42</v>
      </c>
      <c r="M51" s="8">
        <v>1</v>
      </c>
      <c r="N51" s="5">
        <v>36.43</v>
      </c>
      <c r="O51" s="6">
        <v>0</v>
      </c>
      <c r="P51" s="5">
        <v>14.33</v>
      </c>
      <c r="Q51" s="5">
        <f t="shared" si="0"/>
        <v>36.43</v>
      </c>
      <c r="R51" s="5">
        <f t="shared" si="1"/>
        <v>14.33</v>
      </c>
      <c r="S51" s="5">
        <f t="shared" si="2"/>
        <v>22.1</v>
      </c>
      <c r="T51" s="7">
        <f t="shared" si="3"/>
        <v>0.60664287674993145</v>
      </c>
    </row>
    <row r="52" spans="1:20" ht="15.6">
      <c r="A52" s="2">
        <v>3096</v>
      </c>
      <c r="B52" s="3">
        <v>46034</v>
      </c>
      <c r="C52" s="17">
        <f>YEAR(SalesDataTable[[#This Row],[Order Date]])</f>
        <v>2026</v>
      </c>
      <c r="D52" s="19" t="str">
        <f>"Q"&amp;ROUNDUP(MONTH(SalesDataTable[[#This Row],[Order Date]])/3,0)</f>
        <v>Q1</v>
      </c>
      <c r="E52" s="17">
        <f>MONTH(SalesDataTable[[#This Row],[Order Date]])</f>
        <v>1</v>
      </c>
      <c r="F52" s="19" t="str">
        <f>TEXT(SalesDataTable[[#This Row],[Order Date]],"MMM")</f>
        <v>Jan</v>
      </c>
      <c r="G52" s="4" t="s">
        <v>20</v>
      </c>
      <c r="H52" s="4" t="s">
        <v>31</v>
      </c>
      <c r="I52" s="4" t="s">
        <v>2</v>
      </c>
      <c r="J52" s="4" t="s">
        <v>13</v>
      </c>
      <c r="K52" s="4" t="s">
        <v>34</v>
      </c>
      <c r="L52" s="4" t="s">
        <v>45</v>
      </c>
      <c r="M52" s="8">
        <v>2</v>
      </c>
      <c r="N52" s="5">
        <v>50.51</v>
      </c>
      <c r="O52" s="6">
        <v>0.1</v>
      </c>
      <c r="P52" s="5">
        <v>21.84</v>
      </c>
      <c r="Q52" s="5">
        <f t="shared" si="0"/>
        <v>90.917999999999992</v>
      </c>
      <c r="R52" s="5">
        <f t="shared" si="1"/>
        <v>43.68</v>
      </c>
      <c r="S52" s="5">
        <f t="shared" si="2"/>
        <v>47.237999999999992</v>
      </c>
      <c r="T52" s="7">
        <f t="shared" si="3"/>
        <v>0.5195670824259222</v>
      </c>
    </row>
    <row r="53" spans="1:20" ht="15.6">
      <c r="A53" s="2">
        <v>3129</v>
      </c>
      <c r="B53" s="3">
        <v>46034</v>
      </c>
      <c r="C53" s="17">
        <f>YEAR(SalesDataTable[[#This Row],[Order Date]])</f>
        <v>2026</v>
      </c>
      <c r="D53" s="19" t="str">
        <f>"Q"&amp;ROUNDUP(MONTH(SalesDataTable[[#This Row],[Order Date]])/3,0)</f>
        <v>Q1</v>
      </c>
      <c r="E53" s="17">
        <f>MONTH(SalesDataTable[[#This Row],[Order Date]])</f>
        <v>1</v>
      </c>
      <c r="F53" s="19" t="str">
        <f>TEXT(SalesDataTable[[#This Row],[Order Date]],"MMM")</f>
        <v>Jan</v>
      </c>
      <c r="G53" s="4" t="s">
        <v>20</v>
      </c>
      <c r="H53" s="4" t="s">
        <v>47</v>
      </c>
      <c r="I53" s="4" t="s">
        <v>19</v>
      </c>
      <c r="J53" s="4" t="s">
        <v>3</v>
      </c>
      <c r="K53" s="4" t="s">
        <v>34</v>
      </c>
      <c r="L53" s="4" t="s">
        <v>38</v>
      </c>
      <c r="M53" s="8">
        <v>1</v>
      </c>
      <c r="N53" s="5">
        <v>123</v>
      </c>
      <c r="O53" s="6">
        <v>0</v>
      </c>
      <c r="P53" s="5">
        <v>67.3</v>
      </c>
      <c r="Q53" s="5">
        <f t="shared" si="0"/>
        <v>123</v>
      </c>
      <c r="R53" s="5">
        <f t="shared" si="1"/>
        <v>67.3</v>
      </c>
      <c r="S53" s="5">
        <f t="shared" si="2"/>
        <v>55.7</v>
      </c>
      <c r="T53" s="7">
        <f t="shared" si="3"/>
        <v>0.45284552845528458</v>
      </c>
    </row>
    <row r="54" spans="1:20" ht="15.6">
      <c r="A54" s="2">
        <v>3948</v>
      </c>
      <c r="B54" s="3">
        <v>46034</v>
      </c>
      <c r="C54" s="17">
        <f>YEAR(SalesDataTable[[#This Row],[Order Date]])</f>
        <v>2026</v>
      </c>
      <c r="D54" s="19" t="str">
        <f>"Q"&amp;ROUNDUP(MONTH(SalesDataTable[[#This Row],[Order Date]])/3,0)</f>
        <v>Q1</v>
      </c>
      <c r="E54" s="17">
        <f>MONTH(SalesDataTable[[#This Row],[Order Date]])</f>
        <v>1</v>
      </c>
      <c r="F54" s="19" t="str">
        <f>TEXT(SalesDataTable[[#This Row],[Order Date]],"MMM")</f>
        <v>Jan</v>
      </c>
      <c r="G54" s="4" t="s">
        <v>6</v>
      </c>
      <c r="H54" s="4" t="s">
        <v>49</v>
      </c>
      <c r="I54" s="4" t="s">
        <v>2</v>
      </c>
      <c r="J54" s="4" t="s">
        <v>13</v>
      </c>
      <c r="K54" s="4" t="s">
        <v>9</v>
      </c>
      <c r="L54" s="4" t="s">
        <v>46</v>
      </c>
      <c r="M54" s="8">
        <v>2</v>
      </c>
      <c r="N54" s="5">
        <v>72.239999999999995</v>
      </c>
      <c r="O54" s="6">
        <v>0</v>
      </c>
      <c r="P54" s="5">
        <v>32.94</v>
      </c>
      <c r="Q54" s="5">
        <f t="shared" si="0"/>
        <v>144.47999999999999</v>
      </c>
      <c r="R54" s="5">
        <f t="shared" si="1"/>
        <v>65.88</v>
      </c>
      <c r="S54" s="5">
        <f t="shared" si="2"/>
        <v>78.599999999999994</v>
      </c>
      <c r="T54" s="7">
        <f t="shared" si="3"/>
        <v>0.54401993355481726</v>
      </c>
    </row>
    <row r="55" spans="1:20" ht="15.6">
      <c r="A55" s="2">
        <v>5036</v>
      </c>
      <c r="B55" s="3">
        <v>46034</v>
      </c>
      <c r="C55" s="17">
        <f>YEAR(SalesDataTable[[#This Row],[Order Date]])</f>
        <v>2026</v>
      </c>
      <c r="D55" s="19" t="str">
        <f>"Q"&amp;ROUNDUP(MONTH(SalesDataTable[[#This Row],[Order Date]])/3,0)</f>
        <v>Q1</v>
      </c>
      <c r="E55" s="17">
        <f>MONTH(SalesDataTable[[#This Row],[Order Date]])</f>
        <v>1</v>
      </c>
      <c r="F55" s="19" t="str">
        <f>TEXT(SalesDataTable[[#This Row],[Order Date]],"MMM")</f>
        <v>Jan</v>
      </c>
      <c r="G55" s="4" t="s">
        <v>11</v>
      </c>
      <c r="H55" s="4" t="s">
        <v>18</v>
      </c>
      <c r="I55" s="4" t="s">
        <v>19</v>
      </c>
      <c r="J55" s="4" t="s">
        <v>3</v>
      </c>
      <c r="K55" s="4" t="s">
        <v>9</v>
      </c>
      <c r="L55" s="4" t="s">
        <v>37</v>
      </c>
      <c r="M55" s="8">
        <v>1</v>
      </c>
      <c r="N55" s="5">
        <v>151.11000000000001</v>
      </c>
      <c r="O55" s="6">
        <v>0.15</v>
      </c>
      <c r="P55" s="5">
        <v>79.650000000000006</v>
      </c>
      <c r="Q55" s="5">
        <f t="shared" si="0"/>
        <v>128.4435</v>
      </c>
      <c r="R55" s="5">
        <f t="shared" si="1"/>
        <v>79.650000000000006</v>
      </c>
      <c r="S55" s="5">
        <f t="shared" si="2"/>
        <v>48.793499999999995</v>
      </c>
      <c r="T55" s="7">
        <f t="shared" si="3"/>
        <v>0.37988298356865075</v>
      </c>
    </row>
    <row r="56" spans="1:20" ht="15.6">
      <c r="A56" s="2">
        <v>2681</v>
      </c>
      <c r="B56" s="3">
        <v>46035</v>
      </c>
      <c r="C56" s="17">
        <f>YEAR(SalesDataTable[[#This Row],[Order Date]])</f>
        <v>2026</v>
      </c>
      <c r="D56" s="19" t="str">
        <f>"Q"&amp;ROUNDUP(MONTH(SalesDataTable[[#This Row],[Order Date]])/3,0)</f>
        <v>Q1</v>
      </c>
      <c r="E56" s="17">
        <f>MONTH(SalesDataTable[[#This Row],[Order Date]])</f>
        <v>1</v>
      </c>
      <c r="F56" s="19" t="str">
        <f>TEXT(SalesDataTable[[#This Row],[Order Date]],"MMM")</f>
        <v>Jan</v>
      </c>
      <c r="G56" s="4" t="s">
        <v>20</v>
      </c>
      <c r="H56" s="4" t="s">
        <v>21</v>
      </c>
      <c r="I56" s="4" t="s">
        <v>2</v>
      </c>
      <c r="J56" s="4" t="s">
        <v>13</v>
      </c>
      <c r="K56" s="4" t="s">
        <v>9</v>
      </c>
      <c r="L56" s="4" t="s">
        <v>10</v>
      </c>
      <c r="M56" s="8">
        <v>1</v>
      </c>
      <c r="N56" s="5">
        <v>94.32</v>
      </c>
      <c r="O56" s="6">
        <v>0</v>
      </c>
      <c r="P56" s="5">
        <v>45.93</v>
      </c>
      <c r="Q56" s="5">
        <f t="shared" si="0"/>
        <v>94.32</v>
      </c>
      <c r="R56" s="5">
        <f t="shared" si="1"/>
        <v>45.93</v>
      </c>
      <c r="S56" s="5">
        <f t="shared" si="2"/>
        <v>48.389999999999993</v>
      </c>
      <c r="T56" s="7">
        <f t="shared" si="3"/>
        <v>0.51304071246819338</v>
      </c>
    </row>
    <row r="57" spans="1:20" ht="15.6">
      <c r="A57" s="2">
        <v>5101</v>
      </c>
      <c r="B57" s="3">
        <v>46035</v>
      </c>
      <c r="C57" s="17">
        <f>YEAR(SalesDataTable[[#This Row],[Order Date]])</f>
        <v>2026</v>
      </c>
      <c r="D57" s="19" t="str">
        <f>"Q"&amp;ROUNDUP(MONTH(SalesDataTable[[#This Row],[Order Date]])/3,0)</f>
        <v>Q1</v>
      </c>
      <c r="E57" s="17">
        <f>MONTH(SalesDataTable[[#This Row],[Order Date]])</f>
        <v>1</v>
      </c>
      <c r="F57" s="19" t="str">
        <f>TEXT(SalesDataTable[[#This Row],[Order Date]],"MMM")</f>
        <v>Jan</v>
      </c>
      <c r="G57" s="4" t="s">
        <v>6</v>
      </c>
      <c r="H57" s="4" t="s">
        <v>43</v>
      </c>
      <c r="I57" s="4" t="s">
        <v>2</v>
      </c>
      <c r="J57" s="4" t="s">
        <v>3</v>
      </c>
      <c r="K57" s="4" t="s">
        <v>4</v>
      </c>
      <c r="L57" s="4" t="s">
        <v>22</v>
      </c>
      <c r="M57" s="8">
        <v>3</v>
      </c>
      <c r="N57" s="5">
        <v>51.52</v>
      </c>
      <c r="O57" s="6">
        <v>0</v>
      </c>
      <c r="P57" s="5">
        <v>21.92</v>
      </c>
      <c r="Q57" s="5">
        <f t="shared" si="0"/>
        <v>154.56</v>
      </c>
      <c r="R57" s="5">
        <f t="shared" si="1"/>
        <v>65.760000000000005</v>
      </c>
      <c r="S57" s="5">
        <f t="shared" si="2"/>
        <v>88.8</v>
      </c>
      <c r="T57" s="7">
        <f t="shared" si="3"/>
        <v>0.57453416149068315</v>
      </c>
    </row>
    <row r="58" spans="1:20" ht="15.6">
      <c r="A58" s="2">
        <v>3871</v>
      </c>
      <c r="B58" s="3">
        <v>46036</v>
      </c>
      <c r="C58" s="17">
        <f>YEAR(SalesDataTable[[#This Row],[Order Date]])</f>
        <v>2026</v>
      </c>
      <c r="D58" s="19" t="str">
        <f>"Q"&amp;ROUNDUP(MONTH(SalesDataTable[[#This Row],[Order Date]])/3,0)</f>
        <v>Q1</v>
      </c>
      <c r="E58" s="17">
        <f>MONTH(SalesDataTable[[#This Row],[Order Date]])</f>
        <v>1</v>
      </c>
      <c r="F58" s="19" t="str">
        <f>TEXT(SalesDataTable[[#This Row],[Order Date]],"MMM")</f>
        <v>Jan</v>
      </c>
      <c r="G58" s="4" t="s">
        <v>0</v>
      </c>
      <c r="H58" s="4" t="s">
        <v>50</v>
      </c>
      <c r="I58" s="4" t="s">
        <v>2</v>
      </c>
      <c r="J58" s="4" t="s">
        <v>13</v>
      </c>
      <c r="K58" s="4" t="s">
        <v>9</v>
      </c>
      <c r="L58" s="4" t="s">
        <v>17</v>
      </c>
      <c r="M58" s="8">
        <v>2</v>
      </c>
      <c r="N58" s="5">
        <v>146.4</v>
      </c>
      <c r="O58" s="6">
        <v>0.05</v>
      </c>
      <c r="P58" s="5">
        <v>81.72</v>
      </c>
      <c r="Q58" s="5">
        <f t="shared" si="0"/>
        <v>278.16000000000003</v>
      </c>
      <c r="R58" s="5">
        <f t="shared" si="1"/>
        <v>163.44</v>
      </c>
      <c r="S58" s="5">
        <f t="shared" si="2"/>
        <v>114.72000000000003</v>
      </c>
      <c r="T58" s="7">
        <f t="shared" si="3"/>
        <v>0.4124245038826575</v>
      </c>
    </row>
    <row r="59" spans="1:20" ht="15.6">
      <c r="A59" s="2">
        <v>4643</v>
      </c>
      <c r="B59" s="3">
        <v>46036</v>
      </c>
      <c r="C59" s="17">
        <f>YEAR(SalesDataTable[[#This Row],[Order Date]])</f>
        <v>2026</v>
      </c>
      <c r="D59" s="19" t="str">
        <f>"Q"&amp;ROUNDUP(MONTH(SalesDataTable[[#This Row],[Order Date]])/3,0)</f>
        <v>Q1</v>
      </c>
      <c r="E59" s="17">
        <f>MONTH(SalesDataTable[[#This Row],[Order Date]])</f>
        <v>1</v>
      </c>
      <c r="F59" s="19" t="str">
        <f>TEXT(SalesDataTable[[#This Row],[Order Date]],"MMM")</f>
        <v>Jan</v>
      </c>
      <c r="G59" s="4" t="s">
        <v>0</v>
      </c>
      <c r="H59" s="4" t="s">
        <v>1</v>
      </c>
      <c r="I59" s="4" t="s">
        <v>8</v>
      </c>
      <c r="J59" s="4" t="s">
        <v>16</v>
      </c>
      <c r="K59" s="4" t="s">
        <v>14</v>
      </c>
      <c r="L59" s="4" t="s">
        <v>32</v>
      </c>
      <c r="M59" s="8">
        <v>3</v>
      </c>
      <c r="N59" s="5">
        <v>47.32</v>
      </c>
      <c r="O59" s="6">
        <v>0.1</v>
      </c>
      <c r="P59" s="5">
        <v>18.420000000000002</v>
      </c>
      <c r="Q59" s="5">
        <f t="shared" si="0"/>
        <v>127.76400000000001</v>
      </c>
      <c r="R59" s="5">
        <f t="shared" si="1"/>
        <v>55.260000000000005</v>
      </c>
      <c r="S59" s="5">
        <f t="shared" si="2"/>
        <v>72.504000000000005</v>
      </c>
      <c r="T59" s="7">
        <f t="shared" si="3"/>
        <v>0.56748379825302897</v>
      </c>
    </row>
    <row r="60" spans="1:20" ht="15.6">
      <c r="A60" s="2">
        <v>4703</v>
      </c>
      <c r="B60" s="3">
        <v>46036</v>
      </c>
      <c r="C60" s="17">
        <f>YEAR(SalesDataTable[[#This Row],[Order Date]])</f>
        <v>2026</v>
      </c>
      <c r="D60" s="19" t="str">
        <f>"Q"&amp;ROUNDUP(MONTH(SalesDataTable[[#This Row],[Order Date]])/3,0)</f>
        <v>Q1</v>
      </c>
      <c r="E60" s="17">
        <f>MONTH(SalesDataTable[[#This Row],[Order Date]])</f>
        <v>1</v>
      </c>
      <c r="F60" s="19" t="str">
        <f>TEXT(SalesDataTable[[#This Row],[Order Date]],"MMM")</f>
        <v>Jan</v>
      </c>
      <c r="G60" s="4" t="s">
        <v>20</v>
      </c>
      <c r="H60" s="4" t="s">
        <v>47</v>
      </c>
      <c r="I60" s="4" t="s">
        <v>19</v>
      </c>
      <c r="J60" s="4" t="s">
        <v>16</v>
      </c>
      <c r="K60" s="4" t="s">
        <v>34</v>
      </c>
      <c r="L60" s="4" t="s">
        <v>35</v>
      </c>
      <c r="M60" s="8">
        <v>2</v>
      </c>
      <c r="N60" s="5">
        <v>40.450000000000003</v>
      </c>
      <c r="O60" s="6">
        <v>0.05</v>
      </c>
      <c r="P60" s="5">
        <v>15.14</v>
      </c>
      <c r="Q60" s="5">
        <f t="shared" si="0"/>
        <v>76.855000000000004</v>
      </c>
      <c r="R60" s="5">
        <f t="shared" si="1"/>
        <v>30.28</v>
      </c>
      <c r="S60" s="5">
        <f t="shared" si="2"/>
        <v>46.575000000000003</v>
      </c>
      <c r="T60" s="7">
        <f t="shared" si="3"/>
        <v>0.60601132001821612</v>
      </c>
    </row>
    <row r="61" spans="1:20" ht="15.6">
      <c r="A61" s="2">
        <v>5068</v>
      </c>
      <c r="B61" s="3">
        <v>46036</v>
      </c>
      <c r="C61" s="17">
        <f>YEAR(SalesDataTable[[#This Row],[Order Date]])</f>
        <v>2026</v>
      </c>
      <c r="D61" s="19" t="str">
        <f>"Q"&amp;ROUNDUP(MONTH(SalesDataTable[[#This Row],[Order Date]])/3,0)</f>
        <v>Q1</v>
      </c>
      <c r="E61" s="17">
        <f>MONTH(SalesDataTable[[#This Row],[Order Date]])</f>
        <v>1</v>
      </c>
      <c r="F61" s="19" t="str">
        <f>TEXT(SalesDataTable[[#This Row],[Order Date]],"MMM")</f>
        <v>Jan</v>
      </c>
      <c r="G61" s="4" t="s">
        <v>0</v>
      </c>
      <c r="H61" s="4" t="s">
        <v>1</v>
      </c>
      <c r="I61" s="4" t="s">
        <v>2</v>
      </c>
      <c r="J61" s="4" t="s">
        <v>3</v>
      </c>
      <c r="K61" s="4" t="s">
        <v>14</v>
      </c>
      <c r="L61" s="4" t="s">
        <v>32</v>
      </c>
      <c r="M61" s="8">
        <v>2</v>
      </c>
      <c r="N61" s="5">
        <v>47.05</v>
      </c>
      <c r="O61" s="6">
        <v>0.1</v>
      </c>
      <c r="P61" s="5">
        <v>18.8</v>
      </c>
      <c r="Q61" s="5">
        <f t="shared" si="0"/>
        <v>84.69</v>
      </c>
      <c r="R61" s="5">
        <f t="shared" si="1"/>
        <v>37.6</v>
      </c>
      <c r="S61" s="5">
        <f t="shared" si="2"/>
        <v>47.089999999999996</v>
      </c>
      <c r="T61" s="7">
        <f t="shared" si="3"/>
        <v>0.55602786633604906</v>
      </c>
    </row>
    <row r="62" spans="1:20" ht="15.6">
      <c r="A62" s="2">
        <v>1539</v>
      </c>
      <c r="B62" s="3">
        <v>46037</v>
      </c>
      <c r="C62" s="17">
        <f>YEAR(SalesDataTable[[#This Row],[Order Date]])</f>
        <v>2026</v>
      </c>
      <c r="D62" s="19" t="str">
        <f>"Q"&amp;ROUNDUP(MONTH(SalesDataTable[[#This Row],[Order Date]])/3,0)</f>
        <v>Q1</v>
      </c>
      <c r="E62" s="17">
        <f>MONTH(SalesDataTable[[#This Row],[Order Date]])</f>
        <v>1</v>
      </c>
      <c r="F62" s="19" t="str">
        <f>TEXT(SalesDataTable[[#This Row],[Order Date]],"MMM")</f>
        <v>Jan</v>
      </c>
      <c r="G62" s="4" t="s">
        <v>20</v>
      </c>
      <c r="H62" s="4" t="s">
        <v>33</v>
      </c>
      <c r="I62" s="4" t="s">
        <v>19</v>
      </c>
      <c r="J62" s="4" t="s">
        <v>16</v>
      </c>
      <c r="K62" s="4" t="s">
        <v>34</v>
      </c>
      <c r="L62" s="4" t="s">
        <v>38</v>
      </c>
      <c r="M62" s="8">
        <v>3</v>
      </c>
      <c r="N62" s="5">
        <v>123.14</v>
      </c>
      <c r="O62" s="6">
        <v>0.05</v>
      </c>
      <c r="P62" s="5">
        <v>70.67</v>
      </c>
      <c r="Q62" s="5">
        <f t="shared" si="0"/>
        <v>350.94900000000001</v>
      </c>
      <c r="R62" s="5">
        <f t="shared" si="1"/>
        <v>212.01</v>
      </c>
      <c r="S62" s="5">
        <f t="shared" si="2"/>
        <v>138.93900000000002</v>
      </c>
      <c r="T62" s="7">
        <f t="shared" si="3"/>
        <v>0.39589513006163296</v>
      </c>
    </row>
    <row r="63" spans="1:20" ht="15.6">
      <c r="A63" s="2">
        <v>1709</v>
      </c>
      <c r="B63" s="3">
        <v>46037</v>
      </c>
      <c r="C63" s="17">
        <f>YEAR(SalesDataTable[[#This Row],[Order Date]])</f>
        <v>2026</v>
      </c>
      <c r="D63" s="19" t="str">
        <f>"Q"&amp;ROUNDUP(MONTH(SalesDataTable[[#This Row],[Order Date]])/3,0)</f>
        <v>Q1</v>
      </c>
      <c r="E63" s="17">
        <f>MONTH(SalesDataTable[[#This Row],[Order Date]])</f>
        <v>1</v>
      </c>
      <c r="F63" s="19" t="str">
        <f>TEXT(SalesDataTable[[#This Row],[Order Date]],"MMM")</f>
        <v>Jan</v>
      </c>
      <c r="G63" s="4" t="s">
        <v>20</v>
      </c>
      <c r="H63" s="4" t="s">
        <v>47</v>
      </c>
      <c r="I63" s="4" t="s">
        <v>2</v>
      </c>
      <c r="J63" s="4" t="s">
        <v>3</v>
      </c>
      <c r="K63" s="4" t="s">
        <v>9</v>
      </c>
      <c r="L63" s="4" t="s">
        <v>37</v>
      </c>
      <c r="M63" s="8">
        <v>2</v>
      </c>
      <c r="N63" s="5">
        <v>151.33000000000001</v>
      </c>
      <c r="O63" s="6">
        <v>0.1</v>
      </c>
      <c r="P63" s="5">
        <v>78.44</v>
      </c>
      <c r="Q63" s="5">
        <f t="shared" si="0"/>
        <v>272.39400000000001</v>
      </c>
      <c r="R63" s="5">
        <f t="shared" si="1"/>
        <v>156.88</v>
      </c>
      <c r="S63" s="5">
        <f t="shared" si="2"/>
        <v>115.51400000000001</v>
      </c>
      <c r="T63" s="7">
        <f t="shared" si="3"/>
        <v>0.42406954631893512</v>
      </c>
    </row>
    <row r="64" spans="1:20" ht="15.6">
      <c r="A64" s="2">
        <v>2702</v>
      </c>
      <c r="B64" s="3">
        <v>46037</v>
      </c>
      <c r="C64" s="17">
        <f>YEAR(SalesDataTable[[#This Row],[Order Date]])</f>
        <v>2026</v>
      </c>
      <c r="D64" s="19" t="str">
        <f>"Q"&amp;ROUNDUP(MONTH(SalesDataTable[[#This Row],[Order Date]])/3,0)</f>
        <v>Q1</v>
      </c>
      <c r="E64" s="17">
        <f>MONTH(SalesDataTable[[#This Row],[Order Date]])</f>
        <v>1</v>
      </c>
      <c r="F64" s="19" t="str">
        <f>TEXT(SalesDataTable[[#This Row],[Order Date]],"MMM")</f>
        <v>Jan</v>
      </c>
      <c r="G64" s="4" t="s">
        <v>6</v>
      </c>
      <c r="H64" s="4" t="s">
        <v>49</v>
      </c>
      <c r="I64" s="4" t="s">
        <v>2</v>
      </c>
      <c r="J64" s="4" t="s">
        <v>3</v>
      </c>
      <c r="K64" s="4" t="s">
        <v>9</v>
      </c>
      <c r="L64" s="4" t="s">
        <v>17</v>
      </c>
      <c r="M64" s="8">
        <v>5</v>
      </c>
      <c r="N64" s="5">
        <v>144.01</v>
      </c>
      <c r="O64" s="6">
        <v>0.05</v>
      </c>
      <c r="P64" s="5">
        <v>79.64</v>
      </c>
      <c r="Q64" s="5">
        <f t="shared" si="0"/>
        <v>684.0474999999999</v>
      </c>
      <c r="R64" s="5">
        <f t="shared" si="1"/>
        <v>398.2</v>
      </c>
      <c r="S64" s="5">
        <f t="shared" si="2"/>
        <v>285.84749999999991</v>
      </c>
      <c r="T64" s="7">
        <f t="shared" si="3"/>
        <v>0.41787668254032062</v>
      </c>
    </row>
    <row r="65" spans="1:20" ht="15.6">
      <c r="A65" s="2">
        <v>3176</v>
      </c>
      <c r="B65" s="3">
        <v>46037</v>
      </c>
      <c r="C65" s="17">
        <f>YEAR(SalesDataTable[[#This Row],[Order Date]])</f>
        <v>2026</v>
      </c>
      <c r="D65" s="19" t="str">
        <f>"Q"&amp;ROUNDUP(MONTH(SalesDataTable[[#This Row],[Order Date]])/3,0)</f>
        <v>Q1</v>
      </c>
      <c r="E65" s="17">
        <f>MONTH(SalesDataTable[[#This Row],[Order Date]])</f>
        <v>1</v>
      </c>
      <c r="F65" s="19" t="str">
        <f>TEXT(SalesDataTable[[#This Row],[Order Date]],"MMM")</f>
        <v>Jan</v>
      </c>
      <c r="G65" s="4" t="s">
        <v>20</v>
      </c>
      <c r="H65" s="4" t="s">
        <v>33</v>
      </c>
      <c r="I65" s="4" t="s">
        <v>2</v>
      </c>
      <c r="J65" s="4" t="s">
        <v>3</v>
      </c>
      <c r="K65" s="4" t="s">
        <v>9</v>
      </c>
      <c r="L65" s="4" t="s">
        <v>10</v>
      </c>
      <c r="M65" s="8">
        <v>3</v>
      </c>
      <c r="N65" s="5">
        <v>91.19</v>
      </c>
      <c r="O65" s="6">
        <v>0</v>
      </c>
      <c r="P65" s="5">
        <v>44.47</v>
      </c>
      <c r="Q65" s="5">
        <f t="shared" si="0"/>
        <v>273.57</v>
      </c>
      <c r="R65" s="5">
        <f t="shared" si="1"/>
        <v>133.41</v>
      </c>
      <c r="S65" s="5">
        <f t="shared" si="2"/>
        <v>140.16</v>
      </c>
      <c r="T65" s="7">
        <f t="shared" si="3"/>
        <v>0.5123368790437548</v>
      </c>
    </row>
    <row r="66" spans="1:20" ht="15.6">
      <c r="A66" s="2">
        <v>3705</v>
      </c>
      <c r="B66" s="3">
        <v>46037</v>
      </c>
      <c r="C66" s="17">
        <f>YEAR(SalesDataTable[[#This Row],[Order Date]])</f>
        <v>2026</v>
      </c>
      <c r="D66" s="19" t="str">
        <f>"Q"&amp;ROUNDUP(MONTH(SalesDataTable[[#This Row],[Order Date]])/3,0)</f>
        <v>Q1</v>
      </c>
      <c r="E66" s="17">
        <f>MONTH(SalesDataTable[[#This Row],[Order Date]])</f>
        <v>1</v>
      </c>
      <c r="F66" s="19" t="str">
        <f>TEXT(SalesDataTable[[#This Row],[Order Date]],"MMM")</f>
        <v>Jan</v>
      </c>
      <c r="G66" s="4" t="s">
        <v>20</v>
      </c>
      <c r="H66" s="4" t="s">
        <v>31</v>
      </c>
      <c r="I66" s="4" t="s">
        <v>19</v>
      </c>
      <c r="J66" s="4" t="s">
        <v>13</v>
      </c>
      <c r="K66" s="4" t="s">
        <v>14</v>
      </c>
      <c r="L66" s="4" t="s">
        <v>32</v>
      </c>
      <c r="M66" s="8">
        <v>2</v>
      </c>
      <c r="N66" s="5">
        <v>45.45</v>
      </c>
      <c r="O66" s="6">
        <v>0</v>
      </c>
      <c r="P66" s="5">
        <v>18.190000000000001</v>
      </c>
      <c r="Q66" s="5">
        <f t="shared" ref="Q66:Q129" si="4">M66*N66*(1-O66)</f>
        <v>90.9</v>
      </c>
      <c r="R66" s="5">
        <f t="shared" ref="R66:R129" si="5">M66*P66</f>
        <v>36.380000000000003</v>
      </c>
      <c r="S66" s="5">
        <f t="shared" ref="S66:S129" si="6">Q66-R66</f>
        <v>54.52</v>
      </c>
      <c r="T66" s="7">
        <f t="shared" ref="T66:T129" si="7">IFERROR(S66/Q66,0)</f>
        <v>0.59977997799779981</v>
      </c>
    </row>
    <row r="67" spans="1:20" ht="15.6">
      <c r="A67" s="2">
        <v>3736</v>
      </c>
      <c r="B67" s="3">
        <v>46037</v>
      </c>
      <c r="C67" s="17">
        <f>YEAR(SalesDataTable[[#This Row],[Order Date]])</f>
        <v>2026</v>
      </c>
      <c r="D67" s="19" t="str">
        <f>"Q"&amp;ROUNDUP(MONTH(SalesDataTable[[#This Row],[Order Date]])/3,0)</f>
        <v>Q1</v>
      </c>
      <c r="E67" s="17">
        <f>MONTH(SalesDataTable[[#This Row],[Order Date]])</f>
        <v>1</v>
      </c>
      <c r="F67" s="19" t="str">
        <f>TEXT(SalesDataTable[[#This Row],[Order Date]],"MMM")</f>
        <v>Jan</v>
      </c>
      <c r="G67" s="4" t="s">
        <v>6</v>
      </c>
      <c r="H67" s="4" t="s">
        <v>7</v>
      </c>
      <c r="I67" s="4" t="s">
        <v>28</v>
      </c>
      <c r="J67" s="4" t="s">
        <v>13</v>
      </c>
      <c r="K67" s="4" t="s">
        <v>34</v>
      </c>
      <c r="L67" s="4" t="s">
        <v>35</v>
      </c>
      <c r="M67" s="8">
        <v>1</v>
      </c>
      <c r="N67" s="5">
        <v>40.72</v>
      </c>
      <c r="O67" s="6">
        <v>0</v>
      </c>
      <c r="P67" s="5">
        <v>14.94</v>
      </c>
      <c r="Q67" s="5">
        <f t="shared" si="4"/>
        <v>40.72</v>
      </c>
      <c r="R67" s="5">
        <f t="shared" si="5"/>
        <v>14.94</v>
      </c>
      <c r="S67" s="5">
        <f t="shared" si="6"/>
        <v>25.78</v>
      </c>
      <c r="T67" s="7">
        <f t="shared" si="7"/>
        <v>0.6331041257367388</v>
      </c>
    </row>
    <row r="68" spans="1:20" ht="15.6">
      <c r="A68" s="2">
        <v>3967</v>
      </c>
      <c r="B68" s="3">
        <v>46037</v>
      </c>
      <c r="C68" s="17">
        <f>YEAR(SalesDataTable[[#This Row],[Order Date]])</f>
        <v>2026</v>
      </c>
      <c r="D68" s="19" t="str">
        <f>"Q"&amp;ROUNDUP(MONTH(SalesDataTable[[#This Row],[Order Date]])/3,0)</f>
        <v>Q1</v>
      </c>
      <c r="E68" s="17">
        <f>MONTH(SalesDataTable[[#This Row],[Order Date]])</f>
        <v>1</v>
      </c>
      <c r="F68" s="19" t="str">
        <f>TEXT(SalesDataTable[[#This Row],[Order Date]],"MMM")</f>
        <v>Jan</v>
      </c>
      <c r="G68" s="4" t="s">
        <v>6</v>
      </c>
      <c r="H68" s="4" t="s">
        <v>43</v>
      </c>
      <c r="I68" s="4" t="s">
        <v>2</v>
      </c>
      <c r="J68" s="4" t="s">
        <v>16</v>
      </c>
      <c r="K68" s="4" t="s">
        <v>14</v>
      </c>
      <c r="L68" s="4" t="s">
        <v>15</v>
      </c>
      <c r="M68" s="8">
        <v>2</v>
      </c>
      <c r="N68" s="5">
        <v>37.090000000000003</v>
      </c>
      <c r="O68" s="6">
        <v>0</v>
      </c>
      <c r="P68" s="5">
        <v>13.29</v>
      </c>
      <c r="Q68" s="5">
        <f t="shared" si="4"/>
        <v>74.180000000000007</v>
      </c>
      <c r="R68" s="5">
        <f t="shared" si="5"/>
        <v>26.58</v>
      </c>
      <c r="S68" s="5">
        <f t="shared" si="6"/>
        <v>47.600000000000009</v>
      </c>
      <c r="T68" s="7">
        <f t="shared" si="7"/>
        <v>0.64168239417632789</v>
      </c>
    </row>
    <row r="69" spans="1:20" ht="15.6">
      <c r="A69" s="2">
        <v>170</v>
      </c>
      <c r="B69" s="3">
        <v>46038</v>
      </c>
      <c r="C69" s="17">
        <f>YEAR(SalesDataTable[[#This Row],[Order Date]])</f>
        <v>2026</v>
      </c>
      <c r="D69" s="19" t="str">
        <f>"Q"&amp;ROUNDUP(MONTH(SalesDataTable[[#This Row],[Order Date]])/3,0)</f>
        <v>Q1</v>
      </c>
      <c r="E69" s="17">
        <f>MONTH(SalesDataTable[[#This Row],[Order Date]])</f>
        <v>1</v>
      </c>
      <c r="F69" s="19" t="str">
        <f>TEXT(SalesDataTable[[#This Row],[Order Date]],"MMM")</f>
        <v>Jan</v>
      </c>
      <c r="G69" s="4" t="s">
        <v>11</v>
      </c>
      <c r="H69" s="4" t="s">
        <v>39</v>
      </c>
      <c r="I69" s="4" t="s">
        <v>2</v>
      </c>
      <c r="J69" s="4" t="s">
        <v>13</v>
      </c>
      <c r="K69" s="4" t="s">
        <v>23</v>
      </c>
      <c r="L69" s="4" t="s">
        <v>51</v>
      </c>
      <c r="M69" s="8">
        <v>1</v>
      </c>
      <c r="N69" s="5">
        <v>124.45</v>
      </c>
      <c r="O69" s="6">
        <v>0.15</v>
      </c>
      <c r="P69" s="5">
        <v>59.77</v>
      </c>
      <c r="Q69" s="5">
        <f t="shared" si="4"/>
        <v>105.7825</v>
      </c>
      <c r="R69" s="5">
        <f t="shared" si="5"/>
        <v>59.77</v>
      </c>
      <c r="S69" s="5">
        <f t="shared" si="6"/>
        <v>46.012499999999996</v>
      </c>
      <c r="T69" s="7">
        <f t="shared" si="7"/>
        <v>0.43497270342447941</v>
      </c>
    </row>
    <row r="70" spans="1:20" ht="15.6">
      <c r="A70" s="2">
        <v>1040</v>
      </c>
      <c r="B70" s="3">
        <v>46038</v>
      </c>
      <c r="C70" s="17">
        <f>YEAR(SalesDataTable[[#This Row],[Order Date]])</f>
        <v>2026</v>
      </c>
      <c r="D70" s="19" t="str">
        <f>"Q"&amp;ROUNDUP(MONTH(SalesDataTable[[#This Row],[Order Date]])/3,0)</f>
        <v>Q1</v>
      </c>
      <c r="E70" s="17">
        <f>MONTH(SalesDataTable[[#This Row],[Order Date]])</f>
        <v>1</v>
      </c>
      <c r="F70" s="19" t="str">
        <f>TEXT(SalesDataTable[[#This Row],[Order Date]],"MMM")</f>
        <v>Jan</v>
      </c>
      <c r="G70" s="4" t="s">
        <v>0</v>
      </c>
      <c r="H70" s="4" t="s">
        <v>1</v>
      </c>
      <c r="I70" s="4" t="s">
        <v>19</v>
      </c>
      <c r="J70" s="4" t="s">
        <v>13</v>
      </c>
      <c r="K70" s="4" t="s">
        <v>14</v>
      </c>
      <c r="L70" s="4" t="s">
        <v>15</v>
      </c>
      <c r="M70" s="8">
        <v>1</v>
      </c>
      <c r="N70" s="5">
        <v>35.93</v>
      </c>
      <c r="O70" s="6">
        <v>0.05</v>
      </c>
      <c r="P70" s="5">
        <v>13.33</v>
      </c>
      <c r="Q70" s="5">
        <f t="shared" si="4"/>
        <v>34.133499999999998</v>
      </c>
      <c r="R70" s="5">
        <f t="shared" si="5"/>
        <v>13.33</v>
      </c>
      <c r="S70" s="5">
        <f t="shared" si="6"/>
        <v>20.8035</v>
      </c>
      <c r="T70" s="7">
        <f t="shared" si="7"/>
        <v>0.60947456311248482</v>
      </c>
    </row>
    <row r="71" spans="1:20" ht="15.6">
      <c r="A71" s="2">
        <v>2380</v>
      </c>
      <c r="B71" s="3">
        <v>46038</v>
      </c>
      <c r="C71" s="17">
        <f>YEAR(SalesDataTable[[#This Row],[Order Date]])</f>
        <v>2026</v>
      </c>
      <c r="D71" s="19" t="str">
        <f>"Q"&amp;ROUNDUP(MONTH(SalesDataTable[[#This Row],[Order Date]])/3,0)</f>
        <v>Q1</v>
      </c>
      <c r="E71" s="17">
        <f>MONTH(SalesDataTable[[#This Row],[Order Date]])</f>
        <v>1</v>
      </c>
      <c r="F71" s="19" t="str">
        <f>TEXT(SalesDataTable[[#This Row],[Order Date]],"MMM")</f>
        <v>Jan</v>
      </c>
      <c r="G71" s="4" t="s">
        <v>20</v>
      </c>
      <c r="H71" s="4" t="s">
        <v>47</v>
      </c>
      <c r="I71" s="4" t="s">
        <v>2</v>
      </c>
      <c r="J71" s="4" t="s">
        <v>3</v>
      </c>
      <c r="K71" s="4" t="s">
        <v>23</v>
      </c>
      <c r="L71" s="4" t="s">
        <v>51</v>
      </c>
      <c r="M71" s="8">
        <v>4</v>
      </c>
      <c r="N71" s="5">
        <v>121.8</v>
      </c>
      <c r="O71" s="6">
        <v>0.05</v>
      </c>
      <c r="P71" s="5">
        <v>59.57</v>
      </c>
      <c r="Q71" s="5">
        <f t="shared" si="4"/>
        <v>462.84</v>
      </c>
      <c r="R71" s="5">
        <f t="shared" si="5"/>
        <v>238.28</v>
      </c>
      <c r="S71" s="5">
        <f t="shared" si="6"/>
        <v>224.55999999999997</v>
      </c>
      <c r="T71" s="7">
        <f t="shared" si="7"/>
        <v>0.48517846339987897</v>
      </c>
    </row>
    <row r="72" spans="1:20" ht="15.6">
      <c r="A72" s="2">
        <v>3219</v>
      </c>
      <c r="B72" s="3">
        <v>46038</v>
      </c>
      <c r="C72" s="17">
        <f>YEAR(SalesDataTable[[#This Row],[Order Date]])</f>
        <v>2026</v>
      </c>
      <c r="D72" s="19" t="str">
        <f>"Q"&amp;ROUNDUP(MONTH(SalesDataTable[[#This Row],[Order Date]])/3,0)</f>
        <v>Q1</v>
      </c>
      <c r="E72" s="17">
        <f>MONTH(SalesDataTable[[#This Row],[Order Date]])</f>
        <v>1</v>
      </c>
      <c r="F72" s="19" t="str">
        <f>TEXT(SalesDataTable[[#This Row],[Order Date]],"MMM")</f>
        <v>Jan</v>
      </c>
      <c r="G72" s="4" t="s">
        <v>6</v>
      </c>
      <c r="H72" s="4" t="s">
        <v>41</v>
      </c>
      <c r="I72" s="4" t="s">
        <v>19</v>
      </c>
      <c r="J72" s="4" t="s">
        <v>3</v>
      </c>
      <c r="K72" s="4" t="s">
        <v>9</v>
      </c>
      <c r="L72" s="4" t="s">
        <v>10</v>
      </c>
      <c r="M72" s="8">
        <v>1</v>
      </c>
      <c r="N72" s="5">
        <v>92.6</v>
      </c>
      <c r="O72" s="6">
        <v>0.05</v>
      </c>
      <c r="P72" s="5">
        <v>44.15</v>
      </c>
      <c r="Q72" s="5">
        <f t="shared" si="4"/>
        <v>87.969999999999985</v>
      </c>
      <c r="R72" s="5">
        <f t="shared" si="5"/>
        <v>44.15</v>
      </c>
      <c r="S72" s="5">
        <f t="shared" si="6"/>
        <v>43.819999999999986</v>
      </c>
      <c r="T72" s="7">
        <f t="shared" si="7"/>
        <v>0.4981243605774695</v>
      </c>
    </row>
    <row r="73" spans="1:20" ht="15.6">
      <c r="A73" s="2">
        <v>4425</v>
      </c>
      <c r="B73" s="3">
        <v>46038</v>
      </c>
      <c r="C73" s="17">
        <f>YEAR(SalesDataTable[[#This Row],[Order Date]])</f>
        <v>2026</v>
      </c>
      <c r="D73" s="19" t="str">
        <f>"Q"&amp;ROUNDUP(MONTH(SalesDataTable[[#This Row],[Order Date]])/3,0)</f>
        <v>Q1</v>
      </c>
      <c r="E73" s="17">
        <f>MONTH(SalesDataTable[[#This Row],[Order Date]])</f>
        <v>1</v>
      </c>
      <c r="F73" s="19" t="str">
        <f>TEXT(SalesDataTable[[#This Row],[Order Date]],"MMM")</f>
        <v>Jan</v>
      </c>
      <c r="G73" s="4" t="s">
        <v>6</v>
      </c>
      <c r="H73" s="4" t="s">
        <v>43</v>
      </c>
      <c r="I73" s="4" t="s">
        <v>8</v>
      </c>
      <c r="J73" s="4" t="s">
        <v>16</v>
      </c>
      <c r="K73" s="4" t="s">
        <v>4</v>
      </c>
      <c r="L73" s="4" t="s">
        <v>30</v>
      </c>
      <c r="M73" s="8">
        <v>10</v>
      </c>
      <c r="N73" s="5">
        <v>102.68</v>
      </c>
      <c r="O73" s="6">
        <v>0.15</v>
      </c>
      <c r="P73" s="5">
        <v>51.07</v>
      </c>
      <c r="Q73" s="5">
        <f t="shared" si="4"/>
        <v>872.78000000000009</v>
      </c>
      <c r="R73" s="5">
        <f t="shared" si="5"/>
        <v>510.7</v>
      </c>
      <c r="S73" s="5">
        <f t="shared" si="6"/>
        <v>362.0800000000001</v>
      </c>
      <c r="T73" s="7">
        <f t="shared" si="7"/>
        <v>0.41485826897958256</v>
      </c>
    </row>
    <row r="74" spans="1:20" ht="15.6">
      <c r="A74" s="2">
        <v>4508</v>
      </c>
      <c r="B74" s="3">
        <v>46038</v>
      </c>
      <c r="C74" s="17">
        <f>YEAR(SalesDataTable[[#This Row],[Order Date]])</f>
        <v>2026</v>
      </c>
      <c r="D74" s="19" t="str">
        <f>"Q"&amp;ROUNDUP(MONTH(SalesDataTable[[#This Row],[Order Date]])/3,0)</f>
        <v>Q1</v>
      </c>
      <c r="E74" s="17">
        <f>MONTH(SalesDataTable[[#This Row],[Order Date]])</f>
        <v>1</v>
      </c>
      <c r="F74" s="19" t="str">
        <f>TEXT(SalesDataTable[[#This Row],[Order Date]],"MMM")</f>
        <v>Jan</v>
      </c>
      <c r="G74" s="4" t="s">
        <v>20</v>
      </c>
      <c r="H74" s="4" t="s">
        <v>47</v>
      </c>
      <c r="I74" s="4" t="s">
        <v>28</v>
      </c>
      <c r="J74" s="4" t="s">
        <v>13</v>
      </c>
      <c r="K74" s="4" t="s">
        <v>4</v>
      </c>
      <c r="L74" s="4" t="s">
        <v>26</v>
      </c>
      <c r="M74" s="8">
        <v>3</v>
      </c>
      <c r="N74" s="5">
        <v>40.92</v>
      </c>
      <c r="O74" s="6">
        <v>0.15</v>
      </c>
      <c r="P74" s="5">
        <v>16.71</v>
      </c>
      <c r="Q74" s="5">
        <f t="shared" si="4"/>
        <v>104.346</v>
      </c>
      <c r="R74" s="5">
        <f t="shared" si="5"/>
        <v>50.13</v>
      </c>
      <c r="S74" s="5">
        <f t="shared" si="6"/>
        <v>54.216000000000001</v>
      </c>
      <c r="T74" s="7">
        <f t="shared" si="7"/>
        <v>0.51957909263412105</v>
      </c>
    </row>
    <row r="75" spans="1:20" ht="15.6">
      <c r="A75" s="2">
        <v>4806</v>
      </c>
      <c r="B75" s="3">
        <v>46038</v>
      </c>
      <c r="C75" s="17">
        <f>YEAR(SalesDataTable[[#This Row],[Order Date]])</f>
        <v>2026</v>
      </c>
      <c r="D75" s="19" t="str">
        <f>"Q"&amp;ROUNDUP(MONTH(SalesDataTable[[#This Row],[Order Date]])/3,0)</f>
        <v>Q1</v>
      </c>
      <c r="E75" s="17">
        <f>MONTH(SalesDataTable[[#This Row],[Order Date]])</f>
        <v>1</v>
      </c>
      <c r="F75" s="19" t="str">
        <f>TEXT(SalesDataTable[[#This Row],[Order Date]],"MMM")</f>
        <v>Jan</v>
      </c>
      <c r="G75" s="4" t="s">
        <v>11</v>
      </c>
      <c r="H75" s="4" t="s">
        <v>52</v>
      </c>
      <c r="I75" s="4" t="s">
        <v>19</v>
      </c>
      <c r="J75" s="4" t="s">
        <v>13</v>
      </c>
      <c r="K75" s="4" t="s">
        <v>4</v>
      </c>
      <c r="L75" s="4" t="s">
        <v>30</v>
      </c>
      <c r="M75" s="8">
        <v>4</v>
      </c>
      <c r="N75" s="5">
        <v>102.68</v>
      </c>
      <c r="O75" s="6">
        <v>0</v>
      </c>
      <c r="P75" s="5">
        <v>50.83</v>
      </c>
      <c r="Q75" s="5">
        <f t="shared" si="4"/>
        <v>410.72</v>
      </c>
      <c r="R75" s="5">
        <f t="shared" si="5"/>
        <v>203.32</v>
      </c>
      <c r="S75" s="5">
        <f t="shared" si="6"/>
        <v>207.40000000000003</v>
      </c>
      <c r="T75" s="7">
        <f t="shared" si="7"/>
        <v>0.50496688741721862</v>
      </c>
    </row>
    <row r="76" spans="1:20" ht="15.6">
      <c r="A76" s="2">
        <v>755</v>
      </c>
      <c r="B76" s="3">
        <v>46039</v>
      </c>
      <c r="C76" s="17">
        <f>YEAR(SalesDataTable[[#This Row],[Order Date]])</f>
        <v>2026</v>
      </c>
      <c r="D76" s="19" t="str">
        <f>"Q"&amp;ROUNDUP(MONTH(SalesDataTable[[#This Row],[Order Date]])/3,0)</f>
        <v>Q1</v>
      </c>
      <c r="E76" s="17">
        <f>MONTH(SalesDataTable[[#This Row],[Order Date]])</f>
        <v>1</v>
      </c>
      <c r="F76" s="19" t="str">
        <f>TEXT(SalesDataTable[[#This Row],[Order Date]],"MMM")</f>
        <v>Jan</v>
      </c>
      <c r="G76" s="4" t="s">
        <v>0</v>
      </c>
      <c r="H76" s="4" t="s">
        <v>36</v>
      </c>
      <c r="I76" s="4" t="s">
        <v>28</v>
      </c>
      <c r="J76" s="4" t="s">
        <v>13</v>
      </c>
      <c r="K76" s="4" t="s">
        <v>14</v>
      </c>
      <c r="L76" s="4" t="s">
        <v>48</v>
      </c>
      <c r="M76" s="8">
        <v>2</v>
      </c>
      <c r="N76" s="5">
        <v>164.38</v>
      </c>
      <c r="O76" s="6">
        <v>0.05</v>
      </c>
      <c r="P76" s="5">
        <v>85.93</v>
      </c>
      <c r="Q76" s="5">
        <f t="shared" si="4"/>
        <v>312.322</v>
      </c>
      <c r="R76" s="5">
        <f t="shared" si="5"/>
        <v>171.86</v>
      </c>
      <c r="S76" s="5">
        <f t="shared" si="6"/>
        <v>140.46199999999999</v>
      </c>
      <c r="T76" s="7">
        <f t="shared" si="7"/>
        <v>0.44973456881039436</v>
      </c>
    </row>
    <row r="77" spans="1:20" ht="15.6">
      <c r="A77" s="2">
        <v>3171</v>
      </c>
      <c r="B77" s="3">
        <v>46039</v>
      </c>
      <c r="C77" s="17">
        <f>YEAR(SalesDataTable[[#This Row],[Order Date]])</f>
        <v>2026</v>
      </c>
      <c r="D77" s="19" t="str">
        <f>"Q"&amp;ROUNDUP(MONTH(SalesDataTable[[#This Row],[Order Date]])/3,0)</f>
        <v>Q1</v>
      </c>
      <c r="E77" s="17">
        <f>MONTH(SalesDataTable[[#This Row],[Order Date]])</f>
        <v>1</v>
      </c>
      <c r="F77" s="19" t="str">
        <f>TEXT(SalesDataTable[[#This Row],[Order Date]],"MMM")</f>
        <v>Jan</v>
      </c>
      <c r="G77" s="4" t="s">
        <v>0</v>
      </c>
      <c r="H77" s="4" t="s">
        <v>50</v>
      </c>
      <c r="I77" s="4" t="s">
        <v>19</v>
      </c>
      <c r="J77" s="4" t="s">
        <v>3</v>
      </c>
      <c r="K77" s="4" t="s">
        <v>4</v>
      </c>
      <c r="L77" s="4" t="s">
        <v>22</v>
      </c>
      <c r="M77" s="8">
        <v>1</v>
      </c>
      <c r="N77" s="5">
        <v>51.78</v>
      </c>
      <c r="O77" s="6">
        <v>0</v>
      </c>
      <c r="P77" s="5">
        <v>22.64</v>
      </c>
      <c r="Q77" s="5">
        <f t="shared" si="4"/>
        <v>51.78</v>
      </c>
      <c r="R77" s="5">
        <f t="shared" si="5"/>
        <v>22.64</v>
      </c>
      <c r="S77" s="5">
        <f t="shared" si="6"/>
        <v>29.14</v>
      </c>
      <c r="T77" s="7">
        <f t="shared" si="7"/>
        <v>0.56276554654306687</v>
      </c>
    </row>
    <row r="78" spans="1:20" ht="15.6">
      <c r="A78" s="2">
        <v>4277</v>
      </c>
      <c r="B78" s="3">
        <v>46039</v>
      </c>
      <c r="C78" s="17">
        <f>YEAR(SalesDataTable[[#This Row],[Order Date]])</f>
        <v>2026</v>
      </c>
      <c r="D78" s="19" t="str">
        <f>"Q"&amp;ROUNDUP(MONTH(SalesDataTable[[#This Row],[Order Date]])/3,0)</f>
        <v>Q1</v>
      </c>
      <c r="E78" s="17">
        <f>MONTH(SalesDataTable[[#This Row],[Order Date]])</f>
        <v>1</v>
      </c>
      <c r="F78" s="19" t="str">
        <f>TEXT(SalesDataTable[[#This Row],[Order Date]],"MMM")</f>
        <v>Jan</v>
      </c>
      <c r="G78" s="4" t="s">
        <v>6</v>
      </c>
      <c r="H78" s="4" t="s">
        <v>41</v>
      </c>
      <c r="I78" s="4" t="s">
        <v>19</v>
      </c>
      <c r="J78" s="4" t="s">
        <v>3</v>
      </c>
      <c r="K78" s="4" t="s">
        <v>34</v>
      </c>
      <c r="L78" s="4" t="s">
        <v>45</v>
      </c>
      <c r="M78" s="8">
        <v>1</v>
      </c>
      <c r="N78" s="5">
        <v>50.52</v>
      </c>
      <c r="O78" s="6">
        <v>0.05</v>
      </c>
      <c r="P78" s="5">
        <v>22.37</v>
      </c>
      <c r="Q78" s="5">
        <f t="shared" si="4"/>
        <v>47.994</v>
      </c>
      <c r="R78" s="5">
        <f t="shared" si="5"/>
        <v>22.37</v>
      </c>
      <c r="S78" s="5">
        <f t="shared" si="6"/>
        <v>25.623999999999999</v>
      </c>
      <c r="T78" s="7">
        <f t="shared" si="7"/>
        <v>0.5339000708421886</v>
      </c>
    </row>
    <row r="79" spans="1:20" ht="15.6">
      <c r="A79" s="2">
        <v>4648</v>
      </c>
      <c r="B79" s="3">
        <v>46039</v>
      </c>
      <c r="C79" s="17">
        <f>YEAR(SalesDataTable[[#This Row],[Order Date]])</f>
        <v>2026</v>
      </c>
      <c r="D79" s="19" t="str">
        <f>"Q"&amp;ROUNDUP(MONTH(SalesDataTable[[#This Row],[Order Date]])/3,0)</f>
        <v>Q1</v>
      </c>
      <c r="E79" s="17">
        <f>MONTH(SalesDataTable[[#This Row],[Order Date]])</f>
        <v>1</v>
      </c>
      <c r="F79" s="19" t="str">
        <f>TEXT(SalesDataTable[[#This Row],[Order Date]],"MMM")</f>
        <v>Jan</v>
      </c>
      <c r="G79" s="4" t="s">
        <v>6</v>
      </c>
      <c r="H79" s="4" t="s">
        <v>49</v>
      </c>
      <c r="I79" s="4" t="s">
        <v>28</v>
      </c>
      <c r="J79" s="4" t="s">
        <v>13</v>
      </c>
      <c r="K79" s="4" t="s">
        <v>23</v>
      </c>
      <c r="L79" s="4" t="s">
        <v>29</v>
      </c>
      <c r="M79" s="8">
        <v>1</v>
      </c>
      <c r="N79" s="5">
        <v>199.02</v>
      </c>
      <c r="O79" s="6">
        <v>0</v>
      </c>
      <c r="P79" s="5">
        <v>106.49</v>
      </c>
      <c r="Q79" s="5">
        <f t="shared" si="4"/>
        <v>199.02</v>
      </c>
      <c r="R79" s="5">
        <f t="shared" si="5"/>
        <v>106.49</v>
      </c>
      <c r="S79" s="5">
        <f t="shared" si="6"/>
        <v>92.530000000000015</v>
      </c>
      <c r="T79" s="7">
        <f t="shared" si="7"/>
        <v>0.46492814792483173</v>
      </c>
    </row>
    <row r="80" spans="1:20" ht="15.6">
      <c r="A80" s="2">
        <v>157</v>
      </c>
      <c r="B80" s="3">
        <v>46040</v>
      </c>
      <c r="C80" s="17">
        <f>YEAR(SalesDataTable[[#This Row],[Order Date]])</f>
        <v>2026</v>
      </c>
      <c r="D80" s="19" t="str">
        <f>"Q"&amp;ROUNDUP(MONTH(SalesDataTable[[#This Row],[Order Date]])/3,0)</f>
        <v>Q1</v>
      </c>
      <c r="E80" s="17">
        <f>MONTH(SalesDataTable[[#This Row],[Order Date]])</f>
        <v>1</v>
      </c>
      <c r="F80" s="19" t="str">
        <f>TEXT(SalesDataTable[[#This Row],[Order Date]],"MMM")</f>
        <v>Jan</v>
      </c>
      <c r="G80" s="4" t="s">
        <v>20</v>
      </c>
      <c r="H80" s="4" t="s">
        <v>33</v>
      </c>
      <c r="I80" s="4" t="s">
        <v>19</v>
      </c>
      <c r="J80" s="4" t="s">
        <v>3</v>
      </c>
      <c r="K80" s="4" t="s">
        <v>23</v>
      </c>
      <c r="L80" s="4" t="s">
        <v>40</v>
      </c>
      <c r="M80" s="8">
        <v>3</v>
      </c>
      <c r="N80" s="5">
        <v>80.27</v>
      </c>
      <c r="O80" s="6">
        <v>0.1</v>
      </c>
      <c r="P80" s="5">
        <v>39.26</v>
      </c>
      <c r="Q80" s="5">
        <f t="shared" si="4"/>
        <v>216.72900000000001</v>
      </c>
      <c r="R80" s="5">
        <f t="shared" si="5"/>
        <v>117.78</v>
      </c>
      <c r="S80" s="5">
        <f t="shared" si="6"/>
        <v>98.949000000000012</v>
      </c>
      <c r="T80" s="7">
        <f t="shared" si="7"/>
        <v>0.45655634455933447</v>
      </c>
    </row>
    <row r="81" spans="1:20" ht="15.6">
      <c r="A81" s="2">
        <v>2271</v>
      </c>
      <c r="B81" s="3">
        <v>46040</v>
      </c>
      <c r="C81" s="17">
        <f>YEAR(SalesDataTable[[#This Row],[Order Date]])</f>
        <v>2026</v>
      </c>
      <c r="D81" s="19" t="str">
        <f>"Q"&amp;ROUNDUP(MONTH(SalesDataTable[[#This Row],[Order Date]])/3,0)</f>
        <v>Q1</v>
      </c>
      <c r="E81" s="17">
        <f>MONTH(SalesDataTable[[#This Row],[Order Date]])</f>
        <v>1</v>
      </c>
      <c r="F81" s="19" t="str">
        <f>TEXT(SalesDataTable[[#This Row],[Order Date]],"MMM")</f>
        <v>Jan</v>
      </c>
      <c r="G81" s="4" t="s">
        <v>6</v>
      </c>
      <c r="H81" s="4" t="s">
        <v>7</v>
      </c>
      <c r="I81" s="4" t="s">
        <v>19</v>
      </c>
      <c r="J81" s="4" t="s">
        <v>13</v>
      </c>
      <c r="K81" s="4" t="s">
        <v>23</v>
      </c>
      <c r="L81" s="4" t="s">
        <v>24</v>
      </c>
      <c r="M81" s="8">
        <v>4</v>
      </c>
      <c r="N81" s="5">
        <v>333.28</v>
      </c>
      <c r="O81" s="6">
        <v>0</v>
      </c>
      <c r="P81" s="5">
        <v>195.76</v>
      </c>
      <c r="Q81" s="5">
        <f t="shared" si="4"/>
        <v>1333.12</v>
      </c>
      <c r="R81" s="5">
        <f t="shared" si="5"/>
        <v>783.04</v>
      </c>
      <c r="S81" s="5">
        <f t="shared" si="6"/>
        <v>550.07999999999993</v>
      </c>
      <c r="T81" s="7">
        <f t="shared" si="7"/>
        <v>0.41262602016322608</v>
      </c>
    </row>
    <row r="82" spans="1:20" ht="15.6">
      <c r="A82" s="2">
        <v>3330</v>
      </c>
      <c r="B82" s="3">
        <v>46040</v>
      </c>
      <c r="C82" s="17">
        <f>YEAR(SalesDataTable[[#This Row],[Order Date]])</f>
        <v>2026</v>
      </c>
      <c r="D82" s="19" t="str">
        <f>"Q"&amp;ROUNDUP(MONTH(SalesDataTable[[#This Row],[Order Date]])/3,0)</f>
        <v>Q1</v>
      </c>
      <c r="E82" s="17">
        <f>MONTH(SalesDataTable[[#This Row],[Order Date]])</f>
        <v>1</v>
      </c>
      <c r="F82" s="19" t="str">
        <f>TEXT(SalesDataTable[[#This Row],[Order Date]],"MMM")</f>
        <v>Jan</v>
      </c>
      <c r="G82" s="4" t="s">
        <v>20</v>
      </c>
      <c r="H82" s="4" t="s">
        <v>47</v>
      </c>
      <c r="I82" s="4" t="s">
        <v>28</v>
      </c>
      <c r="J82" s="4" t="s">
        <v>13</v>
      </c>
      <c r="K82" s="4" t="s">
        <v>4</v>
      </c>
      <c r="L82" s="4" t="s">
        <v>30</v>
      </c>
      <c r="M82" s="8">
        <v>1</v>
      </c>
      <c r="N82" s="5">
        <v>104.36</v>
      </c>
      <c r="O82" s="6">
        <v>0</v>
      </c>
      <c r="P82" s="5">
        <v>51.63</v>
      </c>
      <c r="Q82" s="5">
        <f t="shared" si="4"/>
        <v>104.36</v>
      </c>
      <c r="R82" s="5">
        <f t="shared" si="5"/>
        <v>51.63</v>
      </c>
      <c r="S82" s="5">
        <f t="shared" si="6"/>
        <v>52.73</v>
      </c>
      <c r="T82" s="7">
        <f t="shared" si="7"/>
        <v>0.50527021847451126</v>
      </c>
    </row>
    <row r="83" spans="1:20" ht="15.6">
      <c r="A83" s="2">
        <v>4547</v>
      </c>
      <c r="B83" s="3">
        <v>46040</v>
      </c>
      <c r="C83" s="17">
        <f>YEAR(SalesDataTable[[#This Row],[Order Date]])</f>
        <v>2026</v>
      </c>
      <c r="D83" s="19" t="str">
        <f>"Q"&amp;ROUNDUP(MONTH(SalesDataTable[[#This Row],[Order Date]])/3,0)</f>
        <v>Q1</v>
      </c>
      <c r="E83" s="17">
        <f>MONTH(SalesDataTable[[#This Row],[Order Date]])</f>
        <v>1</v>
      </c>
      <c r="F83" s="19" t="str">
        <f>TEXT(SalesDataTable[[#This Row],[Order Date]],"MMM")</f>
        <v>Jan</v>
      </c>
      <c r="G83" s="4" t="s">
        <v>11</v>
      </c>
      <c r="H83" s="4" t="s">
        <v>25</v>
      </c>
      <c r="I83" s="4" t="s">
        <v>28</v>
      </c>
      <c r="J83" s="4" t="s">
        <v>13</v>
      </c>
      <c r="K83" s="4" t="s">
        <v>4</v>
      </c>
      <c r="L83" s="4" t="s">
        <v>5</v>
      </c>
      <c r="M83" s="8">
        <v>1</v>
      </c>
      <c r="N83" s="5">
        <v>83.52</v>
      </c>
      <c r="O83" s="6">
        <v>0.05</v>
      </c>
      <c r="P83" s="5">
        <v>42.97</v>
      </c>
      <c r="Q83" s="5">
        <f t="shared" si="4"/>
        <v>79.343999999999994</v>
      </c>
      <c r="R83" s="5">
        <f t="shared" si="5"/>
        <v>42.97</v>
      </c>
      <c r="S83" s="5">
        <f t="shared" si="6"/>
        <v>36.373999999999995</v>
      </c>
      <c r="T83" s="7">
        <f t="shared" si="7"/>
        <v>0.45843416011292598</v>
      </c>
    </row>
    <row r="84" spans="1:20" ht="15.6">
      <c r="A84" s="2">
        <v>1840</v>
      </c>
      <c r="B84" s="3">
        <v>46041</v>
      </c>
      <c r="C84" s="17">
        <f>YEAR(SalesDataTable[[#This Row],[Order Date]])</f>
        <v>2026</v>
      </c>
      <c r="D84" s="19" t="str">
        <f>"Q"&amp;ROUNDUP(MONTH(SalesDataTable[[#This Row],[Order Date]])/3,0)</f>
        <v>Q1</v>
      </c>
      <c r="E84" s="17">
        <f>MONTH(SalesDataTable[[#This Row],[Order Date]])</f>
        <v>1</v>
      </c>
      <c r="F84" s="19" t="str">
        <f>TEXT(SalesDataTable[[#This Row],[Order Date]],"MMM")</f>
        <v>Jan</v>
      </c>
      <c r="G84" s="4" t="s">
        <v>11</v>
      </c>
      <c r="H84" s="4" t="s">
        <v>39</v>
      </c>
      <c r="I84" s="4" t="s">
        <v>2</v>
      </c>
      <c r="J84" s="4" t="s">
        <v>13</v>
      </c>
      <c r="K84" s="4" t="s">
        <v>34</v>
      </c>
      <c r="L84" s="4" t="s">
        <v>38</v>
      </c>
      <c r="M84" s="8">
        <v>2</v>
      </c>
      <c r="N84" s="5">
        <v>125.93</v>
      </c>
      <c r="O84" s="6">
        <v>0</v>
      </c>
      <c r="P84" s="5">
        <v>69.150000000000006</v>
      </c>
      <c r="Q84" s="5">
        <f t="shared" si="4"/>
        <v>251.86</v>
      </c>
      <c r="R84" s="5">
        <f t="shared" si="5"/>
        <v>138.30000000000001</v>
      </c>
      <c r="S84" s="5">
        <f t="shared" si="6"/>
        <v>113.56</v>
      </c>
      <c r="T84" s="7">
        <f t="shared" si="7"/>
        <v>0.45088541253077102</v>
      </c>
    </row>
    <row r="85" spans="1:20" ht="15.6">
      <c r="A85" s="2">
        <v>1850</v>
      </c>
      <c r="B85" s="3">
        <v>46041</v>
      </c>
      <c r="C85" s="17">
        <f>YEAR(SalesDataTable[[#This Row],[Order Date]])</f>
        <v>2026</v>
      </c>
      <c r="D85" s="19" t="str">
        <f>"Q"&amp;ROUNDUP(MONTH(SalesDataTable[[#This Row],[Order Date]])/3,0)</f>
        <v>Q1</v>
      </c>
      <c r="E85" s="17">
        <f>MONTH(SalesDataTable[[#This Row],[Order Date]])</f>
        <v>1</v>
      </c>
      <c r="F85" s="19" t="str">
        <f>TEXT(SalesDataTable[[#This Row],[Order Date]],"MMM")</f>
        <v>Jan</v>
      </c>
      <c r="G85" s="4" t="s">
        <v>6</v>
      </c>
      <c r="H85" s="4" t="s">
        <v>27</v>
      </c>
      <c r="I85" s="4" t="s">
        <v>2</v>
      </c>
      <c r="J85" s="4" t="s">
        <v>16</v>
      </c>
      <c r="K85" s="4" t="s">
        <v>4</v>
      </c>
      <c r="L85" s="4" t="s">
        <v>22</v>
      </c>
      <c r="M85" s="8">
        <v>1</v>
      </c>
      <c r="N85" s="5">
        <v>49.85</v>
      </c>
      <c r="O85" s="6">
        <v>0</v>
      </c>
      <c r="P85" s="5">
        <v>23.07</v>
      </c>
      <c r="Q85" s="5">
        <f t="shared" si="4"/>
        <v>49.85</v>
      </c>
      <c r="R85" s="5">
        <f t="shared" si="5"/>
        <v>23.07</v>
      </c>
      <c r="S85" s="5">
        <f t="shared" si="6"/>
        <v>26.78</v>
      </c>
      <c r="T85" s="7">
        <f t="shared" si="7"/>
        <v>0.53721163490471413</v>
      </c>
    </row>
    <row r="86" spans="1:20" ht="15.6">
      <c r="A86" s="2">
        <v>1858</v>
      </c>
      <c r="B86" s="3">
        <v>46041</v>
      </c>
      <c r="C86" s="17">
        <f>YEAR(SalesDataTable[[#This Row],[Order Date]])</f>
        <v>2026</v>
      </c>
      <c r="D86" s="19" t="str">
        <f>"Q"&amp;ROUNDUP(MONTH(SalesDataTable[[#This Row],[Order Date]])/3,0)</f>
        <v>Q1</v>
      </c>
      <c r="E86" s="17">
        <f>MONTH(SalesDataTable[[#This Row],[Order Date]])</f>
        <v>1</v>
      </c>
      <c r="F86" s="19" t="str">
        <f>TEXT(SalesDataTable[[#This Row],[Order Date]],"MMM")</f>
        <v>Jan</v>
      </c>
      <c r="G86" s="4" t="s">
        <v>6</v>
      </c>
      <c r="H86" s="4" t="s">
        <v>7</v>
      </c>
      <c r="I86" s="4" t="s">
        <v>2</v>
      </c>
      <c r="J86" s="4" t="s">
        <v>3</v>
      </c>
      <c r="K86" s="4" t="s">
        <v>14</v>
      </c>
      <c r="L86" s="4" t="s">
        <v>15</v>
      </c>
      <c r="M86" s="8">
        <v>1</v>
      </c>
      <c r="N86" s="5">
        <v>36.130000000000003</v>
      </c>
      <c r="O86" s="6">
        <v>0</v>
      </c>
      <c r="P86" s="5">
        <v>13.39</v>
      </c>
      <c r="Q86" s="5">
        <f t="shared" si="4"/>
        <v>36.130000000000003</v>
      </c>
      <c r="R86" s="5">
        <f t="shared" si="5"/>
        <v>13.39</v>
      </c>
      <c r="S86" s="5">
        <f t="shared" si="6"/>
        <v>22.740000000000002</v>
      </c>
      <c r="T86" s="7">
        <f t="shared" si="7"/>
        <v>0.62939385552172711</v>
      </c>
    </row>
    <row r="87" spans="1:20" ht="15.6">
      <c r="A87" s="2">
        <v>2910</v>
      </c>
      <c r="B87" s="3">
        <v>46041</v>
      </c>
      <c r="C87" s="17">
        <f>YEAR(SalesDataTable[[#This Row],[Order Date]])</f>
        <v>2026</v>
      </c>
      <c r="D87" s="19" t="str">
        <f>"Q"&amp;ROUNDUP(MONTH(SalesDataTable[[#This Row],[Order Date]])/3,0)</f>
        <v>Q1</v>
      </c>
      <c r="E87" s="17">
        <f>MONTH(SalesDataTable[[#This Row],[Order Date]])</f>
        <v>1</v>
      </c>
      <c r="F87" s="19" t="str">
        <f>TEXT(SalesDataTable[[#This Row],[Order Date]],"MMM")</f>
        <v>Jan</v>
      </c>
      <c r="G87" s="4" t="s">
        <v>20</v>
      </c>
      <c r="H87" s="4" t="s">
        <v>47</v>
      </c>
      <c r="I87" s="4" t="s">
        <v>19</v>
      </c>
      <c r="J87" s="4" t="s">
        <v>3</v>
      </c>
      <c r="K87" s="4" t="s">
        <v>4</v>
      </c>
      <c r="L87" s="4" t="s">
        <v>30</v>
      </c>
      <c r="M87" s="8">
        <v>1</v>
      </c>
      <c r="N87" s="5">
        <v>104.83</v>
      </c>
      <c r="O87" s="6">
        <v>0.05</v>
      </c>
      <c r="P87" s="5">
        <v>51.06</v>
      </c>
      <c r="Q87" s="5">
        <f t="shared" si="4"/>
        <v>99.588499999999996</v>
      </c>
      <c r="R87" s="5">
        <f t="shared" si="5"/>
        <v>51.06</v>
      </c>
      <c r="S87" s="5">
        <f t="shared" si="6"/>
        <v>48.528499999999994</v>
      </c>
      <c r="T87" s="7">
        <f t="shared" si="7"/>
        <v>0.48729019916958277</v>
      </c>
    </row>
    <row r="88" spans="1:20" ht="15.6">
      <c r="A88" s="2">
        <v>3694</v>
      </c>
      <c r="B88" s="3">
        <v>46041</v>
      </c>
      <c r="C88" s="17">
        <f>YEAR(SalesDataTable[[#This Row],[Order Date]])</f>
        <v>2026</v>
      </c>
      <c r="D88" s="19" t="str">
        <f>"Q"&amp;ROUNDUP(MONTH(SalesDataTable[[#This Row],[Order Date]])/3,0)</f>
        <v>Q1</v>
      </c>
      <c r="E88" s="17">
        <f>MONTH(SalesDataTable[[#This Row],[Order Date]])</f>
        <v>1</v>
      </c>
      <c r="F88" s="19" t="str">
        <f>TEXT(SalesDataTable[[#This Row],[Order Date]],"MMM")</f>
        <v>Jan</v>
      </c>
      <c r="G88" s="4" t="s">
        <v>0</v>
      </c>
      <c r="H88" s="4" t="s">
        <v>1</v>
      </c>
      <c r="I88" s="4" t="s">
        <v>19</v>
      </c>
      <c r="J88" s="4" t="s">
        <v>3</v>
      </c>
      <c r="K88" s="4" t="s">
        <v>14</v>
      </c>
      <c r="L88" s="4" t="s">
        <v>15</v>
      </c>
      <c r="M88" s="8">
        <v>1</v>
      </c>
      <c r="N88" s="5">
        <v>35.46</v>
      </c>
      <c r="O88" s="6">
        <v>0.05</v>
      </c>
      <c r="P88" s="5">
        <v>13.81</v>
      </c>
      <c r="Q88" s="5">
        <f t="shared" si="4"/>
        <v>33.686999999999998</v>
      </c>
      <c r="R88" s="5">
        <f t="shared" si="5"/>
        <v>13.81</v>
      </c>
      <c r="S88" s="5">
        <f t="shared" si="6"/>
        <v>19.876999999999995</v>
      </c>
      <c r="T88" s="7">
        <f t="shared" si="7"/>
        <v>0.59004957401965141</v>
      </c>
    </row>
    <row r="89" spans="1:20" ht="15.6">
      <c r="A89" s="2">
        <v>631</v>
      </c>
      <c r="B89" s="3">
        <v>46042</v>
      </c>
      <c r="C89" s="17">
        <f>YEAR(SalesDataTable[[#This Row],[Order Date]])</f>
        <v>2026</v>
      </c>
      <c r="D89" s="19" t="str">
        <f>"Q"&amp;ROUNDUP(MONTH(SalesDataTable[[#This Row],[Order Date]])/3,0)</f>
        <v>Q1</v>
      </c>
      <c r="E89" s="17">
        <f>MONTH(SalesDataTable[[#This Row],[Order Date]])</f>
        <v>1</v>
      </c>
      <c r="F89" s="19" t="str">
        <f>TEXT(SalesDataTable[[#This Row],[Order Date]],"MMM")</f>
        <v>Jan</v>
      </c>
      <c r="G89" s="4" t="s">
        <v>20</v>
      </c>
      <c r="H89" s="4" t="s">
        <v>33</v>
      </c>
      <c r="I89" s="4" t="s">
        <v>28</v>
      </c>
      <c r="J89" s="4" t="s">
        <v>3</v>
      </c>
      <c r="K89" s="4" t="s">
        <v>14</v>
      </c>
      <c r="L89" s="4" t="s">
        <v>48</v>
      </c>
      <c r="M89" s="8">
        <v>1</v>
      </c>
      <c r="N89" s="5">
        <v>165.42</v>
      </c>
      <c r="O89" s="6">
        <v>0</v>
      </c>
      <c r="P89" s="5">
        <v>85.69</v>
      </c>
      <c r="Q89" s="5">
        <f t="shared" si="4"/>
        <v>165.42</v>
      </c>
      <c r="R89" s="5">
        <f t="shared" si="5"/>
        <v>85.69</v>
      </c>
      <c r="S89" s="5">
        <f t="shared" si="6"/>
        <v>79.72999999999999</v>
      </c>
      <c r="T89" s="7">
        <f t="shared" si="7"/>
        <v>0.48198524966751299</v>
      </c>
    </row>
    <row r="90" spans="1:20" ht="15.6">
      <c r="A90" s="2">
        <v>1113</v>
      </c>
      <c r="B90" s="3">
        <v>46042</v>
      </c>
      <c r="C90" s="17">
        <f>YEAR(SalesDataTable[[#This Row],[Order Date]])</f>
        <v>2026</v>
      </c>
      <c r="D90" s="19" t="str">
        <f>"Q"&amp;ROUNDUP(MONTH(SalesDataTable[[#This Row],[Order Date]])/3,0)</f>
        <v>Q1</v>
      </c>
      <c r="E90" s="17">
        <f>MONTH(SalesDataTable[[#This Row],[Order Date]])</f>
        <v>1</v>
      </c>
      <c r="F90" s="19" t="str">
        <f>TEXT(SalesDataTable[[#This Row],[Order Date]],"MMM")</f>
        <v>Jan</v>
      </c>
      <c r="G90" s="4" t="s">
        <v>11</v>
      </c>
      <c r="H90" s="4" t="s">
        <v>25</v>
      </c>
      <c r="I90" s="4" t="s">
        <v>2</v>
      </c>
      <c r="J90" s="4" t="s">
        <v>3</v>
      </c>
      <c r="K90" s="4" t="s">
        <v>23</v>
      </c>
      <c r="L90" s="4" t="s">
        <v>51</v>
      </c>
      <c r="M90" s="8">
        <v>1</v>
      </c>
      <c r="N90" s="5">
        <v>122.86</v>
      </c>
      <c r="O90" s="6">
        <v>0.05</v>
      </c>
      <c r="P90" s="5">
        <v>60.36</v>
      </c>
      <c r="Q90" s="5">
        <f t="shared" si="4"/>
        <v>116.717</v>
      </c>
      <c r="R90" s="5">
        <f t="shared" si="5"/>
        <v>60.36</v>
      </c>
      <c r="S90" s="5">
        <f t="shared" si="6"/>
        <v>56.356999999999999</v>
      </c>
      <c r="T90" s="7">
        <f t="shared" si="7"/>
        <v>0.48285168398776529</v>
      </c>
    </row>
    <row r="91" spans="1:20" ht="15.6">
      <c r="A91" s="2">
        <v>1525</v>
      </c>
      <c r="B91" s="3">
        <v>46042</v>
      </c>
      <c r="C91" s="17">
        <f>YEAR(SalesDataTable[[#This Row],[Order Date]])</f>
        <v>2026</v>
      </c>
      <c r="D91" s="19" t="str">
        <f>"Q"&amp;ROUNDUP(MONTH(SalesDataTable[[#This Row],[Order Date]])/3,0)</f>
        <v>Q1</v>
      </c>
      <c r="E91" s="17">
        <f>MONTH(SalesDataTable[[#This Row],[Order Date]])</f>
        <v>1</v>
      </c>
      <c r="F91" s="19" t="str">
        <f>TEXT(SalesDataTable[[#This Row],[Order Date]],"MMM")</f>
        <v>Jan</v>
      </c>
      <c r="G91" s="4" t="s">
        <v>0</v>
      </c>
      <c r="H91" s="4" t="s">
        <v>1</v>
      </c>
      <c r="I91" s="4" t="s">
        <v>19</v>
      </c>
      <c r="J91" s="4" t="s">
        <v>3</v>
      </c>
      <c r="K91" s="4" t="s">
        <v>34</v>
      </c>
      <c r="L91" s="4" t="s">
        <v>42</v>
      </c>
      <c r="M91" s="8">
        <v>2</v>
      </c>
      <c r="N91" s="5">
        <v>35.82</v>
      </c>
      <c r="O91" s="6">
        <v>0</v>
      </c>
      <c r="P91" s="5">
        <v>14.09</v>
      </c>
      <c r="Q91" s="5">
        <f t="shared" si="4"/>
        <v>71.64</v>
      </c>
      <c r="R91" s="5">
        <f t="shared" si="5"/>
        <v>28.18</v>
      </c>
      <c r="S91" s="5">
        <f t="shared" si="6"/>
        <v>43.46</v>
      </c>
      <c r="T91" s="7">
        <f t="shared" si="7"/>
        <v>0.60664433277498608</v>
      </c>
    </row>
    <row r="92" spans="1:20" ht="15.6">
      <c r="A92" s="2">
        <v>3233</v>
      </c>
      <c r="B92" s="3">
        <v>46042</v>
      </c>
      <c r="C92" s="17">
        <f>YEAR(SalesDataTable[[#This Row],[Order Date]])</f>
        <v>2026</v>
      </c>
      <c r="D92" s="19" t="str">
        <f>"Q"&amp;ROUNDUP(MONTH(SalesDataTable[[#This Row],[Order Date]])/3,0)</f>
        <v>Q1</v>
      </c>
      <c r="E92" s="17">
        <f>MONTH(SalesDataTable[[#This Row],[Order Date]])</f>
        <v>1</v>
      </c>
      <c r="F92" s="19" t="str">
        <f>TEXT(SalesDataTable[[#This Row],[Order Date]],"MMM")</f>
        <v>Jan</v>
      </c>
      <c r="G92" s="4" t="s">
        <v>0</v>
      </c>
      <c r="H92" s="4" t="s">
        <v>1</v>
      </c>
      <c r="I92" s="4" t="s">
        <v>2</v>
      </c>
      <c r="J92" s="4" t="s">
        <v>13</v>
      </c>
      <c r="K92" s="4" t="s">
        <v>23</v>
      </c>
      <c r="L92" s="4" t="s">
        <v>51</v>
      </c>
      <c r="M92" s="8">
        <v>3</v>
      </c>
      <c r="N92" s="5">
        <v>120.29</v>
      </c>
      <c r="O92" s="6">
        <v>0.1</v>
      </c>
      <c r="P92" s="5">
        <v>62.41</v>
      </c>
      <c r="Q92" s="5">
        <f t="shared" si="4"/>
        <v>324.78300000000002</v>
      </c>
      <c r="R92" s="5">
        <f t="shared" si="5"/>
        <v>187.23</v>
      </c>
      <c r="S92" s="5">
        <f t="shared" si="6"/>
        <v>137.55300000000003</v>
      </c>
      <c r="T92" s="7">
        <f t="shared" si="7"/>
        <v>0.42352278290427769</v>
      </c>
    </row>
    <row r="93" spans="1:20" ht="15.6">
      <c r="A93" s="2">
        <v>4455</v>
      </c>
      <c r="B93" s="3">
        <v>46042</v>
      </c>
      <c r="C93" s="17">
        <f>YEAR(SalesDataTable[[#This Row],[Order Date]])</f>
        <v>2026</v>
      </c>
      <c r="D93" s="19" t="str">
        <f>"Q"&amp;ROUNDUP(MONTH(SalesDataTable[[#This Row],[Order Date]])/3,0)</f>
        <v>Q1</v>
      </c>
      <c r="E93" s="17">
        <f>MONTH(SalesDataTable[[#This Row],[Order Date]])</f>
        <v>1</v>
      </c>
      <c r="F93" s="19" t="str">
        <f>TEXT(SalesDataTable[[#This Row],[Order Date]],"MMM")</f>
        <v>Jan</v>
      </c>
      <c r="G93" s="4" t="s">
        <v>6</v>
      </c>
      <c r="H93" s="4" t="s">
        <v>41</v>
      </c>
      <c r="I93" s="4" t="s">
        <v>28</v>
      </c>
      <c r="J93" s="4" t="s">
        <v>3</v>
      </c>
      <c r="K93" s="4" t="s">
        <v>23</v>
      </c>
      <c r="L93" s="4" t="s">
        <v>40</v>
      </c>
      <c r="M93" s="8">
        <v>1</v>
      </c>
      <c r="N93" s="5">
        <v>80.239999999999995</v>
      </c>
      <c r="O93" s="6">
        <v>0.1</v>
      </c>
      <c r="P93" s="5">
        <v>39.950000000000003</v>
      </c>
      <c r="Q93" s="5">
        <f t="shared" si="4"/>
        <v>72.215999999999994</v>
      </c>
      <c r="R93" s="5">
        <f t="shared" si="5"/>
        <v>39.950000000000003</v>
      </c>
      <c r="S93" s="5">
        <f t="shared" si="6"/>
        <v>32.265999999999991</v>
      </c>
      <c r="T93" s="7">
        <f t="shared" si="7"/>
        <v>0.44679849340866279</v>
      </c>
    </row>
    <row r="94" spans="1:20" ht="15.6">
      <c r="A94" s="2">
        <v>1769</v>
      </c>
      <c r="B94" s="3">
        <v>46043</v>
      </c>
      <c r="C94" s="17">
        <f>YEAR(SalesDataTable[[#This Row],[Order Date]])</f>
        <v>2026</v>
      </c>
      <c r="D94" s="19" t="str">
        <f>"Q"&amp;ROUNDUP(MONTH(SalesDataTable[[#This Row],[Order Date]])/3,0)</f>
        <v>Q1</v>
      </c>
      <c r="E94" s="17">
        <f>MONTH(SalesDataTable[[#This Row],[Order Date]])</f>
        <v>1</v>
      </c>
      <c r="F94" s="19" t="str">
        <f>TEXT(SalesDataTable[[#This Row],[Order Date]],"MMM")</f>
        <v>Jan</v>
      </c>
      <c r="G94" s="4" t="s">
        <v>0</v>
      </c>
      <c r="H94" s="4" t="s">
        <v>50</v>
      </c>
      <c r="I94" s="4" t="s">
        <v>19</v>
      </c>
      <c r="J94" s="4" t="s">
        <v>13</v>
      </c>
      <c r="K94" s="4" t="s">
        <v>34</v>
      </c>
      <c r="L94" s="4" t="s">
        <v>42</v>
      </c>
      <c r="M94" s="8">
        <v>2</v>
      </c>
      <c r="N94" s="5">
        <v>35.97</v>
      </c>
      <c r="O94" s="6">
        <v>0</v>
      </c>
      <c r="P94" s="5">
        <v>13.55</v>
      </c>
      <c r="Q94" s="5">
        <f t="shared" si="4"/>
        <v>71.94</v>
      </c>
      <c r="R94" s="5">
        <f t="shared" si="5"/>
        <v>27.1</v>
      </c>
      <c r="S94" s="5">
        <f t="shared" si="6"/>
        <v>44.839999999999996</v>
      </c>
      <c r="T94" s="7">
        <f t="shared" si="7"/>
        <v>0.62329719210453149</v>
      </c>
    </row>
    <row r="95" spans="1:20" ht="15.6">
      <c r="A95" s="2">
        <v>3467</v>
      </c>
      <c r="B95" s="3">
        <v>46043</v>
      </c>
      <c r="C95" s="17">
        <f>YEAR(SalesDataTable[[#This Row],[Order Date]])</f>
        <v>2026</v>
      </c>
      <c r="D95" s="19" t="str">
        <f>"Q"&amp;ROUNDUP(MONTH(SalesDataTable[[#This Row],[Order Date]])/3,0)</f>
        <v>Q1</v>
      </c>
      <c r="E95" s="17">
        <f>MONTH(SalesDataTable[[#This Row],[Order Date]])</f>
        <v>1</v>
      </c>
      <c r="F95" s="19" t="str">
        <f>TEXT(SalesDataTable[[#This Row],[Order Date]],"MMM")</f>
        <v>Jan</v>
      </c>
      <c r="G95" s="4" t="s">
        <v>6</v>
      </c>
      <c r="H95" s="4" t="s">
        <v>41</v>
      </c>
      <c r="I95" s="4" t="s">
        <v>2</v>
      </c>
      <c r="J95" s="4" t="s">
        <v>13</v>
      </c>
      <c r="K95" s="4" t="s">
        <v>9</v>
      </c>
      <c r="L95" s="4" t="s">
        <v>46</v>
      </c>
      <c r="M95" s="8">
        <v>1</v>
      </c>
      <c r="N95" s="5">
        <v>72.239999999999995</v>
      </c>
      <c r="O95" s="6">
        <v>0</v>
      </c>
      <c r="P95" s="5">
        <v>33.26</v>
      </c>
      <c r="Q95" s="5">
        <f t="shared" si="4"/>
        <v>72.239999999999995</v>
      </c>
      <c r="R95" s="5">
        <f t="shared" si="5"/>
        <v>33.26</v>
      </c>
      <c r="S95" s="5">
        <f t="shared" si="6"/>
        <v>38.979999999999997</v>
      </c>
      <c r="T95" s="7">
        <f t="shared" si="7"/>
        <v>0.53959025470653377</v>
      </c>
    </row>
    <row r="96" spans="1:20" ht="15.6">
      <c r="A96" s="2">
        <v>3911</v>
      </c>
      <c r="B96" s="3">
        <v>46043</v>
      </c>
      <c r="C96" s="17">
        <f>YEAR(SalesDataTable[[#This Row],[Order Date]])</f>
        <v>2026</v>
      </c>
      <c r="D96" s="19" t="str">
        <f>"Q"&amp;ROUNDUP(MONTH(SalesDataTable[[#This Row],[Order Date]])/3,0)</f>
        <v>Q1</v>
      </c>
      <c r="E96" s="17">
        <f>MONTH(SalesDataTable[[#This Row],[Order Date]])</f>
        <v>1</v>
      </c>
      <c r="F96" s="19" t="str">
        <f>TEXT(SalesDataTable[[#This Row],[Order Date]],"MMM")</f>
        <v>Jan</v>
      </c>
      <c r="G96" s="4" t="s">
        <v>0</v>
      </c>
      <c r="H96" s="4" t="s">
        <v>50</v>
      </c>
      <c r="I96" s="4" t="s">
        <v>2</v>
      </c>
      <c r="J96" s="4" t="s">
        <v>3</v>
      </c>
      <c r="K96" s="4" t="s">
        <v>9</v>
      </c>
      <c r="L96" s="4" t="s">
        <v>37</v>
      </c>
      <c r="M96" s="8">
        <v>5</v>
      </c>
      <c r="N96" s="5">
        <v>152.81</v>
      </c>
      <c r="O96" s="6">
        <v>0</v>
      </c>
      <c r="P96" s="5">
        <v>78.989999999999995</v>
      </c>
      <c r="Q96" s="5">
        <f t="shared" si="4"/>
        <v>764.05</v>
      </c>
      <c r="R96" s="5">
        <f t="shared" si="5"/>
        <v>394.95</v>
      </c>
      <c r="S96" s="5">
        <f t="shared" si="6"/>
        <v>369.09999999999997</v>
      </c>
      <c r="T96" s="7">
        <f t="shared" si="7"/>
        <v>0.48308356782933054</v>
      </c>
    </row>
    <row r="97" spans="1:20" ht="15.6">
      <c r="A97" s="2">
        <v>4401</v>
      </c>
      <c r="B97" s="3">
        <v>46043</v>
      </c>
      <c r="C97" s="17">
        <f>YEAR(SalesDataTable[[#This Row],[Order Date]])</f>
        <v>2026</v>
      </c>
      <c r="D97" s="19" t="str">
        <f>"Q"&amp;ROUNDUP(MONTH(SalesDataTable[[#This Row],[Order Date]])/3,0)</f>
        <v>Q1</v>
      </c>
      <c r="E97" s="17">
        <f>MONTH(SalesDataTable[[#This Row],[Order Date]])</f>
        <v>1</v>
      </c>
      <c r="F97" s="19" t="str">
        <f>TEXT(SalesDataTable[[#This Row],[Order Date]],"MMM")</f>
        <v>Jan</v>
      </c>
      <c r="G97" s="4" t="s">
        <v>0</v>
      </c>
      <c r="H97" s="4" t="s">
        <v>50</v>
      </c>
      <c r="I97" s="4" t="s">
        <v>2</v>
      </c>
      <c r="J97" s="4" t="s">
        <v>13</v>
      </c>
      <c r="K97" s="4" t="s">
        <v>4</v>
      </c>
      <c r="L97" s="4" t="s">
        <v>5</v>
      </c>
      <c r="M97" s="8">
        <v>3</v>
      </c>
      <c r="N97" s="5">
        <v>83.34</v>
      </c>
      <c r="O97" s="6">
        <v>0</v>
      </c>
      <c r="P97" s="5">
        <v>41.44</v>
      </c>
      <c r="Q97" s="5">
        <f t="shared" si="4"/>
        <v>250.02</v>
      </c>
      <c r="R97" s="5">
        <f t="shared" si="5"/>
        <v>124.32</v>
      </c>
      <c r="S97" s="5">
        <f t="shared" si="6"/>
        <v>125.70000000000002</v>
      </c>
      <c r="T97" s="7">
        <f t="shared" si="7"/>
        <v>0.50275977921766268</v>
      </c>
    </row>
    <row r="98" spans="1:20" ht="15.6">
      <c r="A98" s="2">
        <v>4864</v>
      </c>
      <c r="B98" s="3">
        <v>46043</v>
      </c>
      <c r="C98" s="17">
        <f>YEAR(SalesDataTable[[#This Row],[Order Date]])</f>
        <v>2026</v>
      </c>
      <c r="D98" s="19" t="str">
        <f>"Q"&amp;ROUNDUP(MONTH(SalesDataTable[[#This Row],[Order Date]])/3,0)</f>
        <v>Q1</v>
      </c>
      <c r="E98" s="17">
        <f>MONTH(SalesDataTable[[#This Row],[Order Date]])</f>
        <v>1</v>
      </c>
      <c r="F98" s="19" t="str">
        <f>TEXT(SalesDataTable[[#This Row],[Order Date]],"MMM")</f>
        <v>Jan</v>
      </c>
      <c r="G98" s="4" t="s">
        <v>20</v>
      </c>
      <c r="H98" s="4" t="s">
        <v>47</v>
      </c>
      <c r="I98" s="4" t="s">
        <v>2</v>
      </c>
      <c r="J98" s="4" t="s">
        <v>3</v>
      </c>
      <c r="K98" s="4" t="s">
        <v>34</v>
      </c>
      <c r="L98" s="4" t="s">
        <v>42</v>
      </c>
      <c r="M98" s="8">
        <v>1</v>
      </c>
      <c r="N98" s="5">
        <v>35.869999999999997</v>
      </c>
      <c r="O98" s="6">
        <v>0</v>
      </c>
      <c r="P98" s="5">
        <v>13.64</v>
      </c>
      <c r="Q98" s="5">
        <f t="shared" si="4"/>
        <v>35.869999999999997</v>
      </c>
      <c r="R98" s="5">
        <f t="shared" si="5"/>
        <v>13.64</v>
      </c>
      <c r="S98" s="5">
        <f t="shared" si="6"/>
        <v>22.229999999999997</v>
      </c>
      <c r="T98" s="7">
        <f t="shared" si="7"/>
        <v>0.61973794257039305</v>
      </c>
    </row>
    <row r="99" spans="1:20" ht="15.6">
      <c r="A99" s="2">
        <v>347</v>
      </c>
      <c r="B99" s="3">
        <v>46044</v>
      </c>
      <c r="C99" s="17">
        <f>YEAR(SalesDataTable[[#This Row],[Order Date]])</f>
        <v>2026</v>
      </c>
      <c r="D99" s="19" t="str">
        <f>"Q"&amp;ROUNDUP(MONTH(SalesDataTable[[#This Row],[Order Date]])/3,0)</f>
        <v>Q1</v>
      </c>
      <c r="E99" s="17">
        <f>MONTH(SalesDataTable[[#This Row],[Order Date]])</f>
        <v>1</v>
      </c>
      <c r="F99" s="19" t="str">
        <f>TEXT(SalesDataTable[[#This Row],[Order Date]],"MMM")</f>
        <v>Jan</v>
      </c>
      <c r="G99" s="4" t="s">
        <v>20</v>
      </c>
      <c r="H99" s="4" t="s">
        <v>21</v>
      </c>
      <c r="I99" s="4" t="s">
        <v>28</v>
      </c>
      <c r="J99" s="4" t="s">
        <v>13</v>
      </c>
      <c r="K99" s="4" t="s">
        <v>23</v>
      </c>
      <c r="L99" s="4" t="s">
        <v>29</v>
      </c>
      <c r="M99" s="8">
        <v>1</v>
      </c>
      <c r="N99" s="5">
        <v>199.42</v>
      </c>
      <c r="O99" s="6">
        <v>0.05</v>
      </c>
      <c r="P99" s="5">
        <v>101.82</v>
      </c>
      <c r="Q99" s="5">
        <f t="shared" si="4"/>
        <v>189.44899999999998</v>
      </c>
      <c r="R99" s="5">
        <f t="shared" si="5"/>
        <v>101.82</v>
      </c>
      <c r="S99" s="5">
        <f t="shared" si="6"/>
        <v>87.628999999999991</v>
      </c>
      <c r="T99" s="7">
        <f t="shared" si="7"/>
        <v>0.46254664843836601</v>
      </c>
    </row>
    <row r="100" spans="1:20" ht="15.6">
      <c r="A100" s="2">
        <v>2051</v>
      </c>
      <c r="B100" s="3">
        <v>46044</v>
      </c>
      <c r="C100" s="17">
        <f>YEAR(SalesDataTable[[#This Row],[Order Date]])</f>
        <v>2026</v>
      </c>
      <c r="D100" s="19" t="str">
        <f>"Q"&amp;ROUNDUP(MONTH(SalesDataTable[[#This Row],[Order Date]])/3,0)</f>
        <v>Q1</v>
      </c>
      <c r="E100" s="17">
        <f>MONTH(SalesDataTable[[#This Row],[Order Date]])</f>
        <v>1</v>
      </c>
      <c r="F100" s="19" t="str">
        <f>TEXT(SalesDataTable[[#This Row],[Order Date]],"MMM")</f>
        <v>Jan</v>
      </c>
      <c r="G100" s="4" t="s">
        <v>11</v>
      </c>
      <c r="H100" s="4" t="s">
        <v>25</v>
      </c>
      <c r="I100" s="4" t="s">
        <v>2</v>
      </c>
      <c r="J100" s="4" t="s">
        <v>13</v>
      </c>
      <c r="K100" s="4" t="s">
        <v>23</v>
      </c>
      <c r="L100" s="4" t="s">
        <v>24</v>
      </c>
      <c r="M100" s="8">
        <v>3</v>
      </c>
      <c r="N100" s="5">
        <v>347.41</v>
      </c>
      <c r="O100" s="6">
        <v>0.1</v>
      </c>
      <c r="P100" s="5">
        <v>192.13</v>
      </c>
      <c r="Q100" s="5">
        <f t="shared" si="4"/>
        <v>938.00700000000006</v>
      </c>
      <c r="R100" s="5">
        <f t="shared" si="5"/>
        <v>576.39</v>
      </c>
      <c r="S100" s="5">
        <f t="shared" si="6"/>
        <v>361.61700000000008</v>
      </c>
      <c r="T100" s="7">
        <f t="shared" si="7"/>
        <v>0.38551631277804971</v>
      </c>
    </row>
    <row r="101" spans="1:20" ht="15.6">
      <c r="A101" s="2">
        <v>2314</v>
      </c>
      <c r="B101" s="3">
        <v>46044</v>
      </c>
      <c r="C101" s="17">
        <f>YEAR(SalesDataTable[[#This Row],[Order Date]])</f>
        <v>2026</v>
      </c>
      <c r="D101" s="19" t="str">
        <f>"Q"&amp;ROUNDUP(MONTH(SalesDataTable[[#This Row],[Order Date]])/3,0)</f>
        <v>Q1</v>
      </c>
      <c r="E101" s="17">
        <f>MONTH(SalesDataTable[[#This Row],[Order Date]])</f>
        <v>1</v>
      </c>
      <c r="F101" s="19" t="str">
        <f>TEXT(SalesDataTable[[#This Row],[Order Date]],"MMM")</f>
        <v>Jan</v>
      </c>
      <c r="G101" s="4" t="s">
        <v>0</v>
      </c>
      <c r="H101" s="4" t="s">
        <v>36</v>
      </c>
      <c r="I101" s="4" t="s">
        <v>2</v>
      </c>
      <c r="J101" s="4" t="s">
        <v>13</v>
      </c>
      <c r="K101" s="4" t="s">
        <v>4</v>
      </c>
      <c r="L101" s="4" t="s">
        <v>26</v>
      </c>
      <c r="M101" s="8">
        <v>1</v>
      </c>
      <c r="N101" s="5">
        <v>40.28</v>
      </c>
      <c r="O101" s="6">
        <v>0</v>
      </c>
      <c r="P101" s="5">
        <v>16.79</v>
      </c>
      <c r="Q101" s="5">
        <f t="shared" si="4"/>
        <v>40.28</v>
      </c>
      <c r="R101" s="5">
        <f t="shared" si="5"/>
        <v>16.79</v>
      </c>
      <c r="S101" s="5">
        <f t="shared" si="6"/>
        <v>23.490000000000002</v>
      </c>
      <c r="T101" s="7">
        <f t="shared" si="7"/>
        <v>0.58316782522343602</v>
      </c>
    </row>
    <row r="102" spans="1:20" ht="15.6">
      <c r="A102" s="2">
        <v>3861</v>
      </c>
      <c r="B102" s="3">
        <v>46044</v>
      </c>
      <c r="C102" s="17">
        <f>YEAR(SalesDataTable[[#This Row],[Order Date]])</f>
        <v>2026</v>
      </c>
      <c r="D102" s="19" t="str">
        <f>"Q"&amp;ROUNDUP(MONTH(SalesDataTable[[#This Row],[Order Date]])/3,0)</f>
        <v>Q1</v>
      </c>
      <c r="E102" s="17">
        <f>MONTH(SalesDataTable[[#This Row],[Order Date]])</f>
        <v>1</v>
      </c>
      <c r="F102" s="19" t="str">
        <f>TEXT(SalesDataTable[[#This Row],[Order Date]],"MMM")</f>
        <v>Jan</v>
      </c>
      <c r="G102" s="4" t="s">
        <v>20</v>
      </c>
      <c r="H102" s="4" t="s">
        <v>47</v>
      </c>
      <c r="I102" s="4" t="s">
        <v>2</v>
      </c>
      <c r="J102" s="4" t="s">
        <v>3</v>
      </c>
      <c r="K102" s="4" t="s">
        <v>23</v>
      </c>
      <c r="L102" s="4" t="s">
        <v>29</v>
      </c>
      <c r="M102" s="8">
        <v>3</v>
      </c>
      <c r="N102" s="5">
        <v>195.49</v>
      </c>
      <c r="O102" s="6">
        <v>0.05</v>
      </c>
      <c r="P102" s="5">
        <v>106.38</v>
      </c>
      <c r="Q102" s="5">
        <f t="shared" si="4"/>
        <v>557.14649999999995</v>
      </c>
      <c r="R102" s="5">
        <f t="shared" si="5"/>
        <v>319.14</v>
      </c>
      <c r="S102" s="5">
        <f t="shared" si="6"/>
        <v>238.00649999999996</v>
      </c>
      <c r="T102" s="7">
        <f t="shared" si="7"/>
        <v>0.42718836069148775</v>
      </c>
    </row>
    <row r="103" spans="1:20" ht="15.6">
      <c r="A103" s="2">
        <v>843</v>
      </c>
      <c r="B103" s="3">
        <v>46045</v>
      </c>
      <c r="C103" s="17">
        <f>YEAR(SalesDataTable[[#This Row],[Order Date]])</f>
        <v>2026</v>
      </c>
      <c r="D103" s="19" t="str">
        <f>"Q"&amp;ROUNDUP(MONTH(SalesDataTable[[#This Row],[Order Date]])/3,0)</f>
        <v>Q1</v>
      </c>
      <c r="E103" s="17">
        <f>MONTH(SalesDataTable[[#This Row],[Order Date]])</f>
        <v>1</v>
      </c>
      <c r="F103" s="19" t="str">
        <f>TEXT(SalesDataTable[[#This Row],[Order Date]],"MMM")</f>
        <v>Jan</v>
      </c>
      <c r="G103" s="4" t="s">
        <v>6</v>
      </c>
      <c r="H103" s="4" t="s">
        <v>41</v>
      </c>
      <c r="I103" s="4" t="s">
        <v>2</v>
      </c>
      <c r="J103" s="4" t="s">
        <v>3</v>
      </c>
      <c r="K103" s="4" t="s">
        <v>34</v>
      </c>
      <c r="L103" s="4" t="s">
        <v>42</v>
      </c>
      <c r="M103" s="8">
        <v>2</v>
      </c>
      <c r="N103" s="5">
        <v>35.75</v>
      </c>
      <c r="O103" s="6">
        <v>0</v>
      </c>
      <c r="P103" s="5">
        <v>13.94</v>
      </c>
      <c r="Q103" s="5">
        <f t="shared" si="4"/>
        <v>71.5</v>
      </c>
      <c r="R103" s="5">
        <f t="shared" si="5"/>
        <v>27.88</v>
      </c>
      <c r="S103" s="5">
        <f t="shared" si="6"/>
        <v>43.620000000000005</v>
      </c>
      <c r="T103" s="7">
        <f t="shared" si="7"/>
        <v>0.61006993006993016</v>
      </c>
    </row>
    <row r="104" spans="1:20" ht="15.6">
      <c r="A104" s="2">
        <v>868</v>
      </c>
      <c r="B104" s="3">
        <v>46045</v>
      </c>
      <c r="C104" s="17">
        <f>YEAR(SalesDataTable[[#This Row],[Order Date]])</f>
        <v>2026</v>
      </c>
      <c r="D104" s="19" t="str">
        <f>"Q"&amp;ROUNDUP(MONTH(SalesDataTable[[#This Row],[Order Date]])/3,0)</f>
        <v>Q1</v>
      </c>
      <c r="E104" s="17">
        <f>MONTH(SalesDataTable[[#This Row],[Order Date]])</f>
        <v>1</v>
      </c>
      <c r="F104" s="19" t="str">
        <f>TEXT(SalesDataTable[[#This Row],[Order Date]],"MMM")</f>
        <v>Jan</v>
      </c>
      <c r="G104" s="4" t="s">
        <v>0</v>
      </c>
      <c r="H104" s="4" t="s">
        <v>50</v>
      </c>
      <c r="I104" s="4" t="s">
        <v>2</v>
      </c>
      <c r="J104" s="4" t="s">
        <v>3</v>
      </c>
      <c r="K104" s="4" t="s">
        <v>4</v>
      </c>
      <c r="L104" s="4" t="s">
        <v>30</v>
      </c>
      <c r="M104" s="8">
        <v>1</v>
      </c>
      <c r="N104" s="5">
        <v>103.39</v>
      </c>
      <c r="O104" s="6">
        <v>0</v>
      </c>
      <c r="P104" s="5">
        <v>51.32</v>
      </c>
      <c r="Q104" s="5">
        <f t="shared" si="4"/>
        <v>103.39</v>
      </c>
      <c r="R104" s="5">
        <f t="shared" si="5"/>
        <v>51.32</v>
      </c>
      <c r="S104" s="5">
        <f t="shared" si="6"/>
        <v>52.07</v>
      </c>
      <c r="T104" s="7">
        <f t="shared" si="7"/>
        <v>0.50362704323435536</v>
      </c>
    </row>
    <row r="105" spans="1:20" ht="15.6">
      <c r="A105" s="2">
        <v>890</v>
      </c>
      <c r="B105" s="3">
        <v>46045</v>
      </c>
      <c r="C105" s="17">
        <f>YEAR(SalesDataTable[[#This Row],[Order Date]])</f>
        <v>2026</v>
      </c>
      <c r="D105" s="19" t="str">
        <f>"Q"&amp;ROUNDUP(MONTH(SalesDataTable[[#This Row],[Order Date]])/3,0)</f>
        <v>Q1</v>
      </c>
      <c r="E105" s="17">
        <f>MONTH(SalesDataTable[[#This Row],[Order Date]])</f>
        <v>1</v>
      </c>
      <c r="F105" s="19" t="str">
        <f>TEXT(SalesDataTable[[#This Row],[Order Date]],"MMM")</f>
        <v>Jan</v>
      </c>
      <c r="G105" s="4" t="s">
        <v>0</v>
      </c>
      <c r="H105" s="4" t="s">
        <v>50</v>
      </c>
      <c r="I105" s="4" t="s">
        <v>2</v>
      </c>
      <c r="J105" s="4" t="s">
        <v>13</v>
      </c>
      <c r="K105" s="4" t="s">
        <v>23</v>
      </c>
      <c r="L105" s="4" t="s">
        <v>40</v>
      </c>
      <c r="M105" s="8">
        <v>3</v>
      </c>
      <c r="N105" s="5">
        <v>81.98</v>
      </c>
      <c r="O105" s="6">
        <v>0.1</v>
      </c>
      <c r="P105" s="5">
        <v>40.229999999999997</v>
      </c>
      <c r="Q105" s="5">
        <f t="shared" si="4"/>
        <v>221.346</v>
      </c>
      <c r="R105" s="5">
        <f t="shared" si="5"/>
        <v>120.69</v>
      </c>
      <c r="S105" s="5">
        <f t="shared" si="6"/>
        <v>100.65600000000001</v>
      </c>
      <c r="T105" s="7">
        <f t="shared" si="7"/>
        <v>0.45474505977067581</v>
      </c>
    </row>
    <row r="106" spans="1:20" ht="15.6">
      <c r="A106" s="2">
        <v>2185</v>
      </c>
      <c r="B106" s="3">
        <v>46045</v>
      </c>
      <c r="C106" s="17">
        <f>YEAR(SalesDataTable[[#This Row],[Order Date]])</f>
        <v>2026</v>
      </c>
      <c r="D106" s="19" t="str">
        <f>"Q"&amp;ROUNDUP(MONTH(SalesDataTable[[#This Row],[Order Date]])/3,0)</f>
        <v>Q1</v>
      </c>
      <c r="E106" s="17">
        <f>MONTH(SalesDataTable[[#This Row],[Order Date]])</f>
        <v>1</v>
      </c>
      <c r="F106" s="19" t="str">
        <f>TEXT(SalesDataTable[[#This Row],[Order Date]],"MMM")</f>
        <v>Jan</v>
      </c>
      <c r="G106" s="4" t="s">
        <v>11</v>
      </c>
      <c r="H106" s="4" t="s">
        <v>12</v>
      </c>
      <c r="I106" s="4" t="s">
        <v>8</v>
      </c>
      <c r="J106" s="4" t="s">
        <v>16</v>
      </c>
      <c r="K106" s="4" t="s">
        <v>23</v>
      </c>
      <c r="L106" s="4" t="s">
        <v>24</v>
      </c>
      <c r="M106" s="8">
        <v>10</v>
      </c>
      <c r="N106" s="5">
        <v>337.69</v>
      </c>
      <c r="O106" s="6">
        <v>0.1</v>
      </c>
      <c r="P106" s="5">
        <v>200.27</v>
      </c>
      <c r="Q106" s="5">
        <f t="shared" si="4"/>
        <v>3039.21</v>
      </c>
      <c r="R106" s="5">
        <f t="shared" si="5"/>
        <v>2002.7</v>
      </c>
      <c r="S106" s="5">
        <f t="shared" si="6"/>
        <v>1036.51</v>
      </c>
      <c r="T106" s="7">
        <f t="shared" si="7"/>
        <v>0.34104586389226149</v>
      </c>
    </row>
    <row r="107" spans="1:20" ht="15.6">
      <c r="A107" s="2">
        <v>2335</v>
      </c>
      <c r="B107" s="3">
        <v>46045</v>
      </c>
      <c r="C107" s="17">
        <f>YEAR(SalesDataTable[[#This Row],[Order Date]])</f>
        <v>2026</v>
      </c>
      <c r="D107" s="19" t="str">
        <f>"Q"&amp;ROUNDUP(MONTH(SalesDataTable[[#This Row],[Order Date]])/3,0)</f>
        <v>Q1</v>
      </c>
      <c r="E107" s="17">
        <f>MONTH(SalesDataTable[[#This Row],[Order Date]])</f>
        <v>1</v>
      </c>
      <c r="F107" s="19" t="str">
        <f>TEXT(SalesDataTable[[#This Row],[Order Date]],"MMM")</f>
        <v>Jan</v>
      </c>
      <c r="G107" s="4" t="s">
        <v>20</v>
      </c>
      <c r="H107" s="4" t="s">
        <v>33</v>
      </c>
      <c r="I107" s="4" t="s">
        <v>2</v>
      </c>
      <c r="J107" s="4" t="s">
        <v>13</v>
      </c>
      <c r="K107" s="4" t="s">
        <v>23</v>
      </c>
      <c r="L107" s="4" t="s">
        <v>24</v>
      </c>
      <c r="M107" s="8">
        <v>2</v>
      </c>
      <c r="N107" s="5">
        <v>333.29</v>
      </c>
      <c r="O107" s="6">
        <v>0</v>
      </c>
      <c r="P107" s="5">
        <v>197.18</v>
      </c>
      <c r="Q107" s="5">
        <f t="shared" si="4"/>
        <v>666.58</v>
      </c>
      <c r="R107" s="5">
        <f t="shared" si="5"/>
        <v>394.36</v>
      </c>
      <c r="S107" s="5">
        <f t="shared" si="6"/>
        <v>272.22000000000003</v>
      </c>
      <c r="T107" s="7">
        <f t="shared" si="7"/>
        <v>0.40838308980167426</v>
      </c>
    </row>
    <row r="108" spans="1:20" ht="15.6">
      <c r="A108" s="2">
        <v>2784</v>
      </c>
      <c r="B108" s="3">
        <v>46045</v>
      </c>
      <c r="C108" s="17">
        <f>YEAR(SalesDataTable[[#This Row],[Order Date]])</f>
        <v>2026</v>
      </c>
      <c r="D108" s="19" t="str">
        <f>"Q"&amp;ROUNDUP(MONTH(SalesDataTable[[#This Row],[Order Date]])/3,0)</f>
        <v>Q1</v>
      </c>
      <c r="E108" s="17">
        <f>MONTH(SalesDataTable[[#This Row],[Order Date]])</f>
        <v>1</v>
      </c>
      <c r="F108" s="19" t="str">
        <f>TEXT(SalesDataTable[[#This Row],[Order Date]],"MMM")</f>
        <v>Jan</v>
      </c>
      <c r="G108" s="4" t="s">
        <v>0</v>
      </c>
      <c r="H108" s="4" t="s">
        <v>50</v>
      </c>
      <c r="I108" s="4" t="s">
        <v>19</v>
      </c>
      <c r="J108" s="4" t="s">
        <v>13</v>
      </c>
      <c r="K108" s="4" t="s">
        <v>4</v>
      </c>
      <c r="L108" s="4" t="s">
        <v>5</v>
      </c>
      <c r="M108" s="8">
        <v>1</v>
      </c>
      <c r="N108" s="5">
        <v>80.11</v>
      </c>
      <c r="O108" s="6">
        <v>0.05</v>
      </c>
      <c r="P108" s="5">
        <v>43.54</v>
      </c>
      <c r="Q108" s="5">
        <f t="shared" si="4"/>
        <v>76.104500000000002</v>
      </c>
      <c r="R108" s="5">
        <f t="shared" si="5"/>
        <v>43.54</v>
      </c>
      <c r="S108" s="5">
        <f t="shared" si="6"/>
        <v>32.564500000000002</v>
      </c>
      <c r="T108" s="7">
        <f t="shared" si="7"/>
        <v>0.42789191177919839</v>
      </c>
    </row>
    <row r="109" spans="1:20" ht="15.6">
      <c r="A109" s="2">
        <v>3820</v>
      </c>
      <c r="B109" s="3">
        <v>46045</v>
      </c>
      <c r="C109" s="17">
        <f>YEAR(SalesDataTable[[#This Row],[Order Date]])</f>
        <v>2026</v>
      </c>
      <c r="D109" s="19" t="str">
        <f>"Q"&amp;ROUNDUP(MONTH(SalesDataTable[[#This Row],[Order Date]])/3,0)</f>
        <v>Q1</v>
      </c>
      <c r="E109" s="17">
        <f>MONTH(SalesDataTable[[#This Row],[Order Date]])</f>
        <v>1</v>
      </c>
      <c r="F109" s="19" t="str">
        <f>TEXT(SalesDataTable[[#This Row],[Order Date]],"MMM")</f>
        <v>Jan</v>
      </c>
      <c r="G109" s="4" t="s">
        <v>20</v>
      </c>
      <c r="H109" s="4" t="s">
        <v>47</v>
      </c>
      <c r="I109" s="4" t="s">
        <v>19</v>
      </c>
      <c r="J109" s="4" t="s">
        <v>13</v>
      </c>
      <c r="K109" s="4" t="s">
        <v>23</v>
      </c>
      <c r="L109" s="4" t="s">
        <v>40</v>
      </c>
      <c r="M109" s="8">
        <v>1</v>
      </c>
      <c r="N109" s="5">
        <v>82.6</v>
      </c>
      <c r="O109" s="6">
        <v>0.05</v>
      </c>
      <c r="P109" s="5">
        <v>38.299999999999997</v>
      </c>
      <c r="Q109" s="5">
        <f t="shared" si="4"/>
        <v>78.469999999999985</v>
      </c>
      <c r="R109" s="5">
        <f t="shared" si="5"/>
        <v>38.299999999999997</v>
      </c>
      <c r="S109" s="5">
        <f t="shared" si="6"/>
        <v>40.169999999999987</v>
      </c>
      <c r="T109" s="7">
        <f t="shared" si="7"/>
        <v>0.51191538167452522</v>
      </c>
    </row>
    <row r="110" spans="1:20" ht="15.6">
      <c r="A110" s="2">
        <v>994</v>
      </c>
      <c r="B110" s="3">
        <v>46046</v>
      </c>
      <c r="C110" s="17">
        <f>YEAR(SalesDataTable[[#This Row],[Order Date]])</f>
        <v>2026</v>
      </c>
      <c r="D110" s="19" t="str">
        <f>"Q"&amp;ROUNDUP(MONTH(SalesDataTable[[#This Row],[Order Date]])/3,0)</f>
        <v>Q1</v>
      </c>
      <c r="E110" s="17">
        <f>MONTH(SalesDataTable[[#This Row],[Order Date]])</f>
        <v>1</v>
      </c>
      <c r="F110" s="19" t="str">
        <f>TEXT(SalesDataTable[[#This Row],[Order Date]],"MMM")</f>
        <v>Jan</v>
      </c>
      <c r="G110" s="4" t="s">
        <v>0</v>
      </c>
      <c r="H110" s="4" t="s">
        <v>50</v>
      </c>
      <c r="I110" s="4" t="s">
        <v>2</v>
      </c>
      <c r="J110" s="4" t="s">
        <v>3</v>
      </c>
      <c r="K110" s="4" t="s">
        <v>9</v>
      </c>
      <c r="L110" s="4" t="s">
        <v>10</v>
      </c>
      <c r="M110" s="8">
        <v>1</v>
      </c>
      <c r="N110" s="5">
        <v>94.07</v>
      </c>
      <c r="O110" s="6">
        <v>0</v>
      </c>
      <c r="P110" s="5">
        <v>46.28</v>
      </c>
      <c r="Q110" s="5">
        <f t="shared" si="4"/>
        <v>94.07</v>
      </c>
      <c r="R110" s="5">
        <f t="shared" si="5"/>
        <v>46.28</v>
      </c>
      <c r="S110" s="5">
        <f t="shared" si="6"/>
        <v>47.789999999999992</v>
      </c>
      <c r="T110" s="7">
        <f t="shared" si="7"/>
        <v>0.50802593813117891</v>
      </c>
    </row>
    <row r="111" spans="1:20" ht="15.6">
      <c r="A111" s="2">
        <v>1643</v>
      </c>
      <c r="B111" s="3">
        <v>46046</v>
      </c>
      <c r="C111" s="17">
        <f>YEAR(SalesDataTable[[#This Row],[Order Date]])</f>
        <v>2026</v>
      </c>
      <c r="D111" s="19" t="str">
        <f>"Q"&amp;ROUNDUP(MONTH(SalesDataTable[[#This Row],[Order Date]])/3,0)</f>
        <v>Q1</v>
      </c>
      <c r="E111" s="17">
        <f>MONTH(SalesDataTable[[#This Row],[Order Date]])</f>
        <v>1</v>
      </c>
      <c r="F111" s="19" t="str">
        <f>TEXT(SalesDataTable[[#This Row],[Order Date]],"MMM")</f>
        <v>Jan</v>
      </c>
      <c r="G111" s="4" t="s">
        <v>0</v>
      </c>
      <c r="H111" s="4" t="s">
        <v>50</v>
      </c>
      <c r="I111" s="4" t="s">
        <v>2</v>
      </c>
      <c r="J111" s="4" t="s">
        <v>3</v>
      </c>
      <c r="K111" s="4" t="s">
        <v>14</v>
      </c>
      <c r="L111" s="4" t="s">
        <v>48</v>
      </c>
      <c r="M111" s="8">
        <v>1</v>
      </c>
      <c r="N111" s="5">
        <v>163.71</v>
      </c>
      <c r="O111" s="6">
        <v>0</v>
      </c>
      <c r="P111" s="5">
        <v>90.06</v>
      </c>
      <c r="Q111" s="5">
        <f t="shared" si="4"/>
        <v>163.71</v>
      </c>
      <c r="R111" s="5">
        <f t="shared" si="5"/>
        <v>90.06</v>
      </c>
      <c r="S111" s="5">
        <f t="shared" si="6"/>
        <v>73.650000000000006</v>
      </c>
      <c r="T111" s="7">
        <f t="shared" si="7"/>
        <v>0.44988088693421296</v>
      </c>
    </row>
    <row r="112" spans="1:20" ht="15.6">
      <c r="A112" s="2">
        <v>1971</v>
      </c>
      <c r="B112" s="3">
        <v>46046</v>
      </c>
      <c r="C112" s="17">
        <f>YEAR(SalesDataTable[[#This Row],[Order Date]])</f>
        <v>2026</v>
      </c>
      <c r="D112" s="19" t="str">
        <f>"Q"&amp;ROUNDUP(MONTH(SalesDataTable[[#This Row],[Order Date]])/3,0)</f>
        <v>Q1</v>
      </c>
      <c r="E112" s="17">
        <f>MONTH(SalesDataTable[[#This Row],[Order Date]])</f>
        <v>1</v>
      </c>
      <c r="F112" s="19" t="str">
        <f>TEXT(SalesDataTable[[#This Row],[Order Date]],"MMM")</f>
        <v>Jan</v>
      </c>
      <c r="G112" s="4" t="s">
        <v>20</v>
      </c>
      <c r="H112" s="4" t="s">
        <v>33</v>
      </c>
      <c r="I112" s="4" t="s">
        <v>19</v>
      </c>
      <c r="J112" s="4" t="s">
        <v>3</v>
      </c>
      <c r="K112" s="4" t="s">
        <v>23</v>
      </c>
      <c r="L112" s="4" t="s">
        <v>29</v>
      </c>
      <c r="M112" s="8">
        <v>4</v>
      </c>
      <c r="N112" s="5">
        <v>191.43</v>
      </c>
      <c r="O112" s="6">
        <v>0</v>
      </c>
      <c r="P112" s="5">
        <v>106.82</v>
      </c>
      <c r="Q112" s="5">
        <f t="shared" si="4"/>
        <v>765.72</v>
      </c>
      <c r="R112" s="5">
        <f t="shared" si="5"/>
        <v>427.28</v>
      </c>
      <c r="S112" s="5">
        <f t="shared" si="6"/>
        <v>338.44000000000005</v>
      </c>
      <c r="T112" s="7">
        <f t="shared" si="7"/>
        <v>0.441989238886277</v>
      </c>
    </row>
    <row r="113" spans="1:20" ht="15.6">
      <c r="A113" s="2">
        <v>2828</v>
      </c>
      <c r="B113" s="3">
        <v>46046</v>
      </c>
      <c r="C113" s="17">
        <f>YEAR(SalesDataTable[[#This Row],[Order Date]])</f>
        <v>2026</v>
      </c>
      <c r="D113" s="19" t="str">
        <f>"Q"&amp;ROUNDUP(MONTH(SalesDataTable[[#This Row],[Order Date]])/3,0)</f>
        <v>Q1</v>
      </c>
      <c r="E113" s="17">
        <f>MONTH(SalesDataTable[[#This Row],[Order Date]])</f>
        <v>1</v>
      </c>
      <c r="F113" s="19" t="str">
        <f>TEXT(SalesDataTable[[#This Row],[Order Date]],"MMM")</f>
        <v>Jan</v>
      </c>
      <c r="G113" s="4" t="s">
        <v>6</v>
      </c>
      <c r="H113" s="4" t="s">
        <v>41</v>
      </c>
      <c r="I113" s="4" t="s">
        <v>8</v>
      </c>
      <c r="J113" s="4" t="s">
        <v>16</v>
      </c>
      <c r="K113" s="4" t="s">
        <v>14</v>
      </c>
      <c r="L113" s="4" t="s">
        <v>32</v>
      </c>
      <c r="M113" s="8">
        <v>3</v>
      </c>
      <c r="N113" s="5">
        <v>46.94</v>
      </c>
      <c r="O113" s="6">
        <v>0.05</v>
      </c>
      <c r="P113" s="5">
        <v>18.18</v>
      </c>
      <c r="Q113" s="5">
        <f t="shared" si="4"/>
        <v>133.779</v>
      </c>
      <c r="R113" s="5">
        <f t="shared" si="5"/>
        <v>54.54</v>
      </c>
      <c r="S113" s="5">
        <f t="shared" si="6"/>
        <v>79.239000000000004</v>
      </c>
      <c r="T113" s="7">
        <f t="shared" si="7"/>
        <v>0.59231269481757232</v>
      </c>
    </row>
    <row r="114" spans="1:20" ht="15.6">
      <c r="A114" s="2">
        <v>5175</v>
      </c>
      <c r="B114" s="3">
        <v>46046</v>
      </c>
      <c r="C114" s="17">
        <f>YEAR(SalesDataTable[[#This Row],[Order Date]])</f>
        <v>2026</v>
      </c>
      <c r="D114" s="19" t="str">
        <f>"Q"&amp;ROUNDUP(MONTH(SalesDataTable[[#This Row],[Order Date]])/3,0)</f>
        <v>Q1</v>
      </c>
      <c r="E114" s="17">
        <f>MONTH(SalesDataTable[[#This Row],[Order Date]])</f>
        <v>1</v>
      </c>
      <c r="F114" s="19" t="str">
        <f>TEXT(SalesDataTable[[#This Row],[Order Date]],"MMM")</f>
        <v>Jan</v>
      </c>
      <c r="G114" s="4" t="s">
        <v>20</v>
      </c>
      <c r="H114" s="4" t="s">
        <v>31</v>
      </c>
      <c r="I114" s="4" t="s">
        <v>2</v>
      </c>
      <c r="J114" s="4" t="s">
        <v>3</v>
      </c>
      <c r="K114" s="4" t="s">
        <v>9</v>
      </c>
      <c r="L114" s="4" t="s">
        <v>17</v>
      </c>
      <c r="M114" s="8">
        <v>1</v>
      </c>
      <c r="N114" s="5">
        <v>147.21</v>
      </c>
      <c r="O114" s="6">
        <v>0</v>
      </c>
      <c r="P114" s="5">
        <v>79.510000000000005</v>
      </c>
      <c r="Q114" s="5">
        <f t="shared" si="4"/>
        <v>147.21</v>
      </c>
      <c r="R114" s="5">
        <f t="shared" si="5"/>
        <v>79.510000000000005</v>
      </c>
      <c r="S114" s="5">
        <f t="shared" si="6"/>
        <v>67.7</v>
      </c>
      <c r="T114" s="7">
        <f t="shared" si="7"/>
        <v>0.45988723592147274</v>
      </c>
    </row>
    <row r="115" spans="1:20" ht="15.6">
      <c r="A115" s="2">
        <v>1874</v>
      </c>
      <c r="B115" s="3">
        <v>46047</v>
      </c>
      <c r="C115" s="17">
        <f>YEAR(SalesDataTable[[#This Row],[Order Date]])</f>
        <v>2026</v>
      </c>
      <c r="D115" s="19" t="str">
        <f>"Q"&amp;ROUNDUP(MONTH(SalesDataTable[[#This Row],[Order Date]])/3,0)</f>
        <v>Q1</v>
      </c>
      <c r="E115" s="17">
        <f>MONTH(SalesDataTable[[#This Row],[Order Date]])</f>
        <v>1</v>
      </c>
      <c r="F115" s="19" t="str">
        <f>TEXT(SalesDataTable[[#This Row],[Order Date]],"MMM")</f>
        <v>Jan</v>
      </c>
      <c r="G115" s="4" t="s">
        <v>0</v>
      </c>
      <c r="H115" s="4" t="s">
        <v>1</v>
      </c>
      <c r="I115" s="4" t="s">
        <v>2</v>
      </c>
      <c r="J115" s="4" t="s">
        <v>16</v>
      </c>
      <c r="K115" s="4" t="s">
        <v>14</v>
      </c>
      <c r="L115" s="4" t="s">
        <v>15</v>
      </c>
      <c r="M115" s="8">
        <v>1</v>
      </c>
      <c r="N115" s="5">
        <v>35.729999999999997</v>
      </c>
      <c r="O115" s="6">
        <v>0</v>
      </c>
      <c r="P115" s="5">
        <v>13.57</v>
      </c>
      <c r="Q115" s="5">
        <f t="shared" si="4"/>
        <v>35.729999999999997</v>
      </c>
      <c r="R115" s="5">
        <f t="shared" si="5"/>
        <v>13.57</v>
      </c>
      <c r="S115" s="5">
        <f t="shared" si="6"/>
        <v>22.159999999999997</v>
      </c>
      <c r="T115" s="7">
        <f t="shared" si="7"/>
        <v>0.62020710887209629</v>
      </c>
    </row>
    <row r="116" spans="1:20" ht="15.6">
      <c r="A116" s="2">
        <v>2490</v>
      </c>
      <c r="B116" s="3">
        <v>46047</v>
      </c>
      <c r="C116" s="17">
        <f>YEAR(SalesDataTable[[#This Row],[Order Date]])</f>
        <v>2026</v>
      </c>
      <c r="D116" s="19" t="str">
        <f>"Q"&amp;ROUNDUP(MONTH(SalesDataTable[[#This Row],[Order Date]])/3,0)</f>
        <v>Q1</v>
      </c>
      <c r="E116" s="17">
        <f>MONTH(SalesDataTable[[#This Row],[Order Date]])</f>
        <v>1</v>
      </c>
      <c r="F116" s="19" t="str">
        <f>TEXT(SalesDataTable[[#This Row],[Order Date]],"MMM")</f>
        <v>Jan</v>
      </c>
      <c r="G116" s="4" t="s">
        <v>6</v>
      </c>
      <c r="H116" s="4" t="s">
        <v>49</v>
      </c>
      <c r="I116" s="4" t="s">
        <v>2</v>
      </c>
      <c r="J116" s="4" t="s">
        <v>13</v>
      </c>
      <c r="K116" s="4" t="s">
        <v>4</v>
      </c>
      <c r="L116" s="4" t="s">
        <v>30</v>
      </c>
      <c r="M116" s="8">
        <v>2</v>
      </c>
      <c r="N116" s="5">
        <v>103.99</v>
      </c>
      <c r="O116" s="6">
        <v>0.15</v>
      </c>
      <c r="P116" s="5">
        <v>51.94</v>
      </c>
      <c r="Q116" s="5">
        <f t="shared" si="4"/>
        <v>176.78299999999999</v>
      </c>
      <c r="R116" s="5">
        <f t="shared" si="5"/>
        <v>103.88</v>
      </c>
      <c r="S116" s="5">
        <f t="shared" si="6"/>
        <v>72.902999999999992</v>
      </c>
      <c r="T116" s="7">
        <f t="shared" si="7"/>
        <v>0.41238693765803269</v>
      </c>
    </row>
    <row r="117" spans="1:20" ht="15.6">
      <c r="A117" s="2">
        <v>5078</v>
      </c>
      <c r="B117" s="3">
        <v>46047</v>
      </c>
      <c r="C117" s="17">
        <f>YEAR(SalesDataTable[[#This Row],[Order Date]])</f>
        <v>2026</v>
      </c>
      <c r="D117" s="19" t="str">
        <f>"Q"&amp;ROUNDUP(MONTH(SalesDataTable[[#This Row],[Order Date]])/3,0)</f>
        <v>Q1</v>
      </c>
      <c r="E117" s="17">
        <f>MONTH(SalesDataTable[[#This Row],[Order Date]])</f>
        <v>1</v>
      </c>
      <c r="F117" s="19" t="str">
        <f>TEXT(SalesDataTable[[#This Row],[Order Date]],"MMM")</f>
        <v>Jan</v>
      </c>
      <c r="G117" s="4" t="s">
        <v>6</v>
      </c>
      <c r="H117" s="4" t="s">
        <v>43</v>
      </c>
      <c r="I117" s="4" t="s">
        <v>2</v>
      </c>
      <c r="J117" s="4" t="s">
        <v>3</v>
      </c>
      <c r="K117" s="4" t="s">
        <v>9</v>
      </c>
      <c r="L117" s="4" t="s">
        <v>46</v>
      </c>
      <c r="M117" s="8">
        <v>2</v>
      </c>
      <c r="N117" s="5">
        <v>72.739999999999995</v>
      </c>
      <c r="O117" s="6">
        <v>0</v>
      </c>
      <c r="P117" s="5">
        <v>31.96</v>
      </c>
      <c r="Q117" s="5">
        <f t="shared" si="4"/>
        <v>145.47999999999999</v>
      </c>
      <c r="R117" s="5">
        <f t="shared" si="5"/>
        <v>63.92</v>
      </c>
      <c r="S117" s="5">
        <f t="shared" si="6"/>
        <v>81.559999999999988</v>
      </c>
      <c r="T117" s="7">
        <f t="shared" si="7"/>
        <v>0.56062689029419843</v>
      </c>
    </row>
    <row r="118" spans="1:20" ht="15.6">
      <c r="A118" s="2">
        <v>230</v>
      </c>
      <c r="B118" s="3">
        <v>46048</v>
      </c>
      <c r="C118" s="17">
        <f>YEAR(SalesDataTable[[#This Row],[Order Date]])</f>
        <v>2026</v>
      </c>
      <c r="D118" s="19" t="str">
        <f>"Q"&amp;ROUNDUP(MONTH(SalesDataTable[[#This Row],[Order Date]])/3,0)</f>
        <v>Q1</v>
      </c>
      <c r="E118" s="17">
        <f>MONTH(SalesDataTable[[#This Row],[Order Date]])</f>
        <v>1</v>
      </c>
      <c r="F118" s="19" t="str">
        <f>TEXT(SalesDataTable[[#This Row],[Order Date]],"MMM")</f>
        <v>Jan</v>
      </c>
      <c r="G118" s="4" t="s">
        <v>11</v>
      </c>
      <c r="H118" s="4" t="s">
        <v>39</v>
      </c>
      <c r="I118" s="4" t="s">
        <v>19</v>
      </c>
      <c r="J118" s="4" t="s">
        <v>3</v>
      </c>
      <c r="K118" s="4" t="s">
        <v>4</v>
      </c>
      <c r="L118" s="4" t="s">
        <v>30</v>
      </c>
      <c r="M118" s="8">
        <v>1</v>
      </c>
      <c r="N118" s="5">
        <v>100.01</v>
      </c>
      <c r="O118" s="6">
        <v>0.05</v>
      </c>
      <c r="P118" s="5">
        <v>49.41</v>
      </c>
      <c r="Q118" s="5">
        <f t="shared" si="4"/>
        <v>95.009500000000003</v>
      </c>
      <c r="R118" s="5">
        <f t="shared" si="5"/>
        <v>49.41</v>
      </c>
      <c r="S118" s="5">
        <f t="shared" si="6"/>
        <v>45.599500000000006</v>
      </c>
      <c r="T118" s="7">
        <f t="shared" si="7"/>
        <v>0.47994674216788852</v>
      </c>
    </row>
    <row r="119" spans="1:20" ht="15.6">
      <c r="A119" s="2">
        <v>1757</v>
      </c>
      <c r="B119" s="3">
        <v>46048</v>
      </c>
      <c r="C119" s="17">
        <f>YEAR(SalesDataTable[[#This Row],[Order Date]])</f>
        <v>2026</v>
      </c>
      <c r="D119" s="19" t="str">
        <f>"Q"&amp;ROUNDUP(MONTH(SalesDataTable[[#This Row],[Order Date]])/3,0)</f>
        <v>Q1</v>
      </c>
      <c r="E119" s="17">
        <f>MONTH(SalesDataTable[[#This Row],[Order Date]])</f>
        <v>1</v>
      </c>
      <c r="F119" s="19" t="str">
        <f>TEXT(SalesDataTable[[#This Row],[Order Date]],"MMM")</f>
        <v>Jan</v>
      </c>
      <c r="G119" s="4" t="s">
        <v>20</v>
      </c>
      <c r="H119" s="4" t="s">
        <v>31</v>
      </c>
      <c r="I119" s="4" t="s">
        <v>2</v>
      </c>
      <c r="J119" s="4" t="s">
        <v>16</v>
      </c>
      <c r="K119" s="4" t="s">
        <v>14</v>
      </c>
      <c r="L119" s="4" t="s">
        <v>32</v>
      </c>
      <c r="M119" s="8">
        <v>2</v>
      </c>
      <c r="N119" s="5">
        <v>45.73</v>
      </c>
      <c r="O119" s="6">
        <v>0</v>
      </c>
      <c r="P119" s="5">
        <v>18.11</v>
      </c>
      <c r="Q119" s="5">
        <f t="shared" si="4"/>
        <v>91.46</v>
      </c>
      <c r="R119" s="5">
        <f t="shared" si="5"/>
        <v>36.22</v>
      </c>
      <c r="S119" s="5">
        <f t="shared" si="6"/>
        <v>55.239999999999995</v>
      </c>
      <c r="T119" s="7">
        <f t="shared" si="7"/>
        <v>0.60397988191559149</v>
      </c>
    </row>
    <row r="120" spans="1:20" ht="15.6">
      <c r="A120" s="2">
        <v>1944</v>
      </c>
      <c r="B120" s="3">
        <v>46048</v>
      </c>
      <c r="C120" s="17">
        <f>YEAR(SalesDataTable[[#This Row],[Order Date]])</f>
        <v>2026</v>
      </c>
      <c r="D120" s="19" t="str">
        <f>"Q"&amp;ROUNDUP(MONTH(SalesDataTable[[#This Row],[Order Date]])/3,0)</f>
        <v>Q1</v>
      </c>
      <c r="E120" s="17">
        <f>MONTH(SalesDataTable[[#This Row],[Order Date]])</f>
        <v>1</v>
      </c>
      <c r="F120" s="19" t="str">
        <f>TEXT(SalesDataTable[[#This Row],[Order Date]],"MMM")</f>
        <v>Jan</v>
      </c>
      <c r="G120" s="4" t="s">
        <v>11</v>
      </c>
      <c r="H120" s="4" t="s">
        <v>52</v>
      </c>
      <c r="I120" s="4" t="s">
        <v>2</v>
      </c>
      <c r="J120" s="4" t="s">
        <v>3</v>
      </c>
      <c r="K120" s="4" t="s">
        <v>9</v>
      </c>
      <c r="L120" s="4" t="s">
        <v>17</v>
      </c>
      <c r="M120" s="8">
        <v>2</v>
      </c>
      <c r="N120" s="5">
        <v>143.66</v>
      </c>
      <c r="O120" s="6">
        <v>0.15</v>
      </c>
      <c r="P120" s="5">
        <v>78.14</v>
      </c>
      <c r="Q120" s="5">
        <f t="shared" si="4"/>
        <v>244.22199999999998</v>
      </c>
      <c r="R120" s="5">
        <f t="shared" si="5"/>
        <v>156.28</v>
      </c>
      <c r="S120" s="5">
        <f t="shared" si="6"/>
        <v>87.941999999999979</v>
      </c>
      <c r="T120" s="7">
        <f t="shared" si="7"/>
        <v>0.36009040954541355</v>
      </c>
    </row>
    <row r="121" spans="1:20" ht="15.6">
      <c r="A121" s="2">
        <v>3485</v>
      </c>
      <c r="B121" s="3">
        <v>46048</v>
      </c>
      <c r="C121" s="17">
        <f>YEAR(SalesDataTable[[#This Row],[Order Date]])</f>
        <v>2026</v>
      </c>
      <c r="D121" s="19" t="str">
        <f>"Q"&amp;ROUNDUP(MONTH(SalesDataTable[[#This Row],[Order Date]])/3,0)</f>
        <v>Q1</v>
      </c>
      <c r="E121" s="17">
        <f>MONTH(SalesDataTable[[#This Row],[Order Date]])</f>
        <v>1</v>
      </c>
      <c r="F121" s="19" t="str">
        <f>TEXT(SalesDataTable[[#This Row],[Order Date]],"MMM")</f>
        <v>Jan</v>
      </c>
      <c r="G121" s="4" t="s">
        <v>11</v>
      </c>
      <c r="H121" s="4" t="s">
        <v>39</v>
      </c>
      <c r="I121" s="4" t="s">
        <v>2</v>
      </c>
      <c r="J121" s="4" t="s">
        <v>16</v>
      </c>
      <c r="K121" s="4" t="s">
        <v>23</v>
      </c>
      <c r="L121" s="4" t="s">
        <v>51</v>
      </c>
      <c r="M121" s="8">
        <v>2</v>
      </c>
      <c r="N121" s="5">
        <v>121.88</v>
      </c>
      <c r="O121" s="6">
        <v>0.05</v>
      </c>
      <c r="P121" s="5">
        <v>62.17</v>
      </c>
      <c r="Q121" s="5">
        <f t="shared" si="4"/>
        <v>231.57199999999997</v>
      </c>
      <c r="R121" s="5">
        <f t="shared" si="5"/>
        <v>124.34</v>
      </c>
      <c r="S121" s="5">
        <f t="shared" si="6"/>
        <v>107.23199999999997</v>
      </c>
      <c r="T121" s="7">
        <f t="shared" si="7"/>
        <v>0.46306116456220953</v>
      </c>
    </row>
    <row r="122" spans="1:20" ht="15.6">
      <c r="A122" s="2">
        <v>4002</v>
      </c>
      <c r="B122" s="3">
        <v>46048</v>
      </c>
      <c r="C122" s="17">
        <f>YEAR(SalesDataTable[[#This Row],[Order Date]])</f>
        <v>2026</v>
      </c>
      <c r="D122" s="19" t="str">
        <f>"Q"&amp;ROUNDUP(MONTH(SalesDataTable[[#This Row],[Order Date]])/3,0)</f>
        <v>Q1</v>
      </c>
      <c r="E122" s="17">
        <f>MONTH(SalesDataTable[[#This Row],[Order Date]])</f>
        <v>1</v>
      </c>
      <c r="F122" s="19" t="str">
        <f>TEXT(SalesDataTable[[#This Row],[Order Date]],"MMM")</f>
        <v>Jan</v>
      </c>
      <c r="G122" s="4" t="s">
        <v>0</v>
      </c>
      <c r="H122" s="4" t="s">
        <v>50</v>
      </c>
      <c r="I122" s="4" t="s">
        <v>2</v>
      </c>
      <c r="J122" s="4" t="s">
        <v>3</v>
      </c>
      <c r="K122" s="4" t="s">
        <v>34</v>
      </c>
      <c r="L122" s="4" t="s">
        <v>45</v>
      </c>
      <c r="M122" s="8">
        <v>3</v>
      </c>
      <c r="N122" s="5">
        <v>50.92</v>
      </c>
      <c r="O122" s="6">
        <v>0.05</v>
      </c>
      <c r="P122" s="5">
        <v>21.87</v>
      </c>
      <c r="Q122" s="5">
        <f t="shared" si="4"/>
        <v>145.12199999999999</v>
      </c>
      <c r="R122" s="5">
        <f t="shared" si="5"/>
        <v>65.61</v>
      </c>
      <c r="S122" s="5">
        <f t="shared" si="6"/>
        <v>79.511999999999986</v>
      </c>
      <c r="T122" s="7">
        <f t="shared" si="7"/>
        <v>0.54789763095877941</v>
      </c>
    </row>
    <row r="123" spans="1:20" ht="15.6">
      <c r="A123" s="2">
        <v>818</v>
      </c>
      <c r="B123" s="3">
        <v>46049</v>
      </c>
      <c r="C123" s="17">
        <f>YEAR(SalesDataTable[[#This Row],[Order Date]])</f>
        <v>2026</v>
      </c>
      <c r="D123" s="19" t="str">
        <f>"Q"&amp;ROUNDUP(MONTH(SalesDataTable[[#This Row],[Order Date]])/3,0)</f>
        <v>Q1</v>
      </c>
      <c r="E123" s="17">
        <f>MONTH(SalesDataTable[[#This Row],[Order Date]])</f>
        <v>1</v>
      </c>
      <c r="F123" s="19" t="str">
        <f>TEXT(SalesDataTable[[#This Row],[Order Date]],"MMM")</f>
        <v>Jan</v>
      </c>
      <c r="G123" s="4" t="s">
        <v>0</v>
      </c>
      <c r="H123" s="4" t="s">
        <v>1</v>
      </c>
      <c r="I123" s="4" t="s">
        <v>2</v>
      </c>
      <c r="J123" s="4" t="s">
        <v>3</v>
      </c>
      <c r="K123" s="4" t="s">
        <v>4</v>
      </c>
      <c r="L123" s="4" t="s">
        <v>30</v>
      </c>
      <c r="M123" s="8">
        <v>1</v>
      </c>
      <c r="N123" s="5">
        <v>103.78</v>
      </c>
      <c r="O123" s="6">
        <v>0</v>
      </c>
      <c r="P123" s="5">
        <v>49.36</v>
      </c>
      <c r="Q123" s="5">
        <f t="shared" si="4"/>
        <v>103.78</v>
      </c>
      <c r="R123" s="5">
        <f t="shared" si="5"/>
        <v>49.36</v>
      </c>
      <c r="S123" s="5">
        <f t="shared" si="6"/>
        <v>54.42</v>
      </c>
      <c r="T123" s="7">
        <f t="shared" si="7"/>
        <v>0.52437849296588934</v>
      </c>
    </row>
    <row r="124" spans="1:20" ht="15.6">
      <c r="A124" s="2">
        <v>1439</v>
      </c>
      <c r="B124" s="3">
        <v>46049</v>
      </c>
      <c r="C124" s="17">
        <f>YEAR(SalesDataTable[[#This Row],[Order Date]])</f>
        <v>2026</v>
      </c>
      <c r="D124" s="19" t="str">
        <f>"Q"&amp;ROUNDUP(MONTH(SalesDataTable[[#This Row],[Order Date]])/3,0)</f>
        <v>Q1</v>
      </c>
      <c r="E124" s="17">
        <f>MONTH(SalesDataTable[[#This Row],[Order Date]])</f>
        <v>1</v>
      </c>
      <c r="F124" s="19" t="str">
        <f>TEXT(SalesDataTable[[#This Row],[Order Date]],"MMM")</f>
        <v>Jan</v>
      </c>
      <c r="G124" s="4" t="s">
        <v>6</v>
      </c>
      <c r="H124" s="4" t="s">
        <v>27</v>
      </c>
      <c r="I124" s="4" t="s">
        <v>28</v>
      </c>
      <c r="J124" s="4" t="s">
        <v>13</v>
      </c>
      <c r="K124" s="4" t="s">
        <v>9</v>
      </c>
      <c r="L124" s="4" t="s">
        <v>37</v>
      </c>
      <c r="M124" s="8">
        <v>2</v>
      </c>
      <c r="N124" s="5">
        <v>157.16999999999999</v>
      </c>
      <c r="O124" s="6">
        <v>0</v>
      </c>
      <c r="P124" s="5">
        <v>81.260000000000005</v>
      </c>
      <c r="Q124" s="5">
        <f t="shared" si="4"/>
        <v>314.33999999999997</v>
      </c>
      <c r="R124" s="5">
        <f t="shared" si="5"/>
        <v>162.52000000000001</v>
      </c>
      <c r="S124" s="5">
        <f t="shared" si="6"/>
        <v>151.81999999999996</v>
      </c>
      <c r="T124" s="7">
        <f t="shared" si="7"/>
        <v>0.4829802125087484</v>
      </c>
    </row>
    <row r="125" spans="1:20" ht="15.6">
      <c r="A125" s="2">
        <v>1616</v>
      </c>
      <c r="B125" s="3">
        <v>46049</v>
      </c>
      <c r="C125" s="17">
        <f>YEAR(SalesDataTable[[#This Row],[Order Date]])</f>
        <v>2026</v>
      </c>
      <c r="D125" s="19" t="str">
        <f>"Q"&amp;ROUNDUP(MONTH(SalesDataTable[[#This Row],[Order Date]])/3,0)</f>
        <v>Q1</v>
      </c>
      <c r="E125" s="17">
        <f>MONTH(SalesDataTable[[#This Row],[Order Date]])</f>
        <v>1</v>
      </c>
      <c r="F125" s="19" t="str">
        <f>TEXT(SalesDataTable[[#This Row],[Order Date]],"MMM")</f>
        <v>Jan</v>
      </c>
      <c r="G125" s="4" t="s">
        <v>6</v>
      </c>
      <c r="H125" s="4" t="s">
        <v>43</v>
      </c>
      <c r="I125" s="4" t="s">
        <v>2</v>
      </c>
      <c r="J125" s="4" t="s">
        <v>16</v>
      </c>
      <c r="K125" s="4" t="s">
        <v>14</v>
      </c>
      <c r="L125" s="4" t="s">
        <v>44</v>
      </c>
      <c r="M125" s="8">
        <v>2</v>
      </c>
      <c r="N125" s="5">
        <v>132.91999999999999</v>
      </c>
      <c r="O125" s="6">
        <v>0</v>
      </c>
      <c r="P125" s="5">
        <v>69.02</v>
      </c>
      <c r="Q125" s="5">
        <f t="shared" si="4"/>
        <v>265.83999999999997</v>
      </c>
      <c r="R125" s="5">
        <f t="shared" si="5"/>
        <v>138.04</v>
      </c>
      <c r="S125" s="5">
        <f t="shared" si="6"/>
        <v>127.79999999999998</v>
      </c>
      <c r="T125" s="7">
        <f t="shared" si="7"/>
        <v>0.48074029491423409</v>
      </c>
    </row>
    <row r="126" spans="1:20" ht="15.6">
      <c r="A126" s="2">
        <v>1798</v>
      </c>
      <c r="B126" s="3">
        <v>46049</v>
      </c>
      <c r="C126" s="17">
        <f>YEAR(SalesDataTable[[#This Row],[Order Date]])</f>
        <v>2026</v>
      </c>
      <c r="D126" s="19" t="str">
        <f>"Q"&amp;ROUNDUP(MONTH(SalesDataTable[[#This Row],[Order Date]])/3,0)</f>
        <v>Q1</v>
      </c>
      <c r="E126" s="17">
        <f>MONTH(SalesDataTable[[#This Row],[Order Date]])</f>
        <v>1</v>
      </c>
      <c r="F126" s="19" t="str">
        <f>TEXT(SalesDataTable[[#This Row],[Order Date]],"MMM")</f>
        <v>Jan</v>
      </c>
      <c r="G126" s="4" t="s">
        <v>20</v>
      </c>
      <c r="H126" s="4" t="s">
        <v>33</v>
      </c>
      <c r="I126" s="4" t="s">
        <v>19</v>
      </c>
      <c r="J126" s="4" t="s">
        <v>3</v>
      </c>
      <c r="K126" s="4" t="s">
        <v>9</v>
      </c>
      <c r="L126" s="4" t="s">
        <v>46</v>
      </c>
      <c r="M126" s="8">
        <v>1</v>
      </c>
      <c r="N126" s="5">
        <v>71.41</v>
      </c>
      <c r="O126" s="6">
        <v>0.05</v>
      </c>
      <c r="P126" s="5">
        <v>32.28</v>
      </c>
      <c r="Q126" s="5">
        <f t="shared" si="4"/>
        <v>67.839499999999987</v>
      </c>
      <c r="R126" s="5">
        <f t="shared" si="5"/>
        <v>32.28</v>
      </c>
      <c r="S126" s="5">
        <f t="shared" si="6"/>
        <v>35.559499999999986</v>
      </c>
      <c r="T126" s="7">
        <f t="shared" si="7"/>
        <v>0.52417102130764515</v>
      </c>
    </row>
    <row r="127" spans="1:20" ht="15.6">
      <c r="A127" s="2">
        <v>4449</v>
      </c>
      <c r="B127" s="3">
        <v>46049</v>
      </c>
      <c r="C127" s="17">
        <f>YEAR(SalesDataTable[[#This Row],[Order Date]])</f>
        <v>2026</v>
      </c>
      <c r="D127" s="19" t="str">
        <f>"Q"&amp;ROUNDUP(MONTH(SalesDataTable[[#This Row],[Order Date]])/3,0)</f>
        <v>Q1</v>
      </c>
      <c r="E127" s="17">
        <f>MONTH(SalesDataTable[[#This Row],[Order Date]])</f>
        <v>1</v>
      </c>
      <c r="F127" s="19" t="str">
        <f>TEXT(SalesDataTable[[#This Row],[Order Date]],"MMM")</f>
        <v>Jan</v>
      </c>
      <c r="G127" s="4" t="s">
        <v>20</v>
      </c>
      <c r="H127" s="4" t="s">
        <v>33</v>
      </c>
      <c r="I127" s="4" t="s">
        <v>2</v>
      </c>
      <c r="J127" s="4" t="s">
        <v>13</v>
      </c>
      <c r="K127" s="4" t="s">
        <v>23</v>
      </c>
      <c r="L127" s="4" t="s">
        <v>29</v>
      </c>
      <c r="M127" s="8">
        <v>1</v>
      </c>
      <c r="N127" s="5">
        <v>199.67</v>
      </c>
      <c r="O127" s="6">
        <v>0</v>
      </c>
      <c r="P127" s="5">
        <v>103.81</v>
      </c>
      <c r="Q127" s="5">
        <f t="shared" si="4"/>
        <v>199.67</v>
      </c>
      <c r="R127" s="5">
        <f t="shared" si="5"/>
        <v>103.81</v>
      </c>
      <c r="S127" s="5">
        <f t="shared" si="6"/>
        <v>95.859999999999985</v>
      </c>
      <c r="T127" s="7">
        <f t="shared" si="7"/>
        <v>0.4800921520508839</v>
      </c>
    </row>
    <row r="128" spans="1:20" ht="15.6">
      <c r="A128" s="2">
        <v>4473</v>
      </c>
      <c r="B128" s="3">
        <v>46049</v>
      </c>
      <c r="C128" s="17">
        <f>YEAR(SalesDataTable[[#This Row],[Order Date]])</f>
        <v>2026</v>
      </c>
      <c r="D128" s="19" t="str">
        <f>"Q"&amp;ROUNDUP(MONTH(SalesDataTable[[#This Row],[Order Date]])/3,0)</f>
        <v>Q1</v>
      </c>
      <c r="E128" s="17">
        <f>MONTH(SalesDataTable[[#This Row],[Order Date]])</f>
        <v>1</v>
      </c>
      <c r="F128" s="19" t="str">
        <f>TEXT(SalesDataTable[[#This Row],[Order Date]],"MMM")</f>
        <v>Jan</v>
      </c>
      <c r="G128" s="4" t="s">
        <v>0</v>
      </c>
      <c r="H128" s="4" t="s">
        <v>1</v>
      </c>
      <c r="I128" s="4" t="s">
        <v>19</v>
      </c>
      <c r="J128" s="4" t="s">
        <v>3</v>
      </c>
      <c r="K128" s="4" t="s">
        <v>23</v>
      </c>
      <c r="L128" s="4" t="s">
        <v>29</v>
      </c>
      <c r="M128" s="8">
        <v>1</v>
      </c>
      <c r="N128" s="5">
        <v>196.88</v>
      </c>
      <c r="O128" s="6">
        <v>0</v>
      </c>
      <c r="P128" s="5">
        <v>102.76</v>
      </c>
      <c r="Q128" s="5">
        <f t="shared" si="4"/>
        <v>196.88</v>
      </c>
      <c r="R128" s="5">
        <f t="shared" si="5"/>
        <v>102.76</v>
      </c>
      <c r="S128" s="5">
        <f t="shared" si="6"/>
        <v>94.11999999999999</v>
      </c>
      <c r="T128" s="7">
        <f t="shared" si="7"/>
        <v>0.47805770012190163</v>
      </c>
    </row>
    <row r="129" spans="1:20" ht="15.6">
      <c r="A129" s="2">
        <v>203</v>
      </c>
      <c r="B129" s="3">
        <v>46050</v>
      </c>
      <c r="C129" s="17">
        <f>YEAR(SalesDataTable[[#This Row],[Order Date]])</f>
        <v>2026</v>
      </c>
      <c r="D129" s="19" t="str">
        <f>"Q"&amp;ROUNDUP(MONTH(SalesDataTable[[#This Row],[Order Date]])/3,0)</f>
        <v>Q1</v>
      </c>
      <c r="E129" s="17">
        <f>MONTH(SalesDataTable[[#This Row],[Order Date]])</f>
        <v>1</v>
      </c>
      <c r="F129" s="19" t="str">
        <f>TEXT(SalesDataTable[[#This Row],[Order Date]],"MMM")</f>
        <v>Jan</v>
      </c>
      <c r="G129" s="4" t="s">
        <v>20</v>
      </c>
      <c r="H129" s="4" t="s">
        <v>31</v>
      </c>
      <c r="I129" s="4" t="s">
        <v>2</v>
      </c>
      <c r="J129" s="4" t="s">
        <v>3</v>
      </c>
      <c r="K129" s="4" t="s">
        <v>4</v>
      </c>
      <c r="L129" s="4" t="s">
        <v>22</v>
      </c>
      <c r="M129" s="8">
        <v>3</v>
      </c>
      <c r="N129" s="5">
        <v>49.95</v>
      </c>
      <c r="O129" s="6">
        <v>0</v>
      </c>
      <c r="P129" s="5">
        <v>22.55</v>
      </c>
      <c r="Q129" s="5">
        <f t="shared" si="4"/>
        <v>149.85000000000002</v>
      </c>
      <c r="R129" s="5">
        <f t="shared" si="5"/>
        <v>67.650000000000006</v>
      </c>
      <c r="S129" s="5">
        <f t="shared" si="6"/>
        <v>82.200000000000017</v>
      </c>
      <c r="T129" s="7">
        <f t="shared" si="7"/>
        <v>0.54854854854854862</v>
      </c>
    </row>
    <row r="130" spans="1:20" ht="15.6">
      <c r="A130" s="2">
        <v>1654</v>
      </c>
      <c r="B130" s="3">
        <v>46050</v>
      </c>
      <c r="C130" s="17">
        <f>YEAR(SalesDataTable[[#This Row],[Order Date]])</f>
        <v>2026</v>
      </c>
      <c r="D130" s="19" t="str">
        <f>"Q"&amp;ROUNDUP(MONTH(SalesDataTable[[#This Row],[Order Date]])/3,0)</f>
        <v>Q1</v>
      </c>
      <c r="E130" s="17">
        <f>MONTH(SalesDataTable[[#This Row],[Order Date]])</f>
        <v>1</v>
      </c>
      <c r="F130" s="19" t="str">
        <f>TEXT(SalesDataTable[[#This Row],[Order Date]],"MMM")</f>
        <v>Jan</v>
      </c>
      <c r="G130" s="4" t="s">
        <v>6</v>
      </c>
      <c r="H130" s="4" t="s">
        <v>27</v>
      </c>
      <c r="I130" s="4" t="s">
        <v>28</v>
      </c>
      <c r="J130" s="4" t="s">
        <v>16</v>
      </c>
      <c r="K130" s="4" t="s">
        <v>9</v>
      </c>
      <c r="L130" s="4" t="s">
        <v>46</v>
      </c>
      <c r="M130" s="8">
        <v>1</v>
      </c>
      <c r="N130" s="5">
        <v>70.41</v>
      </c>
      <c r="O130" s="6">
        <v>0</v>
      </c>
      <c r="P130" s="5">
        <v>32.74</v>
      </c>
      <c r="Q130" s="5">
        <f t="shared" ref="Q130:Q193" si="8">M130*N130*(1-O130)</f>
        <v>70.41</v>
      </c>
      <c r="R130" s="5">
        <f t="shared" ref="R130:R193" si="9">M130*P130</f>
        <v>32.74</v>
      </c>
      <c r="S130" s="5">
        <f t="shared" ref="S130:S193" si="10">Q130-R130</f>
        <v>37.669999999999995</v>
      </c>
      <c r="T130" s="7">
        <f t="shared" ref="T130:T193" si="11">IFERROR(S130/Q130,0)</f>
        <v>0.53500923164323244</v>
      </c>
    </row>
    <row r="131" spans="1:20" ht="15.6">
      <c r="A131" s="2">
        <v>2203</v>
      </c>
      <c r="B131" s="3">
        <v>46050</v>
      </c>
      <c r="C131" s="17">
        <f>YEAR(SalesDataTable[[#This Row],[Order Date]])</f>
        <v>2026</v>
      </c>
      <c r="D131" s="19" t="str">
        <f>"Q"&amp;ROUNDUP(MONTH(SalesDataTable[[#This Row],[Order Date]])/3,0)</f>
        <v>Q1</v>
      </c>
      <c r="E131" s="17">
        <f>MONTH(SalesDataTable[[#This Row],[Order Date]])</f>
        <v>1</v>
      </c>
      <c r="F131" s="19" t="str">
        <f>TEXT(SalesDataTable[[#This Row],[Order Date]],"MMM")</f>
        <v>Jan</v>
      </c>
      <c r="G131" s="4" t="s">
        <v>11</v>
      </c>
      <c r="H131" s="4" t="s">
        <v>52</v>
      </c>
      <c r="I131" s="4" t="s">
        <v>28</v>
      </c>
      <c r="J131" s="4" t="s">
        <v>3</v>
      </c>
      <c r="K131" s="4" t="s">
        <v>9</v>
      </c>
      <c r="L131" s="4" t="s">
        <v>46</v>
      </c>
      <c r="M131" s="8">
        <v>2</v>
      </c>
      <c r="N131" s="5">
        <v>70.290000000000006</v>
      </c>
      <c r="O131" s="6">
        <v>0.15</v>
      </c>
      <c r="P131" s="5">
        <v>31.84</v>
      </c>
      <c r="Q131" s="5">
        <f t="shared" si="8"/>
        <v>119.49300000000001</v>
      </c>
      <c r="R131" s="5">
        <f t="shared" si="9"/>
        <v>63.68</v>
      </c>
      <c r="S131" s="5">
        <f t="shared" si="10"/>
        <v>55.813000000000009</v>
      </c>
      <c r="T131" s="7">
        <f t="shared" si="11"/>
        <v>0.46708175374289712</v>
      </c>
    </row>
    <row r="132" spans="1:20" ht="15.6">
      <c r="A132" s="2">
        <v>3352</v>
      </c>
      <c r="B132" s="3">
        <v>46050</v>
      </c>
      <c r="C132" s="17">
        <f>YEAR(SalesDataTable[[#This Row],[Order Date]])</f>
        <v>2026</v>
      </c>
      <c r="D132" s="19" t="str">
        <f>"Q"&amp;ROUNDUP(MONTH(SalesDataTable[[#This Row],[Order Date]])/3,0)</f>
        <v>Q1</v>
      </c>
      <c r="E132" s="17">
        <f>MONTH(SalesDataTable[[#This Row],[Order Date]])</f>
        <v>1</v>
      </c>
      <c r="F132" s="19" t="str">
        <f>TEXT(SalesDataTable[[#This Row],[Order Date]],"MMM")</f>
        <v>Jan</v>
      </c>
      <c r="G132" s="4" t="s">
        <v>11</v>
      </c>
      <c r="H132" s="4" t="s">
        <v>52</v>
      </c>
      <c r="I132" s="4" t="s">
        <v>2</v>
      </c>
      <c r="J132" s="4" t="s">
        <v>16</v>
      </c>
      <c r="K132" s="4" t="s">
        <v>9</v>
      </c>
      <c r="L132" s="4" t="s">
        <v>10</v>
      </c>
      <c r="M132" s="8">
        <v>4</v>
      </c>
      <c r="N132" s="5">
        <v>91.46</v>
      </c>
      <c r="O132" s="6">
        <v>0</v>
      </c>
      <c r="P132" s="5">
        <v>44.04</v>
      </c>
      <c r="Q132" s="5">
        <f t="shared" si="8"/>
        <v>365.84</v>
      </c>
      <c r="R132" s="5">
        <f t="shared" si="9"/>
        <v>176.16</v>
      </c>
      <c r="S132" s="5">
        <f t="shared" si="10"/>
        <v>189.67999999999998</v>
      </c>
      <c r="T132" s="7">
        <f t="shared" si="11"/>
        <v>0.51847802317953207</v>
      </c>
    </row>
    <row r="133" spans="1:20" ht="15.6">
      <c r="A133" s="2">
        <v>183</v>
      </c>
      <c r="B133" s="3">
        <v>46051</v>
      </c>
      <c r="C133" s="17">
        <f>YEAR(SalesDataTable[[#This Row],[Order Date]])</f>
        <v>2026</v>
      </c>
      <c r="D133" s="19" t="str">
        <f>"Q"&amp;ROUNDUP(MONTH(SalesDataTable[[#This Row],[Order Date]])/3,0)</f>
        <v>Q1</v>
      </c>
      <c r="E133" s="17">
        <f>MONTH(SalesDataTable[[#This Row],[Order Date]])</f>
        <v>1</v>
      </c>
      <c r="F133" s="19" t="str">
        <f>TEXT(SalesDataTable[[#This Row],[Order Date]],"MMM")</f>
        <v>Jan</v>
      </c>
      <c r="G133" s="4" t="s">
        <v>6</v>
      </c>
      <c r="H133" s="4" t="s">
        <v>43</v>
      </c>
      <c r="I133" s="4" t="s">
        <v>2</v>
      </c>
      <c r="J133" s="4" t="s">
        <v>13</v>
      </c>
      <c r="K133" s="4" t="s">
        <v>23</v>
      </c>
      <c r="L133" s="4" t="s">
        <v>51</v>
      </c>
      <c r="M133" s="8">
        <v>2</v>
      </c>
      <c r="N133" s="5">
        <v>123.27</v>
      </c>
      <c r="O133" s="6">
        <v>0</v>
      </c>
      <c r="P133" s="5">
        <v>60.26</v>
      </c>
      <c r="Q133" s="5">
        <f t="shared" si="8"/>
        <v>246.54</v>
      </c>
      <c r="R133" s="5">
        <f t="shared" si="9"/>
        <v>120.52</v>
      </c>
      <c r="S133" s="5">
        <f t="shared" si="10"/>
        <v>126.02</v>
      </c>
      <c r="T133" s="7">
        <f t="shared" si="11"/>
        <v>0.51115437657175311</v>
      </c>
    </row>
    <row r="134" spans="1:20" ht="15.6">
      <c r="A134" s="2">
        <v>3525</v>
      </c>
      <c r="B134" s="3">
        <v>46051</v>
      </c>
      <c r="C134" s="17">
        <f>YEAR(SalesDataTable[[#This Row],[Order Date]])</f>
        <v>2026</v>
      </c>
      <c r="D134" s="19" t="str">
        <f>"Q"&amp;ROUNDUP(MONTH(SalesDataTable[[#This Row],[Order Date]])/3,0)</f>
        <v>Q1</v>
      </c>
      <c r="E134" s="17">
        <f>MONTH(SalesDataTable[[#This Row],[Order Date]])</f>
        <v>1</v>
      </c>
      <c r="F134" s="19" t="str">
        <f>TEXT(SalesDataTable[[#This Row],[Order Date]],"MMM")</f>
        <v>Jan</v>
      </c>
      <c r="G134" s="4" t="s">
        <v>11</v>
      </c>
      <c r="H134" s="4" t="s">
        <v>25</v>
      </c>
      <c r="I134" s="4" t="s">
        <v>8</v>
      </c>
      <c r="J134" s="4" t="s">
        <v>16</v>
      </c>
      <c r="K134" s="4" t="s">
        <v>34</v>
      </c>
      <c r="L134" s="4" t="s">
        <v>45</v>
      </c>
      <c r="M134" s="8">
        <v>3</v>
      </c>
      <c r="N134" s="5">
        <v>49.63</v>
      </c>
      <c r="O134" s="6">
        <v>0.1</v>
      </c>
      <c r="P134" s="5">
        <v>22.06</v>
      </c>
      <c r="Q134" s="5">
        <f t="shared" si="8"/>
        <v>134.001</v>
      </c>
      <c r="R134" s="5">
        <f t="shared" si="9"/>
        <v>66.179999999999993</v>
      </c>
      <c r="S134" s="5">
        <f t="shared" si="10"/>
        <v>67.821000000000012</v>
      </c>
      <c r="T134" s="7">
        <f t="shared" si="11"/>
        <v>0.50612308863366695</v>
      </c>
    </row>
    <row r="135" spans="1:20" ht="15.6">
      <c r="A135" s="2">
        <v>4299</v>
      </c>
      <c r="B135" s="3">
        <v>46051</v>
      </c>
      <c r="C135" s="17">
        <f>YEAR(SalesDataTable[[#This Row],[Order Date]])</f>
        <v>2026</v>
      </c>
      <c r="D135" s="19" t="str">
        <f>"Q"&amp;ROUNDUP(MONTH(SalesDataTable[[#This Row],[Order Date]])/3,0)</f>
        <v>Q1</v>
      </c>
      <c r="E135" s="17">
        <f>MONTH(SalesDataTable[[#This Row],[Order Date]])</f>
        <v>1</v>
      </c>
      <c r="F135" s="19" t="str">
        <f>TEXT(SalesDataTable[[#This Row],[Order Date]],"MMM")</f>
        <v>Jan</v>
      </c>
      <c r="G135" s="4" t="s">
        <v>0</v>
      </c>
      <c r="H135" s="4" t="s">
        <v>36</v>
      </c>
      <c r="I135" s="4" t="s">
        <v>8</v>
      </c>
      <c r="J135" s="4" t="s">
        <v>16</v>
      </c>
      <c r="K135" s="4" t="s">
        <v>14</v>
      </c>
      <c r="L135" s="4" t="s">
        <v>44</v>
      </c>
      <c r="M135" s="8">
        <v>12</v>
      </c>
      <c r="N135" s="5">
        <v>132.21</v>
      </c>
      <c r="O135" s="6">
        <v>0.1</v>
      </c>
      <c r="P135" s="5">
        <v>68.95</v>
      </c>
      <c r="Q135" s="5">
        <f t="shared" si="8"/>
        <v>1427.8679999999999</v>
      </c>
      <c r="R135" s="5">
        <f t="shared" si="9"/>
        <v>827.40000000000009</v>
      </c>
      <c r="S135" s="5">
        <f t="shared" si="10"/>
        <v>600.46799999999985</v>
      </c>
      <c r="T135" s="7">
        <f t="shared" si="11"/>
        <v>0.42053467127213429</v>
      </c>
    </row>
    <row r="136" spans="1:20" ht="15.6">
      <c r="A136" s="2">
        <v>748</v>
      </c>
      <c r="B136" s="3">
        <v>46052</v>
      </c>
      <c r="C136" s="17">
        <f>YEAR(SalesDataTable[[#This Row],[Order Date]])</f>
        <v>2026</v>
      </c>
      <c r="D136" s="19" t="str">
        <f>"Q"&amp;ROUNDUP(MONTH(SalesDataTable[[#This Row],[Order Date]])/3,0)</f>
        <v>Q1</v>
      </c>
      <c r="E136" s="17">
        <f>MONTH(SalesDataTable[[#This Row],[Order Date]])</f>
        <v>1</v>
      </c>
      <c r="F136" s="19" t="str">
        <f>TEXT(SalesDataTable[[#This Row],[Order Date]],"MMM")</f>
        <v>Jan</v>
      </c>
      <c r="G136" s="4" t="s">
        <v>6</v>
      </c>
      <c r="H136" s="4" t="s">
        <v>7</v>
      </c>
      <c r="I136" s="4" t="s">
        <v>19</v>
      </c>
      <c r="J136" s="4" t="s">
        <v>16</v>
      </c>
      <c r="K136" s="4" t="s">
        <v>4</v>
      </c>
      <c r="L136" s="4" t="s">
        <v>26</v>
      </c>
      <c r="M136" s="8">
        <v>1</v>
      </c>
      <c r="N136" s="5">
        <v>39.549999999999997</v>
      </c>
      <c r="O136" s="6">
        <v>0</v>
      </c>
      <c r="P136" s="5">
        <v>17.059999999999999</v>
      </c>
      <c r="Q136" s="5">
        <f t="shared" si="8"/>
        <v>39.549999999999997</v>
      </c>
      <c r="R136" s="5">
        <f t="shared" si="9"/>
        <v>17.059999999999999</v>
      </c>
      <c r="S136" s="5">
        <f t="shared" si="10"/>
        <v>22.49</v>
      </c>
      <c r="T136" s="7">
        <f t="shared" si="11"/>
        <v>0.56864728192161818</v>
      </c>
    </row>
    <row r="137" spans="1:20" ht="15.6">
      <c r="A137" s="2">
        <v>3117</v>
      </c>
      <c r="B137" s="3">
        <v>46052</v>
      </c>
      <c r="C137" s="17">
        <f>YEAR(SalesDataTable[[#This Row],[Order Date]])</f>
        <v>2026</v>
      </c>
      <c r="D137" s="19" t="str">
        <f>"Q"&amp;ROUNDUP(MONTH(SalesDataTable[[#This Row],[Order Date]])/3,0)</f>
        <v>Q1</v>
      </c>
      <c r="E137" s="17">
        <f>MONTH(SalesDataTable[[#This Row],[Order Date]])</f>
        <v>1</v>
      </c>
      <c r="F137" s="19" t="str">
        <f>TEXT(SalesDataTable[[#This Row],[Order Date]],"MMM")</f>
        <v>Jan</v>
      </c>
      <c r="G137" s="4" t="s">
        <v>6</v>
      </c>
      <c r="H137" s="4" t="s">
        <v>43</v>
      </c>
      <c r="I137" s="4" t="s">
        <v>2</v>
      </c>
      <c r="J137" s="4" t="s">
        <v>13</v>
      </c>
      <c r="K137" s="4" t="s">
        <v>23</v>
      </c>
      <c r="L137" s="4" t="s">
        <v>40</v>
      </c>
      <c r="M137" s="8">
        <v>3</v>
      </c>
      <c r="N137" s="5">
        <v>80.08</v>
      </c>
      <c r="O137" s="6">
        <v>0</v>
      </c>
      <c r="P137" s="5">
        <v>39.450000000000003</v>
      </c>
      <c r="Q137" s="5">
        <f t="shared" si="8"/>
        <v>240.24</v>
      </c>
      <c r="R137" s="5">
        <f t="shared" si="9"/>
        <v>118.35000000000001</v>
      </c>
      <c r="S137" s="5">
        <f t="shared" si="10"/>
        <v>121.89</v>
      </c>
      <c r="T137" s="7">
        <f t="shared" si="11"/>
        <v>0.50736763236763238</v>
      </c>
    </row>
    <row r="138" spans="1:20" ht="15.6">
      <c r="A138" s="2">
        <v>3328</v>
      </c>
      <c r="B138" s="3">
        <v>46052</v>
      </c>
      <c r="C138" s="17">
        <f>YEAR(SalesDataTable[[#This Row],[Order Date]])</f>
        <v>2026</v>
      </c>
      <c r="D138" s="19" t="str">
        <f>"Q"&amp;ROUNDUP(MONTH(SalesDataTable[[#This Row],[Order Date]])/3,0)</f>
        <v>Q1</v>
      </c>
      <c r="E138" s="17">
        <f>MONTH(SalesDataTable[[#This Row],[Order Date]])</f>
        <v>1</v>
      </c>
      <c r="F138" s="19" t="str">
        <f>TEXT(SalesDataTable[[#This Row],[Order Date]],"MMM")</f>
        <v>Jan</v>
      </c>
      <c r="G138" s="4" t="s">
        <v>11</v>
      </c>
      <c r="H138" s="4" t="s">
        <v>25</v>
      </c>
      <c r="I138" s="4" t="s">
        <v>19</v>
      </c>
      <c r="J138" s="4" t="s">
        <v>3</v>
      </c>
      <c r="K138" s="4" t="s">
        <v>34</v>
      </c>
      <c r="L138" s="4" t="s">
        <v>38</v>
      </c>
      <c r="M138" s="8">
        <v>1</v>
      </c>
      <c r="N138" s="5">
        <v>120.48</v>
      </c>
      <c r="O138" s="6">
        <v>0</v>
      </c>
      <c r="P138" s="5">
        <v>69.55</v>
      </c>
      <c r="Q138" s="5">
        <f t="shared" si="8"/>
        <v>120.48</v>
      </c>
      <c r="R138" s="5">
        <f t="shared" si="9"/>
        <v>69.55</v>
      </c>
      <c r="S138" s="5">
        <f t="shared" si="10"/>
        <v>50.930000000000007</v>
      </c>
      <c r="T138" s="7">
        <f t="shared" si="11"/>
        <v>0.42272576361221786</v>
      </c>
    </row>
    <row r="139" spans="1:20" ht="15.6">
      <c r="A139" s="2">
        <v>3822</v>
      </c>
      <c r="B139" s="3">
        <v>46052</v>
      </c>
      <c r="C139" s="17">
        <f>YEAR(SalesDataTable[[#This Row],[Order Date]])</f>
        <v>2026</v>
      </c>
      <c r="D139" s="19" t="str">
        <f>"Q"&amp;ROUNDUP(MONTH(SalesDataTable[[#This Row],[Order Date]])/3,0)</f>
        <v>Q1</v>
      </c>
      <c r="E139" s="17">
        <f>MONTH(SalesDataTable[[#This Row],[Order Date]])</f>
        <v>1</v>
      </c>
      <c r="F139" s="19" t="str">
        <f>TEXT(SalesDataTable[[#This Row],[Order Date]],"MMM")</f>
        <v>Jan</v>
      </c>
      <c r="G139" s="4" t="s">
        <v>20</v>
      </c>
      <c r="H139" s="4" t="s">
        <v>31</v>
      </c>
      <c r="I139" s="4" t="s">
        <v>2</v>
      </c>
      <c r="J139" s="4" t="s">
        <v>3</v>
      </c>
      <c r="K139" s="4" t="s">
        <v>34</v>
      </c>
      <c r="L139" s="4" t="s">
        <v>35</v>
      </c>
      <c r="M139" s="8">
        <v>1</v>
      </c>
      <c r="N139" s="5">
        <v>39.369999999999997</v>
      </c>
      <c r="O139" s="6">
        <v>0.05</v>
      </c>
      <c r="P139" s="5">
        <v>14.66</v>
      </c>
      <c r="Q139" s="5">
        <f t="shared" si="8"/>
        <v>37.401499999999999</v>
      </c>
      <c r="R139" s="5">
        <f t="shared" si="9"/>
        <v>14.66</v>
      </c>
      <c r="S139" s="5">
        <f t="shared" si="10"/>
        <v>22.741499999999998</v>
      </c>
      <c r="T139" s="7">
        <f t="shared" si="11"/>
        <v>0.60803711081106371</v>
      </c>
    </row>
    <row r="140" spans="1:20" ht="15.6">
      <c r="A140" s="2">
        <v>4125</v>
      </c>
      <c r="B140" s="3">
        <v>46052</v>
      </c>
      <c r="C140" s="17">
        <f>YEAR(SalesDataTable[[#This Row],[Order Date]])</f>
        <v>2026</v>
      </c>
      <c r="D140" s="19" t="str">
        <f>"Q"&amp;ROUNDUP(MONTH(SalesDataTable[[#This Row],[Order Date]])/3,0)</f>
        <v>Q1</v>
      </c>
      <c r="E140" s="17">
        <f>MONTH(SalesDataTable[[#This Row],[Order Date]])</f>
        <v>1</v>
      </c>
      <c r="F140" s="19" t="str">
        <f>TEXT(SalesDataTable[[#This Row],[Order Date]],"MMM")</f>
        <v>Jan</v>
      </c>
      <c r="G140" s="4" t="s">
        <v>6</v>
      </c>
      <c r="H140" s="4" t="s">
        <v>43</v>
      </c>
      <c r="I140" s="4" t="s">
        <v>8</v>
      </c>
      <c r="J140" s="4" t="s">
        <v>16</v>
      </c>
      <c r="K140" s="4" t="s">
        <v>23</v>
      </c>
      <c r="L140" s="4" t="s">
        <v>40</v>
      </c>
      <c r="M140" s="8">
        <v>8</v>
      </c>
      <c r="N140" s="5">
        <v>81.06</v>
      </c>
      <c r="O140" s="6">
        <v>0.15</v>
      </c>
      <c r="P140" s="5">
        <v>39.549999999999997</v>
      </c>
      <c r="Q140" s="5">
        <f t="shared" si="8"/>
        <v>551.20799999999997</v>
      </c>
      <c r="R140" s="5">
        <f t="shared" si="9"/>
        <v>316.39999999999998</v>
      </c>
      <c r="S140" s="5">
        <f t="shared" si="10"/>
        <v>234.80799999999999</v>
      </c>
      <c r="T140" s="7">
        <f t="shared" si="11"/>
        <v>0.42598801178502488</v>
      </c>
    </row>
    <row r="141" spans="1:20" ht="15.6">
      <c r="A141" s="2">
        <v>4592</v>
      </c>
      <c r="B141" s="3">
        <v>46052</v>
      </c>
      <c r="C141" s="17">
        <f>YEAR(SalesDataTable[[#This Row],[Order Date]])</f>
        <v>2026</v>
      </c>
      <c r="D141" s="19" t="str">
        <f>"Q"&amp;ROUNDUP(MONTH(SalesDataTable[[#This Row],[Order Date]])/3,0)</f>
        <v>Q1</v>
      </c>
      <c r="E141" s="17">
        <f>MONTH(SalesDataTable[[#This Row],[Order Date]])</f>
        <v>1</v>
      </c>
      <c r="F141" s="19" t="str">
        <f>TEXT(SalesDataTable[[#This Row],[Order Date]],"MMM")</f>
        <v>Jan</v>
      </c>
      <c r="G141" s="4" t="s">
        <v>6</v>
      </c>
      <c r="H141" s="4" t="s">
        <v>43</v>
      </c>
      <c r="I141" s="4" t="s">
        <v>28</v>
      </c>
      <c r="J141" s="4" t="s">
        <v>3</v>
      </c>
      <c r="K141" s="4" t="s">
        <v>34</v>
      </c>
      <c r="L141" s="4" t="s">
        <v>38</v>
      </c>
      <c r="M141" s="8">
        <v>5</v>
      </c>
      <c r="N141" s="5">
        <v>120.4</v>
      </c>
      <c r="O141" s="6">
        <v>0</v>
      </c>
      <c r="P141" s="5">
        <v>69.510000000000005</v>
      </c>
      <c r="Q141" s="5">
        <f t="shared" si="8"/>
        <v>602</v>
      </c>
      <c r="R141" s="5">
        <f t="shared" si="9"/>
        <v>347.55</v>
      </c>
      <c r="S141" s="5">
        <f t="shared" si="10"/>
        <v>254.45</v>
      </c>
      <c r="T141" s="7">
        <f t="shared" si="11"/>
        <v>0.42267441860465116</v>
      </c>
    </row>
    <row r="142" spans="1:20" ht="15.6">
      <c r="A142" s="2">
        <v>373</v>
      </c>
      <c r="B142" s="3">
        <v>46053</v>
      </c>
      <c r="C142" s="17">
        <f>YEAR(SalesDataTable[[#This Row],[Order Date]])</f>
        <v>2026</v>
      </c>
      <c r="D142" s="19" t="str">
        <f>"Q"&amp;ROUNDUP(MONTH(SalesDataTable[[#This Row],[Order Date]])/3,0)</f>
        <v>Q1</v>
      </c>
      <c r="E142" s="17">
        <f>MONTH(SalesDataTable[[#This Row],[Order Date]])</f>
        <v>1</v>
      </c>
      <c r="F142" s="19" t="str">
        <f>TEXT(SalesDataTable[[#This Row],[Order Date]],"MMM")</f>
        <v>Jan</v>
      </c>
      <c r="G142" s="4" t="s">
        <v>11</v>
      </c>
      <c r="H142" s="4" t="s">
        <v>39</v>
      </c>
      <c r="I142" s="4" t="s">
        <v>8</v>
      </c>
      <c r="J142" s="4" t="s">
        <v>16</v>
      </c>
      <c r="K142" s="4" t="s">
        <v>14</v>
      </c>
      <c r="L142" s="4" t="s">
        <v>32</v>
      </c>
      <c r="M142" s="8">
        <v>10</v>
      </c>
      <c r="N142" s="5">
        <v>47.71</v>
      </c>
      <c r="O142" s="6">
        <v>0.1</v>
      </c>
      <c r="P142" s="5">
        <v>18.649999999999999</v>
      </c>
      <c r="Q142" s="5">
        <f t="shared" si="8"/>
        <v>429.39000000000004</v>
      </c>
      <c r="R142" s="5">
        <f t="shared" si="9"/>
        <v>186.5</v>
      </c>
      <c r="S142" s="5">
        <f t="shared" si="10"/>
        <v>242.89000000000004</v>
      </c>
      <c r="T142" s="7">
        <f t="shared" si="11"/>
        <v>0.56566291716155481</v>
      </c>
    </row>
    <row r="143" spans="1:20" ht="15.6">
      <c r="A143" s="2">
        <v>672</v>
      </c>
      <c r="B143" s="3">
        <v>46053</v>
      </c>
      <c r="C143" s="17">
        <f>YEAR(SalesDataTable[[#This Row],[Order Date]])</f>
        <v>2026</v>
      </c>
      <c r="D143" s="19" t="str">
        <f>"Q"&amp;ROUNDUP(MONTH(SalesDataTable[[#This Row],[Order Date]])/3,0)</f>
        <v>Q1</v>
      </c>
      <c r="E143" s="17">
        <f>MONTH(SalesDataTable[[#This Row],[Order Date]])</f>
        <v>1</v>
      </c>
      <c r="F143" s="19" t="str">
        <f>TEXT(SalesDataTable[[#This Row],[Order Date]],"MMM")</f>
        <v>Jan</v>
      </c>
      <c r="G143" s="4" t="s">
        <v>0</v>
      </c>
      <c r="H143" s="4" t="s">
        <v>36</v>
      </c>
      <c r="I143" s="4" t="s">
        <v>2</v>
      </c>
      <c r="J143" s="4" t="s">
        <v>16</v>
      </c>
      <c r="K143" s="4" t="s">
        <v>4</v>
      </c>
      <c r="L143" s="4" t="s">
        <v>30</v>
      </c>
      <c r="M143" s="8">
        <v>1</v>
      </c>
      <c r="N143" s="5">
        <v>102.92</v>
      </c>
      <c r="O143" s="6">
        <v>0.05</v>
      </c>
      <c r="P143" s="5">
        <v>50.92</v>
      </c>
      <c r="Q143" s="5">
        <f t="shared" si="8"/>
        <v>97.774000000000001</v>
      </c>
      <c r="R143" s="5">
        <f t="shared" si="9"/>
        <v>50.92</v>
      </c>
      <c r="S143" s="5">
        <f t="shared" si="10"/>
        <v>46.853999999999999</v>
      </c>
      <c r="T143" s="7">
        <f t="shared" si="11"/>
        <v>0.4792071511853867</v>
      </c>
    </row>
    <row r="144" spans="1:20" ht="15.6">
      <c r="A144" s="2">
        <v>1125</v>
      </c>
      <c r="B144" s="3">
        <v>46053</v>
      </c>
      <c r="C144" s="17">
        <f>YEAR(SalesDataTable[[#This Row],[Order Date]])</f>
        <v>2026</v>
      </c>
      <c r="D144" s="19" t="str">
        <f>"Q"&amp;ROUNDUP(MONTH(SalesDataTable[[#This Row],[Order Date]])/3,0)</f>
        <v>Q1</v>
      </c>
      <c r="E144" s="17">
        <f>MONTH(SalesDataTable[[#This Row],[Order Date]])</f>
        <v>1</v>
      </c>
      <c r="F144" s="19" t="str">
        <f>TEXT(SalesDataTable[[#This Row],[Order Date]],"MMM")</f>
        <v>Jan</v>
      </c>
      <c r="G144" s="4" t="s">
        <v>6</v>
      </c>
      <c r="H144" s="4" t="s">
        <v>7</v>
      </c>
      <c r="I144" s="4" t="s">
        <v>2</v>
      </c>
      <c r="J144" s="4" t="s">
        <v>3</v>
      </c>
      <c r="K144" s="4" t="s">
        <v>9</v>
      </c>
      <c r="L144" s="4" t="s">
        <v>46</v>
      </c>
      <c r="M144" s="8">
        <v>1</v>
      </c>
      <c r="N144" s="5">
        <v>72.69</v>
      </c>
      <c r="O144" s="6">
        <v>0.1</v>
      </c>
      <c r="P144" s="5">
        <v>32.67</v>
      </c>
      <c r="Q144" s="5">
        <f t="shared" si="8"/>
        <v>65.421000000000006</v>
      </c>
      <c r="R144" s="5">
        <f t="shared" si="9"/>
        <v>32.67</v>
      </c>
      <c r="S144" s="5">
        <f t="shared" si="10"/>
        <v>32.751000000000005</v>
      </c>
      <c r="T144" s="7">
        <f t="shared" si="11"/>
        <v>0.50061906727197691</v>
      </c>
    </row>
    <row r="145" spans="1:20" ht="15.6">
      <c r="A145" s="2">
        <v>1164</v>
      </c>
      <c r="B145" s="3">
        <v>46053</v>
      </c>
      <c r="C145" s="17">
        <f>YEAR(SalesDataTable[[#This Row],[Order Date]])</f>
        <v>2026</v>
      </c>
      <c r="D145" s="19" t="str">
        <f>"Q"&amp;ROUNDUP(MONTH(SalesDataTable[[#This Row],[Order Date]])/3,0)</f>
        <v>Q1</v>
      </c>
      <c r="E145" s="17">
        <f>MONTH(SalesDataTable[[#This Row],[Order Date]])</f>
        <v>1</v>
      </c>
      <c r="F145" s="19" t="str">
        <f>TEXT(SalesDataTable[[#This Row],[Order Date]],"MMM")</f>
        <v>Jan</v>
      </c>
      <c r="G145" s="4" t="s">
        <v>0</v>
      </c>
      <c r="H145" s="4" t="s">
        <v>1</v>
      </c>
      <c r="I145" s="4" t="s">
        <v>2</v>
      </c>
      <c r="J145" s="4" t="s">
        <v>13</v>
      </c>
      <c r="K145" s="4" t="s">
        <v>4</v>
      </c>
      <c r="L145" s="4" t="s">
        <v>5</v>
      </c>
      <c r="M145" s="8">
        <v>1</v>
      </c>
      <c r="N145" s="5">
        <v>79.989999999999995</v>
      </c>
      <c r="O145" s="6">
        <v>0.05</v>
      </c>
      <c r="P145" s="5">
        <v>43.02</v>
      </c>
      <c r="Q145" s="5">
        <f t="shared" si="8"/>
        <v>75.990499999999997</v>
      </c>
      <c r="R145" s="5">
        <f t="shared" si="9"/>
        <v>43.02</v>
      </c>
      <c r="S145" s="5">
        <f t="shared" si="10"/>
        <v>32.970499999999994</v>
      </c>
      <c r="T145" s="7">
        <f t="shared" si="11"/>
        <v>0.43387660299642711</v>
      </c>
    </row>
    <row r="146" spans="1:20" ht="15.6">
      <c r="A146" s="2">
        <v>1613</v>
      </c>
      <c r="B146" s="3">
        <v>46053</v>
      </c>
      <c r="C146" s="17">
        <f>YEAR(SalesDataTable[[#This Row],[Order Date]])</f>
        <v>2026</v>
      </c>
      <c r="D146" s="19" t="str">
        <f>"Q"&amp;ROUNDUP(MONTH(SalesDataTable[[#This Row],[Order Date]])/3,0)</f>
        <v>Q1</v>
      </c>
      <c r="E146" s="17">
        <f>MONTH(SalesDataTable[[#This Row],[Order Date]])</f>
        <v>1</v>
      </c>
      <c r="F146" s="19" t="str">
        <f>TEXT(SalesDataTable[[#This Row],[Order Date]],"MMM")</f>
        <v>Jan</v>
      </c>
      <c r="G146" s="4" t="s">
        <v>6</v>
      </c>
      <c r="H146" s="4" t="s">
        <v>27</v>
      </c>
      <c r="I146" s="4" t="s">
        <v>8</v>
      </c>
      <c r="J146" s="4" t="s">
        <v>16</v>
      </c>
      <c r="K146" s="4" t="s">
        <v>34</v>
      </c>
      <c r="L146" s="4" t="s">
        <v>45</v>
      </c>
      <c r="M146" s="8">
        <v>4</v>
      </c>
      <c r="N146" s="5">
        <v>51.11</v>
      </c>
      <c r="O146" s="6">
        <v>0.15</v>
      </c>
      <c r="P146" s="5">
        <v>22.25</v>
      </c>
      <c r="Q146" s="5">
        <f t="shared" si="8"/>
        <v>173.774</v>
      </c>
      <c r="R146" s="5">
        <f t="shared" si="9"/>
        <v>89</v>
      </c>
      <c r="S146" s="5">
        <f t="shared" si="10"/>
        <v>84.774000000000001</v>
      </c>
      <c r="T146" s="7">
        <f t="shared" si="11"/>
        <v>0.48784052850253778</v>
      </c>
    </row>
    <row r="147" spans="1:20" ht="15.6">
      <c r="A147" s="2">
        <v>2149</v>
      </c>
      <c r="B147" s="3">
        <v>46053</v>
      </c>
      <c r="C147" s="17">
        <f>YEAR(SalesDataTable[[#This Row],[Order Date]])</f>
        <v>2026</v>
      </c>
      <c r="D147" s="19" t="str">
        <f>"Q"&amp;ROUNDUP(MONTH(SalesDataTable[[#This Row],[Order Date]])/3,0)</f>
        <v>Q1</v>
      </c>
      <c r="E147" s="17">
        <f>MONTH(SalesDataTable[[#This Row],[Order Date]])</f>
        <v>1</v>
      </c>
      <c r="F147" s="19" t="str">
        <f>TEXT(SalesDataTable[[#This Row],[Order Date]],"MMM")</f>
        <v>Jan</v>
      </c>
      <c r="G147" s="4" t="s">
        <v>0</v>
      </c>
      <c r="H147" s="4" t="s">
        <v>50</v>
      </c>
      <c r="I147" s="4" t="s">
        <v>2</v>
      </c>
      <c r="J147" s="4" t="s">
        <v>3</v>
      </c>
      <c r="K147" s="4" t="s">
        <v>34</v>
      </c>
      <c r="L147" s="4" t="s">
        <v>38</v>
      </c>
      <c r="M147" s="8">
        <v>2</v>
      </c>
      <c r="N147" s="5">
        <v>124.83</v>
      </c>
      <c r="O147" s="6">
        <v>0</v>
      </c>
      <c r="P147" s="5">
        <v>70.91</v>
      </c>
      <c r="Q147" s="5">
        <f t="shared" si="8"/>
        <v>249.66</v>
      </c>
      <c r="R147" s="5">
        <f t="shared" si="9"/>
        <v>141.82</v>
      </c>
      <c r="S147" s="5">
        <f t="shared" si="10"/>
        <v>107.84</v>
      </c>
      <c r="T147" s="7">
        <f t="shared" si="11"/>
        <v>0.43194744853000083</v>
      </c>
    </row>
    <row r="148" spans="1:20" ht="15.6">
      <c r="A148" s="2">
        <v>2593</v>
      </c>
      <c r="B148" s="3">
        <v>46053</v>
      </c>
      <c r="C148" s="17">
        <f>YEAR(SalesDataTable[[#This Row],[Order Date]])</f>
        <v>2026</v>
      </c>
      <c r="D148" s="19" t="str">
        <f>"Q"&amp;ROUNDUP(MONTH(SalesDataTable[[#This Row],[Order Date]])/3,0)</f>
        <v>Q1</v>
      </c>
      <c r="E148" s="17">
        <f>MONTH(SalesDataTable[[#This Row],[Order Date]])</f>
        <v>1</v>
      </c>
      <c r="F148" s="19" t="str">
        <f>TEXT(SalesDataTable[[#This Row],[Order Date]],"MMM")</f>
        <v>Jan</v>
      </c>
      <c r="G148" s="4" t="s">
        <v>6</v>
      </c>
      <c r="H148" s="4" t="s">
        <v>41</v>
      </c>
      <c r="I148" s="4" t="s">
        <v>19</v>
      </c>
      <c r="J148" s="4" t="s">
        <v>13</v>
      </c>
      <c r="K148" s="4" t="s">
        <v>4</v>
      </c>
      <c r="L148" s="4" t="s">
        <v>26</v>
      </c>
      <c r="M148" s="8">
        <v>6</v>
      </c>
      <c r="N148" s="5">
        <v>41.07</v>
      </c>
      <c r="O148" s="6">
        <v>0.1</v>
      </c>
      <c r="P148" s="5">
        <v>16.29</v>
      </c>
      <c r="Q148" s="5">
        <f t="shared" si="8"/>
        <v>221.77800000000002</v>
      </c>
      <c r="R148" s="5">
        <f t="shared" si="9"/>
        <v>97.74</v>
      </c>
      <c r="S148" s="5">
        <f t="shared" si="10"/>
        <v>124.03800000000003</v>
      </c>
      <c r="T148" s="7">
        <f t="shared" si="11"/>
        <v>0.55928901874847825</v>
      </c>
    </row>
    <row r="149" spans="1:20" ht="15.6">
      <c r="A149" s="2">
        <v>2659</v>
      </c>
      <c r="B149" s="3">
        <v>46053</v>
      </c>
      <c r="C149" s="17">
        <f>YEAR(SalesDataTable[[#This Row],[Order Date]])</f>
        <v>2026</v>
      </c>
      <c r="D149" s="19" t="str">
        <f>"Q"&amp;ROUNDUP(MONTH(SalesDataTable[[#This Row],[Order Date]])/3,0)</f>
        <v>Q1</v>
      </c>
      <c r="E149" s="17">
        <f>MONTH(SalesDataTable[[#This Row],[Order Date]])</f>
        <v>1</v>
      </c>
      <c r="F149" s="19" t="str">
        <f>TEXT(SalesDataTable[[#This Row],[Order Date]],"MMM")</f>
        <v>Jan</v>
      </c>
      <c r="G149" s="4" t="s">
        <v>0</v>
      </c>
      <c r="H149" s="4" t="s">
        <v>50</v>
      </c>
      <c r="I149" s="4" t="s">
        <v>2</v>
      </c>
      <c r="J149" s="4" t="s">
        <v>13</v>
      </c>
      <c r="K149" s="4" t="s">
        <v>14</v>
      </c>
      <c r="L149" s="4" t="s">
        <v>15</v>
      </c>
      <c r="M149" s="8">
        <v>1</v>
      </c>
      <c r="N149" s="5">
        <v>36.020000000000003</v>
      </c>
      <c r="O149" s="6">
        <v>0</v>
      </c>
      <c r="P149" s="5">
        <v>13.34</v>
      </c>
      <c r="Q149" s="5">
        <f t="shared" si="8"/>
        <v>36.020000000000003</v>
      </c>
      <c r="R149" s="5">
        <f t="shared" si="9"/>
        <v>13.34</v>
      </c>
      <c r="S149" s="5">
        <f t="shared" si="10"/>
        <v>22.680000000000003</v>
      </c>
      <c r="T149" s="7">
        <f t="shared" si="11"/>
        <v>0.62965019433647973</v>
      </c>
    </row>
    <row r="150" spans="1:20" ht="15.6">
      <c r="A150" s="2">
        <v>3496</v>
      </c>
      <c r="B150" s="3">
        <v>46053</v>
      </c>
      <c r="C150" s="17">
        <f>YEAR(SalesDataTable[[#This Row],[Order Date]])</f>
        <v>2026</v>
      </c>
      <c r="D150" s="19" t="str">
        <f>"Q"&amp;ROUNDUP(MONTH(SalesDataTable[[#This Row],[Order Date]])/3,0)</f>
        <v>Q1</v>
      </c>
      <c r="E150" s="17">
        <f>MONTH(SalesDataTable[[#This Row],[Order Date]])</f>
        <v>1</v>
      </c>
      <c r="F150" s="19" t="str">
        <f>TEXT(SalesDataTable[[#This Row],[Order Date]],"MMM")</f>
        <v>Jan</v>
      </c>
      <c r="G150" s="4" t="s">
        <v>0</v>
      </c>
      <c r="H150" s="4" t="s">
        <v>1</v>
      </c>
      <c r="I150" s="4" t="s">
        <v>19</v>
      </c>
      <c r="J150" s="4" t="s">
        <v>3</v>
      </c>
      <c r="K150" s="4" t="s">
        <v>34</v>
      </c>
      <c r="L150" s="4" t="s">
        <v>42</v>
      </c>
      <c r="M150" s="8">
        <v>1</v>
      </c>
      <c r="N150" s="5">
        <v>35.82</v>
      </c>
      <c r="O150" s="6">
        <v>0.05</v>
      </c>
      <c r="P150" s="5">
        <v>14.32</v>
      </c>
      <c r="Q150" s="5">
        <f t="shared" si="8"/>
        <v>34.028999999999996</v>
      </c>
      <c r="R150" s="5">
        <f t="shared" si="9"/>
        <v>14.32</v>
      </c>
      <c r="S150" s="5">
        <f t="shared" si="10"/>
        <v>19.708999999999996</v>
      </c>
      <c r="T150" s="7">
        <f t="shared" si="11"/>
        <v>0.57918246201769075</v>
      </c>
    </row>
    <row r="151" spans="1:20" ht="15.6">
      <c r="A151" s="2">
        <v>3889</v>
      </c>
      <c r="B151" s="3">
        <v>46053</v>
      </c>
      <c r="C151" s="17">
        <f>YEAR(SalesDataTable[[#This Row],[Order Date]])</f>
        <v>2026</v>
      </c>
      <c r="D151" s="19" t="str">
        <f>"Q"&amp;ROUNDUP(MONTH(SalesDataTable[[#This Row],[Order Date]])/3,0)</f>
        <v>Q1</v>
      </c>
      <c r="E151" s="17">
        <f>MONTH(SalesDataTable[[#This Row],[Order Date]])</f>
        <v>1</v>
      </c>
      <c r="F151" s="19" t="str">
        <f>TEXT(SalesDataTable[[#This Row],[Order Date]],"MMM")</f>
        <v>Jan</v>
      </c>
      <c r="G151" s="4" t="s">
        <v>11</v>
      </c>
      <c r="H151" s="4" t="s">
        <v>18</v>
      </c>
      <c r="I151" s="4" t="s">
        <v>19</v>
      </c>
      <c r="J151" s="4" t="s">
        <v>3</v>
      </c>
      <c r="K151" s="4" t="s">
        <v>4</v>
      </c>
      <c r="L151" s="4" t="s">
        <v>30</v>
      </c>
      <c r="M151" s="8">
        <v>3</v>
      </c>
      <c r="N151" s="5">
        <v>103.94</v>
      </c>
      <c r="O151" s="6">
        <v>0.1</v>
      </c>
      <c r="P151" s="5">
        <v>50.67</v>
      </c>
      <c r="Q151" s="5">
        <f t="shared" si="8"/>
        <v>280.63799999999998</v>
      </c>
      <c r="R151" s="5">
        <f t="shared" si="9"/>
        <v>152.01</v>
      </c>
      <c r="S151" s="5">
        <f t="shared" si="10"/>
        <v>128.62799999999999</v>
      </c>
      <c r="T151" s="7">
        <f t="shared" si="11"/>
        <v>0.45834135077929572</v>
      </c>
    </row>
    <row r="152" spans="1:20" ht="15.6">
      <c r="A152" s="2">
        <v>1432</v>
      </c>
      <c r="B152" s="3">
        <v>46054</v>
      </c>
      <c r="C152" s="17">
        <f>YEAR(SalesDataTable[[#This Row],[Order Date]])</f>
        <v>2026</v>
      </c>
      <c r="D152" s="19" t="str">
        <f>"Q"&amp;ROUNDUP(MONTH(SalesDataTable[[#This Row],[Order Date]])/3,0)</f>
        <v>Q1</v>
      </c>
      <c r="E152" s="17">
        <f>MONTH(SalesDataTable[[#This Row],[Order Date]])</f>
        <v>2</v>
      </c>
      <c r="F152" s="19" t="str">
        <f>TEXT(SalesDataTable[[#This Row],[Order Date]],"MMM")</f>
        <v>Feb</v>
      </c>
      <c r="G152" s="4" t="s">
        <v>0</v>
      </c>
      <c r="H152" s="4" t="s">
        <v>1</v>
      </c>
      <c r="I152" s="4" t="s">
        <v>2</v>
      </c>
      <c r="J152" s="4" t="s">
        <v>3</v>
      </c>
      <c r="K152" s="4" t="s">
        <v>9</v>
      </c>
      <c r="L152" s="4" t="s">
        <v>17</v>
      </c>
      <c r="M152" s="8">
        <v>1</v>
      </c>
      <c r="N152" s="5">
        <v>140.53</v>
      </c>
      <c r="O152" s="6">
        <v>0</v>
      </c>
      <c r="P152" s="5">
        <v>77.36</v>
      </c>
      <c r="Q152" s="5">
        <f t="shared" si="8"/>
        <v>140.53</v>
      </c>
      <c r="R152" s="5">
        <f t="shared" si="9"/>
        <v>77.36</v>
      </c>
      <c r="S152" s="5">
        <f t="shared" si="10"/>
        <v>63.17</v>
      </c>
      <c r="T152" s="7">
        <f t="shared" si="11"/>
        <v>0.44951255959581587</v>
      </c>
    </row>
    <row r="153" spans="1:20" ht="15.6">
      <c r="A153" s="2">
        <v>1778</v>
      </c>
      <c r="B153" s="3">
        <v>46054</v>
      </c>
      <c r="C153" s="17">
        <f>YEAR(SalesDataTable[[#This Row],[Order Date]])</f>
        <v>2026</v>
      </c>
      <c r="D153" s="19" t="str">
        <f>"Q"&amp;ROUNDUP(MONTH(SalesDataTable[[#This Row],[Order Date]])/3,0)</f>
        <v>Q1</v>
      </c>
      <c r="E153" s="17">
        <f>MONTH(SalesDataTable[[#This Row],[Order Date]])</f>
        <v>2</v>
      </c>
      <c r="F153" s="19" t="str">
        <f>TEXT(SalesDataTable[[#This Row],[Order Date]],"MMM")</f>
        <v>Feb</v>
      </c>
      <c r="G153" s="4" t="s">
        <v>20</v>
      </c>
      <c r="H153" s="4" t="s">
        <v>31</v>
      </c>
      <c r="I153" s="4" t="s">
        <v>19</v>
      </c>
      <c r="J153" s="4" t="s">
        <v>3</v>
      </c>
      <c r="K153" s="4" t="s">
        <v>9</v>
      </c>
      <c r="L153" s="4" t="s">
        <v>17</v>
      </c>
      <c r="M153" s="8">
        <v>1</v>
      </c>
      <c r="N153" s="5">
        <v>142.03</v>
      </c>
      <c r="O153" s="6">
        <v>0.05</v>
      </c>
      <c r="P153" s="5">
        <v>77.069999999999993</v>
      </c>
      <c r="Q153" s="5">
        <f t="shared" si="8"/>
        <v>134.92849999999999</v>
      </c>
      <c r="R153" s="5">
        <f t="shared" si="9"/>
        <v>77.069999999999993</v>
      </c>
      <c r="S153" s="5">
        <f t="shared" si="10"/>
        <v>57.858499999999992</v>
      </c>
      <c r="T153" s="7">
        <f t="shared" si="11"/>
        <v>0.42880859121682963</v>
      </c>
    </row>
    <row r="154" spans="1:20" ht="15.6">
      <c r="A154" s="2">
        <v>2047</v>
      </c>
      <c r="B154" s="3">
        <v>46054</v>
      </c>
      <c r="C154" s="17">
        <f>YEAR(SalesDataTable[[#This Row],[Order Date]])</f>
        <v>2026</v>
      </c>
      <c r="D154" s="19" t="str">
        <f>"Q"&amp;ROUNDUP(MONTH(SalesDataTable[[#This Row],[Order Date]])/3,0)</f>
        <v>Q1</v>
      </c>
      <c r="E154" s="17">
        <f>MONTH(SalesDataTable[[#This Row],[Order Date]])</f>
        <v>2</v>
      </c>
      <c r="F154" s="19" t="str">
        <f>TEXT(SalesDataTable[[#This Row],[Order Date]],"MMM")</f>
        <v>Feb</v>
      </c>
      <c r="G154" s="4" t="s">
        <v>11</v>
      </c>
      <c r="H154" s="4" t="s">
        <v>25</v>
      </c>
      <c r="I154" s="4" t="s">
        <v>8</v>
      </c>
      <c r="J154" s="4" t="s">
        <v>16</v>
      </c>
      <c r="K154" s="4" t="s">
        <v>23</v>
      </c>
      <c r="L154" s="4" t="s">
        <v>51</v>
      </c>
      <c r="M154" s="8">
        <v>12</v>
      </c>
      <c r="N154" s="5">
        <v>124.84</v>
      </c>
      <c r="O154" s="6">
        <v>0.1</v>
      </c>
      <c r="P154" s="5">
        <v>59.47</v>
      </c>
      <c r="Q154" s="5">
        <f t="shared" si="8"/>
        <v>1348.2719999999999</v>
      </c>
      <c r="R154" s="5">
        <f t="shared" si="9"/>
        <v>713.64</v>
      </c>
      <c r="S154" s="5">
        <f t="shared" si="10"/>
        <v>634.63199999999995</v>
      </c>
      <c r="T154" s="7">
        <f t="shared" si="11"/>
        <v>0.47070027412866244</v>
      </c>
    </row>
    <row r="155" spans="1:20" ht="15.6">
      <c r="A155" s="2">
        <v>2668</v>
      </c>
      <c r="B155" s="3">
        <v>46054</v>
      </c>
      <c r="C155" s="17">
        <f>YEAR(SalesDataTable[[#This Row],[Order Date]])</f>
        <v>2026</v>
      </c>
      <c r="D155" s="19" t="str">
        <f>"Q"&amp;ROUNDUP(MONTH(SalesDataTable[[#This Row],[Order Date]])/3,0)</f>
        <v>Q1</v>
      </c>
      <c r="E155" s="17">
        <f>MONTH(SalesDataTable[[#This Row],[Order Date]])</f>
        <v>2</v>
      </c>
      <c r="F155" s="19" t="str">
        <f>TEXT(SalesDataTable[[#This Row],[Order Date]],"MMM")</f>
        <v>Feb</v>
      </c>
      <c r="G155" s="4" t="s">
        <v>6</v>
      </c>
      <c r="H155" s="4" t="s">
        <v>43</v>
      </c>
      <c r="I155" s="4" t="s">
        <v>2</v>
      </c>
      <c r="J155" s="4" t="s">
        <v>3</v>
      </c>
      <c r="K155" s="4" t="s">
        <v>34</v>
      </c>
      <c r="L155" s="4" t="s">
        <v>42</v>
      </c>
      <c r="M155" s="8">
        <v>3</v>
      </c>
      <c r="N155" s="5">
        <v>35.36</v>
      </c>
      <c r="O155" s="6">
        <v>0</v>
      </c>
      <c r="P155" s="5">
        <v>13.7</v>
      </c>
      <c r="Q155" s="5">
        <f t="shared" si="8"/>
        <v>106.08</v>
      </c>
      <c r="R155" s="5">
        <f t="shared" si="9"/>
        <v>41.099999999999994</v>
      </c>
      <c r="S155" s="5">
        <f t="shared" si="10"/>
        <v>64.98</v>
      </c>
      <c r="T155" s="7">
        <f t="shared" si="11"/>
        <v>0.61255656108597289</v>
      </c>
    </row>
    <row r="156" spans="1:20" ht="15.6">
      <c r="A156" s="2">
        <v>2706</v>
      </c>
      <c r="B156" s="3">
        <v>46054</v>
      </c>
      <c r="C156" s="17">
        <f>YEAR(SalesDataTable[[#This Row],[Order Date]])</f>
        <v>2026</v>
      </c>
      <c r="D156" s="19" t="str">
        <f>"Q"&amp;ROUNDUP(MONTH(SalesDataTable[[#This Row],[Order Date]])/3,0)</f>
        <v>Q1</v>
      </c>
      <c r="E156" s="17">
        <f>MONTH(SalesDataTable[[#This Row],[Order Date]])</f>
        <v>2</v>
      </c>
      <c r="F156" s="19" t="str">
        <f>TEXT(SalesDataTable[[#This Row],[Order Date]],"MMM")</f>
        <v>Feb</v>
      </c>
      <c r="G156" s="4" t="s">
        <v>20</v>
      </c>
      <c r="H156" s="4" t="s">
        <v>47</v>
      </c>
      <c r="I156" s="4" t="s">
        <v>28</v>
      </c>
      <c r="J156" s="4" t="s">
        <v>3</v>
      </c>
      <c r="K156" s="4" t="s">
        <v>34</v>
      </c>
      <c r="L156" s="4" t="s">
        <v>38</v>
      </c>
      <c r="M156" s="8">
        <v>2</v>
      </c>
      <c r="N156" s="5">
        <v>122.43</v>
      </c>
      <c r="O156" s="6">
        <v>0</v>
      </c>
      <c r="P156" s="5">
        <v>69.08</v>
      </c>
      <c r="Q156" s="5">
        <f t="shared" si="8"/>
        <v>244.86</v>
      </c>
      <c r="R156" s="5">
        <f t="shared" si="9"/>
        <v>138.16</v>
      </c>
      <c r="S156" s="5">
        <f t="shared" si="10"/>
        <v>106.70000000000002</v>
      </c>
      <c r="T156" s="7">
        <f t="shared" si="11"/>
        <v>0.43575920934411505</v>
      </c>
    </row>
    <row r="157" spans="1:20" ht="15.6">
      <c r="A157" s="2">
        <v>2940</v>
      </c>
      <c r="B157" s="3">
        <v>46054</v>
      </c>
      <c r="C157" s="17">
        <f>YEAR(SalesDataTable[[#This Row],[Order Date]])</f>
        <v>2026</v>
      </c>
      <c r="D157" s="19" t="str">
        <f>"Q"&amp;ROUNDUP(MONTH(SalesDataTable[[#This Row],[Order Date]])/3,0)</f>
        <v>Q1</v>
      </c>
      <c r="E157" s="17">
        <f>MONTH(SalesDataTable[[#This Row],[Order Date]])</f>
        <v>2</v>
      </c>
      <c r="F157" s="19" t="str">
        <f>TEXT(SalesDataTable[[#This Row],[Order Date]],"MMM")</f>
        <v>Feb</v>
      </c>
      <c r="G157" s="4" t="s">
        <v>0</v>
      </c>
      <c r="H157" s="4" t="s">
        <v>50</v>
      </c>
      <c r="I157" s="4" t="s">
        <v>28</v>
      </c>
      <c r="J157" s="4" t="s">
        <v>13</v>
      </c>
      <c r="K157" s="4" t="s">
        <v>9</v>
      </c>
      <c r="L157" s="4" t="s">
        <v>17</v>
      </c>
      <c r="M157" s="8">
        <v>2</v>
      </c>
      <c r="N157" s="5">
        <v>140.47</v>
      </c>
      <c r="O157" s="6">
        <v>0.05</v>
      </c>
      <c r="P157" s="5">
        <v>78.39</v>
      </c>
      <c r="Q157" s="5">
        <f t="shared" si="8"/>
        <v>266.89299999999997</v>
      </c>
      <c r="R157" s="5">
        <f t="shared" si="9"/>
        <v>156.78</v>
      </c>
      <c r="S157" s="5">
        <f t="shared" si="10"/>
        <v>110.11299999999997</v>
      </c>
      <c r="T157" s="7">
        <f t="shared" si="11"/>
        <v>0.41257357817552348</v>
      </c>
    </row>
    <row r="158" spans="1:20" ht="15.6">
      <c r="A158" s="2">
        <v>1263</v>
      </c>
      <c r="B158" s="3">
        <v>46055</v>
      </c>
      <c r="C158" s="17">
        <f>YEAR(SalesDataTable[[#This Row],[Order Date]])</f>
        <v>2026</v>
      </c>
      <c r="D158" s="19" t="str">
        <f>"Q"&amp;ROUNDUP(MONTH(SalesDataTable[[#This Row],[Order Date]])/3,0)</f>
        <v>Q1</v>
      </c>
      <c r="E158" s="17">
        <f>MONTH(SalesDataTable[[#This Row],[Order Date]])</f>
        <v>2</v>
      </c>
      <c r="F158" s="19" t="str">
        <f>TEXT(SalesDataTable[[#This Row],[Order Date]],"MMM")</f>
        <v>Feb</v>
      </c>
      <c r="G158" s="4" t="s">
        <v>6</v>
      </c>
      <c r="H158" s="4" t="s">
        <v>49</v>
      </c>
      <c r="I158" s="4" t="s">
        <v>2</v>
      </c>
      <c r="J158" s="4" t="s">
        <v>3</v>
      </c>
      <c r="K158" s="4" t="s">
        <v>14</v>
      </c>
      <c r="L158" s="4" t="s">
        <v>32</v>
      </c>
      <c r="M158" s="8">
        <v>1</v>
      </c>
      <c r="N158" s="5">
        <v>45.43</v>
      </c>
      <c r="O158" s="6">
        <v>0.05</v>
      </c>
      <c r="P158" s="5">
        <v>18.670000000000002</v>
      </c>
      <c r="Q158" s="5">
        <f t="shared" si="8"/>
        <v>43.158499999999997</v>
      </c>
      <c r="R158" s="5">
        <f t="shared" si="9"/>
        <v>18.670000000000002</v>
      </c>
      <c r="S158" s="5">
        <f t="shared" si="10"/>
        <v>24.488499999999995</v>
      </c>
      <c r="T158" s="7">
        <f t="shared" si="11"/>
        <v>0.56740850585632019</v>
      </c>
    </row>
    <row r="159" spans="1:20" ht="15.6">
      <c r="A159" s="2">
        <v>1641</v>
      </c>
      <c r="B159" s="3">
        <v>46055</v>
      </c>
      <c r="C159" s="17">
        <f>YEAR(SalesDataTable[[#This Row],[Order Date]])</f>
        <v>2026</v>
      </c>
      <c r="D159" s="19" t="str">
        <f>"Q"&amp;ROUNDUP(MONTH(SalesDataTable[[#This Row],[Order Date]])/3,0)</f>
        <v>Q1</v>
      </c>
      <c r="E159" s="17">
        <f>MONTH(SalesDataTable[[#This Row],[Order Date]])</f>
        <v>2</v>
      </c>
      <c r="F159" s="19" t="str">
        <f>TEXT(SalesDataTable[[#This Row],[Order Date]],"MMM")</f>
        <v>Feb</v>
      </c>
      <c r="G159" s="4" t="s">
        <v>20</v>
      </c>
      <c r="H159" s="4" t="s">
        <v>47</v>
      </c>
      <c r="I159" s="4" t="s">
        <v>8</v>
      </c>
      <c r="J159" s="4" t="s">
        <v>16</v>
      </c>
      <c r="K159" s="4" t="s">
        <v>4</v>
      </c>
      <c r="L159" s="4" t="s">
        <v>30</v>
      </c>
      <c r="M159" s="8">
        <v>8</v>
      </c>
      <c r="N159" s="5">
        <v>102.78</v>
      </c>
      <c r="O159" s="6">
        <v>0.15</v>
      </c>
      <c r="P159" s="5">
        <v>50.39</v>
      </c>
      <c r="Q159" s="5">
        <f t="shared" si="8"/>
        <v>698.904</v>
      </c>
      <c r="R159" s="5">
        <f t="shared" si="9"/>
        <v>403.12</v>
      </c>
      <c r="S159" s="5">
        <f t="shared" si="10"/>
        <v>295.78399999999999</v>
      </c>
      <c r="T159" s="7">
        <f t="shared" si="11"/>
        <v>0.42321119924911005</v>
      </c>
    </row>
    <row r="160" spans="1:20" ht="15.6">
      <c r="A160" s="2">
        <v>2014</v>
      </c>
      <c r="B160" s="3">
        <v>46055</v>
      </c>
      <c r="C160" s="17">
        <f>YEAR(SalesDataTable[[#This Row],[Order Date]])</f>
        <v>2026</v>
      </c>
      <c r="D160" s="19" t="str">
        <f>"Q"&amp;ROUNDUP(MONTH(SalesDataTable[[#This Row],[Order Date]])/3,0)</f>
        <v>Q1</v>
      </c>
      <c r="E160" s="17">
        <f>MONTH(SalesDataTable[[#This Row],[Order Date]])</f>
        <v>2</v>
      </c>
      <c r="F160" s="19" t="str">
        <f>TEXT(SalesDataTable[[#This Row],[Order Date]],"MMM")</f>
        <v>Feb</v>
      </c>
      <c r="G160" s="4" t="s">
        <v>6</v>
      </c>
      <c r="H160" s="4" t="s">
        <v>41</v>
      </c>
      <c r="I160" s="4" t="s">
        <v>28</v>
      </c>
      <c r="J160" s="4" t="s">
        <v>13</v>
      </c>
      <c r="K160" s="4" t="s">
        <v>23</v>
      </c>
      <c r="L160" s="4" t="s">
        <v>51</v>
      </c>
      <c r="M160" s="8">
        <v>1</v>
      </c>
      <c r="N160" s="5">
        <v>123.95</v>
      </c>
      <c r="O160" s="6">
        <v>0</v>
      </c>
      <c r="P160" s="5">
        <v>61.32</v>
      </c>
      <c r="Q160" s="5">
        <f t="shared" si="8"/>
        <v>123.95</v>
      </c>
      <c r="R160" s="5">
        <f t="shared" si="9"/>
        <v>61.32</v>
      </c>
      <c r="S160" s="5">
        <f t="shared" si="10"/>
        <v>62.63</v>
      </c>
      <c r="T160" s="7">
        <f t="shared" si="11"/>
        <v>0.50528438886647842</v>
      </c>
    </row>
    <row r="161" spans="1:20" ht="15.6">
      <c r="A161" s="2">
        <v>2642</v>
      </c>
      <c r="B161" s="3">
        <v>46055</v>
      </c>
      <c r="C161" s="17">
        <f>YEAR(SalesDataTable[[#This Row],[Order Date]])</f>
        <v>2026</v>
      </c>
      <c r="D161" s="19" t="str">
        <f>"Q"&amp;ROUNDUP(MONTH(SalesDataTable[[#This Row],[Order Date]])/3,0)</f>
        <v>Q1</v>
      </c>
      <c r="E161" s="17">
        <f>MONTH(SalesDataTable[[#This Row],[Order Date]])</f>
        <v>2</v>
      </c>
      <c r="F161" s="19" t="str">
        <f>TEXT(SalesDataTable[[#This Row],[Order Date]],"MMM")</f>
        <v>Feb</v>
      </c>
      <c r="G161" s="4" t="s">
        <v>6</v>
      </c>
      <c r="H161" s="4" t="s">
        <v>41</v>
      </c>
      <c r="I161" s="4" t="s">
        <v>28</v>
      </c>
      <c r="J161" s="4" t="s">
        <v>3</v>
      </c>
      <c r="K161" s="4" t="s">
        <v>23</v>
      </c>
      <c r="L161" s="4" t="s">
        <v>29</v>
      </c>
      <c r="M161" s="8">
        <v>3</v>
      </c>
      <c r="N161" s="5">
        <v>199.9</v>
      </c>
      <c r="O161" s="6">
        <v>0</v>
      </c>
      <c r="P161" s="5">
        <v>104.18</v>
      </c>
      <c r="Q161" s="5">
        <f t="shared" si="8"/>
        <v>599.70000000000005</v>
      </c>
      <c r="R161" s="5">
        <f t="shared" si="9"/>
        <v>312.54000000000002</v>
      </c>
      <c r="S161" s="5">
        <f t="shared" si="10"/>
        <v>287.16000000000003</v>
      </c>
      <c r="T161" s="7">
        <f t="shared" si="11"/>
        <v>0.47883941970985494</v>
      </c>
    </row>
    <row r="162" spans="1:20" ht="15.6">
      <c r="A162" s="2">
        <v>2929</v>
      </c>
      <c r="B162" s="3">
        <v>46055</v>
      </c>
      <c r="C162" s="17">
        <f>YEAR(SalesDataTable[[#This Row],[Order Date]])</f>
        <v>2026</v>
      </c>
      <c r="D162" s="19" t="str">
        <f>"Q"&amp;ROUNDUP(MONTH(SalesDataTable[[#This Row],[Order Date]])/3,0)</f>
        <v>Q1</v>
      </c>
      <c r="E162" s="17">
        <f>MONTH(SalesDataTable[[#This Row],[Order Date]])</f>
        <v>2</v>
      </c>
      <c r="F162" s="19" t="str">
        <f>TEXT(SalesDataTable[[#This Row],[Order Date]],"MMM")</f>
        <v>Feb</v>
      </c>
      <c r="G162" s="4" t="s">
        <v>6</v>
      </c>
      <c r="H162" s="4" t="s">
        <v>43</v>
      </c>
      <c r="I162" s="4" t="s">
        <v>28</v>
      </c>
      <c r="J162" s="4" t="s">
        <v>3</v>
      </c>
      <c r="K162" s="4" t="s">
        <v>9</v>
      </c>
      <c r="L162" s="4" t="s">
        <v>10</v>
      </c>
      <c r="M162" s="8">
        <v>1</v>
      </c>
      <c r="N162" s="5">
        <v>93.78</v>
      </c>
      <c r="O162" s="6">
        <v>0</v>
      </c>
      <c r="P162" s="5">
        <v>44.21</v>
      </c>
      <c r="Q162" s="5">
        <f t="shared" si="8"/>
        <v>93.78</v>
      </c>
      <c r="R162" s="5">
        <f t="shared" si="9"/>
        <v>44.21</v>
      </c>
      <c r="S162" s="5">
        <f t="shared" si="10"/>
        <v>49.57</v>
      </c>
      <c r="T162" s="7">
        <f t="shared" si="11"/>
        <v>0.52857752185967155</v>
      </c>
    </row>
    <row r="163" spans="1:20" ht="15.6">
      <c r="A163" s="2">
        <v>3855</v>
      </c>
      <c r="B163" s="3">
        <v>46055</v>
      </c>
      <c r="C163" s="17">
        <f>YEAR(SalesDataTable[[#This Row],[Order Date]])</f>
        <v>2026</v>
      </c>
      <c r="D163" s="19" t="str">
        <f>"Q"&amp;ROUNDUP(MONTH(SalesDataTable[[#This Row],[Order Date]])/3,0)</f>
        <v>Q1</v>
      </c>
      <c r="E163" s="17">
        <f>MONTH(SalesDataTable[[#This Row],[Order Date]])</f>
        <v>2</v>
      </c>
      <c r="F163" s="19" t="str">
        <f>TEXT(SalesDataTable[[#This Row],[Order Date]],"MMM")</f>
        <v>Feb</v>
      </c>
      <c r="G163" s="4" t="s">
        <v>0</v>
      </c>
      <c r="H163" s="4" t="s">
        <v>1</v>
      </c>
      <c r="I163" s="4" t="s">
        <v>2</v>
      </c>
      <c r="J163" s="4" t="s">
        <v>16</v>
      </c>
      <c r="K163" s="4" t="s">
        <v>34</v>
      </c>
      <c r="L163" s="4" t="s">
        <v>35</v>
      </c>
      <c r="M163" s="8">
        <v>1</v>
      </c>
      <c r="N163" s="5">
        <v>39.39</v>
      </c>
      <c r="O163" s="6">
        <v>0.1</v>
      </c>
      <c r="P163" s="5">
        <v>15.09</v>
      </c>
      <c r="Q163" s="5">
        <f t="shared" si="8"/>
        <v>35.451000000000001</v>
      </c>
      <c r="R163" s="5">
        <f t="shared" si="9"/>
        <v>15.09</v>
      </c>
      <c r="S163" s="5">
        <f t="shared" si="10"/>
        <v>20.361000000000001</v>
      </c>
      <c r="T163" s="7">
        <f t="shared" si="11"/>
        <v>0.57434204958957435</v>
      </c>
    </row>
    <row r="164" spans="1:20" ht="15.6">
      <c r="A164" s="2">
        <v>4031</v>
      </c>
      <c r="B164" s="3">
        <v>46055</v>
      </c>
      <c r="C164" s="17">
        <f>YEAR(SalesDataTable[[#This Row],[Order Date]])</f>
        <v>2026</v>
      </c>
      <c r="D164" s="19" t="str">
        <f>"Q"&amp;ROUNDUP(MONTH(SalesDataTable[[#This Row],[Order Date]])/3,0)</f>
        <v>Q1</v>
      </c>
      <c r="E164" s="17">
        <f>MONTH(SalesDataTable[[#This Row],[Order Date]])</f>
        <v>2</v>
      </c>
      <c r="F164" s="19" t="str">
        <f>TEXT(SalesDataTable[[#This Row],[Order Date]],"MMM")</f>
        <v>Feb</v>
      </c>
      <c r="G164" s="4" t="s">
        <v>0</v>
      </c>
      <c r="H164" s="4" t="s">
        <v>1</v>
      </c>
      <c r="I164" s="4" t="s">
        <v>2</v>
      </c>
      <c r="J164" s="4" t="s">
        <v>13</v>
      </c>
      <c r="K164" s="4" t="s">
        <v>4</v>
      </c>
      <c r="L164" s="4" t="s">
        <v>30</v>
      </c>
      <c r="M164" s="8">
        <v>6</v>
      </c>
      <c r="N164" s="5">
        <v>101.64</v>
      </c>
      <c r="O164" s="6">
        <v>0</v>
      </c>
      <c r="P164" s="5">
        <v>51.06</v>
      </c>
      <c r="Q164" s="5">
        <f t="shared" si="8"/>
        <v>609.84</v>
      </c>
      <c r="R164" s="5">
        <f t="shared" si="9"/>
        <v>306.36</v>
      </c>
      <c r="S164" s="5">
        <f t="shared" si="10"/>
        <v>303.48</v>
      </c>
      <c r="T164" s="7">
        <f t="shared" si="11"/>
        <v>0.49763872491145217</v>
      </c>
    </row>
    <row r="165" spans="1:20" ht="15.6">
      <c r="A165" s="2">
        <v>2</v>
      </c>
      <c r="B165" s="3">
        <v>46056</v>
      </c>
      <c r="C165" s="17">
        <f>YEAR(SalesDataTable[[#This Row],[Order Date]])</f>
        <v>2026</v>
      </c>
      <c r="D165" s="19" t="str">
        <f>"Q"&amp;ROUNDUP(MONTH(SalesDataTable[[#This Row],[Order Date]])/3,0)</f>
        <v>Q1</v>
      </c>
      <c r="E165" s="17">
        <f>MONTH(SalesDataTable[[#This Row],[Order Date]])</f>
        <v>2</v>
      </c>
      <c r="F165" s="19" t="str">
        <f>TEXT(SalesDataTable[[#This Row],[Order Date]],"MMM")</f>
        <v>Feb</v>
      </c>
      <c r="G165" s="4" t="s">
        <v>0</v>
      </c>
      <c r="H165" s="4" t="s">
        <v>1</v>
      </c>
      <c r="I165" s="4" t="s">
        <v>8</v>
      </c>
      <c r="J165" s="4" t="s">
        <v>16</v>
      </c>
      <c r="K165" s="4" t="s">
        <v>34</v>
      </c>
      <c r="L165" s="4" t="s">
        <v>42</v>
      </c>
      <c r="M165" s="8">
        <v>12</v>
      </c>
      <c r="N165" s="5">
        <v>36.74</v>
      </c>
      <c r="O165" s="6">
        <v>0.2</v>
      </c>
      <c r="P165" s="5">
        <v>13.53</v>
      </c>
      <c r="Q165" s="5">
        <f t="shared" si="8"/>
        <v>352.70400000000001</v>
      </c>
      <c r="R165" s="5">
        <f t="shared" si="9"/>
        <v>162.35999999999999</v>
      </c>
      <c r="S165" s="5">
        <f t="shared" si="10"/>
        <v>190.34400000000002</v>
      </c>
      <c r="T165" s="7">
        <f t="shared" si="11"/>
        <v>0.53967065868263475</v>
      </c>
    </row>
    <row r="166" spans="1:20" ht="15.6">
      <c r="A166" s="2">
        <v>4228</v>
      </c>
      <c r="B166" s="3">
        <v>46056</v>
      </c>
      <c r="C166" s="17">
        <f>YEAR(SalesDataTable[[#This Row],[Order Date]])</f>
        <v>2026</v>
      </c>
      <c r="D166" s="19" t="str">
        <f>"Q"&amp;ROUNDUP(MONTH(SalesDataTable[[#This Row],[Order Date]])/3,0)</f>
        <v>Q1</v>
      </c>
      <c r="E166" s="17">
        <f>MONTH(SalesDataTable[[#This Row],[Order Date]])</f>
        <v>2</v>
      </c>
      <c r="F166" s="19" t="str">
        <f>TEXT(SalesDataTable[[#This Row],[Order Date]],"MMM")</f>
        <v>Feb</v>
      </c>
      <c r="G166" s="4" t="s">
        <v>20</v>
      </c>
      <c r="H166" s="4" t="s">
        <v>33</v>
      </c>
      <c r="I166" s="4" t="s">
        <v>19</v>
      </c>
      <c r="J166" s="4" t="s">
        <v>13</v>
      </c>
      <c r="K166" s="4" t="s">
        <v>9</v>
      </c>
      <c r="L166" s="4" t="s">
        <v>37</v>
      </c>
      <c r="M166" s="8">
        <v>2</v>
      </c>
      <c r="N166" s="5">
        <v>154.62</v>
      </c>
      <c r="O166" s="6">
        <v>0</v>
      </c>
      <c r="P166" s="5">
        <v>78.209999999999994</v>
      </c>
      <c r="Q166" s="5">
        <f t="shared" si="8"/>
        <v>309.24</v>
      </c>
      <c r="R166" s="5">
        <f t="shared" si="9"/>
        <v>156.41999999999999</v>
      </c>
      <c r="S166" s="5">
        <f t="shared" si="10"/>
        <v>152.82000000000002</v>
      </c>
      <c r="T166" s="7">
        <f t="shared" si="11"/>
        <v>0.49417927823050062</v>
      </c>
    </row>
    <row r="167" spans="1:20" ht="15.6">
      <c r="A167" s="2">
        <v>928</v>
      </c>
      <c r="B167" s="3">
        <v>46057</v>
      </c>
      <c r="C167" s="17">
        <f>YEAR(SalesDataTable[[#This Row],[Order Date]])</f>
        <v>2026</v>
      </c>
      <c r="D167" s="19" t="str">
        <f>"Q"&amp;ROUNDUP(MONTH(SalesDataTable[[#This Row],[Order Date]])/3,0)</f>
        <v>Q1</v>
      </c>
      <c r="E167" s="17">
        <f>MONTH(SalesDataTable[[#This Row],[Order Date]])</f>
        <v>2</v>
      </c>
      <c r="F167" s="19" t="str">
        <f>TEXT(SalesDataTable[[#This Row],[Order Date]],"MMM")</f>
        <v>Feb</v>
      </c>
      <c r="G167" s="4" t="s">
        <v>0</v>
      </c>
      <c r="H167" s="4" t="s">
        <v>1</v>
      </c>
      <c r="I167" s="4" t="s">
        <v>28</v>
      </c>
      <c r="J167" s="4" t="s">
        <v>13</v>
      </c>
      <c r="K167" s="4" t="s">
        <v>23</v>
      </c>
      <c r="L167" s="4" t="s">
        <v>51</v>
      </c>
      <c r="M167" s="8">
        <v>1</v>
      </c>
      <c r="N167" s="5">
        <v>125.63</v>
      </c>
      <c r="O167" s="6">
        <v>0.1</v>
      </c>
      <c r="P167" s="5">
        <v>60.38</v>
      </c>
      <c r="Q167" s="5">
        <f t="shared" si="8"/>
        <v>113.06699999999999</v>
      </c>
      <c r="R167" s="5">
        <f t="shared" si="9"/>
        <v>60.38</v>
      </c>
      <c r="S167" s="5">
        <f t="shared" si="10"/>
        <v>52.686999999999991</v>
      </c>
      <c r="T167" s="7">
        <f t="shared" si="11"/>
        <v>0.46598034793529497</v>
      </c>
    </row>
    <row r="168" spans="1:20" ht="15.6">
      <c r="A168" s="2">
        <v>933</v>
      </c>
      <c r="B168" s="3">
        <v>46057</v>
      </c>
      <c r="C168" s="17">
        <f>YEAR(SalesDataTable[[#This Row],[Order Date]])</f>
        <v>2026</v>
      </c>
      <c r="D168" s="19" t="str">
        <f>"Q"&amp;ROUNDUP(MONTH(SalesDataTable[[#This Row],[Order Date]])/3,0)</f>
        <v>Q1</v>
      </c>
      <c r="E168" s="17">
        <f>MONTH(SalesDataTable[[#This Row],[Order Date]])</f>
        <v>2</v>
      </c>
      <c r="F168" s="19" t="str">
        <f>TEXT(SalesDataTable[[#This Row],[Order Date]],"MMM")</f>
        <v>Feb</v>
      </c>
      <c r="G168" s="4" t="s">
        <v>6</v>
      </c>
      <c r="H168" s="4" t="s">
        <v>41</v>
      </c>
      <c r="I168" s="4" t="s">
        <v>2</v>
      </c>
      <c r="J168" s="4" t="s">
        <v>13</v>
      </c>
      <c r="K168" s="4" t="s">
        <v>23</v>
      </c>
      <c r="L168" s="4" t="s">
        <v>40</v>
      </c>
      <c r="M168" s="8">
        <v>2</v>
      </c>
      <c r="N168" s="5">
        <v>81.59</v>
      </c>
      <c r="O168" s="6">
        <v>0.1</v>
      </c>
      <c r="P168" s="5">
        <v>38.64</v>
      </c>
      <c r="Q168" s="5">
        <f t="shared" si="8"/>
        <v>146.86200000000002</v>
      </c>
      <c r="R168" s="5">
        <f t="shared" si="9"/>
        <v>77.28</v>
      </c>
      <c r="S168" s="5">
        <f t="shared" si="10"/>
        <v>69.582000000000022</v>
      </c>
      <c r="T168" s="7">
        <f t="shared" si="11"/>
        <v>0.47379172284185161</v>
      </c>
    </row>
    <row r="169" spans="1:20" ht="15.6">
      <c r="A169" s="2">
        <v>1646</v>
      </c>
      <c r="B169" s="3">
        <v>46057</v>
      </c>
      <c r="C169" s="17">
        <f>YEAR(SalesDataTable[[#This Row],[Order Date]])</f>
        <v>2026</v>
      </c>
      <c r="D169" s="19" t="str">
        <f>"Q"&amp;ROUNDUP(MONTH(SalesDataTable[[#This Row],[Order Date]])/3,0)</f>
        <v>Q1</v>
      </c>
      <c r="E169" s="17">
        <f>MONTH(SalesDataTable[[#This Row],[Order Date]])</f>
        <v>2</v>
      </c>
      <c r="F169" s="19" t="str">
        <f>TEXT(SalesDataTable[[#This Row],[Order Date]],"MMM")</f>
        <v>Feb</v>
      </c>
      <c r="G169" s="4" t="s">
        <v>11</v>
      </c>
      <c r="H169" s="4" t="s">
        <v>25</v>
      </c>
      <c r="I169" s="4" t="s">
        <v>2</v>
      </c>
      <c r="J169" s="4" t="s">
        <v>13</v>
      </c>
      <c r="K169" s="4" t="s">
        <v>14</v>
      </c>
      <c r="L169" s="4" t="s">
        <v>32</v>
      </c>
      <c r="M169" s="8">
        <v>2</v>
      </c>
      <c r="N169" s="5">
        <v>45.81</v>
      </c>
      <c r="O169" s="6">
        <v>0.1</v>
      </c>
      <c r="P169" s="5">
        <v>18.420000000000002</v>
      </c>
      <c r="Q169" s="5">
        <f t="shared" si="8"/>
        <v>82.458000000000013</v>
      </c>
      <c r="R169" s="5">
        <f t="shared" si="9"/>
        <v>36.840000000000003</v>
      </c>
      <c r="S169" s="5">
        <f t="shared" si="10"/>
        <v>45.618000000000009</v>
      </c>
      <c r="T169" s="7">
        <f t="shared" si="11"/>
        <v>0.55322709743141962</v>
      </c>
    </row>
    <row r="170" spans="1:20" ht="15.6">
      <c r="A170" s="2">
        <v>380</v>
      </c>
      <c r="B170" s="3">
        <v>46058</v>
      </c>
      <c r="C170" s="17">
        <f>YEAR(SalesDataTable[[#This Row],[Order Date]])</f>
        <v>2026</v>
      </c>
      <c r="D170" s="19" t="str">
        <f>"Q"&amp;ROUNDUP(MONTH(SalesDataTable[[#This Row],[Order Date]])/3,0)</f>
        <v>Q1</v>
      </c>
      <c r="E170" s="17">
        <f>MONTH(SalesDataTable[[#This Row],[Order Date]])</f>
        <v>2</v>
      </c>
      <c r="F170" s="19" t="str">
        <f>TEXT(SalesDataTable[[#This Row],[Order Date]],"MMM")</f>
        <v>Feb</v>
      </c>
      <c r="G170" s="4" t="s">
        <v>6</v>
      </c>
      <c r="H170" s="4" t="s">
        <v>43</v>
      </c>
      <c r="I170" s="4" t="s">
        <v>2</v>
      </c>
      <c r="J170" s="4" t="s">
        <v>3</v>
      </c>
      <c r="K170" s="4" t="s">
        <v>34</v>
      </c>
      <c r="L170" s="4" t="s">
        <v>38</v>
      </c>
      <c r="M170" s="8">
        <v>3</v>
      </c>
      <c r="N170" s="5">
        <v>125.63</v>
      </c>
      <c r="O170" s="6">
        <v>0</v>
      </c>
      <c r="P170" s="5">
        <v>71.05</v>
      </c>
      <c r="Q170" s="5">
        <f t="shared" si="8"/>
        <v>376.89</v>
      </c>
      <c r="R170" s="5">
        <f t="shared" si="9"/>
        <v>213.14999999999998</v>
      </c>
      <c r="S170" s="5">
        <f t="shared" si="10"/>
        <v>163.74</v>
      </c>
      <c r="T170" s="7">
        <f t="shared" si="11"/>
        <v>0.43445037013452203</v>
      </c>
    </row>
    <row r="171" spans="1:20" ht="15.6">
      <c r="A171" s="2">
        <v>1723</v>
      </c>
      <c r="B171" s="3">
        <v>46058</v>
      </c>
      <c r="C171" s="17">
        <f>YEAR(SalesDataTable[[#This Row],[Order Date]])</f>
        <v>2026</v>
      </c>
      <c r="D171" s="19" t="str">
        <f>"Q"&amp;ROUNDUP(MONTH(SalesDataTable[[#This Row],[Order Date]])/3,0)</f>
        <v>Q1</v>
      </c>
      <c r="E171" s="17">
        <f>MONTH(SalesDataTable[[#This Row],[Order Date]])</f>
        <v>2</v>
      </c>
      <c r="F171" s="19" t="str">
        <f>TEXT(SalesDataTable[[#This Row],[Order Date]],"MMM")</f>
        <v>Feb</v>
      </c>
      <c r="G171" s="4" t="s">
        <v>20</v>
      </c>
      <c r="H171" s="4" t="s">
        <v>33</v>
      </c>
      <c r="I171" s="4" t="s">
        <v>2</v>
      </c>
      <c r="J171" s="4" t="s">
        <v>3</v>
      </c>
      <c r="K171" s="4" t="s">
        <v>4</v>
      </c>
      <c r="L171" s="4" t="s">
        <v>30</v>
      </c>
      <c r="M171" s="8">
        <v>2</v>
      </c>
      <c r="N171" s="5">
        <v>101.01</v>
      </c>
      <c r="O171" s="6">
        <v>0</v>
      </c>
      <c r="P171" s="5">
        <v>50.26</v>
      </c>
      <c r="Q171" s="5">
        <f t="shared" si="8"/>
        <v>202.02</v>
      </c>
      <c r="R171" s="5">
        <f t="shared" si="9"/>
        <v>100.52</v>
      </c>
      <c r="S171" s="5">
        <f t="shared" si="10"/>
        <v>101.50000000000001</v>
      </c>
      <c r="T171" s="7">
        <f t="shared" si="11"/>
        <v>0.50242550242550243</v>
      </c>
    </row>
    <row r="172" spans="1:20" ht="15.6">
      <c r="A172" s="2">
        <v>2529</v>
      </c>
      <c r="B172" s="3">
        <v>46058</v>
      </c>
      <c r="C172" s="17">
        <f>YEAR(SalesDataTable[[#This Row],[Order Date]])</f>
        <v>2026</v>
      </c>
      <c r="D172" s="19" t="str">
        <f>"Q"&amp;ROUNDUP(MONTH(SalesDataTable[[#This Row],[Order Date]])/3,0)</f>
        <v>Q1</v>
      </c>
      <c r="E172" s="17">
        <f>MONTH(SalesDataTable[[#This Row],[Order Date]])</f>
        <v>2</v>
      </c>
      <c r="F172" s="19" t="str">
        <f>TEXT(SalesDataTable[[#This Row],[Order Date]],"MMM")</f>
        <v>Feb</v>
      </c>
      <c r="G172" s="4" t="s">
        <v>20</v>
      </c>
      <c r="H172" s="4" t="s">
        <v>47</v>
      </c>
      <c r="I172" s="4" t="s">
        <v>2</v>
      </c>
      <c r="J172" s="4" t="s">
        <v>3</v>
      </c>
      <c r="K172" s="4" t="s">
        <v>9</v>
      </c>
      <c r="L172" s="4" t="s">
        <v>37</v>
      </c>
      <c r="M172" s="8">
        <v>6</v>
      </c>
      <c r="N172" s="5">
        <v>154.22</v>
      </c>
      <c r="O172" s="6">
        <v>0</v>
      </c>
      <c r="P172" s="5">
        <v>79.599999999999994</v>
      </c>
      <c r="Q172" s="5">
        <f t="shared" si="8"/>
        <v>925.31999999999994</v>
      </c>
      <c r="R172" s="5">
        <f t="shared" si="9"/>
        <v>477.59999999999997</v>
      </c>
      <c r="S172" s="5">
        <f t="shared" si="10"/>
        <v>447.71999999999997</v>
      </c>
      <c r="T172" s="7">
        <f t="shared" si="11"/>
        <v>0.4838542342108676</v>
      </c>
    </row>
    <row r="173" spans="1:20" ht="15.6">
      <c r="A173" s="2">
        <v>2685</v>
      </c>
      <c r="B173" s="3">
        <v>46058</v>
      </c>
      <c r="C173" s="17">
        <f>YEAR(SalesDataTable[[#This Row],[Order Date]])</f>
        <v>2026</v>
      </c>
      <c r="D173" s="19" t="str">
        <f>"Q"&amp;ROUNDUP(MONTH(SalesDataTable[[#This Row],[Order Date]])/3,0)</f>
        <v>Q1</v>
      </c>
      <c r="E173" s="17">
        <f>MONTH(SalesDataTable[[#This Row],[Order Date]])</f>
        <v>2</v>
      </c>
      <c r="F173" s="19" t="str">
        <f>TEXT(SalesDataTable[[#This Row],[Order Date]],"MMM")</f>
        <v>Feb</v>
      </c>
      <c r="G173" s="4" t="s">
        <v>6</v>
      </c>
      <c r="H173" s="4" t="s">
        <v>49</v>
      </c>
      <c r="I173" s="4" t="s">
        <v>2</v>
      </c>
      <c r="J173" s="4" t="s">
        <v>13</v>
      </c>
      <c r="K173" s="4" t="s">
        <v>9</v>
      </c>
      <c r="L173" s="4" t="s">
        <v>46</v>
      </c>
      <c r="M173" s="8">
        <v>1</v>
      </c>
      <c r="N173" s="5">
        <v>72.78</v>
      </c>
      <c r="O173" s="6">
        <v>0.05</v>
      </c>
      <c r="P173" s="5">
        <v>33.26</v>
      </c>
      <c r="Q173" s="5">
        <f t="shared" si="8"/>
        <v>69.140999999999991</v>
      </c>
      <c r="R173" s="5">
        <f t="shared" si="9"/>
        <v>33.26</v>
      </c>
      <c r="S173" s="5">
        <f t="shared" si="10"/>
        <v>35.880999999999993</v>
      </c>
      <c r="T173" s="7">
        <f t="shared" si="11"/>
        <v>0.51895402149231273</v>
      </c>
    </row>
    <row r="174" spans="1:20" ht="15.6">
      <c r="A174" s="2">
        <v>2793</v>
      </c>
      <c r="B174" s="3">
        <v>46058</v>
      </c>
      <c r="C174" s="17">
        <f>YEAR(SalesDataTable[[#This Row],[Order Date]])</f>
        <v>2026</v>
      </c>
      <c r="D174" s="19" t="str">
        <f>"Q"&amp;ROUNDUP(MONTH(SalesDataTable[[#This Row],[Order Date]])/3,0)</f>
        <v>Q1</v>
      </c>
      <c r="E174" s="17">
        <f>MONTH(SalesDataTable[[#This Row],[Order Date]])</f>
        <v>2</v>
      </c>
      <c r="F174" s="19" t="str">
        <f>TEXT(SalesDataTable[[#This Row],[Order Date]],"MMM")</f>
        <v>Feb</v>
      </c>
      <c r="G174" s="4" t="s">
        <v>6</v>
      </c>
      <c r="H174" s="4" t="s">
        <v>49</v>
      </c>
      <c r="I174" s="4" t="s">
        <v>8</v>
      </c>
      <c r="J174" s="4" t="s">
        <v>16</v>
      </c>
      <c r="K174" s="4" t="s">
        <v>23</v>
      </c>
      <c r="L174" s="4" t="s">
        <v>51</v>
      </c>
      <c r="M174" s="8">
        <v>3</v>
      </c>
      <c r="N174" s="5">
        <v>122.69</v>
      </c>
      <c r="O174" s="6">
        <v>0.05</v>
      </c>
      <c r="P174" s="5">
        <v>62.08</v>
      </c>
      <c r="Q174" s="5">
        <f t="shared" si="8"/>
        <v>349.66649999999998</v>
      </c>
      <c r="R174" s="5">
        <f t="shared" si="9"/>
        <v>186.24</v>
      </c>
      <c r="S174" s="5">
        <f t="shared" si="10"/>
        <v>163.42649999999998</v>
      </c>
      <c r="T174" s="7">
        <f t="shared" si="11"/>
        <v>0.46737820180085876</v>
      </c>
    </row>
    <row r="175" spans="1:20" ht="15.6">
      <c r="A175" s="2">
        <v>346</v>
      </c>
      <c r="B175" s="3">
        <v>46059</v>
      </c>
      <c r="C175" s="17">
        <f>YEAR(SalesDataTable[[#This Row],[Order Date]])</f>
        <v>2026</v>
      </c>
      <c r="D175" s="19" t="str">
        <f>"Q"&amp;ROUNDUP(MONTH(SalesDataTable[[#This Row],[Order Date]])/3,0)</f>
        <v>Q1</v>
      </c>
      <c r="E175" s="17">
        <f>MONTH(SalesDataTable[[#This Row],[Order Date]])</f>
        <v>2</v>
      </c>
      <c r="F175" s="19" t="str">
        <f>TEXT(SalesDataTable[[#This Row],[Order Date]],"MMM")</f>
        <v>Feb</v>
      </c>
      <c r="G175" s="4" t="s">
        <v>6</v>
      </c>
      <c r="H175" s="4" t="s">
        <v>7</v>
      </c>
      <c r="I175" s="4" t="s">
        <v>2</v>
      </c>
      <c r="J175" s="4" t="s">
        <v>16</v>
      </c>
      <c r="K175" s="4" t="s">
        <v>4</v>
      </c>
      <c r="L175" s="4" t="s">
        <v>30</v>
      </c>
      <c r="M175" s="8">
        <v>3</v>
      </c>
      <c r="N175" s="5">
        <v>103.22</v>
      </c>
      <c r="O175" s="6">
        <v>0</v>
      </c>
      <c r="P175" s="5">
        <v>50.74</v>
      </c>
      <c r="Q175" s="5">
        <f t="shared" si="8"/>
        <v>309.65999999999997</v>
      </c>
      <c r="R175" s="5">
        <f t="shared" si="9"/>
        <v>152.22</v>
      </c>
      <c r="S175" s="5">
        <f t="shared" si="10"/>
        <v>157.43999999999997</v>
      </c>
      <c r="T175" s="7">
        <f t="shared" si="11"/>
        <v>0.50842859910869986</v>
      </c>
    </row>
    <row r="176" spans="1:20" ht="15.6">
      <c r="A176" s="2">
        <v>539</v>
      </c>
      <c r="B176" s="3">
        <v>46059</v>
      </c>
      <c r="C176" s="17">
        <f>YEAR(SalesDataTable[[#This Row],[Order Date]])</f>
        <v>2026</v>
      </c>
      <c r="D176" s="19" t="str">
        <f>"Q"&amp;ROUNDUP(MONTH(SalesDataTable[[#This Row],[Order Date]])/3,0)</f>
        <v>Q1</v>
      </c>
      <c r="E176" s="17">
        <f>MONTH(SalesDataTable[[#This Row],[Order Date]])</f>
        <v>2</v>
      </c>
      <c r="F176" s="19" t="str">
        <f>TEXT(SalesDataTable[[#This Row],[Order Date]],"MMM")</f>
        <v>Feb</v>
      </c>
      <c r="G176" s="4" t="s">
        <v>0</v>
      </c>
      <c r="H176" s="4" t="s">
        <v>50</v>
      </c>
      <c r="I176" s="4" t="s">
        <v>28</v>
      </c>
      <c r="J176" s="4" t="s">
        <v>13</v>
      </c>
      <c r="K176" s="4" t="s">
        <v>9</v>
      </c>
      <c r="L176" s="4" t="s">
        <v>10</v>
      </c>
      <c r="M176" s="8">
        <v>3</v>
      </c>
      <c r="N176" s="5">
        <v>92.96</v>
      </c>
      <c r="O176" s="6">
        <v>0.15</v>
      </c>
      <c r="P176" s="5">
        <v>44.56</v>
      </c>
      <c r="Q176" s="5">
        <f t="shared" si="8"/>
        <v>237.048</v>
      </c>
      <c r="R176" s="5">
        <f t="shared" si="9"/>
        <v>133.68</v>
      </c>
      <c r="S176" s="5">
        <f t="shared" si="10"/>
        <v>103.36799999999999</v>
      </c>
      <c r="T176" s="7">
        <f t="shared" si="11"/>
        <v>0.43606358205932971</v>
      </c>
    </row>
    <row r="177" spans="1:20" ht="15.6">
      <c r="A177" s="2">
        <v>1368</v>
      </c>
      <c r="B177" s="3">
        <v>46059</v>
      </c>
      <c r="C177" s="17">
        <f>YEAR(SalesDataTable[[#This Row],[Order Date]])</f>
        <v>2026</v>
      </c>
      <c r="D177" s="19" t="str">
        <f>"Q"&amp;ROUNDUP(MONTH(SalesDataTable[[#This Row],[Order Date]])/3,0)</f>
        <v>Q1</v>
      </c>
      <c r="E177" s="17">
        <f>MONTH(SalesDataTable[[#This Row],[Order Date]])</f>
        <v>2</v>
      </c>
      <c r="F177" s="19" t="str">
        <f>TEXT(SalesDataTable[[#This Row],[Order Date]],"MMM")</f>
        <v>Feb</v>
      </c>
      <c r="G177" s="4" t="s">
        <v>6</v>
      </c>
      <c r="H177" s="4" t="s">
        <v>43</v>
      </c>
      <c r="I177" s="4" t="s">
        <v>19</v>
      </c>
      <c r="J177" s="4" t="s">
        <v>13</v>
      </c>
      <c r="K177" s="4" t="s">
        <v>14</v>
      </c>
      <c r="L177" s="4" t="s">
        <v>15</v>
      </c>
      <c r="M177" s="8">
        <v>1</v>
      </c>
      <c r="N177" s="5">
        <v>36.520000000000003</v>
      </c>
      <c r="O177" s="6">
        <v>0</v>
      </c>
      <c r="P177" s="5">
        <v>13.94</v>
      </c>
      <c r="Q177" s="5">
        <f t="shared" si="8"/>
        <v>36.520000000000003</v>
      </c>
      <c r="R177" s="5">
        <f t="shared" si="9"/>
        <v>13.94</v>
      </c>
      <c r="S177" s="5">
        <f t="shared" si="10"/>
        <v>22.580000000000005</v>
      </c>
      <c r="T177" s="7">
        <f t="shared" si="11"/>
        <v>0.61829134720700996</v>
      </c>
    </row>
    <row r="178" spans="1:20" ht="15.6">
      <c r="A178" s="2">
        <v>3506</v>
      </c>
      <c r="B178" s="3">
        <v>46059</v>
      </c>
      <c r="C178" s="17">
        <f>YEAR(SalesDataTable[[#This Row],[Order Date]])</f>
        <v>2026</v>
      </c>
      <c r="D178" s="19" t="str">
        <f>"Q"&amp;ROUNDUP(MONTH(SalesDataTable[[#This Row],[Order Date]])/3,0)</f>
        <v>Q1</v>
      </c>
      <c r="E178" s="17">
        <f>MONTH(SalesDataTable[[#This Row],[Order Date]])</f>
        <v>2</v>
      </c>
      <c r="F178" s="19" t="str">
        <f>TEXT(SalesDataTable[[#This Row],[Order Date]],"MMM")</f>
        <v>Feb</v>
      </c>
      <c r="G178" s="4" t="s">
        <v>0</v>
      </c>
      <c r="H178" s="4" t="s">
        <v>1</v>
      </c>
      <c r="I178" s="4" t="s">
        <v>19</v>
      </c>
      <c r="J178" s="4" t="s">
        <v>3</v>
      </c>
      <c r="K178" s="4" t="s">
        <v>34</v>
      </c>
      <c r="L178" s="4" t="s">
        <v>45</v>
      </c>
      <c r="M178" s="8">
        <v>3</v>
      </c>
      <c r="N178" s="5">
        <v>50.65</v>
      </c>
      <c r="O178" s="6">
        <v>0</v>
      </c>
      <c r="P178" s="5">
        <v>21.49</v>
      </c>
      <c r="Q178" s="5">
        <f t="shared" si="8"/>
        <v>151.94999999999999</v>
      </c>
      <c r="R178" s="5">
        <f t="shared" si="9"/>
        <v>64.47</v>
      </c>
      <c r="S178" s="5">
        <f t="shared" si="10"/>
        <v>87.47999999999999</v>
      </c>
      <c r="T178" s="7">
        <f t="shared" si="11"/>
        <v>0.57571569595261596</v>
      </c>
    </row>
    <row r="179" spans="1:20" ht="15.6">
      <c r="A179" s="2">
        <v>1314</v>
      </c>
      <c r="B179" s="3">
        <v>46060</v>
      </c>
      <c r="C179" s="17">
        <f>YEAR(SalesDataTable[[#This Row],[Order Date]])</f>
        <v>2026</v>
      </c>
      <c r="D179" s="19" t="str">
        <f>"Q"&amp;ROUNDUP(MONTH(SalesDataTable[[#This Row],[Order Date]])/3,0)</f>
        <v>Q1</v>
      </c>
      <c r="E179" s="17">
        <f>MONTH(SalesDataTable[[#This Row],[Order Date]])</f>
        <v>2</v>
      </c>
      <c r="F179" s="19" t="str">
        <f>TEXT(SalesDataTable[[#This Row],[Order Date]],"MMM")</f>
        <v>Feb</v>
      </c>
      <c r="G179" s="4" t="s">
        <v>20</v>
      </c>
      <c r="H179" s="4" t="s">
        <v>21</v>
      </c>
      <c r="I179" s="4" t="s">
        <v>2</v>
      </c>
      <c r="J179" s="4" t="s">
        <v>3</v>
      </c>
      <c r="K179" s="4" t="s">
        <v>14</v>
      </c>
      <c r="L179" s="4" t="s">
        <v>15</v>
      </c>
      <c r="M179" s="8">
        <v>2</v>
      </c>
      <c r="N179" s="5">
        <v>37.03</v>
      </c>
      <c r="O179" s="6">
        <v>0.15</v>
      </c>
      <c r="P179" s="5">
        <v>13.87</v>
      </c>
      <c r="Q179" s="5">
        <f t="shared" si="8"/>
        <v>62.951000000000001</v>
      </c>
      <c r="R179" s="5">
        <f t="shared" si="9"/>
        <v>27.74</v>
      </c>
      <c r="S179" s="5">
        <f t="shared" si="10"/>
        <v>35.210999999999999</v>
      </c>
      <c r="T179" s="7">
        <f t="shared" si="11"/>
        <v>0.55933980397451988</v>
      </c>
    </row>
    <row r="180" spans="1:20" ht="15.6">
      <c r="A180" s="2">
        <v>2092</v>
      </c>
      <c r="B180" s="3">
        <v>46060</v>
      </c>
      <c r="C180" s="17">
        <f>YEAR(SalesDataTable[[#This Row],[Order Date]])</f>
        <v>2026</v>
      </c>
      <c r="D180" s="19" t="str">
        <f>"Q"&amp;ROUNDUP(MONTH(SalesDataTable[[#This Row],[Order Date]])/3,0)</f>
        <v>Q1</v>
      </c>
      <c r="E180" s="17">
        <f>MONTH(SalesDataTable[[#This Row],[Order Date]])</f>
        <v>2</v>
      </c>
      <c r="F180" s="19" t="str">
        <f>TEXT(SalesDataTable[[#This Row],[Order Date]],"MMM")</f>
        <v>Feb</v>
      </c>
      <c r="G180" s="4" t="s">
        <v>11</v>
      </c>
      <c r="H180" s="4" t="s">
        <v>12</v>
      </c>
      <c r="I180" s="4" t="s">
        <v>2</v>
      </c>
      <c r="J180" s="4" t="s">
        <v>13</v>
      </c>
      <c r="K180" s="4" t="s">
        <v>34</v>
      </c>
      <c r="L180" s="4" t="s">
        <v>42</v>
      </c>
      <c r="M180" s="8">
        <v>1</v>
      </c>
      <c r="N180" s="5">
        <v>36.619999999999997</v>
      </c>
      <c r="O180" s="6">
        <v>0</v>
      </c>
      <c r="P180" s="5">
        <v>13.55</v>
      </c>
      <c r="Q180" s="5">
        <f t="shared" si="8"/>
        <v>36.619999999999997</v>
      </c>
      <c r="R180" s="5">
        <f t="shared" si="9"/>
        <v>13.55</v>
      </c>
      <c r="S180" s="5">
        <f t="shared" si="10"/>
        <v>23.069999999999997</v>
      </c>
      <c r="T180" s="7">
        <f t="shared" si="11"/>
        <v>0.62998361551064985</v>
      </c>
    </row>
    <row r="181" spans="1:20" ht="15.6">
      <c r="A181" s="2">
        <v>5083</v>
      </c>
      <c r="B181" s="3">
        <v>46060</v>
      </c>
      <c r="C181" s="17">
        <f>YEAR(SalesDataTable[[#This Row],[Order Date]])</f>
        <v>2026</v>
      </c>
      <c r="D181" s="19" t="str">
        <f>"Q"&amp;ROUNDUP(MONTH(SalesDataTable[[#This Row],[Order Date]])/3,0)</f>
        <v>Q1</v>
      </c>
      <c r="E181" s="17">
        <f>MONTH(SalesDataTable[[#This Row],[Order Date]])</f>
        <v>2</v>
      </c>
      <c r="F181" s="19" t="str">
        <f>TEXT(SalesDataTable[[#This Row],[Order Date]],"MMM")</f>
        <v>Feb</v>
      </c>
      <c r="G181" s="4" t="s">
        <v>11</v>
      </c>
      <c r="H181" s="4" t="s">
        <v>52</v>
      </c>
      <c r="I181" s="4" t="s">
        <v>19</v>
      </c>
      <c r="J181" s="4" t="s">
        <v>3</v>
      </c>
      <c r="K181" s="4" t="s">
        <v>23</v>
      </c>
      <c r="L181" s="4" t="s">
        <v>40</v>
      </c>
      <c r="M181" s="8">
        <v>1</v>
      </c>
      <c r="N181" s="5">
        <v>81.47</v>
      </c>
      <c r="O181" s="6">
        <v>0</v>
      </c>
      <c r="P181" s="5">
        <v>39.18</v>
      </c>
      <c r="Q181" s="5">
        <f t="shared" si="8"/>
        <v>81.47</v>
      </c>
      <c r="R181" s="5">
        <f t="shared" si="9"/>
        <v>39.18</v>
      </c>
      <c r="S181" s="5">
        <f t="shared" si="10"/>
        <v>42.29</v>
      </c>
      <c r="T181" s="7">
        <f t="shared" si="11"/>
        <v>0.51908678040996681</v>
      </c>
    </row>
    <row r="182" spans="1:20" ht="15.6">
      <c r="A182" s="2">
        <v>582</v>
      </c>
      <c r="B182" s="3">
        <v>46061</v>
      </c>
      <c r="C182" s="17">
        <f>YEAR(SalesDataTable[[#This Row],[Order Date]])</f>
        <v>2026</v>
      </c>
      <c r="D182" s="19" t="str">
        <f>"Q"&amp;ROUNDUP(MONTH(SalesDataTable[[#This Row],[Order Date]])/3,0)</f>
        <v>Q1</v>
      </c>
      <c r="E182" s="17">
        <f>MONTH(SalesDataTable[[#This Row],[Order Date]])</f>
        <v>2</v>
      </c>
      <c r="F182" s="19" t="str">
        <f>TEXT(SalesDataTable[[#This Row],[Order Date]],"MMM")</f>
        <v>Feb</v>
      </c>
      <c r="G182" s="4" t="s">
        <v>6</v>
      </c>
      <c r="H182" s="4" t="s">
        <v>7</v>
      </c>
      <c r="I182" s="4" t="s">
        <v>8</v>
      </c>
      <c r="J182" s="4" t="s">
        <v>3</v>
      </c>
      <c r="K182" s="4" t="s">
        <v>23</v>
      </c>
      <c r="L182" s="4" t="s">
        <v>51</v>
      </c>
      <c r="M182" s="8">
        <v>12</v>
      </c>
      <c r="N182" s="5">
        <v>122.75</v>
      </c>
      <c r="O182" s="6">
        <v>0.15</v>
      </c>
      <c r="P182" s="5">
        <v>62.51</v>
      </c>
      <c r="Q182" s="5">
        <f t="shared" si="8"/>
        <v>1252.05</v>
      </c>
      <c r="R182" s="5">
        <f t="shared" si="9"/>
        <v>750.12</v>
      </c>
      <c r="S182" s="5">
        <f t="shared" si="10"/>
        <v>501.92999999999995</v>
      </c>
      <c r="T182" s="7">
        <f t="shared" si="11"/>
        <v>0.40088654606445429</v>
      </c>
    </row>
    <row r="183" spans="1:20" ht="15.6">
      <c r="A183" s="2">
        <v>902</v>
      </c>
      <c r="B183" s="3">
        <v>46061</v>
      </c>
      <c r="C183" s="17">
        <f>YEAR(SalesDataTable[[#This Row],[Order Date]])</f>
        <v>2026</v>
      </c>
      <c r="D183" s="19" t="str">
        <f>"Q"&amp;ROUNDUP(MONTH(SalesDataTable[[#This Row],[Order Date]])/3,0)</f>
        <v>Q1</v>
      </c>
      <c r="E183" s="17">
        <f>MONTH(SalesDataTable[[#This Row],[Order Date]])</f>
        <v>2</v>
      </c>
      <c r="F183" s="19" t="str">
        <f>TEXT(SalesDataTable[[#This Row],[Order Date]],"MMM")</f>
        <v>Feb</v>
      </c>
      <c r="G183" s="4" t="s">
        <v>0</v>
      </c>
      <c r="H183" s="4" t="s">
        <v>36</v>
      </c>
      <c r="I183" s="4" t="s">
        <v>2</v>
      </c>
      <c r="J183" s="4" t="s">
        <v>16</v>
      </c>
      <c r="K183" s="4" t="s">
        <v>34</v>
      </c>
      <c r="L183" s="4" t="s">
        <v>45</v>
      </c>
      <c r="M183" s="8">
        <v>1</v>
      </c>
      <c r="N183" s="5">
        <v>50.38</v>
      </c>
      <c r="O183" s="6">
        <v>0.05</v>
      </c>
      <c r="P183" s="5">
        <v>21.95</v>
      </c>
      <c r="Q183" s="5">
        <f t="shared" si="8"/>
        <v>47.860999999999997</v>
      </c>
      <c r="R183" s="5">
        <f t="shared" si="9"/>
        <v>21.95</v>
      </c>
      <c r="S183" s="5">
        <f t="shared" si="10"/>
        <v>25.910999999999998</v>
      </c>
      <c r="T183" s="7">
        <f t="shared" si="11"/>
        <v>0.54138024696516995</v>
      </c>
    </row>
    <row r="184" spans="1:20" ht="15.6">
      <c r="A184" s="2">
        <v>2396</v>
      </c>
      <c r="B184" s="3">
        <v>46061</v>
      </c>
      <c r="C184" s="17">
        <f>YEAR(SalesDataTable[[#This Row],[Order Date]])</f>
        <v>2026</v>
      </c>
      <c r="D184" s="19" t="str">
        <f>"Q"&amp;ROUNDUP(MONTH(SalesDataTable[[#This Row],[Order Date]])/3,0)</f>
        <v>Q1</v>
      </c>
      <c r="E184" s="17">
        <f>MONTH(SalesDataTable[[#This Row],[Order Date]])</f>
        <v>2</v>
      </c>
      <c r="F184" s="19" t="str">
        <f>TEXT(SalesDataTable[[#This Row],[Order Date]],"MMM")</f>
        <v>Feb</v>
      </c>
      <c r="G184" s="4" t="s">
        <v>20</v>
      </c>
      <c r="H184" s="4" t="s">
        <v>31</v>
      </c>
      <c r="I184" s="4" t="s">
        <v>2</v>
      </c>
      <c r="J184" s="4" t="s">
        <v>16</v>
      </c>
      <c r="K184" s="4" t="s">
        <v>34</v>
      </c>
      <c r="L184" s="4" t="s">
        <v>45</v>
      </c>
      <c r="M184" s="8">
        <v>2</v>
      </c>
      <c r="N184" s="5">
        <v>50.4</v>
      </c>
      <c r="O184" s="6">
        <v>0</v>
      </c>
      <c r="P184" s="5">
        <v>21.43</v>
      </c>
      <c r="Q184" s="5">
        <f t="shared" si="8"/>
        <v>100.8</v>
      </c>
      <c r="R184" s="5">
        <f t="shared" si="9"/>
        <v>42.86</v>
      </c>
      <c r="S184" s="5">
        <f t="shared" si="10"/>
        <v>57.94</v>
      </c>
      <c r="T184" s="7">
        <f t="shared" si="11"/>
        <v>0.57480158730158726</v>
      </c>
    </row>
    <row r="185" spans="1:20" ht="15.6">
      <c r="A185" s="2">
        <v>2494</v>
      </c>
      <c r="B185" s="3">
        <v>46061</v>
      </c>
      <c r="C185" s="17">
        <f>YEAR(SalesDataTable[[#This Row],[Order Date]])</f>
        <v>2026</v>
      </c>
      <c r="D185" s="19" t="str">
        <f>"Q"&amp;ROUNDUP(MONTH(SalesDataTable[[#This Row],[Order Date]])/3,0)</f>
        <v>Q1</v>
      </c>
      <c r="E185" s="17">
        <f>MONTH(SalesDataTable[[#This Row],[Order Date]])</f>
        <v>2</v>
      </c>
      <c r="F185" s="19" t="str">
        <f>TEXT(SalesDataTable[[#This Row],[Order Date]],"MMM")</f>
        <v>Feb</v>
      </c>
      <c r="G185" s="4" t="s">
        <v>11</v>
      </c>
      <c r="H185" s="4" t="s">
        <v>25</v>
      </c>
      <c r="I185" s="4" t="s">
        <v>2</v>
      </c>
      <c r="J185" s="4" t="s">
        <v>13</v>
      </c>
      <c r="K185" s="4" t="s">
        <v>9</v>
      </c>
      <c r="L185" s="4" t="s">
        <v>46</v>
      </c>
      <c r="M185" s="8">
        <v>1</v>
      </c>
      <c r="N185" s="5">
        <v>69.98</v>
      </c>
      <c r="O185" s="6">
        <v>0</v>
      </c>
      <c r="P185" s="5">
        <v>33.21</v>
      </c>
      <c r="Q185" s="5">
        <f t="shared" si="8"/>
        <v>69.98</v>
      </c>
      <c r="R185" s="5">
        <f t="shared" si="9"/>
        <v>33.21</v>
      </c>
      <c r="S185" s="5">
        <f t="shared" si="10"/>
        <v>36.770000000000003</v>
      </c>
      <c r="T185" s="7">
        <f t="shared" si="11"/>
        <v>0.52543583881108891</v>
      </c>
    </row>
    <row r="186" spans="1:20" ht="15.6">
      <c r="A186" s="2">
        <v>2925</v>
      </c>
      <c r="B186" s="3">
        <v>46061</v>
      </c>
      <c r="C186" s="17">
        <f>YEAR(SalesDataTable[[#This Row],[Order Date]])</f>
        <v>2026</v>
      </c>
      <c r="D186" s="19" t="str">
        <f>"Q"&amp;ROUNDUP(MONTH(SalesDataTable[[#This Row],[Order Date]])/3,0)</f>
        <v>Q1</v>
      </c>
      <c r="E186" s="17">
        <f>MONTH(SalesDataTable[[#This Row],[Order Date]])</f>
        <v>2</v>
      </c>
      <c r="F186" s="19" t="str">
        <f>TEXT(SalesDataTable[[#This Row],[Order Date]],"MMM")</f>
        <v>Feb</v>
      </c>
      <c r="G186" s="4" t="s">
        <v>0</v>
      </c>
      <c r="H186" s="4" t="s">
        <v>1</v>
      </c>
      <c r="I186" s="4" t="s">
        <v>19</v>
      </c>
      <c r="J186" s="4" t="s">
        <v>13</v>
      </c>
      <c r="K186" s="4" t="s">
        <v>9</v>
      </c>
      <c r="L186" s="4" t="s">
        <v>10</v>
      </c>
      <c r="M186" s="8">
        <v>3</v>
      </c>
      <c r="N186" s="5">
        <v>90.04</v>
      </c>
      <c r="O186" s="6">
        <v>0.05</v>
      </c>
      <c r="P186" s="5">
        <v>45.25</v>
      </c>
      <c r="Q186" s="5">
        <f t="shared" si="8"/>
        <v>256.61399999999998</v>
      </c>
      <c r="R186" s="5">
        <f t="shared" si="9"/>
        <v>135.75</v>
      </c>
      <c r="S186" s="5">
        <f t="shared" si="10"/>
        <v>120.86399999999998</v>
      </c>
      <c r="T186" s="7">
        <f t="shared" si="11"/>
        <v>0.47099534709719654</v>
      </c>
    </row>
    <row r="187" spans="1:20" ht="15.6">
      <c r="A187" s="2">
        <v>3614</v>
      </c>
      <c r="B187" s="3">
        <v>46061</v>
      </c>
      <c r="C187" s="17">
        <f>YEAR(SalesDataTable[[#This Row],[Order Date]])</f>
        <v>2026</v>
      </c>
      <c r="D187" s="19" t="str">
        <f>"Q"&amp;ROUNDUP(MONTH(SalesDataTable[[#This Row],[Order Date]])/3,0)</f>
        <v>Q1</v>
      </c>
      <c r="E187" s="17">
        <f>MONTH(SalesDataTable[[#This Row],[Order Date]])</f>
        <v>2</v>
      </c>
      <c r="F187" s="19" t="str">
        <f>TEXT(SalesDataTable[[#This Row],[Order Date]],"MMM")</f>
        <v>Feb</v>
      </c>
      <c r="G187" s="4" t="s">
        <v>6</v>
      </c>
      <c r="H187" s="4" t="s">
        <v>49</v>
      </c>
      <c r="I187" s="4" t="s">
        <v>2</v>
      </c>
      <c r="J187" s="4" t="s">
        <v>13</v>
      </c>
      <c r="K187" s="4" t="s">
        <v>34</v>
      </c>
      <c r="L187" s="4" t="s">
        <v>45</v>
      </c>
      <c r="M187" s="8">
        <v>3</v>
      </c>
      <c r="N187" s="5">
        <v>51.18</v>
      </c>
      <c r="O187" s="6">
        <v>0</v>
      </c>
      <c r="P187" s="5">
        <v>21.95</v>
      </c>
      <c r="Q187" s="5">
        <f t="shared" si="8"/>
        <v>153.54</v>
      </c>
      <c r="R187" s="5">
        <f t="shared" si="9"/>
        <v>65.849999999999994</v>
      </c>
      <c r="S187" s="5">
        <f t="shared" si="10"/>
        <v>87.69</v>
      </c>
      <c r="T187" s="7">
        <f t="shared" si="11"/>
        <v>0.57112153184837833</v>
      </c>
    </row>
    <row r="188" spans="1:20" ht="15.6">
      <c r="A188" s="2">
        <v>4360</v>
      </c>
      <c r="B188" s="3">
        <v>46061</v>
      </c>
      <c r="C188" s="17">
        <f>YEAR(SalesDataTable[[#This Row],[Order Date]])</f>
        <v>2026</v>
      </c>
      <c r="D188" s="19" t="str">
        <f>"Q"&amp;ROUNDUP(MONTH(SalesDataTable[[#This Row],[Order Date]])/3,0)</f>
        <v>Q1</v>
      </c>
      <c r="E188" s="17">
        <f>MONTH(SalesDataTable[[#This Row],[Order Date]])</f>
        <v>2</v>
      </c>
      <c r="F188" s="19" t="str">
        <f>TEXT(SalesDataTable[[#This Row],[Order Date]],"MMM")</f>
        <v>Feb</v>
      </c>
      <c r="G188" s="4" t="s">
        <v>0</v>
      </c>
      <c r="H188" s="4" t="s">
        <v>50</v>
      </c>
      <c r="I188" s="4" t="s">
        <v>2</v>
      </c>
      <c r="J188" s="4" t="s">
        <v>13</v>
      </c>
      <c r="K188" s="4" t="s">
        <v>14</v>
      </c>
      <c r="L188" s="4" t="s">
        <v>15</v>
      </c>
      <c r="M188" s="8">
        <v>1</v>
      </c>
      <c r="N188" s="5">
        <v>35.69</v>
      </c>
      <c r="O188" s="6">
        <v>0</v>
      </c>
      <c r="P188" s="5">
        <v>13.38</v>
      </c>
      <c r="Q188" s="5">
        <f t="shared" si="8"/>
        <v>35.69</v>
      </c>
      <c r="R188" s="5">
        <f t="shared" si="9"/>
        <v>13.38</v>
      </c>
      <c r="S188" s="5">
        <f t="shared" si="10"/>
        <v>22.309999999999995</v>
      </c>
      <c r="T188" s="7">
        <f t="shared" si="11"/>
        <v>0.62510507144858496</v>
      </c>
    </row>
    <row r="189" spans="1:20" ht="15.6">
      <c r="A189" s="2">
        <v>4582</v>
      </c>
      <c r="B189" s="3">
        <v>46061</v>
      </c>
      <c r="C189" s="17">
        <f>YEAR(SalesDataTable[[#This Row],[Order Date]])</f>
        <v>2026</v>
      </c>
      <c r="D189" s="19" t="str">
        <f>"Q"&amp;ROUNDUP(MONTH(SalesDataTable[[#This Row],[Order Date]])/3,0)</f>
        <v>Q1</v>
      </c>
      <c r="E189" s="17">
        <f>MONTH(SalesDataTable[[#This Row],[Order Date]])</f>
        <v>2</v>
      </c>
      <c r="F189" s="19" t="str">
        <f>TEXT(SalesDataTable[[#This Row],[Order Date]],"MMM")</f>
        <v>Feb</v>
      </c>
      <c r="G189" s="4" t="s">
        <v>20</v>
      </c>
      <c r="H189" s="4" t="s">
        <v>31</v>
      </c>
      <c r="I189" s="4" t="s">
        <v>2</v>
      </c>
      <c r="J189" s="4" t="s">
        <v>13</v>
      </c>
      <c r="K189" s="4" t="s">
        <v>4</v>
      </c>
      <c r="L189" s="4" t="s">
        <v>22</v>
      </c>
      <c r="M189" s="8">
        <v>3</v>
      </c>
      <c r="N189" s="5">
        <v>50.29</v>
      </c>
      <c r="O189" s="6">
        <v>0.05</v>
      </c>
      <c r="P189" s="5">
        <v>22.87</v>
      </c>
      <c r="Q189" s="5">
        <f t="shared" si="8"/>
        <v>143.32650000000001</v>
      </c>
      <c r="R189" s="5">
        <f t="shared" si="9"/>
        <v>68.61</v>
      </c>
      <c r="S189" s="5">
        <f t="shared" si="10"/>
        <v>74.716500000000011</v>
      </c>
      <c r="T189" s="7">
        <f t="shared" si="11"/>
        <v>0.52130275978273388</v>
      </c>
    </row>
    <row r="190" spans="1:20" ht="15.6">
      <c r="A190" s="2">
        <v>4381</v>
      </c>
      <c r="B190" s="3">
        <v>46062</v>
      </c>
      <c r="C190" s="17">
        <f>YEAR(SalesDataTable[[#This Row],[Order Date]])</f>
        <v>2026</v>
      </c>
      <c r="D190" s="19" t="str">
        <f>"Q"&amp;ROUNDUP(MONTH(SalesDataTable[[#This Row],[Order Date]])/3,0)</f>
        <v>Q1</v>
      </c>
      <c r="E190" s="17">
        <f>MONTH(SalesDataTable[[#This Row],[Order Date]])</f>
        <v>2</v>
      </c>
      <c r="F190" s="19" t="str">
        <f>TEXT(SalesDataTable[[#This Row],[Order Date]],"MMM")</f>
        <v>Feb</v>
      </c>
      <c r="G190" s="4" t="s">
        <v>6</v>
      </c>
      <c r="H190" s="4" t="s">
        <v>43</v>
      </c>
      <c r="I190" s="4" t="s">
        <v>28</v>
      </c>
      <c r="J190" s="4" t="s">
        <v>3</v>
      </c>
      <c r="K190" s="4" t="s">
        <v>23</v>
      </c>
      <c r="L190" s="4" t="s">
        <v>29</v>
      </c>
      <c r="M190" s="8">
        <v>1</v>
      </c>
      <c r="N190" s="5">
        <v>194.32</v>
      </c>
      <c r="O190" s="6">
        <v>0.05</v>
      </c>
      <c r="P190" s="5">
        <v>102.52</v>
      </c>
      <c r="Q190" s="5">
        <f t="shared" si="8"/>
        <v>184.60399999999998</v>
      </c>
      <c r="R190" s="5">
        <f t="shared" si="9"/>
        <v>102.52</v>
      </c>
      <c r="S190" s="5">
        <f t="shared" si="10"/>
        <v>82.083999999999989</v>
      </c>
      <c r="T190" s="7">
        <f t="shared" si="11"/>
        <v>0.44464908669367942</v>
      </c>
    </row>
    <row r="191" spans="1:20" ht="15.6">
      <c r="A191" s="2">
        <v>4964</v>
      </c>
      <c r="B191" s="3">
        <v>46062</v>
      </c>
      <c r="C191" s="17">
        <f>YEAR(SalesDataTable[[#This Row],[Order Date]])</f>
        <v>2026</v>
      </c>
      <c r="D191" s="19" t="str">
        <f>"Q"&amp;ROUNDUP(MONTH(SalesDataTable[[#This Row],[Order Date]])/3,0)</f>
        <v>Q1</v>
      </c>
      <c r="E191" s="17">
        <f>MONTH(SalesDataTable[[#This Row],[Order Date]])</f>
        <v>2</v>
      </c>
      <c r="F191" s="19" t="str">
        <f>TEXT(SalesDataTable[[#This Row],[Order Date]],"MMM")</f>
        <v>Feb</v>
      </c>
      <c r="G191" s="4" t="s">
        <v>20</v>
      </c>
      <c r="H191" s="4" t="s">
        <v>47</v>
      </c>
      <c r="I191" s="4" t="s">
        <v>19</v>
      </c>
      <c r="J191" s="4" t="s">
        <v>13</v>
      </c>
      <c r="K191" s="4" t="s">
        <v>34</v>
      </c>
      <c r="L191" s="4" t="s">
        <v>35</v>
      </c>
      <c r="M191" s="8">
        <v>4</v>
      </c>
      <c r="N191" s="5">
        <v>40.44</v>
      </c>
      <c r="O191" s="6">
        <v>0</v>
      </c>
      <c r="P191" s="5">
        <v>14.75</v>
      </c>
      <c r="Q191" s="5">
        <f t="shared" si="8"/>
        <v>161.76</v>
      </c>
      <c r="R191" s="5">
        <f t="shared" si="9"/>
        <v>59</v>
      </c>
      <c r="S191" s="5">
        <f t="shared" si="10"/>
        <v>102.75999999999999</v>
      </c>
      <c r="T191" s="7">
        <f t="shared" si="11"/>
        <v>0.63526211671612265</v>
      </c>
    </row>
    <row r="192" spans="1:20" ht="15.6">
      <c r="A192" s="2">
        <v>255</v>
      </c>
      <c r="B192" s="3">
        <v>46063</v>
      </c>
      <c r="C192" s="17">
        <f>YEAR(SalesDataTable[[#This Row],[Order Date]])</f>
        <v>2026</v>
      </c>
      <c r="D192" s="19" t="str">
        <f>"Q"&amp;ROUNDUP(MONTH(SalesDataTable[[#This Row],[Order Date]])/3,0)</f>
        <v>Q1</v>
      </c>
      <c r="E192" s="17">
        <f>MONTH(SalesDataTable[[#This Row],[Order Date]])</f>
        <v>2</v>
      </c>
      <c r="F192" s="19" t="str">
        <f>TEXT(SalesDataTable[[#This Row],[Order Date]],"MMM")</f>
        <v>Feb</v>
      </c>
      <c r="G192" s="4" t="s">
        <v>20</v>
      </c>
      <c r="H192" s="4" t="s">
        <v>31</v>
      </c>
      <c r="I192" s="4" t="s">
        <v>2</v>
      </c>
      <c r="J192" s="4" t="s">
        <v>13</v>
      </c>
      <c r="K192" s="4" t="s">
        <v>14</v>
      </c>
      <c r="L192" s="4" t="s">
        <v>44</v>
      </c>
      <c r="M192" s="8">
        <v>3</v>
      </c>
      <c r="N192" s="5">
        <v>134.53</v>
      </c>
      <c r="O192" s="6">
        <v>0.1</v>
      </c>
      <c r="P192" s="5">
        <v>69.12</v>
      </c>
      <c r="Q192" s="5">
        <f t="shared" si="8"/>
        <v>363.23100000000005</v>
      </c>
      <c r="R192" s="5">
        <f t="shared" si="9"/>
        <v>207.36</v>
      </c>
      <c r="S192" s="5">
        <f t="shared" si="10"/>
        <v>155.87100000000004</v>
      </c>
      <c r="T192" s="7">
        <f t="shared" si="11"/>
        <v>0.42912361555043488</v>
      </c>
    </row>
    <row r="193" spans="1:20" ht="15.6">
      <c r="A193" s="2">
        <v>2178</v>
      </c>
      <c r="B193" s="3">
        <v>46063</v>
      </c>
      <c r="C193" s="17">
        <f>YEAR(SalesDataTable[[#This Row],[Order Date]])</f>
        <v>2026</v>
      </c>
      <c r="D193" s="19" t="str">
        <f>"Q"&amp;ROUNDUP(MONTH(SalesDataTable[[#This Row],[Order Date]])/3,0)</f>
        <v>Q1</v>
      </c>
      <c r="E193" s="17">
        <f>MONTH(SalesDataTable[[#This Row],[Order Date]])</f>
        <v>2</v>
      </c>
      <c r="F193" s="19" t="str">
        <f>TEXT(SalesDataTable[[#This Row],[Order Date]],"MMM")</f>
        <v>Feb</v>
      </c>
      <c r="G193" s="4" t="s">
        <v>11</v>
      </c>
      <c r="H193" s="4" t="s">
        <v>12</v>
      </c>
      <c r="I193" s="4" t="s">
        <v>28</v>
      </c>
      <c r="J193" s="4" t="s">
        <v>13</v>
      </c>
      <c r="K193" s="4" t="s">
        <v>9</v>
      </c>
      <c r="L193" s="4" t="s">
        <v>37</v>
      </c>
      <c r="M193" s="8">
        <v>6</v>
      </c>
      <c r="N193" s="5">
        <v>154.05000000000001</v>
      </c>
      <c r="O193" s="6">
        <v>0</v>
      </c>
      <c r="P193" s="5">
        <v>79.25</v>
      </c>
      <c r="Q193" s="5">
        <f t="shared" si="8"/>
        <v>924.30000000000007</v>
      </c>
      <c r="R193" s="5">
        <f t="shared" si="9"/>
        <v>475.5</v>
      </c>
      <c r="S193" s="5">
        <f t="shared" si="10"/>
        <v>448.80000000000007</v>
      </c>
      <c r="T193" s="7">
        <f t="shared" si="11"/>
        <v>0.4855566374553717</v>
      </c>
    </row>
    <row r="194" spans="1:20" ht="15.6">
      <c r="A194" s="2">
        <v>3416</v>
      </c>
      <c r="B194" s="3">
        <v>46063</v>
      </c>
      <c r="C194" s="17">
        <f>YEAR(SalesDataTable[[#This Row],[Order Date]])</f>
        <v>2026</v>
      </c>
      <c r="D194" s="19" t="str">
        <f>"Q"&amp;ROUNDUP(MONTH(SalesDataTable[[#This Row],[Order Date]])/3,0)</f>
        <v>Q1</v>
      </c>
      <c r="E194" s="17">
        <f>MONTH(SalesDataTable[[#This Row],[Order Date]])</f>
        <v>2</v>
      </c>
      <c r="F194" s="19" t="str">
        <f>TEXT(SalesDataTable[[#This Row],[Order Date]],"MMM")</f>
        <v>Feb</v>
      </c>
      <c r="G194" s="4" t="s">
        <v>11</v>
      </c>
      <c r="H194" s="4" t="s">
        <v>12</v>
      </c>
      <c r="I194" s="4" t="s">
        <v>2</v>
      </c>
      <c r="J194" s="4" t="s">
        <v>13</v>
      </c>
      <c r="K194" s="4" t="s">
        <v>14</v>
      </c>
      <c r="L194" s="4" t="s">
        <v>44</v>
      </c>
      <c r="M194" s="8">
        <v>1</v>
      </c>
      <c r="N194" s="5">
        <v>135.4</v>
      </c>
      <c r="O194" s="6">
        <v>0</v>
      </c>
      <c r="P194" s="5">
        <v>67.56</v>
      </c>
      <c r="Q194" s="5">
        <f t="shared" ref="Q194:Q257" si="12">M194*N194*(1-O194)</f>
        <v>135.4</v>
      </c>
      <c r="R194" s="5">
        <f t="shared" ref="R194:R257" si="13">M194*P194</f>
        <v>67.56</v>
      </c>
      <c r="S194" s="5">
        <f t="shared" ref="S194:S257" si="14">Q194-R194</f>
        <v>67.84</v>
      </c>
      <c r="T194" s="7">
        <f t="shared" ref="T194:T257" si="15">IFERROR(S194/Q194,0)</f>
        <v>0.50103397341211231</v>
      </c>
    </row>
    <row r="195" spans="1:20" ht="15.6">
      <c r="A195" s="2">
        <v>3854</v>
      </c>
      <c r="B195" s="3">
        <v>46063</v>
      </c>
      <c r="C195" s="17">
        <f>YEAR(SalesDataTable[[#This Row],[Order Date]])</f>
        <v>2026</v>
      </c>
      <c r="D195" s="19" t="str">
        <f>"Q"&amp;ROUNDUP(MONTH(SalesDataTable[[#This Row],[Order Date]])/3,0)</f>
        <v>Q1</v>
      </c>
      <c r="E195" s="17">
        <f>MONTH(SalesDataTable[[#This Row],[Order Date]])</f>
        <v>2</v>
      </c>
      <c r="F195" s="19" t="str">
        <f>TEXT(SalesDataTable[[#This Row],[Order Date]],"MMM")</f>
        <v>Feb</v>
      </c>
      <c r="G195" s="4" t="s">
        <v>0</v>
      </c>
      <c r="H195" s="4" t="s">
        <v>1</v>
      </c>
      <c r="I195" s="4" t="s">
        <v>2</v>
      </c>
      <c r="J195" s="4" t="s">
        <v>13</v>
      </c>
      <c r="K195" s="4" t="s">
        <v>4</v>
      </c>
      <c r="L195" s="4" t="s">
        <v>26</v>
      </c>
      <c r="M195" s="8">
        <v>2</v>
      </c>
      <c r="N195" s="5">
        <v>41.03</v>
      </c>
      <c r="O195" s="6">
        <v>0</v>
      </c>
      <c r="P195" s="5">
        <v>16.260000000000002</v>
      </c>
      <c r="Q195" s="5">
        <f t="shared" si="12"/>
        <v>82.06</v>
      </c>
      <c r="R195" s="5">
        <f t="shared" si="13"/>
        <v>32.520000000000003</v>
      </c>
      <c r="S195" s="5">
        <f t="shared" si="14"/>
        <v>49.54</v>
      </c>
      <c r="T195" s="7">
        <f t="shared" si="15"/>
        <v>0.60370460638557155</v>
      </c>
    </row>
    <row r="196" spans="1:20" ht="15.6">
      <c r="A196" s="2">
        <v>3952</v>
      </c>
      <c r="B196" s="3">
        <v>46063</v>
      </c>
      <c r="C196" s="17">
        <f>YEAR(SalesDataTable[[#This Row],[Order Date]])</f>
        <v>2026</v>
      </c>
      <c r="D196" s="19" t="str">
        <f>"Q"&amp;ROUNDUP(MONTH(SalesDataTable[[#This Row],[Order Date]])/3,0)</f>
        <v>Q1</v>
      </c>
      <c r="E196" s="17">
        <f>MONTH(SalesDataTable[[#This Row],[Order Date]])</f>
        <v>2</v>
      </c>
      <c r="F196" s="19" t="str">
        <f>TEXT(SalesDataTable[[#This Row],[Order Date]],"MMM")</f>
        <v>Feb</v>
      </c>
      <c r="G196" s="4" t="s">
        <v>20</v>
      </c>
      <c r="H196" s="4" t="s">
        <v>33</v>
      </c>
      <c r="I196" s="4" t="s">
        <v>28</v>
      </c>
      <c r="J196" s="4" t="s">
        <v>13</v>
      </c>
      <c r="K196" s="4" t="s">
        <v>4</v>
      </c>
      <c r="L196" s="4" t="s">
        <v>5</v>
      </c>
      <c r="M196" s="8">
        <v>1</v>
      </c>
      <c r="N196" s="5">
        <v>81.44</v>
      </c>
      <c r="O196" s="6">
        <v>0.05</v>
      </c>
      <c r="P196" s="5">
        <v>43.9</v>
      </c>
      <c r="Q196" s="5">
        <f t="shared" si="12"/>
        <v>77.367999999999995</v>
      </c>
      <c r="R196" s="5">
        <f t="shared" si="13"/>
        <v>43.9</v>
      </c>
      <c r="S196" s="5">
        <f t="shared" si="14"/>
        <v>33.467999999999996</v>
      </c>
      <c r="T196" s="7">
        <f t="shared" si="15"/>
        <v>0.43258194602419603</v>
      </c>
    </row>
    <row r="197" spans="1:20" ht="15.6">
      <c r="A197" s="2">
        <v>4076</v>
      </c>
      <c r="B197" s="3">
        <v>46063</v>
      </c>
      <c r="C197" s="17">
        <f>YEAR(SalesDataTable[[#This Row],[Order Date]])</f>
        <v>2026</v>
      </c>
      <c r="D197" s="19" t="str">
        <f>"Q"&amp;ROUNDUP(MONTH(SalesDataTable[[#This Row],[Order Date]])/3,0)</f>
        <v>Q1</v>
      </c>
      <c r="E197" s="17">
        <f>MONTH(SalesDataTable[[#This Row],[Order Date]])</f>
        <v>2</v>
      </c>
      <c r="F197" s="19" t="str">
        <f>TEXT(SalesDataTable[[#This Row],[Order Date]],"MMM")</f>
        <v>Feb</v>
      </c>
      <c r="G197" s="4" t="s">
        <v>0</v>
      </c>
      <c r="H197" s="4" t="s">
        <v>1</v>
      </c>
      <c r="I197" s="4" t="s">
        <v>8</v>
      </c>
      <c r="J197" s="4" t="s">
        <v>16</v>
      </c>
      <c r="K197" s="4" t="s">
        <v>23</v>
      </c>
      <c r="L197" s="4" t="s">
        <v>51</v>
      </c>
      <c r="M197" s="8">
        <v>8</v>
      </c>
      <c r="N197" s="5">
        <v>122.19</v>
      </c>
      <c r="O197" s="6">
        <v>0.1</v>
      </c>
      <c r="P197" s="5">
        <v>60</v>
      </c>
      <c r="Q197" s="5">
        <f t="shared" si="12"/>
        <v>879.76800000000003</v>
      </c>
      <c r="R197" s="5">
        <f t="shared" si="13"/>
        <v>480</v>
      </c>
      <c r="S197" s="5">
        <f t="shared" si="14"/>
        <v>399.76800000000003</v>
      </c>
      <c r="T197" s="7">
        <f t="shared" si="15"/>
        <v>0.45440161497121973</v>
      </c>
    </row>
    <row r="198" spans="1:20" ht="15.6">
      <c r="A198" s="2">
        <v>4156</v>
      </c>
      <c r="B198" s="3">
        <v>46063</v>
      </c>
      <c r="C198" s="17">
        <f>YEAR(SalesDataTable[[#This Row],[Order Date]])</f>
        <v>2026</v>
      </c>
      <c r="D198" s="19" t="str">
        <f>"Q"&amp;ROUNDUP(MONTH(SalesDataTable[[#This Row],[Order Date]])/3,0)</f>
        <v>Q1</v>
      </c>
      <c r="E198" s="17">
        <f>MONTH(SalesDataTable[[#This Row],[Order Date]])</f>
        <v>2</v>
      </c>
      <c r="F198" s="19" t="str">
        <f>TEXT(SalesDataTable[[#This Row],[Order Date]],"MMM")</f>
        <v>Feb</v>
      </c>
      <c r="G198" s="4" t="s">
        <v>11</v>
      </c>
      <c r="H198" s="4" t="s">
        <v>52</v>
      </c>
      <c r="I198" s="4" t="s">
        <v>19</v>
      </c>
      <c r="J198" s="4" t="s">
        <v>3</v>
      </c>
      <c r="K198" s="4" t="s">
        <v>9</v>
      </c>
      <c r="L198" s="4" t="s">
        <v>17</v>
      </c>
      <c r="M198" s="8">
        <v>2</v>
      </c>
      <c r="N198" s="5">
        <v>146.33000000000001</v>
      </c>
      <c r="O198" s="6">
        <v>0.1</v>
      </c>
      <c r="P198" s="5">
        <v>81.34</v>
      </c>
      <c r="Q198" s="5">
        <f t="shared" si="12"/>
        <v>263.39400000000001</v>
      </c>
      <c r="R198" s="5">
        <f t="shared" si="13"/>
        <v>162.68</v>
      </c>
      <c r="S198" s="5">
        <f t="shared" si="14"/>
        <v>100.714</v>
      </c>
      <c r="T198" s="7">
        <f t="shared" si="15"/>
        <v>0.38237013751262366</v>
      </c>
    </row>
    <row r="199" spans="1:20" ht="15.6">
      <c r="A199" s="2">
        <v>4260</v>
      </c>
      <c r="B199" s="3">
        <v>46063</v>
      </c>
      <c r="C199" s="17">
        <f>YEAR(SalesDataTable[[#This Row],[Order Date]])</f>
        <v>2026</v>
      </c>
      <c r="D199" s="19" t="str">
        <f>"Q"&amp;ROUNDUP(MONTH(SalesDataTable[[#This Row],[Order Date]])/3,0)</f>
        <v>Q1</v>
      </c>
      <c r="E199" s="17">
        <f>MONTH(SalesDataTable[[#This Row],[Order Date]])</f>
        <v>2</v>
      </c>
      <c r="F199" s="19" t="str">
        <f>TEXT(SalesDataTable[[#This Row],[Order Date]],"MMM")</f>
        <v>Feb</v>
      </c>
      <c r="G199" s="4" t="s">
        <v>11</v>
      </c>
      <c r="H199" s="4" t="s">
        <v>52</v>
      </c>
      <c r="I199" s="4" t="s">
        <v>28</v>
      </c>
      <c r="J199" s="4" t="s">
        <v>3</v>
      </c>
      <c r="K199" s="4" t="s">
        <v>14</v>
      </c>
      <c r="L199" s="4" t="s">
        <v>44</v>
      </c>
      <c r="M199" s="8">
        <v>1</v>
      </c>
      <c r="N199" s="5">
        <v>131.24</v>
      </c>
      <c r="O199" s="6">
        <v>0.05</v>
      </c>
      <c r="P199" s="5">
        <v>66.14</v>
      </c>
      <c r="Q199" s="5">
        <f t="shared" si="12"/>
        <v>124.678</v>
      </c>
      <c r="R199" s="5">
        <f t="shared" si="13"/>
        <v>66.14</v>
      </c>
      <c r="S199" s="5">
        <f t="shared" si="14"/>
        <v>58.537999999999997</v>
      </c>
      <c r="T199" s="7">
        <f t="shared" si="15"/>
        <v>0.46951346669019395</v>
      </c>
    </row>
    <row r="200" spans="1:20" ht="15.6">
      <c r="A200" s="2">
        <v>4294</v>
      </c>
      <c r="B200" s="3">
        <v>46063</v>
      </c>
      <c r="C200" s="17">
        <f>YEAR(SalesDataTable[[#This Row],[Order Date]])</f>
        <v>2026</v>
      </c>
      <c r="D200" s="19" t="str">
        <f>"Q"&amp;ROUNDUP(MONTH(SalesDataTable[[#This Row],[Order Date]])/3,0)</f>
        <v>Q1</v>
      </c>
      <c r="E200" s="17">
        <f>MONTH(SalesDataTable[[#This Row],[Order Date]])</f>
        <v>2</v>
      </c>
      <c r="F200" s="19" t="str">
        <f>TEXT(SalesDataTable[[#This Row],[Order Date]],"MMM")</f>
        <v>Feb</v>
      </c>
      <c r="G200" s="4" t="s">
        <v>6</v>
      </c>
      <c r="H200" s="4" t="s">
        <v>7</v>
      </c>
      <c r="I200" s="4" t="s">
        <v>8</v>
      </c>
      <c r="J200" s="4" t="s">
        <v>13</v>
      </c>
      <c r="K200" s="4" t="s">
        <v>34</v>
      </c>
      <c r="L200" s="4" t="s">
        <v>45</v>
      </c>
      <c r="M200" s="8">
        <v>5</v>
      </c>
      <c r="N200" s="5">
        <v>51.37</v>
      </c>
      <c r="O200" s="6">
        <v>0.05</v>
      </c>
      <c r="P200" s="5">
        <v>21.81</v>
      </c>
      <c r="Q200" s="5">
        <f t="shared" si="12"/>
        <v>244.00749999999996</v>
      </c>
      <c r="R200" s="5">
        <f t="shared" si="13"/>
        <v>109.05</v>
      </c>
      <c r="S200" s="5">
        <f t="shared" si="14"/>
        <v>134.95749999999998</v>
      </c>
      <c r="T200" s="7">
        <f t="shared" si="15"/>
        <v>0.55308750755612024</v>
      </c>
    </row>
    <row r="201" spans="1:20" ht="15.6">
      <c r="A201" s="2">
        <v>1019</v>
      </c>
      <c r="B201" s="3">
        <v>46064</v>
      </c>
      <c r="C201" s="17">
        <f>YEAR(SalesDataTable[[#This Row],[Order Date]])</f>
        <v>2026</v>
      </c>
      <c r="D201" s="19" t="str">
        <f>"Q"&amp;ROUNDUP(MONTH(SalesDataTable[[#This Row],[Order Date]])/3,0)</f>
        <v>Q1</v>
      </c>
      <c r="E201" s="17">
        <f>MONTH(SalesDataTable[[#This Row],[Order Date]])</f>
        <v>2</v>
      </c>
      <c r="F201" s="19" t="str">
        <f>TEXT(SalesDataTable[[#This Row],[Order Date]],"MMM")</f>
        <v>Feb</v>
      </c>
      <c r="G201" s="4" t="s">
        <v>6</v>
      </c>
      <c r="H201" s="4" t="s">
        <v>43</v>
      </c>
      <c r="I201" s="4" t="s">
        <v>19</v>
      </c>
      <c r="J201" s="4" t="s">
        <v>13</v>
      </c>
      <c r="K201" s="4" t="s">
        <v>23</v>
      </c>
      <c r="L201" s="4" t="s">
        <v>51</v>
      </c>
      <c r="M201" s="8">
        <v>5</v>
      </c>
      <c r="N201" s="5">
        <v>121.94</v>
      </c>
      <c r="O201" s="6">
        <v>0</v>
      </c>
      <c r="P201" s="5">
        <v>62.3</v>
      </c>
      <c r="Q201" s="5">
        <f t="shared" si="12"/>
        <v>609.70000000000005</v>
      </c>
      <c r="R201" s="5">
        <f t="shared" si="13"/>
        <v>311.5</v>
      </c>
      <c r="S201" s="5">
        <f t="shared" si="14"/>
        <v>298.20000000000005</v>
      </c>
      <c r="T201" s="7">
        <f t="shared" si="15"/>
        <v>0.48909299655568317</v>
      </c>
    </row>
    <row r="202" spans="1:20" ht="15.6">
      <c r="A202" s="2">
        <v>1471</v>
      </c>
      <c r="B202" s="3">
        <v>46064</v>
      </c>
      <c r="C202" s="17">
        <f>YEAR(SalesDataTable[[#This Row],[Order Date]])</f>
        <v>2026</v>
      </c>
      <c r="D202" s="19" t="str">
        <f>"Q"&amp;ROUNDUP(MONTH(SalesDataTable[[#This Row],[Order Date]])/3,0)</f>
        <v>Q1</v>
      </c>
      <c r="E202" s="17">
        <f>MONTH(SalesDataTable[[#This Row],[Order Date]])</f>
        <v>2</v>
      </c>
      <c r="F202" s="19" t="str">
        <f>TEXT(SalesDataTable[[#This Row],[Order Date]],"MMM")</f>
        <v>Feb</v>
      </c>
      <c r="G202" s="4" t="s">
        <v>0</v>
      </c>
      <c r="H202" s="4" t="s">
        <v>1</v>
      </c>
      <c r="I202" s="4" t="s">
        <v>2</v>
      </c>
      <c r="J202" s="4" t="s">
        <v>3</v>
      </c>
      <c r="K202" s="4" t="s">
        <v>23</v>
      </c>
      <c r="L202" s="4" t="s">
        <v>51</v>
      </c>
      <c r="M202" s="8">
        <v>4</v>
      </c>
      <c r="N202" s="5">
        <v>124.55</v>
      </c>
      <c r="O202" s="6">
        <v>0</v>
      </c>
      <c r="P202" s="5">
        <v>60.41</v>
      </c>
      <c r="Q202" s="5">
        <f t="shared" si="12"/>
        <v>498.2</v>
      </c>
      <c r="R202" s="5">
        <f t="shared" si="13"/>
        <v>241.64</v>
      </c>
      <c r="S202" s="5">
        <f t="shared" si="14"/>
        <v>256.56</v>
      </c>
      <c r="T202" s="7">
        <f t="shared" si="15"/>
        <v>0.51497390606182258</v>
      </c>
    </row>
    <row r="203" spans="1:20" ht="15.6">
      <c r="A203" s="2">
        <v>2520</v>
      </c>
      <c r="B203" s="3">
        <v>46064</v>
      </c>
      <c r="C203" s="17">
        <f>YEAR(SalesDataTable[[#This Row],[Order Date]])</f>
        <v>2026</v>
      </c>
      <c r="D203" s="19" t="str">
        <f>"Q"&amp;ROUNDUP(MONTH(SalesDataTable[[#This Row],[Order Date]])/3,0)</f>
        <v>Q1</v>
      </c>
      <c r="E203" s="17">
        <f>MONTH(SalesDataTable[[#This Row],[Order Date]])</f>
        <v>2</v>
      </c>
      <c r="F203" s="19" t="str">
        <f>TEXT(SalesDataTable[[#This Row],[Order Date]],"MMM")</f>
        <v>Feb</v>
      </c>
      <c r="G203" s="4" t="s">
        <v>6</v>
      </c>
      <c r="H203" s="4" t="s">
        <v>49</v>
      </c>
      <c r="I203" s="4" t="s">
        <v>8</v>
      </c>
      <c r="J203" s="4" t="s">
        <v>16</v>
      </c>
      <c r="K203" s="4" t="s">
        <v>23</v>
      </c>
      <c r="L203" s="4" t="s">
        <v>24</v>
      </c>
      <c r="M203" s="8">
        <v>10</v>
      </c>
      <c r="N203" s="5">
        <v>343.77</v>
      </c>
      <c r="O203" s="6">
        <v>0.15</v>
      </c>
      <c r="P203" s="5">
        <v>195.29</v>
      </c>
      <c r="Q203" s="5">
        <f t="shared" si="12"/>
        <v>2922.0449999999996</v>
      </c>
      <c r="R203" s="5">
        <f t="shared" si="13"/>
        <v>1952.8999999999999</v>
      </c>
      <c r="S203" s="5">
        <f t="shared" si="14"/>
        <v>969.14499999999975</v>
      </c>
      <c r="T203" s="7">
        <f t="shared" si="15"/>
        <v>0.33166669233362245</v>
      </c>
    </row>
    <row r="204" spans="1:20" ht="15.6">
      <c r="A204" s="2">
        <v>4649</v>
      </c>
      <c r="B204" s="3">
        <v>46064</v>
      </c>
      <c r="C204" s="17">
        <f>YEAR(SalesDataTable[[#This Row],[Order Date]])</f>
        <v>2026</v>
      </c>
      <c r="D204" s="19" t="str">
        <f>"Q"&amp;ROUNDUP(MONTH(SalesDataTable[[#This Row],[Order Date]])/3,0)</f>
        <v>Q1</v>
      </c>
      <c r="E204" s="17">
        <f>MONTH(SalesDataTable[[#This Row],[Order Date]])</f>
        <v>2</v>
      </c>
      <c r="F204" s="19" t="str">
        <f>TEXT(SalesDataTable[[#This Row],[Order Date]],"MMM")</f>
        <v>Feb</v>
      </c>
      <c r="G204" s="4" t="s">
        <v>6</v>
      </c>
      <c r="H204" s="4" t="s">
        <v>7</v>
      </c>
      <c r="I204" s="4" t="s">
        <v>28</v>
      </c>
      <c r="J204" s="4" t="s">
        <v>3</v>
      </c>
      <c r="K204" s="4" t="s">
        <v>4</v>
      </c>
      <c r="L204" s="4" t="s">
        <v>5</v>
      </c>
      <c r="M204" s="8">
        <v>1</v>
      </c>
      <c r="N204" s="5">
        <v>81.819999999999993</v>
      </c>
      <c r="O204" s="6">
        <v>0.05</v>
      </c>
      <c r="P204" s="5">
        <v>43.83</v>
      </c>
      <c r="Q204" s="5">
        <f t="shared" si="12"/>
        <v>77.728999999999985</v>
      </c>
      <c r="R204" s="5">
        <f t="shared" si="13"/>
        <v>43.83</v>
      </c>
      <c r="S204" s="5">
        <f t="shared" si="14"/>
        <v>33.898999999999987</v>
      </c>
      <c r="T204" s="7">
        <f t="shared" si="15"/>
        <v>0.43611779387358635</v>
      </c>
    </row>
    <row r="205" spans="1:20" ht="15.6">
      <c r="A205" s="2">
        <v>4545</v>
      </c>
      <c r="B205" s="3">
        <v>46065</v>
      </c>
      <c r="C205" s="17">
        <f>YEAR(SalesDataTable[[#This Row],[Order Date]])</f>
        <v>2026</v>
      </c>
      <c r="D205" s="19" t="str">
        <f>"Q"&amp;ROUNDUP(MONTH(SalesDataTable[[#This Row],[Order Date]])/3,0)</f>
        <v>Q1</v>
      </c>
      <c r="E205" s="17">
        <f>MONTH(SalesDataTable[[#This Row],[Order Date]])</f>
        <v>2</v>
      </c>
      <c r="F205" s="19" t="str">
        <f>TEXT(SalesDataTable[[#This Row],[Order Date]],"MMM")</f>
        <v>Feb</v>
      </c>
      <c r="G205" s="4" t="s">
        <v>0</v>
      </c>
      <c r="H205" s="4" t="s">
        <v>36</v>
      </c>
      <c r="I205" s="4" t="s">
        <v>19</v>
      </c>
      <c r="J205" s="4" t="s">
        <v>13</v>
      </c>
      <c r="K205" s="4" t="s">
        <v>14</v>
      </c>
      <c r="L205" s="4" t="s">
        <v>15</v>
      </c>
      <c r="M205" s="8">
        <v>1</v>
      </c>
      <c r="N205" s="5">
        <v>36.58</v>
      </c>
      <c r="O205" s="6">
        <v>0.1</v>
      </c>
      <c r="P205" s="5">
        <v>13.76</v>
      </c>
      <c r="Q205" s="5">
        <f t="shared" si="12"/>
        <v>32.921999999999997</v>
      </c>
      <c r="R205" s="5">
        <f t="shared" si="13"/>
        <v>13.76</v>
      </c>
      <c r="S205" s="5">
        <f t="shared" si="14"/>
        <v>19.161999999999999</v>
      </c>
      <c r="T205" s="7">
        <f t="shared" si="15"/>
        <v>0.58204240325618128</v>
      </c>
    </row>
    <row r="206" spans="1:20" ht="15.6">
      <c r="A206" s="2">
        <v>285</v>
      </c>
      <c r="B206" s="3">
        <v>46066</v>
      </c>
      <c r="C206" s="17">
        <f>YEAR(SalesDataTable[[#This Row],[Order Date]])</f>
        <v>2026</v>
      </c>
      <c r="D206" s="19" t="str">
        <f>"Q"&amp;ROUNDUP(MONTH(SalesDataTable[[#This Row],[Order Date]])/3,0)</f>
        <v>Q1</v>
      </c>
      <c r="E206" s="17">
        <f>MONTH(SalesDataTable[[#This Row],[Order Date]])</f>
        <v>2</v>
      </c>
      <c r="F206" s="19" t="str">
        <f>TEXT(SalesDataTable[[#This Row],[Order Date]],"MMM")</f>
        <v>Feb</v>
      </c>
      <c r="G206" s="4" t="s">
        <v>20</v>
      </c>
      <c r="H206" s="4" t="s">
        <v>33</v>
      </c>
      <c r="I206" s="4" t="s">
        <v>19</v>
      </c>
      <c r="J206" s="4" t="s">
        <v>13</v>
      </c>
      <c r="K206" s="4" t="s">
        <v>9</v>
      </c>
      <c r="L206" s="4" t="s">
        <v>10</v>
      </c>
      <c r="M206" s="8">
        <v>4</v>
      </c>
      <c r="N206" s="5">
        <v>92.87</v>
      </c>
      <c r="O206" s="6">
        <v>0</v>
      </c>
      <c r="P206" s="5">
        <v>44.95</v>
      </c>
      <c r="Q206" s="5">
        <f t="shared" si="12"/>
        <v>371.48</v>
      </c>
      <c r="R206" s="5">
        <f t="shared" si="13"/>
        <v>179.8</v>
      </c>
      <c r="S206" s="5">
        <f t="shared" si="14"/>
        <v>191.68</v>
      </c>
      <c r="T206" s="7">
        <f t="shared" si="15"/>
        <v>0.51599009367933668</v>
      </c>
    </row>
    <row r="207" spans="1:20" ht="15.6">
      <c r="A207" s="2">
        <v>1499</v>
      </c>
      <c r="B207" s="3">
        <v>46066</v>
      </c>
      <c r="C207" s="17">
        <f>YEAR(SalesDataTable[[#This Row],[Order Date]])</f>
        <v>2026</v>
      </c>
      <c r="D207" s="19" t="str">
        <f>"Q"&amp;ROUNDUP(MONTH(SalesDataTable[[#This Row],[Order Date]])/3,0)</f>
        <v>Q1</v>
      </c>
      <c r="E207" s="17">
        <f>MONTH(SalesDataTable[[#This Row],[Order Date]])</f>
        <v>2</v>
      </c>
      <c r="F207" s="19" t="str">
        <f>TEXT(SalesDataTable[[#This Row],[Order Date]],"MMM")</f>
        <v>Feb</v>
      </c>
      <c r="G207" s="4" t="s">
        <v>20</v>
      </c>
      <c r="H207" s="4" t="s">
        <v>33</v>
      </c>
      <c r="I207" s="4" t="s">
        <v>2</v>
      </c>
      <c r="J207" s="4" t="s">
        <v>13</v>
      </c>
      <c r="K207" s="4" t="s">
        <v>4</v>
      </c>
      <c r="L207" s="4" t="s">
        <v>26</v>
      </c>
      <c r="M207" s="8">
        <v>2</v>
      </c>
      <c r="N207" s="5">
        <v>41.21</v>
      </c>
      <c r="O207" s="6">
        <v>0</v>
      </c>
      <c r="P207" s="5">
        <v>16.64</v>
      </c>
      <c r="Q207" s="5">
        <f t="shared" si="12"/>
        <v>82.42</v>
      </c>
      <c r="R207" s="5">
        <f t="shared" si="13"/>
        <v>33.28</v>
      </c>
      <c r="S207" s="5">
        <f t="shared" si="14"/>
        <v>49.14</v>
      </c>
      <c r="T207" s="7">
        <f t="shared" si="15"/>
        <v>0.59621451104100942</v>
      </c>
    </row>
    <row r="208" spans="1:20" ht="15.6">
      <c r="A208" s="2">
        <v>2615</v>
      </c>
      <c r="B208" s="3">
        <v>46066</v>
      </c>
      <c r="C208" s="17">
        <f>YEAR(SalesDataTable[[#This Row],[Order Date]])</f>
        <v>2026</v>
      </c>
      <c r="D208" s="19" t="str">
        <f>"Q"&amp;ROUNDUP(MONTH(SalesDataTable[[#This Row],[Order Date]])/3,0)</f>
        <v>Q1</v>
      </c>
      <c r="E208" s="17">
        <f>MONTH(SalesDataTable[[#This Row],[Order Date]])</f>
        <v>2</v>
      </c>
      <c r="F208" s="19" t="str">
        <f>TEXT(SalesDataTable[[#This Row],[Order Date]],"MMM")</f>
        <v>Feb</v>
      </c>
      <c r="G208" s="4" t="s">
        <v>0</v>
      </c>
      <c r="H208" s="4" t="s">
        <v>50</v>
      </c>
      <c r="I208" s="4" t="s">
        <v>2</v>
      </c>
      <c r="J208" s="4" t="s">
        <v>3</v>
      </c>
      <c r="K208" s="4" t="s">
        <v>9</v>
      </c>
      <c r="L208" s="4" t="s">
        <v>37</v>
      </c>
      <c r="M208" s="8">
        <v>6</v>
      </c>
      <c r="N208" s="5">
        <v>155.79</v>
      </c>
      <c r="O208" s="6">
        <v>0</v>
      </c>
      <c r="P208" s="5">
        <v>77.48</v>
      </c>
      <c r="Q208" s="5">
        <f t="shared" si="12"/>
        <v>934.74</v>
      </c>
      <c r="R208" s="5">
        <f t="shared" si="13"/>
        <v>464.88</v>
      </c>
      <c r="S208" s="5">
        <f t="shared" si="14"/>
        <v>469.86</v>
      </c>
      <c r="T208" s="7">
        <f t="shared" si="15"/>
        <v>0.50266384235188399</v>
      </c>
    </row>
    <row r="209" spans="1:20" ht="15.6">
      <c r="A209" s="2">
        <v>479</v>
      </c>
      <c r="B209" s="3">
        <v>46067</v>
      </c>
      <c r="C209" s="17">
        <f>YEAR(SalesDataTable[[#This Row],[Order Date]])</f>
        <v>2026</v>
      </c>
      <c r="D209" s="19" t="str">
        <f>"Q"&amp;ROUNDUP(MONTH(SalesDataTable[[#This Row],[Order Date]])/3,0)</f>
        <v>Q1</v>
      </c>
      <c r="E209" s="17">
        <f>MONTH(SalesDataTable[[#This Row],[Order Date]])</f>
        <v>2</v>
      </c>
      <c r="F209" s="19" t="str">
        <f>TEXT(SalesDataTable[[#This Row],[Order Date]],"MMM")</f>
        <v>Feb</v>
      </c>
      <c r="G209" s="4" t="s">
        <v>0</v>
      </c>
      <c r="H209" s="4" t="s">
        <v>1</v>
      </c>
      <c r="I209" s="4" t="s">
        <v>2</v>
      </c>
      <c r="J209" s="4" t="s">
        <v>3</v>
      </c>
      <c r="K209" s="4" t="s">
        <v>34</v>
      </c>
      <c r="L209" s="4" t="s">
        <v>45</v>
      </c>
      <c r="M209" s="8">
        <v>2</v>
      </c>
      <c r="N209" s="5">
        <v>50.16</v>
      </c>
      <c r="O209" s="6">
        <v>0.1</v>
      </c>
      <c r="P209" s="5">
        <v>21.48</v>
      </c>
      <c r="Q209" s="5">
        <f t="shared" si="12"/>
        <v>90.287999999999997</v>
      </c>
      <c r="R209" s="5">
        <f t="shared" si="13"/>
        <v>42.96</v>
      </c>
      <c r="S209" s="5">
        <f t="shared" si="14"/>
        <v>47.327999999999996</v>
      </c>
      <c r="T209" s="7">
        <f t="shared" si="15"/>
        <v>0.52418926103136632</v>
      </c>
    </row>
    <row r="210" spans="1:20" ht="15.6">
      <c r="A210" s="2">
        <v>4069</v>
      </c>
      <c r="B210" s="3">
        <v>46067</v>
      </c>
      <c r="C210" s="17">
        <f>YEAR(SalesDataTable[[#This Row],[Order Date]])</f>
        <v>2026</v>
      </c>
      <c r="D210" s="19" t="str">
        <f>"Q"&amp;ROUNDUP(MONTH(SalesDataTable[[#This Row],[Order Date]])/3,0)</f>
        <v>Q1</v>
      </c>
      <c r="E210" s="17">
        <f>MONTH(SalesDataTable[[#This Row],[Order Date]])</f>
        <v>2</v>
      </c>
      <c r="F210" s="19" t="str">
        <f>TEXT(SalesDataTable[[#This Row],[Order Date]],"MMM")</f>
        <v>Feb</v>
      </c>
      <c r="G210" s="4" t="s">
        <v>20</v>
      </c>
      <c r="H210" s="4" t="s">
        <v>33</v>
      </c>
      <c r="I210" s="4" t="s">
        <v>2</v>
      </c>
      <c r="J210" s="4" t="s">
        <v>13</v>
      </c>
      <c r="K210" s="4" t="s">
        <v>9</v>
      </c>
      <c r="L210" s="4" t="s">
        <v>17</v>
      </c>
      <c r="M210" s="8">
        <v>4</v>
      </c>
      <c r="N210" s="5">
        <v>140.63999999999999</v>
      </c>
      <c r="O210" s="6">
        <v>0</v>
      </c>
      <c r="P210" s="5">
        <v>77.510000000000005</v>
      </c>
      <c r="Q210" s="5">
        <f t="shared" si="12"/>
        <v>562.55999999999995</v>
      </c>
      <c r="R210" s="5">
        <f t="shared" si="13"/>
        <v>310.04000000000002</v>
      </c>
      <c r="S210" s="5">
        <f t="shared" si="14"/>
        <v>252.51999999999992</v>
      </c>
      <c r="T210" s="7">
        <f t="shared" si="15"/>
        <v>0.4488765642775881</v>
      </c>
    </row>
    <row r="211" spans="1:20" ht="15.6">
      <c r="A211" s="2">
        <v>4588</v>
      </c>
      <c r="B211" s="3">
        <v>46067</v>
      </c>
      <c r="C211" s="17">
        <f>YEAR(SalesDataTable[[#This Row],[Order Date]])</f>
        <v>2026</v>
      </c>
      <c r="D211" s="19" t="str">
        <f>"Q"&amp;ROUNDUP(MONTH(SalesDataTable[[#This Row],[Order Date]])/3,0)</f>
        <v>Q1</v>
      </c>
      <c r="E211" s="17">
        <f>MONTH(SalesDataTable[[#This Row],[Order Date]])</f>
        <v>2</v>
      </c>
      <c r="F211" s="19" t="str">
        <f>TEXT(SalesDataTable[[#This Row],[Order Date]],"MMM")</f>
        <v>Feb</v>
      </c>
      <c r="G211" s="4" t="s">
        <v>0</v>
      </c>
      <c r="H211" s="4" t="s">
        <v>1</v>
      </c>
      <c r="I211" s="4" t="s">
        <v>28</v>
      </c>
      <c r="J211" s="4" t="s">
        <v>13</v>
      </c>
      <c r="K211" s="4" t="s">
        <v>23</v>
      </c>
      <c r="L211" s="4" t="s">
        <v>40</v>
      </c>
      <c r="M211" s="8">
        <v>1</v>
      </c>
      <c r="N211" s="5">
        <v>80.680000000000007</v>
      </c>
      <c r="O211" s="6">
        <v>0</v>
      </c>
      <c r="P211" s="5">
        <v>39.630000000000003</v>
      </c>
      <c r="Q211" s="5">
        <f t="shared" si="12"/>
        <v>80.680000000000007</v>
      </c>
      <c r="R211" s="5">
        <f t="shared" si="13"/>
        <v>39.630000000000003</v>
      </c>
      <c r="S211" s="5">
        <f t="shared" si="14"/>
        <v>41.050000000000004</v>
      </c>
      <c r="T211" s="7">
        <f t="shared" si="15"/>
        <v>0.50880019831432821</v>
      </c>
    </row>
    <row r="212" spans="1:20" ht="15.6">
      <c r="A212" s="2">
        <v>14</v>
      </c>
      <c r="B212" s="3">
        <v>46068</v>
      </c>
      <c r="C212" s="17">
        <f>YEAR(SalesDataTable[[#This Row],[Order Date]])</f>
        <v>2026</v>
      </c>
      <c r="D212" s="19" t="str">
        <f>"Q"&amp;ROUNDUP(MONTH(SalesDataTable[[#This Row],[Order Date]])/3,0)</f>
        <v>Q1</v>
      </c>
      <c r="E212" s="17">
        <f>MONTH(SalesDataTable[[#This Row],[Order Date]])</f>
        <v>2</v>
      </c>
      <c r="F212" s="19" t="str">
        <f>TEXT(SalesDataTable[[#This Row],[Order Date]],"MMM")</f>
        <v>Feb</v>
      </c>
      <c r="G212" s="4" t="s">
        <v>0</v>
      </c>
      <c r="H212" s="4" t="s">
        <v>1</v>
      </c>
      <c r="I212" s="4" t="s">
        <v>8</v>
      </c>
      <c r="J212" s="4" t="s">
        <v>16</v>
      </c>
      <c r="K212" s="4" t="s">
        <v>14</v>
      </c>
      <c r="L212" s="4" t="s">
        <v>48</v>
      </c>
      <c r="M212" s="8">
        <v>3</v>
      </c>
      <c r="N212" s="5">
        <v>162.44999999999999</v>
      </c>
      <c r="O212" s="6">
        <v>0.05</v>
      </c>
      <c r="P212" s="5">
        <v>86.43</v>
      </c>
      <c r="Q212" s="5">
        <f t="shared" si="12"/>
        <v>462.98249999999996</v>
      </c>
      <c r="R212" s="5">
        <f t="shared" si="13"/>
        <v>259.29000000000002</v>
      </c>
      <c r="S212" s="5">
        <f t="shared" si="14"/>
        <v>203.69249999999994</v>
      </c>
      <c r="T212" s="7">
        <f t="shared" si="15"/>
        <v>0.43995723380473334</v>
      </c>
    </row>
    <row r="213" spans="1:20" ht="15.6">
      <c r="A213" s="2">
        <v>303</v>
      </c>
      <c r="B213" s="3">
        <v>46068</v>
      </c>
      <c r="C213" s="17">
        <f>YEAR(SalesDataTable[[#This Row],[Order Date]])</f>
        <v>2026</v>
      </c>
      <c r="D213" s="19" t="str">
        <f>"Q"&amp;ROUNDUP(MONTH(SalesDataTable[[#This Row],[Order Date]])/3,0)</f>
        <v>Q1</v>
      </c>
      <c r="E213" s="17">
        <f>MONTH(SalesDataTable[[#This Row],[Order Date]])</f>
        <v>2</v>
      </c>
      <c r="F213" s="19" t="str">
        <f>TEXT(SalesDataTable[[#This Row],[Order Date]],"MMM")</f>
        <v>Feb</v>
      </c>
      <c r="G213" s="4" t="s">
        <v>6</v>
      </c>
      <c r="H213" s="4" t="s">
        <v>27</v>
      </c>
      <c r="I213" s="4" t="s">
        <v>28</v>
      </c>
      <c r="J213" s="4" t="s">
        <v>3</v>
      </c>
      <c r="K213" s="4" t="s">
        <v>4</v>
      </c>
      <c r="L213" s="4" t="s">
        <v>30</v>
      </c>
      <c r="M213" s="8">
        <v>2</v>
      </c>
      <c r="N213" s="5">
        <v>102.12</v>
      </c>
      <c r="O213" s="6">
        <v>0.15</v>
      </c>
      <c r="P213" s="5">
        <v>51.03</v>
      </c>
      <c r="Q213" s="5">
        <f t="shared" si="12"/>
        <v>173.60400000000001</v>
      </c>
      <c r="R213" s="5">
        <f t="shared" si="13"/>
        <v>102.06</v>
      </c>
      <c r="S213" s="5">
        <f t="shared" si="14"/>
        <v>71.544000000000011</v>
      </c>
      <c r="T213" s="7">
        <f t="shared" si="15"/>
        <v>0.41211032003870884</v>
      </c>
    </row>
    <row r="214" spans="1:20" ht="15.6">
      <c r="A214" s="2">
        <v>1197</v>
      </c>
      <c r="B214" s="3">
        <v>46069</v>
      </c>
      <c r="C214" s="17">
        <f>YEAR(SalesDataTable[[#This Row],[Order Date]])</f>
        <v>2026</v>
      </c>
      <c r="D214" s="19" t="str">
        <f>"Q"&amp;ROUNDUP(MONTH(SalesDataTable[[#This Row],[Order Date]])/3,0)</f>
        <v>Q1</v>
      </c>
      <c r="E214" s="17">
        <f>MONTH(SalesDataTable[[#This Row],[Order Date]])</f>
        <v>2</v>
      </c>
      <c r="F214" s="19" t="str">
        <f>TEXT(SalesDataTable[[#This Row],[Order Date]],"MMM")</f>
        <v>Feb</v>
      </c>
      <c r="G214" s="4" t="s">
        <v>11</v>
      </c>
      <c r="H214" s="4" t="s">
        <v>18</v>
      </c>
      <c r="I214" s="4" t="s">
        <v>2</v>
      </c>
      <c r="J214" s="4" t="s">
        <v>13</v>
      </c>
      <c r="K214" s="4" t="s">
        <v>4</v>
      </c>
      <c r="L214" s="4" t="s">
        <v>30</v>
      </c>
      <c r="M214" s="8">
        <v>2</v>
      </c>
      <c r="N214" s="5">
        <v>101.77</v>
      </c>
      <c r="O214" s="6">
        <v>0</v>
      </c>
      <c r="P214" s="5">
        <v>51.34</v>
      </c>
      <c r="Q214" s="5">
        <f t="shared" si="12"/>
        <v>203.54</v>
      </c>
      <c r="R214" s="5">
        <f t="shared" si="13"/>
        <v>102.68</v>
      </c>
      <c r="S214" s="5">
        <f t="shared" si="14"/>
        <v>100.85999999999999</v>
      </c>
      <c r="T214" s="7">
        <f t="shared" si="15"/>
        <v>0.49552913432249185</v>
      </c>
    </row>
    <row r="215" spans="1:20" ht="15.6">
      <c r="A215" s="2">
        <v>2714</v>
      </c>
      <c r="B215" s="3">
        <v>46069</v>
      </c>
      <c r="C215" s="17">
        <f>YEAR(SalesDataTable[[#This Row],[Order Date]])</f>
        <v>2026</v>
      </c>
      <c r="D215" s="19" t="str">
        <f>"Q"&amp;ROUNDUP(MONTH(SalesDataTable[[#This Row],[Order Date]])/3,0)</f>
        <v>Q1</v>
      </c>
      <c r="E215" s="17">
        <f>MONTH(SalesDataTable[[#This Row],[Order Date]])</f>
        <v>2</v>
      </c>
      <c r="F215" s="19" t="str">
        <f>TEXT(SalesDataTable[[#This Row],[Order Date]],"MMM")</f>
        <v>Feb</v>
      </c>
      <c r="G215" s="4" t="s">
        <v>0</v>
      </c>
      <c r="H215" s="4" t="s">
        <v>50</v>
      </c>
      <c r="I215" s="4" t="s">
        <v>2</v>
      </c>
      <c r="J215" s="4" t="s">
        <v>16</v>
      </c>
      <c r="K215" s="4" t="s">
        <v>9</v>
      </c>
      <c r="L215" s="4" t="s">
        <v>37</v>
      </c>
      <c r="M215" s="8">
        <v>3</v>
      </c>
      <c r="N215" s="5">
        <v>153.24</v>
      </c>
      <c r="O215" s="6">
        <v>0.15</v>
      </c>
      <c r="P215" s="5">
        <v>77.61</v>
      </c>
      <c r="Q215" s="5">
        <f t="shared" si="12"/>
        <v>390.762</v>
      </c>
      <c r="R215" s="5">
        <f t="shared" si="13"/>
        <v>232.82999999999998</v>
      </c>
      <c r="S215" s="5">
        <f t="shared" si="14"/>
        <v>157.93200000000002</v>
      </c>
      <c r="T215" s="7">
        <f t="shared" si="15"/>
        <v>0.40416417154175693</v>
      </c>
    </row>
    <row r="216" spans="1:20" ht="15.6">
      <c r="A216" s="2">
        <v>2753</v>
      </c>
      <c r="B216" s="3">
        <v>46069</v>
      </c>
      <c r="C216" s="17">
        <f>YEAR(SalesDataTable[[#This Row],[Order Date]])</f>
        <v>2026</v>
      </c>
      <c r="D216" s="19" t="str">
        <f>"Q"&amp;ROUNDUP(MONTH(SalesDataTable[[#This Row],[Order Date]])/3,0)</f>
        <v>Q1</v>
      </c>
      <c r="E216" s="17">
        <f>MONTH(SalesDataTable[[#This Row],[Order Date]])</f>
        <v>2</v>
      </c>
      <c r="F216" s="19" t="str">
        <f>TEXT(SalesDataTable[[#This Row],[Order Date]],"MMM")</f>
        <v>Feb</v>
      </c>
      <c r="G216" s="4" t="s">
        <v>20</v>
      </c>
      <c r="H216" s="4" t="s">
        <v>21</v>
      </c>
      <c r="I216" s="4" t="s">
        <v>28</v>
      </c>
      <c r="J216" s="4" t="s">
        <v>3</v>
      </c>
      <c r="K216" s="4" t="s">
        <v>9</v>
      </c>
      <c r="L216" s="4" t="s">
        <v>17</v>
      </c>
      <c r="M216" s="8">
        <v>1</v>
      </c>
      <c r="N216" s="5">
        <v>140.47</v>
      </c>
      <c r="O216" s="6">
        <v>0</v>
      </c>
      <c r="P216" s="5">
        <v>79.66</v>
      </c>
      <c r="Q216" s="5">
        <f t="shared" si="12"/>
        <v>140.47</v>
      </c>
      <c r="R216" s="5">
        <f t="shared" si="13"/>
        <v>79.66</v>
      </c>
      <c r="S216" s="5">
        <f t="shared" si="14"/>
        <v>60.81</v>
      </c>
      <c r="T216" s="7">
        <f t="shared" si="15"/>
        <v>0.43290382288033036</v>
      </c>
    </row>
    <row r="217" spans="1:20" ht="15.6">
      <c r="A217" s="2">
        <v>3901</v>
      </c>
      <c r="B217" s="3">
        <v>46069</v>
      </c>
      <c r="C217" s="17">
        <f>YEAR(SalesDataTable[[#This Row],[Order Date]])</f>
        <v>2026</v>
      </c>
      <c r="D217" s="19" t="str">
        <f>"Q"&amp;ROUNDUP(MONTH(SalesDataTable[[#This Row],[Order Date]])/3,0)</f>
        <v>Q1</v>
      </c>
      <c r="E217" s="17">
        <f>MONTH(SalesDataTable[[#This Row],[Order Date]])</f>
        <v>2</v>
      </c>
      <c r="F217" s="19" t="str">
        <f>TEXT(SalesDataTable[[#This Row],[Order Date]],"MMM")</f>
        <v>Feb</v>
      </c>
      <c r="G217" s="4" t="s">
        <v>20</v>
      </c>
      <c r="H217" s="4" t="s">
        <v>31</v>
      </c>
      <c r="I217" s="4" t="s">
        <v>19</v>
      </c>
      <c r="J217" s="4" t="s">
        <v>13</v>
      </c>
      <c r="K217" s="4" t="s">
        <v>9</v>
      </c>
      <c r="L217" s="4" t="s">
        <v>46</v>
      </c>
      <c r="M217" s="8">
        <v>4</v>
      </c>
      <c r="N217" s="5">
        <v>70.67</v>
      </c>
      <c r="O217" s="6">
        <v>0.05</v>
      </c>
      <c r="P217" s="5">
        <v>32.96</v>
      </c>
      <c r="Q217" s="5">
        <f t="shared" si="12"/>
        <v>268.54599999999999</v>
      </c>
      <c r="R217" s="5">
        <f t="shared" si="13"/>
        <v>131.84</v>
      </c>
      <c r="S217" s="5">
        <f t="shared" si="14"/>
        <v>136.70599999999999</v>
      </c>
      <c r="T217" s="7">
        <f t="shared" si="15"/>
        <v>0.50905990035226734</v>
      </c>
    </row>
    <row r="218" spans="1:20" ht="15.6">
      <c r="A218" s="2">
        <v>594</v>
      </c>
      <c r="B218" s="3">
        <v>46070</v>
      </c>
      <c r="C218" s="17">
        <f>YEAR(SalesDataTable[[#This Row],[Order Date]])</f>
        <v>2026</v>
      </c>
      <c r="D218" s="19" t="str">
        <f>"Q"&amp;ROUNDUP(MONTH(SalesDataTable[[#This Row],[Order Date]])/3,0)</f>
        <v>Q1</v>
      </c>
      <c r="E218" s="17">
        <f>MONTH(SalesDataTable[[#This Row],[Order Date]])</f>
        <v>2</v>
      </c>
      <c r="F218" s="19" t="str">
        <f>TEXT(SalesDataTable[[#This Row],[Order Date]],"MMM")</f>
        <v>Feb</v>
      </c>
      <c r="G218" s="4" t="s">
        <v>0</v>
      </c>
      <c r="H218" s="4" t="s">
        <v>50</v>
      </c>
      <c r="I218" s="4" t="s">
        <v>19</v>
      </c>
      <c r="J218" s="4" t="s">
        <v>16</v>
      </c>
      <c r="K218" s="4" t="s">
        <v>14</v>
      </c>
      <c r="L218" s="4" t="s">
        <v>44</v>
      </c>
      <c r="M218" s="8">
        <v>3</v>
      </c>
      <c r="N218" s="5">
        <v>134.91</v>
      </c>
      <c r="O218" s="6">
        <v>0</v>
      </c>
      <c r="P218" s="5">
        <v>67.69</v>
      </c>
      <c r="Q218" s="5">
        <f t="shared" si="12"/>
        <v>404.73</v>
      </c>
      <c r="R218" s="5">
        <f t="shared" si="13"/>
        <v>203.07</v>
      </c>
      <c r="S218" s="5">
        <f t="shared" si="14"/>
        <v>201.66000000000003</v>
      </c>
      <c r="T218" s="7">
        <f t="shared" si="15"/>
        <v>0.49825809799125348</v>
      </c>
    </row>
    <row r="219" spans="1:20" ht="15.6">
      <c r="A219" s="2">
        <v>624</v>
      </c>
      <c r="B219" s="3">
        <v>46070</v>
      </c>
      <c r="C219" s="17">
        <f>YEAR(SalesDataTable[[#This Row],[Order Date]])</f>
        <v>2026</v>
      </c>
      <c r="D219" s="19" t="str">
        <f>"Q"&amp;ROUNDUP(MONTH(SalesDataTable[[#This Row],[Order Date]])/3,0)</f>
        <v>Q1</v>
      </c>
      <c r="E219" s="17">
        <f>MONTH(SalesDataTable[[#This Row],[Order Date]])</f>
        <v>2</v>
      </c>
      <c r="F219" s="19" t="str">
        <f>TEXT(SalesDataTable[[#This Row],[Order Date]],"MMM")</f>
        <v>Feb</v>
      </c>
      <c r="G219" s="4" t="s">
        <v>11</v>
      </c>
      <c r="H219" s="4" t="s">
        <v>12</v>
      </c>
      <c r="I219" s="4" t="s">
        <v>2</v>
      </c>
      <c r="J219" s="4" t="s">
        <v>16</v>
      </c>
      <c r="K219" s="4" t="s">
        <v>9</v>
      </c>
      <c r="L219" s="4" t="s">
        <v>46</v>
      </c>
      <c r="M219" s="8">
        <v>1</v>
      </c>
      <c r="N219" s="5">
        <v>70.86</v>
      </c>
      <c r="O219" s="6">
        <v>0.1</v>
      </c>
      <c r="P219" s="5">
        <v>33.299999999999997</v>
      </c>
      <c r="Q219" s="5">
        <f t="shared" si="12"/>
        <v>63.774000000000001</v>
      </c>
      <c r="R219" s="5">
        <f t="shared" si="13"/>
        <v>33.299999999999997</v>
      </c>
      <c r="S219" s="5">
        <f t="shared" si="14"/>
        <v>30.474000000000004</v>
      </c>
      <c r="T219" s="7">
        <f t="shared" si="15"/>
        <v>0.47784363533728486</v>
      </c>
    </row>
    <row r="220" spans="1:20" ht="15.6">
      <c r="A220" s="2">
        <v>1013</v>
      </c>
      <c r="B220" s="3">
        <v>46070</v>
      </c>
      <c r="C220" s="17">
        <f>YEAR(SalesDataTable[[#This Row],[Order Date]])</f>
        <v>2026</v>
      </c>
      <c r="D220" s="19" t="str">
        <f>"Q"&amp;ROUNDUP(MONTH(SalesDataTable[[#This Row],[Order Date]])/3,0)</f>
        <v>Q1</v>
      </c>
      <c r="E220" s="17">
        <f>MONTH(SalesDataTable[[#This Row],[Order Date]])</f>
        <v>2</v>
      </c>
      <c r="F220" s="19" t="str">
        <f>TEXT(SalesDataTable[[#This Row],[Order Date]],"MMM")</f>
        <v>Feb</v>
      </c>
      <c r="G220" s="4" t="s">
        <v>6</v>
      </c>
      <c r="H220" s="4" t="s">
        <v>43</v>
      </c>
      <c r="I220" s="4" t="s">
        <v>19</v>
      </c>
      <c r="J220" s="4" t="s">
        <v>13</v>
      </c>
      <c r="K220" s="4" t="s">
        <v>4</v>
      </c>
      <c r="L220" s="4" t="s">
        <v>30</v>
      </c>
      <c r="M220" s="8">
        <v>1</v>
      </c>
      <c r="N220" s="5">
        <v>104.35</v>
      </c>
      <c r="O220" s="6">
        <v>0</v>
      </c>
      <c r="P220" s="5">
        <v>51.49</v>
      </c>
      <c r="Q220" s="5">
        <f t="shared" si="12"/>
        <v>104.35</v>
      </c>
      <c r="R220" s="5">
        <f t="shared" si="13"/>
        <v>51.49</v>
      </c>
      <c r="S220" s="5">
        <f t="shared" si="14"/>
        <v>52.859999999999992</v>
      </c>
      <c r="T220" s="7">
        <f t="shared" si="15"/>
        <v>0.50656444657402966</v>
      </c>
    </row>
    <row r="221" spans="1:20" ht="15.6">
      <c r="A221" s="2">
        <v>1100</v>
      </c>
      <c r="B221" s="3">
        <v>46070</v>
      </c>
      <c r="C221" s="17">
        <f>YEAR(SalesDataTable[[#This Row],[Order Date]])</f>
        <v>2026</v>
      </c>
      <c r="D221" s="19" t="str">
        <f>"Q"&amp;ROUNDUP(MONTH(SalesDataTable[[#This Row],[Order Date]])/3,0)</f>
        <v>Q1</v>
      </c>
      <c r="E221" s="17">
        <f>MONTH(SalesDataTable[[#This Row],[Order Date]])</f>
        <v>2</v>
      </c>
      <c r="F221" s="19" t="str">
        <f>TEXT(SalesDataTable[[#This Row],[Order Date]],"MMM")</f>
        <v>Feb</v>
      </c>
      <c r="G221" s="4" t="s">
        <v>20</v>
      </c>
      <c r="H221" s="4" t="s">
        <v>33</v>
      </c>
      <c r="I221" s="4" t="s">
        <v>2</v>
      </c>
      <c r="J221" s="4" t="s">
        <v>3</v>
      </c>
      <c r="K221" s="4" t="s">
        <v>34</v>
      </c>
      <c r="L221" s="4" t="s">
        <v>38</v>
      </c>
      <c r="M221" s="8">
        <v>2</v>
      </c>
      <c r="N221" s="5">
        <v>120.48</v>
      </c>
      <c r="O221" s="6">
        <v>0</v>
      </c>
      <c r="P221" s="5">
        <v>70.680000000000007</v>
      </c>
      <c r="Q221" s="5">
        <f t="shared" si="12"/>
        <v>240.96</v>
      </c>
      <c r="R221" s="5">
        <f t="shared" si="13"/>
        <v>141.36000000000001</v>
      </c>
      <c r="S221" s="5">
        <f t="shared" si="14"/>
        <v>99.6</v>
      </c>
      <c r="T221" s="7">
        <f t="shared" si="15"/>
        <v>0.4133466135458167</v>
      </c>
    </row>
    <row r="222" spans="1:20" ht="15.6">
      <c r="A222" s="2">
        <v>2353</v>
      </c>
      <c r="B222" s="3">
        <v>46070</v>
      </c>
      <c r="C222" s="17">
        <f>YEAR(SalesDataTable[[#This Row],[Order Date]])</f>
        <v>2026</v>
      </c>
      <c r="D222" s="19" t="str">
        <f>"Q"&amp;ROUNDUP(MONTH(SalesDataTable[[#This Row],[Order Date]])/3,0)</f>
        <v>Q1</v>
      </c>
      <c r="E222" s="17">
        <f>MONTH(SalesDataTable[[#This Row],[Order Date]])</f>
        <v>2</v>
      </c>
      <c r="F222" s="19" t="str">
        <f>TEXT(SalesDataTable[[#This Row],[Order Date]],"MMM")</f>
        <v>Feb</v>
      </c>
      <c r="G222" s="4" t="s">
        <v>6</v>
      </c>
      <c r="H222" s="4" t="s">
        <v>43</v>
      </c>
      <c r="I222" s="4" t="s">
        <v>2</v>
      </c>
      <c r="J222" s="4" t="s">
        <v>3</v>
      </c>
      <c r="K222" s="4" t="s">
        <v>23</v>
      </c>
      <c r="L222" s="4" t="s">
        <v>24</v>
      </c>
      <c r="M222" s="8">
        <v>1</v>
      </c>
      <c r="N222" s="5">
        <v>339.52</v>
      </c>
      <c r="O222" s="6">
        <v>0.1</v>
      </c>
      <c r="P222" s="5">
        <v>191.19</v>
      </c>
      <c r="Q222" s="5">
        <f t="shared" si="12"/>
        <v>305.56799999999998</v>
      </c>
      <c r="R222" s="5">
        <f t="shared" si="13"/>
        <v>191.19</v>
      </c>
      <c r="S222" s="5">
        <f t="shared" si="14"/>
        <v>114.37799999999999</v>
      </c>
      <c r="T222" s="7">
        <f t="shared" si="15"/>
        <v>0.3743127552623311</v>
      </c>
    </row>
    <row r="223" spans="1:20" ht="15.6">
      <c r="A223" s="2">
        <v>3020</v>
      </c>
      <c r="B223" s="3">
        <v>46070</v>
      </c>
      <c r="C223" s="17">
        <f>YEAR(SalesDataTable[[#This Row],[Order Date]])</f>
        <v>2026</v>
      </c>
      <c r="D223" s="19" t="str">
        <f>"Q"&amp;ROUNDUP(MONTH(SalesDataTable[[#This Row],[Order Date]])/3,0)</f>
        <v>Q1</v>
      </c>
      <c r="E223" s="17">
        <f>MONTH(SalesDataTable[[#This Row],[Order Date]])</f>
        <v>2</v>
      </c>
      <c r="F223" s="19" t="str">
        <f>TEXT(SalesDataTable[[#This Row],[Order Date]],"MMM")</f>
        <v>Feb</v>
      </c>
      <c r="G223" s="4" t="s">
        <v>6</v>
      </c>
      <c r="H223" s="4" t="s">
        <v>49</v>
      </c>
      <c r="I223" s="4" t="s">
        <v>8</v>
      </c>
      <c r="J223" s="4" t="s">
        <v>16</v>
      </c>
      <c r="K223" s="4" t="s">
        <v>9</v>
      </c>
      <c r="L223" s="4" t="s">
        <v>37</v>
      </c>
      <c r="M223" s="8">
        <v>5</v>
      </c>
      <c r="N223" s="5">
        <v>154.72999999999999</v>
      </c>
      <c r="O223" s="6">
        <v>0.1</v>
      </c>
      <c r="P223" s="5">
        <v>77.42</v>
      </c>
      <c r="Q223" s="5">
        <f t="shared" si="12"/>
        <v>696.28499999999997</v>
      </c>
      <c r="R223" s="5">
        <f t="shared" si="13"/>
        <v>387.1</v>
      </c>
      <c r="S223" s="5">
        <f t="shared" si="14"/>
        <v>309.18499999999995</v>
      </c>
      <c r="T223" s="7">
        <f t="shared" si="15"/>
        <v>0.44404949122844806</v>
      </c>
    </row>
    <row r="224" spans="1:20" ht="15.6">
      <c r="A224" s="2">
        <v>3227</v>
      </c>
      <c r="B224" s="3">
        <v>46070</v>
      </c>
      <c r="C224" s="17">
        <f>YEAR(SalesDataTable[[#This Row],[Order Date]])</f>
        <v>2026</v>
      </c>
      <c r="D224" s="19" t="str">
        <f>"Q"&amp;ROUNDUP(MONTH(SalesDataTable[[#This Row],[Order Date]])/3,0)</f>
        <v>Q1</v>
      </c>
      <c r="E224" s="17">
        <f>MONTH(SalesDataTable[[#This Row],[Order Date]])</f>
        <v>2</v>
      </c>
      <c r="F224" s="19" t="str">
        <f>TEXT(SalesDataTable[[#This Row],[Order Date]],"MMM")</f>
        <v>Feb</v>
      </c>
      <c r="G224" s="4" t="s">
        <v>11</v>
      </c>
      <c r="H224" s="4" t="s">
        <v>25</v>
      </c>
      <c r="I224" s="4" t="s">
        <v>19</v>
      </c>
      <c r="J224" s="4" t="s">
        <v>16</v>
      </c>
      <c r="K224" s="4" t="s">
        <v>9</v>
      </c>
      <c r="L224" s="4" t="s">
        <v>10</v>
      </c>
      <c r="M224" s="8">
        <v>4</v>
      </c>
      <c r="N224" s="5">
        <v>93.98</v>
      </c>
      <c r="O224" s="6">
        <v>0.05</v>
      </c>
      <c r="P224" s="5">
        <v>44.6</v>
      </c>
      <c r="Q224" s="5">
        <f t="shared" si="12"/>
        <v>357.12400000000002</v>
      </c>
      <c r="R224" s="5">
        <f t="shared" si="13"/>
        <v>178.4</v>
      </c>
      <c r="S224" s="5">
        <f t="shared" si="14"/>
        <v>178.72400000000002</v>
      </c>
      <c r="T224" s="7">
        <f t="shared" si="15"/>
        <v>0.50045362395134463</v>
      </c>
    </row>
    <row r="225" spans="1:20" ht="15.6">
      <c r="A225" s="2">
        <v>3530</v>
      </c>
      <c r="B225" s="3">
        <v>46070</v>
      </c>
      <c r="C225" s="17">
        <f>YEAR(SalesDataTable[[#This Row],[Order Date]])</f>
        <v>2026</v>
      </c>
      <c r="D225" s="19" t="str">
        <f>"Q"&amp;ROUNDUP(MONTH(SalesDataTable[[#This Row],[Order Date]])/3,0)</f>
        <v>Q1</v>
      </c>
      <c r="E225" s="17">
        <f>MONTH(SalesDataTable[[#This Row],[Order Date]])</f>
        <v>2</v>
      </c>
      <c r="F225" s="19" t="str">
        <f>TEXT(SalesDataTable[[#This Row],[Order Date]],"MMM")</f>
        <v>Feb</v>
      </c>
      <c r="G225" s="4" t="s">
        <v>0</v>
      </c>
      <c r="H225" s="4" t="s">
        <v>1</v>
      </c>
      <c r="I225" s="4" t="s">
        <v>2</v>
      </c>
      <c r="J225" s="4" t="s">
        <v>13</v>
      </c>
      <c r="K225" s="4" t="s">
        <v>23</v>
      </c>
      <c r="L225" s="4" t="s">
        <v>24</v>
      </c>
      <c r="M225" s="8">
        <v>2</v>
      </c>
      <c r="N225" s="5">
        <v>336.83</v>
      </c>
      <c r="O225" s="6">
        <v>0</v>
      </c>
      <c r="P225" s="5">
        <v>194.42</v>
      </c>
      <c r="Q225" s="5">
        <f t="shared" si="12"/>
        <v>673.66</v>
      </c>
      <c r="R225" s="5">
        <f t="shared" si="13"/>
        <v>388.84</v>
      </c>
      <c r="S225" s="5">
        <f t="shared" si="14"/>
        <v>284.82</v>
      </c>
      <c r="T225" s="7">
        <f t="shared" si="15"/>
        <v>0.42279488169106078</v>
      </c>
    </row>
    <row r="226" spans="1:20" ht="15.6">
      <c r="A226" s="2">
        <v>6</v>
      </c>
      <c r="B226" s="3">
        <v>46071</v>
      </c>
      <c r="C226" s="17">
        <f>YEAR(SalesDataTable[[#This Row],[Order Date]])</f>
        <v>2026</v>
      </c>
      <c r="D226" s="19" t="str">
        <f>"Q"&amp;ROUNDUP(MONTH(SalesDataTable[[#This Row],[Order Date]])/3,0)</f>
        <v>Q1</v>
      </c>
      <c r="E226" s="17">
        <f>MONTH(SalesDataTable[[#This Row],[Order Date]])</f>
        <v>2</v>
      </c>
      <c r="F226" s="19" t="str">
        <f>TEXT(SalesDataTable[[#This Row],[Order Date]],"MMM")</f>
        <v>Feb</v>
      </c>
      <c r="G226" s="4" t="s">
        <v>20</v>
      </c>
      <c r="H226" s="4" t="s">
        <v>33</v>
      </c>
      <c r="I226" s="4" t="s">
        <v>19</v>
      </c>
      <c r="J226" s="4" t="s">
        <v>3</v>
      </c>
      <c r="K226" s="4" t="s">
        <v>23</v>
      </c>
      <c r="L226" s="4" t="s">
        <v>24</v>
      </c>
      <c r="M226" s="8">
        <v>1</v>
      </c>
      <c r="N226" s="5">
        <v>338.93</v>
      </c>
      <c r="O226" s="6">
        <v>0</v>
      </c>
      <c r="P226" s="5">
        <v>197.92</v>
      </c>
      <c r="Q226" s="5">
        <f t="shared" si="12"/>
        <v>338.93</v>
      </c>
      <c r="R226" s="5">
        <f t="shared" si="13"/>
        <v>197.92</v>
      </c>
      <c r="S226" s="5">
        <f t="shared" si="14"/>
        <v>141.01000000000002</v>
      </c>
      <c r="T226" s="7">
        <f t="shared" si="15"/>
        <v>0.41604461098161866</v>
      </c>
    </row>
    <row r="227" spans="1:20" ht="15.6">
      <c r="A227" s="2">
        <v>2038</v>
      </c>
      <c r="B227" s="3">
        <v>46071</v>
      </c>
      <c r="C227" s="17">
        <f>YEAR(SalesDataTable[[#This Row],[Order Date]])</f>
        <v>2026</v>
      </c>
      <c r="D227" s="19" t="str">
        <f>"Q"&amp;ROUNDUP(MONTH(SalesDataTable[[#This Row],[Order Date]])/3,0)</f>
        <v>Q1</v>
      </c>
      <c r="E227" s="17">
        <f>MONTH(SalesDataTable[[#This Row],[Order Date]])</f>
        <v>2</v>
      </c>
      <c r="F227" s="19" t="str">
        <f>TEXT(SalesDataTable[[#This Row],[Order Date]],"MMM")</f>
        <v>Feb</v>
      </c>
      <c r="G227" s="4" t="s">
        <v>0</v>
      </c>
      <c r="H227" s="4" t="s">
        <v>36</v>
      </c>
      <c r="I227" s="4" t="s">
        <v>2</v>
      </c>
      <c r="J227" s="4" t="s">
        <v>13</v>
      </c>
      <c r="K227" s="4" t="s">
        <v>23</v>
      </c>
      <c r="L227" s="4" t="s">
        <v>51</v>
      </c>
      <c r="M227" s="8">
        <v>5</v>
      </c>
      <c r="N227" s="5">
        <v>122.72</v>
      </c>
      <c r="O227" s="6">
        <v>0</v>
      </c>
      <c r="P227" s="5">
        <v>62.41</v>
      </c>
      <c r="Q227" s="5">
        <f t="shared" si="12"/>
        <v>613.6</v>
      </c>
      <c r="R227" s="5">
        <f t="shared" si="13"/>
        <v>312.04999999999995</v>
      </c>
      <c r="S227" s="5">
        <f t="shared" si="14"/>
        <v>301.55000000000007</v>
      </c>
      <c r="T227" s="7">
        <f t="shared" si="15"/>
        <v>0.49144393741851378</v>
      </c>
    </row>
    <row r="228" spans="1:20" ht="15.6">
      <c r="A228" s="2">
        <v>4104</v>
      </c>
      <c r="B228" s="3">
        <v>46071</v>
      </c>
      <c r="C228" s="17">
        <f>YEAR(SalesDataTable[[#This Row],[Order Date]])</f>
        <v>2026</v>
      </c>
      <c r="D228" s="19" t="str">
        <f>"Q"&amp;ROUNDUP(MONTH(SalesDataTable[[#This Row],[Order Date]])/3,0)</f>
        <v>Q1</v>
      </c>
      <c r="E228" s="17">
        <f>MONTH(SalesDataTable[[#This Row],[Order Date]])</f>
        <v>2</v>
      </c>
      <c r="F228" s="19" t="str">
        <f>TEXT(SalesDataTable[[#This Row],[Order Date]],"MMM")</f>
        <v>Feb</v>
      </c>
      <c r="G228" s="4" t="s">
        <v>20</v>
      </c>
      <c r="H228" s="4" t="s">
        <v>21</v>
      </c>
      <c r="I228" s="4" t="s">
        <v>2</v>
      </c>
      <c r="J228" s="4" t="s">
        <v>13</v>
      </c>
      <c r="K228" s="4" t="s">
        <v>14</v>
      </c>
      <c r="L228" s="4" t="s">
        <v>44</v>
      </c>
      <c r="M228" s="8">
        <v>4</v>
      </c>
      <c r="N228" s="5">
        <v>135.63</v>
      </c>
      <c r="O228" s="6">
        <v>0.05</v>
      </c>
      <c r="P228" s="5">
        <v>65.900000000000006</v>
      </c>
      <c r="Q228" s="5">
        <f t="shared" si="12"/>
        <v>515.39400000000001</v>
      </c>
      <c r="R228" s="5">
        <f t="shared" si="13"/>
        <v>263.60000000000002</v>
      </c>
      <c r="S228" s="5">
        <f t="shared" si="14"/>
        <v>251.79399999999998</v>
      </c>
      <c r="T228" s="7">
        <f t="shared" si="15"/>
        <v>0.4885466264644136</v>
      </c>
    </row>
    <row r="229" spans="1:20" ht="15.6">
      <c r="A229" s="2">
        <v>1072</v>
      </c>
      <c r="B229" s="3">
        <v>46072</v>
      </c>
      <c r="C229" s="17">
        <f>YEAR(SalesDataTable[[#This Row],[Order Date]])</f>
        <v>2026</v>
      </c>
      <c r="D229" s="19" t="str">
        <f>"Q"&amp;ROUNDUP(MONTH(SalesDataTable[[#This Row],[Order Date]])/3,0)</f>
        <v>Q1</v>
      </c>
      <c r="E229" s="17">
        <f>MONTH(SalesDataTable[[#This Row],[Order Date]])</f>
        <v>2</v>
      </c>
      <c r="F229" s="19" t="str">
        <f>TEXT(SalesDataTable[[#This Row],[Order Date]],"MMM")</f>
        <v>Feb</v>
      </c>
      <c r="G229" s="4" t="s">
        <v>11</v>
      </c>
      <c r="H229" s="4" t="s">
        <v>52</v>
      </c>
      <c r="I229" s="4" t="s">
        <v>2</v>
      </c>
      <c r="J229" s="4" t="s">
        <v>3</v>
      </c>
      <c r="K229" s="4" t="s">
        <v>23</v>
      </c>
      <c r="L229" s="4" t="s">
        <v>40</v>
      </c>
      <c r="M229" s="8">
        <v>2</v>
      </c>
      <c r="N229" s="5">
        <v>81.34</v>
      </c>
      <c r="O229" s="6">
        <v>0.05</v>
      </c>
      <c r="P229" s="5">
        <v>40.64</v>
      </c>
      <c r="Q229" s="5">
        <f t="shared" si="12"/>
        <v>154.54599999999999</v>
      </c>
      <c r="R229" s="5">
        <f t="shared" si="13"/>
        <v>81.28</v>
      </c>
      <c r="S229" s="5">
        <f t="shared" si="14"/>
        <v>73.265999999999991</v>
      </c>
      <c r="T229" s="7">
        <f t="shared" si="15"/>
        <v>0.47407244445019603</v>
      </c>
    </row>
    <row r="230" spans="1:20" ht="15.6">
      <c r="A230" s="2">
        <v>2435</v>
      </c>
      <c r="B230" s="3">
        <v>46072</v>
      </c>
      <c r="C230" s="17">
        <f>YEAR(SalesDataTable[[#This Row],[Order Date]])</f>
        <v>2026</v>
      </c>
      <c r="D230" s="19" t="str">
        <f>"Q"&amp;ROUNDUP(MONTH(SalesDataTable[[#This Row],[Order Date]])/3,0)</f>
        <v>Q1</v>
      </c>
      <c r="E230" s="17">
        <f>MONTH(SalesDataTable[[#This Row],[Order Date]])</f>
        <v>2</v>
      </c>
      <c r="F230" s="19" t="str">
        <f>TEXT(SalesDataTable[[#This Row],[Order Date]],"MMM")</f>
        <v>Feb</v>
      </c>
      <c r="G230" s="4" t="s">
        <v>11</v>
      </c>
      <c r="H230" s="4" t="s">
        <v>18</v>
      </c>
      <c r="I230" s="4" t="s">
        <v>2</v>
      </c>
      <c r="J230" s="4" t="s">
        <v>13</v>
      </c>
      <c r="K230" s="4" t="s">
        <v>4</v>
      </c>
      <c r="L230" s="4" t="s">
        <v>26</v>
      </c>
      <c r="M230" s="8">
        <v>1</v>
      </c>
      <c r="N230" s="5">
        <v>41.01</v>
      </c>
      <c r="O230" s="6">
        <v>0.05</v>
      </c>
      <c r="P230" s="5">
        <v>16.489999999999998</v>
      </c>
      <c r="Q230" s="5">
        <f t="shared" si="12"/>
        <v>38.959499999999998</v>
      </c>
      <c r="R230" s="5">
        <f t="shared" si="13"/>
        <v>16.489999999999998</v>
      </c>
      <c r="S230" s="5">
        <f t="shared" si="14"/>
        <v>22.4695</v>
      </c>
      <c r="T230" s="7">
        <f t="shared" si="15"/>
        <v>0.57673994789460847</v>
      </c>
    </row>
    <row r="231" spans="1:20" ht="15.6">
      <c r="A231" s="2">
        <v>4476</v>
      </c>
      <c r="B231" s="3">
        <v>46072</v>
      </c>
      <c r="C231" s="17">
        <f>YEAR(SalesDataTable[[#This Row],[Order Date]])</f>
        <v>2026</v>
      </c>
      <c r="D231" s="19" t="str">
        <f>"Q"&amp;ROUNDUP(MONTH(SalesDataTable[[#This Row],[Order Date]])/3,0)</f>
        <v>Q1</v>
      </c>
      <c r="E231" s="17">
        <f>MONTH(SalesDataTable[[#This Row],[Order Date]])</f>
        <v>2</v>
      </c>
      <c r="F231" s="19" t="str">
        <f>TEXT(SalesDataTable[[#This Row],[Order Date]],"MMM")</f>
        <v>Feb</v>
      </c>
      <c r="G231" s="4" t="s">
        <v>6</v>
      </c>
      <c r="H231" s="4" t="s">
        <v>41</v>
      </c>
      <c r="I231" s="4" t="s">
        <v>28</v>
      </c>
      <c r="J231" s="4" t="s">
        <v>16</v>
      </c>
      <c r="K231" s="4" t="s">
        <v>9</v>
      </c>
      <c r="L231" s="4" t="s">
        <v>37</v>
      </c>
      <c r="M231" s="8">
        <v>2</v>
      </c>
      <c r="N231" s="5">
        <v>153.03</v>
      </c>
      <c r="O231" s="6">
        <v>0</v>
      </c>
      <c r="P231" s="5">
        <v>81.02</v>
      </c>
      <c r="Q231" s="5">
        <f t="shared" si="12"/>
        <v>306.06</v>
      </c>
      <c r="R231" s="5">
        <f t="shared" si="13"/>
        <v>162.04</v>
      </c>
      <c r="S231" s="5">
        <f t="shared" si="14"/>
        <v>144.02000000000001</v>
      </c>
      <c r="T231" s="7">
        <f t="shared" si="15"/>
        <v>0.47056132784421356</v>
      </c>
    </row>
    <row r="232" spans="1:20" ht="15.6">
      <c r="A232" s="2">
        <v>174</v>
      </c>
      <c r="B232" s="3">
        <v>46073</v>
      </c>
      <c r="C232" s="17">
        <f>YEAR(SalesDataTable[[#This Row],[Order Date]])</f>
        <v>2026</v>
      </c>
      <c r="D232" s="19" t="str">
        <f>"Q"&amp;ROUNDUP(MONTH(SalesDataTable[[#This Row],[Order Date]])/3,0)</f>
        <v>Q1</v>
      </c>
      <c r="E232" s="17">
        <f>MONTH(SalesDataTable[[#This Row],[Order Date]])</f>
        <v>2</v>
      </c>
      <c r="F232" s="19" t="str">
        <f>TEXT(SalesDataTable[[#This Row],[Order Date]],"MMM")</f>
        <v>Feb</v>
      </c>
      <c r="G232" s="4" t="s">
        <v>6</v>
      </c>
      <c r="H232" s="4" t="s">
        <v>41</v>
      </c>
      <c r="I232" s="4" t="s">
        <v>2</v>
      </c>
      <c r="J232" s="4" t="s">
        <v>13</v>
      </c>
      <c r="K232" s="4" t="s">
        <v>34</v>
      </c>
      <c r="L232" s="4" t="s">
        <v>38</v>
      </c>
      <c r="M232" s="8">
        <v>2</v>
      </c>
      <c r="N232" s="5">
        <v>124.92</v>
      </c>
      <c r="O232" s="6">
        <v>0</v>
      </c>
      <c r="P232" s="5">
        <v>69.98</v>
      </c>
      <c r="Q232" s="5">
        <f t="shared" si="12"/>
        <v>249.84</v>
      </c>
      <c r="R232" s="5">
        <f t="shared" si="13"/>
        <v>139.96</v>
      </c>
      <c r="S232" s="5">
        <f t="shared" si="14"/>
        <v>109.88</v>
      </c>
      <c r="T232" s="7">
        <f t="shared" si="15"/>
        <v>0.43980147294268329</v>
      </c>
    </row>
    <row r="233" spans="1:20" ht="15.6">
      <c r="A233" s="2">
        <v>304</v>
      </c>
      <c r="B233" s="3">
        <v>46073</v>
      </c>
      <c r="C233" s="17">
        <f>YEAR(SalesDataTable[[#This Row],[Order Date]])</f>
        <v>2026</v>
      </c>
      <c r="D233" s="19" t="str">
        <f>"Q"&amp;ROUNDUP(MONTH(SalesDataTable[[#This Row],[Order Date]])/3,0)</f>
        <v>Q1</v>
      </c>
      <c r="E233" s="17">
        <f>MONTH(SalesDataTable[[#This Row],[Order Date]])</f>
        <v>2</v>
      </c>
      <c r="F233" s="19" t="str">
        <f>TEXT(SalesDataTable[[#This Row],[Order Date]],"MMM")</f>
        <v>Feb</v>
      </c>
      <c r="G233" s="4" t="s">
        <v>6</v>
      </c>
      <c r="H233" s="4" t="s">
        <v>43</v>
      </c>
      <c r="I233" s="4" t="s">
        <v>2</v>
      </c>
      <c r="J233" s="4" t="s">
        <v>16</v>
      </c>
      <c r="K233" s="4" t="s">
        <v>14</v>
      </c>
      <c r="L233" s="4" t="s">
        <v>44</v>
      </c>
      <c r="M233" s="8">
        <v>2</v>
      </c>
      <c r="N233" s="5">
        <v>136.55000000000001</v>
      </c>
      <c r="O233" s="6">
        <v>0</v>
      </c>
      <c r="P233" s="5">
        <v>68.84</v>
      </c>
      <c r="Q233" s="5">
        <f t="shared" si="12"/>
        <v>273.10000000000002</v>
      </c>
      <c r="R233" s="5">
        <f t="shared" si="13"/>
        <v>137.68</v>
      </c>
      <c r="S233" s="5">
        <f t="shared" si="14"/>
        <v>135.42000000000002</v>
      </c>
      <c r="T233" s="7">
        <f t="shared" si="15"/>
        <v>0.49586232149395826</v>
      </c>
    </row>
    <row r="234" spans="1:20" ht="15.6">
      <c r="A234" s="2">
        <v>404</v>
      </c>
      <c r="B234" s="3">
        <v>46073</v>
      </c>
      <c r="C234" s="17">
        <f>YEAR(SalesDataTable[[#This Row],[Order Date]])</f>
        <v>2026</v>
      </c>
      <c r="D234" s="19" t="str">
        <f>"Q"&amp;ROUNDUP(MONTH(SalesDataTable[[#This Row],[Order Date]])/3,0)</f>
        <v>Q1</v>
      </c>
      <c r="E234" s="17">
        <f>MONTH(SalesDataTable[[#This Row],[Order Date]])</f>
        <v>2</v>
      </c>
      <c r="F234" s="19" t="str">
        <f>TEXT(SalesDataTable[[#This Row],[Order Date]],"MMM")</f>
        <v>Feb</v>
      </c>
      <c r="G234" s="4" t="s">
        <v>11</v>
      </c>
      <c r="H234" s="4" t="s">
        <v>25</v>
      </c>
      <c r="I234" s="4" t="s">
        <v>8</v>
      </c>
      <c r="J234" s="4" t="s">
        <v>16</v>
      </c>
      <c r="K234" s="4" t="s">
        <v>23</v>
      </c>
      <c r="L234" s="4" t="s">
        <v>51</v>
      </c>
      <c r="M234" s="8">
        <v>15</v>
      </c>
      <c r="N234" s="5">
        <v>121.98</v>
      </c>
      <c r="O234" s="6">
        <v>0.1</v>
      </c>
      <c r="P234" s="5">
        <v>59.86</v>
      </c>
      <c r="Q234" s="5">
        <f t="shared" si="12"/>
        <v>1646.73</v>
      </c>
      <c r="R234" s="5">
        <f t="shared" si="13"/>
        <v>897.9</v>
      </c>
      <c r="S234" s="5">
        <f t="shared" si="14"/>
        <v>748.83</v>
      </c>
      <c r="T234" s="7">
        <f t="shared" si="15"/>
        <v>0.45473757082217486</v>
      </c>
    </row>
    <row r="235" spans="1:20" ht="15.6">
      <c r="A235" s="2">
        <v>675</v>
      </c>
      <c r="B235" s="3">
        <v>46073</v>
      </c>
      <c r="C235" s="17">
        <f>YEAR(SalesDataTable[[#This Row],[Order Date]])</f>
        <v>2026</v>
      </c>
      <c r="D235" s="19" t="str">
        <f>"Q"&amp;ROUNDUP(MONTH(SalesDataTable[[#This Row],[Order Date]])/3,0)</f>
        <v>Q1</v>
      </c>
      <c r="E235" s="17">
        <f>MONTH(SalesDataTable[[#This Row],[Order Date]])</f>
        <v>2</v>
      </c>
      <c r="F235" s="19" t="str">
        <f>TEXT(SalesDataTable[[#This Row],[Order Date]],"MMM")</f>
        <v>Feb</v>
      </c>
      <c r="G235" s="4" t="s">
        <v>6</v>
      </c>
      <c r="H235" s="4" t="s">
        <v>43</v>
      </c>
      <c r="I235" s="4" t="s">
        <v>2</v>
      </c>
      <c r="J235" s="4" t="s">
        <v>13</v>
      </c>
      <c r="K235" s="4" t="s">
        <v>14</v>
      </c>
      <c r="L235" s="4" t="s">
        <v>32</v>
      </c>
      <c r="M235" s="8">
        <v>1</v>
      </c>
      <c r="N235" s="5">
        <v>45.54</v>
      </c>
      <c r="O235" s="6">
        <v>0</v>
      </c>
      <c r="P235" s="5">
        <v>18.29</v>
      </c>
      <c r="Q235" s="5">
        <f t="shared" si="12"/>
        <v>45.54</v>
      </c>
      <c r="R235" s="5">
        <f t="shared" si="13"/>
        <v>18.29</v>
      </c>
      <c r="S235" s="5">
        <f t="shared" si="14"/>
        <v>27.25</v>
      </c>
      <c r="T235" s="7">
        <f t="shared" si="15"/>
        <v>0.59837505489679399</v>
      </c>
    </row>
    <row r="236" spans="1:20" ht="15.6">
      <c r="A236" s="2">
        <v>940</v>
      </c>
      <c r="B236" s="3">
        <v>46073</v>
      </c>
      <c r="C236" s="17">
        <f>YEAR(SalesDataTable[[#This Row],[Order Date]])</f>
        <v>2026</v>
      </c>
      <c r="D236" s="19" t="str">
        <f>"Q"&amp;ROUNDUP(MONTH(SalesDataTable[[#This Row],[Order Date]])/3,0)</f>
        <v>Q1</v>
      </c>
      <c r="E236" s="17">
        <f>MONTH(SalesDataTable[[#This Row],[Order Date]])</f>
        <v>2</v>
      </c>
      <c r="F236" s="19" t="str">
        <f>TEXT(SalesDataTable[[#This Row],[Order Date]],"MMM")</f>
        <v>Feb</v>
      </c>
      <c r="G236" s="4" t="s">
        <v>11</v>
      </c>
      <c r="H236" s="4" t="s">
        <v>18</v>
      </c>
      <c r="I236" s="4" t="s">
        <v>28</v>
      </c>
      <c r="J236" s="4" t="s">
        <v>3</v>
      </c>
      <c r="K236" s="4" t="s">
        <v>34</v>
      </c>
      <c r="L236" s="4" t="s">
        <v>45</v>
      </c>
      <c r="M236" s="8">
        <v>1</v>
      </c>
      <c r="N236" s="5">
        <v>51.73</v>
      </c>
      <c r="O236" s="6">
        <v>0</v>
      </c>
      <c r="P236" s="5">
        <v>21.83</v>
      </c>
      <c r="Q236" s="5">
        <f t="shared" si="12"/>
        <v>51.73</v>
      </c>
      <c r="R236" s="5">
        <f t="shared" si="13"/>
        <v>21.83</v>
      </c>
      <c r="S236" s="5">
        <f t="shared" si="14"/>
        <v>29.9</v>
      </c>
      <c r="T236" s="7">
        <f t="shared" si="15"/>
        <v>0.57800115986854828</v>
      </c>
    </row>
    <row r="237" spans="1:20" ht="15.6">
      <c r="A237" s="2">
        <v>2375</v>
      </c>
      <c r="B237" s="3">
        <v>46073</v>
      </c>
      <c r="C237" s="17">
        <f>YEAR(SalesDataTable[[#This Row],[Order Date]])</f>
        <v>2026</v>
      </c>
      <c r="D237" s="19" t="str">
        <f>"Q"&amp;ROUNDUP(MONTH(SalesDataTable[[#This Row],[Order Date]])/3,0)</f>
        <v>Q1</v>
      </c>
      <c r="E237" s="17">
        <f>MONTH(SalesDataTable[[#This Row],[Order Date]])</f>
        <v>2</v>
      </c>
      <c r="F237" s="19" t="str">
        <f>TEXT(SalesDataTable[[#This Row],[Order Date]],"MMM")</f>
        <v>Feb</v>
      </c>
      <c r="G237" s="4" t="s">
        <v>6</v>
      </c>
      <c r="H237" s="4" t="s">
        <v>43</v>
      </c>
      <c r="I237" s="4" t="s">
        <v>28</v>
      </c>
      <c r="J237" s="4" t="s">
        <v>3</v>
      </c>
      <c r="K237" s="4" t="s">
        <v>23</v>
      </c>
      <c r="L237" s="4" t="s">
        <v>40</v>
      </c>
      <c r="M237" s="8">
        <v>2</v>
      </c>
      <c r="N237" s="5">
        <v>80.510000000000005</v>
      </c>
      <c r="O237" s="6">
        <v>0.05</v>
      </c>
      <c r="P237" s="5">
        <v>38.630000000000003</v>
      </c>
      <c r="Q237" s="5">
        <f t="shared" si="12"/>
        <v>152.96899999999999</v>
      </c>
      <c r="R237" s="5">
        <f t="shared" si="13"/>
        <v>77.260000000000005</v>
      </c>
      <c r="S237" s="5">
        <f t="shared" si="14"/>
        <v>75.708999999999989</v>
      </c>
      <c r="T237" s="7">
        <f t="shared" si="15"/>
        <v>0.4949303453640933</v>
      </c>
    </row>
    <row r="238" spans="1:20" ht="15.6">
      <c r="A238" s="2">
        <v>4184</v>
      </c>
      <c r="B238" s="3">
        <v>46073</v>
      </c>
      <c r="C238" s="17">
        <f>YEAR(SalesDataTable[[#This Row],[Order Date]])</f>
        <v>2026</v>
      </c>
      <c r="D238" s="19" t="str">
        <f>"Q"&amp;ROUNDUP(MONTH(SalesDataTable[[#This Row],[Order Date]])/3,0)</f>
        <v>Q1</v>
      </c>
      <c r="E238" s="17">
        <f>MONTH(SalesDataTable[[#This Row],[Order Date]])</f>
        <v>2</v>
      </c>
      <c r="F238" s="19" t="str">
        <f>TEXT(SalesDataTable[[#This Row],[Order Date]],"MMM")</f>
        <v>Feb</v>
      </c>
      <c r="G238" s="4" t="s">
        <v>20</v>
      </c>
      <c r="H238" s="4" t="s">
        <v>31</v>
      </c>
      <c r="I238" s="4" t="s">
        <v>2</v>
      </c>
      <c r="J238" s="4" t="s">
        <v>13</v>
      </c>
      <c r="K238" s="4" t="s">
        <v>34</v>
      </c>
      <c r="L238" s="4" t="s">
        <v>42</v>
      </c>
      <c r="M238" s="8">
        <v>1</v>
      </c>
      <c r="N238" s="5">
        <v>36.31</v>
      </c>
      <c r="O238" s="6">
        <v>0</v>
      </c>
      <c r="P238" s="5">
        <v>14</v>
      </c>
      <c r="Q238" s="5">
        <f t="shared" si="12"/>
        <v>36.31</v>
      </c>
      <c r="R238" s="5">
        <f t="shared" si="13"/>
        <v>14</v>
      </c>
      <c r="S238" s="5">
        <f t="shared" si="14"/>
        <v>22.310000000000002</v>
      </c>
      <c r="T238" s="7">
        <f t="shared" si="15"/>
        <v>0.61443128614706699</v>
      </c>
    </row>
    <row r="239" spans="1:20" ht="15.6">
      <c r="A239" s="2">
        <v>4390</v>
      </c>
      <c r="B239" s="3">
        <v>46073</v>
      </c>
      <c r="C239" s="17">
        <f>YEAR(SalesDataTable[[#This Row],[Order Date]])</f>
        <v>2026</v>
      </c>
      <c r="D239" s="19" t="str">
        <f>"Q"&amp;ROUNDUP(MONTH(SalesDataTable[[#This Row],[Order Date]])/3,0)</f>
        <v>Q1</v>
      </c>
      <c r="E239" s="17">
        <f>MONTH(SalesDataTable[[#This Row],[Order Date]])</f>
        <v>2</v>
      </c>
      <c r="F239" s="19" t="str">
        <f>TEXT(SalesDataTable[[#This Row],[Order Date]],"MMM")</f>
        <v>Feb</v>
      </c>
      <c r="G239" s="4" t="s">
        <v>11</v>
      </c>
      <c r="H239" s="4" t="s">
        <v>52</v>
      </c>
      <c r="I239" s="4" t="s">
        <v>2</v>
      </c>
      <c r="J239" s="4" t="s">
        <v>3</v>
      </c>
      <c r="K239" s="4" t="s">
        <v>4</v>
      </c>
      <c r="L239" s="4" t="s">
        <v>5</v>
      </c>
      <c r="M239" s="8">
        <v>1</v>
      </c>
      <c r="N239" s="5">
        <v>82.86</v>
      </c>
      <c r="O239" s="6">
        <v>0.05</v>
      </c>
      <c r="P239" s="5">
        <v>42.3</v>
      </c>
      <c r="Q239" s="5">
        <f t="shared" si="12"/>
        <v>78.716999999999999</v>
      </c>
      <c r="R239" s="5">
        <f t="shared" si="13"/>
        <v>42.3</v>
      </c>
      <c r="S239" s="5">
        <f t="shared" si="14"/>
        <v>36.417000000000002</v>
      </c>
      <c r="T239" s="7">
        <f t="shared" si="15"/>
        <v>0.46263196005945351</v>
      </c>
    </row>
    <row r="240" spans="1:20" ht="15.6">
      <c r="A240" s="2">
        <v>1475</v>
      </c>
      <c r="B240" s="3">
        <v>46074</v>
      </c>
      <c r="C240" s="17">
        <f>YEAR(SalesDataTable[[#This Row],[Order Date]])</f>
        <v>2026</v>
      </c>
      <c r="D240" s="19" t="str">
        <f>"Q"&amp;ROUNDUP(MONTH(SalesDataTable[[#This Row],[Order Date]])/3,0)</f>
        <v>Q1</v>
      </c>
      <c r="E240" s="17">
        <f>MONTH(SalesDataTable[[#This Row],[Order Date]])</f>
        <v>2</v>
      </c>
      <c r="F240" s="19" t="str">
        <f>TEXT(SalesDataTable[[#This Row],[Order Date]],"MMM")</f>
        <v>Feb</v>
      </c>
      <c r="G240" s="4" t="s">
        <v>0</v>
      </c>
      <c r="H240" s="4" t="s">
        <v>1</v>
      </c>
      <c r="I240" s="4" t="s">
        <v>19</v>
      </c>
      <c r="J240" s="4" t="s">
        <v>13</v>
      </c>
      <c r="K240" s="4" t="s">
        <v>4</v>
      </c>
      <c r="L240" s="4" t="s">
        <v>30</v>
      </c>
      <c r="M240" s="8">
        <v>2</v>
      </c>
      <c r="N240" s="5">
        <v>103.03</v>
      </c>
      <c r="O240" s="6">
        <v>0.05</v>
      </c>
      <c r="P240" s="5">
        <v>50.73</v>
      </c>
      <c r="Q240" s="5">
        <f t="shared" si="12"/>
        <v>195.75700000000001</v>
      </c>
      <c r="R240" s="5">
        <f t="shared" si="13"/>
        <v>101.46</v>
      </c>
      <c r="S240" s="5">
        <f t="shared" si="14"/>
        <v>94.297000000000011</v>
      </c>
      <c r="T240" s="7">
        <f t="shared" si="15"/>
        <v>0.48170435795399402</v>
      </c>
    </row>
    <row r="241" spans="1:20" ht="15.6">
      <c r="A241" s="2">
        <v>3504</v>
      </c>
      <c r="B241" s="3">
        <v>46074</v>
      </c>
      <c r="C241" s="17">
        <f>YEAR(SalesDataTable[[#This Row],[Order Date]])</f>
        <v>2026</v>
      </c>
      <c r="D241" s="19" t="str">
        <f>"Q"&amp;ROUNDUP(MONTH(SalesDataTable[[#This Row],[Order Date]])/3,0)</f>
        <v>Q1</v>
      </c>
      <c r="E241" s="17">
        <f>MONTH(SalesDataTable[[#This Row],[Order Date]])</f>
        <v>2</v>
      </c>
      <c r="F241" s="19" t="str">
        <f>TEXT(SalesDataTable[[#This Row],[Order Date]],"MMM")</f>
        <v>Feb</v>
      </c>
      <c r="G241" s="4" t="s">
        <v>6</v>
      </c>
      <c r="H241" s="4" t="s">
        <v>49</v>
      </c>
      <c r="I241" s="4" t="s">
        <v>2</v>
      </c>
      <c r="J241" s="4" t="s">
        <v>16</v>
      </c>
      <c r="K241" s="4" t="s">
        <v>14</v>
      </c>
      <c r="L241" s="4" t="s">
        <v>15</v>
      </c>
      <c r="M241" s="8">
        <v>1</v>
      </c>
      <c r="N241" s="5">
        <v>36.39</v>
      </c>
      <c r="O241" s="6">
        <v>0</v>
      </c>
      <c r="P241" s="5">
        <v>13.49</v>
      </c>
      <c r="Q241" s="5">
        <f t="shared" si="12"/>
        <v>36.39</v>
      </c>
      <c r="R241" s="5">
        <f t="shared" si="13"/>
        <v>13.49</v>
      </c>
      <c r="S241" s="5">
        <f t="shared" si="14"/>
        <v>22.9</v>
      </c>
      <c r="T241" s="7">
        <f t="shared" si="15"/>
        <v>0.62929376202253362</v>
      </c>
    </row>
    <row r="242" spans="1:20" ht="15.6">
      <c r="A242" s="2">
        <v>1649</v>
      </c>
      <c r="B242" s="3">
        <v>46075</v>
      </c>
      <c r="C242" s="17">
        <f>YEAR(SalesDataTable[[#This Row],[Order Date]])</f>
        <v>2026</v>
      </c>
      <c r="D242" s="19" t="str">
        <f>"Q"&amp;ROUNDUP(MONTH(SalesDataTable[[#This Row],[Order Date]])/3,0)</f>
        <v>Q1</v>
      </c>
      <c r="E242" s="17">
        <f>MONTH(SalesDataTable[[#This Row],[Order Date]])</f>
        <v>2</v>
      </c>
      <c r="F242" s="19" t="str">
        <f>TEXT(SalesDataTable[[#This Row],[Order Date]],"MMM")</f>
        <v>Feb</v>
      </c>
      <c r="G242" s="4" t="s">
        <v>11</v>
      </c>
      <c r="H242" s="4" t="s">
        <v>25</v>
      </c>
      <c r="I242" s="4" t="s">
        <v>2</v>
      </c>
      <c r="J242" s="4" t="s">
        <v>3</v>
      </c>
      <c r="K242" s="4" t="s">
        <v>23</v>
      </c>
      <c r="L242" s="4" t="s">
        <v>51</v>
      </c>
      <c r="M242" s="8">
        <v>1</v>
      </c>
      <c r="N242" s="5">
        <v>124.93</v>
      </c>
      <c r="O242" s="6">
        <v>0.1</v>
      </c>
      <c r="P242" s="5">
        <v>59.74</v>
      </c>
      <c r="Q242" s="5">
        <f t="shared" si="12"/>
        <v>112.43700000000001</v>
      </c>
      <c r="R242" s="5">
        <f t="shared" si="13"/>
        <v>59.74</v>
      </c>
      <c r="S242" s="5">
        <f t="shared" si="14"/>
        <v>52.69700000000001</v>
      </c>
      <c r="T242" s="7">
        <f t="shared" si="15"/>
        <v>0.46868023871145625</v>
      </c>
    </row>
    <row r="243" spans="1:20" ht="15.6">
      <c r="A243" s="2">
        <v>2170</v>
      </c>
      <c r="B243" s="3">
        <v>46075</v>
      </c>
      <c r="C243" s="17">
        <f>YEAR(SalesDataTable[[#This Row],[Order Date]])</f>
        <v>2026</v>
      </c>
      <c r="D243" s="19" t="str">
        <f>"Q"&amp;ROUNDUP(MONTH(SalesDataTable[[#This Row],[Order Date]])/3,0)</f>
        <v>Q1</v>
      </c>
      <c r="E243" s="17">
        <f>MONTH(SalesDataTable[[#This Row],[Order Date]])</f>
        <v>2</v>
      </c>
      <c r="F243" s="19" t="str">
        <f>TEXT(SalesDataTable[[#This Row],[Order Date]],"MMM")</f>
        <v>Feb</v>
      </c>
      <c r="G243" s="4" t="s">
        <v>6</v>
      </c>
      <c r="H243" s="4" t="s">
        <v>41</v>
      </c>
      <c r="I243" s="4" t="s">
        <v>28</v>
      </c>
      <c r="J243" s="4" t="s">
        <v>3</v>
      </c>
      <c r="K243" s="4" t="s">
        <v>4</v>
      </c>
      <c r="L243" s="4" t="s">
        <v>30</v>
      </c>
      <c r="M243" s="8">
        <v>1</v>
      </c>
      <c r="N243" s="5">
        <v>101.19</v>
      </c>
      <c r="O243" s="6">
        <v>0.05</v>
      </c>
      <c r="P243" s="5">
        <v>49.14</v>
      </c>
      <c r="Q243" s="5">
        <f t="shared" si="12"/>
        <v>96.130499999999998</v>
      </c>
      <c r="R243" s="5">
        <f t="shared" si="13"/>
        <v>49.14</v>
      </c>
      <c r="S243" s="5">
        <f t="shared" si="14"/>
        <v>46.990499999999997</v>
      </c>
      <c r="T243" s="7">
        <f t="shared" si="15"/>
        <v>0.48881988546819166</v>
      </c>
    </row>
    <row r="244" spans="1:20" ht="15.6">
      <c r="A244" s="2">
        <v>3402</v>
      </c>
      <c r="B244" s="3">
        <v>46075</v>
      </c>
      <c r="C244" s="17">
        <f>YEAR(SalesDataTable[[#This Row],[Order Date]])</f>
        <v>2026</v>
      </c>
      <c r="D244" s="19" t="str">
        <f>"Q"&amp;ROUNDUP(MONTH(SalesDataTable[[#This Row],[Order Date]])/3,0)</f>
        <v>Q1</v>
      </c>
      <c r="E244" s="17">
        <f>MONTH(SalesDataTable[[#This Row],[Order Date]])</f>
        <v>2</v>
      </c>
      <c r="F244" s="19" t="str">
        <f>TEXT(SalesDataTable[[#This Row],[Order Date]],"MMM")</f>
        <v>Feb</v>
      </c>
      <c r="G244" s="4" t="s">
        <v>20</v>
      </c>
      <c r="H244" s="4" t="s">
        <v>33</v>
      </c>
      <c r="I244" s="4" t="s">
        <v>2</v>
      </c>
      <c r="J244" s="4" t="s">
        <v>3</v>
      </c>
      <c r="K244" s="4" t="s">
        <v>34</v>
      </c>
      <c r="L244" s="4" t="s">
        <v>45</v>
      </c>
      <c r="M244" s="8">
        <v>2</v>
      </c>
      <c r="N244" s="5">
        <v>51.2</v>
      </c>
      <c r="O244" s="6">
        <v>0</v>
      </c>
      <c r="P244" s="5">
        <v>21.38</v>
      </c>
      <c r="Q244" s="5">
        <f t="shared" si="12"/>
        <v>102.4</v>
      </c>
      <c r="R244" s="5">
        <f t="shared" si="13"/>
        <v>42.76</v>
      </c>
      <c r="S244" s="5">
        <f t="shared" si="14"/>
        <v>59.640000000000008</v>
      </c>
      <c r="T244" s="7">
        <f t="shared" si="15"/>
        <v>0.58242187500000009</v>
      </c>
    </row>
    <row r="245" spans="1:20" ht="15.6">
      <c r="A245" s="2">
        <v>3773</v>
      </c>
      <c r="B245" s="3">
        <v>46075</v>
      </c>
      <c r="C245" s="17">
        <f>YEAR(SalesDataTable[[#This Row],[Order Date]])</f>
        <v>2026</v>
      </c>
      <c r="D245" s="19" t="str">
        <f>"Q"&amp;ROUNDUP(MONTH(SalesDataTable[[#This Row],[Order Date]])/3,0)</f>
        <v>Q1</v>
      </c>
      <c r="E245" s="17">
        <f>MONTH(SalesDataTable[[#This Row],[Order Date]])</f>
        <v>2</v>
      </c>
      <c r="F245" s="19" t="str">
        <f>TEXT(SalesDataTable[[#This Row],[Order Date]],"MMM")</f>
        <v>Feb</v>
      </c>
      <c r="G245" s="4" t="s">
        <v>20</v>
      </c>
      <c r="H245" s="4" t="s">
        <v>21</v>
      </c>
      <c r="I245" s="4" t="s">
        <v>2</v>
      </c>
      <c r="J245" s="4" t="s">
        <v>3</v>
      </c>
      <c r="K245" s="4" t="s">
        <v>23</v>
      </c>
      <c r="L245" s="4" t="s">
        <v>40</v>
      </c>
      <c r="M245" s="8">
        <v>1</v>
      </c>
      <c r="N245" s="5">
        <v>81.81</v>
      </c>
      <c r="O245" s="6">
        <v>0</v>
      </c>
      <c r="P245" s="5">
        <v>40.32</v>
      </c>
      <c r="Q245" s="5">
        <f t="shared" si="12"/>
        <v>81.81</v>
      </c>
      <c r="R245" s="5">
        <f t="shared" si="13"/>
        <v>40.32</v>
      </c>
      <c r="S245" s="5">
        <f t="shared" si="14"/>
        <v>41.49</v>
      </c>
      <c r="T245" s="7">
        <f t="shared" si="15"/>
        <v>0.50715071507150711</v>
      </c>
    </row>
    <row r="246" spans="1:20" ht="15.6">
      <c r="A246" s="2">
        <v>4670</v>
      </c>
      <c r="B246" s="3">
        <v>46075</v>
      </c>
      <c r="C246" s="17">
        <f>YEAR(SalesDataTable[[#This Row],[Order Date]])</f>
        <v>2026</v>
      </c>
      <c r="D246" s="19" t="str">
        <f>"Q"&amp;ROUNDUP(MONTH(SalesDataTable[[#This Row],[Order Date]])/3,0)</f>
        <v>Q1</v>
      </c>
      <c r="E246" s="17">
        <f>MONTH(SalesDataTable[[#This Row],[Order Date]])</f>
        <v>2</v>
      </c>
      <c r="F246" s="19" t="str">
        <f>TEXT(SalesDataTable[[#This Row],[Order Date]],"MMM")</f>
        <v>Feb</v>
      </c>
      <c r="G246" s="4" t="s">
        <v>0</v>
      </c>
      <c r="H246" s="4" t="s">
        <v>50</v>
      </c>
      <c r="I246" s="4" t="s">
        <v>19</v>
      </c>
      <c r="J246" s="4" t="s">
        <v>16</v>
      </c>
      <c r="K246" s="4" t="s">
        <v>9</v>
      </c>
      <c r="L246" s="4" t="s">
        <v>37</v>
      </c>
      <c r="M246" s="8">
        <v>1</v>
      </c>
      <c r="N246" s="5">
        <v>152.96</v>
      </c>
      <c r="O246" s="6">
        <v>0</v>
      </c>
      <c r="P246" s="5">
        <v>79.510000000000005</v>
      </c>
      <c r="Q246" s="5">
        <f t="shared" si="12"/>
        <v>152.96</v>
      </c>
      <c r="R246" s="5">
        <f t="shared" si="13"/>
        <v>79.510000000000005</v>
      </c>
      <c r="S246" s="5">
        <f t="shared" si="14"/>
        <v>73.45</v>
      </c>
      <c r="T246" s="7">
        <f t="shared" si="15"/>
        <v>0.48019089958158995</v>
      </c>
    </row>
    <row r="247" spans="1:20" ht="15.6">
      <c r="A247" s="2">
        <v>587</v>
      </c>
      <c r="B247" s="3">
        <v>46076</v>
      </c>
      <c r="C247" s="17">
        <f>YEAR(SalesDataTable[[#This Row],[Order Date]])</f>
        <v>2026</v>
      </c>
      <c r="D247" s="19" t="str">
        <f>"Q"&amp;ROUNDUP(MONTH(SalesDataTable[[#This Row],[Order Date]])/3,0)</f>
        <v>Q1</v>
      </c>
      <c r="E247" s="17">
        <f>MONTH(SalesDataTable[[#This Row],[Order Date]])</f>
        <v>2</v>
      </c>
      <c r="F247" s="19" t="str">
        <f>TEXT(SalesDataTable[[#This Row],[Order Date]],"MMM")</f>
        <v>Feb</v>
      </c>
      <c r="G247" s="4" t="s">
        <v>20</v>
      </c>
      <c r="H247" s="4" t="s">
        <v>31</v>
      </c>
      <c r="I247" s="4" t="s">
        <v>28</v>
      </c>
      <c r="J247" s="4" t="s">
        <v>16</v>
      </c>
      <c r="K247" s="4" t="s">
        <v>14</v>
      </c>
      <c r="L247" s="4" t="s">
        <v>48</v>
      </c>
      <c r="M247" s="8">
        <v>1</v>
      </c>
      <c r="N247" s="5">
        <v>166.13</v>
      </c>
      <c r="O247" s="6">
        <v>0.05</v>
      </c>
      <c r="P247" s="5">
        <v>85.7</v>
      </c>
      <c r="Q247" s="5">
        <f t="shared" si="12"/>
        <v>157.8235</v>
      </c>
      <c r="R247" s="5">
        <f t="shared" si="13"/>
        <v>85.7</v>
      </c>
      <c r="S247" s="5">
        <f t="shared" si="14"/>
        <v>72.123499999999993</v>
      </c>
      <c r="T247" s="7">
        <f t="shared" si="15"/>
        <v>0.45698834457479398</v>
      </c>
    </row>
    <row r="248" spans="1:20" ht="15.6">
      <c r="A248" s="2">
        <v>1085</v>
      </c>
      <c r="B248" s="3">
        <v>46076</v>
      </c>
      <c r="C248" s="17">
        <f>YEAR(SalesDataTable[[#This Row],[Order Date]])</f>
        <v>2026</v>
      </c>
      <c r="D248" s="19" t="str">
        <f>"Q"&amp;ROUNDUP(MONTH(SalesDataTable[[#This Row],[Order Date]])/3,0)</f>
        <v>Q1</v>
      </c>
      <c r="E248" s="17">
        <f>MONTH(SalesDataTable[[#This Row],[Order Date]])</f>
        <v>2</v>
      </c>
      <c r="F248" s="19" t="str">
        <f>TEXT(SalesDataTable[[#This Row],[Order Date]],"MMM")</f>
        <v>Feb</v>
      </c>
      <c r="G248" s="4" t="s">
        <v>0</v>
      </c>
      <c r="H248" s="4" t="s">
        <v>50</v>
      </c>
      <c r="I248" s="4" t="s">
        <v>2</v>
      </c>
      <c r="J248" s="4" t="s">
        <v>13</v>
      </c>
      <c r="K248" s="4" t="s">
        <v>23</v>
      </c>
      <c r="L248" s="4" t="s">
        <v>29</v>
      </c>
      <c r="M248" s="8">
        <v>3</v>
      </c>
      <c r="N248" s="5">
        <v>193.18</v>
      </c>
      <c r="O248" s="6">
        <v>0.05</v>
      </c>
      <c r="P248" s="5">
        <v>106.19</v>
      </c>
      <c r="Q248" s="5">
        <f t="shared" si="12"/>
        <v>550.56299999999999</v>
      </c>
      <c r="R248" s="5">
        <f t="shared" si="13"/>
        <v>318.57</v>
      </c>
      <c r="S248" s="5">
        <f t="shared" si="14"/>
        <v>231.99299999999999</v>
      </c>
      <c r="T248" s="7">
        <f t="shared" si="15"/>
        <v>0.42137412067283853</v>
      </c>
    </row>
    <row r="249" spans="1:20" ht="15.6">
      <c r="A249" s="2">
        <v>1635</v>
      </c>
      <c r="B249" s="3">
        <v>46076</v>
      </c>
      <c r="C249" s="17">
        <f>YEAR(SalesDataTable[[#This Row],[Order Date]])</f>
        <v>2026</v>
      </c>
      <c r="D249" s="19" t="str">
        <f>"Q"&amp;ROUNDUP(MONTH(SalesDataTable[[#This Row],[Order Date]])/3,0)</f>
        <v>Q1</v>
      </c>
      <c r="E249" s="17">
        <f>MONTH(SalesDataTable[[#This Row],[Order Date]])</f>
        <v>2</v>
      </c>
      <c r="F249" s="19" t="str">
        <f>TEXT(SalesDataTable[[#This Row],[Order Date]],"MMM")</f>
        <v>Feb</v>
      </c>
      <c r="G249" s="4" t="s">
        <v>11</v>
      </c>
      <c r="H249" s="4" t="s">
        <v>39</v>
      </c>
      <c r="I249" s="4" t="s">
        <v>2</v>
      </c>
      <c r="J249" s="4" t="s">
        <v>3</v>
      </c>
      <c r="K249" s="4" t="s">
        <v>4</v>
      </c>
      <c r="L249" s="4" t="s">
        <v>5</v>
      </c>
      <c r="M249" s="8">
        <v>1</v>
      </c>
      <c r="N249" s="5">
        <v>80.42</v>
      </c>
      <c r="O249" s="6">
        <v>0</v>
      </c>
      <c r="P249" s="5">
        <v>41.72</v>
      </c>
      <c r="Q249" s="5">
        <f t="shared" si="12"/>
        <v>80.42</v>
      </c>
      <c r="R249" s="5">
        <f t="shared" si="13"/>
        <v>41.72</v>
      </c>
      <c r="S249" s="5">
        <f t="shared" si="14"/>
        <v>38.700000000000003</v>
      </c>
      <c r="T249" s="7">
        <f t="shared" si="15"/>
        <v>0.4812235762248197</v>
      </c>
    </row>
    <row r="250" spans="1:20" ht="15.6">
      <c r="A250" s="2">
        <v>4067</v>
      </c>
      <c r="B250" s="3">
        <v>46076</v>
      </c>
      <c r="C250" s="17">
        <f>YEAR(SalesDataTable[[#This Row],[Order Date]])</f>
        <v>2026</v>
      </c>
      <c r="D250" s="19" t="str">
        <f>"Q"&amp;ROUNDUP(MONTH(SalesDataTable[[#This Row],[Order Date]])/3,0)</f>
        <v>Q1</v>
      </c>
      <c r="E250" s="17">
        <f>MONTH(SalesDataTable[[#This Row],[Order Date]])</f>
        <v>2</v>
      </c>
      <c r="F250" s="19" t="str">
        <f>TEXT(SalesDataTable[[#This Row],[Order Date]],"MMM")</f>
        <v>Feb</v>
      </c>
      <c r="G250" s="4" t="s">
        <v>20</v>
      </c>
      <c r="H250" s="4" t="s">
        <v>47</v>
      </c>
      <c r="I250" s="4" t="s">
        <v>2</v>
      </c>
      <c r="J250" s="4" t="s">
        <v>3</v>
      </c>
      <c r="K250" s="4" t="s">
        <v>23</v>
      </c>
      <c r="L250" s="4" t="s">
        <v>51</v>
      </c>
      <c r="M250" s="8">
        <v>2</v>
      </c>
      <c r="N250" s="5">
        <v>122.17</v>
      </c>
      <c r="O250" s="6">
        <v>0</v>
      </c>
      <c r="P250" s="5">
        <v>60.62</v>
      </c>
      <c r="Q250" s="5">
        <f t="shared" si="12"/>
        <v>244.34</v>
      </c>
      <c r="R250" s="5">
        <f t="shared" si="13"/>
        <v>121.24</v>
      </c>
      <c r="S250" s="5">
        <f t="shared" si="14"/>
        <v>123.10000000000001</v>
      </c>
      <c r="T250" s="7">
        <f t="shared" si="15"/>
        <v>0.50380617172792019</v>
      </c>
    </row>
    <row r="251" spans="1:20" ht="15.6">
      <c r="A251" s="2">
        <v>287</v>
      </c>
      <c r="B251" s="3">
        <v>46077</v>
      </c>
      <c r="C251" s="17">
        <f>YEAR(SalesDataTable[[#This Row],[Order Date]])</f>
        <v>2026</v>
      </c>
      <c r="D251" s="19" t="str">
        <f>"Q"&amp;ROUNDUP(MONTH(SalesDataTable[[#This Row],[Order Date]])/3,0)</f>
        <v>Q1</v>
      </c>
      <c r="E251" s="17">
        <f>MONTH(SalesDataTable[[#This Row],[Order Date]])</f>
        <v>2</v>
      </c>
      <c r="F251" s="19" t="str">
        <f>TEXT(SalesDataTable[[#This Row],[Order Date]],"MMM")</f>
        <v>Feb</v>
      </c>
      <c r="G251" s="4" t="s">
        <v>6</v>
      </c>
      <c r="H251" s="4" t="s">
        <v>27</v>
      </c>
      <c r="I251" s="4" t="s">
        <v>28</v>
      </c>
      <c r="J251" s="4" t="s">
        <v>13</v>
      </c>
      <c r="K251" s="4" t="s">
        <v>14</v>
      </c>
      <c r="L251" s="4" t="s">
        <v>48</v>
      </c>
      <c r="M251" s="8">
        <v>1</v>
      </c>
      <c r="N251" s="5">
        <v>164.6</v>
      </c>
      <c r="O251" s="6">
        <v>0</v>
      </c>
      <c r="P251" s="5">
        <v>85.07</v>
      </c>
      <c r="Q251" s="5">
        <f t="shared" si="12"/>
        <v>164.6</v>
      </c>
      <c r="R251" s="5">
        <f t="shared" si="13"/>
        <v>85.07</v>
      </c>
      <c r="S251" s="5">
        <f t="shared" si="14"/>
        <v>79.53</v>
      </c>
      <c r="T251" s="7">
        <f t="shared" si="15"/>
        <v>0.48317132442284327</v>
      </c>
    </row>
    <row r="252" spans="1:20" ht="15.6">
      <c r="A252" s="2">
        <v>794</v>
      </c>
      <c r="B252" s="3">
        <v>46077</v>
      </c>
      <c r="C252" s="17">
        <f>YEAR(SalesDataTable[[#This Row],[Order Date]])</f>
        <v>2026</v>
      </c>
      <c r="D252" s="19" t="str">
        <f>"Q"&amp;ROUNDUP(MONTH(SalesDataTable[[#This Row],[Order Date]])/3,0)</f>
        <v>Q1</v>
      </c>
      <c r="E252" s="17">
        <f>MONTH(SalesDataTable[[#This Row],[Order Date]])</f>
        <v>2</v>
      </c>
      <c r="F252" s="19" t="str">
        <f>TEXT(SalesDataTable[[#This Row],[Order Date]],"MMM")</f>
        <v>Feb</v>
      </c>
      <c r="G252" s="4" t="s">
        <v>6</v>
      </c>
      <c r="H252" s="4" t="s">
        <v>49</v>
      </c>
      <c r="I252" s="4" t="s">
        <v>2</v>
      </c>
      <c r="J252" s="4" t="s">
        <v>13</v>
      </c>
      <c r="K252" s="4" t="s">
        <v>14</v>
      </c>
      <c r="L252" s="4" t="s">
        <v>44</v>
      </c>
      <c r="M252" s="8">
        <v>1</v>
      </c>
      <c r="N252" s="5">
        <v>132.19999999999999</v>
      </c>
      <c r="O252" s="6">
        <v>0</v>
      </c>
      <c r="P252" s="5">
        <v>67.180000000000007</v>
      </c>
      <c r="Q252" s="5">
        <f t="shared" si="12"/>
        <v>132.19999999999999</v>
      </c>
      <c r="R252" s="5">
        <f t="shared" si="13"/>
        <v>67.180000000000007</v>
      </c>
      <c r="S252" s="5">
        <f t="shared" si="14"/>
        <v>65.019999999999982</v>
      </c>
      <c r="T252" s="7">
        <f t="shared" si="15"/>
        <v>0.49183055975794243</v>
      </c>
    </row>
    <row r="253" spans="1:20" ht="15.6">
      <c r="A253" s="2">
        <v>1609</v>
      </c>
      <c r="B253" s="3">
        <v>46077</v>
      </c>
      <c r="C253" s="17">
        <f>YEAR(SalesDataTable[[#This Row],[Order Date]])</f>
        <v>2026</v>
      </c>
      <c r="D253" s="19" t="str">
        <f>"Q"&amp;ROUNDUP(MONTH(SalesDataTable[[#This Row],[Order Date]])/3,0)</f>
        <v>Q1</v>
      </c>
      <c r="E253" s="17">
        <f>MONTH(SalesDataTable[[#This Row],[Order Date]])</f>
        <v>2</v>
      </c>
      <c r="F253" s="19" t="str">
        <f>TEXT(SalesDataTable[[#This Row],[Order Date]],"MMM")</f>
        <v>Feb</v>
      </c>
      <c r="G253" s="4" t="s">
        <v>20</v>
      </c>
      <c r="H253" s="4" t="s">
        <v>21</v>
      </c>
      <c r="I253" s="4" t="s">
        <v>2</v>
      </c>
      <c r="J253" s="4" t="s">
        <v>3</v>
      </c>
      <c r="K253" s="4" t="s">
        <v>4</v>
      </c>
      <c r="L253" s="4" t="s">
        <v>26</v>
      </c>
      <c r="M253" s="8">
        <v>2</v>
      </c>
      <c r="N253" s="5">
        <v>40.700000000000003</v>
      </c>
      <c r="O253" s="6">
        <v>0</v>
      </c>
      <c r="P253" s="5">
        <v>16.63</v>
      </c>
      <c r="Q253" s="5">
        <f t="shared" si="12"/>
        <v>81.400000000000006</v>
      </c>
      <c r="R253" s="5">
        <f t="shared" si="13"/>
        <v>33.26</v>
      </c>
      <c r="S253" s="5">
        <f t="shared" si="14"/>
        <v>48.140000000000008</v>
      </c>
      <c r="T253" s="7">
        <f t="shared" si="15"/>
        <v>0.59140049140049145</v>
      </c>
    </row>
    <row r="254" spans="1:20" ht="15.6">
      <c r="A254" s="2">
        <v>4921</v>
      </c>
      <c r="B254" s="3">
        <v>46077</v>
      </c>
      <c r="C254" s="17">
        <f>YEAR(SalesDataTable[[#This Row],[Order Date]])</f>
        <v>2026</v>
      </c>
      <c r="D254" s="19" t="str">
        <f>"Q"&amp;ROUNDUP(MONTH(SalesDataTable[[#This Row],[Order Date]])/3,0)</f>
        <v>Q1</v>
      </c>
      <c r="E254" s="17">
        <f>MONTH(SalesDataTable[[#This Row],[Order Date]])</f>
        <v>2</v>
      </c>
      <c r="F254" s="19" t="str">
        <f>TEXT(SalesDataTable[[#This Row],[Order Date]],"MMM")</f>
        <v>Feb</v>
      </c>
      <c r="G254" s="4" t="s">
        <v>6</v>
      </c>
      <c r="H254" s="4" t="s">
        <v>43</v>
      </c>
      <c r="I254" s="4" t="s">
        <v>2</v>
      </c>
      <c r="J254" s="4" t="s">
        <v>3</v>
      </c>
      <c r="K254" s="4" t="s">
        <v>14</v>
      </c>
      <c r="L254" s="4" t="s">
        <v>15</v>
      </c>
      <c r="M254" s="8">
        <v>1</v>
      </c>
      <c r="N254" s="5">
        <v>35.39</v>
      </c>
      <c r="O254" s="6">
        <v>0</v>
      </c>
      <c r="P254" s="5">
        <v>13.93</v>
      </c>
      <c r="Q254" s="5">
        <f t="shared" si="12"/>
        <v>35.39</v>
      </c>
      <c r="R254" s="5">
        <f t="shared" si="13"/>
        <v>13.93</v>
      </c>
      <c r="S254" s="5">
        <f t="shared" si="14"/>
        <v>21.46</v>
      </c>
      <c r="T254" s="7">
        <f t="shared" si="15"/>
        <v>0.60638598474145244</v>
      </c>
    </row>
    <row r="255" spans="1:20" ht="15.6">
      <c r="A255" s="2">
        <v>2209</v>
      </c>
      <c r="B255" s="3">
        <v>46078</v>
      </c>
      <c r="C255" s="17">
        <f>YEAR(SalesDataTable[[#This Row],[Order Date]])</f>
        <v>2026</v>
      </c>
      <c r="D255" s="19" t="str">
        <f>"Q"&amp;ROUNDUP(MONTH(SalesDataTable[[#This Row],[Order Date]])/3,0)</f>
        <v>Q1</v>
      </c>
      <c r="E255" s="17">
        <f>MONTH(SalesDataTable[[#This Row],[Order Date]])</f>
        <v>2</v>
      </c>
      <c r="F255" s="19" t="str">
        <f>TEXT(SalesDataTable[[#This Row],[Order Date]],"MMM")</f>
        <v>Feb</v>
      </c>
      <c r="G255" s="4" t="s">
        <v>0</v>
      </c>
      <c r="H255" s="4" t="s">
        <v>1</v>
      </c>
      <c r="I255" s="4" t="s">
        <v>2</v>
      </c>
      <c r="J255" s="4" t="s">
        <v>16</v>
      </c>
      <c r="K255" s="4" t="s">
        <v>4</v>
      </c>
      <c r="L255" s="4" t="s">
        <v>22</v>
      </c>
      <c r="M255" s="8">
        <v>5</v>
      </c>
      <c r="N255" s="5">
        <v>50.58</v>
      </c>
      <c r="O255" s="6">
        <v>0.1</v>
      </c>
      <c r="P255" s="5">
        <v>22.42</v>
      </c>
      <c r="Q255" s="5">
        <f t="shared" si="12"/>
        <v>227.60999999999999</v>
      </c>
      <c r="R255" s="5">
        <f t="shared" si="13"/>
        <v>112.10000000000001</v>
      </c>
      <c r="S255" s="5">
        <f t="shared" si="14"/>
        <v>115.50999999999998</v>
      </c>
      <c r="T255" s="7">
        <f t="shared" si="15"/>
        <v>0.50749088352884308</v>
      </c>
    </row>
    <row r="256" spans="1:20" ht="15.6">
      <c r="A256" s="2">
        <v>4757</v>
      </c>
      <c r="B256" s="3">
        <v>46078</v>
      </c>
      <c r="C256" s="17">
        <f>YEAR(SalesDataTable[[#This Row],[Order Date]])</f>
        <v>2026</v>
      </c>
      <c r="D256" s="19" t="str">
        <f>"Q"&amp;ROUNDUP(MONTH(SalesDataTable[[#This Row],[Order Date]])/3,0)</f>
        <v>Q1</v>
      </c>
      <c r="E256" s="17">
        <f>MONTH(SalesDataTable[[#This Row],[Order Date]])</f>
        <v>2</v>
      </c>
      <c r="F256" s="19" t="str">
        <f>TEXT(SalesDataTable[[#This Row],[Order Date]],"MMM")</f>
        <v>Feb</v>
      </c>
      <c r="G256" s="4" t="s">
        <v>6</v>
      </c>
      <c r="H256" s="4" t="s">
        <v>41</v>
      </c>
      <c r="I256" s="4" t="s">
        <v>28</v>
      </c>
      <c r="J256" s="4" t="s">
        <v>16</v>
      </c>
      <c r="K256" s="4" t="s">
        <v>34</v>
      </c>
      <c r="L256" s="4" t="s">
        <v>45</v>
      </c>
      <c r="M256" s="8">
        <v>2</v>
      </c>
      <c r="N256" s="5">
        <v>49.48</v>
      </c>
      <c r="O256" s="6">
        <v>0</v>
      </c>
      <c r="P256" s="5">
        <v>21.37</v>
      </c>
      <c r="Q256" s="5">
        <f t="shared" si="12"/>
        <v>98.96</v>
      </c>
      <c r="R256" s="5">
        <f t="shared" si="13"/>
        <v>42.74</v>
      </c>
      <c r="S256" s="5">
        <f t="shared" si="14"/>
        <v>56.219999999999992</v>
      </c>
      <c r="T256" s="7">
        <f t="shared" si="15"/>
        <v>0.5681083265966046</v>
      </c>
    </row>
    <row r="257" spans="1:20" ht="15.6">
      <c r="A257" s="2">
        <v>5155</v>
      </c>
      <c r="B257" s="3">
        <v>46078</v>
      </c>
      <c r="C257" s="17">
        <f>YEAR(SalesDataTable[[#This Row],[Order Date]])</f>
        <v>2026</v>
      </c>
      <c r="D257" s="19" t="str">
        <f>"Q"&amp;ROUNDUP(MONTH(SalesDataTable[[#This Row],[Order Date]])/3,0)</f>
        <v>Q1</v>
      </c>
      <c r="E257" s="17">
        <f>MONTH(SalesDataTable[[#This Row],[Order Date]])</f>
        <v>2</v>
      </c>
      <c r="F257" s="19" t="str">
        <f>TEXT(SalesDataTable[[#This Row],[Order Date]],"MMM")</f>
        <v>Feb</v>
      </c>
      <c r="G257" s="4" t="s">
        <v>20</v>
      </c>
      <c r="H257" s="4" t="s">
        <v>47</v>
      </c>
      <c r="I257" s="4" t="s">
        <v>19</v>
      </c>
      <c r="J257" s="4" t="s">
        <v>13</v>
      </c>
      <c r="K257" s="4" t="s">
        <v>34</v>
      </c>
      <c r="L257" s="4" t="s">
        <v>45</v>
      </c>
      <c r="M257" s="8">
        <v>1</v>
      </c>
      <c r="N257" s="5">
        <v>50.51</v>
      </c>
      <c r="O257" s="6">
        <v>0</v>
      </c>
      <c r="P257" s="5">
        <v>21.4</v>
      </c>
      <c r="Q257" s="5">
        <f t="shared" si="12"/>
        <v>50.51</v>
      </c>
      <c r="R257" s="5">
        <f t="shared" si="13"/>
        <v>21.4</v>
      </c>
      <c r="S257" s="5">
        <f t="shared" si="14"/>
        <v>29.11</v>
      </c>
      <c r="T257" s="7">
        <f t="shared" si="15"/>
        <v>0.57632152049099195</v>
      </c>
    </row>
    <row r="258" spans="1:20" ht="15.6">
      <c r="A258" s="2">
        <v>1737</v>
      </c>
      <c r="B258" s="3">
        <v>46079</v>
      </c>
      <c r="C258" s="17">
        <f>YEAR(SalesDataTable[[#This Row],[Order Date]])</f>
        <v>2026</v>
      </c>
      <c r="D258" s="19" t="str">
        <f>"Q"&amp;ROUNDUP(MONTH(SalesDataTable[[#This Row],[Order Date]])/3,0)</f>
        <v>Q1</v>
      </c>
      <c r="E258" s="17">
        <f>MONTH(SalesDataTable[[#This Row],[Order Date]])</f>
        <v>2</v>
      </c>
      <c r="F258" s="19" t="str">
        <f>TEXT(SalesDataTable[[#This Row],[Order Date]],"MMM")</f>
        <v>Feb</v>
      </c>
      <c r="G258" s="4" t="s">
        <v>0</v>
      </c>
      <c r="H258" s="4" t="s">
        <v>50</v>
      </c>
      <c r="I258" s="4" t="s">
        <v>2</v>
      </c>
      <c r="J258" s="4" t="s">
        <v>13</v>
      </c>
      <c r="K258" s="4" t="s">
        <v>23</v>
      </c>
      <c r="L258" s="4" t="s">
        <v>51</v>
      </c>
      <c r="M258" s="8">
        <v>2</v>
      </c>
      <c r="N258" s="5">
        <v>122.16</v>
      </c>
      <c r="O258" s="6">
        <v>0</v>
      </c>
      <c r="P258" s="5">
        <v>61.31</v>
      </c>
      <c r="Q258" s="5">
        <f t="shared" ref="Q258:Q321" si="16">M258*N258*(1-O258)</f>
        <v>244.32</v>
      </c>
      <c r="R258" s="5">
        <f t="shared" ref="R258:R321" si="17">M258*P258</f>
        <v>122.62</v>
      </c>
      <c r="S258" s="5">
        <f t="shared" ref="S258:S321" si="18">Q258-R258</f>
        <v>121.69999999999999</v>
      </c>
      <c r="T258" s="7">
        <f t="shared" ref="T258:T321" si="19">IFERROR(S258/Q258,0)</f>
        <v>0.49811722331368691</v>
      </c>
    </row>
    <row r="259" spans="1:20" ht="15.6">
      <c r="A259" s="2">
        <v>1905</v>
      </c>
      <c r="B259" s="3">
        <v>46079</v>
      </c>
      <c r="C259" s="17">
        <f>YEAR(SalesDataTable[[#This Row],[Order Date]])</f>
        <v>2026</v>
      </c>
      <c r="D259" s="19" t="str">
        <f>"Q"&amp;ROUNDUP(MONTH(SalesDataTable[[#This Row],[Order Date]])/3,0)</f>
        <v>Q1</v>
      </c>
      <c r="E259" s="17">
        <f>MONTH(SalesDataTable[[#This Row],[Order Date]])</f>
        <v>2</v>
      </c>
      <c r="F259" s="19" t="str">
        <f>TEXT(SalesDataTable[[#This Row],[Order Date]],"MMM")</f>
        <v>Feb</v>
      </c>
      <c r="G259" s="4" t="s">
        <v>20</v>
      </c>
      <c r="H259" s="4" t="s">
        <v>31</v>
      </c>
      <c r="I259" s="4" t="s">
        <v>19</v>
      </c>
      <c r="J259" s="4" t="s">
        <v>3</v>
      </c>
      <c r="K259" s="4" t="s">
        <v>4</v>
      </c>
      <c r="L259" s="4" t="s">
        <v>22</v>
      </c>
      <c r="M259" s="8">
        <v>3</v>
      </c>
      <c r="N259" s="5">
        <v>51.32</v>
      </c>
      <c r="O259" s="6">
        <v>0.1</v>
      </c>
      <c r="P259" s="5">
        <v>22.62</v>
      </c>
      <c r="Q259" s="5">
        <f t="shared" si="16"/>
        <v>138.56400000000002</v>
      </c>
      <c r="R259" s="5">
        <f t="shared" si="17"/>
        <v>67.86</v>
      </c>
      <c r="S259" s="5">
        <f t="shared" si="18"/>
        <v>70.704000000000022</v>
      </c>
      <c r="T259" s="7">
        <f t="shared" si="19"/>
        <v>0.51026240581969351</v>
      </c>
    </row>
    <row r="260" spans="1:20" ht="15.6">
      <c r="A260" s="2">
        <v>2359</v>
      </c>
      <c r="B260" s="3">
        <v>46079</v>
      </c>
      <c r="C260" s="17">
        <f>YEAR(SalesDataTable[[#This Row],[Order Date]])</f>
        <v>2026</v>
      </c>
      <c r="D260" s="19" t="str">
        <f>"Q"&amp;ROUNDUP(MONTH(SalesDataTable[[#This Row],[Order Date]])/3,0)</f>
        <v>Q1</v>
      </c>
      <c r="E260" s="17">
        <f>MONTH(SalesDataTable[[#This Row],[Order Date]])</f>
        <v>2</v>
      </c>
      <c r="F260" s="19" t="str">
        <f>TEXT(SalesDataTable[[#This Row],[Order Date]],"MMM")</f>
        <v>Feb</v>
      </c>
      <c r="G260" s="4" t="s">
        <v>11</v>
      </c>
      <c r="H260" s="4" t="s">
        <v>39</v>
      </c>
      <c r="I260" s="4" t="s">
        <v>2</v>
      </c>
      <c r="J260" s="4" t="s">
        <v>3</v>
      </c>
      <c r="K260" s="4" t="s">
        <v>23</v>
      </c>
      <c r="L260" s="4" t="s">
        <v>29</v>
      </c>
      <c r="M260" s="8">
        <v>2</v>
      </c>
      <c r="N260" s="5">
        <v>195.92</v>
      </c>
      <c r="O260" s="6">
        <v>0.05</v>
      </c>
      <c r="P260" s="5">
        <v>104.13</v>
      </c>
      <c r="Q260" s="5">
        <f t="shared" si="16"/>
        <v>372.24799999999993</v>
      </c>
      <c r="R260" s="5">
        <f t="shared" si="17"/>
        <v>208.26</v>
      </c>
      <c r="S260" s="5">
        <f t="shared" si="18"/>
        <v>163.98799999999994</v>
      </c>
      <c r="T260" s="7">
        <f t="shared" si="19"/>
        <v>0.4405342674775955</v>
      </c>
    </row>
    <row r="261" spans="1:20" ht="15.6">
      <c r="A261" s="2">
        <v>3666</v>
      </c>
      <c r="B261" s="3">
        <v>46079</v>
      </c>
      <c r="C261" s="17">
        <f>YEAR(SalesDataTable[[#This Row],[Order Date]])</f>
        <v>2026</v>
      </c>
      <c r="D261" s="19" t="str">
        <f>"Q"&amp;ROUNDUP(MONTH(SalesDataTable[[#This Row],[Order Date]])/3,0)</f>
        <v>Q1</v>
      </c>
      <c r="E261" s="17">
        <f>MONTH(SalesDataTable[[#This Row],[Order Date]])</f>
        <v>2</v>
      </c>
      <c r="F261" s="19" t="str">
        <f>TEXT(SalesDataTable[[#This Row],[Order Date]],"MMM")</f>
        <v>Feb</v>
      </c>
      <c r="G261" s="4" t="s">
        <v>0</v>
      </c>
      <c r="H261" s="4" t="s">
        <v>50</v>
      </c>
      <c r="I261" s="4" t="s">
        <v>2</v>
      </c>
      <c r="J261" s="4" t="s">
        <v>3</v>
      </c>
      <c r="K261" s="4" t="s">
        <v>14</v>
      </c>
      <c r="L261" s="4" t="s">
        <v>15</v>
      </c>
      <c r="M261" s="8">
        <v>1</v>
      </c>
      <c r="N261" s="5">
        <v>36.19</v>
      </c>
      <c r="O261" s="6">
        <v>0.1</v>
      </c>
      <c r="P261" s="5">
        <v>13.62</v>
      </c>
      <c r="Q261" s="5">
        <f t="shared" si="16"/>
        <v>32.570999999999998</v>
      </c>
      <c r="R261" s="5">
        <f t="shared" si="17"/>
        <v>13.62</v>
      </c>
      <c r="S261" s="5">
        <f t="shared" si="18"/>
        <v>18.951000000000001</v>
      </c>
      <c r="T261" s="7">
        <f t="shared" si="19"/>
        <v>0.58183660311319896</v>
      </c>
    </row>
    <row r="262" spans="1:20" ht="15.6">
      <c r="A262" s="2">
        <v>518</v>
      </c>
      <c r="B262" s="3">
        <v>46080</v>
      </c>
      <c r="C262" s="17">
        <f>YEAR(SalesDataTable[[#This Row],[Order Date]])</f>
        <v>2026</v>
      </c>
      <c r="D262" s="19" t="str">
        <f>"Q"&amp;ROUNDUP(MONTH(SalesDataTable[[#This Row],[Order Date]])/3,0)</f>
        <v>Q1</v>
      </c>
      <c r="E262" s="17">
        <f>MONTH(SalesDataTable[[#This Row],[Order Date]])</f>
        <v>2</v>
      </c>
      <c r="F262" s="19" t="str">
        <f>TEXT(SalesDataTable[[#This Row],[Order Date]],"MMM")</f>
        <v>Feb</v>
      </c>
      <c r="G262" s="4" t="s">
        <v>11</v>
      </c>
      <c r="H262" s="4" t="s">
        <v>12</v>
      </c>
      <c r="I262" s="4" t="s">
        <v>2</v>
      </c>
      <c r="J262" s="4" t="s">
        <v>13</v>
      </c>
      <c r="K262" s="4" t="s">
        <v>9</v>
      </c>
      <c r="L262" s="4" t="s">
        <v>46</v>
      </c>
      <c r="M262" s="8">
        <v>1</v>
      </c>
      <c r="N262" s="5">
        <v>72.97</v>
      </c>
      <c r="O262" s="6">
        <v>0</v>
      </c>
      <c r="P262" s="5">
        <v>32.43</v>
      </c>
      <c r="Q262" s="5">
        <f t="shared" si="16"/>
        <v>72.97</v>
      </c>
      <c r="R262" s="5">
        <f t="shared" si="17"/>
        <v>32.43</v>
      </c>
      <c r="S262" s="5">
        <f t="shared" si="18"/>
        <v>40.54</v>
      </c>
      <c r="T262" s="7">
        <f t="shared" si="19"/>
        <v>0.55557078251336167</v>
      </c>
    </row>
    <row r="263" spans="1:20" ht="15.6">
      <c r="A263" s="2">
        <v>892</v>
      </c>
      <c r="B263" s="3">
        <v>46080</v>
      </c>
      <c r="C263" s="17">
        <f>YEAR(SalesDataTable[[#This Row],[Order Date]])</f>
        <v>2026</v>
      </c>
      <c r="D263" s="19" t="str">
        <f>"Q"&amp;ROUNDUP(MONTH(SalesDataTable[[#This Row],[Order Date]])/3,0)</f>
        <v>Q1</v>
      </c>
      <c r="E263" s="17">
        <f>MONTH(SalesDataTable[[#This Row],[Order Date]])</f>
        <v>2</v>
      </c>
      <c r="F263" s="19" t="str">
        <f>TEXT(SalesDataTable[[#This Row],[Order Date]],"MMM")</f>
        <v>Feb</v>
      </c>
      <c r="G263" s="4" t="s">
        <v>20</v>
      </c>
      <c r="H263" s="4" t="s">
        <v>31</v>
      </c>
      <c r="I263" s="4" t="s">
        <v>8</v>
      </c>
      <c r="J263" s="4" t="s">
        <v>16</v>
      </c>
      <c r="K263" s="4" t="s">
        <v>14</v>
      </c>
      <c r="L263" s="4" t="s">
        <v>32</v>
      </c>
      <c r="M263" s="8">
        <v>12</v>
      </c>
      <c r="N263" s="5">
        <v>47.15</v>
      </c>
      <c r="O263" s="6">
        <v>0.1</v>
      </c>
      <c r="P263" s="5">
        <v>17.829999999999998</v>
      </c>
      <c r="Q263" s="5">
        <f t="shared" si="16"/>
        <v>509.21999999999997</v>
      </c>
      <c r="R263" s="5">
        <f t="shared" si="17"/>
        <v>213.95999999999998</v>
      </c>
      <c r="S263" s="5">
        <f t="shared" si="18"/>
        <v>295.26</v>
      </c>
      <c r="T263" s="7">
        <f t="shared" si="19"/>
        <v>0.57982797219276538</v>
      </c>
    </row>
    <row r="264" spans="1:20" ht="15.6">
      <c r="A264" s="2">
        <v>1115</v>
      </c>
      <c r="B264" s="3">
        <v>46080</v>
      </c>
      <c r="C264" s="17">
        <f>YEAR(SalesDataTable[[#This Row],[Order Date]])</f>
        <v>2026</v>
      </c>
      <c r="D264" s="19" t="str">
        <f>"Q"&amp;ROUNDUP(MONTH(SalesDataTable[[#This Row],[Order Date]])/3,0)</f>
        <v>Q1</v>
      </c>
      <c r="E264" s="17">
        <f>MONTH(SalesDataTable[[#This Row],[Order Date]])</f>
        <v>2</v>
      </c>
      <c r="F264" s="19" t="str">
        <f>TEXT(SalesDataTable[[#This Row],[Order Date]],"MMM")</f>
        <v>Feb</v>
      </c>
      <c r="G264" s="4" t="s">
        <v>0</v>
      </c>
      <c r="H264" s="4" t="s">
        <v>1</v>
      </c>
      <c r="I264" s="4" t="s">
        <v>19</v>
      </c>
      <c r="J264" s="4" t="s">
        <v>16</v>
      </c>
      <c r="K264" s="4" t="s">
        <v>14</v>
      </c>
      <c r="L264" s="4" t="s">
        <v>48</v>
      </c>
      <c r="M264" s="8">
        <v>3</v>
      </c>
      <c r="N264" s="5">
        <v>161.19999999999999</v>
      </c>
      <c r="O264" s="6">
        <v>0.1</v>
      </c>
      <c r="P264" s="5">
        <v>87.37</v>
      </c>
      <c r="Q264" s="5">
        <f t="shared" si="16"/>
        <v>435.23999999999995</v>
      </c>
      <c r="R264" s="5">
        <f t="shared" si="17"/>
        <v>262.11</v>
      </c>
      <c r="S264" s="5">
        <f t="shared" si="18"/>
        <v>173.12999999999994</v>
      </c>
      <c r="T264" s="7">
        <f t="shared" si="19"/>
        <v>0.39778053487730897</v>
      </c>
    </row>
    <row r="265" spans="1:20" ht="15.6">
      <c r="A265" s="2">
        <v>1186</v>
      </c>
      <c r="B265" s="3">
        <v>46080</v>
      </c>
      <c r="C265" s="17">
        <f>YEAR(SalesDataTable[[#This Row],[Order Date]])</f>
        <v>2026</v>
      </c>
      <c r="D265" s="19" t="str">
        <f>"Q"&amp;ROUNDUP(MONTH(SalesDataTable[[#This Row],[Order Date]])/3,0)</f>
        <v>Q1</v>
      </c>
      <c r="E265" s="17">
        <f>MONTH(SalesDataTable[[#This Row],[Order Date]])</f>
        <v>2</v>
      </c>
      <c r="F265" s="19" t="str">
        <f>TEXT(SalesDataTable[[#This Row],[Order Date]],"MMM")</f>
        <v>Feb</v>
      </c>
      <c r="G265" s="4" t="s">
        <v>0</v>
      </c>
      <c r="H265" s="4" t="s">
        <v>36</v>
      </c>
      <c r="I265" s="4" t="s">
        <v>19</v>
      </c>
      <c r="J265" s="4" t="s">
        <v>16</v>
      </c>
      <c r="K265" s="4" t="s">
        <v>4</v>
      </c>
      <c r="L265" s="4" t="s">
        <v>22</v>
      </c>
      <c r="M265" s="8">
        <v>1</v>
      </c>
      <c r="N265" s="5">
        <v>49.73</v>
      </c>
      <c r="O265" s="6">
        <v>0</v>
      </c>
      <c r="P265" s="5">
        <v>22</v>
      </c>
      <c r="Q265" s="5">
        <f t="shared" si="16"/>
        <v>49.73</v>
      </c>
      <c r="R265" s="5">
        <f t="shared" si="17"/>
        <v>22</v>
      </c>
      <c r="S265" s="5">
        <f t="shared" si="18"/>
        <v>27.729999999999997</v>
      </c>
      <c r="T265" s="7">
        <f t="shared" si="19"/>
        <v>0.55761109993967417</v>
      </c>
    </row>
    <row r="266" spans="1:20" ht="15.6">
      <c r="A266" s="2">
        <v>2093</v>
      </c>
      <c r="B266" s="3">
        <v>46080</v>
      </c>
      <c r="C266" s="17">
        <f>YEAR(SalesDataTable[[#This Row],[Order Date]])</f>
        <v>2026</v>
      </c>
      <c r="D266" s="19" t="str">
        <f>"Q"&amp;ROUNDUP(MONTH(SalesDataTable[[#This Row],[Order Date]])/3,0)</f>
        <v>Q1</v>
      </c>
      <c r="E266" s="17">
        <f>MONTH(SalesDataTable[[#This Row],[Order Date]])</f>
        <v>2</v>
      </c>
      <c r="F266" s="19" t="str">
        <f>TEXT(SalesDataTable[[#This Row],[Order Date]],"MMM")</f>
        <v>Feb</v>
      </c>
      <c r="G266" s="4" t="s">
        <v>11</v>
      </c>
      <c r="H266" s="4" t="s">
        <v>52</v>
      </c>
      <c r="I266" s="4" t="s">
        <v>2</v>
      </c>
      <c r="J266" s="4" t="s">
        <v>3</v>
      </c>
      <c r="K266" s="4" t="s">
        <v>23</v>
      </c>
      <c r="L266" s="4" t="s">
        <v>51</v>
      </c>
      <c r="M266" s="8">
        <v>2</v>
      </c>
      <c r="N266" s="5">
        <v>126.19</v>
      </c>
      <c r="O266" s="6">
        <v>0</v>
      </c>
      <c r="P266" s="5">
        <v>58.99</v>
      </c>
      <c r="Q266" s="5">
        <f t="shared" si="16"/>
        <v>252.38</v>
      </c>
      <c r="R266" s="5">
        <f t="shared" si="17"/>
        <v>117.98</v>
      </c>
      <c r="S266" s="5">
        <f t="shared" si="18"/>
        <v>134.39999999999998</v>
      </c>
      <c r="T266" s="7">
        <f t="shared" si="19"/>
        <v>0.5325303114351374</v>
      </c>
    </row>
    <row r="267" spans="1:20" ht="15.6">
      <c r="A267" s="2">
        <v>2136</v>
      </c>
      <c r="B267" s="3">
        <v>46080</v>
      </c>
      <c r="C267" s="17">
        <f>YEAR(SalesDataTable[[#This Row],[Order Date]])</f>
        <v>2026</v>
      </c>
      <c r="D267" s="19" t="str">
        <f>"Q"&amp;ROUNDUP(MONTH(SalesDataTable[[#This Row],[Order Date]])/3,0)</f>
        <v>Q1</v>
      </c>
      <c r="E267" s="17">
        <f>MONTH(SalesDataTable[[#This Row],[Order Date]])</f>
        <v>2</v>
      </c>
      <c r="F267" s="19" t="str">
        <f>TEXT(SalesDataTable[[#This Row],[Order Date]],"MMM")</f>
        <v>Feb</v>
      </c>
      <c r="G267" s="4" t="s">
        <v>6</v>
      </c>
      <c r="H267" s="4" t="s">
        <v>43</v>
      </c>
      <c r="I267" s="4" t="s">
        <v>2</v>
      </c>
      <c r="J267" s="4" t="s">
        <v>3</v>
      </c>
      <c r="K267" s="4" t="s">
        <v>14</v>
      </c>
      <c r="L267" s="4" t="s">
        <v>44</v>
      </c>
      <c r="M267" s="8">
        <v>2</v>
      </c>
      <c r="N267" s="5">
        <v>135.38999999999999</v>
      </c>
      <c r="O267" s="6">
        <v>0.05</v>
      </c>
      <c r="P267" s="5">
        <v>65.69</v>
      </c>
      <c r="Q267" s="5">
        <f t="shared" si="16"/>
        <v>257.24099999999999</v>
      </c>
      <c r="R267" s="5">
        <f t="shared" si="17"/>
        <v>131.38</v>
      </c>
      <c r="S267" s="5">
        <f t="shared" si="18"/>
        <v>125.86099999999999</v>
      </c>
      <c r="T267" s="7">
        <f t="shared" si="19"/>
        <v>0.48927270536189799</v>
      </c>
    </row>
    <row r="268" spans="1:20" ht="15.6">
      <c r="A268" s="2">
        <v>3538</v>
      </c>
      <c r="B268" s="3">
        <v>46080</v>
      </c>
      <c r="C268" s="17">
        <f>YEAR(SalesDataTable[[#This Row],[Order Date]])</f>
        <v>2026</v>
      </c>
      <c r="D268" s="19" t="str">
        <f>"Q"&amp;ROUNDUP(MONTH(SalesDataTable[[#This Row],[Order Date]])/3,0)</f>
        <v>Q1</v>
      </c>
      <c r="E268" s="17">
        <f>MONTH(SalesDataTable[[#This Row],[Order Date]])</f>
        <v>2</v>
      </c>
      <c r="F268" s="19" t="str">
        <f>TEXT(SalesDataTable[[#This Row],[Order Date]],"MMM")</f>
        <v>Feb</v>
      </c>
      <c r="G268" s="4" t="s">
        <v>6</v>
      </c>
      <c r="H268" s="4" t="s">
        <v>49</v>
      </c>
      <c r="I268" s="4" t="s">
        <v>8</v>
      </c>
      <c r="J268" s="4" t="s">
        <v>16</v>
      </c>
      <c r="K268" s="4" t="s">
        <v>34</v>
      </c>
      <c r="L268" s="4" t="s">
        <v>35</v>
      </c>
      <c r="M268" s="8">
        <v>12</v>
      </c>
      <c r="N268" s="5">
        <v>41.27</v>
      </c>
      <c r="O268" s="6">
        <v>0.1</v>
      </c>
      <c r="P268" s="5">
        <v>14.71</v>
      </c>
      <c r="Q268" s="5">
        <f t="shared" si="16"/>
        <v>445.71600000000001</v>
      </c>
      <c r="R268" s="5">
        <f t="shared" si="17"/>
        <v>176.52</v>
      </c>
      <c r="S268" s="5">
        <f t="shared" si="18"/>
        <v>269.19600000000003</v>
      </c>
      <c r="T268" s="7">
        <f t="shared" si="19"/>
        <v>0.60396306168053204</v>
      </c>
    </row>
    <row r="269" spans="1:20" ht="15.6">
      <c r="A269" s="2">
        <v>3891</v>
      </c>
      <c r="B269" s="3">
        <v>46080</v>
      </c>
      <c r="C269" s="17">
        <f>YEAR(SalesDataTable[[#This Row],[Order Date]])</f>
        <v>2026</v>
      </c>
      <c r="D269" s="19" t="str">
        <f>"Q"&amp;ROUNDUP(MONTH(SalesDataTable[[#This Row],[Order Date]])/3,0)</f>
        <v>Q1</v>
      </c>
      <c r="E269" s="17">
        <f>MONTH(SalesDataTable[[#This Row],[Order Date]])</f>
        <v>2</v>
      </c>
      <c r="F269" s="19" t="str">
        <f>TEXT(SalesDataTable[[#This Row],[Order Date]],"MMM")</f>
        <v>Feb</v>
      </c>
      <c r="G269" s="4" t="s">
        <v>0</v>
      </c>
      <c r="H269" s="4" t="s">
        <v>1</v>
      </c>
      <c r="I269" s="4" t="s">
        <v>19</v>
      </c>
      <c r="J269" s="4" t="s">
        <v>3</v>
      </c>
      <c r="K269" s="4" t="s">
        <v>4</v>
      </c>
      <c r="L269" s="4" t="s">
        <v>5</v>
      </c>
      <c r="M269" s="8">
        <v>1</v>
      </c>
      <c r="N269" s="5">
        <v>82.04</v>
      </c>
      <c r="O269" s="6">
        <v>0.1</v>
      </c>
      <c r="P269" s="5">
        <v>41.46</v>
      </c>
      <c r="Q269" s="5">
        <f t="shared" si="16"/>
        <v>73.836000000000013</v>
      </c>
      <c r="R269" s="5">
        <f t="shared" si="17"/>
        <v>41.46</v>
      </c>
      <c r="S269" s="5">
        <f t="shared" si="18"/>
        <v>32.376000000000012</v>
      </c>
      <c r="T269" s="7">
        <f t="shared" si="19"/>
        <v>0.43848529172761264</v>
      </c>
    </row>
    <row r="270" spans="1:20" ht="15.6">
      <c r="A270" s="2">
        <v>3917</v>
      </c>
      <c r="B270" s="3">
        <v>46080</v>
      </c>
      <c r="C270" s="17">
        <f>YEAR(SalesDataTable[[#This Row],[Order Date]])</f>
        <v>2026</v>
      </c>
      <c r="D270" s="19" t="str">
        <f>"Q"&amp;ROUNDUP(MONTH(SalesDataTable[[#This Row],[Order Date]])/3,0)</f>
        <v>Q1</v>
      </c>
      <c r="E270" s="17">
        <f>MONTH(SalesDataTable[[#This Row],[Order Date]])</f>
        <v>2</v>
      </c>
      <c r="F270" s="19" t="str">
        <f>TEXT(SalesDataTable[[#This Row],[Order Date]],"MMM")</f>
        <v>Feb</v>
      </c>
      <c r="G270" s="4" t="s">
        <v>20</v>
      </c>
      <c r="H270" s="4" t="s">
        <v>21</v>
      </c>
      <c r="I270" s="4" t="s">
        <v>2</v>
      </c>
      <c r="J270" s="4" t="s">
        <v>3</v>
      </c>
      <c r="K270" s="4" t="s">
        <v>14</v>
      </c>
      <c r="L270" s="4" t="s">
        <v>15</v>
      </c>
      <c r="M270" s="8">
        <v>3</v>
      </c>
      <c r="N270" s="5">
        <v>36.630000000000003</v>
      </c>
      <c r="O270" s="6">
        <v>0</v>
      </c>
      <c r="P270" s="5">
        <v>13.26</v>
      </c>
      <c r="Q270" s="5">
        <f t="shared" si="16"/>
        <v>109.89000000000001</v>
      </c>
      <c r="R270" s="5">
        <f t="shared" si="17"/>
        <v>39.78</v>
      </c>
      <c r="S270" s="5">
        <f t="shared" si="18"/>
        <v>70.110000000000014</v>
      </c>
      <c r="T270" s="7">
        <f t="shared" si="19"/>
        <v>0.63800163800163801</v>
      </c>
    </row>
    <row r="271" spans="1:20" ht="15.6">
      <c r="A271" s="2">
        <v>4594</v>
      </c>
      <c r="B271" s="3">
        <v>46080</v>
      </c>
      <c r="C271" s="17">
        <f>YEAR(SalesDataTable[[#This Row],[Order Date]])</f>
        <v>2026</v>
      </c>
      <c r="D271" s="19" t="str">
        <f>"Q"&amp;ROUNDUP(MONTH(SalesDataTable[[#This Row],[Order Date]])/3,0)</f>
        <v>Q1</v>
      </c>
      <c r="E271" s="17">
        <f>MONTH(SalesDataTable[[#This Row],[Order Date]])</f>
        <v>2</v>
      </c>
      <c r="F271" s="19" t="str">
        <f>TEXT(SalesDataTable[[#This Row],[Order Date]],"MMM")</f>
        <v>Feb</v>
      </c>
      <c r="G271" s="4" t="s">
        <v>20</v>
      </c>
      <c r="H271" s="4" t="s">
        <v>31</v>
      </c>
      <c r="I271" s="4" t="s">
        <v>19</v>
      </c>
      <c r="J271" s="4" t="s">
        <v>3</v>
      </c>
      <c r="K271" s="4" t="s">
        <v>9</v>
      </c>
      <c r="L271" s="4" t="s">
        <v>10</v>
      </c>
      <c r="M271" s="8">
        <v>5</v>
      </c>
      <c r="N271" s="5">
        <v>92.94</v>
      </c>
      <c r="O271" s="6">
        <v>0.05</v>
      </c>
      <c r="P271" s="5">
        <v>46.47</v>
      </c>
      <c r="Q271" s="5">
        <f t="shared" si="16"/>
        <v>441.46499999999997</v>
      </c>
      <c r="R271" s="5">
        <f t="shared" si="17"/>
        <v>232.35</v>
      </c>
      <c r="S271" s="5">
        <f t="shared" si="18"/>
        <v>209.11499999999998</v>
      </c>
      <c r="T271" s="7">
        <f t="shared" si="19"/>
        <v>0.47368421052631576</v>
      </c>
    </row>
    <row r="272" spans="1:20" ht="15.6">
      <c r="A272" s="2">
        <v>4750</v>
      </c>
      <c r="B272" s="3">
        <v>46080</v>
      </c>
      <c r="C272" s="17">
        <f>YEAR(SalesDataTable[[#This Row],[Order Date]])</f>
        <v>2026</v>
      </c>
      <c r="D272" s="19" t="str">
        <f>"Q"&amp;ROUNDUP(MONTH(SalesDataTable[[#This Row],[Order Date]])/3,0)</f>
        <v>Q1</v>
      </c>
      <c r="E272" s="17">
        <f>MONTH(SalesDataTable[[#This Row],[Order Date]])</f>
        <v>2</v>
      </c>
      <c r="F272" s="19" t="str">
        <f>TEXT(SalesDataTable[[#This Row],[Order Date]],"MMM")</f>
        <v>Feb</v>
      </c>
      <c r="G272" s="4" t="s">
        <v>6</v>
      </c>
      <c r="H272" s="4" t="s">
        <v>43</v>
      </c>
      <c r="I272" s="4" t="s">
        <v>19</v>
      </c>
      <c r="J272" s="4" t="s">
        <v>3</v>
      </c>
      <c r="K272" s="4" t="s">
        <v>34</v>
      </c>
      <c r="L272" s="4" t="s">
        <v>38</v>
      </c>
      <c r="M272" s="8">
        <v>2</v>
      </c>
      <c r="N272" s="5">
        <v>120.44</v>
      </c>
      <c r="O272" s="6">
        <v>0.05</v>
      </c>
      <c r="P272" s="5">
        <v>68.98</v>
      </c>
      <c r="Q272" s="5">
        <f t="shared" si="16"/>
        <v>228.83599999999998</v>
      </c>
      <c r="R272" s="5">
        <f t="shared" si="17"/>
        <v>137.96</v>
      </c>
      <c r="S272" s="5">
        <f t="shared" si="18"/>
        <v>90.875999999999976</v>
      </c>
      <c r="T272" s="7">
        <f t="shared" si="19"/>
        <v>0.3971228303239</v>
      </c>
    </row>
    <row r="273" spans="1:20" ht="15.6">
      <c r="A273" s="2">
        <v>4960</v>
      </c>
      <c r="B273" s="3">
        <v>46080</v>
      </c>
      <c r="C273" s="17">
        <f>YEAR(SalesDataTable[[#This Row],[Order Date]])</f>
        <v>2026</v>
      </c>
      <c r="D273" s="19" t="str">
        <f>"Q"&amp;ROUNDUP(MONTH(SalesDataTable[[#This Row],[Order Date]])/3,0)</f>
        <v>Q1</v>
      </c>
      <c r="E273" s="17">
        <f>MONTH(SalesDataTable[[#This Row],[Order Date]])</f>
        <v>2</v>
      </c>
      <c r="F273" s="19" t="str">
        <f>TEXT(SalesDataTable[[#This Row],[Order Date]],"MMM")</f>
        <v>Feb</v>
      </c>
      <c r="G273" s="4" t="s">
        <v>6</v>
      </c>
      <c r="H273" s="4" t="s">
        <v>27</v>
      </c>
      <c r="I273" s="4" t="s">
        <v>28</v>
      </c>
      <c r="J273" s="4" t="s">
        <v>13</v>
      </c>
      <c r="K273" s="4" t="s">
        <v>14</v>
      </c>
      <c r="L273" s="4" t="s">
        <v>15</v>
      </c>
      <c r="M273" s="8">
        <v>2</v>
      </c>
      <c r="N273" s="5">
        <v>36.130000000000003</v>
      </c>
      <c r="O273" s="6">
        <v>0</v>
      </c>
      <c r="P273" s="5">
        <v>13.72</v>
      </c>
      <c r="Q273" s="5">
        <f t="shared" si="16"/>
        <v>72.260000000000005</v>
      </c>
      <c r="R273" s="5">
        <f t="shared" si="17"/>
        <v>27.44</v>
      </c>
      <c r="S273" s="5">
        <f t="shared" si="18"/>
        <v>44.820000000000007</v>
      </c>
      <c r="T273" s="7">
        <f t="shared" si="19"/>
        <v>0.62026017160254643</v>
      </c>
    </row>
    <row r="274" spans="1:20" ht="15.6">
      <c r="A274" s="2">
        <v>4245</v>
      </c>
      <c r="B274" s="3">
        <v>46081</v>
      </c>
      <c r="C274" s="17">
        <f>YEAR(SalesDataTable[[#This Row],[Order Date]])</f>
        <v>2026</v>
      </c>
      <c r="D274" s="19" t="str">
        <f>"Q"&amp;ROUNDUP(MONTH(SalesDataTable[[#This Row],[Order Date]])/3,0)</f>
        <v>Q1</v>
      </c>
      <c r="E274" s="17">
        <f>MONTH(SalesDataTable[[#This Row],[Order Date]])</f>
        <v>2</v>
      </c>
      <c r="F274" s="19" t="str">
        <f>TEXT(SalesDataTable[[#This Row],[Order Date]],"MMM")</f>
        <v>Feb</v>
      </c>
      <c r="G274" s="4" t="s">
        <v>6</v>
      </c>
      <c r="H274" s="4" t="s">
        <v>7</v>
      </c>
      <c r="I274" s="4" t="s">
        <v>19</v>
      </c>
      <c r="J274" s="4" t="s">
        <v>3</v>
      </c>
      <c r="K274" s="4" t="s">
        <v>34</v>
      </c>
      <c r="L274" s="4" t="s">
        <v>38</v>
      </c>
      <c r="M274" s="8">
        <v>1</v>
      </c>
      <c r="N274" s="5">
        <v>124.97</v>
      </c>
      <c r="O274" s="6">
        <v>0.1</v>
      </c>
      <c r="P274" s="5">
        <v>69.790000000000006</v>
      </c>
      <c r="Q274" s="5">
        <f t="shared" si="16"/>
        <v>112.473</v>
      </c>
      <c r="R274" s="5">
        <f t="shared" si="17"/>
        <v>69.790000000000006</v>
      </c>
      <c r="S274" s="5">
        <f t="shared" si="18"/>
        <v>42.682999999999993</v>
      </c>
      <c r="T274" s="7">
        <f t="shared" si="19"/>
        <v>0.37949552337005321</v>
      </c>
    </row>
    <row r="275" spans="1:20" ht="15.6">
      <c r="A275" s="2">
        <v>4664</v>
      </c>
      <c r="B275" s="3">
        <v>46081</v>
      </c>
      <c r="C275" s="17">
        <f>YEAR(SalesDataTable[[#This Row],[Order Date]])</f>
        <v>2026</v>
      </c>
      <c r="D275" s="19" t="str">
        <f>"Q"&amp;ROUNDUP(MONTH(SalesDataTable[[#This Row],[Order Date]])/3,0)</f>
        <v>Q1</v>
      </c>
      <c r="E275" s="17">
        <f>MONTH(SalesDataTable[[#This Row],[Order Date]])</f>
        <v>2</v>
      </c>
      <c r="F275" s="19" t="str">
        <f>TEXT(SalesDataTable[[#This Row],[Order Date]],"MMM")</f>
        <v>Feb</v>
      </c>
      <c r="G275" s="4" t="s">
        <v>20</v>
      </c>
      <c r="H275" s="4" t="s">
        <v>47</v>
      </c>
      <c r="I275" s="4" t="s">
        <v>2</v>
      </c>
      <c r="J275" s="4" t="s">
        <v>3</v>
      </c>
      <c r="K275" s="4" t="s">
        <v>14</v>
      </c>
      <c r="L275" s="4" t="s">
        <v>48</v>
      </c>
      <c r="M275" s="8">
        <v>1</v>
      </c>
      <c r="N275" s="5">
        <v>163.31</v>
      </c>
      <c r="O275" s="6">
        <v>0.05</v>
      </c>
      <c r="P275" s="5">
        <v>87.22</v>
      </c>
      <c r="Q275" s="5">
        <f t="shared" si="16"/>
        <v>155.14449999999999</v>
      </c>
      <c r="R275" s="5">
        <f t="shared" si="17"/>
        <v>87.22</v>
      </c>
      <c r="S275" s="5">
        <f t="shared" si="18"/>
        <v>67.924499999999995</v>
      </c>
      <c r="T275" s="7">
        <f t="shared" si="19"/>
        <v>0.43781442461705056</v>
      </c>
    </row>
    <row r="276" spans="1:20" ht="15.6">
      <c r="A276" s="2">
        <v>383</v>
      </c>
      <c r="B276" s="3">
        <v>46082</v>
      </c>
      <c r="C276" s="17">
        <f>YEAR(SalesDataTable[[#This Row],[Order Date]])</f>
        <v>2026</v>
      </c>
      <c r="D276" s="19" t="str">
        <f>"Q"&amp;ROUNDUP(MONTH(SalesDataTable[[#This Row],[Order Date]])/3,0)</f>
        <v>Q1</v>
      </c>
      <c r="E276" s="17">
        <f>MONTH(SalesDataTable[[#This Row],[Order Date]])</f>
        <v>3</v>
      </c>
      <c r="F276" s="19" t="str">
        <f>TEXT(SalesDataTable[[#This Row],[Order Date]],"MMM")</f>
        <v>Mar</v>
      </c>
      <c r="G276" s="4" t="s">
        <v>11</v>
      </c>
      <c r="H276" s="4" t="s">
        <v>12</v>
      </c>
      <c r="I276" s="4" t="s">
        <v>19</v>
      </c>
      <c r="J276" s="4" t="s">
        <v>3</v>
      </c>
      <c r="K276" s="4" t="s">
        <v>9</v>
      </c>
      <c r="L276" s="4" t="s">
        <v>10</v>
      </c>
      <c r="M276" s="8">
        <v>3</v>
      </c>
      <c r="N276" s="5">
        <v>92.76</v>
      </c>
      <c r="O276" s="6">
        <v>0</v>
      </c>
      <c r="P276" s="5">
        <v>45.84</v>
      </c>
      <c r="Q276" s="5">
        <f t="shared" si="16"/>
        <v>278.28000000000003</v>
      </c>
      <c r="R276" s="5">
        <f t="shared" si="17"/>
        <v>137.52000000000001</v>
      </c>
      <c r="S276" s="5">
        <f t="shared" si="18"/>
        <v>140.76000000000002</v>
      </c>
      <c r="T276" s="7">
        <f t="shared" si="19"/>
        <v>0.50582147477360928</v>
      </c>
    </row>
    <row r="277" spans="1:20" ht="15.6">
      <c r="A277" s="2">
        <v>730</v>
      </c>
      <c r="B277" s="3">
        <v>46082</v>
      </c>
      <c r="C277" s="17">
        <f>YEAR(SalesDataTable[[#This Row],[Order Date]])</f>
        <v>2026</v>
      </c>
      <c r="D277" s="19" t="str">
        <f>"Q"&amp;ROUNDUP(MONTH(SalesDataTable[[#This Row],[Order Date]])/3,0)</f>
        <v>Q1</v>
      </c>
      <c r="E277" s="17">
        <f>MONTH(SalesDataTable[[#This Row],[Order Date]])</f>
        <v>3</v>
      </c>
      <c r="F277" s="19" t="str">
        <f>TEXT(SalesDataTable[[#This Row],[Order Date]],"MMM")</f>
        <v>Mar</v>
      </c>
      <c r="G277" s="4" t="s">
        <v>0</v>
      </c>
      <c r="H277" s="4" t="s">
        <v>50</v>
      </c>
      <c r="I277" s="4" t="s">
        <v>8</v>
      </c>
      <c r="J277" s="4" t="s">
        <v>16</v>
      </c>
      <c r="K277" s="4" t="s">
        <v>34</v>
      </c>
      <c r="L277" s="4" t="s">
        <v>35</v>
      </c>
      <c r="M277" s="8">
        <v>5</v>
      </c>
      <c r="N277" s="5">
        <v>41.31</v>
      </c>
      <c r="O277" s="6">
        <v>0.1</v>
      </c>
      <c r="P277" s="5">
        <v>15.14</v>
      </c>
      <c r="Q277" s="5">
        <f t="shared" si="16"/>
        <v>185.89500000000001</v>
      </c>
      <c r="R277" s="5">
        <f t="shared" si="17"/>
        <v>75.7</v>
      </c>
      <c r="S277" s="5">
        <f t="shared" si="18"/>
        <v>110.19500000000001</v>
      </c>
      <c r="T277" s="7">
        <f t="shared" si="19"/>
        <v>0.59278087092175691</v>
      </c>
    </row>
    <row r="278" spans="1:20" ht="15.6">
      <c r="A278" s="2">
        <v>985</v>
      </c>
      <c r="B278" s="3">
        <v>46082</v>
      </c>
      <c r="C278" s="17">
        <f>YEAR(SalesDataTable[[#This Row],[Order Date]])</f>
        <v>2026</v>
      </c>
      <c r="D278" s="19" t="str">
        <f>"Q"&amp;ROUNDUP(MONTH(SalesDataTable[[#This Row],[Order Date]])/3,0)</f>
        <v>Q1</v>
      </c>
      <c r="E278" s="17">
        <f>MONTH(SalesDataTable[[#This Row],[Order Date]])</f>
        <v>3</v>
      </c>
      <c r="F278" s="19" t="str">
        <f>TEXT(SalesDataTable[[#This Row],[Order Date]],"MMM")</f>
        <v>Mar</v>
      </c>
      <c r="G278" s="4" t="s">
        <v>6</v>
      </c>
      <c r="H278" s="4" t="s">
        <v>49</v>
      </c>
      <c r="I278" s="4" t="s">
        <v>28</v>
      </c>
      <c r="J278" s="4" t="s">
        <v>13</v>
      </c>
      <c r="K278" s="4" t="s">
        <v>34</v>
      </c>
      <c r="L278" s="4" t="s">
        <v>35</v>
      </c>
      <c r="M278" s="8">
        <v>2</v>
      </c>
      <c r="N278" s="5">
        <v>41.23</v>
      </c>
      <c r="O278" s="6">
        <v>0</v>
      </c>
      <c r="P278" s="5">
        <v>14.28</v>
      </c>
      <c r="Q278" s="5">
        <f t="shared" si="16"/>
        <v>82.46</v>
      </c>
      <c r="R278" s="5">
        <f t="shared" si="17"/>
        <v>28.56</v>
      </c>
      <c r="S278" s="5">
        <f t="shared" si="18"/>
        <v>53.899999999999991</v>
      </c>
      <c r="T278" s="7">
        <f t="shared" si="19"/>
        <v>0.65365025466893034</v>
      </c>
    </row>
    <row r="279" spans="1:20" ht="15.6">
      <c r="A279" s="2">
        <v>1457</v>
      </c>
      <c r="B279" s="3">
        <v>46082</v>
      </c>
      <c r="C279" s="17">
        <f>YEAR(SalesDataTable[[#This Row],[Order Date]])</f>
        <v>2026</v>
      </c>
      <c r="D279" s="19" t="str">
        <f>"Q"&amp;ROUNDUP(MONTH(SalesDataTable[[#This Row],[Order Date]])/3,0)</f>
        <v>Q1</v>
      </c>
      <c r="E279" s="17">
        <f>MONTH(SalesDataTable[[#This Row],[Order Date]])</f>
        <v>3</v>
      </c>
      <c r="F279" s="19" t="str">
        <f>TEXT(SalesDataTable[[#This Row],[Order Date]],"MMM")</f>
        <v>Mar</v>
      </c>
      <c r="G279" s="4" t="s">
        <v>6</v>
      </c>
      <c r="H279" s="4" t="s">
        <v>7</v>
      </c>
      <c r="I279" s="4" t="s">
        <v>2</v>
      </c>
      <c r="J279" s="4" t="s">
        <v>13</v>
      </c>
      <c r="K279" s="4" t="s">
        <v>14</v>
      </c>
      <c r="L279" s="4" t="s">
        <v>15</v>
      </c>
      <c r="M279" s="8">
        <v>1</v>
      </c>
      <c r="N279" s="5">
        <v>36.47</v>
      </c>
      <c r="O279" s="6">
        <v>0.05</v>
      </c>
      <c r="P279" s="5">
        <v>13.21</v>
      </c>
      <c r="Q279" s="5">
        <f t="shared" si="16"/>
        <v>34.646499999999996</v>
      </c>
      <c r="R279" s="5">
        <f t="shared" si="17"/>
        <v>13.21</v>
      </c>
      <c r="S279" s="5">
        <f t="shared" si="18"/>
        <v>21.436499999999995</v>
      </c>
      <c r="T279" s="7">
        <f t="shared" si="19"/>
        <v>0.61872050567878423</v>
      </c>
    </row>
    <row r="280" spans="1:20" ht="15.6">
      <c r="A280" s="2">
        <v>2558</v>
      </c>
      <c r="B280" s="3">
        <v>46082</v>
      </c>
      <c r="C280" s="17">
        <f>YEAR(SalesDataTable[[#This Row],[Order Date]])</f>
        <v>2026</v>
      </c>
      <c r="D280" s="19" t="str">
        <f>"Q"&amp;ROUNDUP(MONTH(SalesDataTable[[#This Row],[Order Date]])/3,0)</f>
        <v>Q1</v>
      </c>
      <c r="E280" s="17">
        <f>MONTH(SalesDataTable[[#This Row],[Order Date]])</f>
        <v>3</v>
      </c>
      <c r="F280" s="19" t="str">
        <f>TEXT(SalesDataTable[[#This Row],[Order Date]],"MMM")</f>
        <v>Mar</v>
      </c>
      <c r="G280" s="4" t="s">
        <v>0</v>
      </c>
      <c r="H280" s="4" t="s">
        <v>50</v>
      </c>
      <c r="I280" s="4" t="s">
        <v>28</v>
      </c>
      <c r="J280" s="4" t="s">
        <v>13</v>
      </c>
      <c r="K280" s="4" t="s">
        <v>34</v>
      </c>
      <c r="L280" s="4" t="s">
        <v>42</v>
      </c>
      <c r="M280" s="8">
        <v>1</v>
      </c>
      <c r="N280" s="5">
        <v>36.67</v>
      </c>
      <c r="O280" s="6">
        <v>0</v>
      </c>
      <c r="P280" s="5">
        <v>13.97</v>
      </c>
      <c r="Q280" s="5">
        <f t="shared" si="16"/>
        <v>36.67</v>
      </c>
      <c r="R280" s="5">
        <f t="shared" si="17"/>
        <v>13.97</v>
      </c>
      <c r="S280" s="5">
        <f t="shared" si="18"/>
        <v>22.700000000000003</v>
      </c>
      <c r="T280" s="7">
        <f t="shared" si="19"/>
        <v>0.61903463321516228</v>
      </c>
    </row>
    <row r="281" spans="1:20" ht="15.6">
      <c r="A281" s="2">
        <v>3024</v>
      </c>
      <c r="B281" s="3">
        <v>46082</v>
      </c>
      <c r="C281" s="17">
        <f>YEAR(SalesDataTable[[#This Row],[Order Date]])</f>
        <v>2026</v>
      </c>
      <c r="D281" s="19" t="str">
        <f>"Q"&amp;ROUNDUP(MONTH(SalesDataTable[[#This Row],[Order Date]])/3,0)</f>
        <v>Q1</v>
      </c>
      <c r="E281" s="17">
        <f>MONTH(SalesDataTable[[#This Row],[Order Date]])</f>
        <v>3</v>
      </c>
      <c r="F281" s="19" t="str">
        <f>TEXT(SalesDataTable[[#This Row],[Order Date]],"MMM")</f>
        <v>Mar</v>
      </c>
      <c r="G281" s="4" t="s">
        <v>6</v>
      </c>
      <c r="H281" s="4" t="s">
        <v>41</v>
      </c>
      <c r="I281" s="4" t="s">
        <v>2</v>
      </c>
      <c r="J281" s="4" t="s">
        <v>16</v>
      </c>
      <c r="K281" s="4" t="s">
        <v>4</v>
      </c>
      <c r="L281" s="4" t="s">
        <v>22</v>
      </c>
      <c r="M281" s="8">
        <v>2</v>
      </c>
      <c r="N281" s="5">
        <v>51.87</v>
      </c>
      <c r="O281" s="6">
        <v>0.1</v>
      </c>
      <c r="P281" s="5">
        <v>22.95</v>
      </c>
      <c r="Q281" s="5">
        <f t="shared" si="16"/>
        <v>93.366</v>
      </c>
      <c r="R281" s="5">
        <f t="shared" si="17"/>
        <v>45.9</v>
      </c>
      <c r="S281" s="5">
        <f t="shared" si="18"/>
        <v>47.466000000000001</v>
      </c>
      <c r="T281" s="7">
        <f t="shared" si="19"/>
        <v>0.50838635049161363</v>
      </c>
    </row>
    <row r="282" spans="1:20" ht="15.6">
      <c r="A282" s="2">
        <v>3225</v>
      </c>
      <c r="B282" s="3">
        <v>46082</v>
      </c>
      <c r="C282" s="17">
        <f>YEAR(SalesDataTable[[#This Row],[Order Date]])</f>
        <v>2026</v>
      </c>
      <c r="D282" s="19" t="str">
        <f>"Q"&amp;ROUNDUP(MONTH(SalesDataTable[[#This Row],[Order Date]])/3,0)</f>
        <v>Q1</v>
      </c>
      <c r="E282" s="17">
        <f>MONTH(SalesDataTable[[#This Row],[Order Date]])</f>
        <v>3</v>
      </c>
      <c r="F282" s="19" t="str">
        <f>TEXT(SalesDataTable[[#This Row],[Order Date]],"MMM")</f>
        <v>Mar</v>
      </c>
      <c r="G282" s="4" t="s">
        <v>11</v>
      </c>
      <c r="H282" s="4" t="s">
        <v>12</v>
      </c>
      <c r="I282" s="4" t="s">
        <v>19</v>
      </c>
      <c r="J282" s="4" t="s">
        <v>16</v>
      </c>
      <c r="K282" s="4" t="s">
        <v>23</v>
      </c>
      <c r="L282" s="4" t="s">
        <v>29</v>
      </c>
      <c r="M282" s="8">
        <v>1</v>
      </c>
      <c r="N282" s="5">
        <v>195.06</v>
      </c>
      <c r="O282" s="6">
        <v>0.1</v>
      </c>
      <c r="P282" s="5">
        <v>106.68</v>
      </c>
      <c r="Q282" s="5">
        <f t="shared" si="16"/>
        <v>175.554</v>
      </c>
      <c r="R282" s="5">
        <f t="shared" si="17"/>
        <v>106.68</v>
      </c>
      <c r="S282" s="5">
        <f t="shared" si="18"/>
        <v>68.873999999999995</v>
      </c>
      <c r="T282" s="7">
        <f t="shared" si="19"/>
        <v>0.39232372945076727</v>
      </c>
    </row>
    <row r="283" spans="1:20" ht="15.6">
      <c r="A283" s="2">
        <v>3551</v>
      </c>
      <c r="B283" s="3">
        <v>46082</v>
      </c>
      <c r="C283" s="17">
        <f>YEAR(SalesDataTable[[#This Row],[Order Date]])</f>
        <v>2026</v>
      </c>
      <c r="D283" s="19" t="str">
        <f>"Q"&amp;ROUNDUP(MONTH(SalesDataTable[[#This Row],[Order Date]])/3,0)</f>
        <v>Q1</v>
      </c>
      <c r="E283" s="17">
        <f>MONTH(SalesDataTable[[#This Row],[Order Date]])</f>
        <v>3</v>
      </c>
      <c r="F283" s="19" t="str">
        <f>TEXT(SalesDataTable[[#This Row],[Order Date]],"MMM")</f>
        <v>Mar</v>
      </c>
      <c r="G283" s="4" t="s">
        <v>6</v>
      </c>
      <c r="H283" s="4" t="s">
        <v>41</v>
      </c>
      <c r="I283" s="4" t="s">
        <v>28</v>
      </c>
      <c r="J283" s="4" t="s">
        <v>3</v>
      </c>
      <c r="K283" s="4" t="s">
        <v>4</v>
      </c>
      <c r="L283" s="4" t="s">
        <v>30</v>
      </c>
      <c r="M283" s="8">
        <v>2</v>
      </c>
      <c r="N283" s="5">
        <v>100.79</v>
      </c>
      <c r="O283" s="6">
        <v>0.05</v>
      </c>
      <c r="P283" s="5">
        <v>49</v>
      </c>
      <c r="Q283" s="5">
        <f t="shared" si="16"/>
        <v>191.501</v>
      </c>
      <c r="R283" s="5">
        <f t="shared" si="17"/>
        <v>98</v>
      </c>
      <c r="S283" s="5">
        <f t="shared" si="18"/>
        <v>93.501000000000005</v>
      </c>
      <c r="T283" s="7">
        <f t="shared" si="19"/>
        <v>0.48825332504791097</v>
      </c>
    </row>
    <row r="284" spans="1:20" ht="15.6">
      <c r="A284" s="2">
        <v>4157</v>
      </c>
      <c r="B284" s="3">
        <v>46082</v>
      </c>
      <c r="C284" s="17">
        <f>YEAR(SalesDataTable[[#This Row],[Order Date]])</f>
        <v>2026</v>
      </c>
      <c r="D284" s="19" t="str">
        <f>"Q"&amp;ROUNDUP(MONTH(SalesDataTable[[#This Row],[Order Date]])/3,0)</f>
        <v>Q1</v>
      </c>
      <c r="E284" s="17">
        <f>MONTH(SalesDataTable[[#This Row],[Order Date]])</f>
        <v>3</v>
      </c>
      <c r="F284" s="19" t="str">
        <f>TEXT(SalesDataTable[[#This Row],[Order Date]],"MMM")</f>
        <v>Mar</v>
      </c>
      <c r="G284" s="4" t="s">
        <v>20</v>
      </c>
      <c r="H284" s="4" t="s">
        <v>33</v>
      </c>
      <c r="I284" s="4" t="s">
        <v>2</v>
      </c>
      <c r="J284" s="4" t="s">
        <v>13</v>
      </c>
      <c r="K284" s="4" t="s">
        <v>4</v>
      </c>
      <c r="L284" s="4" t="s">
        <v>22</v>
      </c>
      <c r="M284" s="8">
        <v>5</v>
      </c>
      <c r="N284" s="5">
        <v>51.92</v>
      </c>
      <c r="O284" s="6">
        <v>0.15</v>
      </c>
      <c r="P284" s="5">
        <v>22.24</v>
      </c>
      <c r="Q284" s="5">
        <f t="shared" si="16"/>
        <v>220.66000000000003</v>
      </c>
      <c r="R284" s="5">
        <f t="shared" si="17"/>
        <v>111.19999999999999</v>
      </c>
      <c r="S284" s="5">
        <f t="shared" si="18"/>
        <v>109.46000000000004</v>
      </c>
      <c r="T284" s="7">
        <f t="shared" si="19"/>
        <v>0.49605728269736254</v>
      </c>
    </row>
    <row r="285" spans="1:20" ht="15.6">
      <c r="A285" s="2">
        <v>4398</v>
      </c>
      <c r="B285" s="3">
        <v>46082</v>
      </c>
      <c r="C285" s="17">
        <f>YEAR(SalesDataTable[[#This Row],[Order Date]])</f>
        <v>2026</v>
      </c>
      <c r="D285" s="19" t="str">
        <f>"Q"&amp;ROUNDUP(MONTH(SalesDataTable[[#This Row],[Order Date]])/3,0)</f>
        <v>Q1</v>
      </c>
      <c r="E285" s="17">
        <f>MONTH(SalesDataTable[[#This Row],[Order Date]])</f>
        <v>3</v>
      </c>
      <c r="F285" s="19" t="str">
        <f>TEXT(SalesDataTable[[#This Row],[Order Date]],"MMM")</f>
        <v>Mar</v>
      </c>
      <c r="G285" s="4" t="s">
        <v>20</v>
      </c>
      <c r="H285" s="4" t="s">
        <v>31</v>
      </c>
      <c r="I285" s="4" t="s">
        <v>2</v>
      </c>
      <c r="J285" s="4" t="s">
        <v>13</v>
      </c>
      <c r="K285" s="4" t="s">
        <v>23</v>
      </c>
      <c r="L285" s="4" t="s">
        <v>51</v>
      </c>
      <c r="M285" s="8">
        <v>1</v>
      </c>
      <c r="N285" s="5">
        <v>123.99</v>
      </c>
      <c r="O285" s="6">
        <v>0.05</v>
      </c>
      <c r="P285" s="5">
        <v>61.67</v>
      </c>
      <c r="Q285" s="5">
        <f t="shared" si="16"/>
        <v>117.79049999999999</v>
      </c>
      <c r="R285" s="5">
        <f t="shared" si="17"/>
        <v>61.67</v>
      </c>
      <c r="S285" s="5">
        <f t="shared" si="18"/>
        <v>56.120499999999993</v>
      </c>
      <c r="T285" s="7">
        <f t="shared" si="19"/>
        <v>0.47644334644984099</v>
      </c>
    </row>
    <row r="286" spans="1:20" ht="15.6">
      <c r="A286" s="2">
        <v>4951</v>
      </c>
      <c r="B286" s="3">
        <v>46082</v>
      </c>
      <c r="C286" s="17">
        <f>YEAR(SalesDataTable[[#This Row],[Order Date]])</f>
        <v>2026</v>
      </c>
      <c r="D286" s="19" t="str">
        <f>"Q"&amp;ROUNDUP(MONTH(SalesDataTable[[#This Row],[Order Date]])/3,0)</f>
        <v>Q1</v>
      </c>
      <c r="E286" s="17">
        <f>MONTH(SalesDataTable[[#This Row],[Order Date]])</f>
        <v>3</v>
      </c>
      <c r="F286" s="19" t="str">
        <f>TEXT(SalesDataTable[[#This Row],[Order Date]],"MMM")</f>
        <v>Mar</v>
      </c>
      <c r="G286" s="4" t="s">
        <v>6</v>
      </c>
      <c r="H286" s="4" t="s">
        <v>49</v>
      </c>
      <c r="I286" s="4" t="s">
        <v>2</v>
      </c>
      <c r="J286" s="4" t="s">
        <v>13</v>
      </c>
      <c r="K286" s="4" t="s">
        <v>23</v>
      </c>
      <c r="L286" s="4" t="s">
        <v>24</v>
      </c>
      <c r="M286" s="8">
        <v>1</v>
      </c>
      <c r="N286" s="5">
        <v>344.8</v>
      </c>
      <c r="O286" s="6">
        <v>0.05</v>
      </c>
      <c r="P286" s="5">
        <v>196.14</v>
      </c>
      <c r="Q286" s="5">
        <f t="shared" si="16"/>
        <v>327.56</v>
      </c>
      <c r="R286" s="5">
        <f t="shared" si="17"/>
        <v>196.14</v>
      </c>
      <c r="S286" s="5">
        <f t="shared" si="18"/>
        <v>131.42000000000002</v>
      </c>
      <c r="T286" s="7">
        <f t="shared" si="19"/>
        <v>0.40120893882036884</v>
      </c>
    </row>
    <row r="287" spans="1:20" ht="15.6">
      <c r="A287" s="2">
        <v>1354</v>
      </c>
      <c r="B287" s="3">
        <v>46083</v>
      </c>
      <c r="C287" s="17">
        <f>YEAR(SalesDataTable[[#This Row],[Order Date]])</f>
        <v>2026</v>
      </c>
      <c r="D287" s="19" t="str">
        <f>"Q"&amp;ROUNDUP(MONTH(SalesDataTable[[#This Row],[Order Date]])/3,0)</f>
        <v>Q1</v>
      </c>
      <c r="E287" s="17">
        <f>MONTH(SalesDataTable[[#This Row],[Order Date]])</f>
        <v>3</v>
      </c>
      <c r="F287" s="19" t="str">
        <f>TEXT(SalesDataTable[[#This Row],[Order Date]],"MMM")</f>
        <v>Mar</v>
      </c>
      <c r="G287" s="4" t="s">
        <v>20</v>
      </c>
      <c r="H287" s="4" t="s">
        <v>33</v>
      </c>
      <c r="I287" s="4" t="s">
        <v>28</v>
      </c>
      <c r="J287" s="4" t="s">
        <v>3</v>
      </c>
      <c r="K287" s="4" t="s">
        <v>14</v>
      </c>
      <c r="L287" s="4" t="s">
        <v>44</v>
      </c>
      <c r="M287" s="8">
        <v>3</v>
      </c>
      <c r="N287" s="5">
        <v>131.91999999999999</v>
      </c>
      <c r="O287" s="6">
        <v>0.05</v>
      </c>
      <c r="P287" s="5">
        <v>67.47</v>
      </c>
      <c r="Q287" s="5">
        <f t="shared" si="16"/>
        <v>375.97199999999998</v>
      </c>
      <c r="R287" s="5">
        <f t="shared" si="17"/>
        <v>202.41</v>
      </c>
      <c r="S287" s="5">
        <f t="shared" si="18"/>
        <v>173.56199999999998</v>
      </c>
      <c r="T287" s="7">
        <f t="shared" si="19"/>
        <v>0.46163544093709102</v>
      </c>
    </row>
    <row r="288" spans="1:20" ht="15.6">
      <c r="A288" s="2">
        <v>2042</v>
      </c>
      <c r="B288" s="3">
        <v>46083</v>
      </c>
      <c r="C288" s="17">
        <f>YEAR(SalesDataTable[[#This Row],[Order Date]])</f>
        <v>2026</v>
      </c>
      <c r="D288" s="19" t="str">
        <f>"Q"&amp;ROUNDUP(MONTH(SalesDataTable[[#This Row],[Order Date]])/3,0)</f>
        <v>Q1</v>
      </c>
      <c r="E288" s="17">
        <f>MONTH(SalesDataTable[[#This Row],[Order Date]])</f>
        <v>3</v>
      </c>
      <c r="F288" s="19" t="str">
        <f>TEXT(SalesDataTable[[#This Row],[Order Date]],"MMM")</f>
        <v>Mar</v>
      </c>
      <c r="G288" s="4" t="s">
        <v>11</v>
      </c>
      <c r="H288" s="4" t="s">
        <v>52</v>
      </c>
      <c r="I288" s="4" t="s">
        <v>2</v>
      </c>
      <c r="J288" s="4" t="s">
        <v>16</v>
      </c>
      <c r="K288" s="4" t="s">
        <v>9</v>
      </c>
      <c r="L288" s="4" t="s">
        <v>17</v>
      </c>
      <c r="M288" s="8">
        <v>3</v>
      </c>
      <c r="N288" s="5">
        <v>146.99</v>
      </c>
      <c r="O288" s="6">
        <v>0</v>
      </c>
      <c r="P288" s="5">
        <v>80.069999999999993</v>
      </c>
      <c r="Q288" s="5">
        <f t="shared" si="16"/>
        <v>440.97</v>
      </c>
      <c r="R288" s="5">
        <f t="shared" si="17"/>
        <v>240.20999999999998</v>
      </c>
      <c r="S288" s="5">
        <f t="shared" si="18"/>
        <v>200.76000000000005</v>
      </c>
      <c r="T288" s="7">
        <f t="shared" si="19"/>
        <v>0.45526906592285199</v>
      </c>
    </row>
    <row r="289" spans="1:20" ht="15.6">
      <c r="A289" s="2">
        <v>3895</v>
      </c>
      <c r="B289" s="3">
        <v>46083</v>
      </c>
      <c r="C289" s="17">
        <f>YEAR(SalesDataTable[[#This Row],[Order Date]])</f>
        <v>2026</v>
      </c>
      <c r="D289" s="19" t="str">
        <f>"Q"&amp;ROUNDUP(MONTH(SalesDataTable[[#This Row],[Order Date]])/3,0)</f>
        <v>Q1</v>
      </c>
      <c r="E289" s="17">
        <f>MONTH(SalesDataTable[[#This Row],[Order Date]])</f>
        <v>3</v>
      </c>
      <c r="F289" s="19" t="str">
        <f>TEXT(SalesDataTable[[#This Row],[Order Date]],"MMM")</f>
        <v>Mar</v>
      </c>
      <c r="G289" s="4" t="s">
        <v>20</v>
      </c>
      <c r="H289" s="4" t="s">
        <v>31</v>
      </c>
      <c r="I289" s="4" t="s">
        <v>2</v>
      </c>
      <c r="J289" s="4" t="s">
        <v>16</v>
      </c>
      <c r="K289" s="4" t="s">
        <v>14</v>
      </c>
      <c r="L289" s="4" t="s">
        <v>48</v>
      </c>
      <c r="M289" s="8">
        <v>2</v>
      </c>
      <c r="N289" s="5">
        <v>164.74</v>
      </c>
      <c r="O289" s="6">
        <v>0.05</v>
      </c>
      <c r="P289" s="5">
        <v>89.9</v>
      </c>
      <c r="Q289" s="5">
        <f t="shared" si="16"/>
        <v>313.00600000000003</v>
      </c>
      <c r="R289" s="5">
        <f t="shared" si="17"/>
        <v>179.8</v>
      </c>
      <c r="S289" s="5">
        <f t="shared" si="18"/>
        <v>133.20600000000002</v>
      </c>
      <c r="T289" s="7">
        <f t="shared" si="19"/>
        <v>0.42557011686676932</v>
      </c>
    </row>
    <row r="290" spans="1:20" ht="15.6">
      <c r="A290" s="2">
        <v>5074</v>
      </c>
      <c r="B290" s="3">
        <v>46083</v>
      </c>
      <c r="C290" s="17">
        <f>YEAR(SalesDataTable[[#This Row],[Order Date]])</f>
        <v>2026</v>
      </c>
      <c r="D290" s="19" t="str">
        <f>"Q"&amp;ROUNDUP(MONTH(SalesDataTable[[#This Row],[Order Date]])/3,0)</f>
        <v>Q1</v>
      </c>
      <c r="E290" s="17">
        <f>MONTH(SalesDataTable[[#This Row],[Order Date]])</f>
        <v>3</v>
      </c>
      <c r="F290" s="19" t="str">
        <f>TEXT(SalesDataTable[[#This Row],[Order Date]],"MMM")</f>
        <v>Mar</v>
      </c>
      <c r="G290" s="4" t="s">
        <v>20</v>
      </c>
      <c r="H290" s="4" t="s">
        <v>31</v>
      </c>
      <c r="I290" s="4" t="s">
        <v>2</v>
      </c>
      <c r="J290" s="4" t="s">
        <v>3</v>
      </c>
      <c r="K290" s="4" t="s">
        <v>9</v>
      </c>
      <c r="L290" s="4" t="s">
        <v>10</v>
      </c>
      <c r="M290" s="8">
        <v>2</v>
      </c>
      <c r="N290" s="5">
        <v>89.81</v>
      </c>
      <c r="O290" s="6">
        <v>0</v>
      </c>
      <c r="P290" s="5">
        <v>46.44</v>
      </c>
      <c r="Q290" s="5">
        <f t="shared" si="16"/>
        <v>179.62</v>
      </c>
      <c r="R290" s="5">
        <f t="shared" si="17"/>
        <v>92.88</v>
      </c>
      <c r="S290" s="5">
        <f t="shared" si="18"/>
        <v>86.740000000000009</v>
      </c>
      <c r="T290" s="7">
        <f t="shared" si="19"/>
        <v>0.482908362097762</v>
      </c>
    </row>
    <row r="291" spans="1:20" ht="15.6">
      <c r="A291" s="2">
        <v>179</v>
      </c>
      <c r="B291" s="3">
        <v>46084</v>
      </c>
      <c r="C291" s="17">
        <f>YEAR(SalesDataTable[[#This Row],[Order Date]])</f>
        <v>2026</v>
      </c>
      <c r="D291" s="19" t="str">
        <f>"Q"&amp;ROUNDUP(MONTH(SalesDataTable[[#This Row],[Order Date]])/3,0)</f>
        <v>Q1</v>
      </c>
      <c r="E291" s="17">
        <f>MONTH(SalesDataTable[[#This Row],[Order Date]])</f>
        <v>3</v>
      </c>
      <c r="F291" s="19" t="str">
        <f>TEXT(SalesDataTable[[#This Row],[Order Date]],"MMM")</f>
        <v>Mar</v>
      </c>
      <c r="G291" s="4" t="s">
        <v>11</v>
      </c>
      <c r="H291" s="4" t="s">
        <v>52</v>
      </c>
      <c r="I291" s="4" t="s">
        <v>19</v>
      </c>
      <c r="J291" s="4" t="s">
        <v>3</v>
      </c>
      <c r="K291" s="4" t="s">
        <v>34</v>
      </c>
      <c r="L291" s="4" t="s">
        <v>42</v>
      </c>
      <c r="M291" s="8">
        <v>1</v>
      </c>
      <c r="N291" s="5">
        <v>35.369999999999997</v>
      </c>
      <c r="O291" s="6">
        <v>0</v>
      </c>
      <c r="P291" s="5">
        <v>13.88</v>
      </c>
      <c r="Q291" s="5">
        <f t="shared" si="16"/>
        <v>35.369999999999997</v>
      </c>
      <c r="R291" s="5">
        <f t="shared" si="17"/>
        <v>13.88</v>
      </c>
      <c r="S291" s="5">
        <f t="shared" si="18"/>
        <v>21.489999999999995</v>
      </c>
      <c r="T291" s="7">
        <f t="shared" si="19"/>
        <v>0.60757704269154644</v>
      </c>
    </row>
    <row r="292" spans="1:20" ht="15.6">
      <c r="A292" s="2">
        <v>459</v>
      </c>
      <c r="B292" s="3">
        <v>46084</v>
      </c>
      <c r="C292" s="17">
        <f>YEAR(SalesDataTable[[#This Row],[Order Date]])</f>
        <v>2026</v>
      </c>
      <c r="D292" s="19" t="str">
        <f>"Q"&amp;ROUNDUP(MONTH(SalesDataTable[[#This Row],[Order Date]])/3,0)</f>
        <v>Q1</v>
      </c>
      <c r="E292" s="17">
        <f>MONTH(SalesDataTable[[#This Row],[Order Date]])</f>
        <v>3</v>
      </c>
      <c r="F292" s="19" t="str">
        <f>TEXT(SalesDataTable[[#This Row],[Order Date]],"MMM")</f>
        <v>Mar</v>
      </c>
      <c r="G292" s="4" t="s">
        <v>6</v>
      </c>
      <c r="H292" s="4" t="s">
        <v>43</v>
      </c>
      <c r="I292" s="4" t="s">
        <v>28</v>
      </c>
      <c r="J292" s="4" t="s">
        <v>13</v>
      </c>
      <c r="K292" s="4" t="s">
        <v>4</v>
      </c>
      <c r="L292" s="4" t="s">
        <v>22</v>
      </c>
      <c r="M292" s="8">
        <v>4</v>
      </c>
      <c r="N292" s="5">
        <v>50.64</v>
      </c>
      <c r="O292" s="6">
        <v>0</v>
      </c>
      <c r="P292" s="5">
        <v>23.09</v>
      </c>
      <c r="Q292" s="5">
        <f t="shared" si="16"/>
        <v>202.56</v>
      </c>
      <c r="R292" s="5">
        <f t="shared" si="17"/>
        <v>92.36</v>
      </c>
      <c r="S292" s="5">
        <f t="shared" si="18"/>
        <v>110.2</v>
      </c>
      <c r="T292" s="7">
        <f t="shared" si="19"/>
        <v>0.54403633491311221</v>
      </c>
    </row>
    <row r="293" spans="1:20" ht="15.6">
      <c r="A293" s="2">
        <v>525</v>
      </c>
      <c r="B293" s="3">
        <v>46084</v>
      </c>
      <c r="C293" s="17">
        <f>YEAR(SalesDataTable[[#This Row],[Order Date]])</f>
        <v>2026</v>
      </c>
      <c r="D293" s="19" t="str">
        <f>"Q"&amp;ROUNDUP(MONTH(SalesDataTable[[#This Row],[Order Date]])/3,0)</f>
        <v>Q1</v>
      </c>
      <c r="E293" s="17">
        <f>MONTH(SalesDataTable[[#This Row],[Order Date]])</f>
        <v>3</v>
      </c>
      <c r="F293" s="19" t="str">
        <f>TEXT(SalesDataTable[[#This Row],[Order Date]],"MMM")</f>
        <v>Mar</v>
      </c>
      <c r="G293" s="4" t="s">
        <v>20</v>
      </c>
      <c r="H293" s="4" t="s">
        <v>31</v>
      </c>
      <c r="I293" s="4" t="s">
        <v>19</v>
      </c>
      <c r="J293" s="4" t="s">
        <v>3</v>
      </c>
      <c r="K293" s="4" t="s">
        <v>9</v>
      </c>
      <c r="L293" s="4" t="s">
        <v>17</v>
      </c>
      <c r="M293" s="8">
        <v>1</v>
      </c>
      <c r="N293" s="5">
        <v>146.37</v>
      </c>
      <c r="O293" s="6">
        <v>0</v>
      </c>
      <c r="P293" s="5">
        <v>78.3</v>
      </c>
      <c r="Q293" s="5">
        <f t="shared" si="16"/>
        <v>146.37</v>
      </c>
      <c r="R293" s="5">
        <f t="shared" si="17"/>
        <v>78.3</v>
      </c>
      <c r="S293" s="5">
        <f t="shared" si="18"/>
        <v>68.070000000000007</v>
      </c>
      <c r="T293" s="7">
        <f t="shared" si="19"/>
        <v>0.46505431440869033</v>
      </c>
    </row>
    <row r="294" spans="1:20" ht="15.6">
      <c r="A294" s="2">
        <v>3374</v>
      </c>
      <c r="B294" s="3">
        <v>46084</v>
      </c>
      <c r="C294" s="17">
        <f>YEAR(SalesDataTable[[#This Row],[Order Date]])</f>
        <v>2026</v>
      </c>
      <c r="D294" s="19" t="str">
        <f>"Q"&amp;ROUNDUP(MONTH(SalesDataTable[[#This Row],[Order Date]])/3,0)</f>
        <v>Q1</v>
      </c>
      <c r="E294" s="17">
        <f>MONTH(SalesDataTable[[#This Row],[Order Date]])</f>
        <v>3</v>
      </c>
      <c r="F294" s="19" t="str">
        <f>TEXT(SalesDataTable[[#This Row],[Order Date]],"MMM")</f>
        <v>Mar</v>
      </c>
      <c r="G294" s="4" t="s">
        <v>11</v>
      </c>
      <c r="H294" s="4" t="s">
        <v>12</v>
      </c>
      <c r="I294" s="4" t="s">
        <v>2</v>
      </c>
      <c r="J294" s="4" t="s">
        <v>3</v>
      </c>
      <c r="K294" s="4" t="s">
        <v>9</v>
      </c>
      <c r="L294" s="4" t="s">
        <v>17</v>
      </c>
      <c r="M294" s="8">
        <v>3</v>
      </c>
      <c r="N294" s="5">
        <v>143.74</v>
      </c>
      <c r="O294" s="6">
        <v>0</v>
      </c>
      <c r="P294" s="5">
        <v>81.58</v>
      </c>
      <c r="Q294" s="5">
        <f t="shared" si="16"/>
        <v>431.22</v>
      </c>
      <c r="R294" s="5">
        <f t="shared" si="17"/>
        <v>244.74</v>
      </c>
      <c r="S294" s="5">
        <f t="shared" si="18"/>
        <v>186.48000000000002</v>
      </c>
      <c r="T294" s="7">
        <f t="shared" si="19"/>
        <v>0.43244747460692917</v>
      </c>
    </row>
    <row r="295" spans="1:20" ht="15.6">
      <c r="A295" s="2">
        <v>3850</v>
      </c>
      <c r="B295" s="3">
        <v>46084</v>
      </c>
      <c r="C295" s="17">
        <f>YEAR(SalesDataTable[[#This Row],[Order Date]])</f>
        <v>2026</v>
      </c>
      <c r="D295" s="19" t="str">
        <f>"Q"&amp;ROUNDUP(MONTH(SalesDataTable[[#This Row],[Order Date]])/3,0)</f>
        <v>Q1</v>
      </c>
      <c r="E295" s="17">
        <f>MONTH(SalesDataTable[[#This Row],[Order Date]])</f>
        <v>3</v>
      </c>
      <c r="F295" s="19" t="str">
        <f>TEXT(SalesDataTable[[#This Row],[Order Date]],"MMM")</f>
        <v>Mar</v>
      </c>
      <c r="G295" s="4" t="s">
        <v>20</v>
      </c>
      <c r="H295" s="4" t="s">
        <v>31</v>
      </c>
      <c r="I295" s="4" t="s">
        <v>28</v>
      </c>
      <c r="J295" s="4" t="s">
        <v>13</v>
      </c>
      <c r="K295" s="4" t="s">
        <v>23</v>
      </c>
      <c r="L295" s="4" t="s">
        <v>40</v>
      </c>
      <c r="M295" s="8">
        <v>2</v>
      </c>
      <c r="N295" s="5">
        <v>81.94</v>
      </c>
      <c r="O295" s="6">
        <v>0.1</v>
      </c>
      <c r="P295" s="5">
        <v>39.9</v>
      </c>
      <c r="Q295" s="5">
        <f t="shared" si="16"/>
        <v>147.49199999999999</v>
      </c>
      <c r="R295" s="5">
        <f t="shared" si="17"/>
        <v>79.8</v>
      </c>
      <c r="S295" s="5">
        <f t="shared" si="18"/>
        <v>67.691999999999993</v>
      </c>
      <c r="T295" s="7">
        <f t="shared" si="19"/>
        <v>0.45895370596371327</v>
      </c>
    </row>
    <row r="296" spans="1:20" ht="15.6">
      <c r="A296" s="2">
        <v>4004</v>
      </c>
      <c r="B296" s="3">
        <v>46084</v>
      </c>
      <c r="C296" s="17">
        <f>YEAR(SalesDataTable[[#This Row],[Order Date]])</f>
        <v>2026</v>
      </c>
      <c r="D296" s="19" t="str">
        <f>"Q"&amp;ROUNDUP(MONTH(SalesDataTable[[#This Row],[Order Date]])/3,0)</f>
        <v>Q1</v>
      </c>
      <c r="E296" s="17">
        <f>MONTH(SalesDataTable[[#This Row],[Order Date]])</f>
        <v>3</v>
      </c>
      <c r="F296" s="19" t="str">
        <f>TEXT(SalesDataTable[[#This Row],[Order Date]],"MMM")</f>
        <v>Mar</v>
      </c>
      <c r="G296" s="4" t="s">
        <v>11</v>
      </c>
      <c r="H296" s="4" t="s">
        <v>25</v>
      </c>
      <c r="I296" s="4" t="s">
        <v>2</v>
      </c>
      <c r="J296" s="4" t="s">
        <v>13</v>
      </c>
      <c r="K296" s="4" t="s">
        <v>14</v>
      </c>
      <c r="L296" s="4" t="s">
        <v>32</v>
      </c>
      <c r="M296" s="8">
        <v>1</v>
      </c>
      <c r="N296" s="5">
        <v>46.46</v>
      </c>
      <c r="O296" s="6">
        <v>0.1</v>
      </c>
      <c r="P296" s="5">
        <v>17.989999999999998</v>
      </c>
      <c r="Q296" s="5">
        <f t="shared" si="16"/>
        <v>41.814</v>
      </c>
      <c r="R296" s="5">
        <f t="shared" si="17"/>
        <v>17.989999999999998</v>
      </c>
      <c r="S296" s="5">
        <f t="shared" si="18"/>
        <v>23.824000000000002</v>
      </c>
      <c r="T296" s="7">
        <f t="shared" si="19"/>
        <v>0.56976132395848289</v>
      </c>
    </row>
    <row r="297" spans="1:20" ht="15.6">
      <c r="A297" s="2">
        <v>788</v>
      </c>
      <c r="B297" s="3">
        <v>46085</v>
      </c>
      <c r="C297" s="17">
        <f>YEAR(SalesDataTable[[#This Row],[Order Date]])</f>
        <v>2026</v>
      </c>
      <c r="D297" s="19" t="str">
        <f>"Q"&amp;ROUNDUP(MONTH(SalesDataTable[[#This Row],[Order Date]])/3,0)</f>
        <v>Q1</v>
      </c>
      <c r="E297" s="17">
        <f>MONTH(SalesDataTable[[#This Row],[Order Date]])</f>
        <v>3</v>
      </c>
      <c r="F297" s="19" t="str">
        <f>TEXT(SalesDataTable[[#This Row],[Order Date]],"MMM")</f>
        <v>Mar</v>
      </c>
      <c r="G297" s="4" t="s">
        <v>6</v>
      </c>
      <c r="H297" s="4" t="s">
        <v>41</v>
      </c>
      <c r="I297" s="4" t="s">
        <v>2</v>
      </c>
      <c r="J297" s="4" t="s">
        <v>13</v>
      </c>
      <c r="K297" s="4" t="s">
        <v>4</v>
      </c>
      <c r="L297" s="4" t="s">
        <v>26</v>
      </c>
      <c r="M297" s="8">
        <v>3</v>
      </c>
      <c r="N297" s="5">
        <v>39.49</v>
      </c>
      <c r="O297" s="6">
        <v>0</v>
      </c>
      <c r="P297" s="5">
        <v>16.420000000000002</v>
      </c>
      <c r="Q297" s="5">
        <f t="shared" si="16"/>
        <v>118.47</v>
      </c>
      <c r="R297" s="5">
        <f t="shared" si="17"/>
        <v>49.260000000000005</v>
      </c>
      <c r="S297" s="5">
        <f t="shared" si="18"/>
        <v>69.209999999999994</v>
      </c>
      <c r="T297" s="7">
        <f t="shared" si="19"/>
        <v>0.58419853127374011</v>
      </c>
    </row>
    <row r="298" spans="1:20" ht="15.6">
      <c r="A298" s="2">
        <v>1717</v>
      </c>
      <c r="B298" s="3">
        <v>46085</v>
      </c>
      <c r="C298" s="17">
        <f>YEAR(SalesDataTable[[#This Row],[Order Date]])</f>
        <v>2026</v>
      </c>
      <c r="D298" s="19" t="str">
        <f>"Q"&amp;ROUNDUP(MONTH(SalesDataTable[[#This Row],[Order Date]])/3,0)</f>
        <v>Q1</v>
      </c>
      <c r="E298" s="17">
        <f>MONTH(SalesDataTable[[#This Row],[Order Date]])</f>
        <v>3</v>
      </c>
      <c r="F298" s="19" t="str">
        <f>TEXT(SalesDataTable[[#This Row],[Order Date]],"MMM")</f>
        <v>Mar</v>
      </c>
      <c r="G298" s="4" t="s">
        <v>20</v>
      </c>
      <c r="H298" s="4" t="s">
        <v>47</v>
      </c>
      <c r="I298" s="4" t="s">
        <v>2</v>
      </c>
      <c r="J298" s="4" t="s">
        <v>3</v>
      </c>
      <c r="K298" s="4" t="s">
        <v>34</v>
      </c>
      <c r="L298" s="4" t="s">
        <v>35</v>
      </c>
      <c r="M298" s="8">
        <v>1</v>
      </c>
      <c r="N298" s="5">
        <v>40.909999999999997</v>
      </c>
      <c r="O298" s="6">
        <v>0</v>
      </c>
      <c r="P298" s="5">
        <v>14.89</v>
      </c>
      <c r="Q298" s="5">
        <f t="shared" si="16"/>
        <v>40.909999999999997</v>
      </c>
      <c r="R298" s="5">
        <f t="shared" si="17"/>
        <v>14.89</v>
      </c>
      <c r="S298" s="5">
        <f t="shared" si="18"/>
        <v>26.019999999999996</v>
      </c>
      <c r="T298" s="7">
        <f t="shared" si="19"/>
        <v>0.63603031043754577</v>
      </c>
    </row>
    <row r="299" spans="1:20" ht="15.6">
      <c r="A299" s="2">
        <v>1819</v>
      </c>
      <c r="B299" s="3">
        <v>46085</v>
      </c>
      <c r="C299" s="17">
        <f>YEAR(SalesDataTable[[#This Row],[Order Date]])</f>
        <v>2026</v>
      </c>
      <c r="D299" s="19" t="str">
        <f>"Q"&amp;ROUNDUP(MONTH(SalesDataTable[[#This Row],[Order Date]])/3,0)</f>
        <v>Q1</v>
      </c>
      <c r="E299" s="17">
        <f>MONTH(SalesDataTable[[#This Row],[Order Date]])</f>
        <v>3</v>
      </c>
      <c r="F299" s="19" t="str">
        <f>TEXT(SalesDataTable[[#This Row],[Order Date]],"MMM")</f>
        <v>Mar</v>
      </c>
      <c r="G299" s="4" t="s">
        <v>20</v>
      </c>
      <c r="H299" s="4" t="s">
        <v>33</v>
      </c>
      <c r="I299" s="4" t="s">
        <v>28</v>
      </c>
      <c r="J299" s="4" t="s">
        <v>13</v>
      </c>
      <c r="K299" s="4" t="s">
        <v>4</v>
      </c>
      <c r="L299" s="4" t="s">
        <v>22</v>
      </c>
      <c r="M299" s="8">
        <v>1</v>
      </c>
      <c r="N299" s="5">
        <v>49.94</v>
      </c>
      <c r="O299" s="6">
        <v>0.1</v>
      </c>
      <c r="P299" s="5">
        <v>21.84</v>
      </c>
      <c r="Q299" s="5">
        <f t="shared" si="16"/>
        <v>44.945999999999998</v>
      </c>
      <c r="R299" s="5">
        <f t="shared" si="17"/>
        <v>21.84</v>
      </c>
      <c r="S299" s="5">
        <f t="shared" si="18"/>
        <v>23.105999999999998</v>
      </c>
      <c r="T299" s="7">
        <f t="shared" si="19"/>
        <v>0.51408356694700308</v>
      </c>
    </row>
    <row r="300" spans="1:20" ht="15.6">
      <c r="A300" s="2">
        <v>1992</v>
      </c>
      <c r="B300" s="3">
        <v>46085</v>
      </c>
      <c r="C300" s="17">
        <f>YEAR(SalesDataTable[[#This Row],[Order Date]])</f>
        <v>2026</v>
      </c>
      <c r="D300" s="19" t="str">
        <f>"Q"&amp;ROUNDUP(MONTH(SalesDataTable[[#This Row],[Order Date]])/3,0)</f>
        <v>Q1</v>
      </c>
      <c r="E300" s="17">
        <f>MONTH(SalesDataTable[[#This Row],[Order Date]])</f>
        <v>3</v>
      </c>
      <c r="F300" s="19" t="str">
        <f>TEXT(SalesDataTable[[#This Row],[Order Date]],"MMM")</f>
        <v>Mar</v>
      </c>
      <c r="G300" s="4" t="s">
        <v>11</v>
      </c>
      <c r="H300" s="4" t="s">
        <v>25</v>
      </c>
      <c r="I300" s="4" t="s">
        <v>2</v>
      </c>
      <c r="J300" s="4" t="s">
        <v>16</v>
      </c>
      <c r="K300" s="4" t="s">
        <v>14</v>
      </c>
      <c r="L300" s="4" t="s">
        <v>15</v>
      </c>
      <c r="M300" s="8">
        <v>1</v>
      </c>
      <c r="N300" s="5">
        <v>35.520000000000003</v>
      </c>
      <c r="O300" s="6">
        <v>0</v>
      </c>
      <c r="P300" s="5">
        <v>13.21</v>
      </c>
      <c r="Q300" s="5">
        <f t="shared" si="16"/>
        <v>35.520000000000003</v>
      </c>
      <c r="R300" s="5">
        <f t="shared" si="17"/>
        <v>13.21</v>
      </c>
      <c r="S300" s="5">
        <f t="shared" si="18"/>
        <v>22.310000000000002</v>
      </c>
      <c r="T300" s="7">
        <f t="shared" si="19"/>
        <v>0.62809684684684686</v>
      </c>
    </row>
    <row r="301" spans="1:20" ht="15.6">
      <c r="A301" s="2">
        <v>2499</v>
      </c>
      <c r="B301" s="3">
        <v>46085</v>
      </c>
      <c r="C301" s="17">
        <f>YEAR(SalesDataTable[[#This Row],[Order Date]])</f>
        <v>2026</v>
      </c>
      <c r="D301" s="19" t="str">
        <f>"Q"&amp;ROUNDUP(MONTH(SalesDataTable[[#This Row],[Order Date]])/3,0)</f>
        <v>Q1</v>
      </c>
      <c r="E301" s="17">
        <f>MONTH(SalesDataTable[[#This Row],[Order Date]])</f>
        <v>3</v>
      </c>
      <c r="F301" s="19" t="str">
        <f>TEXT(SalesDataTable[[#This Row],[Order Date]],"MMM")</f>
        <v>Mar</v>
      </c>
      <c r="G301" s="4" t="s">
        <v>20</v>
      </c>
      <c r="H301" s="4" t="s">
        <v>31</v>
      </c>
      <c r="I301" s="4" t="s">
        <v>19</v>
      </c>
      <c r="J301" s="4" t="s">
        <v>13</v>
      </c>
      <c r="K301" s="4" t="s">
        <v>23</v>
      </c>
      <c r="L301" s="4" t="s">
        <v>24</v>
      </c>
      <c r="M301" s="8">
        <v>2</v>
      </c>
      <c r="N301" s="5">
        <v>341.1</v>
      </c>
      <c r="O301" s="6">
        <v>0</v>
      </c>
      <c r="P301" s="5">
        <v>200.19</v>
      </c>
      <c r="Q301" s="5">
        <f t="shared" si="16"/>
        <v>682.2</v>
      </c>
      <c r="R301" s="5">
        <f t="shared" si="17"/>
        <v>400.38</v>
      </c>
      <c r="S301" s="5">
        <f t="shared" si="18"/>
        <v>281.82000000000005</v>
      </c>
      <c r="T301" s="7">
        <f t="shared" si="19"/>
        <v>0.41310466138962187</v>
      </c>
    </row>
    <row r="302" spans="1:20" ht="15.6">
      <c r="A302" s="2">
        <v>2698</v>
      </c>
      <c r="B302" s="3">
        <v>46085</v>
      </c>
      <c r="C302" s="17">
        <f>YEAR(SalesDataTable[[#This Row],[Order Date]])</f>
        <v>2026</v>
      </c>
      <c r="D302" s="19" t="str">
        <f>"Q"&amp;ROUNDUP(MONTH(SalesDataTable[[#This Row],[Order Date]])/3,0)</f>
        <v>Q1</v>
      </c>
      <c r="E302" s="17">
        <f>MONTH(SalesDataTable[[#This Row],[Order Date]])</f>
        <v>3</v>
      </c>
      <c r="F302" s="19" t="str">
        <f>TEXT(SalesDataTable[[#This Row],[Order Date]],"MMM")</f>
        <v>Mar</v>
      </c>
      <c r="G302" s="4" t="s">
        <v>11</v>
      </c>
      <c r="H302" s="4" t="s">
        <v>52</v>
      </c>
      <c r="I302" s="4" t="s">
        <v>28</v>
      </c>
      <c r="J302" s="4" t="s">
        <v>13</v>
      </c>
      <c r="K302" s="4" t="s">
        <v>34</v>
      </c>
      <c r="L302" s="4" t="s">
        <v>42</v>
      </c>
      <c r="M302" s="8">
        <v>4</v>
      </c>
      <c r="N302" s="5">
        <v>36.08</v>
      </c>
      <c r="O302" s="6">
        <v>0</v>
      </c>
      <c r="P302" s="5">
        <v>13.89</v>
      </c>
      <c r="Q302" s="5">
        <f t="shared" si="16"/>
        <v>144.32</v>
      </c>
      <c r="R302" s="5">
        <f t="shared" si="17"/>
        <v>55.56</v>
      </c>
      <c r="S302" s="5">
        <f t="shared" si="18"/>
        <v>88.759999999999991</v>
      </c>
      <c r="T302" s="7">
        <f t="shared" si="19"/>
        <v>0.61502217294900219</v>
      </c>
    </row>
    <row r="303" spans="1:20" ht="15.6">
      <c r="A303" s="2">
        <v>4416</v>
      </c>
      <c r="B303" s="3">
        <v>46085</v>
      </c>
      <c r="C303" s="17">
        <f>YEAR(SalesDataTable[[#This Row],[Order Date]])</f>
        <v>2026</v>
      </c>
      <c r="D303" s="19" t="str">
        <f>"Q"&amp;ROUNDUP(MONTH(SalesDataTable[[#This Row],[Order Date]])/3,0)</f>
        <v>Q1</v>
      </c>
      <c r="E303" s="17">
        <f>MONTH(SalesDataTable[[#This Row],[Order Date]])</f>
        <v>3</v>
      </c>
      <c r="F303" s="19" t="str">
        <f>TEXT(SalesDataTable[[#This Row],[Order Date]],"MMM")</f>
        <v>Mar</v>
      </c>
      <c r="G303" s="4" t="s">
        <v>20</v>
      </c>
      <c r="H303" s="4" t="s">
        <v>21</v>
      </c>
      <c r="I303" s="4" t="s">
        <v>2</v>
      </c>
      <c r="J303" s="4" t="s">
        <v>16</v>
      </c>
      <c r="K303" s="4" t="s">
        <v>9</v>
      </c>
      <c r="L303" s="4" t="s">
        <v>37</v>
      </c>
      <c r="M303" s="8">
        <v>2</v>
      </c>
      <c r="N303" s="5">
        <v>151.69999999999999</v>
      </c>
      <c r="O303" s="6">
        <v>0</v>
      </c>
      <c r="P303" s="5">
        <v>80.44</v>
      </c>
      <c r="Q303" s="5">
        <f t="shared" si="16"/>
        <v>303.39999999999998</v>
      </c>
      <c r="R303" s="5">
        <f t="shared" si="17"/>
        <v>160.88</v>
      </c>
      <c r="S303" s="5">
        <f t="shared" si="18"/>
        <v>142.51999999999998</v>
      </c>
      <c r="T303" s="7">
        <f t="shared" si="19"/>
        <v>0.46974291364535264</v>
      </c>
    </row>
    <row r="304" spans="1:20" ht="15.6">
      <c r="A304" s="2">
        <v>4434</v>
      </c>
      <c r="B304" s="3">
        <v>46085</v>
      </c>
      <c r="C304" s="17">
        <f>YEAR(SalesDataTable[[#This Row],[Order Date]])</f>
        <v>2026</v>
      </c>
      <c r="D304" s="19" t="str">
        <f>"Q"&amp;ROUNDUP(MONTH(SalesDataTable[[#This Row],[Order Date]])/3,0)</f>
        <v>Q1</v>
      </c>
      <c r="E304" s="17">
        <f>MONTH(SalesDataTable[[#This Row],[Order Date]])</f>
        <v>3</v>
      </c>
      <c r="F304" s="19" t="str">
        <f>TEXT(SalesDataTable[[#This Row],[Order Date]],"MMM")</f>
        <v>Mar</v>
      </c>
      <c r="G304" s="4" t="s">
        <v>6</v>
      </c>
      <c r="H304" s="4" t="s">
        <v>27</v>
      </c>
      <c r="I304" s="4" t="s">
        <v>28</v>
      </c>
      <c r="J304" s="4" t="s">
        <v>13</v>
      </c>
      <c r="K304" s="4" t="s">
        <v>9</v>
      </c>
      <c r="L304" s="4" t="s">
        <v>37</v>
      </c>
      <c r="M304" s="8">
        <v>2</v>
      </c>
      <c r="N304" s="5">
        <v>151.55000000000001</v>
      </c>
      <c r="O304" s="6">
        <v>0.1</v>
      </c>
      <c r="P304" s="5">
        <v>80.680000000000007</v>
      </c>
      <c r="Q304" s="5">
        <f t="shared" si="16"/>
        <v>272.79000000000002</v>
      </c>
      <c r="R304" s="5">
        <f t="shared" si="17"/>
        <v>161.36000000000001</v>
      </c>
      <c r="S304" s="5">
        <f t="shared" si="18"/>
        <v>111.43</v>
      </c>
      <c r="T304" s="7">
        <f t="shared" si="19"/>
        <v>0.40848271564206901</v>
      </c>
    </row>
    <row r="305" spans="1:20" ht="15.6">
      <c r="A305" s="2">
        <v>4992</v>
      </c>
      <c r="B305" s="3">
        <v>46085</v>
      </c>
      <c r="C305" s="17">
        <f>YEAR(SalesDataTable[[#This Row],[Order Date]])</f>
        <v>2026</v>
      </c>
      <c r="D305" s="19" t="str">
        <f>"Q"&amp;ROUNDUP(MONTH(SalesDataTable[[#This Row],[Order Date]])/3,0)</f>
        <v>Q1</v>
      </c>
      <c r="E305" s="17">
        <f>MONTH(SalesDataTable[[#This Row],[Order Date]])</f>
        <v>3</v>
      </c>
      <c r="F305" s="19" t="str">
        <f>TEXT(SalesDataTable[[#This Row],[Order Date]],"MMM")</f>
        <v>Mar</v>
      </c>
      <c r="G305" s="4" t="s">
        <v>11</v>
      </c>
      <c r="H305" s="4" t="s">
        <v>12</v>
      </c>
      <c r="I305" s="4" t="s">
        <v>8</v>
      </c>
      <c r="J305" s="4" t="s">
        <v>16</v>
      </c>
      <c r="K305" s="4" t="s">
        <v>4</v>
      </c>
      <c r="L305" s="4" t="s">
        <v>5</v>
      </c>
      <c r="M305" s="8">
        <v>5</v>
      </c>
      <c r="N305" s="5">
        <v>82.44</v>
      </c>
      <c r="O305" s="6">
        <v>0.1</v>
      </c>
      <c r="P305" s="5">
        <v>41.57</v>
      </c>
      <c r="Q305" s="5">
        <f t="shared" si="16"/>
        <v>370.98</v>
      </c>
      <c r="R305" s="5">
        <f t="shared" si="17"/>
        <v>207.85</v>
      </c>
      <c r="S305" s="5">
        <f t="shared" si="18"/>
        <v>163.13000000000002</v>
      </c>
      <c r="T305" s="7">
        <f t="shared" si="19"/>
        <v>0.43972720901396306</v>
      </c>
    </row>
    <row r="306" spans="1:20" ht="15.6">
      <c r="A306" s="2">
        <v>388</v>
      </c>
      <c r="B306" s="3">
        <v>46086</v>
      </c>
      <c r="C306" s="17">
        <f>YEAR(SalesDataTable[[#This Row],[Order Date]])</f>
        <v>2026</v>
      </c>
      <c r="D306" s="19" t="str">
        <f>"Q"&amp;ROUNDUP(MONTH(SalesDataTable[[#This Row],[Order Date]])/3,0)</f>
        <v>Q1</v>
      </c>
      <c r="E306" s="17">
        <f>MONTH(SalesDataTable[[#This Row],[Order Date]])</f>
        <v>3</v>
      </c>
      <c r="F306" s="19" t="str">
        <f>TEXT(SalesDataTable[[#This Row],[Order Date]],"MMM")</f>
        <v>Mar</v>
      </c>
      <c r="G306" s="4" t="s">
        <v>20</v>
      </c>
      <c r="H306" s="4" t="s">
        <v>33</v>
      </c>
      <c r="I306" s="4" t="s">
        <v>2</v>
      </c>
      <c r="J306" s="4" t="s">
        <v>3</v>
      </c>
      <c r="K306" s="4" t="s">
        <v>34</v>
      </c>
      <c r="L306" s="4" t="s">
        <v>42</v>
      </c>
      <c r="M306" s="8">
        <v>1</v>
      </c>
      <c r="N306" s="5">
        <v>35.61</v>
      </c>
      <c r="O306" s="6">
        <v>0.05</v>
      </c>
      <c r="P306" s="5">
        <v>13.8</v>
      </c>
      <c r="Q306" s="5">
        <f t="shared" si="16"/>
        <v>33.829499999999996</v>
      </c>
      <c r="R306" s="5">
        <f t="shared" si="17"/>
        <v>13.8</v>
      </c>
      <c r="S306" s="5">
        <f t="shared" si="18"/>
        <v>20.029499999999995</v>
      </c>
      <c r="T306" s="7">
        <f t="shared" si="19"/>
        <v>0.59207200815855976</v>
      </c>
    </row>
    <row r="307" spans="1:20" ht="15.6">
      <c r="A307" s="2">
        <v>977</v>
      </c>
      <c r="B307" s="3">
        <v>46086</v>
      </c>
      <c r="C307" s="17">
        <f>YEAR(SalesDataTable[[#This Row],[Order Date]])</f>
        <v>2026</v>
      </c>
      <c r="D307" s="19" t="str">
        <f>"Q"&amp;ROUNDUP(MONTH(SalesDataTable[[#This Row],[Order Date]])/3,0)</f>
        <v>Q1</v>
      </c>
      <c r="E307" s="17">
        <f>MONTH(SalesDataTable[[#This Row],[Order Date]])</f>
        <v>3</v>
      </c>
      <c r="F307" s="19" t="str">
        <f>TEXT(SalesDataTable[[#This Row],[Order Date]],"MMM")</f>
        <v>Mar</v>
      </c>
      <c r="G307" s="4" t="s">
        <v>0</v>
      </c>
      <c r="H307" s="4" t="s">
        <v>1</v>
      </c>
      <c r="I307" s="4" t="s">
        <v>28</v>
      </c>
      <c r="J307" s="4" t="s">
        <v>13</v>
      </c>
      <c r="K307" s="4" t="s">
        <v>9</v>
      </c>
      <c r="L307" s="4" t="s">
        <v>37</v>
      </c>
      <c r="M307" s="8">
        <v>5</v>
      </c>
      <c r="N307" s="5">
        <v>156.13</v>
      </c>
      <c r="O307" s="6">
        <v>0</v>
      </c>
      <c r="P307" s="5">
        <v>77.03</v>
      </c>
      <c r="Q307" s="5">
        <f t="shared" si="16"/>
        <v>780.65</v>
      </c>
      <c r="R307" s="5">
        <f t="shared" si="17"/>
        <v>385.15</v>
      </c>
      <c r="S307" s="5">
        <f t="shared" si="18"/>
        <v>395.5</v>
      </c>
      <c r="T307" s="7">
        <f t="shared" si="19"/>
        <v>0.50662909114199706</v>
      </c>
    </row>
    <row r="308" spans="1:20" ht="15.6">
      <c r="A308" s="2">
        <v>996</v>
      </c>
      <c r="B308" s="3">
        <v>46086</v>
      </c>
      <c r="C308" s="17">
        <f>YEAR(SalesDataTable[[#This Row],[Order Date]])</f>
        <v>2026</v>
      </c>
      <c r="D308" s="19" t="str">
        <f>"Q"&amp;ROUNDUP(MONTH(SalesDataTable[[#This Row],[Order Date]])/3,0)</f>
        <v>Q1</v>
      </c>
      <c r="E308" s="17">
        <f>MONTH(SalesDataTable[[#This Row],[Order Date]])</f>
        <v>3</v>
      </c>
      <c r="F308" s="19" t="str">
        <f>TEXT(SalesDataTable[[#This Row],[Order Date]],"MMM")</f>
        <v>Mar</v>
      </c>
      <c r="G308" s="4" t="s">
        <v>0</v>
      </c>
      <c r="H308" s="4" t="s">
        <v>50</v>
      </c>
      <c r="I308" s="4" t="s">
        <v>2</v>
      </c>
      <c r="J308" s="4" t="s">
        <v>3</v>
      </c>
      <c r="K308" s="4" t="s">
        <v>23</v>
      </c>
      <c r="L308" s="4" t="s">
        <v>51</v>
      </c>
      <c r="M308" s="8">
        <v>1</v>
      </c>
      <c r="N308" s="5">
        <v>124.31</v>
      </c>
      <c r="O308" s="6">
        <v>0</v>
      </c>
      <c r="P308" s="5">
        <v>61.16</v>
      </c>
      <c r="Q308" s="5">
        <f t="shared" si="16"/>
        <v>124.31</v>
      </c>
      <c r="R308" s="5">
        <f t="shared" si="17"/>
        <v>61.16</v>
      </c>
      <c r="S308" s="5">
        <f t="shared" si="18"/>
        <v>63.150000000000006</v>
      </c>
      <c r="T308" s="7">
        <f t="shared" si="19"/>
        <v>0.50800418309066053</v>
      </c>
    </row>
    <row r="309" spans="1:20" ht="15.6">
      <c r="A309" s="2">
        <v>1923</v>
      </c>
      <c r="B309" s="3">
        <v>46086</v>
      </c>
      <c r="C309" s="17">
        <f>YEAR(SalesDataTable[[#This Row],[Order Date]])</f>
        <v>2026</v>
      </c>
      <c r="D309" s="19" t="str">
        <f>"Q"&amp;ROUNDUP(MONTH(SalesDataTable[[#This Row],[Order Date]])/3,0)</f>
        <v>Q1</v>
      </c>
      <c r="E309" s="17">
        <f>MONTH(SalesDataTable[[#This Row],[Order Date]])</f>
        <v>3</v>
      </c>
      <c r="F309" s="19" t="str">
        <f>TEXT(SalesDataTable[[#This Row],[Order Date]],"MMM")</f>
        <v>Mar</v>
      </c>
      <c r="G309" s="4" t="s">
        <v>6</v>
      </c>
      <c r="H309" s="4" t="s">
        <v>49</v>
      </c>
      <c r="I309" s="4" t="s">
        <v>19</v>
      </c>
      <c r="J309" s="4" t="s">
        <v>16</v>
      </c>
      <c r="K309" s="4" t="s">
        <v>23</v>
      </c>
      <c r="L309" s="4" t="s">
        <v>40</v>
      </c>
      <c r="M309" s="8">
        <v>3</v>
      </c>
      <c r="N309" s="5">
        <v>82.9</v>
      </c>
      <c r="O309" s="6">
        <v>0.1</v>
      </c>
      <c r="P309" s="5">
        <v>38.31</v>
      </c>
      <c r="Q309" s="5">
        <f t="shared" si="16"/>
        <v>223.83</v>
      </c>
      <c r="R309" s="5">
        <f t="shared" si="17"/>
        <v>114.93</v>
      </c>
      <c r="S309" s="5">
        <f t="shared" si="18"/>
        <v>108.9</v>
      </c>
      <c r="T309" s="7">
        <f t="shared" si="19"/>
        <v>0.48652995577000402</v>
      </c>
    </row>
    <row r="310" spans="1:20" ht="15.6">
      <c r="A310" s="2">
        <v>4904</v>
      </c>
      <c r="B310" s="3">
        <v>46086</v>
      </c>
      <c r="C310" s="17">
        <f>YEAR(SalesDataTable[[#This Row],[Order Date]])</f>
        <v>2026</v>
      </c>
      <c r="D310" s="19" t="str">
        <f>"Q"&amp;ROUNDUP(MONTH(SalesDataTable[[#This Row],[Order Date]])/3,0)</f>
        <v>Q1</v>
      </c>
      <c r="E310" s="17">
        <f>MONTH(SalesDataTable[[#This Row],[Order Date]])</f>
        <v>3</v>
      </c>
      <c r="F310" s="19" t="str">
        <f>TEXT(SalesDataTable[[#This Row],[Order Date]],"MMM")</f>
        <v>Mar</v>
      </c>
      <c r="G310" s="4" t="s">
        <v>6</v>
      </c>
      <c r="H310" s="4" t="s">
        <v>41</v>
      </c>
      <c r="I310" s="4" t="s">
        <v>19</v>
      </c>
      <c r="J310" s="4" t="s">
        <v>16</v>
      </c>
      <c r="K310" s="4" t="s">
        <v>4</v>
      </c>
      <c r="L310" s="4" t="s">
        <v>26</v>
      </c>
      <c r="M310" s="8">
        <v>1</v>
      </c>
      <c r="N310" s="5">
        <v>41.1</v>
      </c>
      <c r="O310" s="6">
        <v>0</v>
      </c>
      <c r="P310" s="5">
        <v>16.34</v>
      </c>
      <c r="Q310" s="5">
        <f t="shared" si="16"/>
        <v>41.1</v>
      </c>
      <c r="R310" s="5">
        <f t="shared" si="17"/>
        <v>16.34</v>
      </c>
      <c r="S310" s="5">
        <f t="shared" si="18"/>
        <v>24.76</v>
      </c>
      <c r="T310" s="7">
        <f t="shared" si="19"/>
        <v>0.60243309002433088</v>
      </c>
    </row>
    <row r="311" spans="1:20" ht="15.6">
      <c r="A311" s="2">
        <v>1036</v>
      </c>
      <c r="B311" s="3">
        <v>46087</v>
      </c>
      <c r="C311" s="17">
        <f>YEAR(SalesDataTable[[#This Row],[Order Date]])</f>
        <v>2026</v>
      </c>
      <c r="D311" s="19" t="str">
        <f>"Q"&amp;ROUNDUP(MONTH(SalesDataTable[[#This Row],[Order Date]])/3,0)</f>
        <v>Q1</v>
      </c>
      <c r="E311" s="17">
        <f>MONTH(SalesDataTable[[#This Row],[Order Date]])</f>
        <v>3</v>
      </c>
      <c r="F311" s="19" t="str">
        <f>TEXT(SalesDataTable[[#This Row],[Order Date]],"MMM")</f>
        <v>Mar</v>
      </c>
      <c r="G311" s="4" t="s">
        <v>0</v>
      </c>
      <c r="H311" s="4" t="s">
        <v>1</v>
      </c>
      <c r="I311" s="4" t="s">
        <v>2</v>
      </c>
      <c r="J311" s="4" t="s">
        <v>16</v>
      </c>
      <c r="K311" s="4" t="s">
        <v>4</v>
      </c>
      <c r="L311" s="4" t="s">
        <v>26</v>
      </c>
      <c r="M311" s="8">
        <v>1</v>
      </c>
      <c r="N311" s="5">
        <v>40.380000000000003</v>
      </c>
      <c r="O311" s="6">
        <v>0</v>
      </c>
      <c r="P311" s="5">
        <v>16.41</v>
      </c>
      <c r="Q311" s="5">
        <f t="shared" si="16"/>
        <v>40.380000000000003</v>
      </c>
      <c r="R311" s="5">
        <f t="shared" si="17"/>
        <v>16.41</v>
      </c>
      <c r="S311" s="5">
        <f t="shared" si="18"/>
        <v>23.970000000000002</v>
      </c>
      <c r="T311" s="7">
        <f t="shared" si="19"/>
        <v>0.59361069836552749</v>
      </c>
    </row>
    <row r="312" spans="1:20" ht="15.6">
      <c r="A312" s="2">
        <v>1470</v>
      </c>
      <c r="B312" s="3">
        <v>46087</v>
      </c>
      <c r="C312" s="17">
        <f>YEAR(SalesDataTable[[#This Row],[Order Date]])</f>
        <v>2026</v>
      </c>
      <c r="D312" s="19" t="str">
        <f>"Q"&amp;ROUNDUP(MONTH(SalesDataTable[[#This Row],[Order Date]])/3,0)</f>
        <v>Q1</v>
      </c>
      <c r="E312" s="17">
        <f>MONTH(SalesDataTable[[#This Row],[Order Date]])</f>
        <v>3</v>
      </c>
      <c r="F312" s="19" t="str">
        <f>TEXT(SalesDataTable[[#This Row],[Order Date]],"MMM")</f>
        <v>Mar</v>
      </c>
      <c r="G312" s="4" t="s">
        <v>11</v>
      </c>
      <c r="H312" s="4" t="s">
        <v>12</v>
      </c>
      <c r="I312" s="4" t="s">
        <v>2</v>
      </c>
      <c r="J312" s="4" t="s">
        <v>3</v>
      </c>
      <c r="K312" s="4" t="s">
        <v>4</v>
      </c>
      <c r="L312" s="4" t="s">
        <v>5</v>
      </c>
      <c r="M312" s="8">
        <v>1</v>
      </c>
      <c r="N312" s="5">
        <v>80.349999999999994</v>
      </c>
      <c r="O312" s="6">
        <v>0.1</v>
      </c>
      <c r="P312" s="5">
        <v>42.43</v>
      </c>
      <c r="Q312" s="5">
        <f t="shared" si="16"/>
        <v>72.314999999999998</v>
      </c>
      <c r="R312" s="5">
        <f t="shared" si="17"/>
        <v>42.43</v>
      </c>
      <c r="S312" s="5">
        <f t="shared" si="18"/>
        <v>29.884999999999998</v>
      </c>
      <c r="T312" s="7">
        <f t="shared" si="19"/>
        <v>0.41326142570697638</v>
      </c>
    </row>
    <row r="313" spans="1:20" ht="15.6">
      <c r="A313" s="2">
        <v>2907</v>
      </c>
      <c r="B313" s="3">
        <v>46087</v>
      </c>
      <c r="C313" s="17">
        <f>YEAR(SalesDataTable[[#This Row],[Order Date]])</f>
        <v>2026</v>
      </c>
      <c r="D313" s="19" t="str">
        <f>"Q"&amp;ROUNDUP(MONTH(SalesDataTable[[#This Row],[Order Date]])/3,0)</f>
        <v>Q1</v>
      </c>
      <c r="E313" s="17">
        <f>MONTH(SalesDataTable[[#This Row],[Order Date]])</f>
        <v>3</v>
      </c>
      <c r="F313" s="19" t="str">
        <f>TEXT(SalesDataTable[[#This Row],[Order Date]],"MMM")</f>
        <v>Mar</v>
      </c>
      <c r="G313" s="4" t="s">
        <v>20</v>
      </c>
      <c r="H313" s="4" t="s">
        <v>47</v>
      </c>
      <c r="I313" s="4" t="s">
        <v>2</v>
      </c>
      <c r="J313" s="4" t="s">
        <v>3</v>
      </c>
      <c r="K313" s="4" t="s">
        <v>4</v>
      </c>
      <c r="L313" s="4" t="s">
        <v>26</v>
      </c>
      <c r="M313" s="8">
        <v>1</v>
      </c>
      <c r="N313" s="5">
        <v>40.44</v>
      </c>
      <c r="O313" s="6">
        <v>0.05</v>
      </c>
      <c r="P313" s="5">
        <v>16.829999999999998</v>
      </c>
      <c r="Q313" s="5">
        <f t="shared" si="16"/>
        <v>38.417999999999999</v>
      </c>
      <c r="R313" s="5">
        <f t="shared" si="17"/>
        <v>16.829999999999998</v>
      </c>
      <c r="S313" s="5">
        <f t="shared" si="18"/>
        <v>21.588000000000001</v>
      </c>
      <c r="T313" s="7">
        <f t="shared" si="19"/>
        <v>0.56192409807902555</v>
      </c>
    </row>
    <row r="314" spans="1:20" ht="15.6">
      <c r="A314" s="2">
        <v>2997</v>
      </c>
      <c r="B314" s="3">
        <v>46087</v>
      </c>
      <c r="C314" s="17">
        <f>YEAR(SalesDataTable[[#This Row],[Order Date]])</f>
        <v>2026</v>
      </c>
      <c r="D314" s="19" t="str">
        <f>"Q"&amp;ROUNDUP(MONTH(SalesDataTable[[#This Row],[Order Date]])/3,0)</f>
        <v>Q1</v>
      </c>
      <c r="E314" s="17">
        <f>MONTH(SalesDataTable[[#This Row],[Order Date]])</f>
        <v>3</v>
      </c>
      <c r="F314" s="19" t="str">
        <f>TEXT(SalesDataTable[[#This Row],[Order Date]],"MMM")</f>
        <v>Mar</v>
      </c>
      <c r="G314" s="4" t="s">
        <v>11</v>
      </c>
      <c r="H314" s="4" t="s">
        <v>52</v>
      </c>
      <c r="I314" s="4" t="s">
        <v>2</v>
      </c>
      <c r="J314" s="4" t="s">
        <v>3</v>
      </c>
      <c r="K314" s="4" t="s">
        <v>14</v>
      </c>
      <c r="L314" s="4" t="s">
        <v>15</v>
      </c>
      <c r="M314" s="8">
        <v>3</v>
      </c>
      <c r="N314" s="5">
        <v>35.89</v>
      </c>
      <c r="O314" s="6">
        <v>0</v>
      </c>
      <c r="P314" s="5">
        <v>13.25</v>
      </c>
      <c r="Q314" s="5">
        <f t="shared" si="16"/>
        <v>107.67</v>
      </c>
      <c r="R314" s="5">
        <f t="shared" si="17"/>
        <v>39.75</v>
      </c>
      <c r="S314" s="5">
        <f t="shared" si="18"/>
        <v>67.92</v>
      </c>
      <c r="T314" s="7">
        <f t="shared" si="19"/>
        <v>0.63081638339370294</v>
      </c>
    </row>
    <row r="315" spans="1:20" ht="15.6">
      <c r="A315" s="2">
        <v>3056</v>
      </c>
      <c r="B315" s="3">
        <v>46087</v>
      </c>
      <c r="C315" s="17">
        <f>YEAR(SalesDataTable[[#This Row],[Order Date]])</f>
        <v>2026</v>
      </c>
      <c r="D315" s="19" t="str">
        <f>"Q"&amp;ROUNDUP(MONTH(SalesDataTable[[#This Row],[Order Date]])/3,0)</f>
        <v>Q1</v>
      </c>
      <c r="E315" s="17">
        <f>MONTH(SalesDataTable[[#This Row],[Order Date]])</f>
        <v>3</v>
      </c>
      <c r="F315" s="19" t="str">
        <f>TEXT(SalesDataTable[[#This Row],[Order Date]],"MMM")</f>
        <v>Mar</v>
      </c>
      <c r="G315" s="4" t="s">
        <v>6</v>
      </c>
      <c r="H315" s="4" t="s">
        <v>43</v>
      </c>
      <c r="I315" s="4" t="s">
        <v>28</v>
      </c>
      <c r="J315" s="4" t="s">
        <v>3</v>
      </c>
      <c r="K315" s="4" t="s">
        <v>14</v>
      </c>
      <c r="L315" s="4" t="s">
        <v>48</v>
      </c>
      <c r="M315" s="8">
        <v>3</v>
      </c>
      <c r="N315" s="5">
        <v>163.44999999999999</v>
      </c>
      <c r="O315" s="6">
        <v>0</v>
      </c>
      <c r="P315" s="5">
        <v>86.88</v>
      </c>
      <c r="Q315" s="5">
        <f t="shared" si="16"/>
        <v>490.34999999999997</v>
      </c>
      <c r="R315" s="5">
        <f t="shared" si="17"/>
        <v>260.64</v>
      </c>
      <c r="S315" s="5">
        <f t="shared" si="18"/>
        <v>229.70999999999998</v>
      </c>
      <c r="T315" s="7">
        <f t="shared" si="19"/>
        <v>0.46846130315081064</v>
      </c>
    </row>
    <row r="316" spans="1:20" ht="15.6">
      <c r="A316" s="2">
        <v>471</v>
      </c>
      <c r="B316" s="3">
        <v>46088</v>
      </c>
      <c r="C316" s="17">
        <f>YEAR(SalesDataTable[[#This Row],[Order Date]])</f>
        <v>2026</v>
      </c>
      <c r="D316" s="19" t="str">
        <f>"Q"&amp;ROUNDUP(MONTH(SalesDataTable[[#This Row],[Order Date]])/3,0)</f>
        <v>Q1</v>
      </c>
      <c r="E316" s="17">
        <f>MONTH(SalesDataTable[[#This Row],[Order Date]])</f>
        <v>3</v>
      </c>
      <c r="F316" s="19" t="str">
        <f>TEXT(SalesDataTable[[#This Row],[Order Date]],"MMM")</f>
        <v>Mar</v>
      </c>
      <c r="G316" s="4" t="s">
        <v>6</v>
      </c>
      <c r="H316" s="4" t="s">
        <v>7</v>
      </c>
      <c r="I316" s="4" t="s">
        <v>19</v>
      </c>
      <c r="J316" s="4" t="s">
        <v>3</v>
      </c>
      <c r="K316" s="4" t="s">
        <v>34</v>
      </c>
      <c r="L316" s="4" t="s">
        <v>35</v>
      </c>
      <c r="M316" s="8">
        <v>2</v>
      </c>
      <c r="N316" s="5">
        <v>40.020000000000003</v>
      </c>
      <c r="O316" s="6">
        <v>0</v>
      </c>
      <c r="P316" s="5">
        <v>14.38</v>
      </c>
      <c r="Q316" s="5">
        <f t="shared" si="16"/>
        <v>80.040000000000006</v>
      </c>
      <c r="R316" s="5">
        <f t="shared" si="17"/>
        <v>28.76</v>
      </c>
      <c r="S316" s="5">
        <f t="shared" si="18"/>
        <v>51.28</v>
      </c>
      <c r="T316" s="7">
        <f t="shared" si="19"/>
        <v>0.64067966016991496</v>
      </c>
    </row>
    <row r="317" spans="1:20" ht="15.6">
      <c r="A317" s="2">
        <v>842</v>
      </c>
      <c r="B317" s="3">
        <v>46088</v>
      </c>
      <c r="C317" s="17">
        <f>YEAR(SalesDataTable[[#This Row],[Order Date]])</f>
        <v>2026</v>
      </c>
      <c r="D317" s="19" t="str">
        <f>"Q"&amp;ROUNDUP(MONTH(SalesDataTable[[#This Row],[Order Date]])/3,0)</f>
        <v>Q1</v>
      </c>
      <c r="E317" s="17">
        <f>MONTH(SalesDataTable[[#This Row],[Order Date]])</f>
        <v>3</v>
      </c>
      <c r="F317" s="19" t="str">
        <f>TEXT(SalesDataTable[[#This Row],[Order Date]],"MMM")</f>
        <v>Mar</v>
      </c>
      <c r="G317" s="4" t="s">
        <v>0</v>
      </c>
      <c r="H317" s="4" t="s">
        <v>50</v>
      </c>
      <c r="I317" s="4" t="s">
        <v>2</v>
      </c>
      <c r="J317" s="4" t="s">
        <v>13</v>
      </c>
      <c r="K317" s="4" t="s">
        <v>34</v>
      </c>
      <c r="L317" s="4" t="s">
        <v>35</v>
      </c>
      <c r="M317" s="8">
        <v>1</v>
      </c>
      <c r="N317" s="5">
        <v>40.01</v>
      </c>
      <c r="O317" s="6">
        <v>0.05</v>
      </c>
      <c r="P317" s="5">
        <v>14.35</v>
      </c>
      <c r="Q317" s="5">
        <f t="shared" si="16"/>
        <v>38.009499999999996</v>
      </c>
      <c r="R317" s="5">
        <f t="shared" si="17"/>
        <v>14.35</v>
      </c>
      <c r="S317" s="5">
        <f t="shared" si="18"/>
        <v>23.659499999999994</v>
      </c>
      <c r="T317" s="7">
        <f t="shared" si="19"/>
        <v>0.62246280535129372</v>
      </c>
    </row>
    <row r="318" spans="1:20" ht="15.6">
      <c r="A318" s="2">
        <v>3386</v>
      </c>
      <c r="B318" s="3">
        <v>46088</v>
      </c>
      <c r="C318" s="17">
        <f>YEAR(SalesDataTable[[#This Row],[Order Date]])</f>
        <v>2026</v>
      </c>
      <c r="D318" s="19" t="str">
        <f>"Q"&amp;ROUNDUP(MONTH(SalesDataTable[[#This Row],[Order Date]])/3,0)</f>
        <v>Q1</v>
      </c>
      <c r="E318" s="17">
        <f>MONTH(SalesDataTable[[#This Row],[Order Date]])</f>
        <v>3</v>
      </c>
      <c r="F318" s="19" t="str">
        <f>TEXT(SalesDataTable[[#This Row],[Order Date]],"MMM")</f>
        <v>Mar</v>
      </c>
      <c r="G318" s="4" t="s">
        <v>6</v>
      </c>
      <c r="H318" s="4" t="s">
        <v>43</v>
      </c>
      <c r="I318" s="4" t="s">
        <v>2</v>
      </c>
      <c r="J318" s="4" t="s">
        <v>3</v>
      </c>
      <c r="K318" s="4" t="s">
        <v>9</v>
      </c>
      <c r="L318" s="4" t="s">
        <v>37</v>
      </c>
      <c r="M318" s="8">
        <v>3</v>
      </c>
      <c r="N318" s="5">
        <v>155.16</v>
      </c>
      <c r="O318" s="6">
        <v>0</v>
      </c>
      <c r="P318" s="5">
        <v>76.849999999999994</v>
      </c>
      <c r="Q318" s="5">
        <f t="shared" si="16"/>
        <v>465.48</v>
      </c>
      <c r="R318" s="5">
        <f t="shared" si="17"/>
        <v>230.54999999999998</v>
      </c>
      <c r="S318" s="5">
        <f t="shared" si="18"/>
        <v>234.93000000000004</v>
      </c>
      <c r="T318" s="7">
        <f t="shared" si="19"/>
        <v>0.50470482083011092</v>
      </c>
    </row>
    <row r="319" spans="1:20" ht="15.6">
      <c r="A319" s="2">
        <v>4505</v>
      </c>
      <c r="B319" s="3">
        <v>46088</v>
      </c>
      <c r="C319" s="17">
        <f>YEAR(SalesDataTable[[#This Row],[Order Date]])</f>
        <v>2026</v>
      </c>
      <c r="D319" s="19" t="str">
        <f>"Q"&amp;ROUNDUP(MONTH(SalesDataTable[[#This Row],[Order Date]])/3,0)</f>
        <v>Q1</v>
      </c>
      <c r="E319" s="17">
        <f>MONTH(SalesDataTable[[#This Row],[Order Date]])</f>
        <v>3</v>
      </c>
      <c r="F319" s="19" t="str">
        <f>TEXT(SalesDataTable[[#This Row],[Order Date]],"MMM")</f>
        <v>Mar</v>
      </c>
      <c r="G319" s="4" t="s">
        <v>6</v>
      </c>
      <c r="H319" s="4" t="s">
        <v>49</v>
      </c>
      <c r="I319" s="4" t="s">
        <v>28</v>
      </c>
      <c r="J319" s="4" t="s">
        <v>13</v>
      </c>
      <c r="K319" s="4" t="s">
        <v>34</v>
      </c>
      <c r="L319" s="4" t="s">
        <v>35</v>
      </c>
      <c r="M319" s="8">
        <v>1</v>
      </c>
      <c r="N319" s="5">
        <v>39.96</v>
      </c>
      <c r="O319" s="6">
        <v>0</v>
      </c>
      <c r="P319" s="5">
        <v>14.5</v>
      </c>
      <c r="Q319" s="5">
        <f t="shared" si="16"/>
        <v>39.96</v>
      </c>
      <c r="R319" s="5">
        <f t="shared" si="17"/>
        <v>14.5</v>
      </c>
      <c r="S319" s="5">
        <f t="shared" si="18"/>
        <v>25.46</v>
      </c>
      <c r="T319" s="7">
        <f t="shared" si="19"/>
        <v>0.63713713713713716</v>
      </c>
    </row>
    <row r="320" spans="1:20" ht="15.6">
      <c r="A320" s="2">
        <v>1286</v>
      </c>
      <c r="B320" s="3">
        <v>46089</v>
      </c>
      <c r="C320" s="17">
        <f>YEAR(SalesDataTable[[#This Row],[Order Date]])</f>
        <v>2026</v>
      </c>
      <c r="D320" s="19" t="str">
        <f>"Q"&amp;ROUNDUP(MONTH(SalesDataTable[[#This Row],[Order Date]])/3,0)</f>
        <v>Q1</v>
      </c>
      <c r="E320" s="17">
        <f>MONTH(SalesDataTable[[#This Row],[Order Date]])</f>
        <v>3</v>
      </c>
      <c r="F320" s="19" t="str">
        <f>TEXT(SalesDataTable[[#This Row],[Order Date]],"MMM")</f>
        <v>Mar</v>
      </c>
      <c r="G320" s="4" t="s">
        <v>6</v>
      </c>
      <c r="H320" s="4" t="s">
        <v>7</v>
      </c>
      <c r="I320" s="4" t="s">
        <v>2</v>
      </c>
      <c r="J320" s="4" t="s">
        <v>13</v>
      </c>
      <c r="K320" s="4" t="s">
        <v>9</v>
      </c>
      <c r="L320" s="4" t="s">
        <v>17</v>
      </c>
      <c r="M320" s="8">
        <v>1</v>
      </c>
      <c r="N320" s="5">
        <v>146.6</v>
      </c>
      <c r="O320" s="6">
        <v>0</v>
      </c>
      <c r="P320" s="5">
        <v>78.92</v>
      </c>
      <c r="Q320" s="5">
        <f t="shared" si="16"/>
        <v>146.6</v>
      </c>
      <c r="R320" s="5">
        <f t="shared" si="17"/>
        <v>78.92</v>
      </c>
      <c r="S320" s="5">
        <f t="shared" si="18"/>
        <v>67.679999999999993</v>
      </c>
      <c r="T320" s="7">
        <f t="shared" si="19"/>
        <v>0.46166439290586625</v>
      </c>
    </row>
    <row r="321" spans="1:20" ht="15.6">
      <c r="A321" s="2">
        <v>2653</v>
      </c>
      <c r="B321" s="3">
        <v>46089</v>
      </c>
      <c r="C321" s="17">
        <f>YEAR(SalesDataTable[[#This Row],[Order Date]])</f>
        <v>2026</v>
      </c>
      <c r="D321" s="19" t="str">
        <f>"Q"&amp;ROUNDUP(MONTH(SalesDataTable[[#This Row],[Order Date]])/3,0)</f>
        <v>Q1</v>
      </c>
      <c r="E321" s="17">
        <f>MONTH(SalesDataTable[[#This Row],[Order Date]])</f>
        <v>3</v>
      </c>
      <c r="F321" s="19" t="str">
        <f>TEXT(SalesDataTable[[#This Row],[Order Date]],"MMM")</f>
        <v>Mar</v>
      </c>
      <c r="G321" s="4" t="s">
        <v>6</v>
      </c>
      <c r="H321" s="4" t="s">
        <v>49</v>
      </c>
      <c r="I321" s="4" t="s">
        <v>19</v>
      </c>
      <c r="J321" s="4" t="s">
        <v>3</v>
      </c>
      <c r="K321" s="4" t="s">
        <v>9</v>
      </c>
      <c r="L321" s="4" t="s">
        <v>10</v>
      </c>
      <c r="M321" s="8">
        <v>1</v>
      </c>
      <c r="N321" s="5">
        <v>94.38</v>
      </c>
      <c r="O321" s="6">
        <v>0</v>
      </c>
      <c r="P321" s="5">
        <v>44.78</v>
      </c>
      <c r="Q321" s="5">
        <f t="shared" si="16"/>
        <v>94.38</v>
      </c>
      <c r="R321" s="5">
        <f t="shared" si="17"/>
        <v>44.78</v>
      </c>
      <c r="S321" s="5">
        <f t="shared" si="18"/>
        <v>49.599999999999994</v>
      </c>
      <c r="T321" s="7">
        <f t="shared" si="19"/>
        <v>0.52553507098961638</v>
      </c>
    </row>
    <row r="322" spans="1:20" ht="15.6">
      <c r="A322" s="2">
        <v>4465</v>
      </c>
      <c r="B322" s="3">
        <v>46089</v>
      </c>
      <c r="C322" s="17">
        <f>YEAR(SalesDataTable[[#This Row],[Order Date]])</f>
        <v>2026</v>
      </c>
      <c r="D322" s="19" t="str">
        <f>"Q"&amp;ROUNDUP(MONTH(SalesDataTable[[#This Row],[Order Date]])/3,0)</f>
        <v>Q1</v>
      </c>
      <c r="E322" s="17">
        <f>MONTH(SalesDataTable[[#This Row],[Order Date]])</f>
        <v>3</v>
      </c>
      <c r="F322" s="19" t="str">
        <f>TEXT(SalesDataTable[[#This Row],[Order Date]],"MMM")</f>
        <v>Mar</v>
      </c>
      <c r="G322" s="4" t="s">
        <v>6</v>
      </c>
      <c r="H322" s="4" t="s">
        <v>43</v>
      </c>
      <c r="I322" s="4" t="s">
        <v>19</v>
      </c>
      <c r="J322" s="4" t="s">
        <v>3</v>
      </c>
      <c r="K322" s="4" t="s">
        <v>34</v>
      </c>
      <c r="L322" s="4" t="s">
        <v>38</v>
      </c>
      <c r="M322" s="8">
        <v>1</v>
      </c>
      <c r="N322" s="5">
        <v>121.77</v>
      </c>
      <c r="O322" s="6">
        <v>0</v>
      </c>
      <c r="P322" s="5">
        <v>67.52</v>
      </c>
      <c r="Q322" s="5">
        <f t="shared" ref="Q322:Q385" si="20">M322*N322*(1-O322)</f>
        <v>121.77</v>
      </c>
      <c r="R322" s="5">
        <f t="shared" ref="R322:R385" si="21">M322*P322</f>
        <v>67.52</v>
      </c>
      <c r="S322" s="5">
        <f t="shared" ref="S322:S385" si="22">Q322-R322</f>
        <v>54.25</v>
      </c>
      <c r="T322" s="7">
        <f t="shared" ref="T322:T385" si="23">IFERROR(S322/Q322,0)</f>
        <v>0.44551203087788455</v>
      </c>
    </row>
    <row r="323" spans="1:20" ht="15.6">
      <c r="A323" s="2">
        <v>4576</v>
      </c>
      <c r="B323" s="3">
        <v>46089</v>
      </c>
      <c r="C323" s="17">
        <f>YEAR(SalesDataTable[[#This Row],[Order Date]])</f>
        <v>2026</v>
      </c>
      <c r="D323" s="19" t="str">
        <f>"Q"&amp;ROUNDUP(MONTH(SalesDataTable[[#This Row],[Order Date]])/3,0)</f>
        <v>Q1</v>
      </c>
      <c r="E323" s="17">
        <f>MONTH(SalesDataTable[[#This Row],[Order Date]])</f>
        <v>3</v>
      </c>
      <c r="F323" s="19" t="str">
        <f>TEXT(SalesDataTable[[#This Row],[Order Date]],"MMM")</f>
        <v>Mar</v>
      </c>
      <c r="G323" s="4" t="s">
        <v>20</v>
      </c>
      <c r="H323" s="4" t="s">
        <v>33</v>
      </c>
      <c r="I323" s="4" t="s">
        <v>28</v>
      </c>
      <c r="J323" s="4" t="s">
        <v>3</v>
      </c>
      <c r="K323" s="4" t="s">
        <v>23</v>
      </c>
      <c r="L323" s="4" t="s">
        <v>51</v>
      </c>
      <c r="M323" s="8">
        <v>5</v>
      </c>
      <c r="N323" s="5">
        <v>123.29</v>
      </c>
      <c r="O323" s="6">
        <v>0</v>
      </c>
      <c r="P323" s="5">
        <v>61.34</v>
      </c>
      <c r="Q323" s="5">
        <f t="shared" si="20"/>
        <v>616.45000000000005</v>
      </c>
      <c r="R323" s="5">
        <f t="shared" si="21"/>
        <v>306.70000000000005</v>
      </c>
      <c r="S323" s="5">
        <f t="shared" si="22"/>
        <v>309.75</v>
      </c>
      <c r="T323" s="7">
        <f t="shared" si="23"/>
        <v>0.50247384216075919</v>
      </c>
    </row>
    <row r="324" spans="1:20" ht="15.6">
      <c r="A324" s="2">
        <v>718</v>
      </c>
      <c r="B324" s="3">
        <v>46090</v>
      </c>
      <c r="C324" s="17">
        <f>YEAR(SalesDataTable[[#This Row],[Order Date]])</f>
        <v>2026</v>
      </c>
      <c r="D324" s="19" t="str">
        <f>"Q"&amp;ROUNDUP(MONTH(SalesDataTable[[#This Row],[Order Date]])/3,0)</f>
        <v>Q1</v>
      </c>
      <c r="E324" s="17">
        <f>MONTH(SalesDataTable[[#This Row],[Order Date]])</f>
        <v>3</v>
      </c>
      <c r="F324" s="19" t="str">
        <f>TEXT(SalesDataTable[[#This Row],[Order Date]],"MMM")</f>
        <v>Mar</v>
      </c>
      <c r="G324" s="4" t="s">
        <v>6</v>
      </c>
      <c r="H324" s="4" t="s">
        <v>43</v>
      </c>
      <c r="I324" s="4" t="s">
        <v>2</v>
      </c>
      <c r="J324" s="4" t="s">
        <v>13</v>
      </c>
      <c r="K324" s="4" t="s">
        <v>34</v>
      </c>
      <c r="L324" s="4" t="s">
        <v>35</v>
      </c>
      <c r="M324" s="8">
        <v>1</v>
      </c>
      <c r="N324" s="5">
        <v>41.15</v>
      </c>
      <c r="O324" s="6">
        <v>0.05</v>
      </c>
      <c r="P324" s="5">
        <v>14.4</v>
      </c>
      <c r="Q324" s="5">
        <f t="shared" si="20"/>
        <v>39.092499999999994</v>
      </c>
      <c r="R324" s="5">
        <f t="shared" si="21"/>
        <v>14.4</v>
      </c>
      <c r="S324" s="5">
        <f t="shared" si="22"/>
        <v>24.692499999999995</v>
      </c>
      <c r="T324" s="7">
        <f t="shared" si="23"/>
        <v>0.63164289825414077</v>
      </c>
    </row>
    <row r="325" spans="1:20" ht="15.6">
      <c r="A325" s="2">
        <v>1527</v>
      </c>
      <c r="B325" s="3">
        <v>46090</v>
      </c>
      <c r="C325" s="17">
        <f>YEAR(SalesDataTable[[#This Row],[Order Date]])</f>
        <v>2026</v>
      </c>
      <c r="D325" s="19" t="str">
        <f>"Q"&amp;ROUNDUP(MONTH(SalesDataTable[[#This Row],[Order Date]])/3,0)</f>
        <v>Q1</v>
      </c>
      <c r="E325" s="17">
        <f>MONTH(SalesDataTable[[#This Row],[Order Date]])</f>
        <v>3</v>
      </c>
      <c r="F325" s="19" t="str">
        <f>TEXT(SalesDataTable[[#This Row],[Order Date]],"MMM")</f>
        <v>Mar</v>
      </c>
      <c r="G325" s="4" t="s">
        <v>20</v>
      </c>
      <c r="H325" s="4" t="s">
        <v>21</v>
      </c>
      <c r="I325" s="4" t="s">
        <v>28</v>
      </c>
      <c r="J325" s="4" t="s">
        <v>13</v>
      </c>
      <c r="K325" s="4" t="s">
        <v>14</v>
      </c>
      <c r="L325" s="4" t="s">
        <v>15</v>
      </c>
      <c r="M325" s="8">
        <v>4</v>
      </c>
      <c r="N325" s="5">
        <v>35.42</v>
      </c>
      <c r="O325" s="6">
        <v>0</v>
      </c>
      <c r="P325" s="5">
        <v>13.31</v>
      </c>
      <c r="Q325" s="5">
        <f t="shared" si="20"/>
        <v>141.68</v>
      </c>
      <c r="R325" s="5">
        <f t="shared" si="21"/>
        <v>53.24</v>
      </c>
      <c r="S325" s="5">
        <f t="shared" si="22"/>
        <v>88.44</v>
      </c>
      <c r="T325" s="7">
        <f t="shared" si="23"/>
        <v>0.62422360248447195</v>
      </c>
    </row>
    <row r="326" spans="1:20" ht="15.6">
      <c r="A326" s="2">
        <v>1797</v>
      </c>
      <c r="B326" s="3">
        <v>46090</v>
      </c>
      <c r="C326" s="17">
        <f>YEAR(SalesDataTable[[#This Row],[Order Date]])</f>
        <v>2026</v>
      </c>
      <c r="D326" s="19" t="str">
        <f>"Q"&amp;ROUNDUP(MONTH(SalesDataTable[[#This Row],[Order Date]])/3,0)</f>
        <v>Q1</v>
      </c>
      <c r="E326" s="17">
        <f>MONTH(SalesDataTable[[#This Row],[Order Date]])</f>
        <v>3</v>
      </c>
      <c r="F326" s="19" t="str">
        <f>TEXT(SalesDataTable[[#This Row],[Order Date]],"MMM")</f>
        <v>Mar</v>
      </c>
      <c r="G326" s="4" t="s">
        <v>6</v>
      </c>
      <c r="H326" s="4" t="s">
        <v>43</v>
      </c>
      <c r="I326" s="4" t="s">
        <v>2</v>
      </c>
      <c r="J326" s="4" t="s">
        <v>16</v>
      </c>
      <c r="K326" s="4" t="s">
        <v>4</v>
      </c>
      <c r="L326" s="4" t="s">
        <v>30</v>
      </c>
      <c r="M326" s="8">
        <v>1</v>
      </c>
      <c r="N326" s="5">
        <v>103.74</v>
      </c>
      <c r="O326" s="6">
        <v>0.1</v>
      </c>
      <c r="P326" s="5">
        <v>51.32</v>
      </c>
      <c r="Q326" s="5">
        <f t="shared" si="20"/>
        <v>93.366</v>
      </c>
      <c r="R326" s="5">
        <f t="shared" si="21"/>
        <v>51.32</v>
      </c>
      <c r="S326" s="5">
        <f t="shared" si="22"/>
        <v>42.045999999999999</v>
      </c>
      <c r="T326" s="7">
        <f t="shared" si="23"/>
        <v>0.45033523980892404</v>
      </c>
    </row>
    <row r="327" spans="1:20" ht="15.6">
      <c r="A327" s="2">
        <v>2917</v>
      </c>
      <c r="B327" s="3">
        <v>46090</v>
      </c>
      <c r="C327" s="17">
        <f>YEAR(SalesDataTable[[#This Row],[Order Date]])</f>
        <v>2026</v>
      </c>
      <c r="D327" s="19" t="str">
        <f>"Q"&amp;ROUNDUP(MONTH(SalesDataTable[[#This Row],[Order Date]])/3,0)</f>
        <v>Q1</v>
      </c>
      <c r="E327" s="17">
        <f>MONTH(SalesDataTable[[#This Row],[Order Date]])</f>
        <v>3</v>
      </c>
      <c r="F327" s="19" t="str">
        <f>TEXT(SalesDataTable[[#This Row],[Order Date]],"MMM")</f>
        <v>Mar</v>
      </c>
      <c r="G327" s="4" t="s">
        <v>11</v>
      </c>
      <c r="H327" s="4" t="s">
        <v>52</v>
      </c>
      <c r="I327" s="4" t="s">
        <v>28</v>
      </c>
      <c r="J327" s="4" t="s">
        <v>16</v>
      </c>
      <c r="K327" s="4" t="s">
        <v>14</v>
      </c>
      <c r="L327" s="4" t="s">
        <v>48</v>
      </c>
      <c r="M327" s="8">
        <v>2</v>
      </c>
      <c r="N327" s="5">
        <v>165.49</v>
      </c>
      <c r="O327" s="6">
        <v>0.05</v>
      </c>
      <c r="P327" s="5">
        <v>89.82</v>
      </c>
      <c r="Q327" s="5">
        <f t="shared" si="20"/>
        <v>314.43099999999998</v>
      </c>
      <c r="R327" s="5">
        <f t="shared" si="21"/>
        <v>179.64</v>
      </c>
      <c r="S327" s="5">
        <f t="shared" si="22"/>
        <v>134.791</v>
      </c>
      <c r="T327" s="7">
        <f t="shared" si="23"/>
        <v>0.4286822864157796</v>
      </c>
    </row>
    <row r="328" spans="1:20" ht="15.6">
      <c r="A328" s="2">
        <v>4095</v>
      </c>
      <c r="B328" s="3">
        <v>46090</v>
      </c>
      <c r="C328" s="17">
        <f>YEAR(SalesDataTable[[#This Row],[Order Date]])</f>
        <v>2026</v>
      </c>
      <c r="D328" s="19" t="str">
        <f>"Q"&amp;ROUNDUP(MONTH(SalesDataTable[[#This Row],[Order Date]])/3,0)</f>
        <v>Q1</v>
      </c>
      <c r="E328" s="17">
        <f>MONTH(SalesDataTable[[#This Row],[Order Date]])</f>
        <v>3</v>
      </c>
      <c r="F328" s="19" t="str">
        <f>TEXT(SalesDataTable[[#This Row],[Order Date]],"MMM")</f>
        <v>Mar</v>
      </c>
      <c r="G328" s="4" t="s">
        <v>6</v>
      </c>
      <c r="H328" s="4" t="s">
        <v>27</v>
      </c>
      <c r="I328" s="4" t="s">
        <v>28</v>
      </c>
      <c r="J328" s="4" t="s">
        <v>13</v>
      </c>
      <c r="K328" s="4" t="s">
        <v>9</v>
      </c>
      <c r="L328" s="4" t="s">
        <v>46</v>
      </c>
      <c r="M328" s="8">
        <v>1</v>
      </c>
      <c r="N328" s="5">
        <v>72.87</v>
      </c>
      <c r="O328" s="6">
        <v>0.05</v>
      </c>
      <c r="P328" s="5">
        <v>32</v>
      </c>
      <c r="Q328" s="5">
        <f t="shared" si="20"/>
        <v>69.226500000000001</v>
      </c>
      <c r="R328" s="5">
        <f t="shared" si="21"/>
        <v>32</v>
      </c>
      <c r="S328" s="5">
        <f t="shared" si="22"/>
        <v>37.226500000000001</v>
      </c>
      <c r="T328" s="7">
        <f t="shared" si="23"/>
        <v>0.53774927231623726</v>
      </c>
    </row>
    <row r="329" spans="1:20" ht="15.6">
      <c r="A329" s="2">
        <v>5050</v>
      </c>
      <c r="B329" s="3">
        <v>46090</v>
      </c>
      <c r="C329" s="17">
        <f>YEAR(SalesDataTable[[#This Row],[Order Date]])</f>
        <v>2026</v>
      </c>
      <c r="D329" s="19" t="str">
        <f>"Q"&amp;ROUNDUP(MONTH(SalesDataTable[[#This Row],[Order Date]])/3,0)</f>
        <v>Q1</v>
      </c>
      <c r="E329" s="17">
        <f>MONTH(SalesDataTable[[#This Row],[Order Date]])</f>
        <v>3</v>
      </c>
      <c r="F329" s="19" t="str">
        <f>TEXT(SalesDataTable[[#This Row],[Order Date]],"MMM")</f>
        <v>Mar</v>
      </c>
      <c r="G329" s="4" t="s">
        <v>20</v>
      </c>
      <c r="H329" s="4" t="s">
        <v>47</v>
      </c>
      <c r="I329" s="4" t="s">
        <v>19</v>
      </c>
      <c r="J329" s="4" t="s">
        <v>3</v>
      </c>
      <c r="K329" s="4" t="s">
        <v>14</v>
      </c>
      <c r="L329" s="4" t="s">
        <v>48</v>
      </c>
      <c r="M329" s="8">
        <v>1</v>
      </c>
      <c r="N329" s="5">
        <v>161.04</v>
      </c>
      <c r="O329" s="6">
        <v>0</v>
      </c>
      <c r="P329" s="5">
        <v>85.83</v>
      </c>
      <c r="Q329" s="5">
        <f t="shared" si="20"/>
        <v>161.04</v>
      </c>
      <c r="R329" s="5">
        <f t="shared" si="21"/>
        <v>85.83</v>
      </c>
      <c r="S329" s="5">
        <f t="shared" si="22"/>
        <v>75.209999999999994</v>
      </c>
      <c r="T329" s="7">
        <f t="shared" si="23"/>
        <v>0.46702682563338299</v>
      </c>
    </row>
    <row r="330" spans="1:20" ht="15.6">
      <c r="A330" s="2">
        <v>709</v>
      </c>
      <c r="B330" s="3">
        <v>46091</v>
      </c>
      <c r="C330" s="17">
        <f>YEAR(SalesDataTable[[#This Row],[Order Date]])</f>
        <v>2026</v>
      </c>
      <c r="D330" s="19" t="str">
        <f>"Q"&amp;ROUNDUP(MONTH(SalesDataTable[[#This Row],[Order Date]])/3,0)</f>
        <v>Q1</v>
      </c>
      <c r="E330" s="17">
        <f>MONTH(SalesDataTable[[#This Row],[Order Date]])</f>
        <v>3</v>
      </c>
      <c r="F330" s="19" t="str">
        <f>TEXT(SalesDataTable[[#This Row],[Order Date]],"MMM")</f>
        <v>Mar</v>
      </c>
      <c r="G330" s="4" t="s">
        <v>0</v>
      </c>
      <c r="H330" s="4" t="s">
        <v>1</v>
      </c>
      <c r="I330" s="4" t="s">
        <v>2</v>
      </c>
      <c r="J330" s="4" t="s">
        <v>13</v>
      </c>
      <c r="K330" s="4" t="s">
        <v>14</v>
      </c>
      <c r="L330" s="4" t="s">
        <v>44</v>
      </c>
      <c r="M330" s="8">
        <v>3</v>
      </c>
      <c r="N330" s="5">
        <v>130.6</v>
      </c>
      <c r="O330" s="6">
        <v>0.05</v>
      </c>
      <c r="P330" s="5">
        <v>65.62</v>
      </c>
      <c r="Q330" s="5">
        <f t="shared" si="20"/>
        <v>372.20999999999992</v>
      </c>
      <c r="R330" s="5">
        <f t="shared" si="21"/>
        <v>196.86</v>
      </c>
      <c r="S330" s="5">
        <f t="shared" si="22"/>
        <v>175.34999999999991</v>
      </c>
      <c r="T330" s="7">
        <f t="shared" si="23"/>
        <v>0.47110502135891014</v>
      </c>
    </row>
    <row r="331" spans="1:20" ht="15.6">
      <c r="A331" s="2">
        <v>1073</v>
      </c>
      <c r="B331" s="3">
        <v>46091</v>
      </c>
      <c r="C331" s="17">
        <f>YEAR(SalesDataTable[[#This Row],[Order Date]])</f>
        <v>2026</v>
      </c>
      <c r="D331" s="19" t="str">
        <f>"Q"&amp;ROUNDUP(MONTH(SalesDataTable[[#This Row],[Order Date]])/3,0)</f>
        <v>Q1</v>
      </c>
      <c r="E331" s="17">
        <f>MONTH(SalesDataTable[[#This Row],[Order Date]])</f>
        <v>3</v>
      </c>
      <c r="F331" s="19" t="str">
        <f>TEXT(SalesDataTable[[#This Row],[Order Date]],"MMM")</f>
        <v>Mar</v>
      </c>
      <c r="G331" s="4" t="s">
        <v>11</v>
      </c>
      <c r="H331" s="4" t="s">
        <v>39</v>
      </c>
      <c r="I331" s="4" t="s">
        <v>28</v>
      </c>
      <c r="J331" s="4" t="s">
        <v>3</v>
      </c>
      <c r="K331" s="4" t="s">
        <v>4</v>
      </c>
      <c r="L331" s="4" t="s">
        <v>5</v>
      </c>
      <c r="M331" s="8">
        <v>2</v>
      </c>
      <c r="N331" s="5">
        <v>81.290000000000006</v>
      </c>
      <c r="O331" s="6">
        <v>0</v>
      </c>
      <c r="P331" s="5">
        <v>43.9</v>
      </c>
      <c r="Q331" s="5">
        <f t="shared" si="20"/>
        <v>162.58000000000001</v>
      </c>
      <c r="R331" s="5">
        <f t="shared" si="21"/>
        <v>87.8</v>
      </c>
      <c r="S331" s="5">
        <f t="shared" si="22"/>
        <v>74.780000000000015</v>
      </c>
      <c r="T331" s="7">
        <f t="shared" si="23"/>
        <v>0.45995817443720022</v>
      </c>
    </row>
    <row r="332" spans="1:20" ht="15.6">
      <c r="A332" s="2">
        <v>2623</v>
      </c>
      <c r="B332" s="3">
        <v>46091</v>
      </c>
      <c r="C332" s="17">
        <f>YEAR(SalesDataTable[[#This Row],[Order Date]])</f>
        <v>2026</v>
      </c>
      <c r="D332" s="19" t="str">
        <f>"Q"&amp;ROUNDUP(MONTH(SalesDataTable[[#This Row],[Order Date]])/3,0)</f>
        <v>Q1</v>
      </c>
      <c r="E332" s="17">
        <f>MONTH(SalesDataTable[[#This Row],[Order Date]])</f>
        <v>3</v>
      </c>
      <c r="F332" s="19" t="str">
        <f>TEXT(SalesDataTable[[#This Row],[Order Date]],"MMM")</f>
        <v>Mar</v>
      </c>
      <c r="G332" s="4" t="s">
        <v>6</v>
      </c>
      <c r="H332" s="4" t="s">
        <v>43</v>
      </c>
      <c r="I332" s="4" t="s">
        <v>28</v>
      </c>
      <c r="J332" s="4" t="s">
        <v>13</v>
      </c>
      <c r="K332" s="4" t="s">
        <v>4</v>
      </c>
      <c r="L332" s="4" t="s">
        <v>30</v>
      </c>
      <c r="M332" s="8">
        <v>2</v>
      </c>
      <c r="N332" s="5">
        <v>103.33</v>
      </c>
      <c r="O332" s="6">
        <v>0.05</v>
      </c>
      <c r="P332" s="5">
        <v>51.58</v>
      </c>
      <c r="Q332" s="5">
        <f t="shared" si="20"/>
        <v>196.327</v>
      </c>
      <c r="R332" s="5">
        <f t="shared" si="21"/>
        <v>103.16</v>
      </c>
      <c r="S332" s="5">
        <f t="shared" si="22"/>
        <v>93.167000000000002</v>
      </c>
      <c r="T332" s="7">
        <f t="shared" si="23"/>
        <v>0.47455011282197557</v>
      </c>
    </row>
    <row r="333" spans="1:20" ht="15.6">
      <c r="A333" s="2">
        <v>2625</v>
      </c>
      <c r="B333" s="3">
        <v>46091</v>
      </c>
      <c r="C333" s="17">
        <f>YEAR(SalesDataTable[[#This Row],[Order Date]])</f>
        <v>2026</v>
      </c>
      <c r="D333" s="19" t="str">
        <f>"Q"&amp;ROUNDUP(MONTH(SalesDataTable[[#This Row],[Order Date]])/3,0)</f>
        <v>Q1</v>
      </c>
      <c r="E333" s="17">
        <f>MONTH(SalesDataTable[[#This Row],[Order Date]])</f>
        <v>3</v>
      </c>
      <c r="F333" s="19" t="str">
        <f>TEXT(SalesDataTable[[#This Row],[Order Date]],"MMM")</f>
        <v>Mar</v>
      </c>
      <c r="G333" s="4" t="s">
        <v>20</v>
      </c>
      <c r="H333" s="4" t="s">
        <v>31</v>
      </c>
      <c r="I333" s="4" t="s">
        <v>19</v>
      </c>
      <c r="J333" s="4" t="s">
        <v>16</v>
      </c>
      <c r="K333" s="4" t="s">
        <v>34</v>
      </c>
      <c r="L333" s="4" t="s">
        <v>45</v>
      </c>
      <c r="M333" s="8">
        <v>2</v>
      </c>
      <c r="N333" s="5">
        <v>51.14</v>
      </c>
      <c r="O333" s="6">
        <v>0</v>
      </c>
      <c r="P333" s="5">
        <v>21.58</v>
      </c>
      <c r="Q333" s="5">
        <f t="shared" si="20"/>
        <v>102.28</v>
      </c>
      <c r="R333" s="5">
        <f t="shared" si="21"/>
        <v>43.16</v>
      </c>
      <c r="S333" s="5">
        <f t="shared" si="22"/>
        <v>59.120000000000005</v>
      </c>
      <c r="T333" s="7">
        <f t="shared" si="23"/>
        <v>0.57802111849824012</v>
      </c>
    </row>
    <row r="334" spans="1:20" ht="15.6">
      <c r="A334" s="2">
        <v>3304</v>
      </c>
      <c r="B334" s="3">
        <v>46091</v>
      </c>
      <c r="C334" s="17">
        <f>YEAR(SalesDataTable[[#This Row],[Order Date]])</f>
        <v>2026</v>
      </c>
      <c r="D334" s="19" t="str">
        <f>"Q"&amp;ROUNDUP(MONTH(SalesDataTable[[#This Row],[Order Date]])/3,0)</f>
        <v>Q1</v>
      </c>
      <c r="E334" s="17">
        <f>MONTH(SalesDataTable[[#This Row],[Order Date]])</f>
        <v>3</v>
      </c>
      <c r="F334" s="19" t="str">
        <f>TEXT(SalesDataTable[[#This Row],[Order Date]],"MMM")</f>
        <v>Mar</v>
      </c>
      <c r="G334" s="4" t="s">
        <v>6</v>
      </c>
      <c r="H334" s="4" t="s">
        <v>43</v>
      </c>
      <c r="I334" s="4" t="s">
        <v>28</v>
      </c>
      <c r="J334" s="4" t="s">
        <v>3</v>
      </c>
      <c r="K334" s="4" t="s">
        <v>4</v>
      </c>
      <c r="L334" s="4" t="s">
        <v>22</v>
      </c>
      <c r="M334" s="8">
        <v>2</v>
      </c>
      <c r="N334" s="5">
        <v>49.7</v>
      </c>
      <c r="O334" s="6">
        <v>0</v>
      </c>
      <c r="P334" s="5">
        <v>23.14</v>
      </c>
      <c r="Q334" s="5">
        <f t="shared" si="20"/>
        <v>99.4</v>
      </c>
      <c r="R334" s="5">
        <f t="shared" si="21"/>
        <v>46.28</v>
      </c>
      <c r="S334" s="5">
        <f t="shared" si="22"/>
        <v>53.120000000000005</v>
      </c>
      <c r="T334" s="7">
        <f t="shared" si="23"/>
        <v>0.53440643863179071</v>
      </c>
    </row>
    <row r="335" spans="1:20" ht="15.6">
      <c r="A335" s="2">
        <v>4876</v>
      </c>
      <c r="B335" s="3">
        <v>46091</v>
      </c>
      <c r="C335" s="17">
        <f>YEAR(SalesDataTable[[#This Row],[Order Date]])</f>
        <v>2026</v>
      </c>
      <c r="D335" s="19" t="str">
        <f>"Q"&amp;ROUNDUP(MONTH(SalesDataTable[[#This Row],[Order Date]])/3,0)</f>
        <v>Q1</v>
      </c>
      <c r="E335" s="17">
        <f>MONTH(SalesDataTable[[#This Row],[Order Date]])</f>
        <v>3</v>
      </c>
      <c r="F335" s="19" t="str">
        <f>TEXT(SalesDataTable[[#This Row],[Order Date]],"MMM")</f>
        <v>Mar</v>
      </c>
      <c r="G335" s="4" t="s">
        <v>20</v>
      </c>
      <c r="H335" s="4" t="s">
        <v>21</v>
      </c>
      <c r="I335" s="4" t="s">
        <v>2</v>
      </c>
      <c r="J335" s="4" t="s">
        <v>3</v>
      </c>
      <c r="K335" s="4" t="s">
        <v>4</v>
      </c>
      <c r="L335" s="4" t="s">
        <v>26</v>
      </c>
      <c r="M335" s="8">
        <v>1</v>
      </c>
      <c r="N335" s="5">
        <v>39.659999999999997</v>
      </c>
      <c r="O335" s="6">
        <v>0.05</v>
      </c>
      <c r="P335" s="5">
        <v>16.93</v>
      </c>
      <c r="Q335" s="5">
        <f t="shared" si="20"/>
        <v>37.676999999999992</v>
      </c>
      <c r="R335" s="5">
        <f t="shared" si="21"/>
        <v>16.93</v>
      </c>
      <c r="S335" s="5">
        <f t="shared" si="22"/>
        <v>20.746999999999993</v>
      </c>
      <c r="T335" s="7">
        <f t="shared" si="23"/>
        <v>0.5506542452955383</v>
      </c>
    </row>
    <row r="336" spans="1:20" ht="15.6">
      <c r="A336" s="2">
        <v>83</v>
      </c>
      <c r="B336" s="3">
        <v>46092</v>
      </c>
      <c r="C336" s="17">
        <f>YEAR(SalesDataTable[[#This Row],[Order Date]])</f>
        <v>2026</v>
      </c>
      <c r="D336" s="19" t="str">
        <f>"Q"&amp;ROUNDUP(MONTH(SalesDataTable[[#This Row],[Order Date]])/3,0)</f>
        <v>Q1</v>
      </c>
      <c r="E336" s="17">
        <f>MONTH(SalesDataTable[[#This Row],[Order Date]])</f>
        <v>3</v>
      </c>
      <c r="F336" s="19" t="str">
        <f>TEXT(SalesDataTable[[#This Row],[Order Date]],"MMM")</f>
        <v>Mar</v>
      </c>
      <c r="G336" s="4" t="s">
        <v>6</v>
      </c>
      <c r="H336" s="4" t="s">
        <v>43</v>
      </c>
      <c r="I336" s="4" t="s">
        <v>8</v>
      </c>
      <c r="J336" s="4" t="s">
        <v>16</v>
      </c>
      <c r="K336" s="4" t="s">
        <v>34</v>
      </c>
      <c r="L336" s="4" t="s">
        <v>45</v>
      </c>
      <c r="M336" s="8">
        <v>4</v>
      </c>
      <c r="N336" s="5">
        <v>50.65</v>
      </c>
      <c r="O336" s="6">
        <v>0.15</v>
      </c>
      <c r="P336" s="5">
        <v>22</v>
      </c>
      <c r="Q336" s="5">
        <f t="shared" si="20"/>
        <v>172.20999999999998</v>
      </c>
      <c r="R336" s="5">
        <f t="shared" si="21"/>
        <v>88</v>
      </c>
      <c r="S336" s="5">
        <f t="shared" si="22"/>
        <v>84.20999999999998</v>
      </c>
      <c r="T336" s="7">
        <f t="shared" si="23"/>
        <v>0.48899599326403803</v>
      </c>
    </row>
    <row r="337" spans="1:20" ht="15.6">
      <c r="A337" s="2">
        <v>863</v>
      </c>
      <c r="B337" s="3">
        <v>46092</v>
      </c>
      <c r="C337" s="17">
        <f>YEAR(SalesDataTable[[#This Row],[Order Date]])</f>
        <v>2026</v>
      </c>
      <c r="D337" s="19" t="str">
        <f>"Q"&amp;ROUNDUP(MONTH(SalesDataTable[[#This Row],[Order Date]])/3,0)</f>
        <v>Q1</v>
      </c>
      <c r="E337" s="17">
        <f>MONTH(SalesDataTable[[#This Row],[Order Date]])</f>
        <v>3</v>
      </c>
      <c r="F337" s="19" t="str">
        <f>TEXT(SalesDataTable[[#This Row],[Order Date]],"MMM")</f>
        <v>Mar</v>
      </c>
      <c r="G337" s="4" t="s">
        <v>11</v>
      </c>
      <c r="H337" s="4" t="s">
        <v>12</v>
      </c>
      <c r="I337" s="4" t="s">
        <v>28</v>
      </c>
      <c r="J337" s="4" t="s">
        <v>3</v>
      </c>
      <c r="K337" s="4" t="s">
        <v>34</v>
      </c>
      <c r="L337" s="4" t="s">
        <v>45</v>
      </c>
      <c r="M337" s="8">
        <v>2</v>
      </c>
      <c r="N337" s="5">
        <v>50.72</v>
      </c>
      <c r="O337" s="6">
        <v>0</v>
      </c>
      <c r="P337" s="5">
        <v>21.88</v>
      </c>
      <c r="Q337" s="5">
        <f t="shared" si="20"/>
        <v>101.44</v>
      </c>
      <c r="R337" s="5">
        <f t="shared" si="21"/>
        <v>43.76</v>
      </c>
      <c r="S337" s="5">
        <f t="shared" si="22"/>
        <v>57.68</v>
      </c>
      <c r="T337" s="7">
        <f t="shared" si="23"/>
        <v>0.56861198738170349</v>
      </c>
    </row>
    <row r="338" spans="1:20" ht="15.6">
      <c r="A338" s="2">
        <v>2323</v>
      </c>
      <c r="B338" s="3">
        <v>46092</v>
      </c>
      <c r="C338" s="17">
        <f>YEAR(SalesDataTable[[#This Row],[Order Date]])</f>
        <v>2026</v>
      </c>
      <c r="D338" s="19" t="str">
        <f>"Q"&amp;ROUNDUP(MONTH(SalesDataTable[[#This Row],[Order Date]])/3,0)</f>
        <v>Q1</v>
      </c>
      <c r="E338" s="17">
        <f>MONTH(SalesDataTable[[#This Row],[Order Date]])</f>
        <v>3</v>
      </c>
      <c r="F338" s="19" t="str">
        <f>TEXT(SalesDataTable[[#This Row],[Order Date]],"MMM")</f>
        <v>Mar</v>
      </c>
      <c r="G338" s="4" t="s">
        <v>6</v>
      </c>
      <c r="H338" s="4" t="s">
        <v>43</v>
      </c>
      <c r="I338" s="4" t="s">
        <v>19</v>
      </c>
      <c r="J338" s="4" t="s">
        <v>13</v>
      </c>
      <c r="K338" s="4" t="s">
        <v>14</v>
      </c>
      <c r="L338" s="4" t="s">
        <v>15</v>
      </c>
      <c r="M338" s="8">
        <v>2</v>
      </c>
      <c r="N338" s="5">
        <v>36.08</v>
      </c>
      <c r="O338" s="6">
        <v>0.05</v>
      </c>
      <c r="P338" s="5">
        <v>13.19</v>
      </c>
      <c r="Q338" s="5">
        <f t="shared" si="20"/>
        <v>68.551999999999992</v>
      </c>
      <c r="R338" s="5">
        <f t="shared" si="21"/>
        <v>26.38</v>
      </c>
      <c r="S338" s="5">
        <f t="shared" si="22"/>
        <v>42.171999999999997</v>
      </c>
      <c r="T338" s="7">
        <f t="shared" si="23"/>
        <v>0.61518263507993931</v>
      </c>
    </row>
    <row r="339" spans="1:20" ht="15.6">
      <c r="A339" s="2">
        <v>3064</v>
      </c>
      <c r="B339" s="3">
        <v>46092</v>
      </c>
      <c r="C339" s="17">
        <f>YEAR(SalesDataTable[[#This Row],[Order Date]])</f>
        <v>2026</v>
      </c>
      <c r="D339" s="19" t="str">
        <f>"Q"&amp;ROUNDUP(MONTH(SalesDataTable[[#This Row],[Order Date]])/3,0)</f>
        <v>Q1</v>
      </c>
      <c r="E339" s="17">
        <f>MONTH(SalesDataTable[[#This Row],[Order Date]])</f>
        <v>3</v>
      </c>
      <c r="F339" s="19" t="str">
        <f>TEXT(SalesDataTable[[#This Row],[Order Date]],"MMM")</f>
        <v>Mar</v>
      </c>
      <c r="G339" s="4" t="s">
        <v>20</v>
      </c>
      <c r="H339" s="4" t="s">
        <v>33</v>
      </c>
      <c r="I339" s="4" t="s">
        <v>2</v>
      </c>
      <c r="J339" s="4" t="s">
        <v>3</v>
      </c>
      <c r="K339" s="4" t="s">
        <v>23</v>
      </c>
      <c r="L339" s="4" t="s">
        <v>51</v>
      </c>
      <c r="M339" s="8">
        <v>6</v>
      </c>
      <c r="N339" s="5">
        <v>124.04</v>
      </c>
      <c r="O339" s="6">
        <v>0.05</v>
      </c>
      <c r="P339" s="5">
        <v>61.17</v>
      </c>
      <c r="Q339" s="5">
        <f t="shared" si="20"/>
        <v>707.02800000000002</v>
      </c>
      <c r="R339" s="5">
        <f t="shared" si="21"/>
        <v>367.02</v>
      </c>
      <c r="S339" s="5">
        <f t="shared" si="22"/>
        <v>340.00800000000004</v>
      </c>
      <c r="T339" s="7">
        <f t="shared" si="23"/>
        <v>0.48089750335205966</v>
      </c>
    </row>
    <row r="340" spans="1:20" ht="15.6">
      <c r="A340" s="2">
        <v>4995</v>
      </c>
      <c r="B340" s="3">
        <v>46092</v>
      </c>
      <c r="C340" s="17">
        <f>YEAR(SalesDataTable[[#This Row],[Order Date]])</f>
        <v>2026</v>
      </c>
      <c r="D340" s="19" t="str">
        <f>"Q"&amp;ROUNDUP(MONTH(SalesDataTable[[#This Row],[Order Date]])/3,0)</f>
        <v>Q1</v>
      </c>
      <c r="E340" s="17">
        <f>MONTH(SalesDataTable[[#This Row],[Order Date]])</f>
        <v>3</v>
      </c>
      <c r="F340" s="19" t="str">
        <f>TEXT(SalesDataTable[[#This Row],[Order Date]],"MMM")</f>
        <v>Mar</v>
      </c>
      <c r="G340" s="4" t="s">
        <v>6</v>
      </c>
      <c r="H340" s="4" t="s">
        <v>43</v>
      </c>
      <c r="I340" s="4" t="s">
        <v>28</v>
      </c>
      <c r="J340" s="4" t="s">
        <v>13</v>
      </c>
      <c r="K340" s="4" t="s">
        <v>9</v>
      </c>
      <c r="L340" s="4" t="s">
        <v>10</v>
      </c>
      <c r="M340" s="8">
        <v>3</v>
      </c>
      <c r="N340" s="5">
        <v>90.31</v>
      </c>
      <c r="O340" s="6">
        <v>0</v>
      </c>
      <c r="P340" s="5">
        <v>44.58</v>
      </c>
      <c r="Q340" s="5">
        <f t="shared" si="20"/>
        <v>270.93</v>
      </c>
      <c r="R340" s="5">
        <f t="shared" si="21"/>
        <v>133.74</v>
      </c>
      <c r="S340" s="5">
        <f t="shared" si="22"/>
        <v>137.19</v>
      </c>
      <c r="T340" s="7">
        <f t="shared" si="23"/>
        <v>0.50636695825489975</v>
      </c>
    </row>
    <row r="341" spans="1:20" ht="15.6">
      <c r="A341" s="2">
        <v>46</v>
      </c>
      <c r="B341" s="3">
        <v>46093</v>
      </c>
      <c r="C341" s="17">
        <f>YEAR(SalesDataTable[[#This Row],[Order Date]])</f>
        <v>2026</v>
      </c>
      <c r="D341" s="19" t="str">
        <f>"Q"&amp;ROUNDUP(MONTH(SalesDataTable[[#This Row],[Order Date]])/3,0)</f>
        <v>Q1</v>
      </c>
      <c r="E341" s="17">
        <f>MONTH(SalesDataTable[[#This Row],[Order Date]])</f>
        <v>3</v>
      </c>
      <c r="F341" s="19" t="str">
        <f>TEXT(SalesDataTable[[#This Row],[Order Date]],"MMM")</f>
        <v>Mar</v>
      </c>
      <c r="G341" s="4" t="s">
        <v>20</v>
      </c>
      <c r="H341" s="4" t="s">
        <v>31</v>
      </c>
      <c r="I341" s="4" t="s">
        <v>2</v>
      </c>
      <c r="J341" s="4" t="s">
        <v>3</v>
      </c>
      <c r="K341" s="4" t="s">
        <v>9</v>
      </c>
      <c r="L341" s="4" t="s">
        <v>46</v>
      </c>
      <c r="M341" s="8">
        <v>4</v>
      </c>
      <c r="N341" s="5">
        <v>72.63</v>
      </c>
      <c r="O341" s="6">
        <v>0.1</v>
      </c>
      <c r="P341" s="5">
        <v>31.45</v>
      </c>
      <c r="Q341" s="5">
        <f t="shared" si="20"/>
        <v>261.46800000000002</v>
      </c>
      <c r="R341" s="5">
        <f t="shared" si="21"/>
        <v>125.8</v>
      </c>
      <c r="S341" s="5">
        <f t="shared" si="22"/>
        <v>135.66800000000001</v>
      </c>
      <c r="T341" s="7">
        <f t="shared" si="23"/>
        <v>0.51887037801948999</v>
      </c>
    </row>
    <row r="342" spans="1:20" ht="15.6">
      <c r="A342" s="2">
        <v>443</v>
      </c>
      <c r="B342" s="3">
        <v>46093</v>
      </c>
      <c r="C342" s="17">
        <f>YEAR(SalesDataTable[[#This Row],[Order Date]])</f>
        <v>2026</v>
      </c>
      <c r="D342" s="19" t="str">
        <f>"Q"&amp;ROUNDUP(MONTH(SalesDataTable[[#This Row],[Order Date]])/3,0)</f>
        <v>Q1</v>
      </c>
      <c r="E342" s="17">
        <f>MONTH(SalesDataTable[[#This Row],[Order Date]])</f>
        <v>3</v>
      </c>
      <c r="F342" s="19" t="str">
        <f>TEXT(SalesDataTable[[#This Row],[Order Date]],"MMM")</f>
        <v>Mar</v>
      </c>
      <c r="G342" s="4" t="s">
        <v>6</v>
      </c>
      <c r="H342" s="4" t="s">
        <v>49</v>
      </c>
      <c r="I342" s="4" t="s">
        <v>2</v>
      </c>
      <c r="J342" s="4" t="s">
        <v>3</v>
      </c>
      <c r="K342" s="4" t="s">
        <v>34</v>
      </c>
      <c r="L342" s="4" t="s">
        <v>35</v>
      </c>
      <c r="M342" s="8">
        <v>3</v>
      </c>
      <c r="N342" s="5">
        <v>39.9</v>
      </c>
      <c r="O342" s="6">
        <v>0</v>
      </c>
      <c r="P342" s="5">
        <v>14.49</v>
      </c>
      <c r="Q342" s="5">
        <f t="shared" si="20"/>
        <v>119.69999999999999</v>
      </c>
      <c r="R342" s="5">
        <f t="shared" si="21"/>
        <v>43.47</v>
      </c>
      <c r="S342" s="5">
        <f t="shared" si="22"/>
        <v>76.22999999999999</v>
      </c>
      <c r="T342" s="7">
        <f t="shared" si="23"/>
        <v>0.63684210526315788</v>
      </c>
    </row>
    <row r="343" spans="1:20" ht="15.6">
      <c r="A343" s="2">
        <v>759</v>
      </c>
      <c r="B343" s="3">
        <v>46093</v>
      </c>
      <c r="C343" s="17">
        <f>YEAR(SalesDataTable[[#This Row],[Order Date]])</f>
        <v>2026</v>
      </c>
      <c r="D343" s="19" t="str">
        <f>"Q"&amp;ROUNDUP(MONTH(SalesDataTable[[#This Row],[Order Date]])/3,0)</f>
        <v>Q1</v>
      </c>
      <c r="E343" s="17">
        <f>MONTH(SalesDataTable[[#This Row],[Order Date]])</f>
        <v>3</v>
      </c>
      <c r="F343" s="19" t="str">
        <f>TEXT(SalesDataTable[[#This Row],[Order Date]],"MMM")</f>
        <v>Mar</v>
      </c>
      <c r="G343" s="4" t="s">
        <v>6</v>
      </c>
      <c r="H343" s="4" t="s">
        <v>43</v>
      </c>
      <c r="I343" s="4" t="s">
        <v>2</v>
      </c>
      <c r="J343" s="4" t="s">
        <v>13</v>
      </c>
      <c r="K343" s="4" t="s">
        <v>34</v>
      </c>
      <c r="L343" s="4" t="s">
        <v>45</v>
      </c>
      <c r="M343" s="8">
        <v>1</v>
      </c>
      <c r="N343" s="5">
        <v>49.79</v>
      </c>
      <c r="O343" s="6">
        <v>0.1</v>
      </c>
      <c r="P343" s="5">
        <v>22.29</v>
      </c>
      <c r="Q343" s="5">
        <f t="shared" si="20"/>
        <v>44.811</v>
      </c>
      <c r="R343" s="5">
        <f t="shared" si="21"/>
        <v>22.29</v>
      </c>
      <c r="S343" s="5">
        <f t="shared" si="22"/>
        <v>22.521000000000001</v>
      </c>
      <c r="T343" s="7">
        <f t="shared" si="23"/>
        <v>0.5025774921336279</v>
      </c>
    </row>
    <row r="344" spans="1:20" ht="15.6">
      <c r="A344" s="2">
        <v>1097</v>
      </c>
      <c r="B344" s="3">
        <v>46093</v>
      </c>
      <c r="C344" s="17">
        <f>YEAR(SalesDataTable[[#This Row],[Order Date]])</f>
        <v>2026</v>
      </c>
      <c r="D344" s="19" t="str">
        <f>"Q"&amp;ROUNDUP(MONTH(SalesDataTable[[#This Row],[Order Date]])/3,0)</f>
        <v>Q1</v>
      </c>
      <c r="E344" s="17">
        <f>MONTH(SalesDataTable[[#This Row],[Order Date]])</f>
        <v>3</v>
      </c>
      <c r="F344" s="19" t="str">
        <f>TEXT(SalesDataTable[[#This Row],[Order Date]],"MMM")</f>
        <v>Mar</v>
      </c>
      <c r="G344" s="4" t="s">
        <v>11</v>
      </c>
      <c r="H344" s="4" t="s">
        <v>12</v>
      </c>
      <c r="I344" s="4" t="s">
        <v>28</v>
      </c>
      <c r="J344" s="4" t="s">
        <v>13</v>
      </c>
      <c r="K344" s="4" t="s">
        <v>4</v>
      </c>
      <c r="L344" s="4" t="s">
        <v>26</v>
      </c>
      <c r="M344" s="8">
        <v>1</v>
      </c>
      <c r="N344" s="5">
        <v>41.24</v>
      </c>
      <c r="O344" s="6">
        <v>0.05</v>
      </c>
      <c r="P344" s="5">
        <v>16.64</v>
      </c>
      <c r="Q344" s="5">
        <f t="shared" si="20"/>
        <v>39.177999999999997</v>
      </c>
      <c r="R344" s="5">
        <f t="shared" si="21"/>
        <v>16.64</v>
      </c>
      <c r="S344" s="5">
        <f t="shared" si="22"/>
        <v>22.537999999999997</v>
      </c>
      <c r="T344" s="7">
        <f t="shared" si="23"/>
        <v>0.57527183623462141</v>
      </c>
    </row>
    <row r="345" spans="1:20" ht="15.6">
      <c r="A345" s="2">
        <v>2152</v>
      </c>
      <c r="B345" s="3">
        <v>46093</v>
      </c>
      <c r="C345" s="17">
        <f>YEAR(SalesDataTable[[#This Row],[Order Date]])</f>
        <v>2026</v>
      </c>
      <c r="D345" s="19" t="str">
        <f>"Q"&amp;ROUNDUP(MONTH(SalesDataTable[[#This Row],[Order Date]])/3,0)</f>
        <v>Q1</v>
      </c>
      <c r="E345" s="17">
        <f>MONTH(SalesDataTable[[#This Row],[Order Date]])</f>
        <v>3</v>
      </c>
      <c r="F345" s="19" t="str">
        <f>TEXT(SalesDataTable[[#This Row],[Order Date]],"MMM")</f>
        <v>Mar</v>
      </c>
      <c r="G345" s="4" t="s">
        <v>0</v>
      </c>
      <c r="H345" s="4" t="s">
        <v>36</v>
      </c>
      <c r="I345" s="4" t="s">
        <v>2</v>
      </c>
      <c r="J345" s="4" t="s">
        <v>13</v>
      </c>
      <c r="K345" s="4" t="s">
        <v>9</v>
      </c>
      <c r="L345" s="4" t="s">
        <v>17</v>
      </c>
      <c r="M345" s="8">
        <v>1</v>
      </c>
      <c r="N345" s="5">
        <v>142.88999999999999</v>
      </c>
      <c r="O345" s="6">
        <v>0</v>
      </c>
      <c r="P345" s="5">
        <v>81.099999999999994</v>
      </c>
      <c r="Q345" s="5">
        <f t="shared" si="20"/>
        <v>142.88999999999999</v>
      </c>
      <c r="R345" s="5">
        <f t="shared" si="21"/>
        <v>81.099999999999994</v>
      </c>
      <c r="S345" s="5">
        <f t="shared" si="22"/>
        <v>61.789999999999992</v>
      </c>
      <c r="T345" s="7">
        <f t="shared" si="23"/>
        <v>0.43243054097557559</v>
      </c>
    </row>
    <row r="346" spans="1:20" ht="15.6">
      <c r="A346" s="2">
        <v>2512</v>
      </c>
      <c r="B346" s="3">
        <v>46093</v>
      </c>
      <c r="C346" s="17">
        <f>YEAR(SalesDataTable[[#This Row],[Order Date]])</f>
        <v>2026</v>
      </c>
      <c r="D346" s="19" t="str">
        <f>"Q"&amp;ROUNDUP(MONTH(SalesDataTable[[#This Row],[Order Date]])/3,0)</f>
        <v>Q1</v>
      </c>
      <c r="E346" s="17">
        <f>MONTH(SalesDataTable[[#This Row],[Order Date]])</f>
        <v>3</v>
      </c>
      <c r="F346" s="19" t="str">
        <f>TEXT(SalesDataTable[[#This Row],[Order Date]],"MMM")</f>
        <v>Mar</v>
      </c>
      <c r="G346" s="4" t="s">
        <v>6</v>
      </c>
      <c r="H346" s="4" t="s">
        <v>7</v>
      </c>
      <c r="I346" s="4" t="s">
        <v>2</v>
      </c>
      <c r="J346" s="4" t="s">
        <v>13</v>
      </c>
      <c r="K346" s="4" t="s">
        <v>23</v>
      </c>
      <c r="L346" s="4" t="s">
        <v>29</v>
      </c>
      <c r="M346" s="8">
        <v>2</v>
      </c>
      <c r="N346" s="5">
        <v>192.76</v>
      </c>
      <c r="O346" s="6">
        <v>0</v>
      </c>
      <c r="P346" s="5">
        <v>103.08</v>
      </c>
      <c r="Q346" s="5">
        <f t="shared" si="20"/>
        <v>385.52</v>
      </c>
      <c r="R346" s="5">
        <f t="shared" si="21"/>
        <v>206.16</v>
      </c>
      <c r="S346" s="5">
        <f t="shared" si="22"/>
        <v>179.35999999999999</v>
      </c>
      <c r="T346" s="7">
        <f t="shared" si="23"/>
        <v>0.46524175140070551</v>
      </c>
    </row>
    <row r="347" spans="1:20" ht="15.6">
      <c r="A347" s="2">
        <v>2578</v>
      </c>
      <c r="B347" s="3">
        <v>46093</v>
      </c>
      <c r="C347" s="17">
        <f>YEAR(SalesDataTable[[#This Row],[Order Date]])</f>
        <v>2026</v>
      </c>
      <c r="D347" s="19" t="str">
        <f>"Q"&amp;ROUNDUP(MONTH(SalesDataTable[[#This Row],[Order Date]])/3,0)</f>
        <v>Q1</v>
      </c>
      <c r="E347" s="17">
        <f>MONTH(SalesDataTable[[#This Row],[Order Date]])</f>
        <v>3</v>
      </c>
      <c r="F347" s="19" t="str">
        <f>TEXT(SalesDataTable[[#This Row],[Order Date]],"MMM")</f>
        <v>Mar</v>
      </c>
      <c r="G347" s="4" t="s">
        <v>11</v>
      </c>
      <c r="H347" s="4" t="s">
        <v>25</v>
      </c>
      <c r="I347" s="4" t="s">
        <v>2</v>
      </c>
      <c r="J347" s="4" t="s">
        <v>13</v>
      </c>
      <c r="K347" s="4" t="s">
        <v>14</v>
      </c>
      <c r="L347" s="4" t="s">
        <v>48</v>
      </c>
      <c r="M347" s="8">
        <v>1</v>
      </c>
      <c r="N347" s="5">
        <v>165.72</v>
      </c>
      <c r="O347" s="6">
        <v>0</v>
      </c>
      <c r="P347" s="5">
        <v>89.31</v>
      </c>
      <c r="Q347" s="5">
        <f t="shared" si="20"/>
        <v>165.72</v>
      </c>
      <c r="R347" s="5">
        <f t="shared" si="21"/>
        <v>89.31</v>
      </c>
      <c r="S347" s="5">
        <f t="shared" si="22"/>
        <v>76.41</v>
      </c>
      <c r="T347" s="7">
        <f t="shared" si="23"/>
        <v>0.46107892831281677</v>
      </c>
    </row>
    <row r="348" spans="1:20" ht="15.6">
      <c r="A348" s="2">
        <v>3302</v>
      </c>
      <c r="B348" s="3">
        <v>46093</v>
      </c>
      <c r="C348" s="17">
        <f>YEAR(SalesDataTable[[#This Row],[Order Date]])</f>
        <v>2026</v>
      </c>
      <c r="D348" s="19" t="str">
        <f>"Q"&amp;ROUNDUP(MONTH(SalesDataTable[[#This Row],[Order Date]])/3,0)</f>
        <v>Q1</v>
      </c>
      <c r="E348" s="17">
        <f>MONTH(SalesDataTable[[#This Row],[Order Date]])</f>
        <v>3</v>
      </c>
      <c r="F348" s="19" t="str">
        <f>TEXT(SalesDataTable[[#This Row],[Order Date]],"MMM")</f>
        <v>Mar</v>
      </c>
      <c r="G348" s="4" t="s">
        <v>20</v>
      </c>
      <c r="H348" s="4" t="s">
        <v>31</v>
      </c>
      <c r="I348" s="4" t="s">
        <v>19</v>
      </c>
      <c r="J348" s="4" t="s">
        <v>16</v>
      </c>
      <c r="K348" s="4" t="s">
        <v>14</v>
      </c>
      <c r="L348" s="4" t="s">
        <v>48</v>
      </c>
      <c r="M348" s="8">
        <v>2</v>
      </c>
      <c r="N348" s="5">
        <v>164.33</v>
      </c>
      <c r="O348" s="6">
        <v>0</v>
      </c>
      <c r="P348" s="5">
        <v>86.07</v>
      </c>
      <c r="Q348" s="5">
        <f t="shared" si="20"/>
        <v>328.66</v>
      </c>
      <c r="R348" s="5">
        <f t="shared" si="21"/>
        <v>172.14</v>
      </c>
      <c r="S348" s="5">
        <f t="shared" si="22"/>
        <v>156.52000000000004</v>
      </c>
      <c r="T348" s="7">
        <f t="shared" si="23"/>
        <v>0.47623684050386428</v>
      </c>
    </row>
    <row r="349" spans="1:20" ht="15.6">
      <c r="A349" s="2">
        <v>3752</v>
      </c>
      <c r="B349" s="3">
        <v>46093</v>
      </c>
      <c r="C349" s="17">
        <f>YEAR(SalesDataTable[[#This Row],[Order Date]])</f>
        <v>2026</v>
      </c>
      <c r="D349" s="19" t="str">
        <f>"Q"&amp;ROUNDUP(MONTH(SalesDataTable[[#This Row],[Order Date]])/3,0)</f>
        <v>Q1</v>
      </c>
      <c r="E349" s="17">
        <f>MONTH(SalesDataTable[[#This Row],[Order Date]])</f>
        <v>3</v>
      </c>
      <c r="F349" s="19" t="str">
        <f>TEXT(SalesDataTable[[#This Row],[Order Date]],"MMM")</f>
        <v>Mar</v>
      </c>
      <c r="G349" s="4" t="s">
        <v>20</v>
      </c>
      <c r="H349" s="4" t="s">
        <v>33</v>
      </c>
      <c r="I349" s="4" t="s">
        <v>8</v>
      </c>
      <c r="J349" s="4" t="s">
        <v>16</v>
      </c>
      <c r="K349" s="4" t="s">
        <v>14</v>
      </c>
      <c r="L349" s="4" t="s">
        <v>32</v>
      </c>
      <c r="M349" s="8">
        <v>3</v>
      </c>
      <c r="N349" s="5">
        <v>45.8</v>
      </c>
      <c r="O349" s="6">
        <v>0.15</v>
      </c>
      <c r="P349" s="5">
        <v>18.47</v>
      </c>
      <c r="Q349" s="5">
        <f t="shared" si="20"/>
        <v>116.78999999999998</v>
      </c>
      <c r="R349" s="5">
        <f t="shared" si="21"/>
        <v>55.41</v>
      </c>
      <c r="S349" s="5">
        <f t="shared" si="22"/>
        <v>61.379999999999981</v>
      </c>
      <c r="T349" s="7">
        <f t="shared" si="23"/>
        <v>0.52555869509375797</v>
      </c>
    </row>
    <row r="350" spans="1:20" ht="15.6">
      <c r="A350" s="2">
        <v>4839</v>
      </c>
      <c r="B350" s="3">
        <v>46093</v>
      </c>
      <c r="C350" s="17">
        <f>YEAR(SalesDataTable[[#This Row],[Order Date]])</f>
        <v>2026</v>
      </c>
      <c r="D350" s="19" t="str">
        <f>"Q"&amp;ROUNDUP(MONTH(SalesDataTable[[#This Row],[Order Date]])/3,0)</f>
        <v>Q1</v>
      </c>
      <c r="E350" s="17">
        <f>MONTH(SalesDataTable[[#This Row],[Order Date]])</f>
        <v>3</v>
      </c>
      <c r="F350" s="19" t="str">
        <f>TEXT(SalesDataTable[[#This Row],[Order Date]],"MMM")</f>
        <v>Mar</v>
      </c>
      <c r="G350" s="4" t="s">
        <v>6</v>
      </c>
      <c r="H350" s="4" t="s">
        <v>7</v>
      </c>
      <c r="I350" s="4" t="s">
        <v>2</v>
      </c>
      <c r="J350" s="4" t="s">
        <v>13</v>
      </c>
      <c r="K350" s="4" t="s">
        <v>4</v>
      </c>
      <c r="L350" s="4" t="s">
        <v>30</v>
      </c>
      <c r="M350" s="8">
        <v>2</v>
      </c>
      <c r="N350" s="5">
        <v>103.08</v>
      </c>
      <c r="O350" s="6">
        <v>0.05</v>
      </c>
      <c r="P350" s="5">
        <v>49.27</v>
      </c>
      <c r="Q350" s="5">
        <f t="shared" si="20"/>
        <v>195.85199999999998</v>
      </c>
      <c r="R350" s="5">
        <f t="shared" si="21"/>
        <v>98.54</v>
      </c>
      <c r="S350" s="5">
        <f t="shared" si="22"/>
        <v>97.311999999999969</v>
      </c>
      <c r="T350" s="7">
        <f t="shared" si="23"/>
        <v>0.49686497967853266</v>
      </c>
    </row>
    <row r="351" spans="1:20" ht="15.6">
      <c r="A351" s="2">
        <v>264</v>
      </c>
      <c r="B351" s="3">
        <v>46094</v>
      </c>
      <c r="C351" s="17">
        <f>YEAR(SalesDataTable[[#This Row],[Order Date]])</f>
        <v>2026</v>
      </c>
      <c r="D351" s="19" t="str">
        <f>"Q"&amp;ROUNDUP(MONTH(SalesDataTable[[#This Row],[Order Date]])/3,0)</f>
        <v>Q1</v>
      </c>
      <c r="E351" s="17">
        <f>MONTH(SalesDataTable[[#This Row],[Order Date]])</f>
        <v>3</v>
      </c>
      <c r="F351" s="19" t="str">
        <f>TEXT(SalesDataTable[[#This Row],[Order Date]],"MMM")</f>
        <v>Mar</v>
      </c>
      <c r="G351" s="4" t="s">
        <v>0</v>
      </c>
      <c r="H351" s="4" t="s">
        <v>1</v>
      </c>
      <c r="I351" s="4" t="s">
        <v>2</v>
      </c>
      <c r="J351" s="4" t="s">
        <v>16</v>
      </c>
      <c r="K351" s="4" t="s">
        <v>14</v>
      </c>
      <c r="L351" s="4" t="s">
        <v>32</v>
      </c>
      <c r="M351" s="8">
        <v>4</v>
      </c>
      <c r="N351" s="5">
        <v>47.33</v>
      </c>
      <c r="O351" s="6">
        <v>0</v>
      </c>
      <c r="P351" s="5">
        <v>18.739999999999998</v>
      </c>
      <c r="Q351" s="5">
        <f t="shared" si="20"/>
        <v>189.32</v>
      </c>
      <c r="R351" s="5">
        <f t="shared" si="21"/>
        <v>74.959999999999994</v>
      </c>
      <c r="S351" s="5">
        <f t="shared" si="22"/>
        <v>114.36</v>
      </c>
      <c r="T351" s="7">
        <f t="shared" si="23"/>
        <v>0.60405662370589475</v>
      </c>
    </row>
    <row r="352" spans="1:20" ht="15.6">
      <c r="A352" s="2">
        <v>2498</v>
      </c>
      <c r="B352" s="3">
        <v>46094</v>
      </c>
      <c r="C352" s="17">
        <f>YEAR(SalesDataTable[[#This Row],[Order Date]])</f>
        <v>2026</v>
      </c>
      <c r="D352" s="19" t="str">
        <f>"Q"&amp;ROUNDUP(MONTH(SalesDataTable[[#This Row],[Order Date]])/3,0)</f>
        <v>Q1</v>
      </c>
      <c r="E352" s="17">
        <f>MONTH(SalesDataTable[[#This Row],[Order Date]])</f>
        <v>3</v>
      </c>
      <c r="F352" s="19" t="str">
        <f>TEXT(SalesDataTable[[#This Row],[Order Date]],"MMM")</f>
        <v>Mar</v>
      </c>
      <c r="G352" s="4" t="s">
        <v>11</v>
      </c>
      <c r="H352" s="4" t="s">
        <v>18</v>
      </c>
      <c r="I352" s="4" t="s">
        <v>19</v>
      </c>
      <c r="J352" s="4" t="s">
        <v>13</v>
      </c>
      <c r="K352" s="4" t="s">
        <v>4</v>
      </c>
      <c r="L352" s="4" t="s">
        <v>22</v>
      </c>
      <c r="M352" s="8">
        <v>1</v>
      </c>
      <c r="N352" s="5">
        <v>50.04</v>
      </c>
      <c r="O352" s="6">
        <v>0</v>
      </c>
      <c r="P352" s="5">
        <v>22.64</v>
      </c>
      <c r="Q352" s="5">
        <f t="shared" si="20"/>
        <v>50.04</v>
      </c>
      <c r="R352" s="5">
        <f t="shared" si="21"/>
        <v>22.64</v>
      </c>
      <c r="S352" s="5">
        <f t="shared" si="22"/>
        <v>27.4</v>
      </c>
      <c r="T352" s="7">
        <f t="shared" si="23"/>
        <v>0.54756195043964828</v>
      </c>
    </row>
    <row r="353" spans="1:20" ht="15.6">
      <c r="A353" s="2">
        <v>3929</v>
      </c>
      <c r="B353" s="3">
        <v>46094</v>
      </c>
      <c r="C353" s="17">
        <f>YEAR(SalesDataTable[[#This Row],[Order Date]])</f>
        <v>2026</v>
      </c>
      <c r="D353" s="19" t="str">
        <f>"Q"&amp;ROUNDUP(MONTH(SalesDataTable[[#This Row],[Order Date]])/3,0)</f>
        <v>Q1</v>
      </c>
      <c r="E353" s="17">
        <f>MONTH(SalesDataTable[[#This Row],[Order Date]])</f>
        <v>3</v>
      </c>
      <c r="F353" s="19" t="str">
        <f>TEXT(SalesDataTable[[#This Row],[Order Date]],"MMM")</f>
        <v>Mar</v>
      </c>
      <c r="G353" s="4" t="s">
        <v>20</v>
      </c>
      <c r="H353" s="4" t="s">
        <v>47</v>
      </c>
      <c r="I353" s="4" t="s">
        <v>2</v>
      </c>
      <c r="J353" s="4" t="s">
        <v>13</v>
      </c>
      <c r="K353" s="4" t="s">
        <v>34</v>
      </c>
      <c r="L353" s="4" t="s">
        <v>38</v>
      </c>
      <c r="M353" s="8">
        <v>1</v>
      </c>
      <c r="N353" s="5">
        <v>125.69</v>
      </c>
      <c r="O353" s="6">
        <v>0</v>
      </c>
      <c r="P353" s="5">
        <v>67.150000000000006</v>
      </c>
      <c r="Q353" s="5">
        <f t="shared" si="20"/>
        <v>125.69</v>
      </c>
      <c r="R353" s="5">
        <f t="shared" si="21"/>
        <v>67.150000000000006</v>
      </c>
      <c r="S353" s="5">
        <f t="shared" si="22"/>
        <v>58.539999999999992</v>
      </c>
      <c r="T353" s="7">
        <f t="shared" si="23"/>
        <v>0.465749065160315</v>
      </c>
    </row>
    <row r="354" spans="1:20" ht="15.6">
      <c r="A354" s="2">
        <v>4195</v>
      </c>
      <c r="B354" s="3">
        <v>46094</v>
      </c>
      <c r="C354" s="17">
        <f>YEAR(SalesDataTable[[#This Row],[Order Date]])</f>
        <v>2026</v>
      </c>
      <c r="D354" s="19" t="str">
        <f>"Q"&amp;ROUNDUP(MONTH(SalesDataTable[[#This Row],[Order Date]])/3,0)</f>
        <v>Q1</v>
      </c>
      <c r="E354" s="17">
        <f>MONTH(SalesDataTable[[#This Row],[Order Date]])</f>
        <v>3</v>
      </c>
      <c r="F354" s="19" t="str">
        <f>TEXT(SalesDataTable[[#This Row],[Order Date]],"MMM")</f>
        <v>Mar</v>
      </c>
      <c r="G354" s="4" t="s">
        <v>20</v>
      </c>
      <c r="H354" s="4" t="s">
        <v>47</v>
      </c>
      <c r="I354" s="4" t="s">
        <v>28</v>
      </c>
      <c r="J354" s="4" t="s">
        <v>13</v>
      </c>
      <c r="K354" s="4" t="s">
        <v>9</v>
      </c>
      <c r="L354" s="4" t="s">
        <v>17</v>
      </c>
      <c r="M354" s="8">
        <v>2</v>
      </c>
      <c r="N354" s="5">
        <v>142.72999999999999</v>
      </c>
      <c r="O354" s="6">
        <v>0.1</v>
      </c>
      <c r="P354" s="5">
        <v>77.28</v>
      </c>
      <c r="Q354" s="5">
        <f t="shared" si="20"/>
        <v>256.91399999999999</v>
      </c>
      <c r="R354" s="5">
        <f t="shared" si="21"/>
        <v>154.56</v>
      </c>
      <c r="S354" s="5">
        <f t="shared" si="22"/>
        <v>102.35399999999998</v>
      </c>
      <c r="T354" s="7">
        <f t="shared" si="23"/>
        <v>0.39839790747098247</v>
      </c>
    </row>
    <row r="355" spans="1:20" ht="15.6">
      <c r="A355" s="2">
        <v>4684</v>
      </c>
      <c r="B355" s="3">
        <v>46094</v>
      </c>
      <c r="C355" s="17">
        <f>YEAR(SalesDataTable[[#This Row],[Order Date]])</f>
        <v>2026</v>
      </c>
      <c r="D355" s="19" t="str">
        <f>"Q"&amp;ROUNDUP(MONTH(SalesDataTable[[#This Row],[Order Date]])/3,0)</f>
        <v>Q1</v>
      </c>
      <c r="E355" s="17">
        <f>MONTH(SalesDataTable[[#This Row],[Order Date]])</f>
        <v>3</v>
      </c>
      <c r="F355" s="19" t="str">
        <f>TEXT(SalesDataTable[[#This Row],[Order Date]],"MMM")</f>
        <v>Mar</v>
      </c>
      <c r="G355" s="4" t="s">
        <v>6</v>
      </c>
      <c r="H355" s="4" t="s">
        <v>43</v>
      </c>
      <c r="I355" s="4" t="s">
        <v>2</v>
      </c>
      <c r="J355" s="4" t="s">
        <v>3</v>
      </c>
      <c r="K355" s="4" t="s">
        <v>34</v>
      </c>
      <c r="L355" s="4" t="s">
        <v>38</v>
      </c>
      <c r="M355" s="8">
        <v>4</v>
      </c>
      <c r="N355" s="5">
        <v>124.36</v>
      </c>
      <c r="O355" s="6">
        <v>0</v>
      </c>
      <c r="P355" s="5">
        <v>68.790000000000006</v>
      </c>
      <c r="Q355" s="5">
        <f t="shared" si="20"/>
        <v>497.44</v>
      </c>
      <c r="R355" s="5">
        <f t="shared" si="21"/>
        <v>275.16000000000003</v>
      </c>
      <c r="S355" s="5">
        <f t="shared" si="22"/>
        <v>222.27999999999997</v>
      </c>
      <c r="T355" s="7">
        <f t="shared" si="23"/>
        <v>0.44684786104856861</v>
      </c>
    </row>
    <row r="356" spans="1:20" ht="15.6">
      <c r="A356" s="2">
        <v>313</v>
      </c>
      <c r="B356" s="3">
        <v>46095</v>
      </c>
      <c r="C356" s="17">
        <f>YEAR(SalesDataTable[[#This Row],[Order Date]])</f>
        <v>2026</v>
      </c>
      <c r="D356" s="19" t="str">
        <f>"Q"&amp;ROUNDUP(MONTH(SalesDataTable[[#This Row],[Order Date]])/3,0)</f>
        <v>Q1</v>
      </c>
      <c r="E356" s="17">
        <f>MONTH(SalesDataTable[[#This Row],[Order Date]])</f>
        <v>3</v>
      </c>
      <c r="F356" s="19" t="str">
        <f>TEXT(SalesDataTable[[#This Row],[Order Date]],"MMM")</f>
        <v>Mar</v>
      </c>
      <c r="G356" s="4" t="s">
        <v>20</v>
      </c>
      <c r="H356" s="4" t="s">
        <v>33</v>
      </c>
      <c r="I356" s="4" t="s">
        <v>2</v>
      </c>
      <c r="J356" s="4" t="s">
        <v>13</v>
      </c>
      <c r="K356" s="4" t="s">
        <v>4</v>
      </c>
      <c r="L356" s="4" t="s">
        <v>26</v>
      </c>
      <c r="M356" s="8">
        <v>4</v>
      </c>
      <c r="N356" s="5">
        <v>40.42</v>
      </c>
      <c r="O356" s="6">
        <v>0.1</v>
      </c>
      <c r="P356" s="5">
        <v>16.25</v>
      </c>
      <c r="Q356" s="5">
        <f t="shared" si="20"/>
        <v>145.512</v>
      </c>
      <c r="R356" s="5">
        <f t="shared" si="21"/>
        <v>65</v>
      </c>
      <c r="S356" s="5">
        <f t="shared" si="22"/>
        <v>80.512</v>
      </c>
      <c r="T356" s="7">
        <f t="shared" si="23"/>
        <v>0.5533014459288581</v>
      </c>
    </row>
    <row r="357" spans="1:20" ht="15.6">
      <c r="A357" s="2">
        <v>1056</v>
      </c>
      <c r="B357" s="3">
        <v>46095</v>
      </c>
      <c r="C357" s="17">
        <f>YEAR(SalesDataTable[[#This Row],[Order Date]])</f>
        <v>2026</v>
      </c>
      <c r="D357" s="19" t="str">
        <f>"Q"&amp;ROUNDUP(MONTH(SalesDataTable[[#This Row],[Order Date]])/3,0)</f>
        <v>Q1</v>
      </c>
      <c r="E357" s="17">
        <f>MONTH(SalesDataTable[[#This Row],[Order Date]])</f>
        <v>3</v>
      </c>
      <c r="F357" s="19" t="str">
        <f>TEXT(SalesDataTable[[#This Row],[Order Date]],"MMM")</f>
        <v>Mar</v>
      </c>
      <c r="G357" s="4" t="s">
        <v>0</v>
      </c>
      <c r="H357" s="4" t="s">
        <v>50</v>
      </c>
      <c r="I357" s="4" t="s">
        <v>2</v>
      </c>
      <c r="J357" s="4" t="s">
        <v>3</v>
      </c>
      <c r="K357" s="4" t="s">
        <v>23</v>
      </c>
      <c r="L357" s="4" t="s">
        <v>29</v>
      </c>
      <c r="M357" s="8">
        <v>1</v>
      </c>
      <c r="N357" s="5">
        <v>192.86</v>
      </c>
      <c r="O357" s="6">
        <v>0</v>
      </c>
      <c r="P357" s="5">
        <v>101.13</v>
      </c>
      <c r="Q357" s="5">
        <f t="shared" si="20"/>
        <v>192.86</v>
      </c>
      <c r="R357" s="5">
        <f t="shared" si="21"/>
        <v>101.13</v>
      </c>
      <c r="S357" s="5">
        <f t="shared" si="22"/>
        <v>91.730000000000018</v>
      </c>
      <c r="T357" s="7">
        <f t="shared" si="23"/>
        <v>0.475629990666805</v>
      </c>
    </row>
    <row r="358" spans="1:20" ht="15.6">
      <c r="A358" s="2">
        <v>2189</v>
      </c>
      <c r="B358" s="3">
        <v>46095</v>
      </c>
      <c r="C358" s="17">
        <f>YEAR(SalesDataTable[[#This Row],[Order Date]])</f>
        <v>2026</v>
      </c>
      <c r="D358" s="19" t="str">
        <f>"Q"&amp;ROUNDUP(MONTH(SalesDataTable[[#This Row],[Order Date]])/3,0)</f>
        <v>Q1</v>
      </c>
      <c r="E358" s="17">
        <f>MONTH(SalesDataTable[[#This Row],[Order Date]])</f>
        <v>3</v>
      </c>
      <c r="F358" s="19" t="str">
        <f>TEXT(SalesDataTable[[#This Row],[Order Date]],"MMM")</f>
        <v>Mar</v>
      </c>
      <c r="G358" s="4" t="s">
        <v>20</v>
      </c>
      <c r="H358" s="4" t="s">
        <v>21</v>
      </c>
      <c r="I358" s="4" t="s">
        <v>28</v>
      </c>
      <c r="J358" s="4" t="s">
        <v>13</v>
      </c>
      <c r="K358" s="4" t="s">
        <v>9</v>
      </c>
      <c r="L358" s="4" t="s">
        <v>46</v>
      </c>
      <c r="M358" s="8">
        <v>2</v>
      </c>
      <c r="N358" s="5">
        <v>72.34</v>
      </c>
      <c r="O358" s="6">
        <v>0</v>
      </c>
      <c r="P358" s="5">
        <v>33.29</v>
      </c>
      <c r="Q358" s="5">
        <f t="shared" si="20"/>
        <v>144.68</v>
      </c>
      <c r="R358" s="5">
        <f t="shared" si="21"/>
        <v>66.58</v>
      </c>
      <c r="S358" s="5">
        <f t="shared" si="22"/>
        <v>78.100000000000009</v>
      </c>
      <c r="T358" s="7">
        <f t="shared" si="23"/>
        <v>0.53981199889411113</v>
      </c>
    </row>
    <row r="359" spans="1:20" ht="15.6">
      <c r="A359" s="2">
        <v>2617</v>
      </c>
      <c r="B359" s="3">
        <v>46095</v>
      </c>
      <c r="C359" s="17">
        <f>YEAR(SalesDataTable[[#This Row],[Order Date]])</f>
        <v>2026</v>
      </c>
      <c r="D359" s="19" t="str">
        <f>"Q"&amp;ROUNDUP(MONTH(SalesDataTable[[#This Row],[Order Date]])/3,0)</f>
        <v>Q1</v>
      </c>
      <c r="E359" s="17">
        <f>MONTH(SalesDataTable[[#This Row],[Order Date]])</f>
        <v>3</v>
      </c>
      <c r="F359" s="19" t="str">
        <f>TEXT(SalesDataTable[[#This Row],[Order Date]],"MMM")</f>
        <v>Mar</v>
      </c>
      <c r="G359" s="4" t="s">
        <v>20</v>
      </c>
      <c r="H359" s="4" t="s">
        <v>47</v>
      </c>
      <c r="I359" s="4" t="s">
        <v>2</v>
      </c>
      <c r="J359" s="4" t="s">
        <v>13</v>
      </c>
      <c r="K359" s="4" t="s">
        <v>14</v>
      </c>
      <c r="L359" s="4" t="s">
        <v>15</v>
      </c>
      <c r="M359" s="8">
        <v>2</v>
      </c>
      <c r="N359" s="5">
        <v>35.409999999999997</v>
      </c>
      <c r="O359" s="6">
        <v>0</v>
      </c>
      <c r="P359" s="5">
        <v>13.89</v>
      </c>
      <c r="Q359" s="5">
        <f t="shared" si="20"/>
        <v>70.819999999999993</v>
      </c>
      <c r="R359" s="5">
        <f t="shared" si="21"/>
        <v>27.78</v>
      </c>
      <c r="S359" s="5">
        <f t="shared" si="22"/>
        <v>43.039999999999992</v>
      </c>
      <c r="T359" s="7">
        <f t="shared" si="23"/>
        <v>0.60773792713922614</v>
      </c>
    </row>
    <row r="360" spans="1:20" ht="15.6">
      <c r="A360" s="2">
        <v>2901</v>
      </c>
      <c r="B360" s="3">
        <v>46095</v>
      </c>
      <c r="C360" s="17">
        <f>YEAR(SalesDataTable[[#This Row],[Order Date]])</f>
        <v>2026</v>
      </c>
      <c r="D360" s="19" t="str">
        <f>"Q"&amp;ROUNDUP(MONTH(SalesDataTable[[#This Row],[Order Date]])/3,0)</f>
        <v>Q1</v>
      </c>
      <c r="E360" s="17">
        <f>MONTH(SalesDataTable[[#This Row],[Order Date]])</f>
        <v>3</v>
      </c>
      <c r="F360" s="19" t="str">
        <f>TEXT(SalesDataTable[[#This Row],[Order Date]],"MMM")</f>
        <v>Mar</v>
      </c>
      <c r="G360" s="4" t="s">
        <v>20</v>
      </c>
      <c r="H360" s="4" t="s">
        <v>33</v>
      </c>
      <c r="I360" s="4" t="s">
        <v>8</v>
      </c>
      <c r="J360" s="4" t="s">
        <v>16</v>
      </c>
      <c r="K360" s="4" t="s">
        <v>4</v>
      </c>
      <c r="L360" s="4" t="s">
        <v>30</v>
      </c>
      <c r="M360" s="8">
        <v>12</v>
      </c>
      <c r="N360" s="5">
        <v>102.25</v>
      </c>
      <c r="O360" s="6">
        <v>0.1</v>
      </c>
      <c r="P360" s="5">
        <v>51.07</v>
      </c>
      <c r="Q360" s="5">
        <f t="shared" si="20"/>
        <v>1104.3</v>
      </c>
      <c r="R360" s="5">
        <f t="shared" si="21"/>
        <v>612.84</v>
      </c>
      <c r="S360" s="5">
        <f t="shared" si="22"/>
        <v>491.45999999999992</v>
      </c>
      <c r="T360" s="7">
        <f t="shared" si="23"/>
        <v>0.44504210812279266</v>
      </c>
    </row>
    <row r="361" spans="1:20" ht="15.6">
      <c r="A361" s="2">
        <v>2952</v>
      </c>
      <c r="B361" s="3">
        <v>46095</v>
      </c>
      <c r="C361" s="17">
        <f>YEAR(SalesDataTable[[#This Row],[Order Date]])</f>
        <v>2026</v>
      </c>
      <c r="D361" s="19" t="str">
        <f>"Q"&amp;ROUNDUP(MONTH(SalesDataTable[[#This Row],[Order Date]])/3,0)</f>
        <v>Q1</v>
      </c>
      <c r="E361" s="17">
        <f>MONTH(SalesDataTable[[#This Row],[Order Date]])</f>
        <v>3</v>
      </c>
      <c r="F361" s="19" t="str">
        <f>TEXT(SalesDataTable[[#This Row],[Order Date]],"MMM")</f>
        <v>Mar</v>
      </c>
      <c r="G361" s="4" t="s">
        <v>6</v>
      </c>
      <c r="H361" s="4" t="s">
        <v>7</v>
      </c>
      <c r="I361" s="4" t="s">
        <v>2</v>
      </c>
      <c r="J361" s="4" t="s">
        <v>13</v>
      </c>
      <c r="K361" s="4" t="s">
        <v>4</v>
      </c>
      <c r="L361" s="4" t="s">
        <v>22</v>
      </c>
      <c r="M361" s="8">
        <v>1</v>
      </c>
      <c r="N361" s="5">
        <v>51.86</v>
      </c>
      <c r="O361" s="6">
        <v>0.1</v>
      </c>
      <c r="P361" s="5">
        <v>22.34</v>
      </c>
      <c r="Q361" s="5">
        <f t="shared" si="20"/>
        <v>46.673999999999999</v>
      </c>
      <c r="R361" s="5">
        <f t="shared" si="21"/>
        <v>22.34</v>
      </c>
      <c r="S361" s="5">
        <f t="shared" si="22"/>
        <v>24.334</v>
      </c>
      <c r="T361" s="7">
        <f t="shared" si="23"/>
        <v>0.52136092899687192</v>
      </c>
    </row>
    <row r="362" spans="1:20" ht="15.6">
      <c r="A362" s="2">
        <v>3421</v>
      </c>
      <c r="B362" s="3">
        <v>46095</v>
      </c>
      <c r="C362" s="17">
        <f>YEAR(SalesDataTable[[#This Row],[Order Date]])</f>
        <v>2026</v>
      </c>
      <c r="D362" s="19" t="str">
        <f>"Q"&amp;ROUNDUP(MONTH(SalesDataTable[[#This Row],[Order Date]])/3,0)</f>
        <v>Q1</v>
      </c>
      <c r="E362" s="17">
        <f>MONTH(SalesDataTable[[#This Row],[Order Date]])</f>
        <v>3</v>
      </c>
      <c r="F362" s="19" t="str">
        <f>TEXT(SalesDataTable[[#This Row],[Order Date]],"MMM")</f>
        <v>Mar</v>
      </c>
      <c r="G362" s="4" t="s">
        <v>20</v>
      </c>
      <c r="H362" s="4" t="s">
        <v>33</v>
      </c>
      <c r="I362" s="4" t="s">
        <v>2</v>
      </c>
      <c r="J362" s="4" t="s">
        <v>3</v>
      </c>
      <c r="K362" s="4" t="s">
        <v>14</v>
      </c>
      <c r="L362" s="4" t="s">
        <v>15</v>
      </c>
      <c r="M362" s="8">
        <v>1</v>
      </c>
      <c r="N362" s="5">
        <v>36.520000000000003</v>
      </c>
      <c r="O362" s="6">
        <v>0.05</v>
      </c>
      <c r="P362" s="5">
        <v>13.23</v>
      </c>
      <c r="Q362" s="5">
        <f t="shared" si="20"/>
        <v>34.694000000000003</v>
      </c>
      <c r="R362" s="5">
        <f t="shared" si="21"/>
        <v>13.23</v>
      </c>
      <c r="S362" s="5">
        <f t="shared" si="22"/>
        <v>21.464000000000002</v>
      </c>
      <c r="T362" s="7">
        <f t="shared" si="23"/>
        <v>0.61866605176687617</v>
      </c>
    </row>
    <row r="363" spans="1:20" ht="15.6">
      <c r="A363" s="2">
        <v>3536</v>
      </c>
      <c r="B363" s="3">
        <v>46095</v>
      </c>
      <c r="C363" s="17">
        <f>YEAR(SalesDataTable[[#This Row],[Order Date]])</f>
        <v>2026</v>
      </c>
      <c r="D363" s="19" t="str">
        <f>"Q"&amp;ROUNDUP(MONTH(SalesDataTable[[#This Row],[Order Date]])/3,0)</f>
        <v>Q1</v>
      </c>
      <c r="E363" s="17">
        <f>MONTH(SalesDataTable[[#This Row],[Order Date]])</f>
        <v>3</v>
      </c>
      <c r="F363" s="19" t="str">
        <f>TEXT(SalesDataTable[[#This Row],[Order Date]],"MMM")</f>
        <v>Mar</v>
      </c>
      <c r="G363" s="4" t="s">
        <v>11</v>
      </c>
      <c r="H363" s="4" t="s">
        <v>39</v>
      </c>
      <c r="I363" s="4" t="s">
        <v>2</v>
      </c>
      <c r="J363" s="4" t="s">
        <v>13</v>
      </c>
      <c r="K363" s="4" t="s">
        <v>9</v>
      </c>
      <c r="L363" s="4" t="s">
        <v>37</v>
      </c>
      <c r="M363" s="8">
        <v>2</v>
      </c>
      <c r="N363" s="5">
        <v>153.66</v>
      </c>
      <c r="O363" s="6">
        <v>0.1</v>
      </c>
      <c r="P363" s="5">
        <v>78.430000000000007</v>
      </c>
      <c r="Q363" s="5">
        <f t="shared" si="20"/>
        <v>276.58800000000002</v>
      </c>
      <c r="R363" s="5">
        <f t="shared" si="21"/>
        <v>156.86000000000001</v>
      </c>
      <c r="S363" s="5">
        <f t="shared" si="22"/>
        <v>119.72800000000001</v>
      </c>
      <c r="T363" s="7">
        <f t="shared" si="23"/>
        <v>0.43287488972768162</v>
      </c>
    </row>
    <row r="364" spans="1:20" ht="15.6">
      <c r="A364" s="2">
        <v>3878</v>
      </c>
      <c r="B364" s="3">
        <v>46095</v>
      </c>
      <c r="C364" s="17">
        <f>YEAR(SalesDataTable[[#This Row],[Order Date]])</f>
        <v>2026</v>
      </c>
      <c r="D364" s="19" t="str">
        <f>"Q"&amp;ROUNDUP(MONTH(SalesDataTable[[#This Row],[Order Date]])/3,0)</f>
        <v>Q1</v>
      </c>
      <c r="E364" s="17">
        <f>MONTH(SalesDataTable[[#This Row],[Order Date]])</f>
        <v>3</v>
      </c>
      <c r="F364" s="19" t="str">
        <f>TEXT(SalesDataTable[[#This Row],[Order Date]],"MMM")</f>
        <v>Mar</v>
      </c>
      <c r="G364" s="4" t="s">
        <v>6</v>
      </c>
      <c r="H364" s="4" t="s">
        <v>49</v>
      </c>
      <c r="I364" s="4" t="s">
        <v>28</v>
      </c>
      <c r="J364" s="4" t="s">
        <v>3</v>
      </c>
      <c r="K364" s="4" t="s">
        <v>34</v>
      </c>
      <c r="L364" s="4" t="s">
        <v>35</v>
      </c>
      <c r="M364" s="8">
        <v>1</v>
      </c>
      <c r="N364" s="5">
        <v>41.05</v>
      </c>
      <c r="O364" s="6">
        <v>0.1</v>
      </c>
      <c r="P364" s="5">
        <v>14.94</v>
      </c>
      <c r="Q364" s="5">
        <f t="shared" si="20"/>
        <v>36.945</v>
      </c>
      <c r="R364" s="5">
        <f t="shared" si="21"/>
        <v>14.94</v>
      </c>
      <c r="S364" s="5">
        <f t="shared" si="22"/>
        <v>22.005000000000003</v>
      </c>
      <c r="T364" s="7">
        <f t="shared" si="23"/>
        <v>0.59561510353227776</v>
      </c>
    </row>
    <row r="365" spans="1:20" ht="15.6">
      <c r="A365" s="2">
        <v>2027</v>
      </c>
      <c r="B365" s="3">
        <v>46096</v>
      </c>
      <c r="C365" s="17">
        <f>YEAR(SalesDataTable[[#This Row],[Order Date]])</f>
        <v>2026</v>
      </c>
      <c r="D365" s="19" t="str">
        <f>"Q"&amp;ROUNDUP(MONTH(SalesDataTable[[#This Row],[Order Date]])/3,0)</f>
        <v>Q1</v>
      </c>
      <c r="E365" s="17">
        <f>MONTH(SalesDataTable[[#This Row],[Order Date]])</f>
        <v>3</v>
      </c>
      <c r="F365" s="19" t="str">
        <f>TEXT(SalesDataTable[[#This Row],[Order Date]],"MMM")</f>
        <v>Mar</v>
      </c>
      <c r="G365" s="4" t="s">
        <v>11</v>
      </c>
      <c r="H365" s="4" t="s">
        <v>12</v>
      </c>
      <c r="I365" s="4" t="s">
        <v>2</v>
      </c>
      <c r="J365" s="4" t="s">
        <v>3</v>
      </c>
      <c r="K365" s="4" t="s">
        <v>14</v>
      </c>
      <c r="L365" s="4" t="s">
        <v>44</v>
      </c>
      <c r="M365" s="8">
        <v>4</v>
      </c>
      <c r="N365" s="5">
        <v>136.21</v>
      </c>
      <c r="O365" s="6">
        <v>0.05</v>
      </c>
      <c r="P365" s="5">
        <v>68.55</v>
      </c>
      <c r="Q365" s="5">
        <f t="shared" si="20"/>
        <v>517.59799999999996</v>
      </c>
      <c r="R365" s="5">
        <f t="shared" si="21"/>
        <v>274.2</v>
      </c>
      <c r="S365" s="5">
        <f t="shared" si="22"/>
        <v>243.39799999999997</v>
      </c>
      <c r="T365" s="7">
        <f t="shared" si="23"/>
        <v>0.4702452482428448</v>
      </c>
    </row>
    <row r="366" spans="1:20" ht="15.6">
      <c r="A366" s="2">
        <v>3280</v>
      </c>
      <c r="B366" s="3">
        <v>46096</v>
      </c>
      <c r="C366" s="17">
        <f>YEAR(SalesDataTable[[#This Row],[Order Date]])</f>
        <v>2026</v>
      </c>
      <c r="D366" s="19" t="str">
        <f>"Q"&amp;ROUNDUP(MONTH(SalesDataTable[[#This Row],[Order Date]])/3,0)</f>
        <v>Q1</v>
      </c>
      <c r="E366" s="17">
        <f>MONTH(SalesDataTable[[#This Row],[Order Date]])</f>
        <v>3</v>
      </c>
      <c r="F366" s="19" t="str">
        <f>TEXT(SalesDataTable[[#This Row],[Order Date]],"MMM")</f>
        <v>Mar</v>
      </c>
      <c r="G366" s="4" t="s">
        <v>20</v>
      </c>
      <c r="H366" s="4" t="s">
        <v>21</v>
      </c>
      <c r="I366" s="4" t="s">
        <v>2</v>
      </c>
      <c r="J366" s="4" t="s">
        <v>3</v>
      </c>
      <c r="K366" s="4" t="s">
        <v>14</v>
      </c>
      <c r="L366" s="4" t="s">
        <v>32</v>
      </c>
      <c r="M366" s="8">
        <v>3</v>
      </c>
      <c r="N366" s="5">
        <v>46.68</v>
      </c>
      <c r="O366" s="6">
        <v>0</v>
      </c>
      <c r="P366" s="5">
        <v>18.760000000000002</v>
      </c>
      <c r="Q366" s="5">
        <f t="shared" si="20"/>
        <v>140.04</v>
      </c>
      <c r="R366" s="5">
        <f t="shared" si="21"/>
        <v>56.28</v>
      </c>
      <c r="S366" s="5">
        <f t="shared" si="22"/>
        <v>83.759999999999991</v>
      </c>
      <c r="T366" s="7">
        <f t="shared" si="23"/>
        <v>0.59811482433590402</v>
      </c>
    </row>
    <row r="367" spans="1:20" ht="15.6">
      <c r="A367" s="2">
        <v>5149</v>
      </c>
      <c r="B367" s="3">
        <v>46096</v>
      </c>
      <c r="C367" s="17">
        <f>YEAR(SalesDataTable[[#This Row],[Order Date]])</f>
        <v>2026</v>
      </c>
      <c r="D367" s="19" t="str">
        <f>"Q"&amp;ROUNDUP(MONTH(SalesDataTable[[#This Row],[Order Date]])/3,0)</f>
        <v>Q1</v>
      </c>
      <c r="E367" s="17">
        <f>MONTH(SalesDataTable[[#This Row],[Order Date]])</f>
        <v>3</v>
      </c>
      <c r="F367" s="19" t="str">
        <f>TEXT(SalesDataTable[[#This Row],[Order Date]],"MMM")</f>
        <v>Mar</v>
      </c>
      <c r="G367" s="4" t="s">
        <v>6</v>
      </c>
      <c r="H367" s="4" t="s">
        <v>43</v>
      </c>
      <c r="I367" s="4" t="s">
        <v>19</v>
      </c>
      <c r="J367" s="4" t="s">
        <v>13</v>
      </c>
      <c r="K367" s="4" t="s">
        <v>14</v>
      </c>
      <c r="L367" s="4" t="s">
        <v>15</v>
      </c>
      <c r="M367" s="8">
        <v>1</v>
      </c>
      <c r="N367" s="5">
        <v>35.340000000000003</v>
      </c>
      <c r="O367" s="6">
        <v>0.05</v>
      </c>
      <c r="P367" s="5">
        <v>13.37</v>
      </c>
      <c r="Q367" s="5">
        <f t="shared" si="20"/>
        <v>33.573</v>
      </c>
      <c r="R367" s="5">
        <f t="shared" si="21"/>
        <v>13.37</v>
      </c>
      <c r="S367" s="5">
        <f t="shared" si="22"/>
        <v>20.203000000000003</v>
      </c>
      <c r="T367" s="7">
        <f t="shared" si="23"/>
        <v>0.60176332171685587</v>
      </c>
    </row>
    <row r="368" spans="1:20" ht="15.6">
      <c r="A368" s="2">
        <v>412</v>
      </c>
      <c r="B368" s="3">
        <v>46097</v>
      </c>
      <c r="C368" s="17">
        <f>YEAR(SalesDataTable[[#This Row],[Order Date]])</f>
        <v>2026</v>
      </c>
      <c r="D368" s="19" t="str">
        <f>"Q"&amp;ROUNDUP(MONTH(SalesDataTable[[#This Row],[Order Date]])/3,0)</f>
        <v>Q1</v>
      </c>
      <c r="E368" s="17">
        <f>MONTH(SalesDataTable[[#This Row],[Order Date]])</f>
        <v>3</v>
      </c>
      <c r="F368" s="19" t="str">
        <f>TEXT(SalesDataTable[[#This Row],[Order Date]],"MMM")</f>
        <v>Mar</v>
      </c>
      <c r="G368" s="4" t="s">
        <v>20</v>
      </c>
      <c r="H368" s="4" t="s">
        <v>31</v>
      </c>
      <c r="I368" s="4" t="s">
        <v>19</v>
      </c>
      <c r="J368" s="4" t="s">
        <v>3</v>
      </c>
      <c r="K368" s="4" t="s">
        <v>34</v>
      </c>
      <c r="L368" s="4" t="s">
        <v>35</v>
      </c>
      <c r="M368" s="8">
        <v>2</v>
      </c>
      <c r="N368" s="5">
        <v>40.19</v>
      </c>
      <c r="O368" s="6">
        <v>0</v>
      </c>
      <c r="P368" s="5">
        <v>14.92</v>
      </c>
      <c r="Q368" s="5">
        <f t="shared" si="20"/>
        <v>80.38</v>
      </c>
      <c r="R368" s="5">
        <f t="shared" si="21"/>
        <v>29.84</v>
      </c>
      <c r="S368" s="5">
        <f t="shared" si="22"/>
        <v>50.539999999999992</v>
      </c>
      <c r="T368" s="7">
        <f t="shared" si="23"/>
        <v>0.62876337397362525</v>
      </c>
    </row>
    <row r="369" spans="1:20" ht="15.6">
      <c r="A369" s="2">
        <v>1161</v>
      </c>
      <c r="B369" s="3">
        <v>46097</v>
      </c>
      <c r="C369" s="17">
        <f>YEAR(SalesDataTable[[#This Row],[Order Date]])</f>
        <v>2026</v>
      </c>
      <c r="D369" s="19" t="str">
        <f>"Q"&amp;ROUNDUP(MONTH(SalesDataTable[[#This Row],[Order Date]])/3,0)</f>
        <v>Q1</v>
      </c>
      <c r="E369" s="17">
        <f>MONTH(SalesDataTable[[#This Row],[Order Date]])</f>
        <v>3</v>
      </c>
      <c r="F369" s="19" t="str">
        <f>TEXT(SalesDataTable[[#This Row],[Order Date]],"MMM")</f>
        <v>Mar</v>
      </c>
      <c r="G369" s="4" t="s">
        <v>6</v>
      </c>
      <c r="H369" s="4" t="s">
        <v>43</v>
      </c>
      <c r="I369" s="4" t="s">
        <v>2</v>
      </c>
      <c r="J369" s="4" t="s">
        <v>13</v>
      </c>
      <c r="K369" s="4" t="s">
        <v>4</v>
      </c>
      <c r="L369" s="4" t="s">
        <v>30</v>
      </c>
      <c r="M369" s="8">
        <v>2</v>
      </c>
      <c r="N369" s="5">
        <v>101.73</v>
      </c>
      <c r="O369" s="6">
        <v>0.05</v>
      </c>
      <c r="P369" s="5">
        <v>51.56</v>
      </c>
      <c r="Q369" s="5">
        <f t="shared" si="20"/>
        <v>193.28700000000001</v>
      </c>
      <c r="R369" s="5">
        <f t="shared" si="21"/>
        <v>103.12</v>
      </c>
      <c r="S369" s="5">
        <f t="shared" si="22"/>
        <v>90.167000000000002</v>
      </c>
      <c r="T369" s="7">
        <f t="shared" si="23"/>
        <v>0.46649283190281809</v>
      </c>
    </row>
    <row r="370" spans="1:20" ht="15.6">
      <c r="A370" s="2">
        <v>1320</v>
      </c>
      <c r="B370" s="3">
        <v>46097</v>
      </c>
      <c r="C370" s="17">
        <f>YEAR(SalesDataTable[[#This Row],[Order Date]])</f>
        <v>2026</v>
      </c>
      <c r="D370" s="19" t="str">
        <f>"Q"&amp;ROUNDUP(MONTH(SalesDataTable[[#This Row],[Order Date]])/3,0)</f>
        <v>Q1</v>
      </c>
      <c r="E370" s="17">
        <f>MONTH(SalesDataTable[[#This Row],[Order Date]])</f>
        <v>3</v>
      </c>
      <c r="F370" s="19" t="str">
        <f>TEXT(SalesDataTable[[#This Row],[Order Date]],"MMM")</f>
        <v>Mar</v>
      </c>
      <c r="G370" s="4" t="s">
        <v>11</v>
      </c>
      <c r="H370" s="4" t="s">
        <v>18</v>
      </c>
      <c r="I370" s="4" t="s">
        <v>19</v>
      </c>
      <c r="J370" s="4" t="s">
        <v>16</v>
      </c>
      <c r="K370" s="4" t="s">
        <v>23</v>
      </c>
      <c r="L370" s="4" t="s">
        <v>29</v>
      </c>
      <c r="M370" s="8">
        <v>1</v>
      </c>
      <c r="N370" s="5">
        <v>200.05</v>
      </c>
      <c r="O370" s="6">
        <v>0</v>
      </c>
      <c r="P370" s="5">
        <v>102.69</v>
      </c>
      <c r="Q370" s="5">
        <f t="shared" si="20"/>
        <v>200.05</v>
      </c>
      <c r="R370" s="5">
        <f t="shared" si="21"/>
        <v>102.69</v>
      </c>
      <c r="S370" s="5">
        <f t="shared" si="22"/>
        <v>97.360000000000014</v>
      </c>
      <c r="T370" s="7">
        <f t="shared" si="23"/>
        <v>0.48667833041739567</v>
      </c>
    </row>
    <row r="371" spans="1:20" ht="15.6">
      <c r="A371" s="2">
        <v>2528</v>
      </c>
      <c r="B371" s="3">
        <v>46097</v>
      </c>
      <c r="C371" s="17">
        <f>YEAR(SalesDataTable[[#This Row],[Order Date]])</f>
        <v>2026</v>
      </c>
      <c r="D371" s="19" t="str">
        <f>"Q"&amp;ROUNDUP(MONTH(SalesDataTable[[#This Row],[Order Date]])/3,0)</f>
        <v>Q1</v>
      </c>
      <c r="E371" s="17">
        <f>MONTH(SalesDataTable[[#This Row],[Order Date]])</f>
        <v>3</v>
      </c>
      <c r="F371" s="19" t="str">
        <f>TEXT(SalesDataTable[[#This Row],[Order Date]],"MMM")</f>
        <v>Mar</v>
      </c>
      <c r="G371" s="4" t="s">
        <v>20</v>
      </c>
      <c r="H371" s="4" t="s">
        <v>31</v>
      </c>
      <c r="I371" s="4" t="s">
        <v>2</v>
      </c>
      <c r="J371" s="4" t="s">
        <v>13</v>
      </c>
      <c r="K371" s="4" t="s">
        <v>9</v>
      </c>
      <c r="L371" s="4" t="s">
        <v>10</v>
      </c>
      <c r="M371" s="8">
        <v>1</v>
      </c>
      <c r="N371" s="5">
        <v>90.06</v>
      </c>
      <c r="O371" s="6">
        <v>0</v>
      </c>
      <c r="P371" s="5">
        <v>44.49</v>
      </c>
      <c r="Q371" s="5">
        <f t="shared" si="20"/>
        <v>90.06</v>
      </c>
      <c r="R371" s="5">
        <f t="shared" si="21"/>
        <v>44.49</v>
      </c>
      <c r="S371" s="5">
        <f t="shared" si="22"/>
        <v>45.57</v>
      </c>
      <c r="T371" s="7">
        <f t="shared" si="23"/>
        <v>0.50599600266489009</v>
      </c>
    </row>
    <row r="372" spans="1:20" ht="15.6">
      <c r="A372" s="2">
        <v>2956</v>
      </c>
      <c r="B372" s="3">
        <v>46097</v>
      </c>
      <c r="C372" s="17">
        <f>YEAR(SalesDataTable[[#This Row],[Order Date]])</f>
        <v>2026</v>
      </c>
      <c r="D372" s="19" t="str">
        <f>"Q"&amp;ROUNDUP(MONTH(SalesDataTable[[#This Row],[Order Date]])/3,0)</f>
        <v>Q1</v>
      </c>
      <c r="E372" s="17">
        <f>MONTH(SalesDataTable[[#This Row],[Order Date]])</f>
        <v>3</v>
      </c>
      <c r="F372" s="19" t="str">
        <f>TEXT(SalesDataTable[[#This Row],[Order Date]],"MMM")</f>
        <v>Mar</v>
      </c>
      <c r="G372" s="4" t="s">
        <v>6</v>
      </c>
      <c r="H372" s="4" t="s">
        <v>41</v>
      </c>
      <c r="I372" s="4" t="s">
        <v>2</v>
      </c>
      <c r="J372" s="4" t="s">
        <v>13</v>
      </c>
      <c r="K372" s="4" t="s">
        <v>14</v>
      </c>
      <c r="L372" s="4" t="s">
        <v>15</v>
      </c>
      <c r="M372" s="8">
        <v>1</v>
      </c>
      <c r="N372" s="5">
        <v>37.119999999999997</v>
      </c>
      <c r="O372" s="6">
        <v>0.1</v>
      </c>
      <c r="P372" s="5">
        <v>13.39</v>
      </c>
      <c r="Q372" s="5">
        <f t="shared" si="20"/>
        <v>33.408000000000001</v>
      </c>
      <c r="R372" s="5">
        <f t="shared" si="21"/>
        <v>13.39</v>
      </c>
      <c r="S372" s="5">
        <f t="shared" si="22"/>
        <v>20.018000000000001</v>
      </c>
      <c r="T372" s="7">
        <f t="shared" si="23"/>
        <v>0.59919779693486586</v>
      </c>
    </row>
    <row r="373" spans="1:20" ht="15.6">
      <c r="A373" s="2">
        <v>2973</v>
      </c>
      <c r="B373" s="3">
        <v>46097</v>
      </c>
      <c r="C373" s="17">
        <f>YEAR(SalesDataTable[[#This Row],[Order Date]])</f>
        <v>2026</v>
      </c>
      <c r="D373" s="19" t="str">
        <f>"Q"&amp;ROUNDUP(MONTH(SalesDataTable[[#This Row],[Order Date]])/3,0)</f>
        <v>Q1</v>
      </c>
      <c r="E373" s="17">
        <f>MONTH(SalesDataTable[[#This Row],[Order Date]])</f>
        <v>3</v>
      </c>
      <c r="F373" s="19" t="str">
        <f>TEXT(SalesDataTable[[#This Row],[Order Date]],"MMM")</f>
        <v>Mar</v>
      </c>
      <c r="G373" s="4" t="s">
        <v>0</v>
      </c>
      <c r="H373" s="4" t="s">
        <v>1</v>
      </c>
      <c r="I373" s="4" t="s">
        <v>19</v>
      </c>
      <c r="J373" s="4" t="s">
        <v>3</v>
      </c>
      <c r="K373" s="4" t="s">
        <v>9</v>
      </c>
      <c r="L373" s="4" t="s">
        <v>37</v>
      </c>
      <c r="M373" s="8">
        <v>2</v>
      </c>
      <c r="N373" s="5">
        <v>156.09</v>
      </c>
      <c r="O373" s="6">
        <v>0.1</v>
      </c>
      <c r="P373" s="5">
        <v>79.72</v>
      </c>
      <c r="Q373" s="5">
        <f t="shared" si="20"/>
        <v>280.96199999999999</v>
      </c>
      <c r="R373" s="5">
        <f t="shared" si="21"/>
        <v>159.44</v>
      </c>
      <c r="S373" s="5">
        <f t="shared" si="22"/>
        <v>121.52199999999999</v>
      </c>
      <c r="T373" s="7">
        <f t="shared" si="23"/>
        <v>0.43252112385304775</v>
      </c>
    </row>
    <row r="374" spans="1:20" ht="15.6">
      <c r="A374" s="2">
        <v>3358</v>
      </c>
      <c r="B374" s="3">
        <v>46097</v>
      </c>
      <c r="C374" s="17">
        <f>YEAR(SalesDataTable[[#This Row],[Order Date]])</f>
        <v>2026</v>
      </c>
      <c r="D374" s="19" t="str">
        <f>"Q"&amp;ROUNDUP(MONTH(SalesDataTable[[#This Row],[Order Date]])/3,0)</f>
        <v>Q1</v>
      </c>
      <c r="E374" s="17">
        <f>MONTH(SalesDataTable[[#This Row],[Order Date]])</f>
        <v>3</v>
      </c>
      <c r="F374" s="19" t="str">
        <f>TEXT(SalesDataTable[[#This Row],[Order Date]],"MMM")</f>
        <v>Mar</v>
      </c>
      <c r="G374" s="4" t="s">
        <v>0</v>
      </c>
      <c r="H374" s="4" t="s">
        <v>1</v>
      </c>
      <c r="I374" s="4" t="s">
        <v>8</v>
      </c>
      <c r="J374" s="4" t="s">
        <v>16</v>
      </c>
      <c r="K374" s="4" t="s">
        <v>34</v>
      </c>
      <c r="L374" s="4" t="s">
        <v>42</v>
      </c>
      <c r="M374" s="8">
        <v>12</v>
      </c>
      <c r="N374" s="5">
        <v>36.44</v>
      </c>
      <c r="O374" s="6">
        <v>0.05</v>
      </c>
      <c r="P374" s="5">
        <v>13.65</v>
      </c>
      <c r="Q374" s="5">
        <f t="shared" si="20"/>
        <v>415.41599999999994</v>
      </c>
      <c r="R374" s="5">
        <f t="shared" si="21"/>
        <v>163.80000000000001</v>
      </c>
      <c r="S374" s="5">
        <f t="shared" si="22"/>
        <v>251.61599999999993</v>
      </c>
      <c r="T374" s="7">
        <f t="shared" si="23"/>
        <v>0.60569645848980291</v>
      </c>
    </row>
    <row r="375" spans="1:20" ht="15.6">
      <c r="A375" s="2">
        <v>164</v>
      </c>
      <c r="B375" s="3">
        <v>46098</v>
      </c>
      <c r="C375" s="17">
        <f>YEAR(SalesDataTable[[#This Row],[Order Date]])</f>
        <v>2026</v>
      </c>
      <c r="D375" s="19" t="str">
        <f>"Q"&amp;ROUNDUP(MONTH(SalesDataTable[[#This Row],[Order Date]])/3,0)</f>
        <v>Q1</v>
      </c>
      <c r="E375" s="17">
        <f>MONTH(SalesDataTable[[#This Row],[Order Date]])</f>
        <v>3</v>
      </c>
      <c r="F375" s="19" t="str">
        <f>TEXT(SalesDataTable[[#This Row],[Order Date]],"MMM")</f>
        <v>Mar</v>
      </c>
      <c r="G375" s="4" t="s">
        <v>0</v>
      </c>
      <c r="H375" s="4" t="s">
        <v>50</v>
      </c>
      <c r="I375" s="4" t="s">
        <v>28</v>
      </c>
      <c r="J375" s="4" t="s">
        <v>16</v>
      </c>
      <c r="K375" s="4" t="s">
        <v>23</v>
      </c>
      <c r="L375" s="4" t="s">
        <v>51</v>
      </c>
      <c r="M375" s="8">
        <v>5</v>
      </c>
      <c r="N375" s="5">
        <v>123.95</v>
      </c>
      <c r="O375" s="6">
        <v>0.05</v>
      </c>
      <c r="P375" s="5">
        <v>59.23</v>
      </c>
      <c r="Q375" s="5">
        <f t="shared" si="20"/>
        <v>588.76249999999993</v>
      </c>
      <c r="R375" s="5">
        <f t="shared" si="21"/>
        <v>296.14999999999998</v>
      </c>
      <c r="S375" s="5">
        <f t="shared" si="22"/>
        <v>292.61249999999995</v>
      </c>
      <c r="T375" s="7">
        <f t="shared" si="23"/>
        <v>0.49699581749856692</v>
      </c>
    </row>
    <row r="376" spans="1:20" ht="15.6">
      <c r="A376" s="2">
        <v>995</v>
      </c>
      <c r="B376" s="3">
        <v>46098</v>
      </c>
      <c r="C376" s="17">
        <f>YEAR(SalesDataTable[[#This Row],[Order Date]])</f>
        <v>2026</v>
      </c>
      <c r="D376" s="19" t="str">
        <f>"Q"&amp;ROUNDUP(MONTH(SalesDataTable[[#This Row],[Order Date]])/3,0)</f>
        <v>Q1</v>
      </c>
      <c r="E376" s="17">
        <f>MONTH(SalesDataTable[[#This Row],[Order Date]])</f>
        <v>3</v>
      </c>
      <c r="F376" s="19" t="str">
        <f>TEXT(SalesDataTable[[#This Row],[Order Date]],"MMM")</f>
        <v>Mar</v>
      </c>
      <c r="G376" s="4" t="s">
        <v>11</v>
      </c>
      <c r="H376" s="4" t="s">
        <v>52</v>
      </c>
      <c r="I376" s="4" t="s">
        <v>28</v>
      </c>
      <c r="J376" s="4" t="s">
        <v>16</v>
      </c>
      <c r="K376" s="4" t="s">
        <v>23</v>
      </c>
      <c r="L376" s="4" t="s">
        <v>29</v>
      </c>
      <c r="M376" s="8">
        <v>1</v>
      </c>
      <c r="N376" s="5">
        <v>192.84</v>
      </c>
      <c r="O376" s="6">
        <v>0.15</v>
      </c>
      <c r="P376" s="5">
        <v>101.42</v>
      </c>
      <c r="Q376" s="5">
        <f t="shared" si="20"/>
        <v>163.91399999999999</v>
      </c>
      <c r="R376" s="5">
        <f t="shared" si="21"/>
        <v>101.42</v>
      </c>
      <c r="S376" s="5">
        <f t="shared" si="22"/>
        <v>62.493999999999986</v>
      </c>
      <c r="T376" s="7">
        <f t="shared" si="23"/>
        <v>0.38126090510877647</v>
      </c>
    </row>
    <row r="377" spans="1:20" ht="15.6">
      <c r="A377" s="2">
        <v>4912</v>
      </c>
      <c r="B377" s="3">
        <v>46098</v>
      </c>
      <c r="C377" s="17">
        <f>YEAR(SalesDataTable[[#This Row],[Order Date]])</f>
        <v>2026</v>
      </c>
      <c r="D377" s="19" t="str">
        <f>"Q"&amp;ROUNDUP(MONTH(SalesDataTable[[#This Row],[Order Date]])/3,0)</f>
        <v>Q1</v>
      </c>
      <c r="E377" s="17">
        <f>MONTH(SalesDataTable[[#This Row],[Order Date]])</f>
        <v>3</v>
      </c>
      <c r="F377" s="19" t="str">
        <f>TEXT(SalesDataTable[[#This Row],[Order Date]],"MMM")</f>
        <v>Mar</v>
      </c>
      <c r="G377" s="4" t="s">
        <v>6</v>
      </c>
      <c r="H377" s="4" t="s">
        <v>41</v>
      </c>
      <c r="I377" s="4" t="s">
        <v>2</v>
      </c>
      <c r="J377" s="4" t="s">
        <v>13</v>
      </c>
      <c r="K377" s="4" t="s">
        <v>9</v>
      </c>
      <c r="L377" s="4" t="s">
        <v>37</v>
      </c>
      <c r="M377" s="8">
        <v>1</v>
      </c>
      <c r="N377" s="5">
        <v>152.57</v>
      </c>
      <c r="O377" s="6">
        <v>0.1</v>
      </c>
      <c r="P377" s="5">
        <v>80.319999999999993</v>
      </c>
      <c r="Q377" s="5">
        <f t="shared" si="20"/>
        <v>137.31299999999999</v>
      </c>
      <c r="R377" s="5">
        <f t="shared" si="21"/>
        <v>80.319999999999993</v>
      </c>
      <c r="S377" s="5">
        <f t="shared" si="22"/>
        <v>56.992999999999995</v>
      </c>
      <c r="T377" s="7">
        <f t="shared" si="23"/>
        <v>0.41505902572953762</v>
      </c>
    </row>
    <row r="378" spans="1:20" ht="15.6">
      <c r="A378" s="2">
        <v>29</v>
      </c>
      <c r="B378" s="3">
        <v>46099</v>
      </c>
      <c r="C378" s="17">
        <f>YEAR(SalesDataTable[[#This Row],[Order Date]])</f>
        <v>2026</v>
      </c>
      <c r="D378" s="19" t="str">
        <f>"Q"&amp;ROUNDUP(MONTH(SalesDataTable[[#This Row],[Order Date]])/3,0)</f>
        <v>Q1</v>
      </c>
      <c r="E378" s="17">
        <f>MONTH(SalesDataTable[[#This Row],[Order Date]])</f>
        <v>3</v>
      </c>
      <c r="F378" s="19" t="str">
        <f>TEXT(SalesDataTable[[#This Row],[Order Date]],"MMM")</f>
        <v>Mar</v>
      </c>
      <c r="G378" s="4" t="s">
        <v>20</v>
      </c>
      <c r="H378" s="4" t="s">
        <v>21</v>
      </c>
      <c r="I378" s="4" t="s">
        <v>2</v>
      </c>
      <c r="J378" s="4" t="s">
        <v>16</v>
      </c>
      <c r="K378" s="4" t="s">
        <v>14</v>
      </c>
      <c r="L378" s="4" t="s">
        <v>44</v>
      </c>
      <c r="M378" s="8">
        <v>2</v>
      </c>
      <c r="N378" s="5">
        <v>130.4</v>
      </c>
      <c r="O378" s="6">
        <v>0</v>
      </c>
      <c r="P378" s="5">
        <v>67.599999999999994</v>
      </c>
      <c r="Q378" s="5">
        <f t="shared" si="20"/>
        <v>260.8</v>
      </c>
      <c r="R378" s="5">
        <f t="shared" si="21"/>
        <v>135.19999999999999</v>
      </c>
      <c r="S378" s="5">
        <f t="shared" si="22"/>
        <v>125.60000000000002</v>
      </c>
      <c r="T378" s="7">
        <f t="shared" si="23"/>
        <v>0.48159509202453993</v>
      </c>
    </row>
    <row r="379" spans="1:20" ht="15.6">
      <c r="A379" s="2">
        <v>891</v>
      </c>
      <c r="B379" s="3">
        <v>46099</v>
      </c>
      <c r="C379" s="17">
        <f>YEAR(SalesDataTable[[#This Row],[Order Date]])</f>
        <v>2026</v>
      </c>
      <c r="D379" s="19" t="str">
        <f>"Q"&amp;ROUNDUP(MONTH(SalesDataTable[[#This Row],[Order Date]])/3,0)</f>
        <v>Q1</v>
      </c>
      <c r="E379" s="17">
        <f>MONTH(SalesDataTable[[#This Row],[Order Date]])</f>
        <v>3</v>
      </c>
      <c r="F379" s="19" t="str">
        <f>TEXT(SalesDataTable[[#This Row],[Order Date]],"MMM")</f>
        <v>Mar</v>
      </c>
      <c r="G379" s="4" t="s">
        <v>11</v>
      </c>
      <c r="H379" s="4" t="s">
        <v>18</v>
      </c>
      <c r="I379" s="4" t="s">
        <v>2</v>
      </c>
      <c r="J379" s="4" t="s">
        <v>13</v>
      </c>
      <c r="K379" s="4" t="s">
        <v>9</v>
      </c>
      <c r="L379" s="4" t="s">
        <v>10</v>
      </c>
      <c r="M379" s="8">
        <v>2</v>
      </c>
      <c r="N379" s="5">
        <v>94.25</v>
      </c>
      <c r="O379" s="6">
        <v>0.1</v>
      </c>
      <c r="P379" s="5">
        <v>44.99</v>
      </c>
      <c r="Q379" s="5">
        <f t="shared" si="20"/>
        <v>169.65</v>
      </c>
      <c r="R379" s="5">
        <f t="shared" si="21"/>
        <v>89.98</v>
      </c>
      <c r="S379" s="5">
        <f t="shared" si="22"/>
        <v>79.67</v>
      </c>
      <c r="T379" s="7">
        <f t="shared" si="23"/>
        <v>0.46961391099322131</v>
      </c>
    </row>
    <row r="380" spans="1:20" ht="15.6">
      <c r="A380" s="2">
        <v>1143</v>
      </c>
      <c r="B380" s="3">
        <v>46099</v>
      </c>
      <c r="C380" s="17">
        <f>YEAR(SalesDataTable[[#This Row],[Order Date]])</f>
        <v>2026</v>
      </c>
      <c r="D380" s="19" t="str">
        <f>"Q"&amp;ROUNDUP(MONTH(SalesDataTable[[#This Row],[Order Date]])/3,0)</f>
        <v>Q1</v>
      </c>
      <c r="E380" s="17">
        <f>MONTH(SalesDataTable[[#This Row],[Order Date]])</f>
        <v>3</v>
      </c>
      <c r="F380" s="19" t="str">
        <f>TEXT(SalesDataTable[[#This Row],[Order Date]],"MMM")</f>
        <v>Mar</v>
      </c>
      <c r="G380" s="4" t="s">
        <v>6</v>
      </c>
      <c r="H380" s="4" t="s">
        <v>43</v>
      </c>
      <c r="I380" s="4" t="s">
        <v>2</v>
      </c>
      <c r="J380" s="4" t="s">
        <v>16</v>
      </c>
      <c r="K380" s="4" t="s">
        <v>23</v>
      </c>
      <c r="L380" s="4" t="s">
        <v>51</v>
      </c>
      <c r="M380" s="8">
        <v>5</v>
      </c>
      <c r="N380" s="5">
        <v>125.91</v>
      </c>
      <c r="O380" s="6">
        <v>0</v>
      </c>
      <c r="P380" s="5">
        <v>59.36</v>
      </c>
      <c r="Q380" s="5">
        <f t="shared" si="20"/>
        <v>629.54999999999995</v>
      </c>
      <c r="R380" s="5">
        <f t="shared" si="21"/>
        <v>296.8</v>
      </c>
      <c r="S380" s="5">
        <f t="shared" si="22"/>
        <v>332.74999999999994</v>
      </c>
      <c r="T380" s="7">
        <f t="shared" si="23"/>
        <v>0.52855214041775866</v>
      </c>
    </row>
    <row r="381" spans="1:20" ht="15.6">
      <c r="A381" s="2">
        <v>2478</v>
      </c>
      <c r="B381" s="3">
        <v>46099</v>
      </c>
      <c r="C381" s="17">
        <f>YEAR(SalesDataTable[[#This Row],[Order Date]])</f>
        <v>2026</v>
      </c>
      <c r="D381" s="19" t="str">
        <f>"Q"&amp;ROUNDUP(MONTH(SalesDataTable[[#This Row],[Order Date]])/3,0)</f>
        <v>Q1</v>
      </c>
      <c r="E381" s="17">
        <f>MONTH(SalesDataTable[[#This Row],[Order Date]])</f>
        <v>3</v>
      </c>
      <c r="F381" s="19" t="str">
        <f>TEXT(SalesDataTable[[#This Row],[Order Date]],"MMM")</f>
        <v>Mar</v>
      </c>
      <c r="G381" s="4" t="s">
        <v>20</v>
      </c>
      <c r="H381" s="4" t="s">
        <v>31</v>
      </c>
      <c r="I381" s="4" t="s">
        <v>19</v>
      </c>
      <c r="J381" s="4" t="s">
        <v>3</v>
      </c>
      <c r="K381" s="4" t="s">
        <v>34</v>
      </c>
      <c r="L381" s="4" t="s">
        <v>35</v>
      </c>
      <c r="M381" s="8">
        <v>2</v>
      </c>
      <c r="N381" s="5">
        <v>39.619999999999997</v>
      </c>
      <c r="O381" s="6">
        <v>0</v>
      </c>
      <c r="P381" s="5">
        <v>14.78</v>
      </c>
      <c r="Q381" s="5">
        <f t="shared" si="20"/>
        <v>79.239999999999995</v>
      </c>
      <c r="R381" s="5">
        <f t="shared" si="21"/>
        <v>29.56</v>
      </c>
      <c r="S381" s="5">
        <f t="shared" si="22"/>
        <v>49.679999999999993</v>
      </c>
      <c r="T381" s="7">
        <f t="shared" si="23"/>
        <v>0.62695608278647141</v>
      </c>
    </row>
    <row r="382" spans="1:20" ht="15.6">
      <c r="A382" s="2">
        <v>3961</v>
      </c>
      <c r="B382" s="3">
        <v>46099</v>
      </c>
      <c r="C382" s="17">
        <f>YEAR(SalesDataTable[[#This Row],[Order Date]])</f>
        <v>2026</v>
      </c>
      <c r="D382" s="19" t="str">
        <f>"Q"&amp;ROUNDUP(MONTH(SalesDataTable[[#This Row],[Order Date]])/3,0)</f>
        <v>Q1</v>
      </c>
      <c r="E382" s="17">
        <f>MONTH(SalesDataTable[[#This Row],[Order Date]])</f>
        <v>3</v>
      </c>
      <c r="F382" s="19" t="str">
        <f>TEXT(SalesDataTable[[#This Row],[Order Date]],"MMM")</f>
        <v>Mar</v>
      </c>
      <c r="G382" s="4" t="s">
        <v>0</v>
      </c>
      <c r="H382" s="4" t="s">
        <v>36</v>
      </c>
      <c r="I382" s="4" t="s">
        <v>2</v>
      </c>
      <c r="J382" s="4" t="s">
        <v>16</v>
      </c>
      <c r="K382" s="4" t="s">
        <v>34</v>
      </c>
      <c r="L382" s="4" t="s">
        <v>42</v>
      </c>
      <c r="M382" s="8">
        <v>3</v>
      </c>
      <c r="N382" s="5">
        <v>36.32</v>
      </c>
      <c r="O382" s="6">
        <v>0</v>
      </c>
      <c r="P382" s="5">
        <v>14.18</v>
      </c>
      <c r="Q382" s="5">
        <f t="shared" si="20"/>
        <v>108.96000000000001</v>
      </c>
      <c r="R382" s="5">
        <f t="shared" si="21"/>
        <v>42.54</v>
      </c>
      <c r="S382" s="5">
        <f t="shared" si="22"/>
        <v>66.420000000000016</v>
      </c>
      <c r="T382" s="7">
        <f t="shared" si="23"/>
        <v>0.60958149779735693</v>
      </c>
    </row>
    <row r="383" spans="1:20" ht="15.6">
      <c r="A383" s="2">
        <v>4724</v>
      </c>
      <c r="B383" s="3">
        <v>46099</v>
      </c>
      <c r="C383" s="17">
        <f>YEAR(SalesDataTable[[#This Row],[Order Date]])</f>
        <v>2026</v>
      </c>
      <c r="D383" s="19" t="str">
        <f>"Q"&amp;ROUNDUP(MONTH(SalesDataTable[[#This Row],[Order Date]])/3,0)</f>
        <v>Q1</v>
      </c>
      <c r="E383" s="17">
        <f>MONTH(SalesDataTable[[#This Row],[Order Date]])</f>
        <v>3</v>
      </c>
      <c r="F383" s="19" t="str">
        <f>TEXT(SalesDataTable[[#This Row],[Order Date]],"MMM")</f>
        <v>Mar</v>
      </c>
      <c r="G383" s="4" t="s">
        <v>0</v>
      </c>
      <c r="H383" s="4" t="s">
        <v>50</v>
      </c>
      <c r="I383" s="4" t="s">
        <v>19</v>
      </c>
      <c r="J383" s="4" t="s">
        <v>13</v>
      </c>
      <c r="K383" s="4" t="s">
        <v>34</v>
      </c>
      <c r="L383" s="4" t="s">
        <v>45</v>
      </c>
      <c r="M383" s="8">
        <v>1</v>
      </c>
      <c r="N383" s="5">
        <v>51.16</v>
      </c>
      <c r="O383" s="6">
        <v>0</v>
      </c>
      <c r="P383" s="5">
        <v>22.39</v>
      </c>
      <c r="Q383" s="5">
        <f t="shared" si="20"/>
        <v>51.16</v>
      </c>
      <c r="R383" s="5">
        <f t="shared" si="21"/>
        <v>22.39</v>
      </c>
      <c r="S383" s="5">
        <f t="shared" si="22"/>
        <v>28.769999999999996</v>
      </c>
      <c r="T383" s="7">
        <f t="shared" si="23"/>
        <v>0.56235340109460508</v>
      </c>
    </row>
    <row r="384" spans="1:20" ht="15.6">
      <c r="A384" s="2">
        <v>2171</v>
      </c>
      <c r="B384" s="3">
        <v>46100</v>
      </c>
      <c r="C384" s="17">
        <f>YEAR(SalesDataTable[[#This Row],[Order Date]])</f>
        <v>2026</v>
      </c>
      <c r="D384" s="19" t="str">
        <f>"Q"&amp;ROUNDUP(MONTH(SalesDataTable[[#This Row],[Order Date]])/3,0)</f>
        <v>Q1</v>
      </c>
      <c r="E384" s="17">
        <f>MONTH(SalesDataTable[[#This Row],[Order Date]])</f>
        <v>3</v>
      </c>
      <c r="F384" s="19" t="str">
        <f>TEXT(SalesDataTable[[#This Row],[Order Date]],"MMM")</f>
        <v>Mar</v>
      </c>
      <c r="G384" s="4" t="s">
        <v>20</v>
      </c>
      <c r="H384" s="4" t="s">
        <v>47</v>
      </c>
      <c r="I384" s="4" t="s">
        <v>8</v>
      </c>
      <c r="J384" s="4" t="s">
        <v>16</v>
      </c>
      <c r="K384" s="4" t="s">
        <v>34</v>
      </c>
      <c r="L384" s="4" t="s">
        <v>42</v>
      </c>
      <c r="M384" s="8">
        <v>5</v>
      </c>
      <c r="N384" s="5">
        <v>35.65</v>
      </c>
      <c r="O384" s="6">
        <v>0.1</v>
      </c>
      <c r="P384" s="5">
        <v>13.64</v>
      </c>
      <c r="Q384" s="5">
        <f t="shared" si="20"/>
        <v>160.42500000000001</v>
      </c>
      <c r="R384" s="5">
        <f t="shared" si="21"/>
        <v>68.2</v>
      </c>
      <c r="S384" s="5">
        <f t="shared" si="22"/>
        <v>92.225000000000009</v>
      </c>
      <c r="T384" s="7">
        <f t="shared" si="23"/>
        <v>0.5748792270531401</v>
      </c>
    </row>
    <row r="385" spans="1:20" ht="15.6">
      <c r="A385" s="2">
        <v>2311</v>
      </c>
      <c r="B385" s="3">
        <v>46100</v>
      </c>
      <c r="C385" s="17">
        <f>YEAR(SalesDataTable[[#This Row],[Order Date]])</f>
        <v>2026</v>
      </c>
      <c r="D385" s="19" t="str">
        <f>"Q"&amp;ROUNDUP(MONTH(SalesDataTable[[#This Row],[Order Date]])/3,0)</f>
        <v>Q1</v>
      </c>
      <c r="E385" s="17">
        <f>MONTH(SalesDataTable[[#This Row],[Order Date]])</f>
        <v>3</v>
      </c>
      <c r="F385" s="19" t="str">
        <f>TEXT(SalesDataTable[[#This Row],[Order Date]],"MMM")</f>
        <v>Mar</v>
      </c>
      <c r="G385" s="4" t="s">
        <v>20</v>
      </c>
      <c r="H385" s="4" t="s">
        <v>33</v>
      </c>
      <c r="I385" s="4" t="s">
        <v>2</v>
      </c>
      <c r="J385" s="4" t="s">
        <v>13</v>
      </c>
      <c r="K385" s="4" t="s">
        <v>9</v>
      </c>
      <c r="L385" s="4" t="s">
        <v>17</v>
      </c>
      <c r="M385" s="8">
        <v>1</v>
      </c>
      <c r="N385" s="5">
        <v>145.19</v>
      </c>
      <c r="O385" s="6">
        <v>0</v>
      </c>
      <c r="P385" s="5">
        <v>80.67</v>
      </c>
      <c r="Q385" s="5">
        <f t="shared" si="20"/>
        <v>145.19</v>
      </c>
      <c r="R385" s="5">
        <f t="shared" si="21"/>
        <v>80.67</v>
      </c>
      <c r="S385" s="5">
        <f t="shared" si="22"/>
        <v>64.52</v>
      </c>
      <c r="T385" s="7">
        <f t="shared" si="23"/>
        <v>0.44438322198498514</v>
      </c>
    </row>
    <row r="386" spans="1:20" ht="15.6">
      <c r="A386" s="2">
        <v>3563</v>
      </c>
      <c r="B386" s="3">
        <v>46100</v>
      </c>
      <c r="C386" s="17">
        <f>YEAR(SalesDataTable[[#This Row],[Order Date]])</f>
        <v>2026</v>
      </c>
      <c r="D386" s="19" t="str">
        <f>"Q"&amp;ROUNDUP(MONTH(SalesDataTable[[#This Row],[Order Date]])/3,0)</f>
        <v>Q1</v>
      </c>
      <c r="E386" s="17">
        <f>MONTH(SalesDataTable[[#This Row],[Order Date]])</f>
        <v>3</v>
      </c>
      <c r="F386" s="19" t="str">
        <f>TEXT(SalesDataTable[[#This Row],[Order Date]],"MMM")</f>
        <v>Mar</v>
      </c>
      <c r="G386" s="4" t="s">
        <v>20</v>
      </c>
      <c r="H386" s="4" t="s">
        <v>33</v>
      </c>
      <c r="I386" s="4" t="s">
        <v>2</v>
      </c>
      <c r="J386" s="4" t="s">
        <v>3</v>
      </c>
      <c r="K386" s="4" t="s">
        <v>4</v>
      </c>
      <c r="L386" s="4" t="s">
        <v>26</v>
      </c>
      <c r="M386" s="8">
        <v>2</v>
      </c>
      <c r="N386" s="5">
        <v>40.090000000000003</v>
      </c>
      <c r="O386" s="6">
        <v>0</v>
      </c>
      <c r="P386" s="5">
        <v>17.2</v>
      </c>
      <c r="Q386" s="5">
        <f t="shared" ref="Q386:Q449" si="24">M386*N386*(1-O386)</f>
        <v>80.180000000000007</v>
      </c>
      <c r="R386" s="5">
        <f t="shared" ref="R386:R449" si="25">M386*P386</f>
        <v>34.4</v>
      </c>
      <c r="S386" s="5">
        <f t="shared" ref="S386:S449" si="26">Q386-R386</f>
        <v>45.780000000000008</v>
      </c>
      <c r="T386" s="7">
        <f t="shared" ref="T386:T449" si="27">IFERROR(S386/Q386,0)</f>
        <v>0.57096532801197308</v>
      </c>
    </row>
    <row r="387" spans="1:20" ht="15.6">
      <c r="A387" s="2">
        <v>3587</v>
      </c>
      <c r="B387" s="3">
        <v>46100</v>
      </c>
      <c r="C387" s="17">
        <f>YEAR(SalesDataTable[[#This Row],[Order Date]])</f>
        <v>2026</v>
      </c>
      <c r="D387" s="19" t="str">
        <f>"Q"&amp;ROUNDUP(MONTH(SalesDataTable[[#This Row],[Order Date]])/3,0)</f>
        <v>Q1</v>
      </c>
      <c r="E387" s="17">
        <f>MONTH(SalesDataTable[[#This Row],[Order Date]])</f>
        <v>3</v>
      </c>
      <c r="F387" s="19" t="str">
        <f>TEXT(SalesDataTable[[#This Row],[Order Date]],"MMM")</f>
        <v>Mar</v>
      </c>
      <c r="G387" s="4" t="s">
        <v>20</v>
      </c>
      <c r="H387" s="4" t="s">
        <v>31</v>
      </c>
      <c r="I387" s="4" t="s">
        <v>2</v>
      </c>
      <c r="J387" s="4" t="s">
        <v>3</v>
      </c>
      <c r="K387" s="4" t="s">
        <v>34</v>
      </c>
      <c r="L387" s="4" t="s">
        <v>35</v>
      </c>
      <c r="M387" s="8">
        <v>1</v>
      </c>
      <c r="N387" s="5">
        <v>39.47</v>
      </c>
      <c r="O387" s="6">
        <v>0</v>
      </c>
      <c r="P387" s="5">
        <v>15.02</v>
      </c>
      <c r="Q387" s="5">
        <f t="shared" si="24"/>
        <v>39.47</v>
      </c>
      <c r="R387" s="5">
        <f t="shared" si="25"/>
        <v>15.02</v>
      </c>
      <c r="S387" s="5">
        <f t="shared" si="26"/>
        <v>24.45</v>
      </c>
      <c r="T387" s="7">
        <f t="shared" si="27"/>
        <v>0.61945781606283257</v>
      </c>
    </row>
    <row r="388" spans="1:20" ht="15.6">
      <c r="A388" s="2">
        <v>3706</v>
      </c>
      <c r="B388" s="3">
        <v>46100</v>
      </c>
      <c r="C388" s="17">
        <f>YEAR(SalesDataTable[[#This Row],[Order Date]])</f>
        <v>2026</v>
      </c>
      <c r="D388" s="19" t="str">
        <f>"Q"&amp;ROUNDUP(MONTH(SalesDataTable[[#This Row],[Order Date]])/3,0)</f>
        <v>Q1</v>
      </c>
      <c r="E388" s="17">
        <f>MONTH(SalesDataTable[[#This Row],[Order Date]])</f>
        <v>3</v>
      </c>
      <c r="F388" s="19" t="str">
        <f>TEXT(SalesDataTable[[#This Row],[Order Date]],"MMM")</f>
        <v>Mar</v>
      </c>
      <c r="G388" s="4" t="s">
        <v>0</v>
      </c>
      <c r="H388" s="4" t="s">
        <v>1</v>
      </c>
      <c r="I388" s="4" t="s">
        <v>2</v>
      </c>
      <c r="J388" s="4" t="s">
        <v>3</v>
      </c>
      <c r="K388" s="4" t="s">
        <v>4</v>
      </c>
      <c r="L388" s="4" t="s">
        <v>30</v>
      </c>
      <c r="M388" s="8">
        <v>2</v>
      </c>
      <c r="N388" s="5">
        <v>103.42</v>
      </c>
      <c r="O388" s="6">
        <v>0</v>
      </c>
      <c r="P388" s="5">
        <v>49.51</v>
      </c>
      <c r="Q388" s="5">
        <f t="shared" si="24"/>
        <v>206.84</v>
      </c>
      <c r="R388" s="5">
        <f t="shared" si="25"/>
        <v>99.02</v>
      </c>
      <c r="S388" s="5">
        <f t="shared" si="26"/>
        <v>107.82000000000001</v>
      </c>
      <c r="T388" s="7">
        <f t="shared" si="27"/>
        <v>0.52127248114484626</v>
      </c>
    </row>
    <row r="389" spans="1:20" ht="15.6">
      <c r="A389" s="2">
        <v>4121</v>
      </c>
      <c r="B389" s="3">
        <v>46100</v>
      </c>
      <c r="C389" s="17">
        <f>YEAR(SalesDataTable[[#This Row],[Order Date]])</f>
        <v>2026</v>
      </c>
      <c r="D389" s="19" t="str">
        <f>"Q"&amp;ROUNDUP(MONTH(SalesDataTable[[#This Row],[Order Date]])/3,0)</f>
        <v>Q1</v>
      </c>
      <c r="E389" s="17">
        <f>MONTH(SalesDataTable[[#This Row],[Order Date]])</f>
        <v>3</v>
      </c>
      <c r="F389" s="19" t="str">
        <f>TEXT(SalesDataTable[[#This Row],[Order Date]],"MMM")</f>
        <v>Mar</v>
      </c>
      <c r="G389" s="4" t="s">
        <v>0</v>
      </c>
      <c r="H389" s="4" t="s">
        <v>1</v>
      </c>
      <c r="I389" s="4" t="s">
        <v>2</v>
      </c>
      <c r="J389" s="4" t="s">
        <v>3</v>
      </c>
      <c r="K389" s="4" t="s">
        <v>14</v>
      </c>
      <c r="L389" s="4" t="s">
        <v>48</v>
      </c>
      <c r="M389" s="8">
        <v>4</v>
      </c>
      <c r="N389" s="5">
        <v>161.93</v>
      </c>
      <c r="O389" s="6">
        <v>0.15</v>
      </c>
      <c r="P389" s="5">
        <v>88</v>
      </c>
      <c r="Q389" s="5">
        <f t="shared" si="24"/>
        <v>550.56200000000001</v>
      </c>
      <c r="R389" s="5">
        <f t="shared" si="25"/>
        <v>352</v>
      </c>
      <c r="S389" s="5">
        <f t="shared" si="26"/>
        <v>198.56200000000001</v>
      </c>
      <c r="T389" s="7">
        <f t="shared" si="27"/>
        <v>0.36065329608654428</v>
      </c>
    </row>
    <row r="390" spans="1:20" ht="15.6">
      <c r="A390" s="2">
        <v>1047</v>
      </c>
      <c r="B390" s="3">
        <v>46101</v>
      </c>
      <c r="C390" s="17">
        <f>YEAR(SalesDataTable[[#This Row],[Order Date]])</f>
        <v>2026</v>
      </c>
      <c r="D390" s="19" t="str">
        <f>"Q"&amp;ROUNDUP(MONTH(SalesDataTable[[#This Row],[Order Date]])/3,0)</f>
        <v>Q1</v>
      </c>
      <c r="E390" s="17">
        <f>MONTH(SalesDataTable[[#This Row],[Order Date]])</f>
        <v>3</v>
      </c>
      <c r="F390" s="19" t="str">
        <f>TEXT(SalesDataTable[[#This Row],[Order Date]],"MMM")</f>
        <v>Mar</v>
      </c>
      <c r="G390" s="4" t="s">
        <v>0</v>
      </c>
      <c r="H390" s="4" t="s">
        <v>1</v>
      </c>
      <c r="I390" s="4" t="s">
        <v>2</v>
      </c>
      <c r="J390" s="4" t="s">
        <v>3</v>
      </c>
      <c r="K390" s="4" t="s">
        <v>14</v>
      </c>
      <c r="L390" s="4" t="s">
        <v>32</v>
      </c>
      <c r="M390" s="8">
        <v>2</v>
      </c>
      <c r="N390" s="5">
        <v>46.21</v>
      </c>
      <c r="O390" s="6">
        <v>0.05</v>
      </c>
      <c r="P390" s="5">
        <v>18.37</v>
      </c>
      <c r="Q390" s="5">
        <f t="shared" si="24"/>
        <v>87.798999999999992</v>
      </c>
      <c r="R390" s="5">
        <f t="shared" si="25"/>
        <v>36.74</v>
      </c>
      <c r="S390" s="5">
        <f t="shared" si="26"/>
        <v>51.05899999999999</v>
      </c>
      <c r="T390" s="7">
        <f t="shared" si="27"/>
        <v>0.58154420893176451</v>
      </c>
    </row>
    <row r="391" spans="1:20" ht="15.6">
      <c r="A391" s="2">
        <v>1142</v>
      </c>
      <c r="B391" s="3">
        <v>46101</v>
      </c>
      <c r="C391" s="17">
        <f>YEAR(SalesDataTable[[#This Row],[Order Date]])</f>
        <v>2026</v>
      </c>
      <c r="D391" s="19" t="str">
        <f>"Q"&amp;ROUNDUP(MONTH(SalesDataTable[[#This Row],[Order Date]])/3,0)</f>
        <v>Q1</v>
      </c>
      <c r="E391" s="17">
        <f>MONTH(SalesDataTable[[#This Row],[Order Date]])</f>
        <v>3</v>
      </c>
      <c r="F391" s="19" t="str">
        <f>TEXT(SalesDataTable[[#This Row],[Order Date]],"MMM")</f>
        <v>Mar</v>
      </c>
      <c r="G391" s="4" t="s">
        <v>6</v>
      </c>
      <c r="H391" s="4" t="s">
        <v>41</v>
      </c>
      <c r="I391" s="4" t="s">
        <v>2</v>
      </c>
      <c r="J391" s="4" t="s">
        <v>13</v>
      </c>
      <c r="K391" s="4" t="s">
        <v>23</v>
      </c>
      <c r="L391" s="4" t="s">
        <v>51</v>
      </c>
      <c r="M391" s="8">
        <v>3</v>
      </c>
      <c r="N391" s="5">
        <v>125.85</v>
      </c>
      <c r="O391" s="6">
        <v>0</v>
      </c>
      <c r="P391" s="5">
        <v>59.19</v>
      </c>
      <c r="Q391" s="5">
        <f t="shared" si="24"/>
        <v>377.54999999999995</v>
      </c>
      <c r="R391" s="5">
        <f t="shared" si="25"/>
        <v>177.57</v>
      </c>
      <c r="S391" s="5">
        <f t="shared" si="26"/>
        <v>199.97999999999996</v>
      </c>
      <c r="T391" s="7">
        <f t="shared" si="27"/>
        <v>0.52967818831942781</v>
      </c>
    </row>
    <row r="392" spans="1:20" ht="15.6">
      <c r="A392" s="2">
        <v>2232</v>
      </c>
      <c r="B392" s="3">
        <v>46101</v>
      </c>
      <c r="C392" s="17">
        <f>YEAR(SalesDataTable[[#This Row],[Order Date]])</f>
        <v>2026</v>
      </c>
      <c r="D392" s="19" t="str">
        <f>"Q"&amp;ROUNDUP(MONTH(SalesDataTable[[#This Row],[Order Date]])/3,0)</f>
        <v>Q1</v>
      </c>
      <c r="E392" s="17">
        <f>MONTH(SalesDataTable[[#This Row],[Order Date]])</f>
        <v>3</v>
      </c>
      <c r="F392" s="19" t="str">
        <f>TEXT(SalesDataTable[[#This Row],[Order Date]],"MMM")</f>
        <v>Mar</v>
      </c>
      <c r="G392" s="4" t="s">
        <v>20</v>
      </c>
      <c r="H392" s="4" t="s">
        <v>47</v>
      </c>
      <c r="I392" s="4" t="s">
        <v>19</v>
      </c>
      <c r="J392" s="4" t="s">
        <v>13</v>
      </c>
      <c r="K392" s="4" t="s">
        <v>14</v>
      </c>
      <c r="L392" s="4" t="s">
        <v>15</v>
      </c>
      <c r="M392" s="8">
        <v>2</v>
      </c>
      <c r="N392" s="5">
        <v>36.340000000000003</v>
      </c>
      <c r="O392" s="6">
        <v>0</v>
      </c>
      <c r="P392" s="5">
        <v>13.8</v>
      </c>
      <c r="Q392" s="5">
        <f t="shared" si="24"/>
        <v>72.680000000000007</v>
      </c>
      <c r="R392" s="5">
        <f t="shared" si="25"/>
        <v>27.6</v>
      </c>
      <c r="S392" s="5">
        <f t="shared" si="26"/>
        <v>45.080000000000005</v>
      </c>
      <c r="T392" s="7">
        <f t="shared" si="27"/>
        <v>0.620253164556962</v>
      </c>
    </row>
    <row r="393" spans="1:20" ht="15.6">
      <c r="A393" s="2">
        <v>2339</v>
      </c>
      <c r="B393" s="3">
        <v>46101</v>
      </c>
      <c r="C393" s="17">
        <f>YEAR(SalesDataTable[[#This Row],[Order Date]])</f>
        <v>2026</v>
      </c>
      <c r="D393" s="19" t="str">
        <f>"Q"&amp;ROUNDUP(MONTH(SalesDataTable[[#This Row],[Order Date]])/3,0)</f>
        <v>Q1</v>
      </c>
      <c r="E393" s="17">
        <f>MONTH(SalesDataTable[[#This Row],[Order Date]])</f>
        <v>3</v>
      </c>
      <c r="F393" s="19" t="str">
        <f>TEXT(SalesDataTable[[#This Row],[Order Date]],"MMM")</f>
        <v>Mar</v>
      </c>
      <c r="G393" s="4" t="s">
        <v>6</v>
      </c>
      <c r="H393" s="4" t="s">
        <v>43</v>
      </c>
      <c r="I393" s="4" t="s">
        <v>28</v>
      </c>
      <c r="J393" s="4" t="s">
        <v>13</v>
      </c>
      <c r="K393" s="4" t="s">
        <v>4</v>
      </c>
      <c r="L393" s="4" t="s">
        <v>22</v>
      </c>
      <c r="M393" s="8">
        <v>2</v>
      </c>
      <c r="N393" s="5">
        <v>51.29</v>
      </c>
      <c r="O393" s="6">
        <v>0</v>
      </c>
      <c r="P393" s="5">
        <v>23.15</v>
      </c>
      <c r="Q393" s="5">
        <f t="shared" si="24"/>
        <v>102.58</v>
      </c>
      <c r="R393" s="5">
        <f t="shared" si="25"/>
        <v>46.3</v>
      </c>
      <c r="S393" s="5">
        <f t="shared" si="26"/>
        <v>56.28</v>
      </c>
      <c r="T393" s="7">
        <f t="shared" si="27"/>
        <v>0.54864496003119523</v>
      </c>
    </row>
    <row r="394" spans="1:20" ht="15.6">
      <c r="A394" s="2">
        <v>3611</v>
      </c>
      <c r="B394" s="3">
        <v>46101</v>
      </c>
      <c r="C394" s="17">
        <f>YEAR(SalesDataTable[[#This Row],[Order Date]])</f>
        <v>2026</v>
      </c>
      <c r="D394" s="19" t="str">
        <f>"Q"&amp;ROUNDUP(MONTH(SalesDataTable[[#This Row],[Order Date]])/3,0)</f>
        <v>Q1</v>
      </c>
      <c r="E394" s="17">
        <f>MONTH(SalesDataTable[[#This Row],[Order Date]])</f>
        <v>3</v>
      </c>
      <c r="F394" s="19" t="str">
        <f>TEXT(SalesDataTable[[#This Row],[Order Date]],"MMM")</f>
        <v>Mar</v>
      </c>
      <c r="G394" s="4" t="s">
        <v>6</v>
      </c>
      <c r="H394" s="4" t="s">
        <v>7</v>
      </c>
      <c r="I394" s="4" t="s">
        <v>8</v>
      </c>
      <c r="J394" s="4" t="s">
        <v>16</v>
      </c>
      <c r="K394" s="4" t="s">
        <v>4</v>
      </c>
      <c r="L394" s="4" t="s">
        <v>26</v>
      </c>
      <c r="M394" s="8">
        <v>6</v>
      </c>
      <c r="N394" s="5">
        <v>40.89</v>
      </c>
      <c r="O394" s="6">
        <v>0.1</v>
      </c>
      <c r="P394" s="5">
        <v>16.84</v>
      </c>
      <c r="Q394" s="5">
        <f t="shared" si="24"/>
        <v>220.80600000000001</v>
      </c>
      <c r="R394" s="5">
        <f t="shared" si="25"/>
        <v>101.03999999999999</v>
      </c>
      <c r="S394" s="5">
        <f t="shared" si="26"/>
        <v>119.76600000000002</v>
      </c>
      <c r="T394" s="7">
        <f t="shared" si="27"/>
        <v>0.54240373902883077</v>
      </c>
    </row>
    <row r="395" spans="1:20" ht="15.6">
      <c r="A395" s="2">
        <v>3953</v>
      </c>
      <c r="B395" s="3">
        <v>46101</v>
      </c>
      <c r="C395" s="17">
        <f>YEAR(SalesDataTable[[#This Row],[Order Date]])</f>
        <v>2026</v>
      </c>
      <c r="D395" s="19" t="str">
        <f>"Q"&amp;ROUNDUP(MONTH(SalesDataTable[[#This Row],[Order Date]])/3,0)</f>
        <v>Q1</v>
      </c>
      <c r="E395" s="17">
        <f>MONTH(SalesDataTable[[#This Row],[Order Date]])</f>
        <v>3</v>
      </c>
      <c r="F395" s="19" t="str">
        <f>TEXT(SalesDataTable[[#This Row],[Order Date]],"MMM")</f>
        <v>Mar</v>
      </c>
      <c r="G395" s="4" t="s">
        <v>6</v>
      </c>
      <c r="H395" s="4" t="s">
        <v>49</v>
      </c>
      <c r="I395" s="4" t="s">
        <v>2</v>
      </c>
      <c r="J395" s="4" t="s">
        <v>13</v>
      </c>
      <c r="K395" s="4" t="s">
        <v>34</v>
      </c>
      <c r="L395" s="4" t="s">
        <v>38</v>
      </c>
      <c r="M395" s="8">
        <v>1</v>
      </c>
      <c r="N395" s="5">
        <v>120.63</v>
      </c>
      <c r="O395" s="6">
        <v>0</v>
      </c>
      <c r="P395" s="5">
        <v>70.28</v>
      </c>
      <c r="Q395" s="5">
        <f t="shared" si="24"/>
        <v>120.63</v>
      </c>
      <c r="R395" s="5">
        <f t="shared" si="25"/>
        <v>70.28</v>
      </c>
      <c r="S395" s="5">
        <f t="shared" si="26"/>
        <v>50.349999999999994</v>
      </c>
      <c r="T395" s="7">
        <f t="shared" si="27"/>
        <v>0.41739202520102792</v>
      </c>
    </row>
    <row r="396" spans="1:20" ht="15.6">
      <c r="A396" s="2">
        <v>4253</v>
      </c>
      <c r="B396" s="3">
        <v>46101</v>
      </c>
      <c r="C396" s="17">
        <f>YEAR(SalesDataTable[[#This Row],[Order Date]])</f>
        <v>2026</v>
      </c>
      <c r="D396" s="19" t="str">
        <f>"Q"&amp;ROUNDUP(MONTH(SalesDataTable[[#This Row],[Order Date]])/3,0)</f>
        <v>Q1</v>
      </c>
      <c r="E396" s="17">
        <f>MONTH(SalesDataTable[[#This Row],[Order Date]])</f>
        <v>3</v>
      </c>
      <c r="F396" s="19" t="str">
        <f>TEXT(SalesDataTable[[#This Row],[Order Date]],"MMM")</f>
        <v>Mar</v>
      </c>
      <c r="G396" s="4" t="s">
        <v>20</v>
      </c>
      <c r="H396" s="4" t="s">
        <v>47</v>
      </c>
      <c r="I396" s="4" t="s">
        <v>8</v>
      </c>
      <c r="J396" s="4" t="s">
        <v>13</v>
      </c>
      <c r="K396" s="4" t="s">
        <v>4</v>
      </c>
      <c r="L396" s="4" t="s">
        <v>5</v>
      </c>
      <c r="M396" s="8">
        <v>5</v>
      </c>
      <c r="N396" s="5">
        <v>82.64</v>
      </c>
      <c r="O396" s="6">
        <v>0.1</v>
      </c>
      <c r="P396" s="5">
        <v>43.52</v>
      </c>
      <c r="Q396" s="5">
        <f t="shared" si="24"/>
        <v>371.88</v>
      </c>
      <c r="R396" s="5">
        <f t="shared" si="25"/>
        <v>217.60000000000002</v>
      </c>
      <c r="S396" s="5">
        <f t="shared" si="26"/>
        <v>154.27999999999997</v>
      </c>
      <c r="T396" s="7">
        <f t="shared" si="27"/>
        <v>0.41486501021834993</v>
      </c>
    </row>
    <row r="397" spans="1:20" ht="15.6">
      <c r="A397" s="2">
        <v>4952</v>
      </c>
      <c r="B397" s="3">
        <v>46101</v>
      </c>
      <c r="C397" s="17">
        <f>YEAR(SalesDataTable[[#This Row],[Order Date]])</f>
        <v>2026</v>
      </c>
      <c r="D397" s="19" t="str">
        <f>"Q"&amp;ROUNDUP(MONTH(SalesDataTable[[#This Row],[Order Date]])/3,0)</f>
        <v>Q1</v>
      </c>
      <c r="E397" s="17">
        <f>MONTH(SalesDataTable[[#This Row],[Order Date]])</f>
        <v>3</v>
      </c>
      <c r="F397" s="19" t="str">
        <f>TEXT(SalesDataTable[[#This Row],[Order Date]],"MMM")</f>
        <v>Mar</v>
      </c>
      <c r="G397" s="4" t="s">
        <v>6</v>
      </c>
      <c r="H397" s="4" t="s">
        <v>27</v>
      </c>
      <c r="I397" s="4" t="s">
        <v>2</v>
      </c>
      <c r="J397" s="4" t="s">
        <v>16</v>
      </c>
      <c r="K397" s="4" t="s">
        <v>9</v>
      </c>
      <c r="L397" s="4" t="s">
        <v>46</v>
      </c>
      <c r="M397" s="8">
        <v>2</v>
      </c>
      <c r="N397" s="5">
        <v>72.459999999999994</v>
      </c>
      <c r="O397" s="6">
        <v>0</v>
      </c>
      <c r="P397" s="5">
        <v>33.31</v>
      </c>
      <c r="Q397" s="5">
        <f t="shared" si="24"/>
        <v>144.91999999999999</v>
      </c>
      <c r="R397" s="5">
        <f t="shared" si="25"/>
        <v>66.62</v>
      </c>
      <c r="S397" s="5">
        <f t="shared" si="26"/>
        <v>78.299999999999983</v>
      </c>
      <c r="T397" s="7">
        <f t="shared" si="27"/>
        <v>0.54029809550096597</v>
      </c>
    </row>
    <row r="398" spans="1:20" ht="15.6">
      <c r="A398" s="2">
        <v>5016</v>
      </c>
      <c r="B398" s="3">
        <v>46101</v>
      </c>
      <c r="C398" s="17">
        <f>YEAR(SalesDataTable[[#This Row],[Order Date]])</f>
        <v>2026</v>
      </c>
      <c r="D398" s="19" t="str">
        <f>"Q"&amp;ROUNDUP(MONTH(SalesDataTable[[#This Row],[Order Date]])/3,0)</f>
        <v>Q1</v>
      </c>
      <c r="E398" s="17">
        <f>MONTH(SalesDataTable[[#This Row],[Order Date]])</f>
        <v>3</v>
      </c>
      <c r="F398" s="19" t="str">
        <f>TEXT(SalesDataTable[[#This Row],[Order Date]],"MMM")</f>
        <v>Mar</v>
      </c>
      <c r="G398" s="4" t="s">
        <v>6</v>
      </c>
      <c r="H398" s="4" t="s">
        <v>43</v>
      </c>
      <c r="I398" s="4" t="s">
        <v>28</v>
      </c>
      <c r="J398" s="4" t="s">
        <v>13</v>
      </c>
      <c r="K398" s="4" t="s">
        <v>34</v>
      </c>
      <c r="L398" s="4" t="s">
        <v>35</v>
      </c>
      <c r="M398" s="8">
        <v>2</v>
      </c>
      <c r="N398" s="5">
        <v>40.659999999999997</v>
      </c>
      <c r="O398" s="6">
        <v>0.1</v>
      </c>
      <c r="P398" s="5">
        <v>14.63</v>
      </c>
      <c r="Q398" s="5">
        <f t="shared" si="24"/>
        <v>73.188000000000002</v>
      </c>
      <c r="R398" s="5">
        <f t="shared" si="25"/>
        <v>29.26</v>
      </c>
      <c r="S398" s="5">
        <f t="shared" si="26"/>
        <v>43.927999999999997</v>
      </c>
      <c r="T398" s="7">
        <f t="shared" si="27"/>
        <v>0.60020768431983385</v>
      </c>
    </row>
    <row r="399" spans="1:20" ht="15.6">
      <c r="A399" s="2">
        <v>839</v>
      </c>
      <c r="B399" s="3">
        <v>46102</v>
      </c>
      <c r="C399" s="17">
        <f>YEAR(SalesDataTable[[#This Row],[Order Date]])</f>
        <v>2026</v>
      </c>
      <c r="D399" s="19" t="str">
        <f>"Q"&amp;ROUNDUP(MONTH(SalesDataTable[[#This Row],[Order Date]])/3,0)</f>
        <v>Q1</v>
      </c>
      <c r="E399" s="17">
        <f>MONTH(SalesDataTable[[#This Row],[Order Date]])</f>
        <v>3</v>
      </c>
      <c r="F399" s="19" t="str">
        <f>TEXT(SalesDataTable[[#This Row],[Order Date]],"MMM")</f>
        <v>Mar</v>
      </c>
      <c r="G399" s="4" t="s">
        <v>6</v>
      </c>
      <c r="H399" s="4" t="s">
        <v>43</v>
      </c>
      <c r="I399" s="4" t="s">
        <v>28</v>
      </c>
      <c r="J399" s="4" t="s">
        <v>13</v>
      </c>
      <c r="K399" s="4" t="s">
        <v>4</v>
      </c>
      <c r="L399" s="4" t="s">
        <v>26</v>
      </c>
      <c r="M399" s="8">
        <v>1</v>
      </c>
      <c r="N399" s="5">
        <v>40.5</v>
      </c>
      <c r="O399" s="6">
        <v>0.05</v>
      </c>
      <c r="P399" s="5">
        <v>17.16</v>
      </c>
      <c r="Q399" s="5">
        <f t="shared" si="24"/>
        <v>38.475000000000001</v>
      </c>
      <c r="R399" s="5">
        <f t="shared" si="25"/>
        <v>17.16</v>
      </c>
      <c r="S399" s="5">
        <f t="shared" si="26"/>
        <v>21.315000000000001</v>
      </c>
      <c r="T399" s="7">
        <f t="shared" si="27"/>
        <v>0.55399610136452238</v>
      </c>
    </row>
    <row r="400" spans="1:20" ht="15.6">
      <c r="A400" s="2">
        <v>1382</v>
      </c>
      <c r="B400" s="3">
        <v>46102</v>
      </c>
      <c r="C400" s="17">
        <f>YEAR(SalesDataTable[[#This Row],[Order Date]])</f>
        <v>2026</v>
      </c>
      <c r="D400" s="19" t="str">
        <f>"Q"&amp;ROUNDUP(MONTH(SalesDataTable[[#This Row],[Order Date]])/3,0)</f>
        <v>Q1</v>
      </c>
      <c r="E400" s="17">
        <f>MONTH(SalesDataTable[[#This Row],[Order Date]])</f>
        <v>3</v>
      </c>
      <c r="F400" s="19" t="str">
        <f>TEXT(SalesDataTable[[#This Row],[Order Date]],"MMM")</f>
        <v>Mar</v>
      </c>
      <c r="G400" s="4" t="s">
        <v>11</v>
      </c>
      <c r="H400" s="4" t="s">
        <v>12</v>
      </c>
      <c r="I400" s="4" t="s">
        <v>2</v>
      </c>
      <c r="J400" s="4" t="s">
        <v>16</v>
      </c>
      <c r="K400" s="4" t="s">
        <v>9</v>
      </c>
      <c r="L400" s="4" t="s">
        <v>46</v>
      </c>
      <c r="M400" s="8">
        <v>1</v>
      </c>
      <c r="N400" s="5">
        <v>72.16</v>
      </c>
      <c r="O400" s="6">
        <v>0</v>
      </c>
      <c r="P400" s="5">
        <v>33.11</v>
      </c>
      <c r="Q400" s="5">
        <f t="shared" si="24"/>
        <v>72.16</v>
      </c>
      <c r="R400" s="5">
        <f t="shared" si="25"/>
        <v>33.11</v>
      </c>
      <c r="S400" s="5">
        <f t="shared" si="26"/>
        <v>39.049999999999997</v>
      </c>
      <c r="T400" s="7">
        <f t="shared" si="27"/>
        <v>0.54115853658536583</v>
      </c>
    </row>
    <row r="401" spans="1:20" ht="15.6">
      <c r="A401" s="2">
        <v>1452</v>
      </c>
      <c r="B401" s="3">
        <v>46102</v>
      </c>
      <c r="C401" s="17">
        <f>YEAR(SalesDataTable[[#This Row],[Order Date]])</f>
        <v>2026</v>
      </c>
      <c r="D401" s="19" t="str">
        <f>"Q"&amp;ROUNDUP(MONTH(SalesDataTable[[#This Row],[Order Date]])/3,0)</f>
        <v>Q1</v>
      </c>
      <c r="E401" s="17">
        <f>MONTH(SalesDataTable[[#This Row],[Order Date]])</f>
        <v>3</v>
      </c>
      <c r="F401" s="19" t="str">
        <f>TEXT(SalesDataTable[[#This Row],[Order Date]],"MMM")</f>
        <v>Mar</v>
      </c>
      <c r="G401" s="4" t="s">
        <v>11</v>
      </c>
      <c r="H401" s="4" t="s">
        <v>25</v>
      </c>
      <c r="I401" s="4" t="s">
        <v>28</v>
      </c>
      <c r="J401" s="4" t="s">
        <v>16</v>
      </c>
      <c r="K401" s="4" t="s">
        <v>14</v>
      </c>
      <c r="L401" s="4" t="s">
        <v>48</v>
      </c>
      <c r="M401" s="8">
        <v>1</v>
      </c>
      <c r="N401" s="5">
        <v>161.93</v>
      </c>
      <c r="O401" s="6">
        <v>0.15</v>
      </c>
      <c r="P401" s="5">
        <v>87.5</v>
      </c>
      <c r="Q401" s="5">
        <f t="shared" si="24"/>
        <v>137.6405</v>
      </c>
      <c r="R401" s="5">
        <f t="shared" si="25"/>
        <v>87.5</v>
      </c>
      <c r="S401" s="5">
        <f t="shared" si="26"/>
        <v>50.140500000000003</v>
      </c>
      <c r="T401" s="7">
        <f t="shared" si="27"/>
        <v>0.36428594781332529</v>
      </c>
    </row>
    <row r="402" spans="1:20" ht="15.6">
      <c r="A402" s="2">
        <v>1845</v>
      </c>
      <c r="B402" s="3">
        <v>46102</v>
      </c>
      <c r="C402" s="17">
        <f>YEAR(SalesDataTable[[#This Row],[Order Date]])</f>
        <v>2026</v>
      </c>
      <c r="D402" s="19" t="str">
        <f>"Q"&amp;ROUNDUP(MONTH(SalesDataTable[[#This Row],[Order Date]])/3,0)</f>
        <v>Q1</v>
      </c>
      <c r="E402" s="17">
        <f>MONTH(SalesDataTable[[#This Row],[Order Date]])</f>
        <v>3</v>
      </c>
      <c r="F402" s="19" t="str">
        <f>TEXT(SalesDataTable[[#This Row],[Order Date]],"MMM")</f>
        <v>Mar</v>
      </c>
      <c r="G402" s="4" t="s">
        <v>0</v>
      </c>
      <c r="H402" s="4" t="s">
        <v>36</v>
      </c>
      <c r="I402" s="4" t="s">
        <v>2</v>
      </c>
      <c r="J402" s="4" t="s">
        <v>3</v>
      </c>
      <c r="K402" s="4" t="s">
        <v>23</v>
      </c>
      <c r="L402" s="4" t="s">
        <v>24</v>
      </c>
      <c r="M402" s="8">
        <v>3</v>
      </c>
      <c r="N402" s="5">
        <v>348.54</v>
      </c>
      <c r="O402" s="6">
        <v>0.1</v>
      </c>
      <c r="P402" s="5">
        <v>200.3</v>
      </c>
      <c r="Q402" s="5">
        <f t="shared" si="24"/>
        <v>941.05800000000011</v>
      </c>
      <c r="R402" s="5">
        <f t="shared" si="25"/>
        <v>600.90000000000009</v>
      </c>
      <c r="S402" s="5">
        <f t="shared" si="26"/>
        <v>340.15800000000002</v>
      </c>
      <c r="T402" s="7">
        <f t="shared" si="27"/>
        <v>0.36146337420222768</v>
      </c>
    </row>
    <row r="403" spans="1:20" ht="15.6">
      <c r="A403" s="2">
        <v>3560</v>
      </c>
      <c r="B403" s="3">
        <v>46102</v>
      </c>
      <c r="C403" s="17">
        <f>YEAR(SalesDataTable[[#This Row],[Order Date]])</f>
        <v>2026</v>
      </c>
      <c r="D403" s="19" t="str">
        <f>"Q"&amp;ROUNDUP(MONTH(SalesDataTable[[#This Row],[Order Date]])/3,0)</f>
        <v>Q1</v>
      </c>
      <c r="E403" s="17">
        <f>MONTH(SalesDataTable[[#This Row],[Order Date]])</f>
        <v>3</v>
      </c>
      <c r="F403" s="19" t="str">
        <f>TEXT(SalesDataTable[[#This Row],[Order Date]],"MMM")</f>
        <v>Mar</v>
      </c>
      <c r="G403" s="4" t="s">
        <v>11</v>
      </c>
      <c r="H403" s="4" t="s">
        <v>52</v>
      </c>
      <c r="I403" s="4" t="s">
        <v>2</v>
      </c>
      <c r="J403" s="4" t="s">
        <v>3</v>
      </c>
      <c r="K403" s="4" t="s">
        <v>34</v>
      </c>
      <c r="L403" s="4" t="s">
        <v>45</v>
      </c>
      <c r="M403" s="8">
        <v>3</v>
      </c>
      <c r="N403" s="5">
        <v>50.46</v>
      </c>
      <c r="O403" s="6">
        <v>0.1</v>
      </c>
      <c r="P403" s="5">
        <v>21.9</v>
      </c>
      <c r="Q403" s="5">
        <f t="shared" si="24"/>
        <v>136.24199999999999</v>
      </c>
      <c r="R403" s="5">
        <f t="shared" si="25"/>
        <v>65.699999999999989</v>
      </c>
      <c r="S403" s="5">
        <f t="shared" si="26"/>
        <v>70.542000000000002</v>
      </c>
      <c r="T403" s="7">
        <f t="shared" si="27"/>
        <v>0.51776985070683057</v>
      </c>
    </row>
    <row r="404" spans="1:20" ht="15.6">
      <c r="A404" s="2">
        <v>4059</v>
      </c>
      <c r="B404" s="3">
        <v>46102</v>
      </c>
      <c r="C404" s="17">
        <f>YEAR(SalesDataTable[[#This Row],[Order Date]])</f>
        <v>2026</v>
      </c>
      <c r="D404" s="19" t="str">
        <f>"Q"&amp;ROUNDUP(MONTH(SalesDataTable[[#This Row],[Order Date]])/3,0)</f>
        <v>Q1</v>
      </c>
      <c r="E404" s="17">
        <f>MONTH(SalesDataTable[[#This Row],[Order Date]])</f>
        <v>3</v>
      </c>
      <c r="F404" s="19" t="str">
        <f>TEXT(SalesDataTable[[#This Row],[Order Date]],"MMM")</f>
        <v>Mar</v>
      </c>
      <c r="G404" s="4" t="s">
        <v>20</v>
      </c>
      <c r="H404" s="4" t="s">
        <v>47</v>
      </c>
      <c r="I404" s="4" t="s">
        <v>28</v>
      </c>
      <c r="J404" s="4" t="s">
        <v>13</v>
      </c>
      <c r="K404" s="4" t="s">
        <v>23</v>
      </c>
      <c r="L404" s="4" t="s">
        <v>40</v>
      </c>
      <c r="M404" s="8">
        <v>1</v>
      </c>
      <c r="N404" s="5">
        <v>83.62</v>
      </c>
      <c r="O404" s="6">
        <v>0</v>
      </c>
      <c r="P404" s="5">
        <v>39.15</v>
      </c>
      <c r="Q404" s="5">
        <f t="shared" si="24"/>
        <v>83.62</v>
      </c>
      <c r="R404" s="5">
        <f t="shared" si="25"/>
        <v>39.15</v>
      </c>
      <c r="S404" s="5">
        <f t="shared" si="26"/>
        <v>44.470000000000006</v>
      </c>
      <c r="T404" s="7">
        <f t="shared" si="27"/>
        <v>0.53181057163358048</v>
      </c>
    </row>
    <row r="405" spans="1:20" ht="15.6">
      <c r="A405" s="2">
        <v>4731</v>
      </c>
      <c r="B405" s="3">
        <v>46102</v>
      </c>
      <c r="C405" s="17">
        <f>YEAR(SalesDataTable[[#This Row],[Order Date]])</f>
        <v>2026</v>
      </c>
      <c r="D405" s="19" t="str">
        <f>"Q"&amp;ROUNDUP(MONTH(SalesDataTable[[#This Row],[Order Date]])/3,0)</f>
        <v>Q1</v>
      </c>
      <c r="E405" s="17">
        <f>MONTH(SalesDataTable[[#This Row],[Order Date]])</f>
        <v>3</v>
      </c>
      <c r="F405" s="19" t="str">
        <f>TEXT(SalesDataTable[[#This Row],[Order Date]],"MMM")</f>
        <v>Mar</v>
      </c>
      <c r="G405" s="4" t="s">
        <v>6</v>
      </c>
      <c r="H405" s="4" t="s">
        <v>43</v>
      </c>
      <c r="I405" s="4" t="s">
        <v>8</v>
      </c>
      <c r="J405" s="4" t="s">
        <v>16</v>
      </c>
      <c r="K405" s="4" t="s">
        <v>4</v>
      </c>
      <c r="L405" s="4" t="s">
        <v>22</v>
      </c>
      <c r="M405" s="8">
        <v>6</v>
      </c>
      <c r="N405" s="5">
        <v>51.07</v>
      </c>
      <c r="O405" s="6">
        <v>0.1</v>
      </c>
      <c r="P405" s="5">
        <v>22.68</v>
      </c>
      <c r="Q405" s="5">
        <f t="shared" si="24"/>
        <v>275.77800000000002</v>
      </c>
      <c r="R405" s="5">
        <f t="shared" si="25"/>
        <v>136.07999999999998</v>
      </c>
      <c r="S405" s="5">
        <f t="shared" si="26"/>
        <v>139.69800000000004</v>
      </c>
      <c r="T405" s="7">
        <f t="shared" si="27"/>
        <v>0.50655962404542798</v>
      </c>
    </row>
    <row r="406" spans="1:20" ht="15.6">
      <c r="A406" s="2">
        <v>693</v>
      </c>
      <c r="B406" s="3">
        <v>46103</v>
      </c>
      <c r="C406" s="17">
        <f>YEAR(SalesDataTable[[#This Row],[Order Date]])</f>
        <v>2026</v>
      </c>
      <c r="D406" s="19" t="str">
        <f>"Q"&amp;ROUNDUP(MONTH(SalesDataTable[[#This Row],[Order Date]])/3,0)</f>
        <v>Q1</v>
      </c>
      <c r="E406" s="17">
        <f>MONTH(SalesDataTable[[#This Row],[Order Date]])</f>
        <v>3</v>
      </c>
      <c r="F406" s="19" t="str">
        <f>TEXT(SalesDataTable[[#This Row],[Order Date]],"MMM")</f>
        <v>Mar</v>
      </c>
      <c r="G406" s="4" t="s">
        <v>6</v>
      </c>
      <c r="H406" s="4" t="s">
        <v>41</v>
      </c>
      <c r="I406" s="4" t="s">
        <v>2</v>
      </c>
      <c r="J406" s="4" t="s">
        <v>13</v>
      </c>
      <c r="K406" s="4" t="s">
        <v>14</v>
      </c>
      <c r="L406" s="4" t="s">
        <v>32</v>
      </c>
      <c r="M406" s="8">
        <v>3</v>
      </c>
      <c r="N406" s="5">
        <v>47.02</v>
      </c>
      <c r="O406" s="6">
        <v>0.1</v>
      </c>
      <c r="P406" s="5">
        <v>17.989999999999998</v>
      </c>
      <c r="Q406" s="5">
        <f t="shared" si="24"/>
        <v>126.95400000000001</v>
      </c>
      <c r="R406" s="5">
        <f t="shared" si="25"/>
        <v>53.97</v>
      </c>
      <c r="S406" s="5">
        <f t="shared" si="26"/>
        <v>72.984000000000009</v>
      </c>
      <c r="T406" s="7">
        <f t="shared" si="27"/>
        <v>0.57488539155914742</v>
      </c>
    </row>
    <row r="407" spans="1:20" ht="15.6">
      <c r="A407" s="2">
        <v>1672</v>
      </c>
      <c r="B407" s="3">
        <v>46103</v>
      </c>
      <c r="C407" s="17">
        <f>YEAR(SalesDataTable[[#This Row],[Order Date]])</f>
        <v>2026</v>
      </c>
      <c r="D407" s="19" t="str">
        <f>"Q"&amp;ROUNDUP(MONTH(SalesDataTable[[#This Row],[Order Date]])/3,0)</f>
        <v>Q1</v>
      </c>
      <c r="E407" s="17">
        <f>MONTH(SalesDataTable[[#This Row],[Order Date]])</f>
        <v>3</v>
      </c>
      <c r="F407" s="19" t="str">
        <f>TEXT(SalesDataTable[[#This Row],[Order Date]],"MMM")</f>
        <v>Mar</v>
      </c>
      <c r="G407" s="4" t="s">
        <v>11</v>
      </c>
      <c r="H407" s="4" t="s">
        <v>25</v>
      </c>
      <c r="I407" s="4" t="s">
        <v>28</v>
      </c>
      <c r="J407" s="4" t="s">
        <v>3</v>
      </c>
      <c r="K407" s="4" t="s">
        <v>14</v>
      </c>
      <c r="L407" s="4" t="s">
        <v>32</v>
      </c>
      <c r="M407" s="8">
        <v>1</v>
      </c>
      <c r="N407" s="5">
        <v>47.1</v>
      </c>
      <c r="O407" s="6">
        <v>0.05</v>
      </c>
      <c r="P407" s="5">
        <v>18.48</v>
      </c>
      <c r="Q407" s="5">
        <f t="shared" si="24"/>
        <v>44.744999999999997</v>
      </c>
      <c r="R407" s="5">
        <f t="shared" si="25"/>
        <v>18.48</v>
      </c>
      <c r="S407" s="5">
        <f t="shared" si="26"/>
        <v>26.264999999999997</v>
      </c>
      <c r="T407" s="7">
        <f t="shared" si="27"/>
        <v>0.58699296010727453</v>
      </c>
    </row>
    <row r="408" spans="1:20" ht="15.6">
      <c r="A408" s="2">
        <v>2347</v>
      </c>
      <c r="B408" s="3">
        <v>46103</v>
      </c>
      <c r="C408" s="17">
        <f>YEAR(SalesDataTable[[#This Row],[Order Date]])</f>
        <v>2026</v>
      </c>
      <c r="D408" s="19" t="str">
        <f>"Q"&amp;ROUNDUP(MONTH(SalesDataTable[[#This Row],[Order Date]])/3,0)</f>
        <v>Q1</v>
      </c>
      <c r="E408" s="17">
        <f>MONTH(SalesDataTable[[#This Row],[Order Date]])</f>
        <v>3</v>
      </c>
      <c r="F408" s="19" t="str">
        <f>TEXT(SalesDataTable[[#This Row],[Order Date]],"MMM")</f>
        <v>Mar</v>
      </c>
      <c r="G408" s="4" t="s">
        <v>20</v>
      </c>
      <c r="H408" s="4" t="s">
        <v>47</v>
      </c>
      <c r="I408" s="4" t="s">
        <v>2</v>
      </c>
      <c r="J408" s="4" t="s">
        <v>3</v>
      </c>
      <c r="K408" s="4" t="s">
        <v>14</v>
      </c>
      <c r="L408" s="4" t="s">
        <v>44</v>
      </c>
      <c r="M408" s="8">
        <v>2</v>
      </c>
      <c r="N408" s="5">
        <v>131.38999999999999</v>
      </c>
      <c r="O408" s="6">
        <v>0</v>
      </c>
      <c r="P408" s="5">
        <v>66.91</v>
      </c>
      <c r="Q408" s="5">
        <f t="shared" si="24"/>
        <v>262.77999999999997</v>
      </c>
      <c r="R408" s="5">
        <f t="shared" si="25"/>
        <v>133.82</v>
      </c>
      <c r="S408" s="5">
        <f t="shared" si="26"/>
        <v>128.95999999999998</v>
      </c>
      <c r="T408" s="7">
        <f t="shared" si="27"/>
        <v>0.49075272090722277</v>
      </c>
    </row>
    <row r="409" spans="1:20" ht="15.6">
      <c r="A409" s="2">
        <v>2582</v>
      </c>
      <c r="B409" s="3">
        <v>46103</v>
      </c>
      <c r="C409" s="17">
        <f>YEAR(SalesDataTable[[#This Row],[Order Date]])</f>
        <v>2026</v>
      </c>
      <c r="D409" s="19" t="str">
        <f>"Q"&amp;ROUNDUP(MONTH(SalesDataTable[[#This Row],[Order Date]])/3,0)</f>
        <v>Q1</v>
      </c>
      <c r="E409" s="17">
        <f>MONTH(SalesDataTable[[#This Row],[Order Date]])</f>
        <v>3</v>
      </c>
      <c r="F409" s="19" t="str">
        <f>TEXT(SalesDataTable[[#This Row],[Order Date]],"MMM")</f>
        <v>Mar</v>
      </c>
      <c r="G409" s="4" t="s">
        <v>6</v>
      </c>
      <c r="H409" s="4" t="s">
        <v>7</v>
      </c>
      <c r="I409" s="4" t="s">
        <v>28</v>
      </c>
      <c r="J409" s="4" t="s">
        <v>13</v>
      </c>
      <c r="K409" s="4" t="s">
        <v>34</v>
      </c>
      <c r="L409" s="4" t="s">
        <v>38</v>
      </c>
      <c r="M409" s="8">
        <v>1</v>
      </c>
      <c r="N409" s="5">
        <v>120.16</v>
      </c>
      <c r="O409" s="6">
        <v>0.15</v>
      </c>
      <c r="P409" s="5">
        <v>68.33</v>
      </c>
      <c r="Q409" s="5">
        <f t="shared" si="24"/>
        <v>102.136</v>
      </c>
      <c r="R409" s="5">
        <f t="shared" si="25"/>
        <v>68.33</v>
      </c>
      <c r="S409" s="5">
        <f t="shared" si="26"/>
        <v>33.805999999999997</v>
      </c>
      <c r="T409" s="7">
        <f t="shared" si="27"/>
        <v>0.33099005247904756</v>
      </c>
    </row>
    <row r="410" spans="1:20" ht="15.6">
      <c r="A410" s="2">
        <v>2762</v>
      </c>
      <c r="B410" s="3">
        <v>46103</v>
      </c>
      <c r="C410" s="17">
        <f>YEAR(SalesDataTable[[#This Row],[Order Date]])</f>
        <v>2026</v>
      </c>
      <c r="D410" s="19" t="str">
        <f>"Q"&amp;ROUNDUP(MONTH(SalesDataTable[[#This Row],[Order Date]])/3,0)</f>
        <v>Q1</v>
      </c>
      <c r="E410" s="17">
        <f>MONTH(SalesDataTable[[#This Row],[Order Date]])</f>
        <v>3</v>
      </c>
      <c r="F410" s="19" t="str">
        <f>TEXT(SalesDataTable[[#This Row],[Order Date]],"MMM")</f>
        <v>Mar</v>
      </c>
      <c r="G410" s="4" t="s">
        <v>20</v>
      </c>
      <c r="H410" s="4" t="s">
        <v>33</v>
      </c>
      <c r="I410" s="4" t="s">
        <v>19</v>
      </c>
      <c r="J410" s="4" t="s">
        <v>3</v>
      </c>
      <c r="K410" s="4" t="s">
        <v>23</v>
      </c>
      <c r="L410" s="4" t="s">
        <v>29</v>
      </c>
      <c r="M410" s="8">
        <v>1</v>
      </c>
      <c r="N410" s="5">
        <v>196.48</v>
      </c>
      <c r="O410" s="6">
        <v>0</v>
      </c>
      <c r="P410" s="5">
        <v>101.29</v>
      </c>
      <c r="Q410" s="5">
        <f t="shared" si="24"/>
        <v>196.48</v>
      </c>
      <c r="R410" s="5">
        <f t="shared" si="25"/>
        <v>101.29</v>
      </c>
      <c r="S410" s="5">
        <f t="shared" si="26"/>
        <v>95.189999999999984</v>
      </c>
      <c r="T410" s="7">
        <f t="shared" si="27"/>
        <v>0.48447679153094458</v>
      </c>
    </row>
    <row r="411" spans="1:20" ht="15.6">
      <c r="A411" s="2">
        <v>4090</v>
      </c>
      <c r="B411" s="3">
        <v>46103</v>
      </c>
      <c r="C411" s="17">
        <f>YEAR(SalesDataTable[[#This Row],[Order Date]])</f>
        <v>2026</v>
      </c>
      <c r="D411" s="19" t="str">
        <f>"Q"&amp;ROUNDUP(MONTH(SalesDataTable[[#This Row],[Order Date]])/3,0)</f>
        <v>Q1</v>
      </c>
      <c r="E411" s="17">
        <f>MONTH(SalesDataTable[[#This Row],[Order Date]])</f>
        <v>3</v>
      </c>
      <c r="F411" s="19" t="str">
        <f>TEXT(SalesDataTable[[#This Row],[Order Date]],"MMM")</f>
        <v>Mar</v>
      </c>
      <c r="G411" s="4" t="s">
        <v>6</v>
      </c>
      <c r="H411" s="4" t="s">
        <v>41</v>
      </c>
      <c r="I411" s="4" t="s">
        <v>28</v>
      </c>
      <c r="J411" s="4" t="s">
        <v>16</v>
      </c>
      <c r="K411" s="4" t="s">
        <v>14</v>
      </c>
      <c r="L411" s="4" t="s">
        <v>15</v>
      </c>
      <c r="M411" s="8">
        <v>1</v>
      </c>
      <c r="N411" s="5">
        <v>36.520000000000003</v>
      </c>
      <c r="O411" s="6">
        <v>0</v>
      </c>
      <c r="P411" s="5">
        <v>13.96</v>
      </c>
      <c r="Q411" s="5">
        <f t="shared" si="24"/>
        <v>36.520000000000003</v>
      </c>
      <c r="R411" s="5">
        <f t="shared" si="25"/>
        <v>13.96</v>
      </c>
      <c r="S411" s="5">
        <f t="shared" si="26"/>
        <v>22.560000000000002</v>
      </c>
      <c r="T411" s="7">
        <f t="shared" si="27"/>
        <v>0.61774370208105145</v>
      </c>
    </row>
    <row r="412" spans="1:20" ht="15.6">
      <c r="A412" s="2">
        <v>4491</v>
      </c>
      <c r="B412" s="3">
        <v>46103</v>
      </c>
      <c r="C412" s="17">
        <f>YEAR(SalesDataTable[[#This Row],[Order Date]])</f>
        <v>2026</v>
      </c>
      <c r="D412" s="19" t="str">
        <f>"Q"&amp;ROUNDUP(MONTH(SalesDataTable[[#This Row],[Order Date]])/3,0)</f>
        <v>Q1</v>
      </c>
      <c r="E412" s="17">
        <f>MONTH(SalesDataTable[[#This Row],[Order Date]])</f>
        <v>3</v>
      </c>
      <c r="F412" s="19" t="str">
        <f>TEXT(SalesDataTable[[#This Row],[Order Date]],"MMM")</f>
        <v>Mar</v>
      </c>
      <c r="G412" s="4" t="s">
        <v>6</v>
      </c>
      <c r="H412" s="4" t="s">
        <v>43</v>
      </c>
      <c r="I412" s="4" t="s">
        <v>19</v>
      </c>
      <c r="J412" s="4" t="s">
        <v>16</v>
      </c>
      <c r="K412" s="4" t="s">
        <v>34</v>
      </c>
      <c r="L412" s="4" t="s">
        <v>45</v>
      </c>
      <c r="M412" s="8">
        <v>4</v>
      </c>
      <c r="N412" s="5">
        <v>49.71</v>
      </c>
      <c r="O412" s="6">
        <v>0.1</v>
      </c>
      <c r="P412" s="5">
        <v>22.46</v>
      </c>
      <c r="Q412" s="5">
        <f t="shared" si="24"/>
        <v>178.95600000000002</v>
      </c>
      <c r="R412" s="5">
        <f t="shared" si="25"/>
        <v>89.84</v>
      </c>
      <c r="S412" s="5">
        <f t="shared" si="26"/>
        <v>89.116000000000014</v>
      </c>
      <c r="T412" s="7">
        <f t="shared" si="27"/>
        <v>0.49797715639598561</v>
      </c>
    </row>
    <row r="413" spans="1:20" ht="15.6">
      <c r="A413" s="2">
        <v>4678</v>
      </c>
      <c r="B413" s="3">
        <v>46103</v>
      </c>
      <c r="C413" s="17">
        <f>YEAR(SalesDataTable[[#This Row],[Order Date]])</f>
        <v>2026</v>
      </c>
      <c r="D413" s="19" t="str">
        <f>"Q"&amp;ROUNDUP(MONTH(SalesDataTable[[#This Row],[Order Date]])/3,0)</f>
        <v>Q1</v>
      </c>
      <c r="E413" s="17">
        <f>MONTH(SalesDataTable[[#This Row],[Order Date]])</f>
        <v>3</v>
      </c>
      <c r="F413" s="19" t="str">
        <f>TEXT(SalesDataTable[[#This Row],[Order Date]],"MMM")</f>
        <v>Mar</v>
      </c>
      <c r="G413" s="4" t="s">
        <v>0</v>
      </c>
      <c r="H413" s="4" t="s">
        <v>1</v>
      </c>
      <c r="I413" s="4" t="s">
        <v>2</v>
      </c>
      <c r="J413" s="4" t="s">
        <v>3</v>
      </c>
      <c r="K413" s="4" t="s">
        <v>23</v>
      </c>
      <c r="L413" s="4" t="s">
        <v>40</v>
      </c>
      <c r="M413" s="8">
        <v>1</v>
      </c>
      <c r="N413" s="5">
        <v>81.209999999999994</v>
      </c>
      <c r="O413" s="6">
        <v>0.05</v>
      </c>
      <c r="P413" s="5">
        <v>40.44</v>
      </c>
      <c r="Q413" s="5">
        <f t="shared" si="24"/>
        <v>77.149499999999989</v>
      </c>
      <c r="R413" s="5">
        <f t="shared" si="25"/>
        <v>40.44</v>
      </c>
      <c r="S413" s="5">
        <f t="shared" si="26"/>
        <v>36.709499999999991</v>
      </c>
      <c r="T413" s="7">
        <f t="shared" si="27"/>
        <v>0.47582291524896464</v>
      </c>
    </row>
    <row r="414" spans="1:20" ht="15.6">
      <c r="A414" s="2">
        <v>1189</v>
      </c>
      <c r="B414" s="3">
        <v>46104</v>
      </c>
      <c r="C414" s="17">
        <f>YEAR(SalesDataTable[[#This Row],[Order Date]])</f>
        <v>2026</v>
      </c>
      <c r="D414" s="19" t="str">
        <f>"Q"&amp;ROUNDUP(MONTH(SalesDataTable[[#This Row],[Order Date]])/3,0)</f>
        <v>Q1</v>
      </c>
      <c r="E414" s="17">
        <f>MONTH(SalesDataTable[[#This Row],[Order Date]])</f>
        <v>3</v>
      </c>
      <c r="F414" s="19" t="str">
        <f>TEXT(SalesDataTable[[#This Row],[Order Date]],"MMM")</f>
        <v>Mar</v>
      </c>
      <c r="G414" s="4" t="s">
        <v>20</v>
      </c>
      <c r="H414" s="4" t="s">
        <v>47</v>
      </c>
      <c r="I414" s="4" t="s">
        <v>2</v>
      </c>
      <c r="J414" s="4" t="s">
        <v>13</v>
      </c>
      <c r="K414" s="4" t="s">
        <v>4</v>
      </c>
      <c r="L414" s="4" t="s">
        <v>30</v>
      </c>
      <c r="M414" s="8">
        <v>2</v>
      </c>
      <c r="N414" s="5">
        <v>103.22</v>
      </c>
      <c r="O414" s="6">
        <v>0</v>
      </c>
      <c r="P414" s="5">
        <v>51.33</v>
      </c>
      <c r="Q414" s="5">
        <f t="shared" si="24"/>
        <v>206.44</v>
      </c>
      <c r="R414" s="5">
        <f t="shared" si="25"/>
        <v>102.66</v>
      </c>
      <c r="S414" s="5">
        <f t="shared" si="26"/>
        <v>103.78</v>
      </c>
      <c r="T414" s="7">
        <f t="shared" si="27"/>
        <v>0.50271265258670805</v>
      </c>
    </row>
    <row r="415" spans="1:20" ht="15.6">
      <c r="A415" s="2">
        <v>1590</v>
      </c>
      <c r="B415" s="3">
        <v>46104</v>
      </c>
      <c r="C415" s="17">
        <f>YEAR(SalesDataTable[[#This Row],[Order Date]])</f>
        <v>2026</v>
      </c>
      <c r="D415" s="19" t="str">
        <f>"Q"&amp;ROUNDUP(MONTH(SalesDataTable[[#This Row],[Order Date]])/3,0)</f>
        <v>Q1</v>
      </c>
      <c r="E415" s="17">
        <f>MONTH(SalesDataTable[[#This Row],[Order Date]])</f>
        <v>3</v>
      </c>
      <c r="F415" s="19" t="str">
        <f>TEXT(SalesDataTable[[#This Row],[Order Date]],"MMM")</f>
        <v>Mar</v>
      </c>
      <c r="G415" s="4" t="s">
        <v>0</v>
      </c>
      <c r="H415" s="4" t="s">
        <v>50</v>
      </c>
      <c r="I415" s="4" t="s">
        <v>28</v>
      </c>
      <c r="J415" s="4" t="s">
        <v>13</v>
      </c>
      <c r="K415" s="4" t="s">
        <v>9</v>
      </c>
      <c r="L415" s="4" t="s">
        <v>37</v>
      </c>
      <c r="M415" s="8">
        <v>1</v>
      </c>
      <c r="N415" s="5">
        <v>153.47</v>
      </c>
      <c r="O415" s="6">
        <v>0</v>
      </c>
      <c r="P415" s="5">
        <v>78.19</v>
      </c>
      <c r="Q415" s="5">
        <f t="shared" si="24"/>
        <v>153.47</v>
      </c>
      <c r="R415" s="5">
        <f t="shared" si="25"/>
        <v>78.19</v>
      </c>
      <c r="S415" s="5">
        <f t="shared" si="26"/>
        <v>75.28</v>
      </c>
      <c r="T415" s="7">
        <f t="shared" si="27"/>
        <v>0.49051931973675639</v>
      </c>
    </row>
    <row r="416" spans="1:20" ht="15.6">
      <c r="A416" s="2">
        <v>2309</v>
      </c>
      <c r="B416" s="3">
        <v>46104</v>
      </c>
      <c r="C416" s="17">
        <f>YEAR(SalesDataTable[[#This Row],[Order Date]])</f>
        <v>2026</v>
      </c>
      <c r="D416" s="19" t="str">
        <f>"Q"&amp;ROUNDUP(MONTH(SalesDataTable[[#This Row],[Order Date]])/3,0)</f>
        <v>Q1</v>
      </c>
      <c r="E416" s="17">
        <f>MONTH(SalesDataTable[[#This Row],[Order Date]])</f>
        <v>3</v>
      </c>
      <c r="F416" s="19" t="str">
        <f>TEXT(SalesDataTable[[#This Row],[Order Date]],"MMM")</f>
        <v>Mar</v>
      </c>
      <c r="G416" s="4" t="s">
        <v>20</v>
      </c>
      <c r="H416" s="4" t="s">
        <v>31</v>
      </c>
      <c r="I416" s="4" t="s">
        <v>2</v>
      </c>
      <c r="J416" s="4" t="s">
        <v>3</v>
      </c>
      <c r="K416" s="4" t="s">
        <v>23</v>
      </c>
      <c r="L416" s="4" t="s">
        <v>29</v>
      </c>
      <c r="M416" s="8">
        <v>6</v>
      </c>
      <c r="N416" s="5">
        <v>199.75</v>
      </c>
      <c r="O416" s="6">
        <v>0</v>
      </c>
      <c r="P416" s="5">
        <v>105.84</v>
      </c>
      <c r="Q416" s="5">
        <f t="shared" si="24"/>
        <v>1198.5</v>
      </c>
      <c r="R416" s="5">
        <f t="shared" si="25"/>
        <v>635.04</v>
      </c>
      <c r="S416" s="5">
        <f t="shared" si="26"/>
        <v>563.46</v>
      </c>
      <c r="T416" s="7">
        <f t="shared" si="27"/>
        <v>0.47013767209011265</v>
      </c>
    </row>
    <row r="417" spans="1:20" ht="15.6">
      <c r="A417" s="2">
        <v>3628</v>
      </c>
      <c r="B417" s="3">
        <v>46104</v>
      </c>
      <c r="C417" s="17">
        <f>YEAR(SalesDataTable[[#This Row],[Order Date]])</f>
        <v>2026</v>
      </c>
      <c r="D417" s="19" t="str">
        <f>"Q"&amp;ROUNDUP(MONTH(SalesDataTable[[#This Row],[Order Date]])/3,0)</f>
        <v>Q1</v>
      </c>
      <c r="E417" s="17">
        <f>MONTH(SalesDataTable[[#This Row],[Order Date]])</f>
        <v>3</v>
      </c>
      <c r="F417" s="19" t="str">
        <f>TEXT(SalesDataTable[[#This Row],[Order Date]],"MMM")</f>
        <v>Mar</v>
      </c>
      <c r="G417" s="4" t="s">
        <v>6</v>
      </c>
      <c r="H417" s="4" t="s">
        <v>43</v>
      </c>
      <c r="I417" s="4" t="s">
        <v>28</v>
      </c>
      <c r="J417" s="4" t="s">
        <v>13</v>
      </c>
      <c r="K417" s="4" t="s">
        <v>14</v>
      </c>
      <c r="L417" s="4" t="s">
        <v>32</v>
      </c>
      <c r="M417" s="8">
        <v>1</v>
      </c>
      <c r="N417" s="5">
        <v>45.84</v>
      </c>
      <c r="O417" s="6">
        <v>0</v>
      </c>
      <c r="P417" s="5">
        <v>18.079999999999998</v>
      </c>
      <c r="Q417" s="5">
        <f t="shared" si="24"/>
        <v>45.84</v>
      </c>
      <c r="R417" s="5">
        <f t="shared" si="25"/>
        <v>18.079999999999998</v>
      </c>
      <c r="S417" s="5">
        <f t="shared" si="26"/>
        <v>27.760000000000005</v>
      </c>
      <c r="T417" s="7">
        <f t="shared" si="27"/>
        <v>0.605584642233857</v>
      </c>
    </row>
    <row r="418" spans="1:20" ht="15.6">
      <c r="A418" s="2">
        <v>3718</v>
      </c>
      <c r="B418" s="3">
        <v>46104</v>
      </c>
      <c r="C418" s="17">
        <f>YEAR(SalesDataTable[[#This Row],[Order Date]])</f>
        <v>2026</v>
      </c>
      <c r="D418" s="19" t="str">
        <f>"Q"&amp;ROUNDUP(MONTH(SalesDataTable[[#This Row],[Order Date]])/3,0)</f>
        <v>Q1</v>
      </c>
      <c r="E418" s="17">
        <f>MONTH(SalesDataTable[[#This Row],[Order Date]])</f>
        <v>3</v>
      </c>
      <c r="F418" s="19" t="str">
        <f>TEXT(SalesDataTable[[#This Row],[Order Date]],"MMM")</f>
        <v>Mar</v>
      </c>
      <c r="G418" s="4" t="s">
        <v>6</v>
      </c>
      <c r="H418" s="4" t="s">
        <v>43</v>
      </c>
      <c r="I418" s="4" t="s">
        <v>28</v>
      </c>
      <c r="J418" s="4" t="s">
        <v>13</v>
      </c>
      <c r="K418" s="4" t="s">
        <v>23</v>
      </c>
      <c r="L418" s="4" t="s">
        <v>51</v>
      </c>
      <c r="M418" s="8">
        <v>2</v>
      </c>
      <c r="N418" s="5">
        <v>122.07</v>
      </c>
      <c r="O418" s="6">
        <v>0.05</v>
      </c>
      <c r="P418" s="5">
        <v>59.16</v>
      </c>
      <c r="Q418" s="5">
        <f t="shared" si="24"/>
        <v>231.93299999999996</v>
      </c>
      <c r="R418" s="5">
        <f t="shared" si="25"/>
        <v>118.32</v>
      </c>
      <c r="S418" s="5">
        <f t="shared" si="26"/>
        <v>113.61299999999997</v>
      </c>
      <c r="T418" s="7">
        <f t="shared" si="27"/>
        <v>0.48985267297021118</v>
      </c>
    </row>
    <row r="419" spans="1:20" ht="15.6">
      <c r="A419" s="2">
        <v>4198</v>
      </c>
      <c r="B419" s="3">
        <v>46104</v>
      </c>
      <c r="C419" s="17">
        <f>YEAR(SalesDataTable[[#This Row],[Order Date]])</f>
        <v>2026</v>
      </c>
      <c r="D419" s="19" t="str">
        <f>"Q"&amp;ROUNDUP(MONTH(SalesDataTable[[#This Row],[Order Date]])/3,0)</f>
        <v>Q1</v>
      </c>
      <c r="E419" s="17">
        <f>MONTH(SalesDataTable[[#This Row],[Order Date]])</f>
        <v>3</v>
      </c>
      <c r="F419" s="19" t="str">
        <f>TEXT(SalesDataTable[[#This Row],[Order Date]],"MMM")</f>
        <v>Mar</v>
      </c>
      <c r="G419" s="4" t="s">
        <v>6</v>
      </c>
      <c r="H419" s="4" t="s">
        <v>49</v>
      </c>
      <c r="I419" s="4" t="s">
        <v>28</v>
      </c>
      <c r="J419" s="4" t="s">
        <v>13</v>
      </c>
      <c r="K419" s="4" t="s">
        <v>34</v>
      </c>
      <c r="L419" s="4" t="s">
        <v>38</v>
      </c>
      <c r="M419" s="8">
        <v>3</v>
      </c>
      <c r="N419" s="5">
        <v>122.4</v>
      </c>
      <c r="O419" s="6">
        <v>0.15</v>
      </c>
      <c r="P419" s="5">
        <v>71.150000000000006</v>
      </c>
      <c r="Q419" s="5">
        <f t="shared" si="24"/>
        <v>312.12</v>
      </c>
      <c r="R419" s="5">
        <f t="shared" si="25"/>
        <v>213.45000000000002</v>
      </c>
      <c r="S419" s="5">
        <f t="shared" si="26"/>
        <v>98.669999999999987</v>
      </c>
      <c r="T419" s="7">
        <f t="shared" si="27"/>
        <v>0.31612841214917337</v>
      </c>
    </row>
    <row r="420" spans="1:20" ht="15.6">
      <c r="A420" s="2">
        <v>4784</v>
      </c>
      <c r="B420" s="3">
        <v>46104</v>
      </c>
      <c r="C420" s="17">
        <f>YEAR(SalesDataTable[[#This Row],[Order Date]])</f>
        <v>2026</v>
      </c>
      <c r="D420" s="19" t="str">
        <f>"Q"&amp;ROUNDUP(MONTH(SalesDataTable[[#This Row],[Order Date]])/3,0)</f>
        <v>Q1</v>
      </c>
      <c r="E420" s="17">
        <f>MONTH(SalesDataTable[[#This Row],[Order Date]])</f>
        <v>3</v>
      </c>
      <c r="F420" s="19" t="str">
        <f>TEXT(SalesDataTable[[#This Row],[Order Date]],"MMM")</f>
        <v>Mar</v>
      </c>
      <c r="G420" s="4" t="s">
        <v>0</v>
      </c>
      <c r="H420" s="4" t="s">
        <v>50</v>
      </c>
      <c r="I420" s="4" t="s">
        <v>2</v>
      </c>
      <c r="J420" s="4" t="s">
        <v>13</v>
      </c>
      <c r="K420" s="4" t="s">
        <v>4</v>
      </c>
      <c r="L420" s="4" t="s">
        <v>30</v>
      </c>
      <c r="M420" s="8">
        <v>1</v>
      </c>
      <c r="N420" s="5">
        <v>101.43</v>
      </c>
      <c r="O420" s="6">
        <v>0</v>
      </c>
      <c r="P420" s="5">
        <v>51.78</v>
      </c>
      <c r="Q420" s="5">
        <f t="shared" si="24"/>
        <v>101.43</v>
      </c>
      <c r="R420" s="5">
        <f t="shared" si="25"/>
        <v>51.78</v>
      </c>
      <c r="S420" s="5">
        <f t="shared" si="26"/>
        <v>49.650000000000006</v>
      </c>
      <c r="T420" s="7">
        <f t="shared" si="27"/>
        <v>0.4895001478852411</v>
      </c>
    </row>
    <row r="421" spans="1:20" ht="15.6">
      <c r="A421" s="2">
        <v>86</v>
      </c>
      <c r="B421" s="3">
        <v>46105</v>
      </c>
      <c r="C421" s="17">
        <f>YEAR(SalesDataTable[[#This Row],[Order Date]])</f>
        <v>2026</v>
      </c>
      <c r="D421" s="19" t="str">
        <f>"Q"&amp;ROUNDUP(MONTH(SalesDataTable[[#This Row],[Order Date]])/3,0)</f>
        <v>Q1</v>
      </c>
      <c r="E421" s="17">
        <f>MONTH(SalesDataTable[[#This Row],[Order Date]])</f>
        <v>3</v>
      </c>
      <c r="F421" s="19" t="str">
        <f>TEXT(SalesDataTable[[#This Row],[Order Date]],"MMM")</f>
        <v>Mar</v>
      </c>
      <c r="G421" s="4" t="s">
        <v>6</v>
      </c>
      <c r="H421" s="4" t="s">
        <v>43</v>
      </c>
      <c r="I421" s="4" t="s">
        <v>8</v>
      </c>
      <c r="J421" s="4" t="s">
        <v>16</v>
      </c>
      <c r="K421" s="4" t="s">
        <v>4</v>
      </c>
      <c r="L421" s="4" t="s">
        <v>30</v>
      </c>
      <c r="M421" s="8">
        <v>8</v>
      </c>
      <c r="N421" s="5">
        <v>104.7</v>
      </c>
      <c r="O421" s="6">
        <v>0.05</v>
      </c>
      <c r="P421" s="5">
        <v>49.91</v>
      </c>
      <c r="Q421" s="5">
        <f t="shared" si="24"/>
        <v>795.72</v>
      </c>
      <c r="R421" s="5">
        <f t="shared" si="25"/>
        <v>399.28</v>
      </c>
      <c r="S421" s="5">
        <f t="shared" si="26"/>
        <v>396.44000000000005</v>
      </c>
      <c r="T421" s="7">
        <f t="shared" si="27"/>
        <v>0.49821545267179412</v>
      </c>
    </row>
    <row r="422" spans="1:20" ht="15.6">
      <c r="A422" s="2">
        <v>1813</v>
      </c>
      <c r="B422" s="3">
        <v>46105</v>
      </c>
      <c r="C422" s="17">
        <f>YEAR(SalesDataTable[[#This Row],[Order Date]])</f>
        <v>2026</v>
      </c>
      <c r="D422" s="19" t="str">
        <f>"Q"&amp;ROUNDUP(MONTH(SalesDataTable[[#This Row],[Order Date]])/3,0)</f>
        <v>Q1</v>
      </c>
      <c r="E422" s="17">
        <f>MONTH(SalesDataTable[[#This Row],[Order Date]])</f>
        <v>3</v>
      </c>
      <c r="F422" s="19" t="str">
        <f>TEXT(SalesDataTable[[#This Row],[Order Date]],"MMM")</f>
        <v>Mar</v>
      </c>
      <c r="G422" s="4" t="s">
        <v>0</v>
      </c>
      <c r="H422" s="4" t="s">
        <v>1</v>
      </c>
      <c r="I422" s="4" t="s">
        <v>19</v>
      </c>
      <c r="J422" s="4" t="s">
        <v>3</v>
      </c>
      <c r="K422" s="4" t="s">
        <v>9</v>
      </c>
      <c r="L422" s="4" t="s">
        <v>17</v>
      </c>
      <c r="M422" s="8">
        <v>4</v>
      </c>
      <c r="N422" s="5">
        <v>146.34</v>
      </c>
      <c r="O422" s="6">
        <v>0</v>
      </c>
      <c r="P422" s="5">
        <v>79.37</v>
      </c>
      <c r="Q422" s="5">
        <f t="shared" si="24"/>
        <v>585.36</v>
      </c>
      <c r="R422" s="5">
        <f t="shared" si="25"/>
        <v>317.48</v>
      </c>
      <c r="S422" s="5">
        <f t="shared" si="26"/>
        <v>267.88</v>
      </c>
      <c r="T422" s="7">
        <f t="shared" si="27"/>
        <v>0.45763290966242992</v>
      </c>
    </row>
    <row r="423" spans="1:20" ht="15.6">
      <c r="A423" s="2">
        <v>2212</v>
      </c>
      <c r="B423" s="3">
        <v>46105</v>
      </c>
      <c r="C423" s="17">
        <f>YEAR(SalesDataTable[[#This Row],[Order Date]])</f>
        <v>2026</v>
      </c>
      <c r="D423" s="19" t="str">
        <f>"Q"&amp;ROUNDUP(MONTH(SalesDataTable[[#This Row],[Order Date]])/3,0)</f>
        <v>Q1</v>
      </c>
      <c r="E423" s="17">
        <f>MONTH(SalesDataTable[[#This Row],[Order Date]])</f>
        <v>3</v>
      </c>
      <c r="F423" s="19" t="str">
        <f>TEXT(SalesDataTable[[#This Row],[Order Date]],"MMM")</f>
        <v>Mar</v>
      </c>
      <c r="G423" s="4" t="s">
        <v>6</v>
      </c>
      <c r="H423" s="4" t="s">
        <v>27</v>
      </c>
      <c r="I423" s="4" t="s">
        <v>2</v>
      </c>
      <c r="J423" s="4" t="s">
        <v>3</v>
      </c>
      <c r="K423" s="4" t="s">
        <v>34</v>
      </c>
      <c r="L423" s="4" t="s">
        <v>38</v>
      </c>
      <c r="M423" s="8">
        <v>2</v>
      </c>
      <c r="N423" s="5">
        <v>122.92</v>
      </c>
      <c r="O423" s="6">
        <v>0.05</v>
      </c>
      <c r="P423" s="5">
        <v>70.31</v>
      </c>
      <c r="Q423" s="5">
        <f t="shared" si="24"/>
        <v>233.548</v>
      </c>
      <c r="R423" s="5">
        <f t="shared" si="25"/>
        <v>140.62</v>
      </c>
      <c r="S423" s="5">
        <f t="shared" si="26"/>
        <v>92.927999999999997</v>
      </c>
      <c r="T423" s="7">
        <f t="shared" si="27"/>
        <v>0.39789679209413054</v>
      </c>
    </row>
    <row r="424" spans="1:20" ht="15.6">
      <c r="A424" s="2">
        <v>4466</v>
      </c>
      <c r="B424" s="3">
        <v>46105</v>
      </c>
      <c r="C424" s="17">
        <f>YEAR(SalesDataTable[[#This Row],[Order Date]])</f>
        <v>2026</v>
      </c>
      <c r="D424" s="19" t="str">
        <f>"Q"&amp;ROUNDUP(MONTH(SalesDataTable[[#This Row],[Order Date]])/3,0)</f>
        <v>Q1</v>
      </c>
      <c r="E424" s="17">
        <f>MONTH(SalesDataTable[[#This Row],[Order Date]])</f>
        <v>3</v>
      </c>
      <c r="F424" s="19" t="str">
        <f>TEXT(SalesDataTable[[#This Row],[Order Date]],"MMM")</f>
        <v>Mar</v>
      </c>
      <c r="G424" s="4" t="s">
        <v>11</v>
      </c>
      <c r="H424" s="4" t="s">
        <v>12</v>
      </c>
      <c r="I424" s="4" t="s">
        <v>2</v>
      </c>
      <c r="J424" s="4" t="s">
        <v>13</v>
      </c>
      <c r="K424" s="4" t="s">
        <v>9</v>
      </c>
      <c r="L424" s="4" t="s">
        <v>10</v>
      </c>
      <c r="M424" s="8">
        <v>1</v>
      </c>
      <c r="N424" s="5">
        <v>91.35</v>
      </c>
      <c r="O424" s="6">
        <v>0.05</v>
      </c>
      <c r="P424" s="5">
        <v>45.24</v>
      </c>
      <c r="Q424" s="5">
        <f t="shared" si="24"/>
        <v>86.782499999999985</v>
      </c>
      <c r="R424" s="5">
        <f t="shared" si="25"/>
        <v>45.24</v>
      </c>
      <c r="S424" s="5">
        <f t="shared" si="26"/>
        <v>41.542499999999983</v>
      </c>
      <c r="T424" s="7">
        <f t="shared" si="27"/>
        <v>0.47869674185463645</v>
      </c>
    </row>
    <row r="425" spans="1:20" ht="15.6">
      <c r="A425" s="2">
        <v>4483</v>
      </c>
      <c r="B425" s="3">
        <v>46105</v>
      </c>
      <c r="C425" s="17">
        <f>YEAR(SalesDataTable[[#This Row],[Order Date]])</f>
        <v>2026</v>
      </c>
      <c r="D425" s="19" t="str">
        <f>"Q"&amp;ROUNDUP(MONTH(SalesDataTable[[#This Row],[Order Date]])/3,0)</f>
        <v>Q1</v>
      </c>
      <c r="E425" s="17">
        <f>MONTH(SalesDataTable[[#This Row],[Order Date]])</f>
        <v>3</v>
      </c>
      <c r="F425" s="19" t="str">
        <f>TEXT(SalesDataTable[[#This Row],[Order Date]],"MMM")</f>
        <v>Mar</v>
      </c>
      <c r="G425" s="4" t="s">
        <v>6</v>
      </c>
      <c r="H425" s="4" t="s">
        <v>43</v>
      </c>
      <c r="I425" s="4" t="s">
        <v>2</v>
      </c>
      <c r="J425" s="4" t="s">
        <v>13</v>
      </c>
      <c r="K425" s="4" t="s">
        <v>4</v>
      </c>
      <c r="L425" s="4" t="s">
        <v>22</v>
      </c>
      <c r="M425" s="8">
        <v>3</v>
      </c>
      <c r="N425" s="5">
        <v>51.01</v>
      </c>
      <c r="O425" s="6">
        <v>0.15</v>
      </c>
      <c r="P425" s="5">
        <v>22.84</v>
      </c>
      <c r="Q425" s="5">
        <f t="shared" si="24"/>
        <v>130.07550000000001</v>
      </c>
      <c r="R425" s="5">
        <f t="shared" si="25"/>
        <v>68.52</v>
      </c>
      <c r="S425" s="5">
        <f t="shared" si="26"/>
        <v>61.555500000000009</v>
      </c>
      <c r="T425" s="7">
        <f t="shared" si="27"/>
        <v>0.47322900930613382</v>
      </c>
    </row>
    <row r="426" spans="1:20" ht="15.6">
      <c r="A426" s="2">
        <v>273</v>
      </c>
      <c r="B426" s="3">
        <v>46106</v>
      </c>
      <c r="C426" s="17">
        <f>YEAR(SalesDataTable[[#This Row],[Order Date]])</f>
        <v>2026</v>
      </c>
      <c r="D426" s="19" t="str">
        <f>"Q"&amp;ROUNDUP(MONTH(SalesDataTable[[#This Row],[Order Date]])/3,0)</f>
        <v>Q1</v>
      </c>
      <c r="E426" s="17">
        <f>MONTH(SalesDataTable[[#This Row],[Order Date]])</f>
        <v>3</v>
      </c>
      <c r="F426" s="19" t="str">
        <f>TEXT(SalesDataTable[[#This Row],[Order Date]],"MMM")</f>
        <v>Mar</v>
      </c>
      <c r="G426" s="4" t="s">
        <v>20</v>
      </c>
      <c r="H426" s="4" t="s">
        <v>33</v>
      </c>
      <c r="I426" s="4" t="s">
        <v>2</v>
      </c>
      <c r="J426" s="4" t="s">
        <v>13</v>
      </c>
      <c r="K426" s="4" t="s">
        <v>34</v>
      </c>
      <c r="L426" s="4" t="s">
        <v>38</v>
      </c>
      <c r="M426" s="8">
        <v>2</v>
      </c>
      <c r="N426" s="5">
        <v>125.04</v>
      </c>
      <c r="O426" s="6">
        <v>0.05</v>
      </c>
      <c r="P426" s="5">
        <v>67.680000000000007</v>
      </c>
      <c r="Q426" s="5">
        <f t="shared" si="24"/>
        <v>237.57599999999999</v>
      </c>
      <c r="R426" s="5">
        <f t="shared" si="25"/>
        <v>135.36000000000001</v>
      </c>
      <c r="S426" s="5">
        <f t="shared" si="26"/>
        <v>102.21599999999998</v>
      </c>
      <c r="T426" s="7">
        <f t="shared" si="27"/>
        <v>0.43024547934134755</v>
      </c>
    </row>
    <row r="427" spans="1:20" ht="15.6">
      <c r="A427" s="2">
        <v>578</v>
      </c>
      <c r="B427" s="3">
        <v>46106</v>
      </c>
      <c r="C427" s="17">
        <f>YEAR(SalesDataTable[[#This Row],[Order Date]])</f>
        <v>2026</v>
      </c>
      <c r="D427" s="19" t="str">
        <f>"Q"&amp;ROUNDUP(MONTH(SalesDataTable[[#This Row],[Order Date]])/3,0)</f>
        <v>Q1</v>
      </c>
      <c r="E427" s="17">
        <f>MONTH(SalesDataTable[[#This Row],[Order Date]])</f>
        <v>3</v>
      </c>
      <c r="F427" s="19" t="str">
        <f>TEXT(SalesDataTable[[#This Row],[Order Date]],"MMM")</f>
        <v>Mar</v>
      </c>
      <c r="G427" s="4" t="s">
        <v>11</v>
      </c>
      <c r="H427" s="4" t="s">
        <v>25</v>
      </c>
      <c r="I427" s="4" t="s">
        <v>28</v>
      </c>
      <c r="J427" s="4" t="s">
        <v>3</v>
      </c>
      <c r="K427" s="4" t="s">
        <v>4</v>
      </c>
      <c r="L427" s="4" t="s">
        <v>22</v>
      </c>
      <c r="M427" s="8">
        <v>2</v>
      </c>
      <c r="N427" s="5">
        <v>50.22</v>
      </c>
      <c r="O427" s="6">
        <v>0.05</v>
      </c>
      <c r="P427" s="5">
        <v>23.16</v>
      </c>
      <c r="Q427" s="5">
        <f t="shared" si="24"/>
        <v>95.417999999999992</v>
      </c>
      <c r="R427" s="5">
        <f t="shared" si="25"/>
        <v>46.32</v>
      </c>
      <c r="S427" s="5">
        <f t="shared" si="26"/>
        <v>49.097999999999992</v>
      </c>
      <c r="T427" s="7">
        <f t="shared" si="27"/>
        <v>0.51455700182355524</v>
      </c>
    </row>
    <row r="428" spans="1:20" ht="15.6">
      <c r="A428" s="2">
        <v>1290</v>
      </c>
      <c r="B428" s="3">
        <v>46106</v>
      </c>
      <c r="C428" s="17">
        <f>YEAR(SalesDataTable[[#This Row],[Order Date]])</f>
        <v>2026</v>
      </c>
      <c r="D428" s="19" t="str">
        <f>"Q"&amp;ROUNDUP(MONTH(SalesDataTable[[#This Row],[Order Date]])/3,0)</f>
        <v>Q1</v>
      </c>
      <c r="E428" s="17">
        <f>MONTH(SalesDataTable[[#This Row],[Order Date]])</f>
        <v>3</v>
      </c>
      <c r="F428" s="19" t="str">
        <f>TEXT(SalesDataTable[[#This Row],[Order Date]],"MMM")</f>
        <v>Mar</v>
      </c>
      <c r="G428" s="4" t="s">
        <v>6</v>
      </c>
      <c r="H428" s="4" t="s">
        <v>7</v>
      </c>
      <c r="I428" s="4" t="s">
        <v>2</v>
      </c>
      <c r="J428" s="4" t="s">
        <v>16</v>
      </c>
      <c r="K428" s="4" t="s">
        <v>34</v>
      </c>
      <c r="L428" s="4" t="s">
        <v>42</v>
      </c>
      <c r="M428" s="8">
        <v>5</v>
      </c>
      <c r="N428" s="5">
        <v>36.369999999999997</v>
      </c>
      <c r="O428" s="6">
        <v>0.05</v>
      </c>
      <c r="P428" s="5">
        <v>13.81</v>
      </c>
      <c r="Q428" s="5">
        <f t="shared" si="24"/>
        <v>172.75749999999999</v>
      </c>
      <c r="R428" s="5">
        <f t="shared" si="25"/>
        <v>69.05</v>
      </c>
      <c r="S428" s="5">
        <f t="shared" si="26"/>
        <v>103.7075</v>
      </c>
      <c r="T428" s="7">
        <f t="shared" si="27"/>
        <v>0.60030678841729013</v>
      </c>
    </row>
    <row r="429" spans="1:20" ht="15.6">
      <c r="A429" s="2">
        <v>1501</v>
      </c>
      <c r="B429" s="3">
        <v>46106</v>
      </c>
      <c r="C429" s="17">
        <f>YEAR(SalesDataTable[[#This Row],[Order Date]])</f>
        <v>2026</v>
      </c>
      <c r="D429" s="19" t="str">
        <f>"Q"&amp;ROUNDUP(MONTH(SalesDataTable[[#This Row],[Order Date]])/3,0)</f>
        <v>Q1</v>
      </c>
      <c r="E429" s="17">
        <f>MONTH(SalesDataTable[[#This Row],[Order Date]])</f>
        <v>3</v>
      </c>
      <c r="F429" s="19" t="str">
        <f>TEXT(SalesDataTable[[#This Row],[Order Date]],"MMM")</f>
        <v>Mar</v>
      </c>
      <c r="G429" s="4" t="s">
        <v>20</v>
      </c>
      <c r="H429" s="4" t="s">
        <v>31</v>
      </c>
      <c r="I429" s="4" t="s">
        <v>8</v>
      </c>
      <c r="J429" s="4" t="s">
        <v>13</v>
      </c>
      <c r="K429" s="4" t="s">
        <v>14</v>
      </c>
      <c r="L429" s="4" t="s">
        <v>15</v>
      </c>
      <c r="M429" s="8">
        <v>3</v>
      </c>
      <c r="N429" s="5">
        <v>36.43</v>
      </c>
      <c r="O429" s="6">
        <v>0.1</v>
      </c>
      <c r="P429" s="5">
        <v>13.23</v>
      </c>
      <c r="Q429" s="5">
        <f t="shared" si="24"/>
        <v>98.36099999999999</v>
      </c>
      <c r="R429" s="5">
        <f t="shared" si="25"/>
        <v>39.69</v>
      </c>
      <c r="S429" s="5">
        <f t="shared" si="26"/>
        <v>58.670999999999992</v>
      </c>
      <c r="T429" s="7">
        <f t="shared" si="27"/>
        <v>0.59648641229755694</v>
      </c>
    </row>
    <row r="430" spans="1:20" ht="15.6">
      <c r="A430" s="2">
        <v>1540</v>
      </c>
      <c r="B430" s="3">
        <v>46106</v>
      </c>
      <c r="C430" s="17">
        <f>YEAR(SalesDataTable[[#This Row],[Order Date]])</f>
        <v>2026</v>
      </c>
      <c r="D430" s="19" t="str">
        <f>"Q"&amp;ROUNDUP(MONTH(SalesDataTable[[#This Row],[Order Date]])/3,0)</f>
        <v>Q1</v>
      </c>
      <c r="E430" s="17">
        <f>MONTH(SalesDataTable[[#This Row],[Order Date]])</f>
        <v>3</v>
      </c>
      <c r="F430" s="19" t="str">
        <f>TEXT(SalesDataTable[[#This Row],[Order Date]],"MMM")</f>
        <v>Mar</v>
      </c>
      <c r="G430" s="4" t="s">
        <v>6</v>
      </c>
      <c r="H430" s="4" t="s">
        <v>43</v>
      </c>
      <c r="I430" s="4" t="s">
        <v>8</v>
      </c>
      <c r="J430" s="4" t="s">
        <v>16</v>
      </c>
      <c r="K430" s="4" t="s">
        <v>4</v>
      </c>
      <c r="L430" s="4" t="s">
        <v>22</v>
      </c>
      <c r="M430" s="8">
        <v>10</v>
      </c>
      <c r="N430" s="5">
        <v>49.7</v>
      </c>
      <c r="O430" s="6">
        <v>0.1</v>
      </c>
      <c r="P430" s="5">
        <v>21.96</v>
      </c>
      <c r="Q430" s="5">
        <f t="shared" si="24"/>
        <v>447.3</v>
      </c>
      <c r="R430" s="5">
        <f t="shared" si="25"/>
        <v>219.60000000000002</v>
      </c>
      <c r="S430" s="5">
        <f t="shared" si="26"/>
        <v>227.7</v>
      </c>
      <c r="T430" s="7">
        <f t="shared" si="27"/>
        <v>0.50905432595573441</v>
      </c>
    </row>
    <row r="431" spans="1:20" ht="15.6">
      <c r="A431" s="2">
        <v>2541</v>
      </c>
      <c r="B431" s="3">
        <v>46106</v>
      </c>
      <c r="C431" s="17">
        <f>YEAR(SalesDataTable[[#This Row],[Order Date]])</f>
        <v>2026</v>
      </c>
      <c r="D431" s="19" t="str">
        <f>"Q"&amp;ROUNDUP(MONTH(SalesDataTable[[#This Row],[Order Date]])/3,0)</f>
        <v>Q1</v>
      </c>
      <c r="E431" s="17">
        <f>MONTH(SalesDataTable[[#This Row],[Order Date]])</f>
        <v>3</v>
      </c>
      <c r="F431" s="19" t="str">
        <f>TEXT(SalesDataTable[[#This Row],[Order Date]],"MMM")</f>
        <v>Mar</v>
      </c>
      <c r="G431" s="4" t="s">
        <v>6</v>
      </c>
      <c r="H431" s="4" t="s">
        <v>43</v>
      </c>
      <c r="I431" s="4" t="s">
        <v>2</v>
      </c>
      <c r="J431" s="4" t="s">
        <v>3</v>
      </c>
      <c r="K431" s="4" t="s">
        <v>14</v>
      </c>
      <c r="L431" s="4" t="s">
        <v>32</v>
      </c>
      <c r="M431" s="8">
        <v>2</v>
      </c>
      <c r="N431" s="5">
        <v>46.61</v>
      </c>
      <c r="O431" s="6">
        <v>0</v>
      </c>
      <c r="P431" s="5">
        <v>17.97</v>
      </c>
      <c r="Q431" s="5">
        <f t="shared" si="24"/>
        <v>93.22</v>
      </c>
      <c r="R431" s="5">
        <f t="shared" si="25"/>
        <v>35.94</v>
      </c>
      <c r="S431" s="5">
        <f t="shared" si="26"/>
        <v>57.28</v>
      </c>
      <c r="T431" s="7">
        <f t="shared" si="27"/>
        <v>0.61446041621969538</v>
      </c>
    </row>
    <row r="432" spans="1:20" ht="15.6">
      <c r="A432" s="2">
        <v>4264</v>
      </c>
      <c r="B432" s="3">
        <v>46106</v>
      </c>
      <c r="C432" s="17">
        <f>YEAR(SalesDataTable[[#This Row],[Order Date]])</f>
        <v>2026</v>
      </c>
      <c r="D432" s="19" t="str">
        <f>"Q"&amp;ROUNDUP(MONTH(SalesDataTable[[#This Row],[Order Date]])/3,0)</f>
        <v>Q1</v>
      </c>
      <c r="E432" s="17">
        <f>MONTH(SalesDataTable[[#This Row],[Order Date]])</f>
        <v>3</v>
      </c>
      <c r="F432" s="19" t="str">
        <f>TEXT(SalesDataTable[[#This Row],[Order Date]],"MMM")</f>
        <v>Mar</v>
      </c>
      <c r="G432" s="4" t="s">
        <v>11</v>
      </c>
      <c r="H432" s="4" t="s">
        <v>25</v>
      </c>
      <c r="I432" s="4" t="s">
        <v>2</v>
      </c>
      <c r="J432" s="4" t="s">
        <v>13</v>
      </c>
      <c r="K432" s="4" t="s">
        <v>14</v>
      </c>
      <c r="L432" s="4" t="s">
        <v>32</v>
      </c>
      <c r="M432" s="8">
        <v>1</v>
      </c>
      <c r="N432" s="5">
        <v>47.61</v>
      </c>
      <c r="O432" s="6">
        <v>0</v>
      </c>
      <c r="P432" s="5">
        <v>18.89</v>
      </c>
      <c r="Q432" s="5">
        <f t="shared" si="24"/>
        <v>47.61</v>
      </c>
      <c r="R432" s="5">
        <f t="shared" si="25"/>
        <v>18.89</v>
      </c>
      <c r="S432" s="5">
        <f t="shared" si="26"/>
        <v>28.72</v>
      </c>
      <c r="T432" s="7">
        <f t="shared" si="27"/>
        <v>0.60323461457676952</v>
      </c>
    </row>
    <row r="433" spans="1:20" ht="15.6">
      <c r="A433" s="2">
        <v>4311</v>
      </c>
      <c r="B433" s="3">
        <v>46106</v>
      </c>
      <c r="C433" s="17">
        <f>YEAR(SalesDataTable[[#This Row],[Order Date]])</f>
        <v>2026</v>
      </c>
      <c r="D433" s="19" t="str">
        <f>"Q"&amp;ROUNDUP(MONTH(SalesDataTable[[#This Row],[Order Date]])/3,0)</f>
        <v>Q1</v>
      </c>
      <c r="E433" s="17">
        <f>MONTH(SalesDataTable[[#This Row],[Order Date]])</f>
        <v>3</v>
      </c>
      <c r="F433" s="19" t="str">
        <f>TEXT(SalesDataTable[[#This Row],[Order Date]],"MMM")</f>
        <v>Mar</v>
      </c>
      <c r="G433" s="4" t="s">
        <v>11</v>
      </c>
      <c r="H433" s="4" t="s">
        <v>12</v>
      </c>
      <c r="I433" s="4" t="s">
        <v>2</v>
      </c>
      <c r="J433" s="4" t="s">
        <v>13</v>
      </c>
      <c r="K433" s="4" t="s">
        <v>4</v>
      </c>
      <c r="L433" s="4" t="s">
        <v>26</v>
      </c>
      <c r="M433" s="8">
        <v>2</v>
      </c>
      <c r="N433" s="5">
        <v>40.880000000000003</v>
      </c>
      <c r="O433" s="6">
        <v>0.05</v>
      </c>
      <c r="P433" s="5">
        <v>16.39</v>
      </c>
      <c r="Q433" s="5">
        <f t="shared" si="24"/>
        <v>77.671999999999997</v>
      </c>
      <c r="R433" s="5">
        <f t="shared" si="25"/>
        <v>32.78</v>
      </c>
      <c r="S433" s="5">
        <f t="shared" si="26"/>
        <v>44.891999999999996</v>
      </c>
      <c r="T433" s="7">
        <f t="shared" si="27"/>
        <v>0.57796889483983926</v>
      </c>
    </row>
    <row r="434" spans="1:20" ht="15.6">
      <c r="A434" s="2">
        <v>4796</v>
      </c>
      <c r="B434" s="3">
        <v>46106</v>
      </c>
      <c r="C434" s="17">
        <f>YEAR(SalesDataTable[[#This Row],[Order Date]])</f>
        <v>2026</v>
      </c>
      <c r="D434" s="19" t="str">
        <f>"Q"&amp;ROUNDUP(MONTH(SalesDataTable[[#This Row],[Order Date]])/3,0)</f>
        <v>Q1</v>
      </c>
      <c r="E434" s="17">
        <f>MONTH(SalesDataTable[[#This Row],[Order Date]])</f>
        <v>3</v>
      </c>
      <c r="F434" s="19" t="str">
        <f>TEXT(SalesDataTable[[#This Row],[Order Date]],"MMM")</f>
        <v>Mar</v>
      </c>
      <c r="G434" s="4" t="s">
        <v>6</v>
      </c>
      <c r="H434" s="4" t="s">
        <v>43</v>
      </c>
      <c r="I434" s="4" t="s">
        <v>2</v>
      </c>
      <c r="J434" s="4" t="s">
        <v>13</v>
      </c>
      <c r="K434" s="4" t="s">
        <v>34</v>
      </c>
      <c r="L434" s="4" t="s">
        <v>35</v>
      </c>
      <c r="M434" s="8">
        <v>2</v>
      </c>
      <c r="N434" s="5">
        <v>39.409999999999997</v>
      </c>
      <c r="O434" s="6">
        <v>0.15</v>
      </c>
      <c r="P434" s="5">
        <v>14.91</v>
      </c>
      <c r="Q434" s="5">
        <f t="shared" si="24"/>
        <v>66.996999999999986</v>
      </c>
      <c r="R434" s="5">
        <f t="shared" si="25"/>
        <v>29.82</v>
      </c>
      <c r="S434" s="5">
        <f t="shared" si="26"/>
        <v>37.176999999999985</v>
      </c>
      <c r="T434" s="7">
        <f t="shared" si="27"/>
        <v>0.55490544352732207</v>
      </c>
    </row>
    <row r="435" spans="1:20" ht="15.6">
      <c r="A435" s="2">
        <v>89</v>
      </c>
      <c r="B435" s="3">
        <v>46107</v>
      </c>
      <c r="C435" s="17">
        <f>YEAR(SalesDataTable[[#This Row],[Order Date]])</f>
        <v>2026</v>
      </c>
      <c r="D435" s="19" t="str">
        <f>"Q"&amp;ROUNDUP(MONTH(SalesDataTable[[#This Row],[Order Date]])/3,0)</f>
        <v>Q1</v>
      </c>
      <c r="E435" s="17">
        <f>MONTH(SalesDataTable[[#This Row],[Order Date]])</f>
        <v>3</v>
      </c>
      <c r="F435" s="19" t="str">
        <f>TEXT(SalesDataTable[[#This Row],[Order Date]],"MMM")</f>
        <v>Mar</v>
      </c>
      <c r="G435" s="4" t="s">
        <v>11</v>
      </c>
      <c r="H435" s="4" t="s">
        <v>39</v>
      </c>
      <c r="I435" s="4" t="s">
        <v>2</v>
      </c>
      <c r="J435" s="4" t="s">
        <v>3</v>
      </c>
      <c r="K435" s="4" t="s">
        <v>4</v>
      </c>
      <c r="L435" s="4" t="s">
        <v>26</v>
      </c>
      <c r="M435" s="8">
        <v>1</v>
      </c>
      <c r="N435" s="5">
        <v>40.82</v>
      </c>
      <c r="O435" s="6">
        <v>0.05</v>
      </c>
      <c r="P435" s="5">
        <v>16.940000000000001</v>
      </c>
      <c r="Q435" s="5">
        <f t="shared" si="24"/>
        <v>38.778999999999996</v>
      </c>
      <c r="R435" s="5">
        <f t="shared" si="25"/>
        <v>16.940000000000001</v>
      </c>
      <c r="S435" s="5">
        <f t="shared" si="26"/>
        <v>21.838999999999995</v>
      </c>
      <c r="T435" s="7">
        <f t="shared" si="27"/>
        <v>0.56316563088269411</v>
      </c>
    </row>
    <row r="436" spans="1:20" ht="15.6">
      <c r="A436" s="2">
        <v>487</v>
      </c>
      <c r="B436" s="3">
        <v>46107</v>
      </c>
      <c r="C436" s="17">
        <f>YEAR(SalesDataTable[[#This Row],[Order Date]])</f>
        <v>2026</v>
      </c>
      <c r="D436" s="19" t="str">
        <f>"Q"&amp;ROUNDUP(MONTH(SalesDataTable[[#This Row],[Order Date]])/3,0)</f>
        <v>Q1</v>
      </c>
      <c r="E436" s="17">
        <f>MONTH(SalesDataTable[[#This Row],[Order Date]])</f>
        <v>3</v>
      </c>
      <c r="F436" s="19" t="str">
        <f>TEXT(SalesDataTable[[#This Row],[Order Date]],"MMM")</f>
        <v>Mar</v>
      </c>
      <c r="G436" s="4" t="s">
        <v>20</v>
      </c>
      <c r="H436" s="4" t="s">
        <v>33</v>
      </c>
      <c r="I436" s="4" t="s">
        <v>19</v>
      </c>
      <c r="J436" s="4" t="s">
        <v>16</v>
      </c>
      <c r="K436" s="4" t="s">
        <v>14</v>
      </c>
      <c r="L436" s="4" t="s">
        <v>15</v>
      </c>
      <c r="M436" s="8">
        <v>3</v>
      </c>
      <c r="N436" s="5">
        <v>36.979999999999997</v>
      </c>
      <c r="O436" s="6">
        <v>0.1</v>
      </c>
      <c r="P436" s="5">
        <v>13.65</v>
      </c>
      <c r="Q436" s="5">
        <f t="shared" si="24"/>
        <v>99.846000000000004</v>
      </c>
      <c r="R436" s="5">
        <f t="shared" si="25"/>
        <v>40.950000000000003</v>
      </c>
      <c r="S436" s="5">
        <f t="shared" si="26"/>
        <v>58.896000000000001</v>
      </c>
      <c r="T436" s="7">
        <f t="shared" si="27"/>
        <v>0.58986839733189111</v>
      </c>
    </row>
    <row r="437" spans="1:20" ht="15.6">
      <c r="A437" s="2">
        <v>1476</v>
      </c>
      <c r="B437" s="3">
        <v>46107</v>
      </c>
      <c r="C437" s="17">
        <f>YEAR(SalesDataTable[[#This Row],[Order Date]])</f>
        <v>2026</v>
      </c>
      <c r="D437" s="19" t="str">
        <f>"Q"&amp;ROUNDUP(MONTH(SalesDataTable[[#This Row],[Order Date]])/3,0)</f>
        <v>Q1</v>
      </c>
      <c r="E437" s="17">
        <f>MONTH(SalesDataTable[[#This Row],[Order Date]])</f>
        <v>3</v>
      </c>
      <c r="F437" s="19" t="str">
        <f>TEXT(SalesDataTable[[#This Row],[Order Date]],"MMM")</f>
        <v>Mar</v>
      </c>
      <c r="G437" s="4" t="s">
        <v>6</v>
      </c>
      <c r="H437" s="4" t="s">
        <v>43</v>
      </c>
      <c r="I437" s="4" t="s">
        <v>28</v>
      </c>
      <c r="J437" s="4" t="s">
        <v>13</v>
      </c>
      <c r="K437" s="4" t="s">
        <v>14</v>
      </c>
      <c r="L437" s="4" t="s">
        <v>15</v>
      </c>
      <c r="M437" s="8">
        <v>1</v>
      </c>
      <c r="N437" s="5">
        <v>35.700000000000003</v>
      </c>
      <c r="O437" s="6">
        <v>0.05</v>
      </c>
      <c r="P437" s="5">
        <v>13.91</v>
      </c>
      <c r="Q437" s="5">
        <f t="shared" si="24"/>
        <v>33.914999999999999</v>
      </c>
      <c r="R437" s="5">
        <f t="shared" si="25"/>
        <v>13.91</v>
      </c>
      <c r="S437" s="5">
        <f t="shared" si="26"/>
        <v>20.004999999999999</v>
      </c>
      <c r="T437" s="7">
        <f t="shared" si="27"/>
        <v>0.58985699542975079</v>
      </c>
    </row>
    <row r="438" spans="1:20" ht="15.6">
      <c r="A438" s="2">
        <v>2145</v>
      </c>
      <c r="B438" s="3">
        <v>46107</v>
      </c>
      <c r="C438" s="17">
        <f>YEAR(SalesDataTable[[#This Row],[Order Date]])</f>
        <v>2026</v>
      </c>
      <c r="D438" s="19" t="str">
        <f>"Q"&amp;ROUNDUP(MONTH(SalesDataTable[[#This Row],[Order Date]])/3,0)</f>
        <v>Q1</v>
      </c>
      <c r="E438" s="17">
        <f>MONTH(SalesDataTable[[#This Row],[Order Date]])</f>
        <v>3</v>
      </c>
      <c r="F438" s="19" t="str">
        <f>TEXT(SalesDataTable[[#This Row],[Order Date]],"MMM")</f>
        <v>Mar</v>
      </c>
      <c r="G438" s="4" t="s">
        <v>20</v>
      </c>
      <c r="H438" s="4" t="s">
        <v>33</v>
      </c>
      <c r="I438" s="4" t="s">
        <v>19</v>
      </c>
      <c r="J438" s="4" t="s">
        <v>3</v>
      </c>
      <c r="K438" s="4" t="s">
        <v>4</v>
      </c>
      <c r="L438" s="4" t="s">
        <v>26</v>
      </c>
      <c r="M438" s="8">
        <v>1</v>
      </c>
      <c r="N438" s="5">
        <v>39.53</v>
      </c>
      <c r="O438" s="6">
        <v>0.05</v>
      </c>
      <c r="P438" s="5">
        <v>17.170000000000002</v>
      </c>
      <c r="Q438" s="5">
        <f t="shared" si="24"/>
        <v>37.5535</v>
      </c>
      <c r="R438" s="5">
        <f t="shared" si="25"/>
        <v>17.170000000000002</v>
      </c>
      <c r="S438" s="5">
        <f t="shared" si="26"/>
        <v>20.383499999999998</v>
      </c>
      <c r="T438" s="7">
        <f t="shared" si="27"/>
        <v>0.54278562584046752</v>
      </c>
    </row>
    <row r="439" spans="1:20" ht="15.6">
      <c r="A439" s="2">
        <v>2999</v>
      </c>
      <c r="B439" s="3">
        <v>46107</v>
      </c>
      <c r="C439" s="17">
        <f>YEAR(SalesDataTable[[#This Row],[Order Date]])</f>
        <v>2026</v>
      </c>
      <c r="D439" s="19" t="str">
        <f>"Q"&amp;ROUNDUP(MONTH(SalesDataTable[[#This Row],[Order Date]])/3,0)</f>
        <v>Q1</v>
      </c>
      <c r="E439" s="17">
        <f>MONTH(SalesDataTable[[#This Row],[Order Date]])</f>
        <v>3</v>
      </c>
      <c r="F439" s="19" t="str">
        <f>TEXT(SalesDataTable[[#This Row],[Order Date]],"MMM")</f>
        <v>Mar</v>
      </c>
      <c r="G439" s="4" t="s">
        <v>11</v>
      </c>
      <c r="H439" s="4" t="s">
        <v>18</v>
      </c>
      <c r="I439" s="4" t="s">
        <v>19</v>
      </c>
      <c r="J439" s="4" t="s">
        <v>3</v>
      </c>
      <c r="K439" s="4" t="s">
        <v>14</v>
      </c>
      <c r="L439" s="4" t="s">
        <v>15</v>
      </c>
      <c r="M439" s="8">
        <v>2</v>
      </c>
      <c r="N439" s="5">
        <v>35.75</v>
      </c>
      <c r="O439" s="6">
        <v>0</v>
      </c>
      <c r="P439" s="5">
        <v>13.28</v>
      </c>
      <c r="Q439" s="5">
        <f t="shared" si="24"/>
        <v>71.5</v>
      </c>
      <c r="R439" s="5">
        <f t="shared" si="25"/>
        <v>26.56</v>
      </c>
      <c r="S439" s="5">
        <f t="shared" si="26"/>
        <v>44.94</v>
      </c>
      <c r="T439" s="7">
        <f t="shared" si="27"/>
        <v>0.62853146853146846</v>
      </c>
    </row>
    <row r="440" spans="1:20" ht="15.6">
      <c r="A440" s="2">
        <v>4464</v>
      </c>
      <c r="B440" s="3">
        <v>46107</v>
      </c>
      <c r="C440" s="17">
        <f>YEAR(SalesDataTable[[#This Row],[Order Date]])</f>
        <v>2026</v>
      </c>
      <c r="D440" s="19" t="str">
        <f>"Q"&amp;ROUNDUP(MONTH(SalesDataTable[[#This Row],[Order Date]])/3,0)</f>
        <v>Q1</v>
      </c>
      <c r="E440" s="17">
        <f>MONTH(SalesDataTable[[#This Row],[Order Date]])</f>
        <v>3</v>
      </c>
      <c r="F440" s="19" t="str">
        <f>TEXT(SalesDataTable[[#This Row],[Order Date]],"MMM")</f>
        <v>Mar</v>
      </c>
      <c r="G440" s="4" t="s">
        <v>11</v>
      </c>
      <c r="H440" s="4" t="s">
        <v>12</v>
      </c>
      <c r="I440" s="4" t="s">
        <v>2</v>
      </c>
      <c r="J440" s="4" t="s">
        <v>16</v>
      </c>
      <c r="K440" s="4" t="s">
        <v>34</v>
      </c>
      <c r="L440" s="4" t="s">
        <v>45</v>
      </c>
      <c r="M440" s="8">
        <v>2</v>
      </c>
      <c r="N440" s="5">
        <v>50.17</v>
      </c>
      <c r="O440" s="6">
        <v>0</v>
      </c>
      <c r="P440" s="5">
        <v>22.37</v>
      </c>
      <c r="Q440" s="5">
        <f t="shared" si="24"/>
        <v>100.34</v>
      </c>
      <c r="R440" s="5">
        <f t="shared" si="25"/>
        <v>44.74</v>
      </c>
      <c r="S440" s="5">
        <f t="shared" si="26"/>
        <v>55.6</v>
      </c>
      <c r="T440" s="7">
        <f t="shared" si="27"/>
        <v>0.55411600558102447</v>
      </c>
    </row>
    <row r="441" spans="1:20" ht="15.6">
      <c r="A441" s="2">
        <v>4978</v>
      </c>
      <c r="B441" s="3">
        <v>46107</v>
      </c>
      <c r="C441" s="17">
        <f>YEAR(SalesDataTable[[#This Row],[Order Date]])</f>
        <v>2026</v>
      </c>
      <c r="D441" s="19" t="str">
        <f>"Q"&amp;ROUNDUP(MONTH(SalesDataTable[[#This Row],[Order Date]])/3,0)</f>
        <v>Q1</v>
      </c>
      <c r="E441" s="17">
        <f>MONTH(SalesDataTable[[#This Row],[Order Date]])</f>
        <v>3</v>
      </c>
      <c r="F441" s="19" t="str">
        <f>TEXT(SalesDataTable[[#This Row],[Order Date]],"MMM")</f>
        <v>Mar</v>
      </c>
      <c r="G441" s="4" t="s">
        <v>0</v>
      </c>
      <c r="H441" s="4" t="s">
        <v>36</v>
      </c>
      <c r="I441" s="4" t="s">
        <v>2</v>
      </c>
      <c r="J441" s="4" t="s">
        <v>13</v>
      </c>
      <c r="K441" s="4" t="s">
        <v>34</v>
      </c>
      <c r="L441" s="4" t="s">
        <v>35</v>
      </c>
      <c r="M441" s="8">
        <v>5</v>
      </c>
      <c r="N441" s="5">
        <v>41.32</v>
      </c>
      <c r="O441" s="6">
        <v>0</v>
      </c>
      <c r="P441" s="5">
        <v>15.09</v>
      </c>
      <c r="Q441" s="5">
        <f t="shared" si="24"/>
        <v>206.6</v>
      </c>
      <c r="R441" s="5">
        <f t="shared" si="25"/>
        <v>75.45</v>
      </c>
      <c r="S441" s="5">
        <f t="shared" si="26"/>
        <v>131.14999999999998</v>
      </c>
      <c r="T441" s="7">
        <f t="shared" si="27"/>
        <v>0.63480154888673757</v>
      </c>
    </row>
    <row r="442" spans="1:20" ht="15.6">
      <c r="A442" s="2">
        <v>130</v>
      </c>
      <c r="B442" s="3">
        <v>46108</v>
      </c>
      <c r="C442" s="17">
        <f>YEAR(SalesDataTable[[#This Row],[Order Date]])</f>
        <v>2026</v>
      </c>
      <c r="D442" s="19" t="str">
        <f>"Q"&amp;ROUNDUP(MONTH(SalesDataTable[[#This Row],[Order Date]])/3,0)</f>
        <v>Q1</v>
      </c>
      <c r="E442" s="17">
        <f>MONTH(SalesDataTable[[#This Row],[Order Date]])</f>
        <v>3</v>
      </c>
      <c r="F442" s="19" t="str">
        <f>TEXT(SalesDataTable[[#This Row],[Order Date]],"MMM")</f>
        <v>Mar</v>
      </c>
      <c r="G442" s="4" t="s">
        <v>20</v>
      </c>
      <c r="H442" s="4" t="s">
        <v>31</v>
      </c>
      <c r="I442" s="4" t="s">
        <v>28</v>
      </c>
      <c r="J442" s="4" t="s">
        <v>13</v>
      </c>
      <c r="K442" s="4" t="s">
        <v>9</v>
      </c>
      <c r="L442" s="4" t="s">
        <v>37</v>
      </c>
      <c r="M442" s="8">
        <v>3</v>
      </c>
      <c r="N442" s="5">
        <v>152.4</v>
      </c>
      <c r="O442" s="6">
        <v>0.05</v>
      </c>
      <c r="P442" s="5">
        <v>79.97</v>
      </c>
      <c r="Q442" s="5">
        <f t="shared" si="24"/>
        <v>434.34000000000003</v>
      </c>
      <c r="R442" s="5">
        <f t="shared" si="25"/>
        <v>239.91</v>
      </c>
      <c r="S442" s="5">
        <f t="shared" si="26"/>
        <v>194.43000000000004</v>
      </c>
      <c r="T442" s="7">
        <f t="shared" si="27"/>
        <v>0.44764470230694853</v>
      </c>
    </row>
    <row r="443" spans="1:20" ht="15.6">
      <c r="A443" s="2">
        <v>848</v>
      </c>
      <c r="B443" s="3">
        <v>46108</v>
      </c>
      <c r="C443" s="17">
        <f>YEAR(SalesDataTable[[#This Row],[Order Date]])</f>
        <v>2026</v>
      </c>
      <c r="D443" s="19" t="str">
        <f>"Q"&amp;ROUNDUP(MONTH(SalesDataTable[[#This Row],[Order Date]])/3,0)</f>
        <v>Q1</v>
      </c>
      <c r="E443" s="17">
        <f>MONTH(SalesDataTable[[#This Row],[Order Date]])</f>
        <v>3</v>
      </c>
      <c r="F443" s="19" t="str">
        <f>TEXT(SalesDataTable[[#This Row],[Order Date]],"MMM")</f>
        <v>Mar</v>
      </c>
      <c r="G443" s="4" t="s">
        <v>0</v>
      </c>
      <c r="H443" s="4" t="s">
        <v>1</v>
      </c>
      <c r="I443" s="4" t="s">
        <v>2</v>
      </c>
      <c r="J443" s="4" t="s">
        <v>13</v>
      </c>
      <c r="K443" s="4" t="s">
        <v>34</v>
      </c>
      <c r="L443" s="4" t="s">
        <v>42</v>
      </c>
      <c r="M443" s="8">
        <v>1</v>
      </c>
      <c r="N443" s="5">
        <v>36.299999999999997</v>
      </c>
      <c r="O443" s="6">
        <v>0</v>
      </c>
      <c r="P443" s="5">
        <v>14.1</v>
      </c>
      <c r="Q443" s="5">
        <f t="shared" si="24"/>
        <v>36.299999999999997</v>
      </c>
      <c r="R443" s="5">
        <f t="shared" si="25"/>
        <v>14.1</v>
      </c>
      <c r="S443" s="5">
        <f t="shared" si="26"/>
        <v>22.199999999999996</v>
      </c>
      <c r="T443" s="7">
        <f t="shared" si="27"/>
        <v>0.61157024793388426</v>
      </c>
    </row>
    <row r="444" spans="1:20" ht="15.6">
      <c r="A444" s="2">
        <v>1359</v>
      </c>
      <c r="B444" s="3">
        <v>46108</v>
      </c>
      <c r="C444" s="17">
        <f>YEAR(SalesDataTable[[#This Row],[Order Date]])</f>
        <v>2026</v>
      </c>
      <c r="D444" s="19" t="str">
        <f>"Q"&amp;ROUNDUP(MONTH(SalesDataTable[[#This Row],[Order Date]])/3,0)</f>
        <v>Q1</v>
      </c>
      <c r="E444" s="17">
        <f>MONTH(SalesDataTable[[#This Row],[Order Date]])</f>
        <v>3</v>
      </c>
      <c r="F444" s="19" t="str">
        <f>TEXT(SalesDataTable[[#This Row],[Order Date]],"MMM")</f>
        <v>Mar</v>
      </c>
      <c r="G444" s="4" t="s">
        <v>11</v>
      </c>
      <c r="H444" s="4" t="s">
        <v>25</v>
      </c>
      <c r="I444" s="4" t="s">
        <v>2</v>
      </c>
      <c r="J444" s="4" t="s">
        <v>3</v>
      </c>
      <c r="K444" s="4" t="s">
        <v>14</v>
      </c>
      <c r="L444" s="4" t="s">
        <v>32</v>
      </c>
      <c r="M444" s="8">
        <v>3</v>
      </c>
      <c r="N444" s="5">
        <v>46.24</v>
      </c>
      <c r="O444" s="6">
        <v>0.1</v>
      </c>
      <c r="P444" s="5">
        <v>18.2</v>
      </c>
      <c r="Q444" s="5">
        <f t="shared" si="24"/>
        <v>124.848</v>
      </c>
      <c r="R444" s="5">
        <f t="shared" si="25"/>
        <v>54.599999999999994</v>
      </c>
      <c r="S444" s="5">
        <f t="shared" si="26"/>
        <v>70.248000000000005</v>
      </c>
      <c r="T444" s="7">
        <f t="shared" si="27"/>
        <v>0.56266820453671673</v>
      </c>
    </row>
    <row r="445" spans="1:20" ht="15.6">
      <c r="A445" s="2">
        <v>2379</v>
      </c>
      <c r="B445" s="3">
        <v>46108</v>
      </c>
      <c r="C445" s="17">
        <f>YEAR(SalesDataTable[[#This Row],[Order Date]])</f>
        <v>2026</v>
      </c>
      <c r="D445" s="19" t="str">
        <f>"Q"&amp;ROUNDUP(MONTH(SalesDataTable[[#This Row],[Order Date]])/3,0)</f>
        <v>Q1</v>
      </c>
      <c r="E445" s="17">
        <f>MONTH(SalesDataTable[[#This Row],[Order Date]])</f>
        <v>3</v>
      </c>
      <c r="F445" s="19" t="str">
        <f>TEXT(SalesDataTable[[#This Row],[Order Date]],"MMM")</f>
        <v>Mar</v>
      </c>
      <c r="G445" s="4" t="s">
        <v>0</v>
      </c>
      <c r="H445" s="4" t="s">
        <v>1</v>
      </c>
      <c r="I445" s="4" t="s">
        <v>19</v>
      </c>
      <c r="J445" s="4" t="s">
        <v>3</v>
      </c>
      <c r="K445" s="4" t="s">
        <v>14</v>
      </c>
      <c r="L445" s="4" t="s">
        <v>48</v>
      </c>
      <c r="M445" s="8">
        <v>2</v>
      </c>
      <c r="N445" s="5">
        <v>165.58</v>
      </c>
      <c r="O445" s="6">
        <v>0</v>
      </c>
      <c r="P445" s="5">
        <v>86.16</v>
      </c>
      <c r="Q445" s="5">
        <f t="shared" si="24"/>
        <v>331.16</v>
      </c>
      <c r="R445" s="5">
        <f t="shared" si="25"/>
        <v>172.32</v>
      </c>
      <c r="S445" s="5">
        <f t="shared" si="26"/>
        <v>158.84000000000003</v>
      </c>
      <c r="T445" s="7">
        <f t="shared" si="27"/>
        <v>0.47964730039859893</v>
      </c>
    </row>
    <row r="446" spans="1:20" ht="15.6">
      <c r="A446" s="2">
        <v>2987</v>
      </c>
      <c r="B446" s="3">
        <v>46108</v>
      </c>
      <c r="C446" s="17">
        <f>YEAR(SalesDataTable[[#This Row],[Order Date]])</f>
        <v>2026</v>
      </c>
      <c r="D446" s="19" t="str">
        <f>"Q"&amp;ROUNDUP(MONTH(SalesDataTable[[#This Row],[Order Date]])/3,0)</f>
        <v>Q1</v>
      </c>
      <c r="E446" s="17">
        <f>MONTH(SalesDataTable[[#This Row],[Order Date]])</f>
        <v>3</v>
      </c>
      <c r="F446" s="19" t="str">
        <f>TEXT(SalesDataTable[[#This Row],[Order Date]],"MMM")</f>
        <v>Mar</v>
      </c>
      <c r="G446" s="4" t="s">
        <v>0</v>
      </c>
      <c r="H446" s="4" t="s">
        <v>36</v>
      </c>
      <c r="I446" s="4" t="s">
        <v>2</v>
      </c>
      <c r="J446" s="4" t="s">
        <v>3</v>
      </c>
      <c r="K446" s="4" t="s">
        <v>23</v>
      </c>
      <c r="L446" s="4" t="s">
        <v>51</v>
      </c>
      <c r="M446" s="8">
        <v>4</v>
      </c>
      <c r="N446" s="5">
        <v>121.49</v>
      </c>
      <c r="O446" s="6">
        <v>0</v>
      </c>
      <c r="P446" s="5">
        <v>62.01</v>
      </c>
      <c r="Q446" s="5">
        <f t="shared" si="24"/>
        <v>485.96</v>
      </c>
      <c r="R446" s="5">
        <f t="shared" si="25"/>
        <v>248.04</v>
      </c>
      <c r="S446" s="5">
        <f t="shared" si="26"/>
        <v>237.92</v>
      </c>
      <c r="T446" s="7">
        <f t="shared" si="27"/>
        <v>0.4895876203802782</v>
      </c>
    </row>
    <row r="447" spans="1:20" ht="15.6">
      <c r="A447" s="2">
        <v>3121</v>
      </c>
      <c r="B447" s="3">
        <v>46108</v>
      </c>
      <c r="C447" s="17">
        <f>YEAR(SalesDataTable[[#This Row],[Order Date]])</f>
        <v>2026</v>
      </c>
      <c r="D447" s="19" t="str">
        <f>"Q"&amp;ROUNDUP(MONTH(SalesDataTable[[#This Row],[Order Date]])/3,0)</f>
        <v>Q1</v>
      </c>
      <c r="E447" s="17">
        <f>MONTH(SalesDataTable[[#This Row],[Order Date]])</f>
        <v>3</v>
      </c>
      <c r="F447" s="19" t="str">
        <f>TEXT(SalesDataTable[[#This Row],[Order Date]],"MMM")</f>
        <v>Mar</v>
      </c>
      <c r="G447" s="4" t="s">
        <v>6</v>
      </c>
      <c r="H447" s="4" t="s">
        <v>43</v>
      </c>
      <c r="I447" s="4" t="s">
        <v>19</v>
      </c>
      <c r="J447" s="4" t="s">
        <v>13</v>
      </c>
      <c r="K447" s="4" t="s">
        <v>4</v>
      </c>
      <c r="L447" s="4" t="s">
        <v>5</v>
      </c>
      <c r="M447" s="8">
        <v>5</v>
      </c>
      <c r="N447" s="5">
        <v>81.84</v>
      </c>
      <c r="O447" s="6">
        <v>0.1</v>
      </c>
      <c r="P447" s="5">
        <v>42.7</v>
      </c>
      <c r="Q447" s="5">
        <f t="shared" si="24"/>
        <v>368.28000000000003</v>
      </c>
      <c r="R447" s="5">
        <f t="shared" si="25"/>
        <v>213.5</v>
      </c>
      <c r="S447" s="5">
        <f t="shared" si="26"/>
        <v>154.78000000000003</v>
      </c>
      <c r="T447" s="7">
        <f t="shared" si="27"/>
        <v>0.42027804931030743</v>
      </c>
    </row>
    <row r="448" spans="1:20" ht="15.6">
      <c r="A448" s="2">
        <v>4445</v>
      </c>
      <c r="B448" s="3">
        <v>46108</v>
      </c>
      <c r="C448" s="17">
        <f>YEAR(SalesDataTable[[#This Row],[Order Date]])</f>
        <v>2026</v>
      </c>
      <c r="D448" s="19" t="str">
        <f>"Q"&amp;ROUNDUP(MONTH(SalesDataTable[[#This Row],[Order Date]])/3,0)</f>
        <v>Q1</v>
      </c>
      <c r="E448" s="17">
        <f>MONTH(SalesDataTable[[#This Row],[Order Date]])</f>
        <v>3</v>
      </c>
      <c r="F448" s="19" t="str">
        <f>TEXT(SalesDataTable[[#This Row],[Order Date]],"MMM")</f>
        <v>Mar</v>
      </c>
      <c r="G448" s="4" t="s">
        <v>6</v>
      </c>
      <c r="H448" s="4" t="s">
        <v>41</v>
      </c>
      <c r="I448" s="4" t="s">
        <v>2</v>
      </c>
      <c r="J448" s="4" t="s">
        <v>13</v>
      </c>
      <c r="K448" s="4" t="s">
        <v>9</v>
      </c>
      <c r="L448" s="4" t="s">
        <v>37</v>
      </c>
      <c r="M448" s="8">
        <v>1</v>
      </c>
      <c r="N448" s="5">
        <v>151.47999999999999</v>
      </c>
      <c r="O448" s="6">
        <v>0</v>
      </c>
      <c r="P448" s="5">
        <v>79.41</v>
      </c>
      <c r="Q448" s="5">
        <f t="shared" si="24"/>
        <v>151.47999999999999</v>
      </c>
      <c r="R448" s="5">
        <f t="shared" si="25"/>
        <v>79.41</v>
      </c>
      <c r="S448" s="5">
        <f t="shared" si="26"/>
        <v>72.069999999999993</v>
      </c>
      <c r="T448" s="7">
        <f t="shared" si="27"/>
        <v>0.47577237919197252</v>
      </c>
    </row>
    <row r="449" spans="1:20" ht="15.6">
      <c r="A449" s="2">
        <v>441</v>
      </c>
      <c r="B449" s="3">
        <v>46109</v>
      </c>
      <c r="C449" s="17">
        <f>YEAR(SalesDataTable[[#This Row],[Order Date]])</f>
        <v>2026</v>
      </c>
      <c r="D449" s="19" t="str">
        <f>"Q"&amp;ROUNDUP(MONTH(SalesDataTable[[#This Row],[Order Date]])/3,0)</f>
        <v>Q1</v>
      </c>
      <c r="E449" s="17">
        <f>MONTH(SalesDataTable[[#This Row],[Order Date]])</f>
        <v>3</v>
      </c>
      <c r="F449" s="19" t="str">
        <f>TEXT(SalesDataTable[[#This Row],[Order Date]],"MMM")</f>
        <v>Mar</v>
      </c>
      <c r="G449" s="4" t="s">
        <v>0</v>
      </c>
      <c r="H449" s="4" t="s">
        <v>50</v>
      </c>
      <c r="I449" s="4" t="s">
        <v>19</v>
      </c>
      <c r="J449" s="4" t="s">
        <v>13</v>
      </c>
      <c r="K449" s="4" t="s">
        <v>34</v>
      </c>
      <c r="L449" s="4" t="s">
        <v>45</v>
      </c>
      <c r="M449" s="8">
        <v>1</v>
      </c>
      <c r="N449" s="5">
        <v>51.02</v>
      </c>
      <c r="O449" s="6">
        <v>0.05</v>
      </c>
      <c r="P449" s="5">
        <v>21.94</v>
      </c>
      <c r="Q449" s="5">
        <f t="shared" si="24"/>
        <v>48.469000000000001</v>
      </c>
      <c r="R449" s="5">
        <f t="shared" si="25"/>
        <v>21.94</v>
      </c>
      <c r="S449" s="5">
        <f t="shared" si="26"/>
        <v>26.529</v>
      </c>
      <c r="T449" s="7">
        <f t="shared" si="27"/>
        <v>0.54733953661102974</v>
      </c>
    </row>
    <row r="450" spans="1:20" ht="15.6">
      <c r="A450" s="2">
        <v>4608</v>
      </c>
      <c r="B450" s="3">
        <v>46109</v>
      </c>
      <c r="C450" s="17">
        <f>YEAR(SalesDataTable[[#This Row],[Order Date]])</f>
        <v>2026</v>
      </c>
      <c r="D450" s="19" t="str">
        <f>"Q"&amp;ROUNDUP(MONTH(SalesDataTable[[#This Row],[Order Date]])/3,0)</f>
        <v>Q1</v>
      </c>
      <c r="E450" s="17">
        <f>MONTH(SalesDataTable[[#This Row],[Order Date]])</f>
        <v>3</v>
      </c>
      <c r="F450" s="19" t="str">
        <f>TEXT(SalesDataTable[[#This Row],[Order Date]],"MMM")</f>
        <v>Mar</v>
      </c>
      <c r="G450" s="4" t="s">
        <v>11</v>
      </c>
      <c r="H450" s="4" t="s">
        <v>12</v>
      </c>
      <c r="I450" s="4" t="s">
        <v>8</v>
      </c>
      <c r="J450" s="4" t="s">
        <v>16</v>
      </c>
      <c r="K450" s="4" t="s">
        <v>4</v>
      </c>
      <c r="L450" s="4" t="s">
        <v>26</v>
      </c>
      <c r="M450" s="8">
        <v>8</v>
      </c>
      <c r="N450" s="5">
        <v>40.86</v>
      </c>
      <c r="O450" s="6">
        <v>0.1</v>
      </c>
      <c r="P450" s="5">
        <v>16.34</v>
      </c>
      <c r="Q450" s="5">
        <f t="shared" ref="Q450:Q513" si="28">M450*N450*(1-O450)</f>
        <v>294.19200000000001</v>
      </c>
      <c r="R450" s="5">
        <f t="shared" ref="R450:R513" si="29">M450*P450</f>
        <v>130.72</v>
      </c>
      <c r="S450" s="5">
        <f t="shared" ref="S450:S513" si="30">Q450-R450</f>
        <v>163.47200000000001</v>
      </c>
      <c r="T450" s="7">
        <f t="shared" ref="T450:T513" si="31">IFERROR(S450/Q450,0)</f>
        <v>0.55566432805786703</v>
      </c>
    </row>
    <row r="451" spans="1:20" ht="15.6">
      <c r="A451" s="2">
        <v>4914</v>
      </c>
      <c r="B451" s="3">
        <v>46109</v>
      </c>
      <c r="C451" s="17">
        <f>YEAR(SalesDataTable[[#This Row],[Order Date]])</f>
        <v>2026</v>
      </c>
      <c r="D451" s="19" t="str">
        <f>"Q"&amp;ROUNDUP(MONTH(SalesDataTable[[#This Row],[Order Date]])/3,0)</f>
        <v>Q1</v>
      </c>
      <c r="E451" s="17">
        <f>MONTH(SalesDataTable[[#This Row],[Order Date]])</f>
        <v>3</v>
      </c>
      <c r="F451" s="19" t="str">
        <f>TEXT(SalesDataTable[[#This Row],[Order Date]],"MMM")</f>
        <v>Mar</v>
      </c>
      <c r="G451" s="4" t="s">
        <v>0</v>
      </c>
      <c r="H451" s="4" t="s">
        <v>36</v>
      </c>
      <c r="I451" s="4" t="s">
        <v>2</v>
      </c>
      <c r="J451" s="4" t="s">
        <v>13</v>
      </c>
      <c r="K451" s="4" t="s">
        <v>14</v>
      </c>
      <c r="L451" s="4" t="s">
        <v>48</v>
      </c>
      <c r="M451" s="8">
        <v>5</v>
      </c>
      <c r="N451" s="5">
        <v>163.33000000000001</v>
      </c>
      <c r="O451" s="6">
        <v>0</v>
      </c>
      <c r="P451" s="5">
        <v>87.05</v>
      </c>
      <c r="Q451" s="5">
        <f t="shared" si="28"/>
        <v>816.65000000000009</v>
      </c>
      <c r="R451" s="5">
        <f t="shared" si="29"/>
        <v>435.25</v>
      </c>
      <c r="S451" s="5">
        <f t="shared" si="30"/>
        <v>381.40000000000009</v>
      </c>
      <c r="T451" s="7">
        <f t="shared" si="31"/>
        <v>0.46702993938651816</v>
      </c>
    </row>
    <row r="452" spans="1:20" ht="15.6">
      <c r="A452" s="2">
        <v>860</v>
      </c>
      <c r="B452" s="3">
        <v>46110</v>
      </c>
      <c r="C452" s="17">
        <f>YEAR(SalesDataTable[[#This Row],[Order Date]])</f>
        <v>2026</v>
      </c>
      <c r="D452" s="19" t="str">
        <f>"Q"&amp;ROUNDUP(MONTH(SalesDataTable[[#This Row],[Order Date]])/3,0)</f>
        <v>Q1</v>
      </c>
      <c r="E452" s="17">
        <f>MONTH(SalesDataTable[[#This Row],[Order Date]])</f>
        <v>3</v>
      </c>
      <c r="F452" s="19" t="str">
        <f>TEXT(SalesDataTable[[#This Row],[Order Date]],"MMM")</f>
        <v>Mar</v>
      </c>
      <c r="G452" s="4" t="s">
        <v>6</v>
      </c>
      <c r="H452" s="4" t="s">
        <v>49</v>
      </c>
      <c r="I452" s="4" t="s">
        <v>28</v>
      </c>
      <c r="J452" s="4" t="s">
        <v>13</v>
      </c>
      <c r="K452" s="4" t="s">
        <v>9</v>
      </c>
      <c r="L452" s="4" t="s">
        <v>10</v>
      </c>
      <c r="M452" s="8">
        <v>1</v>
      </c>
      <c r="N452" s="5">
        <v>90.27</v>
      </c>
      <c r="O452" s="6">
        <v>0</v>
      </c>
      <c r="P452" s="5">
        <v>46.38</v>
      </c>
      <c r="Q452" s="5">
        <f t="shared" si="28"/>
        <v>90.27</v>
      </c>
      <c r="R452" s="5">
        <f t="shared" si="29"/>
        <v>46.38</v>
      </c>
      <c r="S452" s="5">
        <f t="shared" si="30"/>
        <v>43.889999999999993</v>
      </c>
      <c r="T452" s="7">
        <f t="shared" si="31"/>
        <v>0.48620804253904948</v>
      </c>
    </row>
    <row r="453" spans="1:20" ht="15.6">
      <c r="A453" s="2">
        <v>920</v>
      </c>
      <c r="B453" s="3">
        <v>46110</v>
      </c>
      <c r="C453" s="17">
        <f>YEAR(SalesDataTable[[#This Row],[Order Date]])</f>
        <v>2026</v>
      </c>
      <c r="D453" s="19" t="str">
        <f>"Q"&amp;ROUNDUP(MONTH(SalesDataTable[[#This Row],[Order Date]])/3,0)</f>
        <v>Q1</v>
      </c>
      <c r="E453" s="17">
        <f>MONTH(SalesDataTable[[#This Row],[Order Date]])</f>
        <v>3</v>
      </c>
      <c r="F453" s="19" t="str">
        <f>TEXT(SalesDataTable[[#This Row],[Order Date]],"MMM")</f>
        <v>Mar</v>
      </c>
      <c r="G453" s="4" t="s">
        <v>0</v>
      </c>
      <c r="H453" s="4" t="s">
        <v>36</v>
      </c>
      <c r="I453" s="4" t="s">
        <v>8</v>
      </c>
      <c r="J453" s="4" t="s">
        <v>16</v>
      </c>
      <c r="K453" s="4" t="s">
        <v>14</v>
      </c>
      <c r="L453" s="4" t="s">
        <v>44</v>
      </c>
      <c r="M453" s="8">
        <v>12</v>
      </c>
      <c r="N453" s="5">
        <v>131.31</v>
      </c>
      <c r="O453" s="6">
        <v>0.05</v>
      </c>
      <c r="P453" s="5">
        <v>68.459999999999994</v>
      </c>
      <c r="Q453" s="5">
        <f t="shared" si="28"/>
        <v>1496.934</v>
      </c>
      <c r="R453" s="5">
        <f t="shared" si="29"/>
        <v>821.52</v>
      </c>
      <c r="S453" s="5">
        <f t="shared" si="30"/>
        <v>675.41399999999999</v>
      </c>
      <c r="T453" s="7">
        <f t="shared" si="31"/>
        <v>0.45119824922140855</v>
      </c>
    </row>
    <row r="454" spans="1:20" ht="15.6">
      <c r="A454" s="2">
        <v>1700</v>
      </c>
      <c r="B454" s="3">
        <v>46110</v>
      </c>
      <c r="C454" s="17">
        <f>YEAR(SalesDataTable[[#This Row],[Order Date]])</f>
        <v>2026</v>
      </c>
      <c r="D454" s="19" t="str">
        <f>"Q"&amp;ROUNDUP(MONTH(SalesDataTable[[#This Row],[Order Date]])/3,0)</f>
        <v>Q1</v>
      </c>
      <c r="E454" s="17">
        <f>MONTH(SalesDataTable[[#This Row],[Order Date]])</f>
        <v>3</v>
      </c>
      <c r="F454" s="19" t="str">
        <f>TEXT(SalesDataTable[[#This Row],[Order Date]],"MMM")</f>
        <v>Mar</v>
      </c>
      <c r="G454" s="4" t="s">
        <v>6</v>
      </c>
      <c r="H454" s="4" t="s">
        <v>43</v>
      </c>
      <c r="I454" s="4" t="s">
        <v>28</v>
      </c>
      <c r="J454" s="4" t="s">
        <v>13</v>
      </c>
      <c r="K454" s="4" t="s">
        <v>14</v>
      </c>
      <c r="L454" s="4" t="s">
        <v>48</v>
      </c>
      <c r="M454" s="8">
        <v>1</v>
      </c>
      <c r="N454" s="5">
        <v>167.27</v>
      </c>
      <c r="O454" s="6">
        <v>0.05</v>
      </c>
      <c r="P454" s="5">
        <v>88.19</v>
      </c>
      <c r="Q454" s="5">
        <f t="shared" si="28"/>
        <v>158.90649999999999</v>
      </c>
      <c r="R454" s="5">
        <f t="shared" si="29"/>
        <v>88.19</v>
      </c>
      <c r="S454" s="5">
        <f t="shared" si="30"/>
        <v>70.716499999999996</v>
      </c>
      <c r="T454" s="7">
        <f t="shared" si="31"/>
        <v>0.44501955552478972</v>
      </c>
    </row>
    <row r="455" spans="1:20" ht="15.6">
      <c r="A455" s="2">
        <v>1768</v>
      </c>
      <c r="B455" s="3">
        <v>46110</v>
      </c>
      <c r="C455" s="17">
        <f>YEAR(SalesDataTable[[#This Row],[Order Date]])</f>
        <v>2026</v>
      </c>
      <c r="D455" s="19" t="str">
        <f>"Q"&amp;ROUNDUP(MONTH(SalesDataTable[[#This Row],[Order Date]])/3,0)</f>
        <v>Q1</v>
      </c>
      <c r="E455" s="17">
        <f>MONTH(SalesDataTable[[#This Row],[Order Date]])</f>
        <v>3</v>
      </c>
      <c r="F455" s="19" t="str">
        <f>TEXT(SalesDataTable[[#This Row],[Order Date]],"MMM")</f>
        <v>Mar</v>
      </c>
      <c r="G455" s="4" t="s">
        <v>6</v>
      </c>
      <c r="H455" s="4" t="s">
        <v>43</v>
      </c>
      <c r="I455" s="4" t="s">
        <v>28</v>
      </c>
      <c r="J455" s="4" t="s">
        <v>3</v>
      </c>
      <c r="K455" s="4" t="s">
        <v>9</v>
      </c>
      <c r="L455" s="4" t="s">
        <v>46</v>
      </c>
      <c r="M455" s="8">
        <v>4</v>
      </c>
      <c r="N455" s="5">
        <v>70.510000000000005</v>
      </c>
      <c r="O455" s="6">
        <v>0</v>
      </c>
      <c r="P455" s="5">
        <v>31.93</v>
      </c>
      <c r="Q455" s="5">
        <f t="shared" si="28"/>
        <v>282.04000000000002</v>
      </c>
      <c r="R455" s="5">
        <f t="shared" si="29"/>
        <v>127.72</v>
      </c>
      <c r="S455" s="5">
        <f t="shared" si="30"/>
        <v>154.32000000000002</v>
      </c>
      <c r="T455" s="7">
        <f t="shared" si="31"/>
        <v>0.54715643171181394</v>
      </c>
    </row>
    <row r="456" spans="1:20" ht="15.6">
      <c r="A456" s="2">
        <v>1876</v>
      </c>
      <c r="B456" s="3">
        <v>46110</v>
      </c>
      <c r="C456" s="17">
        <f>YEAR(SalesDataTable[[#This Row],[Order Date]])</f>
        <v>2026</v>
      </c>
      <c r="D456" s="19" t="str">
        <f>"Q"&amp;ROUNDUP(MONTH(SalesDataTable[[#This Row],[Order Date]])/3,0)</f>
        <v>Q1</v>
      </c>
      <c r="E456" s="17">
        <f>MONTH(SalesDataTable[[#This Row],[Order Date]])</f>
        <v>3</v>
      </c>
      <c r="F456" s="19" t="str">
        <f>TEXT(SalesDataTable[[#This Row],[Order Date]],"MMM")</f>
        <v>Mar</v>
      </c>
      <c r="G456" s="4" t="s">
        <v>6</v>
      </c>
      <c r="H456" s="4" t="s">
        <v>27</v>
      </c>
      <c r="I456" s="4" t="s">
        <v>8</v>
      </c>
      <c r="J456" s="4" t="s">
        <v>13</v>
      </c>
      <c r="K456" s="4" t="s">
        <v>4</v>
      </c>
      <c r="L456" s="4" t="s">
        <v>30</v>
      </c>
      <c r="M456" s="8">
        <v>12</v>
      </c>
      <c r="N456" s="5">
        <v>101.06</v>
      </c>
      <c r="O456" s="6">
        <v>0.1</v>
      </c>
      <c r="P456" s="5">
        <v>50.59</v>
      </c>
      <c r="Q456" s="5">
        <f t="shared" si="28"/>
        <v>1091.4480000000001</v>
      </c>
      <c r="R456" s="5">
        <f t="shared" si="29"/>
        <v>607.08000000000004</v>
      </c>
      <c r="S456" s="5">
        <f t="shared" si="30"/>
        <v>484.36800000000005</v>
      </c>
      <c r="T456" s="7">
        <f t="shared" si="31"/>
        <v>0.4437847703234602</v>
      </c>
    </row>
    <row r="457" spans="1:20" ht="15.6">
      <c r="A457" s="2">
        <v>2453</v>
      </c>
      <c r="B457" s="3">
        <v>46110</v>
      </c>
      <c r="C457" s="17">
        <f>YEAR(SalesDataTable[[#This Row],[Order Date]])</f>
        <v>2026</v>
      </c>
      <c r="D457" s="19" t="str">
        <f>"Q"&amp;ROUNDUP(MONTH(SalesDataTable[[#This Row],[Order Date]])/3,0)</f>
        <v>Q1</v>
      </c>
      <c r="E457" s="17">
        <f>MONTH(SalesDataTable[[#This Row],[Order Date]])</f>
        <v>3</v>
      </c>
      <c r="F457" s="19" t="str">
        <f>TEXT(SalesDataTable[[#This Row],[Order Date]],"MMM")</f>
        <v>Mar</v>
      </c>
      <c r="G457" s="4" t="s">
        <v>20</v>
      </c>
      <c r="H457" s="4" t="s">
        <v>33</v>
      </c>
      <c r="I457" s="4" t="s">
        <v>2</v>
      </c>
      <c r="J457" s="4" t="s">
        <v>16</v>
      </c>
      <c r="K457" s="4" t="s">
        <v>4</v>
      </c>
      <c r="L457" s="4" t="s">
        <v>5</v>
      </c>
      <c r="M457" s="8">
        <v>2</v>
      </c>
      <c r="N457" s="5">
        <v>79.849999999999994</v>
      </c>
      <c r="O457" s="6">
        <v>0.05</v>
      </c>
      <c r="P457" s="5">
        <v>43.78</v>
      </c>
      <c r="Q457" s="5">
        <f t="shared" si="28"/>
        <v>151.71499999999997</v>
      </c>
      <c r="R457" s="5">
        <f t="shared" si="29"/>
        <v>87.56</v>
      </c>
      <c r="S457" s="5">
        <f t="shared" si="30"/>
        <v>64.154999999999973</v>
      </c>
      <c r="T457" s="7">
        <f t="shared" si="31"/>
        <v>0.42286524074745402</v>
      </c>
    </row>
    <row r="458" spans="1:20" ht="15.6">
      <c r="A458" s="2">
        <v>2676</v>
      </c>
      <c r="B458" s="3">
        <v>46110</v>
      </c>
      <c r="C458" s="17">
        <f>YEAR(SalesDataTable[[#This Row],[Order Date]])</f>
        <v>2026</v>
      </c>
      <c r="D458" s="19" t="str">
        <f>"Q"&amp;ROUNDUP(MONTH(SalesDataTable[[#This Row],[Order Date]])/3,0)</f>
        <v>Q1</v>
      </c>
      <c r="E458" s="17">
        <f>MONTH(SalesDataTable[[#This Row],[Order Date]])</f>
        <v>3</v>
      </c>
      <c r="F458" s="19" t="str">
        <f>TEXT(SalesDataTable[[#This Row],[Order Date]],"MMM")</f>
        <v>Mar</v>
      </c>
      <c r="G458" s="4" t="s">
        <v>11</v>
      </c>
      <c r="H458" s="4" t="s">
        <v>25</v>
      </c>
      <c r="I458" s="4" t="s">
        <v>19</v>
      </c>
      <c r="J458" s="4" t="s">
        <v>13</v>
      </c>
      <c r="K458" s="4" t="s">
        <v>23</v>
      </c>
      <c r="L458" s="4" t="s">
        <v>29</v>
      </c>
      <c r="M458" s="8">
        <v>4</v>
      </c>
      <c r="N458" s="5">
        <v>191.99</v>
      </c>
      <c r="O458" s="6">
        <v>0</v>
      </c>
      <c r="P458" s="5">
        <v>104.44</v>
      </c>
      <c r="Q458" s="5">
        <f t="shared" si="28"/>
        <v>767.96</v>
      </c>
      <c r="R458" s="5">
        <f t="shared" si="29"/>
        <v>417.76</v>
      </c>
      <c r="S458" s="5">
        <f t="shared" si="30"/>
        <v>350.20000000000005</v>
      </c>
      <c r="T458" s="7">
        <f t="shared" si="31"/>
        <v>0.45601333402781397</v>
      </c>
    </row>
    <row r="459" spans="1:20" ht="15.6">
      <c r="A459" s="2">
        <v>2800</v>
      </c>
      <c r="B459" s="3">
        <v>46110</v>
      </c>
      <c r="C459" s="17">
        <f>YEAR(SalesDataTable[[#This Row],[Order Date]])</f>
        <v>2026</v>
      </c>
      <c r="D459" s="19" t="str">
        <f>"Q"&amp;ROUNDUP(MONTH(SalesDataTable[[#This Row],[Order Date]])/3,0)</f>
        <v>Q1</v>
      </c>
      <c r="E459" s="17">
        <f>MONTH(SalesDataTable[[#This Row],[Order Date]])</f>
        <v>3</v>
      </c>
      <c r="F459" s="19" t="str">
        <f>TEXT(SalesDataTable[[#This Row],[Order Date]],"MMM")</f>
        <v>Mar</v>
      </c>
      <c r="G459" s="4" t="s">
        <v>6</v>
      </c>
      <c r="H459" s="4" t="s">
        <v>41</v>
      </c>
      <c r="I459" s="4" t="s">
        <v>2</v>
      </c>
      <c r="J459" s="4" t="s">
        <v>13</v>
      </c>
      <c r="K459" s="4" t="s">
        <v>4</v>
      </c>
      <c r="L459" s="4" t="s">
        <v>22</v>
      </c>
      <c r="M459" s="8">
        <v>1</v>
      </c>
      <c r="N459" s="5">
        <v>49.81</v>
      </c>
      <c r="O459" s="6">
        <v>0.05</v>
      </c>
      <c r="P459" s="5">
        <v>23.12</v>
      </c>
      <c r="Q459" s="5">
        <f t="shared" si="28"/>
        <v>47.319499999999998</v>
      </c>
      <c r="R459" s="5">
        <f t="shared" si="29"/>
        <v>23.12</v>
      </c>
      <c r="S459" s="5">
        <f t="shared" si="30"/>
        <v>24.199499999999997</v>
      </c>
      <c r="T459" s="7">
        <f t="shared" si="31"/>
        <v>0.51140650260463438</v>
      </c>
    </row>
    <row r="460" spans="1:20" ht="15.6">
      <c r="A460" s="2">
        <v>2857</v>
      </c>
      <c r="B460" s="3">
        <v>46110</v>
      </c>
      <c r="C460" s="17">
        <f>YEAR(SalesDataTable[[#This Row],[Order Date]])</f>
        <v>2026</v>
      </c>
      <c r="D460" s="19" t="str">
        <f>"Q"&amp;ROUNDUP(MONTH(SalesDataTable[[#This Row],[Order Date]])/3,0)</f>
        <v>Q1</v>
      </c>
      <c r="E460" s="17">
        <f>MONTH(SalesDataTable[[#This Row],[Order Date]])</f>
        <v>3</v>
      </c>
      <c r="F460" s="19" t="str">
        <f>TEXT(SalesDataTable[[#This Row],[Order Date]],"MMM")</f>
        <v>Mar</v>
      </c>
      <c r="G460" s="4" t="s">
        <v>0</v>
      </c>
      <c r="H460" s="4" t="s">
        <v>50</v>
      </c>
      <c r="I460" s="4" t="s">
        <v>19</v>
      </c>
      <c r="J460" s="4" t="s">
        <v>13</v>
      </c>
      <c r="K460" s="4" t="s">
        <v>34</v>
      </c>
      <c r="L460" s="4" t="s">
        <v>35</v>
      </c>
      <c r="M460" s="8">
        <v>1</v>
      </c>
      <c r="N460" s="5">
        <v>40.39</v>
      </c>
      <c r="O460" s="6">
        <v>0.1</v>
      </c>
      <c r="P460" s="5">
        <v>14.97</v>
      </c>
      <c r="Q460" s="5">
        <f t="shared" si="28"/>
        <v>36.350999999999999</v>
      </c>
      <c r="R460" s="5">
        <f t="shared" si="29"/>
        <v>14.97</v>
      </c>
      <c r="S460" s="5">
        <f t="shared" si="30"/>
        <v>21.381</v>
      </c>
      <c r="T460" s="7">
        <f t="shared" si="31"/>
        <v>0.58818189320788972</v>
      </c>
    </row>
    <row r="461" spans="1:20" ht="15.6">
      <c r="A461" s="2">
        <v>3584</v>
      </c>
      <c r="B461" s="3">
        <v>46110</v>
      </c>
      <c r="C461" s="17">
        <f>YEAR(SalesDataTable[[#This Row],[Order Date]])</f>
        <v>2026</v>
      </c>
      <c r="D461" s="19" t="str">
        <f>"Q"&amp;ROUNDUP(MONTH(SalesDataTable[[#This Row],[Order Date]])/3,0)</f>
        <v>Q1</v>
      </c>
      <c r="E461" s="17">
        <f>MONTH(SalesDataTable[[#This Row],[Order Date]])</f>
        <v>3</v>
      </c>
      <c r="F461" s="19" t="str">
        <f>TEXT(SalesDataTable[[#This Row],[Order Date]],"MMM")</f>
        <v>Mar</v>
      </c>
      <c r="G461" s="4" t="s">
        <v>0</v>
      </c>
      <c r="H461" s="4" t="s">
        <v>1</v>
      </c>
      <c r="I461" s="4" t="s">
        <v>2</v>
      </c>
      <c r="J461" s="4" t="s">
        <v>3</v>
      </c>
      <c r="K461" s="4" t="s">
        <v>14</v>
      </c>
      <c r="L461" s="4" t="s">
        <v>15</v>
      </c>
      <c r="M461" s="8">
        <v>1</v>
      </c>
      <c r="N461" s="5">
        <v>35.700000000000003</v>
      </c>
      <c r="O461" s="6">
        <v>0.05</v>
      </c>
      <c r="P461" s="5">
        <v>13.85</v>
      </c>
      <c r="Q461" s="5">
        <f t="shared" si="28"/>
        <v>33.914999999999999</v>
      </c>
      <c r="R461" s="5">
        <f t="shared" si="29"/>
        <v>13.85</v>
      </c>
      <c r="S461" s="5">
        <f t="shared" si="30"/>
        <v>20.064999999999998</v>
      </c>
      <c r="T461" s="7">
        <f t="shared" si="31"/>
        <v>0.59162612413386406</v>
      </c>
    </row>
    <row r="462" spans="1:20" ht="15.6">
      <c r="A462" s="2">
        <v>3669</v>
      </c>
      <c r="B462" s="3">
        <v>46110</v>
      </c>
      <c r="C462" s="17">
        <f>YEAR(SalesDataTable[[#This Row],[Order Date]])</f>
        <v>2026</v>
      </c>
      <c r="D462" s="19" t="str">
        <f>"Q"&amp;ROUNDUP(MONTH(SalesDataTable[[#This Row],[Order Date]])/3,0)</f>
        <v>Q1</v>
      </c>
      <c r="E462" s="17">
        <f>MONTH(SalesDataTable[[#This Row],[Order Date]])</f>
        <v>3</v>
      </c>
      <c r="F462" s="19" t="str">
        <f>TEXT(SalesDataTable[[#This Row],[Order Date]],"MMM")</f>
        <v>Mar</v>
      </c>
      <c r="G462" s="4" t="s">
        <v>11</v>
      </c>
      <c r="H462" s="4" t="s">
        <v>39</v>
      </c>
      <c r="I462" s="4" t="s">
        <v>28</v>
      </c>
      <c r="J462" s="4" t="s">
        <v>3</v>
      </c>
      <c r="K462" s="4" t="s">
        <v>23</v>
      </c>
      <c r="L462" s="4" t="s">
        <v>40</v>
      </c>
      <c r="M462" s="8">
        <v>1</v>
      </c>
      <c r="N462" s="5">
        <v>80.09</v>
      </c>
      <c r="O462" s="6">
        <v>0</v>
      </c>
      <c r="P462" s="5">
        <v>40.61</v>
      </c>
      <c r="Q462" s="5">
        <f t="shared" si="28"/>
        <v>80.09</v>
      </c>
      <c r="R462" s="5">
        <f t="shared" si="29"/>
        <v>40.61</v>
      </c>
      <c r="S462" s="5">
        <f t="shared" si="30"/>
        <v>39.480000000000004</v>
      </c>
      <c r="T462" s="7">
        <f t="shared" si="31"/>
        <v>0.49294543638406796</v>
      </c>
    </row>
    <row r="463" spans="1:20" ht="15.6">
      <c r="A463" s="2">
        <v>4787</v>
      </c>
      <c r="B463" s="3">
        <v>46110</v>
      </c>
      <c r="C463" s="17">
        <f>YEAR(SalesDataTable[[#This Row],[Order Date]])</f>
        <v>2026</v>
      </c>
      <c r="D463" s="19" t="str">
        <f>"Q"&amp;ROUNDUP(MONTH(SalesDataTable[[#This Row],[Order Date]])/3,0)</f>
        <v>Q1</v>
      </c>
      <c r="E463" s="17">
        <f>MONTH(SalesDataTable[[#This Row],[Order Date]])</f>
        <v>3</v>
      </c>
      <c r="F463" s="19" t="str">
        <f>TEXT(SalesDataTable[[#This Row],[Order Date]],"MMM")</f>
        <v>Mar</v>
      </c>
      <c r="G463" s="4" t="s">
        <v>20</v>
      </c>
      <c r="H463" s="4" t="s">
        <v>47</v>
      </c>
      <c r="I463" s="4" t="s">
        <v>28</v>
      </c>
      <c r="J463" s="4" t="s">
        <v>13</v>
      </c>
      <c r="K463" s="4" t="s">
        <v>9</v>
      </c>
      <c r="L463" s="4" t="s">
        <v>17</v>
      </c>
      <c r="M463" s="8">
        <v>1</v>
      </c>
      <c r="N463" s="5">
        <v>142.87</v>
      </c>
      <c r="O463" s="6">
        <v>0.1</v>
      </c>
      <c r="P463" s="5">
        <v>77.33</v>
      </c>
      <c r="Q463" s="5">
        <f t="shared" si="28"/>
        <v>128.583</v>
      </c>
      <c r="R463" s="5">
        <f t="shared" si="29"/>
        <v>77.33</v>
      </c>
      <c r="S463" s="5">
        <f t="shared" si="30"/>
        <v>51.253</v>
      </c>
      <c r="T463" s="7">
        <f t="shared" si="31"/>
        <v>0.39859857057309289</v>
      </c>
    </row>
    <row r="464" spans="1:20" ht="15.6">
      <c r="A464" s="2">
        <v>769</v>
      </c>
      <c r="B464" s="3">
        <v>46111</v>
      </c>
      <c r="C464" s="17">
        <f>YEAR(SalesDataTable[[#This Row],[Order Date]])</f>
        <v>2026</v>
      </c>
      <c r="D464" s="19" t="str">
        <f>"Q"&amp;ROUNDUP(MONTH(SalesDataTable[[#This Row],[Order Date]])/3,0)</f>
        <v>Q1</v>
      </c>
      <c r="E464" s="17">
        <f>MONTH(SalesDataTable[[#This Row],[Order Date]])</f>
        <v>3</v>
      </c>
      <c r="F464" s="19" t="str">
        <f>TEXT(SalesDataTable[[#This Row],[Order Date]],"MMM")</f>
        <v>Mar</v>
      </c>
      <c r="G464" s="4" t="s">
        <v>20</v>
      </c>
      <c r="H464" s="4" t="s">
        <v>33</v>
      </c>
      <c r="I464" s="4" t="s">
        <v>2</v>
      </c>
      <c r="J464" s="4" t="s">
        <v>3</v>
      </c>
      <c r="K464" s="4" t="s">
        <v>34</v>
      </c>
      <c r="L464" s="4" t="s">
        <v>35</v>
      </c>
      <c r="M464" s="8">
        <v>1</v>
      </c>
      <c r="N464" s="5">
        <v>40.53</v>
      </c>
      <c r="O464" s="6">
        <v>0</v>
      </c>
      <c r="P464" s="5">
        <v>14.32</v>
      </c>
      <c r="Q464" s="5">
        <f t="shared" si="28"/>
        <v>40.53</v>
      </c>
      <c r="R464" s="5">
        <f t="shared" si="29"/>
        <v>14.32</v>
      </c>
      <c r="S464" s="5">
        <f t="shared" si="30"/>
        <v>26.21</v>
      </c>
      <c r="T464" s="7">
        <f t="shared" si="31"/>
        <v>0.64668147051566738</v>
      </c>
    </row>
    <row r="465" spans="1:20" ht="15.6">
      <c r="A465" s="2">
        <v>1184</v>
      </c>
      <c r="B465" s="3">
        <v>46111</v>
      </c>
      <c r="C465" s="17">
        <f>YEAR(SalesDataTable[[#This Row],[Order Date]])</f>
        <v>2026</v>
      </c>
      <c r="D465" s="19" t="str">
        <f>"Q"&amp;ROUNDUP(MONTH(SalesDataTable[[#This Row],[Order Date]])/3,0)</f>
        <v>Q1</v>
      </c>
      <c r="E465" s="17">
        <f>MONTH(SalesDataTable[[#This Row],[Order Date]])</f>
        <v>3</v>
      </c>
      <c r="F465" s="19" t="str">
        <f>TEXT(SalesDataTable[[#This Row],[Order Date]],"MMM")</f>
        <v>Mar</v>
      </c>
      <c r="G465" s="4" t="s">
        <v>20</v>
      </c>
      <c r="H465" s="4" t="s">
        <v>33</v>
      </c>
      <c r="I465" s="4" t="s">
        <v>2</v>
      </c>
      <c r="J465" s="4" t="s">
        <v>3</v>
      </c>
      <c r="K465" s="4" t="s">
        <v>4</v>
      </c>
      <c r="L465" s="4" t="s">
        <v>22</v>
      </c>
      <c r="M465" s="8">
        <v>1</v>
      </c>
      <c r="N465" s="5">
        <v>49.46</v>
      </c>
      <c r="O465" s="6">
        <v>0</v>
      </c>
      <c r="P465" s="5">
        <v>23.04</v>
      </c>
      <c r="Q465" s="5">
        <f t="shared" si="28"/>
        <v>49.46</v>
      </c>
      <c r="R465" s="5">
        <f t="shared" si="29"/>
        <v>23.04</v>
      </c>
      <c r="S465" s="5">
        <f t="shared" si="30"/>
        <v>26.42</v>
      </c>
      <c r="T465" s="7">
        <f t="shared" si="31"/>
        <v>0.53416902547513145</v>
      </c>
    </row>
    <row r="466" spans="1:20" ht="15.6">
      <c r="A466" s="2">
        <v>1498</v>
      </c>
      <c r="B466" s="3">
        <v>46111</v>
      </c>
      <c r="C466" s="17">
        <f>YEAR(SalesDataTable[[#This Row],[Order Date]])</f>
        <v>2026</v>
      </c>
      <c r="D466" s="19" t="str">
        <f>"Q"&amp;ROUNDUP(MONTH(SalesDataTable[[#This Row],[Order Date]])/3,0)</f>
        <v>Q1</v>
      </c>
      <c r="E466" s="17">
        <f>MONTH(SalesDataTable[[#This Row],[Order Date]])</f>
        <v>3</v>
      </c>
      <c r="F466" s="19" t="str">
        <f>TEXT(SalesDataTable[[#This Row],[Order Date]],"MMM")</f>
        <v>Mar</v>
      </c>
      <c r="G466" s="4" t="s">
        <v>6</v>
      </c>
      <c r="H466" s="4" t="s">
        <v>49</v>
      </c>
      <c r="I466" s="4" t="s">
        <v>28</v>
      </c>
      <c r="J466" s="4" t="s">
        <v>16</v>
      </c>
      <c r="K466" s="4" t="s">
        <v>9</v>
      </c>
      <c r="L466" s="4" t="s">
        <v>17</v>
      </c>
      <c r="M466" s="8">
        <v>3</v>
      </c>
      <c r="N466" s="5">
        <v>142.46</v>
      </c>
      <c r="O466" s="6">
        <v>0</v>
      </c>
      <c r="P466" s="5">
        <v>79.650000000000006</v>
      </c>
      <c r="Q466" s="5">
        <f t="shared" si="28"/>
        <v>427.38</v>
      </c>
      <c r="R466" s="5">
        <f t="shared" si="29"/>
        <v>238.95000000000002</v>
      </c>
      <c r="S466" s="5">
        <f t="shared" si="30"/>
        <v>188.42999999999998</v>
      </c>
      <c r="T466" s="7">
        <f t="shared" si="31"/>
        <v>0.44089569001825069</v>
      </c>
    </row>
    <row r="467" spans="1:20" ht="15.6">
      <c r="A467" s="2">
        <v>2054</v>
      </c>
      <c r="B467" s="3">
        <v>46111</v>
      </c>
      <c r="C467" s="17">
        <f>YEAR(SalesDataTable[[#This Row],[Order Date]])</f>
        <v>2026</v>
      </c>
      <c r="D467" s="19" t="str">
        <f>"Q"&amp;ROUNDUP(MONTH(SalesDataTable[[#This Row],[Order Date]])/3,0)</f>
        <v>Q1</v>
      </c>
      <c r="E467" s="17">
        <f>MONTH(SalesDataTable[[#This Row],[Order Date]])</f>
        <v>3</v>
      </c>
      <c r="F467" s="19" t="str">
        <f>TEXT(SalesDataTable[[#This Row],[Order Date]],"MMM")</f>
        <v>Mar</v>
      </c>
      <c r="G467" s="4" t="s">
        <v>20</v>
      </c>
      <c r="H467" s="4" t="s">
        <v>47</v>
      </c>
      <c r="I467" s="4" t="s">
        <v>8</v>
      </c>
      <c r="J467" s="4" t="s">
        <v>16</v>
      </c>
      <c r="K467" s="4" t="s">
        <v>9</v>
      </c>
      <c r="L467" s="4" t="s">
        <v>17</v>
      </c>
      <c r="M467" s="8">
        <v>6</v>
      </c>
      <c r="N467" s="5">
        <v>142.18</v>
      </c>
      <c r="O467" s="6">
        <v>0.05</v>
      </c>
      <c r="P467" s="5">
        <v>80.94</v>
      </c>
      <c r="Q467" s="5">
        <f t="shared" si="28"/>
        <v>810.42600000000004</v>
      </c>
      <c r="R467" s="5">
        <f t="shared" si="29"/>
        <v>485.64</v>
      </c>
      <c r="S467" s="5">
        <f t="shared" si="30"/>
        <v>324.78600000000006</v>
      </c>
      <c r="T467" s="7">
        <f t="shared" si="31"/>
        <v>0.40075960050640036</v>
      </c>
    </row>
    <row r="468" spans="1:20" ht="15.6">
      <c r="A468" s="2">
        <v>2294</v>
      </c>
      <c r="B468" s="3">
        <v>46111</v>
      </c>
      <c r="C468" s="17">
        <f>YEAR(SalesDataTable[[#This Row],[Order Date]])</f>
        <v>2026</v>
      </c>
      <c r="D468" s="19" t="str">
        <f>"Q"&amp;ROUNDUP(MONTH(SalesDataTable[[#This Row],[Order Date]])/3,0)</f>
        <v>Q1</v>
      </c>
      <c r="E468" s="17">
        <f>MONTH(SalesDataTable[[#This Row],[Order Date]])</f>
        <v>3</v>
      </c>
      <c r="F468" s="19" t="str">
        <f>TEXT(SalesDataTable[[#This Row],[Order Date]],"MMM")</f>
        <v>Mar</v>
      </c>
      <c r="G468" s="4" t="s">
        <v>6</v>
      </c>
      <c r="H468" s="4" t="s">
        <v>49</v>
      </c>
      <c r="I468" s="4" t="s">
        <v>2</v>
      </c>
      <c r="J468" s="4" t="s">
        <v>13</v>
      </c>
      <c r="K468" s="4" t="s">
        <v>34</v>
      </c>
      <c r="L468" s="4" t="s">
        <v>35</v>
      </c>
      <c r="M468" s="8">
        <v>2</v>
      </c>
      <c r="N468" s="5">
        <v>41.04</v>
      </c>
      <c r="O468" s="6">
        <v>0</v>
      </c>
      <c r="P468" s="5">
        <v>15.03</v>
      </c>
      <c r="Q468" s="5">
        <f t="shared" si="28"/>
        <v>82.08</v>
      </c>
      <c r="R468" s="5">
        <f t="shared" si="29"/>
        <v>30.06</v>
      </c>
      <c r="S468" s="5">
        <f t="shared" si="30"/>
        <v>52.019999999999996</v>
      </c>
      <c r="T468" s="7">
        <f t="shared" si="31"/>
        <v>0.63377192982456132</v>
      </c>
    </row>
    <row r="469" spans="1:20" ht="15.6">
      <c r="A469" s="2">
        <v>2892</v>
      </c>
      <c r="B469" s="3">
        <v>46111</v>
      </c>
      <c r="C469" s="17">
        <f>YEAR(SalesDataTable[[#This Row],[Order Date]])</f>
        <v>2026</v>
      </c>
      <c r="D469" s="19" t="str">
        <f>"Q"&amp;ROUNDUP(MONTH(SalesDataTable[[#This Row],[Order Date]])/3,0)</f>
        <v>Q1</v>
      </c>
      <c r="E469" s="17">
        <f>MONTH(SalesDataTable[[#This Row],[Order Date]])</f>
        <v>3</v>
      </c>
      <c r="F469" s="19" t="str">
        <f>TEXT(SalesDataTable[[#This Row],[Order Date]],"MMM")</f>
        <v>Mar</v>
      </c>
      <c r="G469" s="4" t="s">
        <v>6</v>
      </c>
      <c r="H469" s="4" t="s">
        <v>43</v>
      </c>
      <c r="I469" s="4" t="s">
        <v>2</v>
      </c>
      <c r="J469" s="4" t="s">
        <v>3</v>
      </c>
      <c r="K469" s="4" t="s">
        <v>9</v>
      </c>
      <c r="L469" s="4" t="s">
        <v>17</v>
      </c>
      <c r="M469" s="8">
        <v>2</v>
      </c>
      <c r="N469" s="5">
        <v>145.06</v>
      </c>
      <c r="O469" s="6">
        <v>0.15</v>
      </c>
      <c r="P469" s="5">
        <v>77.08</v>
      </c>
      <c r="Q469" s="5">
        <f t="shared" si="28"/>
        <v>246.602</v>
      </c>
      <c r="R469" s="5">
        <f t="shared" si="29"/>
        <v>154.16</v>
      </c>
      <c r="S469" s="5">
        <f t="shared" si="30"/>
        <v>92.442000000000007</v>
      </c>
      <c r="T469" s="7">
        <f t="shared" si="31"/>
        <v>0.37486313979610875</v>
      </c>
    </row>
    <row r="470" spans="1:20" ht="15.6">
      <c r="A470" s="2">
        <v>3145</v>
      </c>
      <c r="B470" s="3">
        <v>46111</v>
      </c>
      <c r="C470" s="17">
        <f>YEAR(SalesDataTable[[#This Row],[Order Date]])</f>
        <v>2026</v>
      </c>
      <c r="D470" s="19" t="str">
        <f>"Q"&amp;ROUNDUP(MONTH(SalesDataTable[[#This Row],[Order Date]])/3,0)</f>
        <v>Q1</v>
      </c>
      <c r="E470" s="17">
        <f>MONTH(SalesDataTable[[#This Row],[Order Date]])</f>
        <v>3</v>
      </c>
      <c r="F470" s="19" t="str">
        <f>TEXT(SalesDataTable[[#This Row],[Order Date]],"MMM")</f>
        <v>Mar</v>
      </c>
      <c r="G470" s="4" t="s">
        <v>6</v>
      </c>
      <c r="H470" s="4" t="s">
        <v>41</v>
      </c>
      <c r="I470" s="4" t="s">
        <v>2</v>
      </c>
      <c r="J470" s="4" t="s">
        <v>3</v>
      </c>
      <c r="K470" s="4" t="s">
        <v>14</v>
      </c>
      <c r="L470" s="4" t="s">
        <v>44</v>
      </c>
      <c r="M470" s="8">
        <v>1</v>
      </c>
      <c r="N470" s="5">
        <v>130.72999999999999</v>
      </c>
      <c r="O470" s="6">
        <v>0</v>
      </c>
      <c r="P470" s="5">
        <v>66.17</v>
      </c>
      <c r="Q470" s="5">
        <f t="shared" si="28"/>
        <v>130.72999999999999</v>
      </c>
      <c r="R470" s="5">
        <f t="shared" si="29"/>
        <v>66.17</v>
      </c>
      <c r="S470" s="5">
        <f t="shared" si="30"/>
        <v>64.559999999999988</v>
      </c>
      <c r="T470" s="7">
        <f t="shared" si="31"/>
        <v>0.4938422703281572</v>
      </c>
    </row>
    <row r="471" spans="1:20" ht="15.6">
      <c r="A471" s="2">
        <v>3925</v>
      </c>
      <c r="B471" s="3">
        <v>46111</v>
      </c>
      <c r="C471" s="17">
        <f>YEAR(SalesDataTable[[#This Row],[Order Date]])</f>
        <v>2026</v>
      </c>
      <c r="D471" s="19" t="str">
        <f>"Q"&amp;ROUNDUP(MONTH(SalesDataTable[[#This Row],[Order Date]])/3,0)</f>
        <v>Q1</v>
      </c>
      <c r="E471" s="17">
        <f>MONTH(SalesDataTable[[#This Row],[Order Date]])</f>
        <v>3</v>
      </c>
      <c r="F471" s="19" t="str">
        <f>TEXT(SalesDataTable[[#This Row],[Order Date]],"MMM")</f>
        <v>Mar</v>
      </c>
      <c r="G471" s="4" t="s">
        <v>20</v>
      </c>
      <c r="H471" s="4" t="s">
        <v>47</v>
      </c>
      <c r="I471" s="4" t="s">
        <v>2</v>
      </c>
      <c r="J471" s="4" t="s">
        <v>16</v>
      </c>
      <c r="K471" s="4" t="s">
        <v>34</v>
      </c>
      <c r="L471" s="4" t="s">
        <v>42</v>
      </c>
      <c r="M471" s="8">
        <v>2</v>
      </c>
      <c r="N471" s="5">
        <v>36.630000000000003</v>
      </c>
      <c r="O471" s="6">
        <v>0</v>
      </c>
      <c r="P471" s="5">
        <v>14.31</v>
      </c>
      <c r="Q471" s="5">
        <f t="shared" si="28"/>
        <v>73.260000000000005</v>
      </c>
      <c r="R471" s="5">
        <f t="shared" si="29"/>
        <v>28.62</v>
      </c>
      <c r="S471" s="5">
        <f t="shared" si="30"/>
        <v>44.64</v>
      </c>
      <c r="T471" s="7">
        <f t="shared" si="31"/>
        <v>0.60933660933660927</v>
      </c>
    </row>
    <row r="472" spans="1:20" ht="15.6">
      <c r="A472" s="2">
        <v>2722</v>
      </c>
      <c r="B472" s="3">
        <v>46112</v>
      </c>
      <c r="C472" s="17">
        <f>YEAR(SalesDataTable[[#This Row],[Order Date]])</f>
        <v>2026</v>
      </c>
      <c r="D472" s="19" t="str">
        <f>"Q"&amp;ROUNDUP(MONTH(SalesDataTable[[#This Row],[Order Date]])/3,0)</f>
        <v>Q1</v>
      </c>
      <c r="E472" s="17">
        <f>MONTH(SalesDataTable[[#This Row],[Order Date]])</f>
        <v>3</v>
      </c>
      <c r="F472" s="19" t="str">
        <f>TEXT(SalesDataTable[[#This Row],[Order Date]],"MMM")</f>
        <v>Mar</v>
      </c>
      <c r="G472" s="4" t="s">
        <v>20</v>
      </c>
      <c r="H472" s="4" t="s">
        <v>47</v>
      </c>
      <c r="I472" s="4" t="s">
        <v>28</v>
      </c>
      <c r="J472" s="4" t="s">
        <v>13</v>
      </c>
      <c r="K472" s="4" t="s">
        <v>4</v>
      </c>
      <c r="L472" s="4" t="s">
        <v>22</v>
      </c>
      <c r="M472" s="8">
        <v>1</v>
      </c>
      <c r="N472" s="5">
        <v>50.99</v>
      </c>
      <c r="O472" s="6">
        <v>0.1</v>
      </c>
      <c r="P472" s="5">
        <v>21.86</v>
      </c>
      <c r="Q472" s="5">
        <f t="shared" si="28"/>
        <v>45.891000000000005</v>
      </c>
      <c r="R472" s="5">
        <f t="shared" si="29"/>
        <v>21.86</v>
      </c>
      <c r="S472" s="5">
        <f t="shared" si="30"/>
        <v>24.031000000000006</v>
      </c>
      <c r="T472" s="7">
        <f t="shared" si="31"/>
        <v>0.52365387548756848</v>
      </c>
    </row>
    <row r="473" spans="1:20" ht="15.6">
      <c r="A473" s="2">
        <v>2767</v>
      </c>
      <c r="B473" s="3">
        <v>46112</v>
      </c>
      <c r="C473" s="17">
        <f>YEAR(SalesDataTable[[#This Row],[Order Date]])</f>
        <v>2026</v>
      </c>
      <c r="D473" s="19" t="str">
        <f>"Q"&amp;ROUNDUP(MONTH(SalesDataTable[[#This Row],[Order Date]])/3,0)</f>
        <v>Q1</v>
      </c>
      <c r="E473" s="17">
        <f>MONTH(SalesDataTable[[#This Row],[Order Date]])</f>
        <v>3</v>
      </c>
      <c r="F473" s="19" t="str">
        <f>TEXT(SalesDataTable[[#This Row],[Order Date]],"MMM")</f>
        <v>Mar</v>
      </c>
      <c r="G473" s="4" t="s">
        <v>6</v>
      </c>
      <c r="H473" s="4" t="s">
        <v>27</v>
      </c>
      <c r="I473" s="4" t="s">
        <v>2</v>
      </c>
      <c r="J473" s="4" t="s">
        <v>3</v>
      </c>
      <c r="K473" s="4" t="s">
        <v>14</v>
      </c>
      <c r="L473" s="4" t="s">
        <v>44</v>
      </c>
      <c r="M473" s="8">
        <v>4</v>
      </c>
      <c r="N473" s="5">
        <v>134.18</v>
      </c>
      <c r="O473" s="6">
        <v>0</v>
      </c>
      <c r="P473" s="5">
        <v>66.430000000000007</v>
      </c>
      <c r="Q473" s="5">
        <f t="shared" si="28"/>
        <v>536.72</v>
      </c>
      <c r="R473" s="5">
        <f t="shared" si="29"/>
        <v>265.72000000000003</v>
      </c>
      <c r="S473" s="5">
        <f t="shared" si="30"/>
        <v>271</v>
      </c>
      <c r="T473" s="7">
        <f t="shared" si="31"/>
        <v>0.5049187658369354</v>
      </c>
    </row>
    <row r="474" spans="1:20" ht="15.6">
      <c r="A474" s="2">
        <v>3794</v>
      </c>
      <c r="B474" s="3">
        <v>46112</v>
      </c>
      <c r="C474" s="17">
        <f>YEAR(SalesDataTable[[#This Row],[Order Date]])</f>
        <v>2026</v>
      </c>
      <c r="D474" s="19" t="str">
        <f>"Q"&amp;ROUNDUP(MONTH(SalesDataTable[[#This Row],[Order Date]])/3,0)</f>
        <v>Q1</v>
      </c>
      <c r="E474" s="17">
        <f>MONTH(SalesDataTable[[#This Row],[Order Date]])</f>
        <v>3</v>
      </c>
      <c r="F474" s="19" t="str">
        <f>TEXT(SalesDataTable[[#This Row],[Order Date]],"MMM")</f>
        <v>Mar</v>
      </c>
      <c r="G474" s="4" t="s">
        <v>6</v>
      </c>
      <c r="H474" s="4" t="s">
        <v>43</v>
      </c>
      <c r="I474" s="4" t="s">
        <v>19</v>
      </c>
      <c r="J474" s="4" t="s">
        <v>16</v>
      </c>
      <c r="K474" s="4" t="s">
        <v>34</v>
      </c>
      <c r="L474" s="4" t="s">
        <v>45</v>
      </c>
      <c r="M474" s="8">
        <v>2</v>
      </c>
      <c r="N474" s="5">
        <v>50.86</v>
      </c>
      <c r="O474" s="6">
        <v>0.1</v>
      </c>
      <c r="P474" s="5">
        <v>21.76</v>
      </c>
      <c r="Q474" s="5">
        <f t="shared" si="28"/>
        <v>91.548000000000002</v>
      </c>
      <c r="R474" s="5">
        <f t="shared" si="29"/>
        <v>43.52</v>
      </c>
      <c r="S474" s="5">
        <f t="shared" si="30"/>
        <v>48.027999999999999</v>
      </c>
      <c r="T474" s="7">
        <f t="shared" si="31"/>
        <v>0.52462096386595003</v>
      </c>
    </row>
    <row r="475" spans="1:20" ht="15.6">
      <c r="A475" s="2">
        <v>3880</v>
      </c>
      <c r="B475" s="3">
        <v>46112</v>
      </c>
      <c r="C475" s="17">
        <f>YEAR(SalesDataTable[[#This Row],[Order Date]])</f>
        <v>2026</v>
      </c>
      <c r="D475" s="19" t="str">
        <f>"Q"&amp;ROUNDUP(MONTH(SalesDataTable[[#This Row],[Order Date]])/3,0)</f>
        <v>Q1</v>
      </c>
      <c r="E475" s="17">
        <f>MONTH(SalesDataTable[[#This Row],[Order Date]])</f>
        <v>3</v>
      </c>
      <c r="F475" s="19" t="str">
        <f>TEXT(SalesDataTable[[#This Row],[Order Date]],"MMM")</f>
        <v>Mar</v>
      </c>
      <c r="G475" s="4" t="s">
        <v>6</v>
      </c>
      <c r="H475" s="4" t="s">
        <v>43</v>
      </c>
      <c r="I475" s="4" t="s">
        <v>8</v>
      </c>
      <c r="J475" s="4" t="s">
        <v>16</v>
      </c>
      <c r="K475" s="4" t="s">
        <v>23</v>
      </c>
      <c r="L475" s="4" t="s">
        <v>51</v>
      </c>
      <c r="M475" s="8">
        <v>12</v>
      </c>
      <c r="N475" s="5">
        <v>124.86</v>
      </c>
      <c r="O475" s="6">
        <v>0.1</v>
      </c>
      <c r="P475" s="5">
        <v>60.82</v>
      </c>
      <c r="Q475" s="5">
        <f t="shared" si="28"/>
        <v>1348.4880000000001</v>
      </c>
      <c r="R475" s="5">
        <f t="shared" si="29"/>
        <v>729.84</v>
      </c>
      <c r="S475" s="5">
        <f t="shared" si="30"/>
        <v>618.64800000000002</v>
      </c>
      <c r="T475" s="7">
        <f t="shared" si="31"/>
        <v>0.45877160197198641</v>
      </c>
    </row>
    <row r="476" spans="1:20" ht="15.6">
      <c r="A476" s="2">
        <v>422</v>
      </c>
      <c r="B476" s="3">
        <v>46113</v>
      </c>
      <c r="C476" s="17">
        <f>YEAR(SalesDataTable[[#This Row],[Order Date]])</f>
        <v>2026</v>
      </c>
      <c r="D476" s="19" t="str">
        <f>"Q"&amp;ROUNDUP(MONTH(SalesDataTable[[#This Row],[Order Date]])/3,0)</f>
        <v>Q2</v>
      </c>
      <c r="E476" s="17">
        <f>MONTH(SalesDataTable[[#This Row],[Order Date]])</f>
        <v>4</v>
      </c>
      <c r="F476" s="19" t="str">
        <f>TEXT(SalesDataTable[[#This Row],[Order Date]],"MMM")</f>
        <v>Apr</v>
      </c>
      <c r="G476" s="4" t="s">
        <v>20</v>
      </c>
      <c r="H476" s="4" t="s">
        <v>21</v>
      </c>
      <c r="I476" s="4" t="s">
        <v>2</v>
      </c>
      <c r="J476" s="4" t="s">
        <v>16</v>
      </c>
      <c r="K476" s="4" t="s">
        <v>4</v>
      </c>
      <c r="L476" s="4" t="s">
        <v>5</v>
      </c>
      <c r="M476" s="8">
        <v>1</v>
      </c>
      <c r="N476" s="5">
        <v>81.760000000000005</v>
      </c>
      <c r="O476" s="6">
        <v>0.1</v>
      </c>
      <c r="P476" s="5">
        <v>42.78</v>
      </c>
      <c r="Q476" s="5">
        <f t="shared" si="28"/>
        <v>73.584000000000003</v>
      </c>
      <c r="R476" s="5">
        <f t="shared" si="29"/>
        <v>42.78</v>
      </c>
      <c r="S476" s="5">
        <f t="shared" si="30"/>
        <v>30.804000000000002</v>
      </c>
      <c r="T476" s="7">
        <f t="shared" si="31"/>
        <v>0.4186236138290933</v>
      </c>
    </row>
    <row r="477" spans="1:20" ht="15.6">
      <c r="A477" s="2">
        <v>495</v>
      </c>
      <c r="B477" s="3">
        <v>46113</v>
      </c>
      <c r="C477" s="17">
        <f>YEAR(SalesDataTable[[#This Row],[Order Date]])</f>
        <v>2026</v>
      </c>
      <c r="D477" s="19" t="str">
        <f>"Q"&amp;ROUNDUP(MONTH(SalesDataTable[[#This Row],[Order Date]])/3,0)</f>
        <v>Q2</v>
      </c>
      <c r="E477" s="17">
        <f>MONTH(SalesDataTable[[#This Row],[Order Date]])</f>
        <v>4</v>
      </c>
      <c r="F477" s="19" t="str">
        <f>TEXT(SalesDataTable[[#This Row],[Order Date]],"MMM")</f>
        <v>Apr</v>
      </c>
      <c r="G477" s="4" t="s">
        <v>6</v>
      </c>
      <c r="H477" s="4" t="s">
        <v>49</v>
      </c>
      <c r="I477" s="4" t="s">
        <v>19</v>
      </c>
      <c r="J477" s="4" t="s">
        <v>16</v>
      </c>
      <c r="K477" s="4" t="s">
        <v>14</v>
      </c>
      <c r="L477" s="4" t="s">
        <v>44</v>
      </c>
      <c r="M477" s="8">
        <v>1</v>
      </c>
      <c r="N477" s="5">
        <v>134.65</v>
      </c>
      <c r="O477" s="6">
        <v>0</v>
      </c>
      <c r="P477" s="5">
        <v>68.19</v>
      </c>
      <c r="Q477" s="5">
        <f t="shared" si="28"/>
        <v>134.65</v>
      </c>
      <c r="R477" s="5">
        <f t="shared" si="29"/>
        <v>68.19</v>
      </c>
      <c r="S477" s="5">
        <f t="shared" si="30"/>
        <v>66.460000000000008</v>
      </c>
      <c r="T477" s="7">
        <f t="shared" si="31"/>
        <v>0.49357593761604163</v>
      </c>
    </row>
    <row r="478" spans="1:20" ht="15.6">
      <c r="A478" s="2">
        <v>1517</v>
      </c>
      <c r="B478" s="3">
        <v>46113</v>
      </c>
      <c r="C478" s="17">
        <f>YEAR(SalesDataTable[[#This Row],[Order Date]])</f>
        <v>2026</v>
      </c>
      <c r="D478" s="19" t="str">
        <f>"Q"&amp;ROUNDUP(MONTH(SalesDataTable[[#This Row],[Order Date]])/3,0)</f>
        <v>Q2</v>
      </c>
      <c r="E478" s="17">
        <f>MONTH(SalesDataTable[[#This Row],[Order Date]])</f>
        <v>4</v>
      </c>
      <c r="F478" s="19" t="str">
        <f>TEXT(SalesDataTable[[#This Row],[Order Date]],"MMM")</f>
        <v>Apr</v>
      </c>
      <c r="G478" s="4" t="s">
        <v>11</v>
      </c>
      <c r="H478" s="4" t="s">
        <v>52</v>
      </c>
      <c r="I478" s="4" t="s">
        <v>2</v>
      </c>
      <c r="J478" s="4" t="s">
        <v>16</v>
      </c>
      <c r="K478" s="4" t="s">
        <v>4</v>
      </c>
      <c r="L478" s="4" t="s">
        <v>26</v>
      </c>
      <c r="M478" s="8">
        <v>1</v>
      </c>
      <c r="N478" s="5">
        <v>41.21</v>
      </c>
      <c r="O478" s="6">
        <v>0</v>
      </c>
      <c r="P478" s="5">
        <v>16.34</v>
      </c>
      <c r="Q478" s="5">
        <f t="shared" si="28"/>
        <v>41.21</v>
      </c>
      <c r="R478" s="5">
        <f t="shared" si="29"/>
        <v>16.34</v>
      </c>
      <c r="S478" s="5">
        <f t="shared" si="30"/>
        <v>24.87</v>
      </c>
      <c r="T478" s="7">
        <f t="shared" si="31"/>
        <v>0.60349429750060668</v>
      </c>
    </row>
    <row r="479" spans="1:20" ht="15.6">
      <c r="A479" s="2">
        <v>2391</v>
      </c>
      <c r="B479" s="3">
        <v>46113</v>
      </c>
      <c r="C479" s="17">
        <f>YEAR(SalesDataTable[[#This Row],[Order Date]])</f>
        <v>2026</v>
      </c>
      <c r="D479" s="19" t="str">
        <f>"Q"&amp;ROUNDUP(MONTH(SalesDataTable[[#This Row],[Order Date]])/3,0)</f>
        <v>Q2</v>
      </c>
      <c r="E479" s="17">
        <f>MONTH(SalesDataTable[[#This Row],[Order Date]])</f>
        <v>4</v>
      </c>
      <c r="F479" s="19" t="str">
        <f>TEXT(SalesDataTable[[#This Row],[Order Date]],"MMM")</f>
        <v>Apr</v>
      </c>
      <c r="G479" s="4" t="s">
        <v>6</v>
      </c>
      <c r="H479" s="4" t="s">
        <v>43</v>
      </c>
      <c r="I479" s="4" t="s">
        <v>2</v>
      </c>
      <c r="J479" s="4" t="s">
        <v>3</v>
      </c>
      <c r="K479" s="4" t="s">
        <v>34</v>
      </c>
      <c r="L479" s="4" t="s">
        <v>35</v>
      </c>
      <c r="M479" s="8">
        <v>2</v>
      </c>
      <c r="N479" s="5">
        <v>40.590000000000003</v>
      </c>
      <c r="O479" s="6">
        <v>0</v>
      </c>
      <c r="P479" s="5">
        <v>15.01</v>
      </c>
      <c r="Q479" s="5">
        <f t="shared" si="28"/>
        <v>81.180000000000007</v>
      </c>
      <c r="R479" s="5">
        <f t="shared" si="29"/>
        <v>30.02</v>
      </c>
      <c r="S479" s="5">
        <f t="shared" si="30"/>
        <v>51.160000000000011</v>
      </c>
      <c r="T479" s="7">
        <f t="shared" si="31"/>
        <v>0.63020448386302053</v>
      </c>
    </row>
    <row r="480" spans="1:20" ht="15.6">
      <c r="A480" s="2">
        <v>3809</v>
      </c>
      <c r="B480" s="3">
        <v>46113</v>
      </c>
      <c r="C480" s="17">
        <f>YEAR(SalesDataTable[[#This Row],[Order Date]])</f>
        <v>2026</v>
      </c>
      <c r="D480" s="19" t="str">
        <f>"Q"&amp;ROUNDUP(MONTH(SalesDataTable[[#This Row],[Order Date]])/3,0)</f>
        <v>Q2</v>
      </c>
      <c r="E480" s="17">
        <f>MONTH(SalesDataTable[[#This Row],[Order Date]])</f>
        <v>4</v>
      </c>
      <c r="F480" s="19" t="str">
        <f>TEXT(SalesDataTable[[#This Row],[Order Date]],"MMM")</f>
        <v>Apr</v>
      </c>
      <c r="G480" s="4" t="s">
        <v>0</v>
      </c>
      <c r="H480" s="4" t="s">
        <v>50</v>
      </c>
      <c r="I480" s="4" t="s">
        <v>2</v>
      </c>
      <c r="J480" s="4" t="s">
        <v>13</v>
      </c>
      <c r="K480" s="4" t="s">
        <v>23</v>
      </c>
      <c r="L480" s="4" t="s">
        <v>51</v>
      </c>
      <c r="M480" s="8">
        <v>3</v>
      </c>
      <c r="N480" s="5">
        <v>124.08</v>
      </c>
      <c r="O480" s="6">
        <v>0.05</v>
      </c>
      <c r="P480" s="5">
        <v>62.41</v>
      </c>
      <c r="Q480" s="5">
        <f t="shared" si="28"/>
        <v>353.62799999999999</v>
      </c>
      <c r="R480" s="5">
        <f t="shared" si="29"/>
        <v>187.23</v>
      </c>
      <c r="S480" s="5">
        <f t="shared" si="30"/>
        <v>166.398</v>
      </c>
      <c r="T480" s="7">
        <f t="shared" si="31"/>
        <v>0.47054531880959655</v>
      </c>
    </row>
    <row r="481" spans="1:20" ht="15.6">
      <c r="A481" s="2">
        <v>3958</v>
      </c>
      <c r="B481" s="3">
        <v>46113</v>
      </c>
      <c r="C481" s="17">
        <f>YEAR(SalesDataTable[[#This Row],[Order Date]])</f>
        <v>2026</v>
      </c>
      <c r="D481" s="19" t="str">
        <f>"Q"&amp;ROUNDUP(MONTH(SalesDataTable[[#This Row],[Order Date]])/3,0)</f>
        <v>Q2</v>
      </c>
      <c r="E481" s="17">
        <f>MONTH(SalesDataTable[[#This Row],[Order Date]])</f>
        <v>4</v>
      </c>
      <c r="F481" s="19" t="str">
        <f>TEXT(SalesDataTable[[#This Row],[Order Date]],"MMM")</f>
        <v>Apr</v>
      </c>
      <c r="G481" s="4" t="s">
        <v>6</v>
      </c>
      <c r="H481" s="4" t="s">
        <v>7</v>
      </c>
      <c r="I481" s="4" t="s">
        <v>2</v>
      </c>
      <c r="J481" s="4" t="s">
        <v>3</v>
      </c>
      <c r="K481" s="4" t="s">
        <v>23</v>
      </c>
      <c r="L481" s="4" t="s">
        <v>51</v>
      </c>
      <c r="M481" s="8">
        <v>2</v>
      </c>
      <c r="N481" s="5">
        <v>125.35</v>
      </c>
      <c r="O481" s="6">
        <v>0.15</v>
      </c>
      <c r="P481" s="5">
        <v>60.73</v>
      </c>
      <c r="Q481" s="5">
        <f t="shared" si="28"/>
        <v>213.095</v>
      </c>
      <c r="R481" s="5">
        <f t="shared" si="29"/>
        <v>121.46</v>
      </c>
      <c r="S481" s="5">
        <f t="shared" si="30"/>
        <v>91.635000000000005</v>
      </c>
      <c r="T481" s="7">
        <f t="shared" si="31"/>
        <v>0.43001947488209485</v>
      </c>
    </row>
    <row r="482" spans="1:20" ht="15.6">
      <c r="A482" s="2">
        <v>4418</v>
      </c>
      <c r="B482" s="3">
        <v>46113</v>
      </c>
      <c r="C482" s="17">
        <f>YEAR(SalesDataTable[[#This Row],[Order Date]])</f>
        <v>2026</v>
      </c>
      <c r="D482" s="19" t="str">
        <f>"Q"&amp;ROUNDUP(MONTH(SalesDataTable[[#This Row],[Order Date]])/3,0)</f>
        <v>Q2</v>
      </c>
      <c r="E482" s="17">
        <f>MONTH(SalesDataTable[[#This Row],[Order Date]])</f>
        <v>4</v>
      </c>
      <c r="F482" s="19" t="str">
        <f>TEXT(SalesDataTable[[#This Row],[Order Date]],"MMM")</f>
        <v>Apr</v>
      </c>
      <c r="G482" s="4" t="s">
        <v>6</v>
      </c>
      <c r="H482" s="4" t="s">
        <v>49</v>
      </c>
      <c r="I482" s="4" t="s">
        <v>28</v>
      </c>
      <c r="J482" s="4" t="s">
        <v>13</v>
      </c>
      <c r="K482" s="4" t="s">
        <v>34</v>
      </c>
      <c r="L482" s="4" t="s">
        <v>42</v>
      </c>
      <c r="M482" s="8">
        <v>3</v>
      </c>
      <c r="N482" s="5">
        <v>36.090000000000003</v>
      </c>
      <c r="O482" s="6">
        <v>0</v>
      </c>
      <c r="P482" s="5">
        <v>14.03</v>
      </c>
      <c r="Q482" s="5">
        <f t="shared" si="28"/>
        <v>108.27000000000001</v>
      </c>
      <c r="R482" s="5">
        <f t="shared" si="29"/>
        <v>42.089999999999996</v>
      </c>
      <c r="S482" s="5">
        <f t="shared" si="30"/>
        <v>66.180000000000007</v>
      </c>
      <c r="T482" s="7">
        <f t="shared" si="31"/>
        <v>0.61124965364366857</v>
      </c>
    </row>
    <row r="483" spans="1:20" ht="15.6">
      <c r="A483" s="2">
        <v>4693</v>
      </c>
      <c r="B483" s="3">
        <v>46113</v>
      </c>
      <c r="C483" s="17">
        <f>YEAR(SalesDataTable[[#This Row],[Order Date]])</f>
        <v>2026</v>
      </c>
      <c r="D483" s="19" t="str">
        <f>"Q"&amp;ROUNDUP(MONTH(SalesDataTable[[#This Row],[Order Date]])/3,0)</f>
        <v>Q2</v>
      </c>
      <c r="E483" s="17">
        <f>MONTH(SalesDataTable[[#This Row],[Order Date]])</f>
        <v>4</v>
      </c>
      <c r="F483" s="19" t="str">
        <f>TEXT(SalesDataTable[[#This Row],[Order Date]],"MMM")</f>
        <v>Apr</v>
      </c>
      <c r="G483" s="4" t="s">
        <v>6</v>
      </c>
      <c r="H483" s="4" t="s">
        <v>43</v>
      </c>
      <c r="I483" s="4" t="s">
        <v>8</v>
      </c>
      <c r="J483" s="4" t="s">
        <v>16</v>
      </c>
      <c r="K483" s="4" t="s">
        <v>9</v>
      </c>
      <c r="L483" s="4" t="s">
        <v>10</v>
      </c>
      <c r="M483" s="8">
        <v>15</v>
      </c>
      <c r="N483" s="5">
        <v>94.33</v>
      </c>
      <c r="O483" s="6">
        <v>0.1</v>
      </c>
      <c r="P483" s="5">
        <v>44.38</v>
      </c>
      <c r="Q483" s="5">
        <f t="shared" si="28"/>
        <v>1273.4550000000002</v>
      </c>
      <c r="R483" s="5">
        <f t="shared" si="29"/>
        <v>665.7</v>
      </c>
      <c r="S483" s="5">
        <f t="shared" si="30"/>
        <v>607.75500000000011</v>
      </c>
      <c r="T483" s="7">
        <f t="shared" si="31"/>
        <v>0.47724890161018652</v>
      </c>
    </row>
    <row r="484" spans="1:20" ht="15.6">
      <c r="A484" s="2">
        <v>193</v>
      </c>
      <c r="B484" s="3">
        <v>46114</v>
      </c>
      <c r="C484" s="17">
        <f>YEAR(SalesDataTable[[#This Row],[Order Date]])</f>
        <v>2026</v>
      </c>
      <c r="D484" s="19" t="str">
        <f>"Q"&amp;ROUNDUP(MONTH(SalesDataTable[[#This Row],[Order Date]])/3,0)</f>
        <v>Q2</v>
      </c>
      <c r="E484" s="17">
        <f>MONTH(SalesDataTable[[#This Row],[Order Date]])</f>
        <v>4</v>
      </c>
      <c r="F484" s="19" t="str">
        <f>TEXT(SalesDataTable[[#This Row],[Order Date]],"MMM")</f>
        <v>Apr</v>
      </c>
      <c r="G484" s="4" t="s">
        <v>20</v>
      </c>
      <c r="H484" s="4" t="s">
        <v>21</v>
      </c>
      <c r="I484" s="4" t="s">
        <v>19</v>
      </c>
      <c r="J484" s="4" t="s">
        <v>3</v>
      </c>
      <c r="K484" s="4" t="s">
        <v>14</v>
      </c>
      <c r="L484" s="4" t="s">
        <v>15</v>
      </c>
      <c r="M484" s="8">
        <v>1</v>
      </c>
      <c r="N484" s="5">
        <v>35.6</v>
      </c>
      <c r="O484" s="6">
        <v>0.1</v>
      </c>
      <c r="P484" s="5">
        <v>13.39</v>
      </c>
      <c r="Q484" s="5">
        <f t="shared" si="28"/>
        <v>32.04</v>
      </c>
      <c r="R484" s="5">
        <f t="shared" si="29"/>
        <v>13.39</v>
      </c>
      <c r="S484" s="5">
        <f t="shared" si="30"/>
        <v>18.649999999999999</v>
      </c>
      <c r="T484" s="7">
        <f t="shared" si="31"/>
        <v>0.58208489388264661</v>
      </c>
    </row>
    <row r="485" spans="1:20" ht="15.6">
      <c r="A485" s="2">
        <v>2246</v>
      </c>
      <c r="B485" s="3">
        <v>46114</v>
      </c>
      <c r="C485" s="17">
        <f>YEAR(SalesDataTable[[#This Row],[Order Date]])</f>
        <v>2026</v>
      </c>
      <c r="D485" s="19" t="str">
        <f>"Q"&amp;ROUNDUP(MONTH(SalesDataTable[[#This Row],[Order Date]])/3,0)</f>
        <v>Q2</v>
      </c>
      <c r="E485" s="17">
        <f>MONTH(SalesDataTable[[#This Row],[Order Date]])</f>
        <v>4</v>
      </c>
      <c r="F485" s="19" t="str">
        <f>TEXT(SalesDataTable[[#This Row],[Order Date]],"MMM")</f>
        <v>Apr</v>
      </c>
      <c r="G485" s="4" t="s">
        <v>6</v>
      </c>
      <c r="H485" s="4" t="s">
        <v>43</v>
      </c>
      <c r="I485" s="4" t="s">
        <v>28</v>
      </c>
      <c r="J485" s="4" t="s">
        <v>3</v>
      </c>
      <c r="K485" s="4" t="s">
        <v>4</v>
      </c>
      <c r="L485" s="4" t="s">
        <v>22</v>
      </c>
      <c r="M485" s="8">
        <v>1</v>
      </c>
      <c r="N485" s="5">
        <v>50.17</v>
      </c>
      <c r="O485" s="6">
        <v>0</v>
      </c>
      <c r="P485" s="5">
        <v>21.95</v>
      </c>
      <c r="Q485" s="5">
        <f t="shared" si="28"/>
        <v>50.17</v>
      </c>
      <c r="R485" s="5">
        <f t="shared" si="29"/>
        <v>21.95</v>
      </c>
      <c r="S485" s="5">
        <f t="shared" si="30"/>
        <v>28.220000000000002</v>
      </c>
      <c r="T485" s="7">
        <f t="shared" si="31"/>
        <v>0.56248754235598963</v>
      </c>
    </row>
    <row r="486" spans="1:20" ht="15.6">
      <c r="A486" s="2">
        <v>2556</v>
      </c>
      <c r="B486" s="3">
        <v>46114</v>
      </c>
      <c r="C486" s="17">
        <f>YEAR(SalesDataTable[[#This Row],[Order Date]])</f>
        <v>2026</v>
      </c>
      <c r="D486" s="19" t="str">
        <f>"Q"&amp;ROUNDUP(MONTH(SalesDataTable[[#This Row],[Order Date]])/3,0)</f>
        <v>Q2</v>
      </c>
      <c r="E486" s="17">
        <f>MONTH(SalesDataTable[[#This Row],[Order Date]])</f>
        <v>4</v>
      </c>
      <c r="F486" s="19" t="str">
        <f>TEXT(SalesDataTable[[#This Row],[Order Date]],"MMM")</f>
        <v>Apr</v>
      </c>
      <c r="G486" s="4" t="s">
        <v>20</v>
      </c>
      <c r="H486" s="4" t="s">
        <v>33</v>
      </c>
      <c r="I486" s="4" t="s">
        <v>2</v>
      </c>
      <c r="J486" s="4" t="s">
        <v>3</v>
      </c>
      <c r="K486" s="4" t="s">
        <v>9</v>
      </c>
      <c r="L486" s="4" t="s">
        <v>46</v>
      </c>
      <c r="M486" s="8">
        <v>2</v>
      </c>
      <c r="N486" s="5">
        <v>72.900000000000006</v>
      </c>
      <c r="O486" s="6">
        <v>0</v>
      </c>
      <c r="P486" s="5">
        <v>31.52</v>
      </c>
      <c r="Q486" s="5">
        <f t="shared" si="28"/>
        <v>145.80000000000001</v>
      </c>
      <c r="R486" s="5">
        <f t="shared" si="29"/>
        <v>63.04</v>
      </c>
      <c r="S486" s="5">
        <f t="shared" si="30"/>
        <v>82.760000000000019</v>
      </c>
      <c r="T486" s="7">
        <f t="shared" si="31"/>
        <v>0.5676268861454048</v>
      </c>
    </row>
    <row r="487" spans="1:20" ht="15.6">
      <c r="A487" s="2">
        <v>169</v>
      </c>
      <c r="B487" s="3">
        <v>46115</v>
      </c>
      <c r="C487" s="17">
        <f>YEAR(SalesDataTable[[#This Row],[Order Date]])</f>
        <v>2026</v>
      </c>
      <c r="D487" s="19" t="str">
        <f>"Q"&amp;ROUNDUP(MONTH(SalesDataTable[[#This Row],[Order Date]])/3,0)</f>
        <v>Q2</v>
      </c>
      <c r="E487" s="17">
        <f>MONTH(SalesDataTable[[#This Row],[Order Date]])</f>
        <v>4</v>
      </c>
      <c r="F487" s="19" t="str">
        <f>TEXT(SalesDataTable[[#This Row],[Order Date]],"MMM")</f>
        <v>Apr</v>
      </c>
      <c r="G487" s="4" t="s">
        <v>11</v>
      </c>
      <c r="H487" s="4" t="s">
        <v>52</v>
      </c>
      <c r="I487" s="4" t="s">
        <v>2</v>
      </c>
      <c r="J487" s="4" t="s">
        <v>13</v>
      </c>
      <c r="K487" s="4" t="s">
        <v>9</v>
      </c>
      <c r="L487" s="4" t="s">
        <v>10</v>
      </c>
      <c r="M487" s="8">
        <v>2</v>
      </c>
      <c r="N487" s="5">
        <v>93.48</v>
      </c>
      <c r="O487" s="6">
        <v>0</v>
      </c>
      <c r="P487" s="5">
        <v>45.15</v>
      </c>
      <c r="Q487" s="5">
        <f t="shared" si="28"/>
        <v>186.96</v>
      </c>
      <c r="R487" s="5">
        <f t="shared" si="29"/>
        <v>90.3</v>
      </c>
      <c r="S487" s="5">
        <f t="shared" si="30"/>
        <v>96.660000000000011</v>
      </c>
      <c r="T487" s="7">
        <f t="shared" si="31"/>
        <v>0.51700898587933253</v>
      </c>
    </row>
    <row r="488" spans="1:20" ht="15.6">
      <c r="A488" s="2">
        <v>877</v>
      </c>
      <c r="B488" s="3">
        <v>46115</v>
      </c>
      <c r="C488" s="17">
        <f>YEAR(SalesDataTable[[#This Row],[Order Date]])</f>
        <v>2026</v>
      </c>
      <c r="D488" s="19" t="str">
        <f>"Q"&amp;ROUNDUP(MONTH(SalesDataTable[[#This Row],[Order Date]])/3,0)</f>
        <v>Q2</v>
      </c>
      <c r="E488" s="17">
        <f>MONTH(SalesDataTable[[#This Row],[Order Date]])</f>
        <v>4</v>
      </c>
      <c r="F488" s="19" t="str">
        <f>TEXT(SalesDataTable[[#This Row],[Order Date]],"MMM")</f>
        <v>Apr</v>
      </c>
      <c r="G488" s="4" t="s">
        <v>6</v>
      </c>
      <c r="H488" s="4" t="s">
        <v>43</v>
      </c>
      <c r="I488" s="4" t="s">
        <v>2</v>
      </c>
      <c r="J488" s="4" t="s">
        <v>13</v>
      </c>
      <c r="K488" s="4" t="s">
        <v>23</v>
      </c>
      <c r="L488" s="4" t="s">
        <v>51</v>
      </c>
      <c r="M488" s="8">
        <v>1</v>
      </c>
      <c r="N488" s="5">
        <v>123.63</v>
      </c>
      <c r="O488" s="6">
        <v>0</v>
      </c>
      <c r="P488" s="5">
        <v>58.88</v>
      </c>
      <c r="Q488" s="5">
        <f t="shared" si="28"/>
        <v>123.63</v>
      </c>
      <c r="R488" s="5">
        <f t="shared" si="29"/>
        <v>58.88</v>
      </c>
      <c r="S488" s="5">
        <f t="shared" si="30"/>
        <v>64.75</v>
      </c>
      <c r="T488" s="7">
        <f t="shared" si="31"/>
        <v>0.52374019250990866</v>
      </c>
    </row>
    <row r="489" spans="1:20" ht="15.6">
      <c r="A489" s="2">
        <v>2023</v>
      </c>
      <c r="B489" s="3">
        <v>46115</v>
      </c>
      <c r="C489" s="17">
        <f>YEAR(SalesDataTable[[#This Row],[Order Date]])</f>
        <v>2026</v>
      </c>
      <c r="D489" s="19" t="str">
        <f>"Q"&amp;ROUNDUP(MONTH(SalesDataTable[[#This Row],[Order Date]])/3,0)</f>
        <v>Q2</v>
      </c>
      <c r="E489" s="17">
        <f>MONTH(SalesDataTable[[#This Row],[Order Date]])</f>
        <v>4</v>
      </c>
      <c r="F489" s="19" t="str">
        <f>TEXT(SalesDataTable[[#This Row],[Order Date]],"MMM")</f>
        <v>Apr</v>
      </c>
      <c r="G489" s="4" t="s">
        <v>6</v>
      </c>
      <c r="H489" s="4" t="s">
        <v>43</v>
      </c>
      <c r="I489" s="4" t="s">
        <v>2</v>
      </c>
      <c r="J489" s="4" t="s">
        <v>13</v>
      </c>
      <c r="K489" s="4" t="s">
        <v>14</v>
      </c>
      <c r="L489" s="4" t="s">
        <v>48</v>
      </c>
      <c r="M489" s="8">
        <v>3</v>
      </c>
      <c r="N489" s="5">
        <v>168.37</v>
      </c>
      <c r="O489" s="6">
        <v>0</v>
      </c>
      <c r="P489" s="5">
        <v>87.15</v>
      </c>
      <c r="Q489" s="5">
        <f t="shared" si="28"/>
        <v>505.11</v>
      </c>
      <c r="R489" s="5">
        <f t="shared" si="29"/>
        <v>261.45000000000005</v>
      </c>
      <c r="S489" s="5">
        <f t="shared" si="30"/>
        <v>243.65999999999997</v>
      </c>
      <c r="T489" s="7">
        <f t="shared" si="31"/>
        <v>0.4823899744610084</v>
      </c>
    </row>
    <row r="490" spans="1:20" ht="15.6">
      <c r="A490" s="2">
        <v>2548</v>
      </c>
      <c r="B490" s="3">
        <v>46115</v>
      </c>
      <c r="C490" s="17">
        <f>YEAR(SalesDataTable[[#This Row],[Order Date]])</f>
        <v>2026</v>
      </c>
      <c r="D490" s="19" t="str">
        <f>"Q"&amp;ROUNDUP(MONTH(SalesDataTable[[#This Row],[Order Date]])/3,0)</f>
        <v>Q2</v>
      </c>
      <c r="E490" s="17">
        <f>MONTH(SalesDataTable[[#This Row],[Order Date]])</f>
        <v>4</v>
      </c>
      <c r="F490" s="19" t="str">
        <f>TEXT(SalesDataTable[[#This Row],[Order Date]],"MMM")</f>
        <v>Apr</v>
      </c>
      <c r="G490" s="4" t="s">
        <v>0</v>
      </c>
      <c r="H490" s="4" t="s">
        <v>36</v>
      </c>
      <c r="I490" s="4" t="s">
        <v>28</v>
      </c>
      <c r="J490" s="4" t="s">
        <v>13</v>
      </c>
      <c r="K490" s="4" t="s">
        <v>4</v>
      </c>
      <c r="L490" s="4" t="s">
        <v>22</v>
      </c>
      <c r="M490" s="8">
        <v>4</v>
      </c>
      <c r="N490" s="5">
        <v>51.68</v>
      </c>
      <c r="O490" s="6">
        <v>0.05</v>
      </c>
      <c r="P490" s="5">
        <v>23.09</v>
      </c>
      <c r="Q490" s="5">
        <f t="shared" si="28"/>
        <v>196.38399999999999</v>
      </c>
      <c r="R490" s="5">
        <f t="shared" si="29"/>
        <v>92.36</v>
      </c>
      <c r="S490" s="5">
        <f t="shared" si="30"/>
        <v>104.02399999999999</v>
      </c>
      <c r="T490" s="7">
        <f t="shared" si="31"/>
        <v>0.52969692031937421</v>
      </c>
    </row>
    <row r="491" spans="1:20" ht="15.6">
      <c r="A491" s="2">
        <v>2602</v>
      </c>
      <c r="B491" s="3">
        <v>46115</v>
      </c>
      <c r="C491" s="17">
        <f>YEAR(SalesDataTable[[#This Row],[Order Date]])</f>
        <v>2026</v>
      </c>
      <c r="D491" s="19" t="str">
        <f>"Q"&amp;ROUNDUP(MONTH(SalesDataTable[[#This Row],[Order Date]])/3,0)</f>
        <v>Q2</v>
      </c>
      <c r="E491" s="17">
        <f>MONTH(SalesDataTable[[#This Row],[Order Date]])</f>
        <v>4</v>
      </c>
      <c r="F491" s="19" t="str">
        <f>TEXT(SalesDataTable[[#This Row],[Order Date]],"MMM")</f>
        <v>Apr</v>
      </c>
      <c r="G491" s="4" t="s">
        <v>6</v>
      </c>
      <c r="H491" s="4" t="s">
        <v>43</v>
      </c>
      <c r="I491" s="4" t="s">
        <v>28</v>
      </c>
      <c r="J491" s="4" t="s">
        <v>13</v>
      </c>
      <c r="K491" s="4" t="s">
        <v>4</v>
      </c>
      <c r="L491" s="4" t="s">
        <v>26</v>
      </c>
      <c r="M491" s="8">
        <v>1</v>
      </c>
      <c r="N491" s="5">
        <v>40.159999999999997</v>
      </c>
      <c r="O491" s="6">
        <v>0</v>
      </c>
      <c r="P491" s="5">
        <v>16.77</v>
      </c>
      <c r="Q491" s="5">
        <f t="shared" si="28"/>
        <v>40.159999999999997</v>
      </c>
      <c r="R491" s="5">
        <f t="shared" si="29"/>
        <v>16.77</v>
      </c>
      <c r="S491" s="5">
        <f t="shared" si="30"/>
        <v>23.389999999999997</v>
      </c>
      <c r="T491" s="7">
        <f t="shared" si="31"/>
        <v>0.58242031872509958</v>
      </c>
    </row>
    <row r="492" spans="1:20" ht="15.6">
      <c r="A492" s="2">
        <v>3229</v>
      </c>
      <c r="B492" s="3">
        <v>46115</v>
      </c>
      <c r="C492" s="17">
        <f>YEAR(SalesDataTable[[#This Row],[Order Date]])</f>
        <v>2026</v>
      </c>
      <c r="D492" s="19" t="str">
        <f>"Q"&amp;ROUNDUP(MONTH(SalesDataTable[[#This Row],[Order Date]])/3,0)</f>
        <v>Q2</v>
      </c>
      <c r="E492" s="17">
        <f>MONTH(SalesDataTable[[#This Row],[Order Date]])</f>
        <v>4</v>
      </c>
      <c r="F492" s="19" t="str">
        <f>TEXT(SalesDataTable[[#This Row],[Order Date]],"MMM")</f>
        <v>Apr</v>
      </c>
      <c r="G492" s="4" t="s">
        <v>20</v>
      </c>
      <c r="H492" s="4" t="s">
        <v>47</v>
      </c>
      <c r="I492" s="4" t="s">
        <v>19</v>
      </c>
      <c r="J492" s="4" t="s">
        <v>3</v>
      </c>
      <c r="K492" s="4" t="s">
        <v>14</v>
      </c>
      <c r="L492" s="4" t="s">
        <v>15</v>
      </c>
      <c r="M492" s="8">
        <v>3</v>
      </c>
      <c r="N492" s="5">
        <v>36.17</v>
      </c>
      <c r="O492" s="6">
        <v>0.1</v>
      </c>
      <c r="P492" s="5">
        <v>13.65</v>
      </c>
      <c r="Q492" s="5">
        <f t="shared" si="28"/>
        <v>97.659000000000006</v>
      </c>
      <c r="R492" s="5">
        <f t="shared" si="29"/>
        <v>40.950000000000003</v>
      </c>
      <c r="S492" s="5">
        <f t="shared" si="30"/>
        <v>56.709000000000003</v>
      </c>
      <c r="T492" s="7">
        <f t="shared" si="31"/>
        <v>0.58068380794396834</v>
      </c>
    </row>
    <row r="493" spans="1:20" ht="15.6">
      <c r="A493" s="2">
        <v>3261</v>
      </c>
      <c r="B493" s="3">
        <v>46115</v>
      </c>
      <c r="C493" s="17">
        <f>YEAR(SalesDataTable[[#This Row],[Order Date]])</f>
        <v>2026</v>
      </c>
      <c r="D493" s="19" t="str">
        <f>"Q"&amp;ROUNDUP(MONTH(SalesDataTable[[#This Row],[Order Date]])/3,0)</f>
        <v>Q2</v>
      </c>
      <c r="E493" s="17">
        <f>MONTH(SalesDataTable[[#This Row],[Order Date]])</f>
        <v>4</v>
      </c>
      <c r="F493" s="19" t="str">
        <f>TEXT(SalesDataTable[[#This Row],[Order Date]],"MMM")</f>
        <v>Apr</v>
      </c>
      <c r="G493" s="4" t="s">
        <v>11</v>
      </c>
      <c r="H493" s="4" t="s">
        <v>39</v>
      </c>
      <c r="I493" s="4" t="s">
        <v>2</v>
      </c>
      <c r="J493" s="4" t="s">
        <v>13</v>
      </c>
      <c r="K493" s="4" t="s">
        <v>14</v>
      </c>
      <c r="L493" s="4" t="s">
        <v>44</v>
      </c>
      <c r="M493" s="8">
        <v>4</v>
      </c>
      <c r="N493" s="5">
        <v>130.55000000000001</v>
      </c>
      <c r="O493" s="6">
        <v>0</v>
      </c>
      <c r="P493" s="5">
        <v>67.66</v>
      </c>
      <c r="Q493" s="5">
        <f t="shared" si="28"/>
        <v>522.20000000000005</v>
      </c>
      <c r="R493" s="5">
        <f t="shared" si="29"/>
        <v>270.64</v>
      </c>
      <c r="S493" s="5">
        <f t="shared" si="30"/>
        <v>251.56000000000006</v>
      </c>
      <c r="T493" s="7">
        <f t="shared" si="31"/>
        <v>0.48173113749521262</v>
      </c>
    </row>
    <row r="494" spans="1:20" ht="15.6">
      <c r="A494" s="2">
        <v>3621</v>
      </c>
      <c r="B494" s="3">
        <v>46115</v>
      </c>
      <c r="C494" s="17">
        <f>YEAR(SalesDataTable[[#This Row],[Order Date]])</f>
        <v>2026</v>
      </c>
      <c r="D494" s="19" t="str">
        <f>"Q"&amp;ROUNDUP(MONTH(SalesDataTable[[#This Row],[Order Date]])/3,0)</f>
        <v>Q2</v>
      </c>
      <c r="E494" s="17">
        <f>MONTH(SalesDataTable[[#This Row],[Order Date]])</f>
        <v>4</v>
      </c>
      <c r="F494" s="19" t="str">
        <f>TEXT(SalesDataTable[[#This Row],[Order Date]],"MMM")</f>
        <v>Apr</v>
      </c>
      <c r="G494" s="4" t="s">
        <v>20</v>
      </c>
      <c r="H494" s="4" t="s">
        <v>33</v>
      </c>
      <c r="I494" s="4" t="s">
        <v>2</v>
      </c>
      <c r="J494" s="4" t="s">
        <v>13</v>
      </c>
      <c r="K494" s="4" t="s">
        <v>4</v>
      </c>
      <c r="L494" s="4" t="s">
        <v>30</v>
      </c>
      <c r="M494" s="8">
        <v>2</v>
      </c>
      <c r="N494" s="5">
        <v>102.63</v>
      </c>
      <c r="O494" s="6">
        <v>0</v>
      </c>
      <c r="P494" s="5">
        <v>50.19</v>
      </c>
      <c r="Q494" s="5">
        <f t="shared" si="28"/>
        <v>205.26</v>
      </c>
      <c r="R494" s="5">
        <f t="shared" si="29"/>
        <v>100.38</v>
      </c>
      <c r="S494" s="5">
        <f t="shared" si="30"/>
        <v>104.88</v>
      </c>
      <c r="T494" s="7">
        <f t="shared" si="31"/>
        <v>0.51096170710318622</v>
      </c>
    </row>
    <row r="495" spans="1:20" ht="15.6">
      <c r="A495" s="2">
        <v>4681</v>
      </c>
      <c r="B495" s="3">
        <v>46115</v>
      </c>
      <c r="C495" s="17">
        <f>YEAR(SalesDataTable[[#This Row],[Order Date]])</f>
        <v>2026</v>
      </c>
      <c r="D495" s="19" t="str">
        <f>"Q"&amp;ROUNDUP(MONTH(SalesDataTable[[#This Row],[Order Date]])/3,0)</f>
        <v>Q2</v>
      </c>
      <c r="E495" s="17">
        <f>MONTH(SalesDataTable[[#This Row],[Order Date]])</f>
        <v>4</v>
      </c>
      <c r="F495" s="19" t="str">
        <f>TEXT(SalesDataTable[[#This Row],[Order Date]],"MMM")</f>
        <v>Apr</v>
      </c>
      <c r="G495" s="4" t="s">
        <v>20</v>
      </c>
      <c r="H495" s="4" t="s">
        <v>47</v>
      </c>
      <c r="I495" s="4" t="s">
        <v>28</v>
      </c>
      <c r="J495" s="4" t="s">
        <v>3</v>
      </c>
      <c r="K495" s="4" t="s">
        <v>4</v>
      </c>
      <c r="L495" s="4" t="s">
        <v>5</v>
      </c>
      <c r="M495" s="8">
        <v>6</v>
      </c>
      <c r="N495" s="5">
        <v>81.239999999999995</v>
      </c>
      <c r="O495" s="6">
        <v>0</v>
      </c>
      <c r="P495" s="5">
        <v>43.28</v>
      </c>
      <c r="Q495" s="5">
        <f t="shared" si="28"/>
        <v>487.43999999999994</v>
      </c>
      <c r="R495" s="5">
        <f t="shared" si="29"/>
        <v>259.68</v>
      </c>
      <c r="S495" s="5">
        <f t="shared" si="30"/>
        <v>227.75999999999993</v>
      </c>
      <c r="T495" s="7">
        <f t="shared" si="31"/>
        <v>0.46725750861644505</v>
      </c>
    </row>
    <row r="496" spans="1:20" ht="15.6">
      <c r="A496" s="2">
        <v>4954</v>
      </c>
      <c r="B496" s="3">
        <v>46115</v>
      </c>
      <c r="C496" s="17">
        <f>YEAR(SalesDataTable[[#This Row],[Order Date]])</f>
        <v>2026</v>
      </c>
      <c r="D496" s="19" t="str">
        <f>"Q"&amp;ROUNDUP(MONTH(SalesDataTable[[#This Row],[Order Date]])/3,0)</f>
        <v>Q2</v>
      </c>
      <c r="E496" s="17">
        <f>MONTH(SalesDataTable[[#This Row],[Order Date]])</f>
        <v>4</v>
      </c>
      <c r="F496" s="19" t="str">
        <f>TEXT(SalesDataTable[[#This Row],[Order Date]],"MMM")</f>
        <v>Apr</v>
      </c>
      <c r="G496" s="4" t="s">
        <v>20</v>
      </c>
      <c r="H496" s="4" t="s">
        <v>33</v>
      </c>
      <c r="I496" s="4" t="s">
        <v>2</v>
      </c>
      <c r="J496" s="4" t="s">
        <v>13</v>
      </c>
      <c r="K496" s="4" t="s">
        <v>9</v>
      </c>
      <c r="L496" s="4" t="s">
        <v>46</v>
      </c>
      <c r="M496" s="8">
        <v>3</v>
      </c>
      <c r="N496" s="5">
        <v>72.11</v>
      </c>
      <c r="O496" s="6">
        <v>0.05</v>
      </c>
      <c r="P496" s="5">
        <v>31.63</v>
      </c>
      <c r="Q496" s="5">
        <f t="shared" si="28"/>
        <v>205.51349999999996</v>
      </c>
      <c r="R496" s="5">
        <f t="shared" si="29"/>
        <v>94.89</v>
      </c>
      <c r="S496" s="5">
        <f t="shared" si="30"/>
        <v>110.62349999999996</v>
      </c>
      <c r="T496" s="7">
        <f t="shared" si="31"/>
        <v>0.5382785072513484</v>
      </c>
    </row>
    <row r="497" spans="1:20" ht="15.6">
      <c r="A497" s="2">
        <v>1153</v>
      </c>
      <c r="B497" s="3">
        <v>46116</v>
      </c>
      <c r="C497" s="17">
        <f>YEAR(SalesDataTable[[#This Row],[Order Date]])</f>
        <v>2026</v>
      </c>
      <c r="D497" s="19" t="str">
        <f>"Q"&amp;ROUNDUP(MONTH(SalesDataTable[[#This Row],[Order Date]])/3,0)</f>
        <v>Q2</v>
      </c>
      <c r="E497" s="17">
        <f>MONTH(SalesDataTable[[#This Row],[Order Date]])</f>
        <v>4</v>
      </c>
      <c r="F497" s="19" t="str">
        <f>TEXT(SalesDataTable[[#This Row],[Order Date]],"MMM")</f>
        <v>Apr</v>
      </c>
      <c r="G497" s="4" t="s">
        <v>11</v>
      </c>
      <c r="H497" s="4" t="s">
        <v>52</v>
      </c>
      <c r="I497" s="4" t="s">
        <v>19</v>
      </c>
      <c r="J497" s="4" t="s">
        <v>13</v>
      </c>
      <c r="K497" s="4" t="s">
        <v>9</v>
      </c>
      <c r="L497" s="4" t="s">
        <v>10</v>
      </c>
      <c r="M497" s="8">
        <v>4</v>
      </c>
      <c r="N497" s="5">
        <v>90.15</v>
      </c>
      <c r="O497" s="6">
        <v>0</v>
      </c>
      <c r="P497" s="5">
        <v>44.9</v>
      </c>
      <c r="Q497" s="5">
        <f t="shared" si="28"/>
        <v>360.6</v>
      </c>
      <c r="R497" s="5">
        <f t="shared" si="29"/>
        <v>179.6</v>
      </c>
      <c r="S497" s="5">
        <f t="shared" si="30"/>
        <v>181.00000000000003</v>
      </c>
      <c r="T497" s="7">
        <f t="shared" si="31"/>
        <v>0.50194120909595119</v>
      </c>
    </row>
    <row r="498" spans="1:20" ht="15.6">
      <c r="A498" s="2">
        <v>1383</v>
      </c>
      <c r="B498" s="3">
        <v>46116</v>
      </c>
      <c r="C498" s="17">
        <f>YEAR(SalesDataTable[[#This Row],[Order Date]])</f>
        <v>2026</v>
      </c>
      <c r="D498" s="19" t="str">
        <f>"Q"&amp;ROUNDUP(MONTH(SalesDataTable[[#This Row],[Order Date]])/3,0)</f>
        <v>Q2</v>
      </c>
      <c r="E498" s="17">
        <f>MONTH(SalesDataTable[[#This Row],[Order Date]])</f>
        <v>4</v>
      </c>
      <c r="F498" s="19" t="str">
        <f>TEXT(SalesDataTable[[#This Row],[Order Date]],"MMM")</f>
        <v>Apr</v>
      </c>
      <c r="G498" s="4" t="s">
        <v>20</v>
      </c>
      <c r="H498" s="4" t="s">
        <v>21</v>
      </c>
      <c r="I498" s="4" t="s">
        <v>19</v>
      </c>
      <c r="J498" s="4" t="s">
        <v>3</v>
      </c>
      <c r="K498" s="4" t="s">
        <v>4</v>
      </c>
      <c r="L498" s="4" t="s">
        <v>22</v>
      </c>
      <c r="M498" s="8">
        <v>1</v>
      </c>
      <c r="N498" s="5">
        <v>50.7</v>
      </c>
      <c r="O498" s="6">
        <v>0.05</v>
      </c>
      <c r="P498" s="5">
        <v>21.85</v>
      </c>
      <c r="Q498" s="5">
        <f t="shared" si="28"/>
        <v>48.164999999999999</v>
      </c>
      <c r="R498" s="5">
        <f t="shared" si="29"/>
        <v>21.85</v>
      </c>
      <c r="S498" s="5">
        <f t="shared" si="30"/>
        <v>26.314999999999998</v>
      </c>
      <c r="T498" s="7">
        <f t="shared" si="31"/>
        <v>0.54635108481262329</v>
      </c>
    </row>
    <row r="499" spans="1:20" ht="15.6">
      <c r="A499" s="2">
        <v>2583</v>
      </c>
      <c r="B499" s="3">
        <v>46116</v>
      </c>
      <c r="C499" s="17">
        <f>YEAR(SalesDataTable[[#This Row],[Order Date]])</f>
        <v>2026</v>
      </c>
      <c r="D499" s="19" t="str">
        <f>"Q"&amp;ROUNDUP(MONTH(SalesDataTable[[#This Row],[Order Date]])/3,0)</f>
        <v>Q2</v>
      </c>
      <c r="E499" s="17">
        <f>MONTH(SalesDataTable[[#This Row],[Order Date]])</f>
        <v>4</v>
      </c>
      <c r="F499" s="19" t="str">
        <f>TEXT(SalesDataTable[[#This Row],[Order Date]],"MMM")</f>
        <v>Apr</v>
      </c>
      <c r="G499" s="4" t="s">
        <v>0</v>
      </c>
      <c r="H499" s="4" t="s">
        <v>1</v>
      </c>
      <c r="I499" s="4" t="s">
        <v>2</v>
      </c>
      <c r="J499" s="4" t="s">
        <v>3</v>
      </c>
      <c r="K499" s="4" t="s">
        <v>34</v>
      </c>
      <c r="L499" s="4" t="s">
        <v>35</v>
      </c>
      <c r="M499" s="8">
        <v>1</v>
      </c>
      <c r="N499" s="5">
        <v>41.13</v>
      </c>
      <c r="O499" s="6">
        <v>0</v>
      </c>
      <c r="P499" s="5">
        <v>15.04</v>
      </c>
      <c r="Q499" s="5">
        <f t="shared" si="28"/>
        <v>41.13</v>
      </c>
      <c r="R499" s="5">
        <f t="shared" si="29"/>
        <v>15.04</v>
      </c>
      <c r="S499" s="5">
        <f t="shared" si="30"/>
        <v>26.090000000000003</v>
      </c>
      <c r="T499" s="7">
        <f t="shared" si="31"/>
        <v>0.63433017262338931</v>
      </c>
    </row>
    <row r="500" spans="1:20" ht="15.6">
      <c r="A500" s="2">
        <v>4074</v>
      </c>
      <c r="B500" s="3">
        <v>46116</v>
      </c>
      <c r="C500" s="17">
        <f>YEAR(SalesDataTable[[#This Row],[Order Date]])</f>
        <v>2026</v>
      </c>
      <c r="D500" s="19" t="str">
        <f>"Q"&amp;ROUNDUP(MONTH(SalesDataTable[[#This Row],[Order Date]])/3,0)</f>
        <v>Q2</v>
      </c>
      <c r="E500" s="17">
        <f>MONTH(SalesDataTable[[#This Row],[Order Date]])</f>
        <v>4</v>
      </c>
      <c r="F500" s="19" t="str">
        <f>TEXT(SalesDataTable[[#This Row],[Order Date]],"MMM")</f>
        <v>Apr</v>
      </c>
      <c r="G500" s="4" t="s">
        <v>6</v>
      </c>
      <c r="H500" s="4" t="s">
        <v>7</v>
      </c>
      <c r="I500" s="4" t="s">
        <v>19</v>
      </c>
      <c r="J500" s="4" t="s">
        <v>3</v>
      </c>
      <c r="K500" s="4" t="s">
        <v>23</v>
      </c>
      <c r="L500" s="4" t="s">
        <v>51</v>
      </c>
      <c r="M500" s="8">
        <v>1</v>
      </c>
      <c r="N500" s="5">
        <v>121.66</v>
      </c>
      <c r="O500" s="6">
        <v>0</v>
      </c>
      <c r="P500" s="5">
        <v>61.37</v>
      </c>
      <c r="Q500" s="5">
        <f t="shared" si="28"/>
        <v>121.66</v>
      </c>
      <c r="R500" s="5">
        <f t="shared" si="29"/>
        <v>61.37</v>
      </c>
      <c r="S500" s="5">
        <f t="shared" si="30"/>
        <v>60.29</v>
      </c>
      <c r="T500" s="7">
        <f t="shared" si="31"/>
        <v>0.49556140062469178</v>
      </c>
    </row>
    <row r="501" spans="1:20" ht="15.6">
      <c r="A501" s="2">
        <v>4301</v>
      </c>
      <c r="B501" s="3">
        <v>46116</v>
      </c>
      <c r="C501" s="17">
        <f>YEAR(SalesDataTable[[#This Row],[Order Date]])</f>
        <v>2026</v>
      </c>
      <c r="D501" s="19" t="str">
        <f>"Q"&amp;ROUNDUP(MONTH(SalesDataTable[[#This Row],[Order Date]])/3,0)</f>
        <v>Q2</v>
      </c>
      <c r="E501" s="17">
        <f>MONTH(SalesDataTable[[#This Row],[Order Date]])</f>
        <v>4</v>
      </c>
      <c r="F501" s="19" t="str">
        <f>TEXT(SalesDataTable[[#This Row],[Order Date]],"MMM")</f>
        <v>Apr</v>
      </c>
      <c r="G501" s="4" t="s">
        <v>11</v>
      </c>
      <c r="H501" s="4" t="s">
        <v>52</v>
      </c>
      <c r="I501" s="4" t="s">
        <v>19</v>
      </c>
      <c r="J501" s="4" t="s">
        <v>13</v>
      </c>
      <c r="K501" s="4" t="s">
        <v>34</v>
      </c>
      <c r="L501" s="4" t="s">
        <v>38</v>
      </c>
      <c r="M501" s="8">
        <v>1</v>
      </c>
      <c r="N501" s="5">
        <v>122.77</v>
      </c>
      <c r="O501" s="6">
        <v>0.1</v>
      </c>
      <c r="P501" s="5">
        <v>70.59</v>
      </c>
      <c r="Q501" s="5">
        <f t="shared" si="28"/>
        <v>110.49299999999999</v>
      </c>
      <c r="R501" s="5">
        <f t="shared" si="29"/>
        <v>70.59</v>
      </c>
      <c r="S501" s="5">
        <f t="shared" si="30"/>
        <v>39.902999999999992</v>
      </c>
      <c r="T501" s="7">
        <f t="shared" si="31"/>
        <v>0.36113599956558329</v>
      </c>
    </row>
    <row r="502" spans="1:20" ht="15.6">
      <c r="A502" s="2">
        <v>4692</v>
      </c>
      <c r="B502" s="3">
        <v>46116</v>
      </c>
      <c r="C502" s="17">
        <f>YEAR(SalesDataTable[[#This Row],[Order Date]])</f>
        <v>2026</v>
      </c>
      <c r="D502" s="19" t="str">
        <f>"Q"&amp;ROUNDUP(MONTH(SalesDataTable[[#This Row],[Order Date]])/3,0)</f>
        <v>Q2</v>
      </c>
      <c r="E502" s="17">
        <f>MONTH(SalesDataTable[[#This Row],[Order Date]])</f>
        <v>4</v>
      </c>
      <c r="F502" s="19" t="str">
        <f>TEXT(SalesDataTable[[#This Row],[Order Date]],"MMM")</f>
        <v>Apr</v>
      </c>
      <c r="G502" s="4" t="s">
        <v>20</v>
      </c>
      <c r="H502" s="4" t="s">
        <v>47</v>
      </c>
      <c r="I502" s="4" t="s">
        <v>2</v>
      </c>
      <c r="J502" s="4" t="s">
        <v>3</v>
      </c>
      <c r="K502" s="4" t="s">
        <v>4</v>
      </c>
      <c r="L502" s="4" t="s">
        <v>22</v>
      </c>
      <c r="M502" s="8">
        <v>1</v>
      </c>
      <c r="N502" s="5">
        <v>49.96</v>
      </c>
      <c r="O502" s="6">
        <v>0</v>
      </c>
      <c r="P502" s="5">
        <v>22.13</v>
      </c>
      <c r="Q502" s="5">
        <f t="shared" si="28"/>
        <v>49.96</v>
      </c>
      <c r="R502" s="5">
        <f t="shared" si="29"/>
        <v>22.13</v>
      </c>
      <c r="S502" s="5">
        <f t="shared" si="30"/>
        <v>27.830000000000002</v>
      </c>
      <c r="T502" s="7">
        <f t="shared" si="31"/>
        <v>0.55704563650920735</v>
      </c>
    </row>
    <row r="503" spans="1:20" ht="15.6">
      <c r="A503" s="2">
        <v>1951</v>
      </c>
      <c r="B503" s="3">
        <v>46117</v>
      </c>
      <c r="C503" s="17">
        <f>YEAR(SalesDataTable[[#This Row],[Order Date]])</f>
        <v>2026</v>
      </c>
      <c r="D503" s="19" t="str">
        <f>"Q"&amp;ROUNDUP(MONTH(SalesDataTable[[#This Row],[Order Date]])/3,0)</f>
        <v>Q2</v>
      </c>
      <c r="E503" s="17">
        <f>MONTH(SalesDataTable[[#This Row],[Order Date]])</f>
        <v>4</v>
      </c>
      <c r="F503" s="19" t="str">
        <f>TEXT(SalesDataTable[[#This Row],[Order Date]],"MMM")</f>
        <v>Apr</v>
      </c>
      <c r="G503" s="4" t="s">
        <v>20</v>
      </c>
      <c r="H503" s="4" t="s">
        <v>33</v>
      </c>
      <c r="I503" s="4" t="s">
        <v>28</v>
      </c>
      <c r="J503" s="4" t="s">
        <v>3</v>
      </c>
      <c r="K503" s="4" t="s">
        <v>9</v>
      </c>
      <c r="L503" s="4" t="s">
        <v>37</v>
      </c>
      <c r="M503" s="8">
        <v>2</v>
      </c>
      <c r="N503" s="5">
        <v>155.13</v>
      </c>
      <c r="O503" s="6">
        <v>0.15</v>
      </c>
      <c r="P503" s="5">
        <v>80.959999999999994</v>
      </c>
      <c r="Q503" s="5">
        <f t="shared" si="28"/>
        <v>263.721</v>
      </c>
      <c r="R503" s="5">
        <f t="shared" si="29"/>
        <v>161.91999999999999</v>
      </c>
      <c r="S503" s="5">
        <f t="shared" si="30"/>
        <v>101.80100000000002</v>
      </c>
      <c r="T503" s="7">
        <f t="shared" si="31"/>
        <v>0.38601779911345707</v>
      </c>
    </row>
    <row r="504" spans="1:20" ht="15.6">
      <c r="A504" s="2">
        <v>2111</v>
      </c>
      <c r="B504" s="3">
        <v>46117</v>
      </c>
      <c r="C504" s="17">
        <f>YEAR(SalesDataTable[[#This Row],[Order Date]])</f>
        <v>2026</v>
      </c>
      <c r="D504" s="19" t="str">
        <f>"Q"&amp;ROUNDUP(MONTH(SalesDataTable[[#This Row],[Order Date]])/3,0)</f>
        <v>Q2</v>
      </c>
      <c r="E504" s="17">
        <f>MONTH(SalesDataTable[[#This Row],[Order Date]])</f>
        <v>4</v>
      </c>
      <c r="F504" s="19" t="str">
        <f>TEXT(SalesDataTable[[#This Row],[Order Date]],"MMM")</f>
        <v>Apr</v>
      </c>
      <c r="G504" s="4" t="s">
        <v>20</v>
      </c>
      <c r="H504" s="4" t="s">
        <v>47</v>
      </c>
      <c r="I504" s="4" t="s">
        <v>2</v>
      </c>
      <c r="J504" s="4" t="s">
        <v>13</v>
      </c>
      <c r="K504" s="4" t="s">
        <v>9</v>
      </c>
      <c r="L504" s="4" t="s">
        <v>46</v>
      </c>
      <c r="M504" s="8">
        <v>3</v>
      </c>
      <c r="N504" s="5">
        <v>69.83</v>
      </c>
      <c r="O504" s="6">
        <v>0.05</v>
      </c>
      <c r="P504" s="5">
        <v>31.53</v>
      </c>
      <c r="Q504" s="5">
        <f t="shared" si="28"/>
        <v>199.0155</v>
      </c>
      <c r="R504" s="5">
        <f t="shared" si="29"/>
        <v>94.59</v>
      </c>
      <c r="S504" s="5">
        <f t="shared" si="30"/>
        <v>104.4255</v>
      </c>
      <c r="T504" s="7">
        <f t="shared" si="31"/>
        <v>0.52471038687941396</v>
      </c>
    </row>
    <row r="505" spans="1:20" ht="15.6">
      <c r="A505" s="2">
        <v>2933</v>
      </c>
      <c r="B505" s="3">
        <v>46117</v>
      </c>
      <c r="C505" s="17">
        <f>YEAR(SalesDataTable[[#This Row],[Order Date]])</f>
        <v>2026</v>
      </c>
      <c r="D505" s="19" t="str">
        <f>"Q"&amp;ROUNDUP(MONTH(SalesDataTable[[#This Row],[Order Date]])/3,0)</f>
        <v>Q2</v>
      </c>
      <c r="E505" s="17">
        <f>MONTH(SalesDataTable[[#This Row],[Order Date]])</f>
        <v>4</v>
      </c>
      <c r="F505" s="19" t="str">
        <f>TEXT(SalesDataTable[[#This Row],[Order Date]],"MMM")</f>
        <v>Apr</v>
      </c>
      <c r="G505" s="4" t="s">
        <v>6</v>
      </c>
      <c r="H505" s="4" t="s">
        <v>27</v>
      </c>
      <c r="I505" s="4" t="s">
        <v>19</v>
      </c>
      <c r="J505" s="4" t="s">
        <v>3</v>
      </c>
      <c r="K505" s="4" t="s">
        <v>14</v>
      </c>
      <c r="L505" s="4" t="s">
        <v>15</v>
      </c>
      <c r="M505" s="8">
        <v>1</v>
      </c>
      <c r="N505" s="5">
        <v>35.4</v>
      </c>
      <c r="O505" s="6">
        <v>0</v>
      </c>
      <c r="P505" s="5">
        <v>13.37</v>
      </c>
      <c r="Q505" s="5">
        <f t="shared" si="28"/>
        <v>35.4</v>
      </c>
      <c r="R505" s="5">
        <f t="shared" si="29"/>
        <v>13.37</v>
      </c>
      <c r="S505" s="5">
        <f t="shared" si="30"/>
        <v>22.03</v>
      </c>
      <c r="T505" s="7">
        <f t="shared" si="31"/>
        <v>0.62231638418079105</v>
      </c>
    </row>
    <row r="506" spans="1:20" ht="15.6">
      <c r="A506" s="2">
        <v>3263</v>
      </c>
      <c r="B506" s="3">
        <v>46117</v>
      </c>
      <c r="C506" s="17">
        <f>YEAR(SalesDataTable[[#This Row],[Order Date]])</f>
        <v>2026</v>
      </c>
      <c r="D506" s="19" t="str">
        <f>"Q"&amp;ROUNDUP(MONTH(SalesDataTable[[#This Row],[Order Date]])/3,0)</f>
        <v>Q2</v>
      </c>
      <c r="E506" s="17">
        <f>MONTH(SalesDataTable[[#This Row],[Order Date]])</f>
        <v>4</v>
      </c>
      <c r="F506" s="19" t="str">
        <f>TEXT(SalesDataTable[[#This Row],[Order Date]],"MMM")</f>
        <v>Apr</v>
      </c>
      <c r="G506" s="4" t="s">
        <v>20</v>
      </c>
      <c r="H506" s="4" t="s">
        <v>31</v>
      </c>
      <c r="I506" s="4" t="s">
        <v>2</v>
      </c>
      <c r="J506" s="4" t="s">
        <v>13</v>
      </c>
      <c r="K506" s="4" t="s">
        <v>34</v>
      </c>
      <c r="L506" s="4" t="s">
        <v>45</v>
      </c>
      <c r="M506" s="8">
        <v>1</v>
      </c>
      <c r="N506" s="5">
        <v>51.75</v>
      </c>
      <c r="O506" s="6">
        <v>0.1</v>
      </c>
      <c r="P506" s="5">
        <v>22.1</v>
      </c>
      <c r="Q506" s="5">
        <f t="shared" si="28"/>
        <v>46.575000000000003</v>
      </c>
      <c r="R506" s="5">
        <f t="shared" si="29"/>
        <v>22.1</v>
      </c>
      <c r="S506" s="5">
        <f t="shared" si="30"/>
        <v>24.475000000000001</v>
      </c>
      <c r="T506" s="7">
        <f t="shared" si="31"/>
        <v>0.52549651100375738</v>
      </c>
    </row>
    <row r="507" spans="1:20" ht="15.6">
      <c r="A507" s="2">
        <v>4764</v>
      </c>
      <c r="B507" s="3">
        <v>46117</v>
      </c>
      <c r="C507" s="17">
        <f>YEAR(SalesDataTable[[#This Row],[Order Date]])</f>
        <v>2026</v>
      </c>
      <c r="D507" s="19" t="str">
        <f>"Q"&amp;ROUNDUP(MONTH(SalesDataTable[[#This Row],[Order Date]])/3,0)</f>
        <v>Q2</v>
      </c>
      <c r="E507" s="17">
        <f>MONTH(SalesDataTable[[#This Row],[Order Date]])</f>
        <v>4</v>
      </c>
      <c r="F507" s="19" t="str">
        <f>TEXT(SalesDataTable[[#This Row],[Order Date]],"MMM")</f>
        <v>Apr</v>
      </c>
      <c r="G507" s="4" t="s">
        <v>20</v>
      </c>
      <c r="H507" s="4" t="s">
        <v>47</v>
      </c>
      <c r="I507" s="4" t="s">
        <v>28</v>
      </c>
      <c r="J507" s="4" t="s">
        <v>13</v>
      </c>
      <c r="K507" s="4" t="s">
        <v>4</v>
      </c>
      <c r="L507" s="4" t="s">
        <v>26</v>
      </c>
      <c r="M507" s="8">
        <v>6</v>
      </c>
      <c r="N507" s="5">
        <v>39.6</v>
      </c>
      <c r="O507" s="6">
        <v>0.15</v>
      </c>
      <c r="P507" s="5">
        <v>17.010000000000002</v>
      </c>
      <c r="Q507" s="5">
        <f t="shared" si="28"/>
        <v>201.96</v>
      </c>
      <c r="R507" s="5">
        <f t="shared" si="29"/>
        <v>102.06</v>
      </c>
      <c r="S507" s="5">
        <f t="shared" si="30"/>
        <v>99.9</v>
      </c>
      <c r="T507" s="7">
        <f t="shared" si="31"/>
        <v>0.49465240641711233</v>
      </c>
    </row>
    <row r="508" spans="1:20" ht="15.6">
      <c r="A508" s="2">
        <v>28</v>
      </c>
      <c r="B508" s="3">
        <v>46118</v>
      </c>
      <c r="C508" s="17">
        <f>YEAR(SalesDataTable[[#This Row],[Order Date]])</f>
        <v>2026</v>
      </c>
      <c r="D508" s="19" t="str">
        <f>"Q"&amp;ROUNDUP(MONTH(SalesDataTable[[#This Row],[Order Date]])/3,0)</f>
        <v>Q2</v>
      </c>
      <c r="E508" s="17">
        <f>MONTH(SalesDataTable[[#This Row],[Order Date]])</f>
        <v>4</v>
      </c>
      <c r="F508" s="19" t="str">
        <f>TEXT(SalesDataTable[[#This Row],[Order Date]],"MMM")</f>
        <v>Apr</v>
      </c>
      <c r="G508" s="4" t="s">
        <v>6</v>
      </c>
      <c r="H508" s="4" t="s">
        <v>27</v>
      </c>
      <c r="I508" s="4" t="s">
        <v>19</v>
      </c>
      <c r="J508" s="4" t="s">
        <v>13</v>
      </c>
      <c r="K508" s="4" t="s">
        <v>34</v>
      </c>
      <c r="L508" s="4" t="s">
        <v>38</v>
      </c>
      <c r="M508" s="8">
        <v>2</v>
      </c>
      <c r="N508" s="5">
        <v>125.94</v>
      </c>
      <c r="O508" s="6">
        <v>0.05</v>
      </c>
      <c r="P508" s="5">
        <v>70.94</v>
      </c>
      <c r="Q508" s="5">
        <f t="shared" si="28"/>
        <v>239.28599999999997</v>
      </c>
      <c r="R508" s="5">
        <f t="shared" si="29"/>
        <v>141.88</v>
      </c>
      <c r="S508" s="5">
        <f t="shared" si="30"/>
        <v>97.405999999999977</v>
      </c>
      <c r="T508" s="7">
        <f t="shared" si="31"/>
        <v>0.40706936469329585</v>
      </c>
    </row>
    <row r="509" spans="1:20" ht="15.6">
      <c r="A509" s="2">
        <v>581</v>
      </c>
      <c r="B509" s="3">
        <v>46118</v>
      </c>
      <c r="C509" s="17">
        <f>YEAR(SalesDataTable[[#This Row],[Order Date]])</f>
        <v>2026</v>
      </c>
      <c r="D509" s="19" t="str">
        <f>"Q"&amp;ROUNDUP(MONTH(SalesDataTable[[#This Row],[Order Date]])/3,0)</f>
        <v>Q2</v>
      </c>
      <c r="E509" s="17">
        <f>MONTH(SalesDataTable[[#This Row],[Order Date]])</f>
        <v>4</v>
      </c>
      <c r="F509" s="19" t="str">
        <f>TEXT(SalesDataTable[[#This Row],[Order Date]],"MMM")</f>
        <v>Apr</v>
      </c>
      <c r="G509" s="4" t="s">
        <v>6</v>
      </c>
      <c r="H509" s="4" t="s">
        <v>7</v>
      </c>
      <c r="I509" s="4" t="s">
        <v>2</v>
      </c>
      <c r="J509" s="4" t="s">
        <v>3</v>
      </c>
      <c r="K509" s="4" t="s">
        <v>23</v>
      </c>
      <c r="L509" s="4" t="s">
        <v>51</v>
      </c>
      <c r="M509" s="8">
        <v>3</v>
      </c>
      <c r="N509" s="5">
        <v>124.67</v>
      </c>
      <c r="O509" s="6">
        <v>0</v>
      </c>
      <c r="P509" s="5">
        <v>61.46</v>
      </c>
      <c r="Q509" s="5">
        <f t="shared" si="28"/>
        <v>374.01</v>
      </c>
      <c r="R509" s="5">
        <f t="shared" si="29"/>
        <v>184.38</v>
      </c>
      <c r="S509" s="5">
        <f t="shared" si="30"/>
        <v>189.63</v>
      </c>
      <c r="T509" s="7">
        <f t="shared" si="31"/>
        <v>0.50701852891633914</v>
      </c>
    </row>
    <row r="510" spans="1:20" ht="15.6">
      <c r="A510" s="2">
        <v>643</v>
      </c>
      <c r="B510" s="3">
        <v>46118</v>
      </c>
      <c r="C510" s="17">
        <f>YEAR(SalesDataTable[[#This Row],[Order Date]])</f>
        <v>2026</v>
      </c>
      <c r="D510" s="19" t="str">
        <f>"Q"&amp;ROUNDUP(MONTH(SalesDataTable[[#This Row],[Order Date]])/3,0)</f>
        <v>Q2</v>
      </c>
      <c r="E510" s="17">
        <f>MONTH(SalesDataTable[[#This Row],[Order Date]])</f>
        <v>4</v>
      </c>
      <c r="F510" s="19" t="str">
        <f>TEXT(SalesDataTable[[#This Row],[Order Date]],"MMM")</f>
        <v>Apr</v>
      </c>
      <c r="G510" s="4" t="s">
        <v>20</v>
      </c>
      <c r="H510" s="4" t="s">
        <v>33</v>
      </c>
      <c r="I510" s="4" t="s">
        <v>2</v>
      </c>
      <c r="J510" s="4" t="s">
        <v>3</v>
      </c>
      <c r="K510" s="4" t="s">
        <v>9</v>
      </c>
      <c r="L510" s="4" t="s">
        <v>46</v>
      </c>
      <c r="M510" s="8">
        <v>2</v>
      </c>
      <c r="N510" s="5">
        <v>72.260000000000005</v>
      </c>
      <c r="O510" s="6">
        <v>0</v>
      </c>
      <c r="P510" s="5">
        <v>33.21</v>
      </c>
      <c r="Q510" s="5">
        <f t="shared" si="28"/>
        <v>144.52000000000001</v>
      </c>
      <c r="R510" s="5">
        <f t="shared" si="29"/>
        <v>66.42</v>
      </c>
      <c r="S510" s="5">
        <f t="shared" si="30"/>
        <v>78.100000000000009</v>
      </c>
      <c r="T510" s="7">
        <f t="shared" si="31"/>
        <v>0.54040963188486024</v>
      </c>
    </row>
    <row r="511" spans="1:20" ht="15.6">
      <c r="A511" s="2">
        <v>1907</v>
      </c>
      <c r="B511" s="3">
        <v>46118</v>
      </c>
      <c r="C511" s="17">
        <f>YEAR(SalesDataTable[[#This Row],[Order Date]])</f>
        <v>2026</v>
      </c>
      <c r="D511" s="19" t="str">
        <f>"Q"&amp;ROUNDUP(MONTH(SalesDataTable[[#This Row],[Order Date]])/3,0)</f>
        <v>Q2</v>
      </c>
      <c r="E511" s="17">
        <f>MONTH(SalesDataTable[[#This Row],[Order Date]])</f>
        <v>4</v>
      </c>
      <c r="F511" s="19" t="str">
        <f>TEXT(SalesDataTable[[#This Row],[Order Date]],"MMM")</f>
        <v>Apr</v>
      </c>
      <c r="G511" s="4" t="s">
        <v>6</v>
      </c>
      <c r="H511" s="4" t="s">
        <v>43</v>
      </c>
      <c r="I511" s="4" t="s">
        <v>8</v>
      </c>
      <c r="J511" s="4" t="s">
        <v>16</v>
      </c>
      <c r="K511" s="4" t="s">
        <v>4</v>
      </c>
      <c r="L511" s="4" t="s">
        <v>22</v>
      </c>
      <c r="M511" s="8">
        <v>10</v>
      </c>
      <c r="N511" s="5">
        <v>50.64</v>
      </c>
      <c r="O511" s="6">
        <v>0.2</v>
      </c>
      <c r="P511" s="5">
        <v>22.99</v>
      </c>
      <c r="Q511" s="5">
        <f t="shared" si="28"/>
        <v>405.12</v>
      </c>
      <c r="R511" s="5">
        <f t="shared" si="29"/>
        <v>229.89999999999998</v>
      </c>
      <c r="S511" s="5">
        <f t="shared" si="30"/>
        <v>175.22000000000003</v>
      </c>
      <c r="T511" s="7">
        <f t="shared" si="31"/>
        <v>0.43251382306477099</v>
      </c>
    </row>
    <row r="512" spans="1:20" ht="15.6">
      <c r="A512" s="2">
        <v>1950</v>
      </c>
      <c r="B512" s="3">
        <v>46118</v>
      </c>
      <c r="C512" s="17">
        <f>YEAR(SalesDataTable[[#This Row],[Order Date]])</f>
        <v>2026</v>
      </c>
      <c r="D512" s="19" t="str">
        <f>"Q"&amp;ROUNDUP(MONTH(SalesDataTable[[#This Row],[Order Date]])/3,0)</f>
        <v>Q2</v>
      </c>
      <c r="E512" s="17">
        <f>MONTH(SalesDataTable[[#This Row],[Order Date]])</f>
        <v>4</v>
      </c>
      <c r="F512" s="19" t="str">
        <f>TEXT(SalesDataTable[[#This Row],[Order Date]],"MMM")</f>
        <v>Apr</v>
      </c>
      <c r="G512" s="4" t="s">
        <v>0</v>
      </c>
      <c r="H512" s="4" t="s">
        <v>36</v>
      </c>
      <c r="I512" s="4" t="s">
        <v>2</v>
      </c>
      <c r="J512" s="4" t="s">
        <v>13</v>
      </c>
      <c r="K512" s="4" t="s">
        <v>9</v>
      </c>
      <c r="L512" s="4" t="s">
        <v>46</v>
      </c>
      <c r="M512" s="8">
        <v>1</v>
      </c>
      <c r="N512" s="5">
        <v>73</v>
      </c>
      <c r="O512" s="6">
        <v>0</v>
      </c>
      <c r="P512" s="5">
        <v>32.4</v>
      </c>
      <c r="Q512" s="5">
        <f t="shared" si="28"/>
        <v>73</v>
      </c>
      <c r="R512" s="5">
        <f t="shared" si="29"/>
        <v>32.4</v>
      </c>
      <c r="S512" s="5">
        <f t="shared" si="30"/>
        <v>40.6</v>
      </c>
      <c r="T512" s="7">
        <f t="shared" si="31"/>
        <v>0.55616438356164388</v>
      </c>
    </row>
    <row r="513" spans="1:20" ht="15.6">
      <c r="A513" s="2">
        <v>2443</v>
      </c>
      <c r="B513" s="3">
        <v>46118</v>
      </c>
      <c r="C513" s="17">
        <f>YEAR(SalesDataTable[[#This Row],[Order Date]])</f>
        <v>2026</v>
      </c>
      <c r="D513" s="19" t="str">
        <f>"Q"&amp;ROUNDUP(MONTH(SalesDataTable[[#This Row],[Order Date]])/3,0)</f>
        <v>Q2</v>
      </c>
      <c r="E513" s="17">
        <f>MONTH(SalesDataTable[[#This Row],[Order Date]])</f>
        <v>4</v>
      </c>
      <c r="F513" s="19" t="str">
        <f>TEXT(SalesDataTable[[#This Row],[Order Date]],"MMM")</f>
        <v>Apr</v>
      </c>
      <c r="G513" s="4" t="s">
        <v>0</v>
      </c>
      <c r="H513" s="4" t="s">
        <v>50</v>
      </c>
      <c r="I513" s="4" t="s">
        <v>2</v>
      </c>
      <c r="J513" s="4" t="s">
        <v>3</v>
      </c>
      <c r="K513" s="4" t="s">
        <v>14</v>
      </c>
      <c r="L513" s="4" t="s">
        <v>15</v>
      </c>
      <c r="M513" s="8">
        <v>1</v>
      </c>
      <c r="N513" s="5">
        <v>35.700000000000003</v>
      </c>
      <c r="O513" s="6">
        <v>0</v>
      </c>
      <c r="P513" s="5">
        <v>13.8</v>
      </c>
      <c r="Q513" s="5">
        <f t="shared" si="28"/>
        <v>35.700000000000003</v>
      </c>
      <c r="R513" s="5">
        <f t="shared" si="29"/>
        <v>13.8</v>
      </c>
      <c r="S513" s="5">
        <f t="shared" si="30"/>
        <v>21.900000000000002</v>
      </c>
      <c r="T513" s="7">
        <f t="shared" si="31"/>
        <v>0.61344537815126055</v>
      </c>
    </row>
    <row r="514" spans="1:20" ht="15.6">
      <c r="A514" s="2">
        <v>2480</v>
      </c>
      <c r="B514" s="3">
        <v>46118</v>
      </c>
      <c r="C514" s="17">
        <f>YEAR(SalesDataTable[[#This Row],[Order Date]])</f>
        <v>2026</v>
      </c>
      <c r="D514" s="19" t="str">
        <f>"Q"&amp;ROUNDUP(MONTH(SalesDataTable[[#This Row],[Order Date]])/3,0)</f>
        <v>Q2</v>
      </c>
      <c r="E514" s="17">
        <f>MONTH(SalesDataTable[[#This Row],[Order Date]])</f>
        <v>4</v>
      </c>
      <c r="F514" s="19" t="str">
        <f>TEXT(SalesDataTable[[#This Row],[Order Date]],"MMM")</f>
        <v>Apr</v>
      </c>
      <c r="G514" s="4" t="s">
        <v>11</v>
      </c>
      <c r="H514" s="4" t="s">
        <v>52</v>
      </c>
      <c r="I514" s="4" t="s">
        <v>8</v>
      </c>
      <c r="J514" s="4" t="s">
        <v>13</v>
      </c>
      <c r="K514" s="4" t="s">
        <v>9</v>
      </c>
      <c r="L514" s="4" t="s">
        <v>37</v>
      </c>
      <c r="M514" s="8">
        <v>8</v>
      </c>
      <c r="N514" s="5">
        <v>152.41999999999999</v>
      </c>
      <c r="O514" s="6">
        <v>0.05</v>
      </c>
      <c r="P514" s="5">
        <v>80.11</v>
      </c>
      <c r="Q514" s="5">
        <f t="shared" ref="Q514:Q577" si="32">M514*N514*(1-O514)</f>
        <v>1158.3919999999998</v>
      </c>
      <c r="R514" s="5">
        <f t="shared" ref="R514:R577" si="33">M514*P514</f>
        <v>640.88</v>
      </c>
      <c r="S514" s="5">
        <f t="shared" ref="S514:S577" si="34">Q514-R514</f>
        <v>517.51199999999983</v>
      </c>
      <c r="T514" s="7">
        <f t="shared" ref="T514:T577" si="35">IFERROR(S514/Q514,0)</f>
        <v>0.44675032286134564</v>
      </c>
    </row>
    <row r="515" spans="1:20" ht="15.6">
      <c r="A515" s="2">
        <v>2515</v>
      </c>
      <c r="B515" s="3">
        <v>46118</v>
      </c>
      <c r="C515" s="17">
        <f>YEAR(SalesDataTable[[#This Row],[Order Date]])</f>
        <v>2026</v>
      </c>
      <c r="D515" s="19" t="str">
        <f>"Q"&amp;ROUNDUP(MONTH(SalesDataTable[[#This Row],[Order Date]])/3,0)</f>
        <v>Q2</v>
      </c>
      <c r="E515" s="17">
        <f>MONTH(SalesDataTable[[#This Row],[Order Date]])</f>
        <v>4</v>
      </c>
      <c r="F515" s="19" t="str">
        <f>TEXT(SalesDataTable[[#This Row],[Order Date]],"MMM")</f>
        <v>Apr</v>
      </c>
      <c r="G515" s="4" t="s">
        <v>20</v>
      </c>
      <c r="H515" s="4" t="s">
        <v>33</v>
      </c>
      <c r="I515" s="4" t="s">
        <v>2</v>
      </c>
      <c r="J515" s="4" t="s">
        <v>3</v>
      </c>
      <c r="K515" s="4" t="s">
        <v>4</v>
      </c>
      <c r="L515" s="4" t="s">
        <v>5</v>
      </c>
      <c r="M515" s="8">
        <v>1</v>
      </c>
      <c r="N515" s="5">
        <v>81.78</v>
      </c>
      <c r="O515" s="6">
        <v>0</v>
      </c>
      <c r="P515" s="5">
        <v>42.82</v>
      </c>
      <c r="Q515" s="5">
        <f t="shared" si="32"/>
        <v>81.78</v>
      </c>
      <c r="R515" s="5">
        <f t="shared" si="33"/>
        <v>42.82</v>
      </c>
      <c r="S515" s="5">
        <f t="shared" si="34"/>
        <v>38.96</v>
      </c>
      <c r="T515" s="7">
        <f t="shared" si="35"/>
        <v>0.47640009782342874</v>
      </c>
    </row>
    <row r="516" spans="1:20" ht="15.6">
      <c r="A516" s="2">
        <v>2829</v>
      </c>
      <c r="B516" s="3">
        <v>46118</v>
      </c>
      <c r="C516" s="17">
        <f>YEAR(SalesDataTable[[#This Row],[Order Date]])</f>
        <v>2026</v>
      </c>
      <c r="D516" s="19" t="str">
        <f>"Q"&amp;ROUNDUP(MONTH(SalesDataTable[[#This Row],[Order Date]])/3,0)</f>
        <v>Q2</v>
      </c>
      <c r="E516" s="17">
        <f>MONTH(SalesDataTable[[#This Row],[Order Date]])</f>
        <v>4</v>
      </c>
      <c r="F516" s="19" t="str">
        <f>TEXT(SalesDataTable[[#This Row],[Order Date]],"MMM")</f>
        <v>Apr</v>
      </c>
      <c r="G516" s="4" t="s">
        <v>6</v>
      </c>
      <c r="H516" s="4" t="s">
        <v>27</v>
      </c>
      <c r="I516" s="4" t="s">
        <v>2</v>
      </c>
      <c r="J516" s="4" t="s">
        <v>16</v>
      </c>
      <c r="K516" s="4" t="s">
        <v>4</v>
      </c>
      <c r="L516" s="4" t="s">
        <v>30</v>
      </c>
      <c r="M516" s="8">
        <v>6</v>
      </c>
      <c r="N516" s="5">
        <v>102.59</v>
      </c>
      <c r="O516" s="6">
        <v>0.1</v>
      </c>
      <c r="P516" s="5">
        <v>49.6</v>
      </c>
      <c r="Q516" s="5">
        <f t="shared" si="32"/>
        <v>553.98599999999999</v>
      </c>
      <c r="R516" s="5">
        <f t="shared" si="33"/>
        <v>297.60000000000002</v>
      </c>
      <c r="S516" s="5">
        <f t="shared" si="34"/>
        <v>256.38599999999997</v>
      </c>
      <c r="T516" s="7">
        <f t="shared" si="35"/>
        <v>0.46280230908362302</v>
      </c>
    </row>
    <row r="517" spans="1:20" ht="15.6">
      <c r="A517" s="2">
        <v>4086</v>
      </c>
      <c r="B517" s="3">
        <v>46118</v>
      </c>
      <c r="C517" s="17">
        <f>YEAR(SalesDataTable[[#This Row],[Order Date]])</f>
        <v>2026</v>
      </c>
      <c r="D517" s="19" t="str">
        <f>"Q"&amp;ROUNDUP(MONTH(SalesDataTable[[#This Row],[Order Date]])/3,0)</f>
        <v>Q2</v>
      </c>
      <c r="E517" s="17">
        <f>MONTH(SalesDataTable[[#This Row],[Order Date]])</f>
        <v>4</v>
      </c>
      <c r="F517" s="19" t="str">
        <f>TEXT(SalesDataTable[[#This Row],[Order Date]],"MMM")</f>
        <v>Apr</v>
      </c>
      <c r="G517" s="4" t="s">
        <v>20</v>
      </c>
      <c r="H517" s="4" t="s">
        <v>33</v>
      </c>
      <c r="I517" s="4" t="s">
        <v>19</v>
      </c>
      <c r="J517" s="4" t="s">
        <v>3</v>
      </c>
      <c r="K517" s="4" t="s">
        <v>9</v>
      </c>
      <c r="L517" s="4" t="s">
        <v>37</v>
      </c>
      <c r="M517" s="8">
        <v>2</v>
      </c>
      <c r="N517" s="5">
        <v>152.44</v>
      </c>
      <c r="O517" s="6">
        <v>0.15</v>
      </c>
      <c r="P517" s="5">
        <v>76.680000000000007</v>
      </c>
      <c r="Q517" s="5">
        <f t="shared" si="32"/>
        <v>259.14799999999997</v>
      </c>
      <c r="R517" s="5">
        <f t="shared" si="33"/>
        <v>153.36000000000001</v>
      </c>
      <c r="S517" s="5">
        <f t="shared" si="34"/>
        <v>105.78799999999995</v>
      </c>
      <c r="T517" s="7">
        <f t="shared" si="35"/>
        <v>0.4082146109559015</v>
      </c>
    </row>
    <row r="518" spans="1:20" ht="15.6">
      <c r="A518" s="2">
        <v>4512</v>
      </c>
      <c r="B518" s="3">
        <v>46118</v>
      </c>
      <c r="C518" s="17">
        <f>YEAR(SalesDataTable[[#This Row],[Order Date]])</f>
        <v>2026</v>
      </c>
      <c r="D518" s="19" t="str">
        <f>"Q"&amp;ROUNDUP(MONTH(SalesDataTable[[#This Row],[Order Date]])/3,0)</f>
        <v>Q2</v>
      </c>
      <c r="E518" s="17">
        <f>MONTH(SalesDataTable[[#This Row],[Order Date]])</f>
        <v>4</v>
      </c>
      <c r="F518" s="19" t="str">
        <f>TEXT(SalesDataTable[[#This Row],[Order Date]],"MMM")</f>
        <v>Apr</v>
      </c>
      <c r="G518" s="4" t="s">
        <v>6</v>
      </c>
      <c r="H518" s="4" t="s">
        <v>7</v>
      </c>
      <c r="I518" s="4" t="s">
        <v>2</v>
      </c>
      <c r="J518" s="4" t="s">
        <v>13</v>
      </c>
      <c r="K518" s="4" t="s">
        <v>14</v>
      </c>
      <c r="L518" s="4" t="s">
        <v>44</v>
      </c>
      <c r="M518" s="8">
        <v>6</v>
      </c>
      <c r="N518" s="5">
        <v>136.29</v>
      </c>
      <c r="O518" s="6">
        <v>0</v>
      </c>
      <c r="P518" s="5">
        <v>68.209999999999994</v>
      </c>
      <c r="Q518" s="5">
        <f t="shared" si="32"/>
        <v>817.74</v>
      </c>
      <c r="R518" s="5">
        <f t="shared" si="33"/>
        <v>409.26</v>
      </c>
      <c r="S518" s="5">
        <f t="shared" si="34"/>
        <v>408.48</v>
      </c>
      <c r="T518" s="7">
        <f t="shared" si="35"/>
        <v>0.49952307579426225</v>
      </c>
    </row>
    <row r="519" spans="1:20" ht="15.6">
      <c r="A519" s="2">
        <v>4837</v>
      </c>
      <c r="B519" s="3">
        <v>46118</v>
      </c>
      <c r="C519" s="17">
        <f>YEAR(SalesDataTable[[#This Row],[Order Date]])</f>
        <v>2026</v>
      </c>
      <c r="D519" s="19" t="str">
        <f>"Q"&amp;ROUNDUP(MONTH(SalesDataTable[[#This Row],[Order Date]])/3,0)</f>
        <v>Q2</v>
      </c>
      <c r="E519" s="17">
        <f>MONTH(SalesDataTable[[#This Row],[Order Date]])</f>
        <v>4</v>
      </c>
      <c r="F519" s="19" t="str">
        <f>TEXT(SalesDataTable[[#This Row],[Order Date]],"MMM")</f>
        <v>Apr</v>
      </c>
      <c r="G519" s="4" t="s">
        <v>0</v>
      </c>
      <c r="H519" s="4" t="s">
        <v>36</v>
      </c>
      <c r="I519" s="4" t="s">
        <v>8</v>
      </c>
      <c r="J519" s="4" t="s">
        <v>16</v>
      </c>
      <c r="K519" s="4" t="s">
        <v>9</v>
      </c>
      <c r="L519" s="4" t="s">
        <v>37</v>
      </c>
      <c r="M519" s="8">
        <v>4</v>
      </c>
      <c r="N519" s="5">
        <v>157.51</v>
      </c>
      <c r="O519" s="6">
        <v>0.2</v>
      </c>
      <c r="P519" s="5">
        <v>79.209999999999994</v>
      </c>
      <c r="Q519" s="5">
        <f t="shared" si="32"/>
        <v>504.03199999999998</v>
      </c>
      <c r="R519" s="5">
        <f t="shared" si="33"/>
        <v>316.83999999999997</v>
      </c>
      <c r="S519" s="5">
        <f t="shared" si="34"/>
        <v>187.19200000000001</v>
      </c>
      <c r="T519" s="7">
        <f t="shared" si="35"/>
        <v>0.37138911815122855</v>
      </c>
    </row>
    <row r="520" spans="1:20" ht="15.6">
      <c r="A520" s="2">
        <v>1580</v>
      </c>
      <c r="B520" s="3">
        <v>46119</v>
      </c>
      <c r="C520" s="17">
        <f>YEAR(SalesDataTable[[#This Row],[Order Date]])</f>
        <v>2026</v>
      </c>
      <c r="D520" s="19" t="str">
        <f>"Q"&amp;ROUNDUP(MONTH(SalesDataTable[[#This Row],[Order Date]])/3,0)</f>
        <v>Q2</v>
      </c>
      <c r="E520" s="17">
        <f>MONTH(SalesDataTable[[#This Row],[Order Date]])</f>
        <v>4</v>
      </c>
      <c r="F520" s="19" t="str">
        <f>TEXT(SalesDataTable[[#This Row],[Order Date]],"MMM")</f>
        <v>Apr</v>
      </c>
      <c r="G520" s="4" t="s">
        <v>11</v>
      </c>
      <c r="H520" s="4" t="s">
        <v>18</v>
      </c>
      <c r="I520" s="4" t="s">
        <v>2</v>
      </c>
      <c r="J520" s="4" t="s">
        <v>13</v>
      </c>
      <c r="K520" s="4" t="s">
        <v>23</v>
      </c>
      <c r="L520" s="4" t="s">
        <v>51</v>
      </c>
      <c r="M520" s="8">
        <v>2</v>
      </c>
      <c r="N520" s="5">
        <v>120.5</v>
      </c>
      <c r="O520" s="6">
        <v>0</v>
      </c>
      <c r="P520" s="5">
        <v>61.42</v>
      </c>
      <c r="Q520" s="5">
        <f t="shared" si="32"/>
        <v>241</v>
      </c>
      <c r="R520" s="5">
        <f t="shared" si="33"/>
        <v>122.84</v>
      </c>
      <c r="S520" s="5">
        <f t="shared" si="34"/>
        <v>118.16</v>
      </c>
      <c r="T520" s="7">
        <f t="shared" si="35"/>
        <v>0.49029045643153524</v>
      </c>
    </row>
    <row r="521" spans="1:20" ht="15.6">
      <c r="A521" s="2">
        <v>1962</v>
      </c>
      <c r="B521" s="3">
        <v>46119</v>
      </c>
      <c r="C521" s="17">
        <f>YEAR(SalesDataTable[[#This Row],[Order Date]])</f>
        <v>2026</v>
      </c>
      <c r="D521" s="19" t="str">
        <f>"Q"&amp;ROUNDUP(MONTH(SalesDataTable[[#This Row],[Order Date]])/3,0)</f>
        <v>Q2</v>
      </c>
      <c r="E521" s="17">
        <f>MONTH(SalesDataTable[[#This Row],[Order Date]])</f>
        <v>4</v>
      </c>
      <c r="F521" s="19" t="str">
        <f>TEXT(SalesDataTable[[#This Row],[Order Date]],"MMM")</f>
        <v>Apr</v>
      </c>
      <c r="G521" s="4" t="s">
        <v>0</v>
      </c>
      <c r="H521" s="4" t="s">
        <v>1</v>
      </c>
      <c r="I521" s="4" t="s">
        <v>2</v>
      </c>
      <c r="J521" s="4" t="s">
        <v>3</v>
      </c>
      <c r="K521" s="4" t="s">
        <v>9</v>
      </c>
      <c r="L521" s="4" t="s">
        <v>37</v>
      </c>
      <c r="M521" s="8">
        <v>3</v>
      </c>
      <c r="N521" s="5">
        <v>152.62</v>
      </c>
      <c r="O521" s="6">
        <v>0.05</v>
      </c>
      <c r="P521" s="5">
        <v>77.75</v>
      </c>
      <c r="Q521" s="5">
        <f t="shared" si="32"/>
        <v>434.96699999999998</v>
      </c>
      <c r="R521" s="5">
        <f t="shared" si="33"/>
        <v>233.25</v>
      </c>
      <c r="S521" s="5">
        <f t="shared" si="34"/>
        <v>201.71699999999998</v>
      </c>
      <c r="T521" s="7">
        <f t="shared" si="35"/>
        <v>0.46375242259757637</v>
      </c>
    </row>
    <row r="522" spans="1:20" ht="15.6">
      <c r="A522" s="2">
        <v>2381</v>
      </c>
      <c r="B522" s="3">
        <v>46119</v>
      </c>
      <c r="C522" s="17">
        <f>YEAR(SalesDataTable[[#This Row],[Order Date]])</f>
        <v>2026</v>
      </c>
      <c r="D522" s="19" t="str">
        <f>"Q"&amp;ROUNDUP(MONTH(SalesDataTable[[#This Row],[Order Date]])/3,0)</f>
        <v>Q2</v>
      </c>
      <c r="E522" s="17">
        <f>MONTH(SalesDataTable[[#This Row],[Order Date]])</f>
        <v>4</v>
      </c>
      <c r="F522" s="19" t="str">
        <f>TEXT(SalesDataTable[[#This Row],[Order Date]],"MMM")</f>
        <v>Apr</v>
      </c>
      <c r="G522" s="4" t="s">
        <v>6</v>
      </c>
      <c r="H522" s="4" t="s">
        <v>41</v>
      </c>
      <c r="I522" s="4" t="s">
        <v>2</v>
      </c>
      <c r="J522" s="4" t="s">
        <v>3</v>
      </c>
      <c r="K522" s="4" t="s">
        <v>14</v>
      </c>
      <c r="L522" s="4" t="s">
        <v>44</v>
      </c>
      <c r="M522" s="8">
        <v>2</v>
      </c>
      <c r="N522" s="5">
        <v>134.16</v>
      </c>
      <c r="O522" s="6">
        <v>0.05</v>
      </c>
      <c r="P522" s="5">
        <v>67.08</v>
      </c>
      <c r="Q522" s="5">
        <f t="shared" si="32"/>
        <v>254.90399999999997</v>
      </c>
      <c r="R522" s="5">
        <f t="shared" si="33"/>
        <v>134.16</v>
      </c>
      <c r="S522" s="5">
        <f t="shared" si="34"/>
        <v>120.74399999999997</v>
      </c>
      <c r="T522" s="7">
        <f t="shared" si="35"/>
        <v>0.47368421052631576</v>
      </c>
    </row>
    <row r="523" spans="1:20" ht="15.6">
      <c r="A523" s="2">
        <v>2655</v>
      </c>
      <c r="B523" s="3">
        <v>46119</v>
      </c>
      <c r="C523" s="17">
        <f>YEAR(SalesDataTable[[#This Row],[Order Date]])</f>
        <v>2026</v>
      </c>
      <c r="D523" s="19" t="str">
        <f>"Q"&amp;ROUNDUP(MONTH(SalesDataTable[[#This Row],[Order Date]])/3,0)</f>
        <v>Q2</v>
      </c>
      <c r="E523" s="17">
        <f>MONTH(SalesDataTable[[#This Row],[Order Date]])</f>
        <v>4</v>
      </c>
      <c r="F523" s="19" t="str">
        <f>TEXT(SalesDataTable[[#This Row],[Order Date]],"MMM")</f>
        <v>Apr</v>
      </c>
      <c r="G523" s="4" t="s">
        <v>20</v>
      </c>
      <c r="H523" s="4" t="s">
        <v>47</v>
      </c>
      <c r="I523" s="4" t="s">
        <v>19</v>
      </c>
      <c r="J523" s="4" t="s">
        <v>16</v>
      </c>
      <c r="K523" s="4" t="s">
        <v>4</v>
      </c>
      <c r="L523" s="4" t="s">
        <v>30</v>
      </c>
      <c r="M523" s="8">
        <v>1</v>
      </c>
      <c r="N523" s="5">
        <v>101.13</v>
      </c>
      <c r="O523" s="6">
        <v>0</v>
      </c>
      <c r="P523" s="5">
        <v>50.8</v>
      </c>
      <c r="Q523" s="5">
        <f t="shared" si="32"/>
        <v>101.13</v>
      </c>
      <c r="R523" s="5">
        <f t="shared" si="33"/>
        <v>50.8</v>
      </c>
      <c r="S523" s="5">
        <f t="shared" si="34"/>
        <v>50.33</v>
      </c>
      <c r="T523" s="7">
        <f t="shared" si="35"/>
        <v>0.49767625828141998</v>
      </c>
    </row>
    <row r="524" spans="1:20" ht="15.6">
      <c r="A524" s="2">
        <v>2944</v>
      </c>
      <c r="B524" s="3">
        <v>46119</v>
      </c>
      <c r="C524" s="17">
        <f>YEAR(SalesDataTable[[#This Row],[Order Date]])</f>
        <v>2026</v>
      </c>
      <c r="D524" s="19" t="str">
        <f>"Q"&amp;ROUNDUP(MONTH(SalesDataTable[[#This Row],[Order Date]])/3,0)</f>
        <v>Q2</v>
      </c>
      <c r="E524" s="17">
        <f>MONTH(SalesDataTable[[#This Row],[Order Date]])</f>
        <v>4</v>
      </c>
      <c r="F524" s="19" t="str">
        <f>TEXT(SalesDataTable[[#This Row],[Order Date]],"MMM")</f>
        <v>Apr</v>
      </c>
      <c r="G524" s="4" t="s">
        <v>6</v>
      </c>
      <c r="H524" s="4" t="s">
        <v>49</v>
      </c>
      <c r="I524" s="4" t="s">
        <v>19</v>
      </c>
      <c r="J524" s="4" t="s">
        <v>13</v>
      </c>
      <c r="K524" s="4" t="s">
        <v>34</v>
      </c>
      <c r="L524" s="4" t="s">
        <v>45</v>
      </c>
      <c r="M524" s="8">
        <v>1</v>
      </c>
      <c r="N524" s="5">
        <v>51.36</v>
      </c>
      <c r="O524" s="6">
        <v>0</v>
      </c>
      <c r="P524" s="5">
        <v>22.21</v>
      </c>
      <c r="Q524" s="5">
        <f t="shared" si="32"/>
        <v>51.36</v>
      </c>
      <c r="R524" s="5">
        <f t="shared" si="33"/>
        <v>22.21</v>
      </c>
      <c r="S524" s="5">
        <f t="shared" si="34"/>
        <v>29.15</v>
      </c>
      <c r="T524" s="7">
        <f t="shared" si="35"/>
        <v>0.56756230529595009</v>
      </c>
    </row>
    <row r="525" spans="1:20" ht="15.6">
      <c r="A525" s="2">
        <v>4756</v>
      </c>
      <c r="B525" s="3">
        <v>46119</v>
      </c>
      <c r="C525" s="17">
        <f>YEAR(SalesDataTable[[#This Row],[Order Date]])</f>
        <v>2026</v>
      </c>
      <c r="D525" s="19" t="str">
        <f>"Q"&amp;ROUNDUP(MONTH(SalesDataTable[[#This Row],[Order Date]])/3,0)</f>
        <v>Q2</v>
      </c>
      <c r="E525" s="17">
        <f>MONTH(SalesDataTable[[#This Row],[Order Date]])</f>
        <v>4</v>
      </c>
      <c r="F525" s="19" t="str">
        <f>TEXT(SalesDataTable[[#This Row],[Order Date]],"MMM")</f>
        <v>Apr</v>
      </c>
      <c r="G525" s="4" t="s">
        <v>11</v>
      </c>
      <c r="H525" s="4" t="s">
        <v>52</v>
      </c>
      <c r="I525" s="4" t="s">
        <v>2</v>
      </c>
      <c r="J525" s="4" t="s">
        <v>16</v>
      </c>
      <c r="K525" s="4" t="s">
        <v>9</v>
      </c>
      <c r="L525" s="4" t="s">
        <v>37</v>
      </c>
      <c r="M525" s="8">
        <v>5</v>
      </c>
      <c r="N525" s="5">
        <v>151.88</v>
      </c>
      <c r="O525" s="6">
        <v>0</v>
      </c>
      <c r="P525" s="5">
        <v>80.56</v>
      </c>
      <c r="Q525" s="5">
        <f t="shared" si="32"/>
        <v>759.4</v>
      </c>
      <c r="R525" s="5">
        <f t="shared" si="33"/>
        <v>402.8</v>
      </c>
      <c r="S525" s="5">
        <f t="shared" si="34"/>
        <v>356.59999999999997</v>
      </c>
      <c r="T525" s="7">
        <f t="shared" si="35"/>
        <v>0.46958124835396364</v>
      </c>
    </row>
    <row r="526" spans="1:20" ht="15.6">
      <c r="A526" s="2">
        <v>52</v>
      </c>
      <c r="B526" s="3">
        <v>46120</v>
      </c>
      <c r="C526" s="17">
        <f>YEAR(SalesDataTable[[#This Row],[Order Date]])</f>
        <v>2026</v>
      </c>
      <c r="D526" s="19" t="str">
        <f>"Q"&amp;ROUNDUP(MONTH(SalesDataTable[[#This Row],[Order Date]])/3,0)</f>
        <v>Q2</v>
      </c>
      <c r="E526" s="17">
        <f>MONTH(SalesDataTable[[#This Row],[Order Date]])</f>
        <v>4</v>
      </c>
      <c r="F526" s="19" t="str">
        <f>TEXT(SalesDataTable[[#This Row],[Order Date]],"MMM")</f>
        <v>Apr</v>
      </c>
      <c r="G526" s="4" t="s">
        <v>6</v>
      </c>
      <c r="H526" s="4" t="s">
        <v>43</v>
      </c>
      <c r="I526" s="4" t="s">
        <v>2</v>
      </c>
      <c r="J526" s="4" t="s">
        <v>13</v>
      </c>
      <c r="K526" s="4" t="s">
        <v>14</v>
      </c>
      <c r="L526" s="4" t="s">
        <v>44</v>
      </c>
      <c r="M526" s="8">
        <v>2</v>
      </c>
      <c r="N526" s="5">
        <v>133.59</v>
      </c>
      <c r="O526" s="6">
        <v>0</v>
      </c>
      <c r="P526" s="5">
        <v>66.83</v>
      </c>
      <c r="Q526" s="5">
        <f t="shared" si="32"/>
        <v>267.18</v>
      </c>
      <c r="R526" s="5">
        <f t="shared" si="33"/>
        <v>133.66</v>
      </c>
      <c r="S526" s="5">
        <f t="shared" si="34"/>
        <v>133.52000000000001</v>
      </c>
      <c r="T526" s="7">
        <f t="shared" si="35"/>
        <v>0.49973800434164234</v>
      </c>
    </row>
    <row r="527" spans="1:20" ht="15.6">
      <c r="A527" s="2">
        <v>556</v>
      </c>
      <c r="B527" s="3">
        <v>46120</v>
      </c>
      <c r="C527" s="17">
        <f>YEAR(SalesDataTable[[#This Row],[Order Date]])</f>
        <v>2026</v>
      </c>
      <c r="D527" s="19" t="str">
        <f>"Q"&amp;ROUNDUP(MONTH(SalesDataTable[[#This Row],[Order Date]])/3,0)</f>
        <v>Q2</v>
      </c>
      <c r="E527" s="17">
        <f>MONTH(SalesDataTable[[#This Row],[Order Date]])</f>
        <v>4</v>
      </c>
      <c r="F527" s="19" t="str">
        <f>TEXT(SalesDataTable[[#This Row],[Order Date]],"MMM")</f>
        <v>Apr</v>
      </c>
      <c r="G527" s="4" t="s">
        <v>20</v>
      </c>
      <c r="H527" s="4" t="s">
        <v>33</v>
      </c>
      <c r="I527" s="4" t="s">
        <v>2</v>
      </c>
      <c r="J527" s="4" t="s">
        <v>13</v>
      </c>
      <c r="K527" s="4" t="s">
        <v>23</v>
      </c>
      <c r="L527" s="4" t="s">
        <v>51</v>
      </c>
      <c r="M527" s="8">
        <v>2</v>
      </c>
      <c r="N527" s="5">
        <v>124.39</v>
      </c>
      <c r="O527" s="6">
        <v>0</v>
      </c>
      <c r="P527" s="5">
        <v>61.27</v>
      </c>
      <c r="Q527" s="5">
        <f t="shared" si="32"/>
        <v>248.78</v>
      </c>
      <c r="R527" s="5">
        <f t="shared" si="33"/>
        <v>122.54</v>
      </c>
      <c r="S527" s="5">
        <f t="shared" si="34"/>
        <v>126.24</v>
      </c>
      <c r="T527" s="7">
        <f t="shared" si="35"/>
        <v>0.50743628909076288</v>
      </c>
    </row>
    <row r="528" spans="1:20" ht="15.6">
      <c r="A528" s="2">
        <v>1233</v>
      </c>
      <c r="B528" s="3">
        <v>46120</v>
      </c>
      <c r="C528" s="17">
        <f>YEAR(SalesDataTable[[#This Row],[Order Date]])</f>
        <v>2026</v>
      </c>
      <c r="D528" s="19" t="str">
        <f>"Q"&amp;ROUNDUP(MONTH(SalesDataTable[[#This Row],[Order Date]])/3,0)</f>
        <v>Q2</v>
      </c>
      <c r="E528" s="17">
        <f>MONTH(SalesDataTable[[#This Row],[Order Date]])</f>
        <v>4</v>
      </c>
      <c r="F528" s="19" t="str">
        <f>TEXT(SalesDataTable[[#This Row],[Order Date]],"MMM")</f>
        <v>Apr</v>
      </c>
      <c r="G528" s="4" t="s">
        <v>0</v>
      </c>
      <c r="H528" s="4" t="s">
        <v>50</v>
      </c>
      <c r="I528" s="4" t="s">
        <v>2</v>
      </c>
      <c r="J528" s="4" t="s">
        <v>13</v>
      </c>
      <c r="K528" s="4" t="s">
        <v>4</v>
      </c>
      <c r="L528" s="4" t="s">
        <v>22</v>
      </c>
      <c r="M528" s="8">
        <v>5</v>
      </c>
      <c r="N528" s="5">
        <v>50.22</v>
      </c>
      <c r="O528" s="6">
        <v>0.1</v>
      </c>
      <c r="P528" s="5">
        <v>22.31</v>
      </c>
      <c r="Q528" s="5">
        <f t="shared" si="32"/>
        <v>225.99</v>
      </c>
      <c r="R528" s="5">
        <f t="shared" si="33"/>
        <v>111.55</v>
      </c>
      <c r="S528" s="5">
        <f t="shared" si="34"/>
        <v>114.44000000000001</v>
      </c>
      <c r="T528" s="7">
        <f t="shared" si="35"/>
        <v>0.50639408823399268</v>
      </c>
    </row>
    <row r="529" spans="1:20" ht="15.6">
      <c r="A529" s="2">
        <v>1492</v>
      </c>
      <c r="B529" s="3">
        <v>46120</v>
      </c>
      <c r="C529" s="17">
        <f>YEAR(SalesDataTable[[#This Row],[Order Date]])</f>
        <v>2026</v>
      </c>
      <c r="D529" s="19" t="str">
        <f>"Q"&amp;ROUNDUP(MONTH(SalesDataTable[[#This Row],[Order Date]])/3,0)</f>
        <v>Q2</v>
      </c>
      <c r="E529" s="17">
        <f>MONTH(SalesDataTable[[#This Row],[Order Date]])</f>
        <v>4</v>
      </c>
      <c r="F529" s="19" t="str">
        <f>TEXT(SalesDataTable[[#This Row],[Order Date]],"MMM")</f>
        <v>Apr</v>
      </c>
      <c r="G529" s="4" t="s">
        <v>6</v>
      </c>
      <c r="H529" s="4" t="s">
        <v>49</v>
      </c>
      <c r="I529" s="4" t="s">
        <v>2</v>
      </c>
      <c r="J529" s="4" t="s">
        <v>3</v>
      </c>
      <c r="K529" s="4" t="s">
        <v>4</v>
      </c>
      <c r="L529" s="4" t="s">
        <v>26</v>
      </c>
      <c r="M529" s="8">
        <v>2</v>
      </c>
      <c r="N529" s="5">
        <v>41.08</v>
      </c>
      <c r="O529" s="6">
        <v>0</v>
      </c>
      <c r="P529" s="5">
        <v>16.79</v>
      </c>
      <c r="Q529" s="5">
        <f t="shared" si="32"/>
        <v>82.16</v>
      </c>
      <c r="R529" s="5">
        <f t="shared" si="33"/>
        <v>33.58</v>
      </c>
      <c r="S529" s="5">
        <f t="shared" si="34"/>
        <v>48.58</v>
      </c>
      <c r="T529" s="7">
        <f t="shared" si="35"/>
        <v>0.59128529698149956</v>
      </c>
    </row>
    <row r="530" spans="1:20" ht="15.6">
      <c r="A530" s="2">
        <v>1619</v>
      </c>
      <c r="B530" s="3">
        <v>46120</v>
      </c>
      <c r="C530" s="17">
        <f>YEAR(SalesDataTable[[#This Row],[Order Date]])</f>
        <v>2026</v>
      </c>
      <c r="D530" s="19" t="str">
        <f>"Q"&amp;ROUNDUP(MONTH(SalesDataTable[[#This Row],[Order Date]])/3,0)</f>
        <v>Q2</v>
      </c>
      <c r="E530" s="17">
        <f>MONTH(SalesDataTable[[#This Row],[Order Date]])</f>
        <v>4</v>
      </c>
      <c r="F530" s="19" t="str">
        <f>TEXT(SalesDataTable[[#This Row],[Order Date]],"MMM")</f>
        <v>Apr</v>
      </c>
      <c r="G530" s="4" t="s">
        <v>20</v>
      </c>
      <c r="H530" s="4" t="s">
        <v>33</v>
      </c>
      <c r="I530" s="4" t="s">
        <v>19</v>
      </c>
      <c r="J530" s="4" t="s">
        <v>13</v>
      </c>
      <c r="K530" s="4" t="s">
        <v>14</v>
      </c>
      <c r="L530" s="4" t="s">
        <v>32</v>
      </c>
      <c r="M530" s="8">
        <v>5</v>
      </c>
      <c r="N530" s="5">
        <v>46.11</v>
      </c>
      <c r="O530" s="6">
        <v>0</v>
      </c>
      <c r="P530" s="5">
        <v>18.88</v>
      </c>
      <c r="Q530" s="5">
        <f t="shared" si="32"/>
        <v>230.55</v>
      </c>
      <c r="R530" s="5">
        <f t="shared" si="33"/>
        <v>94.399999999999991</v>
      </c>
      <c r="S530" s="5">
        <f t="shared" si="34"/>
        <v>136.15000000000003</v>
      </c>
      <c r="T530" s="7">
        <f t="shared" si="35"/>
        <v>0.5905443504662764</v>
      </c>
    </row>
    <row r="531" spans="1:20" ht="15.6">
      <c r="A531" s="2">
        <v>1631</v>
      </c>
      <c r="B531" s="3">
        <v>46120</v>
      </c>
      <c r="C531" s="17">
        <f>YEAR(SalesDataTable[[#This Row],[Order Date]])</f>
        <v>2026</v>
      </c>
      <c r="D531" s="19" t="str">
        <f>"Q"&amp;ROUNDUP(MONTH(SalesDataTable[[#This Row],[Order Date]])/3,0)</f>
        <v>Q2</v>
      </c>
      <c r="E531" s="17">
        <f>MONTH(SalesDataTable[[#This Row],[Order Date]])</f>
        <v>4</v>
      </c>
      <c r="F531" s="19" t="str">
        <f>TEXT(SalesDataTable[[#This Row],[Order Date]],"MMM")</f>
        <v>Apr</v>
      </c>
      <c r="G531" s="4" t="s">
        <v>20</v>
      </c>
      <c r="H531" s="4" t="s">
        <v>33</v>
      </c>
      <c r="I531" s="4" t="s">
        <v>2</v>
      </c>
      <c r="J531" s="4" t="s">
        <v>3</v>
      </c>
      <c r="K531" s="4" t="s">
        <v>14</v>
      </c>
      <c r="L531" s="4" t="s">
        <v>32</v>
      </c>
      <c r="M531" s="8">
        <v>1</v>
      </c>
      <c r="N531" s="5">
        <v>45.54</v>
      </c>
      <c r="O531" s="6">
        <v>0</v>
      </c>
      <c r="P531" s="5">
        <v>18.36</v>
      </c>
      <c r="Q531" s="5">
        <f t="shared" si="32"/>
        <v>45.54</v>
      </c>
      <c r="R531" s="5">
        <f t="shared" si="33"/>
        <v>18.36</v>
      </c>
      <c r="S531" s="5">
        <f t="shared" si="34"/>
        <v>27.18</v>
      </c>
      <c r="T531" s="7">
        <f t="shared" si="35"/>
        <v>0.59683794466403162</v>
      </c>
    </row>
    <row r="532" spans="1:20" ht="15.6">
      <c r="A532" s="2">
        <v>1844</v>
      </c>
      <c r="B532" s="3">
        <v>46120</v>
      </c>
      <c r="C532" s="17">
        <f>YEAR(SalesDataTable[[#This Row],[Order Date]])</f>
        <v>2026</v>
      </c>
      <c r="D532" s="19" t="str">
        <f>"Q"&amp;ROUNDUP(MONTH(SalesDataTable[[#This Row],[Order Date]])/3,0)</f>
        <v>Q2</v>
      </c>
      <c r="E532" s="17">
        <f>MONTH(SalesDataTable[[#This Row],[Order Date]])</f>
        <v>4</v>
      </c>
      <c r="F532" s="19" t="str">
        <f>TEXT(SalesDataTable[[#This Row],[Order Date]],"MMM")</f>
        <v>Apr</v>
      </c>
      <c r="G532" s="4" t="s">
        <v>6</v>
      </c>
      <c r="H532" s="4" t="s">
        <v>49</v>
      </c>
      <c r="I532" s="4" t="s">
        <v>19</v>
      </c>
      <c r="J532" s="4" t="s">
        <v>13</v>
      </c>
      <c r="K532" s="4" t="s">
        <v>34</v>
      </c>
      <c r="L532" s="4" t="s">
        <v>42</v>
      </c>
      <c r="M532" s="8">
        <v>2</v>
      </c>
      <c r="N532" s="5">
        <v>37.1</v>
      </c>
      <c r="O532" s="6">
        <v>0.1</v>
      </c>
      <c r="P532" s="5">
        <v>14.17</v>
      </c>
      <c r="Q532" s="5">
        <f t="shared" si="32"/>
        <v>66.78</v>
      </c>
      <c r="R532" s="5">
        <f t="shared" si="33"/>
        <v>28.34</v>
      </c>
      <c r="S532" s="5">
        <f t="shared" si="34"/>
        <v>38.44</v>
      </c>
      <c r="T532" s="7">
        <f t="shared" si="35"/>
        <v>0.57562144354597178</v>
      </c>
    </row>
    <row r="533" spans="1:20" ht="15.6">
      <c r="A533" s="2">
        <v>4246</v>
      </c>
      <c r="B533" s="3">
        <v>46120</v>
      </c>
      <c r="C533" s="17">
        <f>YEAR(SalesDataTable[[#This Row],[Order Date]])</f>
        <v>2026</v>
      </c>
      <c r="D533" s="19" t="str">
        <f>"Q"&amp;ROUNDUP(MONTH(SalesDataTable[[#This Row],[Order Date]])/3,0)</f>
        <v>Q2</v>
      </c>
      <c r="E533" s="17">
        <f>MONTH(SalesDataTable[[#This Row],[Order Date]])</f>
        <v>4</v>
      </c>
      <c r="F533" s="19" t="str">
        <f>TEXT(SalesDataTable[[#This Row],[Order Date]],"MMM")</f>
        <v>Apr</v>
      </c>
      <c r="G533" s="4" t="s">
        <v>20</v>
      </c>
      <c r="H533" s="4" t="s">
        <v>33</v>
      </c>
      <c r="I533" s="4" t="s">
        <v>8</v>
      </c>
      <c r="J533" s="4" t="s">
        <v>16</v>
      </c>
      <c r="K533" s="4" t="s">
        <v>9</v>
      </c>
      <c r="L533" s="4" t="s">
        <v>37</v>
      </c>
      <c r="M533" s="8">
        <v>5</v>
      </c>
      <c r="N533" s="5">
        <v>156.57</v>
      </c>
      <c r="O533" s="6">
        <v>0.15</v>
      </c>
      <c r="P533" s="5">
        <v>80.849999999999994</v>
      </c>
      <c r="Q533" s="5">
        <f t="shared" si="32"/>
        <v>665.4224999999999</v>
      </c>
      <c r="R533" s="5">
        <f t="shared" si="33"/>
        <v>404.25</v>
      </c>
      <c r="S533" s="5">
        <f t="shared" si="34"/>
        <v>261.1724999999999</v>
      </c>
      <c r="T533" s="7">
        <f t="shared" si="35"/>
        <v>0.39249123677062309</v>
      </c>
    </row>
    <row r="534" spans="1:20" ht="15.6">
      <c r="A534" s="2">
        <v>5139</v>
      </c>
      <c r="B534" s="3">
        <v>46120</v>
      </c>
      <c r="C534" s="17">
        <f>YEAR(SalesDataTable[[#This Row],[Order Date]])</f>
        <v>2026</v>
      </c>
      <c r="D534" s="19" t="str">
        <f>"Q"&amp;ROUNDUP(MONTH(SalesDataTable[[#This Row],[Order Date]])/3,0)</f>
        <v>Q2</v>
      </c>
      <c r="E534" s="17">
        <f>MONTH(SalesDataTable[[#This Row],[Order Date]])</f>
        <v>4</v>
      </c>
      <c r="F534" s="19" t="str">
        <f>TEXT(SalesDataTable[[#This Row],[Order Date]],"MMM")</f>
        <v>Apr</v>
      </c>
      <c r="G534" s="4" t="s">
        <v>0</v>
      </c>
      <c r="H534" s="4" t="s">
        <v>50</v>
      </c>
      <c r="I534" s="4" t="s">
        <v>2</v>
      </c>
      <c r="J534" s="4" t="s">
        <v>3</v>
      </c>
      <c r="K534" s="4" t="s">
        <v>34</v>
      </c>
      <c r="L534" s="4" t="s">
        <v>45</v>
      </c>
      <c r="M534" s="8">
        <v>2</v>
      </c>
      <c r="N534" s="5">
        <v>51.4</v>
      </c>
      <c r="O534" s="6">
        <v>0</v>
      </c>
      <c r="P534" s="5">
        <v>21.99</v>
      </c>
      <c r="Q534" s="5">
        <f t="shared" si="32"/>
        <v>102.8</v>
      </c>
      <c r="R534" s="5">
        <f t="shared" si="33"/>
        <v>43.98</v>
      </c>
      <c r="S534" s="5">
        <f t="shared" si="34"/>
        <v>58.82</v>
      </c>
      <c r="T534" s="7">
        <f t="shared" si="35"/>
        <v>0.57217898832684821</v>
      </c>
    </row>
    <row r="535" spans="1:20" ht="15.6">
      <c r="A535" s="2">
        <v>186</v>
      </c>
      <c r="B535" s="3">
        <v>46121</v>
      </c>
      <c r="C535" s="17">
        <f>YEAR(SalesDataTable[[#This Row],[Order Date]])</f>
        <v>2026</v>
      </c>
      <c r="D535" s="19" t="str">
        <f>"Q"&amp;ROUNDUP(MONTH(SalesDataTable[[#This Row],[Order Date]])/3,0)</f>
        <v>Q2</v>
      </c>
      <c r="E535" s="17">
        <f>MONTH(SalesDataTable[[#This Row],[Order Date]])</f>
        <v>4</v>
      </c>
      <c r="F535" s="19" t="str">
        <f>TEXT(SalesDataTable[[#This Row],[Order Date]],"MMM")</f>
        <v>Apr</v>
      </c>
      <c r="G535" s="4" t="s">
        <v>0</v>
      </c>
      <c r="H535" s="4" t="s">
        <v>1</v>
      </c>
      <c r="I535" s="4" t="s">
        <v>2</v>
      </c>
      <c r="J535" s="4" t="s">
        <v>13</v>
      </c>
      <c r="K535" s="4" t="s">
        <v>14</v>
      </c>
      <c r="L535" s="4" t="s">
        <v>32</v>
      </c>
      <c r="M535" s="8">
        <v>2</v>
      </c>
      <c r="N535" s="5">
        <v>46.42</v>
      </c>
      <c r="O535" s="6">
        <v>0.1</v>
      </c>
      <c r="P535" s="5">
        <v>18.73</v>
      </c>
      <c r="Q535" s="5">
        <f t="shared" si="32"/>
        <v>83.556000000000012</v>
      </c>
      <c r="R535" s="5">
        <f t="shared" si="33"/>
        <v>37.46</v>
      </c>
      <c r="S535" s="5">
        <f t="shared" si="34"/>
        <v>46.096000000000011</v>
      </c>
      <c r="T535" s="7">
        <f t="shared" si="35"/>
        <v>0.55167791660682663</v>
      </c>
    </row>
    <row r="536" spans="1:20" ht="15.6">
      <c r="A536" s="2">
        <v>1742</v>
      </c>
      <c r="B536" s="3">
        <v>46121</v>
      </c>
      <c r="C536" s="17">
        <f>YEAR(SalesDataTable[[#This Row],[Order Date]])</f>
        <v>2026</v>
      </c>
      <c r="D536" s="19" t="str">
        <f>"Q"&amp;ROUNDUP(MONTH(SalesDataTable[[#This Row],[Order Date]])/3,0)</f>
        <v>Q2</v>
      </c>
      <c r="E536" s="17">
        <f>MONTH(SalesDataTable[[#This Row],[Order Date]])</f>
        <v>4</v>
      </c>
      <c r="F536" s="19" t="str">
        <f>TEXT(SalesDataTable[[#This Row],[Order Date]],"MMM")</f>
        <v>Apr</v>
      </c>
      <c r="G536" s="4" t="s">
        <v>20</v>
      </c>
      <c r="H536" s="4" t="s">
        <v>21</v>
      </c>
      <c r="I536" s="4" t="s">
        <v>28</v>
      </c>
      <c r="J536" s="4" t="s">
        <v>3</v>
      </c>
      <c r="K536" s="4" t="s">
        <v>23</v>
      </c>
      <c r="L536" s="4" t="s">
        <v>51</v>
      </c>
      <c r="M536" s="8">
        <v>2</v>
      </c>
      <c r="N536" s="5">
        <v>120.75</v>
      </c>
      <c r="O536" s="6">
        <v>0.05</v>
      </c>
      <c r="P536" s="5">
        <v>60.31</v>
      </c>
      <c r="Q536" s="5">
        <f t="shared" si="32"/>
        <v>229.42499999999998</v>
      </c>
      <c r="R536" s="5">
        <f t="shared" si="33"/>
        <v>120.62</v>
      </c>
      <c r="S536" s="5">
        <f t="shared" si="34"/>
        <v>108.80499999999998</v>
      </c>
      <c r="T536" s="7">
        <f t="shared" si="35"/>
        <v>0.47425084450256066</v>
      </c>
    </row>
    <row r="537" spans="1:20" ht="15.6">
      <c r="A537" s="2">
        <v>3189</v>
      </c>
      <c r="B537" s="3">
        <v>46121</v>
      </c>
      <c r="C537" s="17">
        <f>YEAR(SalesDataTable[[#This Row],[Order Date]])</f>
        <v>2026</v>
      </c>
      <c r="D537" s="19" t="str">
        <f>"Q"&amp;ROUNDUP(MONTH(SalesDataTable[[#This Row],[Order Date]])/3,0)</f>
        <v>Q2</v>
      </c>
      <c r="E537" s="17">
        <f>MONTH(SalesDataTable[[#This Row],[Order Date]])</f>
        <v>4</v>
      </c>
      <c r="F537" s="19" t="str">
        <f>TEXT(SalesDataTable[[#This Row],[Order Date]],"MMM")</f>
        <v>Apr</v>
      </c>
      <c r="G537" s="4" t="s">
        <v>6</v>
      </c>
      <c r="H537" s="4" t="s">
        <v>41</v>
      </c>
      <c r="I537" s="4" t="s">
        <v>8</v>
      </c>
      <c r="J537" s="4" t="s">
        <v>16</v>
      </c>
      <c r="K537" s="4" t="s">
        <v>9</v>
      </c>
      <c r="L537" s="4" t="s">
        <v>37</v>
      </c>
      <c r="M537" s="8">
        <v>6</v>
      </c>
      <c r="N537" s="5">
        <v>157.38999999999999</v>
      </c>
      <c r="O537" s="6">
        <v>0.05</v>
      </c>
      <c r="P537" s="5">
        <v>79.239999999999995</v>
      </c>
      <c r="Q537" s="5">
        <f t="shared" si="32"/>
        <v>897.12299999999993</v>
      </c>
      <c r="R537" s="5">
        <f t="shared" si="33"/>
        <v>475.43999999999994</v>
      </c>
      <c r="S537" s="5">
        <f t="shared" si="34"/>
        <v>421.68299999999999</v>
      </c>
      <c r="T537" s="7">
        <f t="shared" si="35"/>
        <v>0.47003922539049831</v>
      </c>
    </row>
    <row r="538" spans="1:20" ht="15.6">
      <c r="A538" s="2">
        <v>3747</v>
      </c>
      <c r="B538" s="3">
        <v>46121</v>
      </c>
      <c r="C538" s="17">
        <f>YEAR(SalesDataTable[[#This Row],[Order Date]])</f>
        <v>2026</v>
      </c>
      <c r="D538" s="19" t="str">
        <f>"Q"&amp;ROUNDUP(MONTH(SalesDataTable[[#This Row],[Order Date]])/3,0)</f>
        <v>Q2</v>
      </c>
      <c r="E538" s="17">
        <f>MONTH(SalesDataTable[[#This Row],[Order Date]])</f>
        <v>4</v>
      </c>
      <c r="F538" s="19" t="str">
        <f>TEXT(SalesDataTable[[#This Row],[Order Date]],"MMM")</f>
        <v>Apr</v>
      </c>
      <c r="G538" s="4" t="s">
        <v>20</v>
      </c>
      <c r="H538" s="4" t="s">
        <v>31</v>
      </c>
      <c r="I538" s="4" t="s">
        <v>19</v>
      </c>
      <c r="J538" s="4" t="s">
        <v>3</v>
      </c>
      <c r="K538" s="4" t="s">
        <v>23</v>
      </c>
      <c r="L538" s="4" t="s">
        <v>51</v>
      </c>
      <c r="M538" s="8">
        <v>2</v>
      </c>
      <c r="N538" s="5">
        <v>122.36</v>
      </c>
      <c r="O538" s="6">
        <v>0.05</v>
      </c>
      <c r="P538" s="5">
        <v>59.06</v>
      </c>
      <c r="Q538" s="5">
        <f t="shared" si="32"/>
        <v>232.48399999999998</v>
      </c>
      <c r="R538" s="5">
        <f t="shared" si="33"/>
        <v>118.12</v>
      </c>
      <c r="S538" s="5">
        <f t="shared" si="34"/>
        <v>114.36399999999998</v>
      </c>
      <c r="T538" s="7">
        <f t="shared" si="35"/>
        <v>0.49192202474148755</v>
      </c>
    </row>
    <row r="539" spans="1:20" ht="15.6">
      <c r="A539" s="2">
        <v>3782</v>
      </c>
      <c r="B539" s="3">
        <v>46121</v>
      </c>
      <c r="C539" s="17">
        <f>YEAR(SalesDataTable[[#This Row],[Order Date]])</f>
        <v>2026</v>
      </c>
      <c r="D539" s="19" t="str">
        <f>"Q"&amp;ROUNDUP(MONTH(SalesDataTable[[#This Row],[Order Date]])/3,0)</f>
        <v>Q2</v>
      </c>
      <c r="E539" s="17">
        <f>MONTH(SalesDataTable[[#This Row],[Order Date]])</f>
        <v>4</v>
      </c>
      <c r="F539" s="19" t="str">
        <f>TEXT(SalesDataTable[[#This Row],[Order Date]],"MMM")</f>
        <v>Apr</v>
      </c>
      <c r="G539" s="4" t="s">
        <v>0</v>
      </c>
      <c r="H539" s="4" t="s">
        <v>1</v>
      </c>
      <c r="I539" s="4" t="s">
        <v>19</v>
      </c>
      <c r="J539" s="4" t="s">
        <v>3</v>
      </c>
      <c r="K539" s="4" t="s">
        <v>34</v>
      </c>
      <c r="L539" s="4" t="s">
        <v>35</v>
      </c>
      <c r="M539" s="8">
        <v>2</v>
      </c>
      <c r="N539" s="5">
        <v>39.68</v>
      </c>
      <c r="O539" s="6">
        <v>0.05</v>
      </c>
      <c r="P539" s="5">
        <v>14.98</v>
      </c>
      <c r="Q539" s="5">
        <f t="shared" si="32"/>
        <v>75.391999999999996</v>
      </c>
      <c r="R539" s="5">
        <f t="shared" si="33"/>
        <v>29.96</v>
      </c>
      <c r="S539" s="5">
        <f t="shared" si="34"/>
        <v>45.431999999999995</v>
      </c>
      <c r="T539" s="7">
        <f t="shared" si="35"/>
        <v>0.60261035653650252</v>
      </c>
    </row>
    <row r="540" spans="1:20" ht="15.6">
      <c r="A540" s="2">
        <v>4344</v>
      </c>
      <c r="B540" s="3">
        <v>46121</v>
      </c>
      <c r="C540" s="17">
        <f>YEAR(SalesDataTable[[#This Row],[Order Date]])</f>
        <v>2026</v>
      </c>
      <c r="D540" s="19" t="str">
        <f>"Q"&amp;ROUNDUP(MONTH(SalesDataTable[[#This Row],[Order Date]])/3,0)</f>
        <v>Q2</v>
      </c>
      <c r="E540" s="17">
        <f>MONTH(SalesDataTable[[#This Row],[Order Date]])</f>
        <v>4</v>
      </c>
      <c r="F540" s="19" t="str">
        <f>TEXT(SalesDataTable[[#This Row],[Order Date]],"MMM")</f>
        <v>Apr</v>
      </c>
      <c r="G540" s="4" t="s">
        <v>11</v>
      </c>
      <c r="H540" s="4" t="s">
        <v>25</v>
      </c>
      <c r="I540" s="4" t="s">
        <v>19</v>
      </c>
      <c r="J540" s="4" t="s">
        <v>16</v>
      </c>
      <c r="K540" s="4" t="s">
        <v>23</v>
      </c>
      <c r="L540" s="4" t="s">
        <v>51</v>
      </c>
      <c r="M540" s="8">
        <v>3</v>
      </c>
      <c r="N540" s="5">
        <v>121.56</v>
      </c>
      <c r="O540" s="6">
        <v>0.15</v>
      </c>
      <c r="P540" s="5">
        <v>61.31</v>
      </c>
      <c r="Q540" s="5">
        <f t="shared" si="32"/>
        <v>309.97800000000001</v>
      </c>
      <c r="R540" s="5">
        <f t="shared" si="33"/>
        <v>183.93</v>
      </c>
      <c r="S540" s="5">
        <f t="shared" si="34"/>
        <v>126.048</v>
      </c>
      <c r="T540" s="7">
        <f t="shared" si="35"/>
        <v>0.40663530960261696</v>
      </c>
    </row>
    <row r="541" spans="1:20" ht="15.6">
      <c r="A541" s="2">
        <v>4901</v>
      </c>
      <c r="B541" s="3">
        <v>46121</v>
      </c>
      <c r="C541" s="17">
        <f>YEAR(SalesDataTable[[#This Row],[Order Date]])</f>
        <v>2026</v>
      </c>
      <c r="D541" s="19" t="str">
        <f>"Q"&amp;ROUNDUP(MONTH(SalesDataTable[[#This Row],[Order Date]])/3,0)</f>
        <v>Q2</v>
      </c>
      <c r="E541" s="17">
        <f>MONTH(SalesDataTable[[#This Row],[Order Date]])</f>
        <v>4</v>
      </c>
      <c r="F541" s="19" t="str">
        <f>TEXT(SalesDataTable[[#This Row],[Order Date]],"MMM")</f>
        <v>Apr</v>
      </c>
      <c r="G541" s="4" t="s">
        <v>0</v>
      </c>
      <c r="H541" s="4" t="s">
        <v>1</v>
      </c>
      <c r="I541" s="4" t="s">
        <v>28</v>
      </c>
      <c r="J541" s="4" t="s">
        <v>13</v>
      </c>
      <c r="K541" s="4" t="s">
        <v>4</v>
      </c>
      <c r="L541" s="4" t="s">
        <v>5</v>
      </c>
      <c r="M541" s="8">
        <v>1</v>
      </c>
      <c r="N541" s="5">
        <v>80.19</v>
      </c>
      <c r="O541" s="6">
        <v>0.1</v>
      </c>
      <c r="P541" s="5">
        <v>42.15</v>
      </c>
      <c r="Q541" s="5">
        <f t="shared" si="32"/>
        <v>72.171000000000006</v>
      </c>
      <c r="R541" s="5">
        <f t="shared" si="33"/>
        <v>42.15</v>
      </c>
      <c r="S541" s="5">
        <f t="shared" si="34"/>
        <v>30.021000000000008</v>
      </c>
      <c r="T541" s="7">
        <f t="shared" si="35"/>
        <v>0.4159704036247247</v>
      </c>
    </row>
    <row r="542" spans="1:20" ht="15.6">
      <c r="A542" s="2">
        <v>4969</v>
      </c>
      <c r="B542" s="3">
        <v>46121</v>
      </c>
      <c r="C542" s="17">
        <f>YEAR(SalesDataTable[[#This Row],[Order Date]])</f>
        <v>2026</v>
      </c>
      <c r="D542" s="19" t="str">
        <f>"Q"&amp;ROUNDUP(MONTH(SalesDataTable[[#This Row],[Order Date]])/3,0)</f>
        <v>Q2</v>
      </c>
      <c r="E542" s="17">
        <f>MONTH(SalesDataTable[[#This Row],[Order Date]])</f>
        <v>4</v>
      </c>
      <c r="F542" s="19" t="str">
        <f>TEXT(SalesDataTable[[#This Row],[Order Date]],"MMM")</f>
        <v>Apr</v>
      </c>
      <c r="G542" s="4" t="s">
        <v>20</v>
      </c>
      <c r="H542" s="4" t="s">
        <v>31</v>
      </c>
      <c r="I542" s="4" t="s">
        <v>28</v>
      </c>
      <c r="J542" s="4" t="s">
        <v>16</v>
      </c>
      <c r="K542" s="4" t="s">
        <v>4</v>
      </c>
      <c r="L542" s="4" t="s">
        <v>5</v>
      </c>
      <c r="M542" s="8">
        <v>2</v>
      </c>
      <c r="N542" s="5">
        <v>81.14</v>
      </c>
      <c r="O542" s="6">
        <v>0</v>
      </c>
      <c r="P542" s="5">
        <v>43.43</v>
      </c>
      <c r="Q542" s="5">
        <f t="shared" si="32"/>
        <v>162.28</v>
      </c>
      <c r="R542" s="5">
        <f t="shared" si="33"/>
        <v>86.86</v>
      </c>
      <c r="S542" s="5">
        <f t="shared" si="34"/>
        <v>75.42</v>
      </c>
      <c r="T542" s="7">
        <f t="shared" si="35"/>
        <v>0.46475228000985952</v>
      </c>
    </row>
    <row r="543" spans="1:20" ht="15.6">
      <c r="A543" s="2">
        <v>673</v>
      </c>
      <c r="B543" s="3">
        <v>46122</v>
      </c>
      <c r="C543" s="17">
        <f>YEAR(SalesDataTable[[#This Row],[Order Date]])</f>
        <v>2026</v>
      </c>
      <c r="D543" s="19" t="str">
        <f>"Q"&amp;ROUNDUP(MONTH(SalesDataTable[[#This Row],[Order Date]])/3,0)</f>
        <v>Q2</v>
      </c>
      <c r="E543" s="17">
        <f>MONTH(SalesDataTable[[#This Row],[Order Date]])</f>
        <v>4</v>
      </c>
      <c r="F543" s="19" t="str">
        <f>TEXT(SalesDataTable[[#This Row],[Order Date]],"MMM")</f>
        <v>Apr</v>
      </c>
      <c r="G543" s="4" t="s">
        <v>20</v>
      </c>
      <c r="H543" s="4" t="s">
        <v>33</v>
      </c>
      <c r="I543" s="4" t="s">
        <v>19</v>
      </c>
      <c r="J543" s="4" t="s">
        <v>13</v>
      </c>
      <c r="K543" s="4" t="s">
        <v>23</v>
      </c>
      <c r="L543" s="4" t="s">
        <v>29</v>
      </c>
      <c r="M543" s="8">
        <v>2</v>
      </c>
      <c r="N543" s="5">
        <v>191.11</v>
      </c>
      <c r="O543" s="6">
        <v>0</v>
      </c>
      <c r="P543" s="5">
        <v>103.58</v>
      </c>
      <c r="Q543" s="5">
        <f t="shared" si="32"/>
        <v>382.22</v>
      </c>
      <c r="R543" s="5">
        <f t="shared" si="33"/>
        <v>207.16</v>
      </c>
      <c r="S543" s="5">
        <f t="shared" si="34"/>
        <v>175.06000000000003</v>
      </c>
      <c r="T543" s="7">
        <f t="shared" si="35"/>
        <v>0.45800847679346979</v>
      </c>
    </row>
    <row r="544" spans="1:20" ht="15.6">
      <c r="A544" s="2">
        <v>888</v>
      </c>
      <c r="B544" s="3">
        <v>46122</v>
      </c>
      <c r="C544" s="17">
        <f>YEAR(SalesDataTable[[#This Row],[Order Date]])</f>
        <v>2026</v>
      </c>
      <c r="D544" s="19" t="str">
        <f>"Q"&amp;ROUNDUP(MONTH(SalesDataTable[[#This Row],[Order Date]])/3,0)</f>
        <v>Q2</v>
      </c>
      <c r="E544" s="17">
        <f>MONTH(SalesDataTable[[#This Row],[Order Date]])</f>
        <v>4</v>
      </c>
      <c r="F544" s="19" t="str">
        <f>TEXT(SalesDataTable[[#This Row],[Order Date]],"MMM")</f>
        <v>Apr</v>
      </c>
      <c r="G544" s="4" t="s">
        <v>20</v>
      </c>
      <c r="H544" s="4" t="s">
        <v>31</v>
      </c>
      <c r="I544" s="4" t="s">
        <v>19</v>
      </c>
      <c r="J544" s="4" t="s">
        <v>13</v>
      </c>
      <c r="K544" s="4" t="s">
        <v>4</v>
      </c>
      <c r="L544" s="4" t="s">
        <v>26</v>
      </c>
      <c r="M544" s="8">
        <v>2</v>
      </c>
      <c r="N544" s="5">
        <v>40.58</v>
      </c>
      <c r="O544" s="6">
        <v>0.05</v>
      </c>
      <c r="P544" s="5">
        <v>17.149999999999999</v>
      </c>
      <c r="Q544" s="5">
        <f t="shared" si="32"/>
        <v>77.10199999999999</v>
      </c>
      <c r="R544" s="5">
        <f t="shared" si="33"/>
        <v>34.299999999999997</v>
      </c>
      <c r="S544" s="5">
        <f t="shared" si="34"/>
        <v>42.801999999999992</v>
      </c>
      <c r="T544" s="7">
        <f t="shared" si="35"/>
        <v>0.55513475655625011</v>
      </c>
    </row>
    <row r="545" spans="1:20" ht="15.6">
      <c r="A545" s="2">
        <v>1541</v>
      </c>
      <c r="B545" s="3">
        <v>46122</v>
      </c>
      <c r="C545" s="17">
        <f>YEAR(SalesDataTable[[#This Row],[Order Date]])</f>
        <v>2026</v>
      </c>
      <c r="D545" s="19" t="str">
        <f>"Q"&amp;ROUNDUP(MONTH(SalesDataTable[[#This Row],[Order Date]])/3,0)</f>
        <v>Q2</v>
      </c>
      <c r="E545" s="17">
        <f>MONTH(SalesDataTable[[#This Row],[Order Date]])</f>
        <v>4</v>
      </c>
      <c r="F545" s="19" t="str">
        <f>TEXT(SalesDataTable[[#This Row],[Order Date]],"MMM")</f>
        <v>Apr</v>
      </c>
      <c r="G545" s="4" t="s">
        <v>0</v>
      </c>
      <c r="H545" s="4" t="s">
        <v>50</v>
      </c>
      <c r="I545" s="4" t="s">
        <v>28</v>
      </c>
      <c r="J545" s="4" t="s">
        <v>3</v>
      </c>
      <c r="K545" s="4" t="s">
        <v>23</v>
      </c>
      <c r="L545" s="4" t="s">
        <v>40</v>
      </c>
      <c r="M545" s="8">
        <v>1</v>
      </c>
      <c r="N545" s="5">
        <v>83.44</v>
      </c>
      <c r="O545" s="6">
        <v>0</v>
      </c>
      <c r="P545" s="5">
        <v>40.299999999999997</v>
      </c>
      <c r="Q545" s="5">
        <f t="shared" si="32"/>
        <v>83.44</v>
      </c>
      <c r="R545" s="5">
        <f t="shared" si="33"/>
        <v>40.299999999999997</v>
      </c>
      <c r="S545" s="5">
        <f t="shared" si="34"/>
        <v>43.14</v>
      </c>
      <c r="T545" s="7">
        <f t="shared" si="35"/>
        <v>0.51701821668264625</v>
      </c>
    </row>
    <row r="546" spans="1:20" ht="15.6">
      <c r="A546" s="2">
        <v>1881</v>
      </c>
      <c r="B546" s="3">
        <v>46122</v>
      </c>
      <c r="C546" s="17">
        <f>YEAR(SalesDataTable[[#This Row],[Order Date]])</f>
        <v>2026</v>
      </c>
      <c r="D546" s="19" t="str">
        <f>"Q"&amp;ROUNDUP(MONTH(SalesDataTable[[#This Row],[Order Date]])/3,0)</f>
        <v>Q2</v>
      </c>
      <c r="E546" s="17">
        <f>MONTH(SalesDataTable[[#This Row],[Order Date]])</f>
        <v>4</v>
      </c>
      <c r="F546" s="19" t="str">
        <f>TEXT(SalesDataTable[[#This Row],[Order Date]],"MMM")</f>
        <v>Apr</v>
      </c>
      <c r="G546" s="4" t="s">
        <v>20</v>
      </c>
      <c r="H546" s="4" t="s">
        <v>31</v>
      </c>
      <c r="I546" s="4" t="s">
        <v>28</v>
      </c>
      <c r="J546" s="4" t="s">
        <v>13</v>
      </c>
      <c r="K546" s="4" t="s">
        <v>34</v>
      </c>
      <c r="L546" s="4" t="s">
        <v>45</v>
      </c>
      <c r="M546" s="8">
        <v>1</v>
      </c>
      <c r="N546" s="5">
        <v>49.61</v>
      </c>
      <c r="O546" s="6">
        <v>0</v>
      </c>
      <c r="P546" s="5">
        <v>21.92</v>
      </c>
      <c r="Q546" s="5">
        <f t="shared" si="32"/>
        <v>49.61</v>
      </c>
      <c r="R546" s="5">
        <f t="shared" si="33"/>
        <v>21.92</v>
      </c>
      <c r="S546" s="5">
        <f t="shared" si="34"/>
        <v>27.689999999999998</v>
      </c>
      <c r="T546" s="7">
        <f t="shared" si="35"/>
        <v>0.55815359806490628</v>
      </c>
    </row>
    <row r="547" spans="1:20" ht="15.6">
      <c r="A547" s="2">
        <v>2007</v>
      </c>
      <c r="B547" s="3">
        <v>46122</v>
      </c>
      <c r="C547" s="17">
        <f>YEAR(SalesDataTable[[#This Row],[Order Date]])</f>
        <v>2026</v>
      </c>
      <c r="D547" s="19" t="str">
        <f>"Q"&amp;ROUNDUP(MONTH(SalesDataTable[[#This Row],[Order Date]])/3,0)</f>
        <v>Q2</v>
      </c>
      <c r="E547" s="17">
        <f>MONTH(SalesDataTable[[#This Row],[Order Date]])</f>
        <v>4</v>
      </c>
      <c r="F547" s="19" t="str">
        <f>TEXT(SalesDataTable[[#This Row],[Order Date]],"MMM")</f>
        <v>Apr</v>
      </c>
      <c r="G547" s="4" t="s">
        <v>20</v>
      </c>
      <c r="H547" s="4" t="s">
        <v>33</v>
      </c>
      <c r="I547" s="4" t="s">
        <v>2</v>
      </c>
      <c r="J547" s="4" t="s">
        <v>3</v>
      </c>
      <c r="K547" s="4" t="s">
        <v>34</v>
      </c>
      <c r="L547" s="4" t="s">
        <v>38</v>
      </c>
      <c r="M547" s="8">
        <v>2</v>
      </c>
      <c r="N547" s="5">
        <v>123.31</v>
      </c>
      <c r="O547" s="6">
        <v>0</v>
      </c>
      <c r="P547" s="5">
        <v>69.239999999999995</v>
      </c>
      <c r="Q547" s="5">
        <f t="shared" si="32"/>
        <v>246.62</v>
      </c>
      <c r="R547" s="5">
        <f t="shared" si="33"/>
        <v>138.47999999999999</v>
      </c>
      <c r="S547" s="5">
        <f t="shared" si="34"/>
        <v>108.14000000000001</v>
      </c>
      <c r="T547" s="7">
        <f t="shared" si="35"/>
        <v>0.43848836266320662</v>
      </c>
    </row>
    <row r="548" spans="1:20" ht="15.6">
      <c r="A548" s="2">
        <v>2312</v>
      </c>
      <c r="B548" s="3">
        <v>46122</v>
      </c>
      <c r="C548" s="17">
        <f>YEAR(SalesDataTable[[#This Row],[Order Date]])</f>
        <v>2026</v>
      </c>
      <c r="D548" s="19" t="str">
        <f>"Q"&amp;ROUNDUP(MONTH(SalesDataTable[[#This Row],[Order Date]])/3,0)</f>
        <v>Q2</v>
      </c>
      <c r="E548" s="17">
        <f>MONTH(SalesDataTable[[#This Row],[Order Date]])</f>
        <v>4</v>
      </c>
      <c r="F548" s="19" t="str">
        <f>TEXT(SalesDataTable[[#This Row],[Order Date]],"MMM")</f>
        <v>Apr</v>
      </c>
      <c r="G548" s="4" t="s">
        <v>0</v>
      </c>
      <c r="H548" s="4" t="s">
        <v>50</v>
      </c>
      <c r="I548" s="4" t="s">
        <v>19</v>
      </c>
      <c r="J548" s="4" t="s">
        <v>13</v>
      </c>
      <c r="K548" s="4" t="s">
        <v>9</v>
      </c>
      <c r="L548" s="4" t="s">
        <v>10</v>
      </c>
      <c r="M548" s="8">
        <v>1</v>
      </c>
      <c r="N548" s="5">
        <v>93.35</v>
      </c>
      <c r="O548" s="6">
        <v>0.1</v>
      </c>
      <c r="P548" s="5">
        <v>45.54</v>
      </c>
      <c r="Q548" s="5">
        <f t="shared" si="32"/>
        <v>84.015000000000001</v>
      </c>
      <c r="R548" s="5">
        <f t="shared" si="33"/>
        <v>45.54</v>
      </c>
      <c r="S548" s="5">
        <f t="shared" si="34"/>
        <v>38.475000000000001</v>
      </c>
      <c r="T548" s="7">
        <f t="shared" si="35"/>
        <v>0.45795393679700053</v>
      </c>
    </row>
    <row r="549" spans="1:20" ht="15.6">
      <c r="A549" s="2">
        <v>4493</v>
      </c>
      <c r="B549" s="3">
        <v>46122</v>
      </c>
      <c r="C549" s="17">
        <f>YEAR(SalesDataTable[[#This Row],[Order Date]])</f>
        <v>2026</v>
      </c>
      <c r="D549" s="19" t="str">
        <f>"Q"&amp;ROUNDUP(MONTH(SalesDataTable[[#This Row],[Order Date]])/3,0)</f>
        <v>Q2</v>
      </c>
      <c r="E549" s="17">
        <f>MONTH(SalesDataTable[[#This Row],[Order Date]])</f>
        <v>4</v>
      </c>
      <c r="F549" s="19" t="str">
        <f>TEXT(SalesDataTable[[#This Row],[Order Date]],"MMM")</f>
        <v>Apr</v>
      </c>
      <c r="G549" s="4" t="s">
        <v>0</v>
      </c>
      <c r="H549" s="4" t="s">
        <v>1</v>
      </c>
      <c r="I549" s="4" t="s">
        <v>8</v>
      </c>
      <c r="J549" s="4" t="s">
        <v>16</v>
      </c>
      <c r="K549" s="4" t="s">
        <v>9</v>
      </c>
      <c r="L549" s="4" t="s">
        <v>10</v>
      </c>
      <c r="M549" s="8">
        <v>5</v>
      </c>
      <c r="N549" s="5">
        <v>92.63</v>
      </c>
      <c r="O549" s="6">
        <v>0.15</v>
      </c>
      <c r="P549" s="5">
        <v>46.33</v>
      </c>
      <c r="Q549" s="5">
        <f t="shared" si="32"/>
        <v>393.67749999999995</v>
      </c>
      <c r="R549" s="5">
        <f t="shared" si="33"/>
        <v>231.64999999999998</v>
      </c>
      <c r="S549" s="5">
        <f t="shared" si="34"/>
        <v>162.02749999999997</v>
      </c>
      <c r="T549" s="7">
        <f t="shared" si="35"/>
        <v>0.41157419461361139</v>
      </c>
    </row>
    <row r="550" spans="1:20" ht="15.6">
      <c r="A550" s="2">
        <v>2072</v>
      </c>
      <c r="B550" s="3">
        <v>46123</v>
      </c>
      <c r="C550" s="17">
        <f>YEAR(SalesDataTable[[#This Row],[Order Date]])</f>
        <v>2026</v>
      </c>
      <c r="D550" s="19" t="str">
        <f>"Q"&amp;ROUNDUP(MONTH(SalesDataTable[[#This Row],[Order Date]])/3,0)</f>
        <v>Q2</v>
      </c>
      <c r="E550" s="17">
        <f>MONTH(SalesDataTable[[#This Row],[Order Date]])</f>
        <v>4</v>
      </c>
      <c r="F550" s="19" t="str">
        <f>TEXT(SalesDataTable[[#This Row],[Order Date]],"MMM")</f>
        <v>Apr</v>
      </c>
      <c r="G550" s="4" t="s">
        <v>0</v>
      </c>
      <c r="H550" s="4" t="s">
        <v>36</v>
      </c>
      <c r="I550" s="4" t="s">
        <v>2</v>
      </c>
      <c r="J550" s="4" t="s">
        <v>13</v>
      </c>
      <c r="K550" s="4" t="s">
        <v>23</v>
      </c>
      <c r="L550" s="4" t="s">
        <v>51</v>
      </c>
      <c r="M550" s="8">
        <v>4</v>
      </c>
      <c r="N550" s="5">
        <v>124.87</v>
      </c>
      <c r="O550" s="6">
        <v>0.1</v>
      </c>
      <c r="P550" s="5">
        <v>62.03</v>
      </c>
      <c r="Q550" s="5">
        <f t="shared" si="32"/>
        <v>449.53200000000004</v>
      </c>
      <c r="R550" s="5">
        <f t="shared" si="33"/>
        <v>248.12</v>
      </c>
      <c r="S550" s="5">
        <f t="shared" si="34"/>
        <v>201.41200000000003</v>
      </c>
      <c r="T550" s="7">
        <f t="shared" si="35"/>
        <v>0.44804819234225823</v>
      </c>
    </row>
    <row r="551" spans="1:20" ht="15.6">
      <c r="A551" s="2">
        <v>2142</v>
      </c>
      <c r="B551" s="3">
        <v>46123</v>
      </c>
      <c r="C551" s="17">
        <f>YEAR(SalesDataTable[[#This Row],[Order Date]])</f>
        <v>2026</v>
      </c>
      <c r="D551" s="19" t="str">
        <f>"Q"&amp;ROUNDUP(MONTH(SalesDataTable[[#This Row],[Order Date]])/3,0)</f>
        <v>Q2</v>
      </c>
      <c r="E551" s="17">
        <f>MONTH(SalesDataTable[[#This Row],[Order Date]])</f>
        <v>4</v>
      </c>
      <c r="F551" s="19" t="str">
        <f>TEXT(SalesDataTable[[#This Row],[Order Date]],"MMM")</f>
        <v>Apr</v>
      </c>
      <c r="G551" s="4" t="s">
        <v>20</v>
      </c>
      <c r="H551" s="4" t="s">
        <v>21</v>
      </c>
      <c r="I551" s="4" t="s">
        <v>28</v>
      </c>
      <c r="J551" s="4" t="s">
        <v>13</v>
      </c>
      <c r="K551" s="4" t="s">
        <v>23</v>
      </c>
      <c r="L551" s="4" t="s">
        <v>24</v>
      </c>
      <c r="M551" s="8">
        <v>1</v>
      </c>
      <c r="N551" s="5">
        <v>339.64</v>
      </c>
      <c r="O551" s="6">
        <v>0.1</v>
      </c>
      <c r="P551" s="5">
        <v>195.81</v>
      </c>
      <c r="Q551" s="5">
        <f t="shared" si="32"/>
        <v>305.67599999999999</v>
      </c>
      <c r="R551" s="5">
        <f t="shared" si="33"/>
        <v>195.81</v>
      </c>
      <c r="S551" s="5">
        <f t="shared" si="34"/>
        <v>109.86599999999999</v>
      </c>
      <c r="T551" s="7">
        <f t="shared" si="35"/>
        <v>0.35941977780394924</v>
      </c>
    </row>
    <row r="552" spans="1:20" ht="15.6">
      <c r="A552" s="2">
        <v>2911</v>
      </c>
      <c r="B552" s="3">
        <v>46123</v>
      </c>
      <c r="C552" s="17">
        <f>YEAR(SalesDataTable[[#This Row],[Order Date]])</f>
        <v>2026</v>
      </c>
      <c r="D552" s="19" t="str">
        <f>"Q"&amp;ROUNDUP(MONTH(SalesDataTable[[#This Row],[Order Date]])/3,0)</f>
        <v>Q2</v>
      </c>
      <c r="E552" s="17">
        <f>MONTH(SalesDataTable[[#This Row],[Order Date]])</f>
        <v>4</v>
      </c>
      <c r="F552" s="19" t="str">
        <f>TEXT(SalesDataTable[[#This Row],[Order Date]],"MMM")</f>
        <v>Apr</v>
      </c>
      <c r="G552" s="4" t="s">
        <v>11</v>
      </c>
      <c r="H552" s="4" t="s">
        <v>12</v>
      </c>
      <c r="I552" s="4" t="s">
        <v>19</v>
      </c>
      <c r="J552" s="4" t="s">
        <v>13</v>
      </c>
      <c r="K552" s="4" t="s">
        <v>4</v>
      </c>
      <c r="L552" s="4" t="s">
        <v>22</v>
      </c>
      <c r="M552" s="8">
        <v>1</v>
      </c>
      <c r="N552" s="5">
        <v>50.86</v>
      </c>
      <c r="O552" s="6">
        <v>0.05</v>
      </c>
      <c r="P552" s="5">
        <v>22.1</v>
      </c>
      <c r="Q552" s="5">
        <f t="shared" si="32"/>
        <v>48.317</v>
      </c>
      <c r="R552" s="5">
        <f t="shared" si="33"/>
        <v>22.1</v>
      </c>
      <c r="S552" s="5">
        <f t="shared" si="34"/>
        <v>26.216999999999999</v>
      </c>
      <c r="T552" s="7">
        <f t="shared" si="35"/>
        <v>0.54260405240391574</v>
      </c>
    </row>
    <row r="553" spans="1:20" ht="15.6">
      <c r="A553" s="2">
        <v>4276</v>
      </c>
      <c r="B553" s="3">
        <v>46123</v>
      </c>
      <c r="C553" s="17">
        <f>YEAR(SalesDataTable[[#This Row],[Order Date]])</f>
        <v>2026</v>
      </c>
      <c r="D553" s="19" t="str">
        <f>"Q"&amp;ROUNDUP(MONTH(SalesDataTable[[#This Row],[Order Date]])/3,0)</f>
        <v>Q2</v>
      </c>
      <c r="E553" s="17">
        <f>MONTH(SalesDataTable[[#This Row],[Order Date]])</f>
        <v>4</v>
      </c>
      <c r="F553" s="19" t="str">
        <f>TEXT(SalesDataTable[[#This Row],[Order Date]],"MMM")</f>
        <v>Apr</v>
      </c>
      <c r="G553" s="4" t="s">
        <v>20</v>
      </c>
      <c r="H553" s="4" t="s">
        <v>33</v>
      </c>
      <c r="I553" s="4" t="s">
        <v>2</v>
      </c>
      <c r="J553" s="4" t="s">
        <v>13</v>
      </c>
      <c r="K553" s="4" t="s">
        <v>14</v>
      </c>
      <c r="L553" s="4" t="s">
        <v>48</v>
      </c>
      <c r="M553" s="8">
        <v>2</v>
      </c>
      <c r="N553" s="5">
        <v>167.01</v>
      </c>
      <c r="O553" s="6">
        <v>0</v>
      </c>
      <c r="P553" s="5">
        <v>89.8</v>
      </c>
      <c r="Q553" s="5">
        <f t="shared" si="32"/>
        <v>334.02</v>
      </c>
      <c r="R553" s="5">
        <f t="shared" si="33"/>
        <v>179.6</v>
      </c>
      <c r="S553" s="5">
        <f t="shared" si="34"/>
        <v>154.41999999999999</v>
      </c>
      <c r="T553" s="7">
        <f t="shared" si="35"/>
        <v>0.46230764624872761</v>
      </c>
    </row>
    <row r="554" spans="1:20" ht="15.6">
      <c r="A554" s="2">
        <v>5077</v>
      </c>
      <c r="B554" s="3">
        <v>46123</v>
      </c>
      <c r="C554" s="17">
        <f>YEAR(SalesDataTable[[#This Row],[Order Date]])</f>
        <v>2026</v>
      </c>
      <c r="D554" s="19" t="str">
        <f>"Q"&amp;ROUNDUP(MONTH(SalesDataTable[[#This Row],[Order Date]])/3,0)</f>
        <v>Q2</v>
      </c>
      <c r="E554" s="17">
        <f>MONTH(SalesDataTable[[#This Row],[Order Date]])</f>
        <v>4</v>
      </c>
      <c r="F554" s="19" t="str">
        <f>TEXT(SalesDataTable[[#This Row],[Order Date]],"MMM")</f>
        <v>Apr</v>
      </c>
      <c r="G554" s="4" t="s">
        <v>20</v>
      </c>
      <c r="H554" s="4" t="s">
        <v>33</v>
      </c>
      <c r="I554" s="4" t="s">
        <v>28</v>
      </c>
      <c r="J554" s="4" t="s">
        <v>3</v>
      </c>
      <c r="K554" s="4" t="s">
        <v>9</v>
      </c>
      <c r="L554" s="4" t="s">
        <v>10</v>
      </c>
      <c r="M554" s="8">
        <v>2</v>
      </c>
      <c r="N554" s="5">
        <v>92.63</v>
      </c>
      <c r="O554" s="6">
        <v>0.15</v>
      </c>
      <c r="P554" s="5">
        <v>44.96</v>
      </c>
      <c r="Q554" s="5">
        <f t="shared" si="32"/>
        <v>157.47099999999998</v>
      </c>
      <c r="R554" s="5">
        <f t="shared" si="33"/>
        <v>89.92</v>
      </c>
      <c r="S554" s="5">
        <f t="shared" si="34"/>
        <v>67.550999999999974</v>
      </c>
      <c r="T554" s="7">
        <f t="shared" si="35"/>
        <v>0.42897422382533917</v>
      </c>
    </row>
    <row r="555" spans="1:20" ht="15.6">
      <c r="A555" s="2">
        <v>1259</v>
      </c>
      <c r="B555" s="3">
        <v>46124</v>
      </c>
      <c r="C555" s="17">
        <f>YEAR(SalesDataTable[[#This Row],[Order Date]])</f>
        <v>2026</v>
      </c>
      <c r="D555" s="19" t="str">
        <f>"Q"&amp;ROUNDUP(MONTH(SalesDataTable[[#This Row],[Order Date]])/3,0)</f>
        <v>Q2</v>
      </c>
      <c r="E555" s="17">
        <f>MONTH(SalesDataTable[[#This Row],[Order Date]])</f>
        <v>4</v>
      </c>
      <c r="F555" s="19" t="str">
        <f>TEXT(SalesDataTable[[#This Row],[Order Date]],"MMM")</f>
        <v>Apr</v>
      </c>
      <c r="G555" s="4" t="s">
        <v>6</v>
      </c>
      <c r="H555" s="4" t="s">
        <v>43</v>
      </c>
      <c r="I555" s="4" t="s">
        <v>28</v>
      </c>
      <c r="J555" s="4" t="s">
        <v>13</v>
      </c>
      <c r="K555" s="4" t="s">
        <v>9</v>
      </c>
      <c r="L555" s="4" t="s">
        <v>37</v>
      </c>
      <c r="M555" s="8">
        <v>2</v>
      </c>
      <c r="N555" s="5">
        <v>151.01</v>
      </c>
      <c r="O555" s="6">
        <v>0</v>
      </c>
      <c r="P555" s="5">
        <v>80.209999999999994</v>
      </c>
      <c r="Q555" s="5">
        <f t="shared" si="32"/>
        <v>302.02</v>
      </c>
      <c r="R555" s="5">
        <f t="shared" si="33"/>
        <v>160.41999999999999</v>
      </c>
      <c r="S555" s="5">
        <f t="shared" si="34"/>
        <v>141.6</v>
      </c>
      <c r="T555" s="7">
        <f t="shared" si="35"/>
        <v>0.4688431229719886</v>
      </c>
    </row>
    <row r="556" spans="1:20" ht="15.6">
      <c r="A556" s="2">
        <v>1720</v>
      </c>
      <c r="B556" s="3">
        <v>46124</v>
      </c>
      <c r="C556" s="17">
        <f>YEAR(SalesDataTable[[#This Row],[Order Date]])</f>
        <v>2026</v>
      </c>
      <c r="D556" s="19" t="str">
        <f>"Q"&amp;ROUNDUP(MONTH(SalesDataTable[[#This Row],[Order Date]])/3,0)</f>
        <v>Q2</v>
      </c>
      <c r="E556" s="17">
        <f>MONTH(SalesDataTable[[#This Row],[Order Date]])</f>
        <v>4</v>
      </c>
      <c r="F556" s="19" t="str">
        <f>TEXT(SalesDataTable[[#This Row],[Order Date]],"MMM")</f>
        <v>Apr</v>
      </c>
      <c r="G556" s="4" t="s">
        <v>0</v>
      </c>
      <c r="H556" s="4" t="s">
        <v>50</v>
      </c>
      <c r="I556" s="4" t="s">
        <v>2</v>
      </c>
      <c r="J556" s="4" t="s">
        <v>13</v>
      </c>
      <c r="K556" s="4" t="s">
        <v>9</v>
      </c>
      <c r="L556" s="4" t="s">
        <v>10</v>
      </c>
      <c r="M556" s="8">
        <v>2</v>
      </c>
      <c r="N556" s="5">
        <v>92.07</v>
      </c>
      <c r="O556" s="6">
        <v>0</v>
      </c>
      <c r="P556" s="5">
        <v>44.1</v>
      </c>
      <c r="Q556" s="5">
        <f t="shared" si="32"/>
        <v>184.14</v>
      </c>
      <c r="R556" s="5">
        <f t="shared" si="33"/>
        <v>88.2</v>
      </c>
      <c r="S556" s="5">
        <f t="shared" si="34"/>
        <v>95.939999999999984</v>
      </c>
      <c r="T556" s="7">
        <f t="shared" si="35"/>
        <v>0.52101661779081132</v>
      </c>
    </row>
    <row r="557" spans="1:20" ht="15.6">
      <c r="A557" s="2">
        <v>1975</v>
      </c>
      <c r="B557" s="3">
        <v>46124</v>
      </c>
      <c r="C557" s="17">
        <f>YEAR(SalesDataTable[[#This Row],[Order Date]])</f>
        <v>2026</v>
      </c>
      <c r="D557" s="19" t="str">
        <f>"Q"&amp;ROUNDUP(MONTH(SalesDataTable[[#This Row],[Order Date]])/3,0)</f>
        <v>Q2</v>
      </c>
      <c r="E557" s="17">
        <f>MONTH(SalesDataTable[[#This Row],[Order Date]])</f>
        <v>4</v>
      </c>
      <c r="F557" s="19" t="str">
        <f>TEXT(SalesDataTable[[#This Row],[Order Date]],"MMM")</f>
        <v>Apr</v>
      </c>
      <c r="G557" s="4" t="s">
        <v>0</v>
      </c>
      <c r="H557" s="4" t="s">
        <v>50</v>
      </c>
      <c r="I557" s="4" t="s">
        <v>2</v>
      </c>
      <c r="J557" s="4" t="s">
        <v>3</v>
      </c>
      <c r="K557" s="4" t="s">
        <v>34</v>
      </c>
      <c r="L557" s="4" t="s">
        <v>42</v>
      </c>
      <c r="M557" s="8">
        <v>1</v>
      </c>
      <c r="N557" s="5">
        <v>36.840000000000003</v>
      </c>
      <c r="O557" s="6">
        <v>0.1</v>
      </c>
      <c r="P557" s="5">
        <v>13.86</v>
      </c>
      <c r="Q557" s="5">
        <f t="shared" si="32"/>
        <v>33.156000000000006</v>
      </c>
      <c r="R557" s="5">
        <f t="shared" si="33"/>
        <v>13.86</v>
      </c>
      <c r="S557" s="5">
        <f t="shared" si="34"/>
        <v>19.296000000000006</v>
      </c>
      <c r="T557" s="7">
        <f t="shared" si="35"/>
        <v>0.58197611292073836</v>
      </c>
    </row>
    <row r="558" spans="1:20" ht="15.6">
      <c r="A558" s="2">
        <v>2848</v>
      </c>
      <c r="B558" s="3">
        <v>46124</v>
      </c>
      <c r="C558" s="17">
        <f>YEAR(SalesDataTable[[#This Row],[Order Date]])</f>
        <v>2026</v>
      </c>
      <c r="D558" s="19" t="str">
        <f>"Q"&amp;ROUNDUP(MONTH(SalesDataTable[[#This Row],[Order Date]])/3,0)</f>
        <v>Q2</v>
      </c>
      <c r="E558" s="17">
        <f>MONTH(SalesDataTable[[#This Row],[Order Date]])</f>
        <v>4</v>
      </c>
      <c r="F558" s="19" t="str">
        <f>TEXT(SalesDataTable[[#This Row],[Order Date]],"MMM")</f>
        <v>Apr</v>
      </c>
      <c r="G558" s="4" t="s">
        <v>6</v>
      </c>
      <c r="H558" s="4" t="s">
        <v>27</v>
      </c>
      <c r="I558" s="4" t="s">
        <v>2</v>
      </c>
      <c r="J558" s="4" t="s">
        <v>13</v>
      </c>
      <c r="K558" s="4" t="s">
        <v>9</v>
      </c>
      <c r="L558" s="4" t="s">
        <v>46</v>
      </c>
      <c r="M558" s="8">
        <v>1</v>
      </c>
      <c r="N558" s="5">
        <v>71.64</v>
      </c>
      <c r="O558" s="6">
        <v>0.05</v>
      </c>
      <c r="P558" s="5">
        <v>32.729999999999997</v>
      </c>
      <c r="Q558" s="5">
        <f t="shared" si="32"/>
        <v>68.057999999999993</v>
      </c>
      <c r="R558" s="5">
        <f t="shared" si="33"/>
        <v>32.729999999999997</v>
      </c>
      <c r="S558" s="5">
        <f t="shared" si="34"/>
        <v>35.327999999999996</v>
      </c>
      <c r="T558" s="7">
        <f t="shared" si="35"/>
        <v>0.51908666137706072</v>
      </c>
    </row>
    <row r="559" spans="1:20" ht="15.6">
      <c r="A559" s="2">
        <v>2979</v>
      </c>
      <c r="B559" s="3">
        <v>46124</v>
      </c>
      <c r="C559" s="17">
        <f>YEAR(SalesDataTable[[#This Row],[Order Date]])</f>
        <v>2026</v>
      </c>
      <c r="D559" s="19" t="str">
        <f>"Q"&amp;ROUNDUP(MONTH(SalesDataTable[[#This Row],[Order Date]])/3,0)</f>
        <v>Q2</v>
      </c>
      <c r="E559" s="17">
        <f>MONTH(SalesDataTable[[#This Row],[Order Date]])</f>
        <v>4</v>
      </c>
      <c r="F559" s="19" t="str">
        <f>TEXT(SalesDataTable[[#This Row],[Order Date]],"MMM")</f>
        <v>Apr</v>
      </c>
      <c r="G559" s="4" t="s">
        <v>6</v>
      </c>
      <c r="H559" s="4" t="s">
        <v>49</v>
      </c>
      <c r="I559" s="4" t="s">
        <v>2</v>
      </c>
      <c r="J559" s="4" t="s">
        <v>13</v>
      </c>
      <c r="K559" s="4" t="s">
        <v>34</v>
      </c>
      <c r="L559" s="4" t="s">
        <v>38</v>
      </c>
      <c r="M559" s="8">
        <v>1</v>
      </c>
      <c r="N559" s="5">
        <v>124.18</v>
      </c>
      <c r="O559" s="6">
        <v>0</v>
      </c>
      <c r="P559" s="5">
        <v>67.42</v>
      </c>
      <c r="Q559" s="5">
        <f t="shared" si="32"/>
        <v>124.18</v>
      </c>
      <c r="R559" s="5">
        <f t="shared" si="33"/>
        <v>67.42</v>
      </c>
      <c r="S559" s="5">
        <f t="shared" si="34"/>
        <v>56.760000000000005</v>
      </c>
      <c r="T559" s="7">
        <f t="shared" si="35"/>
        <v>0.45707843453052022</v>
      </c>
    </row>
    <row r="560" spans="1:20" ht="15.6">
      <c r="A560" s="2">
        <v>2996</v>
      </c>
      <c r="B560" s="3">
        <v>46124</v>
      </c>
      <c r="C560" s="17">
        <f>YEAR(SalesDataTable[[#This Row],[Order Date]])</f>
        <v>2026</v>
      </c>
      <c r="D560" s="19" t="str">
        <f>"Q"&amp;ROUNDUP(MONTH(SalesDataTable[[#This Row],[Order Date]])/3,0)</f>
        <v>Q2</v>
      </c>
      <c r="E560" s="17">
        <f>MONTH(SalesDataTable[[#This Row],[Order Date]])</f>
        <v>4</v>
      </c>
      <c r="F560" s="19" t="str">
        <f>TEXT(SalesDataTable[[#This Row],[Order Date]],"MMM")</f>
        <v>Apr</v>
      </c>
      <c r="G560" s="4" t="s">
        <v>6</v>
      </c>
      <c r="H560" s="4" t="s">
        <v>43</v>
      </c>
      <c r="I560" s="4" t="s">
        <v>19</v>
      </c>
      <c r="J560" s="4" t="s">
        <v>13</v>
      </c>
      <c r="K560" s="4" t="s">
        <v>14</v>
      </c>
      <c r="L560" s="4" t="s">
        <v>44</v>
      </c>
      <c r="M560" s="8">
        <v>1</v>
      </c>
      <c r="N560" s="5">
        <v>134.94999999999999</v>
      </c>
      <c r="O560" s="6">
        <v>0</v>
      </c>
      <c r="P560" s="5">
        <v>67.849999999999994</v>
      </c>
      <c r="Q560" s="5">
        <f t="shared" si="32"/>
        <v>134.94999999999999</v>
      </c>
      <c r="R560" s="5">
        <f t="shared" si="33"/>
        <v>67.849999999999994</v>
      </c>
      <c r="S560" s="5">
        <f t="shared" si="34"/>
        <v>67.099999999999994</v>
      </c>
      <c r="T560" s="7">
        <f t="shared" si="35"/>
        <v>0.49722119303445722</v>
      </c>
    </row>
    <row r="561" spans="1:20" ht="15.6">
      <c r="A561" s="2">
        <v>749</v>
      </c>
      <c r="B561" s="3">
        <v>46125</v>
      </c>
      <c r="C561" s="17">
        <f>YEAR(SalesDataTable[[#This Row],[Order Date]])</f>
        <v>2026</v>
      </c>
      <c r="D561" s="19" t="str">
        <f>"Q"&amp;ROUNDUP(MONTH(SalesDataTable[[#This Row],[Order Date]])/3,0)</f>
        <v>Q2</v>
      </c>
      <c r="E561" s="17">
        <f>MONTH(SalesDataTable[[#This Row],[Order Date]])</f>
        <v>4</v>
      </c>
      <c r="F561" s="19" t="str">
        <f>TEXT(SalesDataTable[[#This Row],[Order Date]],"MMM")</f>
        <v>Apr</v>
      </c>
      <c r="G561" s="4" t="s">
        <v>0</v>
      </c>
      <c r="H561" s="4" t="s">
        <v>50</v>
      </c>
      <c r="I561" s="4" t="s">
        <v>2</v>
      </c>
      <c r="J561" s="4" t="s">
        <v>13</v>
      </c>
      <c r="K561" s="4" t="s">
        <v>23</v>
      </c>
      <c r="L561" s="4" t="s">
        <v>51</v>
      </c>
      <c r="M561" s="8">
        <v>2</v>
      </c>
      <c r="N561" s="5">
        <v>124</v>
      </c>
      <c r="O561" s="6">
        <v>0</v>
      </c>
      <c r="P561" s="5">
        <v>60.14</v>
      </c>
      <c r="Q561" s="5">
        <f t="shared" si="32"/>
        <v>248</v>
      </c>
      <c r="R561" s="5">
        <f t="shared" si="33"/>
        <v>120.28</v>
      </c>
      <c r="S561" s="5">
        <f t="shared" si="34"/>
        <v>127.72</v>
      </c>
      <c r="T561" s="7">
        <f t="shared" si="35"/>
        <v>0.51500000000000001</v>
      </c>
    </row>
    <row r="562" spans="1:20" ht="15.6">
      <c r="A562" s="2">
        <v>1928</v>
      </c>
      <c r="B562" s="3">
        <v>46125</v>
      </c>
      <c r="C562" s="17">
        <f>YEAR(SalesDataTable[[#This Row],[Order Date]])</f>
        <v>2026</v>
      </c>
      <c r="D562" s="19" t="str">
        <f>"Q"&amp;ROUNDUP(MONTH(SalesDataTable[[#This Row],[Order Date]])/3,0)</f>
        <v>Q2</v>
      </c>
      <c r="E562" s="17">
        <f>MONTH(SalesDataTable[[#This Row],[Order Date]])</f>
        <v>4</v>
      </c>
      <c r="F562" s="19" t="str">
        <f>TEXT(SalesDataTable[[#This Row],[Order Date]],"MMM")</f>
        <v>Apr</v>
      </c>
      <c r="G562" s="4" t="s">
        <v>20</v>
      </c>
      <c r="H562" s="4" t="s">
        <v>47</v>
      </c>
      <c r="I562" s="4" t="s">
        <v>28</v>
      </c>
      <c r="J562" s="4" t="s">
        <v>3</v>
      </c>
      <c r="K562" s="4" t="s">
        <v>34</v>
      </c>
      <c r="L562" s="4" t="s">
        <v>45</v>
      </c>
      <c r="M562" s="8">
        <v>2</v>
      </c>
      <c r="N562" s="5">
        <v>50.2</v>
      </c>
      <c r="O562" s="6">
        <v>0.1</v>
      </c>
      <c r="P562" s="5">
        <v>21.48</v>
      </c>
      <c r="Q562" s="5">
        <f t="shared" si="32"/>
        <v>90.360000000000014</v>
      </c>
      <c r="R562" s="5">
        <f t="shared" si="33"/>
        <v>42.96</v>
      </c>
      <c r="S562" s="5">
        <f t="shared" si="34"/>
        <v>47.400000000000013</v>
      </c>
      <c r="T562" s="7">
        <f t="shared" si="35"/>
        <v>0.5245683930942896</v>
      </c>
    </row>
    <row r="563" spans="1:20" ht="15.6">
      <c r="A563" s="2">
        <v>2486</v>
      </c>
      <c r="B563" s="3">
        <v>46125</v>
      </c>
      <c r="C563" s="17">
        <f>YEAR(SalesDataTable[[#This Row],[Order Date]])</f>
        <v>2026</v>
      </c>
      <c r="D563" s="19" t="str">
        <f>"Q"&amp;ROUNDUP(MONTH(SalesDataTable[[#This Row],[Order Date]])/3,0)</f>
        <v>Q2</v>
      </c>
      <c r="E563" s="17">
        <f>MONTH(SalesDataTable[[#This Row],[Order Date]])</f>
        <v>4</v>
      </c>
      <c r="F563" s="19" t="str">
        <f>TEXT(SalesDataTable[[#This Row],[Order Date]],"MMM")</f>
        <v>Apr</v>
      </c>
      <c r="G563" s="4" t="s">
        <v>6</v>
      </c>
      <c r="H563" s="4" t="s">
        <v>41</v>
      </c>
      <c r="I563" s="4" t="s">
        <v>2</v>
      </c>
      <c r="J563" s="4" t="s">
        <v>16</v>
      </c>
      <c r="K563" s="4" t="s">
        <v>9</v>
      </c>
      <c r="L563" s="4" t="s">
        <v>10</v>
      </c>
      <c r="M563" s="8">
        <v>1</v>
      </c>
      <c r="N563" s="5">
        <v>93.65</v>
      </c>
      <c r="O563" s="6">
        <v>0</v>
      </c>
      <c r="P563" s="5">
        <v>44.15</v>
      </c>
      <c r="Q563" s="5">
        <f t="shared" si="32"/>
        <v>93.65</v>
      </c>
      <c r="R563" s="5">
        <f t="shared" si="33"/>
        <v>44.15</v>
      </c>
      <c r="S563" s="5">
        <f t="shared" si="34"/>
        <v>49.500000000000007</v>
      </c>
      <c r="T563" s="7">
        <f t="shared" si="35"/>
        <v>0.5285638013881474</v>
      </c>
    </row>
    <row r="564" spans="1:20" ht="15.6">
      <c r="A564" s="2">
        <v>2688</v>
      </c>
      <c r="B564" s="3">
        <v>46125</v>
      </c>
      <c r="C564" s="17">
        <f>YEAR(SalesDataTable[[#This Row],[Order Date]])</f>
        <v>2026</v>
      </c>
      <c r="D564" s="19" t="str">
        <f>"Q"&amp;ROUNDUP(MONTH(SalesDataTable[[#This Row],[Order Date]])/3,0)</f>
        <v>Q2</v>
      </c>
      <c r="E564" s="17">
        <f>MONTH(SalesDataTable[[#This Row],[Order Date]])</f>
        <v>4</v>
      </c>
      <c r="F564" s="19" t="str">
        <f>TEXT(SalesDataTable[[#This Row],[Order Date]],"MMM")</f>
        <v>Apr</v>
      </c>
      <c r="G564" s="4" t="s">
        <v>11</v>
      </c>
      <c r="H564" s="4" t="s">
        <v>52</v>
      </c>
      <c r="I564" s="4" t="s">
        <v>28</v>
      </c>
      <c r="J564" s="4" t="s">
        <v>13</v>
      </c>
      <c r="K564" s="4" t="s">
        <v>14</v>
      </c>
      <c r="L564" s="4" t="s">
        <v>32</v>
      </c>
      <c r="M564" s="8">
        <v>5</v>
      </c>
      <c r="N564" s="5">
        <v>47.25</v>
      </c>
      <c r="O564" s="6">
        <v>0.1</v>
      </c>
      <c r="P564" s="5">
        <v>17.93</v>
      </c>
      <c r="Q564" s="5">
        <f t="shared" si="32"/>
        <v>212.625</v>
      </c>
      <c r="R564" s="5">
        <f t="shared" si="33"/>
        <v>89.65</v>
      </c>
      <c r="S564" s="5">
        <f t="shared" si="34"/>
        <v>122.97499999999999</v>
      </c>
      <c r="T564" s="7">
        <f t="shared" si="35"/>
        <v>0.57836566725455607</v>
      </c>
    </row>
    <row r="565" spans="1:20" ht="15.6">
      <c r="A565" s="2">
        <v>2712</v>
      </c>
      <c r="B565" s="3">
        <v>46125</v>
      </c>
      <c r="C565" s="17">
        <f>YEAR(SalesDataTable[[#This Row],[Order Date]])</f>
        <v>2026</v>
      </c>
      <c r="D565" s="19" t="str">
        <f>"Q"&amp;ROUNDUP(MONTH(SalesDataTable[[#This Row],[Order Date]])/3,0)</f>
        <v>Q2</v>
      </c>
      <c r="E565" s="17">
        <f>MONTH(SalesDataTable[[#This Row],[Order Date]])</f>
        <v>4</v>
      </c>
      <c r="F565" s="19" t="str">
        <f>TEXT(SalesDataTable[[#This Row],[Order Date]],"MMM")</f>
        <v>Apr</v>
      </c>
      <c r="G565" s="4" t="s">
        <v>11</v>
      </c>
      <c r="H565" s="4" t="s">
        <v>25</v>
      </c>
      <c r="I565" s="4" t="s">
        <v>2</v>
      </c>
      <c r="J565" s="4" t="s">
        <v>3</v>
      </c>
      <c r="K565" s="4" t="s">
        <v>34</v>
      </c>
      <c r="L565" s="4" t="s">
        <v>42</v>
      </c>
      <c r="M565" s="8">
        <v>1</v>
      </c>
      <c r="N565" s="5">
        <v>35.69</v>
      </c>
      <c r="O565" s="6">
        <v>0.05</v>
      </c>
      <c r="P565" s="5">
        <v>13.53</v>
      </c>
      <c r="Q565" s="5">
        <f t="shared" si="32"/>
        <v>33.905499999999996</v>
      </c>
      <c r="R565" s="5">
        <f t="shared" si="33"/>
        <v>13.53</v>
      </c>
      <c r="S565" s="5">
        <f t="shared" si="34"/>
        <v>20.375499999999995</v>
      </c>
      <c r="T565" s="7">
        <f t="shared" si="35"/>
        <v>0.60094969842650892</v>
      </c>
    </row>
    <row r="566" spans="1:20" ht="15.6">
      <c r="A566" s="2">
        <v>3853</v>
      </c>
      <c r="B566" s="3">
        <v>46125</v>
      </c>
      <c r="C566" s="17">
        <f>YEAR(SalesDataTable[[#This Row],[Order Date]])</f>
        <v>2026</v>
      </c>
      <c r="D566" s="19" t="str">
        <f>"Q"&amp;ROUNDUP(MONTH(SalesDataTable[[#This Row],[Order Date]])/3,0)</f>
        <v>Q2</v>
      </c>
      <c r="E566" s="17">
        <f>MONTH(SalesDataTable[[#This Row],[Order Date]])</f>
        <v>4</v>
      </c>
      <c r="F566" s="19" t="str">
        <f>TEXT(SalesDataTable[[#This Row],[Order Date]],"MMM")</f>
        <v>Apr</v>
      </c>
      <c r="G566" s="4" t="s">
        <v>20</v>
      </c>
      <c r="H566" s="4" t="s">
        <v>47</v>
      </c>
      <c r="I566" s="4" t="s">
        <v>2</v>
      </c>
      <c r="J566" s="4" t="s">
        <v>3</v>
      </c>
      <c r="K566" s="4" t="s">
        <v>14</v>
      </c>
      <c r="L566" s="4" t="s">
        <v>44</v>
      </c>
      <c r="M566" s="8">
        <v>3</v>
      </c>
      <c r="N566" s="5">
        <v>136.12</v>
      </c>
      <c r="O566" s="6">
        <v>0</v>
      </c>
      <c r="P566" s="5">
        <v>66.58</v>
      </c>
      <c r="Q566" s="5">
        <f t="shared" si="32"/>
        <v>408.36</v>
      </c>
      <c r="R566" s="5">
        <f t="shared" si="33"/>
        <v>199.74</v>
      </c>
      <c r="S566" s="5">
        <f t="shared" si="34"/>
        <v>208.62</v>
      </c>
      <c r="T566" s="7">
        <f t="shared" si="35"/>
        <v>0.51087275933000298</v>
      </c>
    </row>
    <row r="567" spans="1:20" ht="15.6">
      <c r="A567" s="2">
        <v>4043</v>
      </c>
      <c r="B567" s="3">
        <v>46125</v>
      </c>
      <c r="C567" s="17">
        <f>YEAR(SalesDataTable[[#This Row],[Order Date]])</f>
        <v>2026</v>
      </c>
      <c r="D567" s="19" t="str">
        <f>"Q"&amp;ROUNDUP(MONTH(SalesDataTable[[#This Row],[Order Date]])/3,0)</f>
        <v>Q2</v>
      </c>
      <c r="E567" s="17">
        <f>MONTH(SalesDataTable[[#This Row],[Order Date]])</f>
        <v>4</v>
      </c>
      <c r="F567" s="19" t="str">
        <f>TEXT(SalesDataTable[[#This Row],[Order Date]],"MMM")</f>
        <v>Apr</v>
      </c>
      <c r="G567" s="4" t="s">
        <v>20</v>
      </c>
      <c r="H567" s="4" t="s">
        <v>31</v>
      </c>
      <c r="I567" s="4" t="s">
        <v>28</v>
      </c>
      <c r="J567" s="4" t="s">
        <v>13</v>
      </c>
      <c r="K567" s="4" t="s">
        <v>9</v>
      </c>
      <c r="L567" s="4" t="s">
        <v>37</v>
      </c>
      <c r="M567" s="8">
        <v>1</v>
      </c>
      <c r="N567" s="5">
        <v>155.88999999999999</v>
      </c>
      <c r="O567" s="6">
        <v>0</v>
      </c>
      <c r="P567" s="5">
        <v>77.260000000000005</v>
      </c>
      <c r="Q567" s="5">
        <f t="shared" si="32"/>
        <v>155.88999999999999</v>
      </c>
      <c r="R567" s="5">
        <f t="shared" si="33"/>
        <v>77.260000000000005</v>
      </c>
      <c r="S567" s="5">
        <f t="shared" si="34"/>
        <v>78.629999999999981</v>
      </c>
      <c r="T567" s="7">
        <f t="shared" si="35"/>
        <v>0.50439412406183837</v>
      </c>
    </row>
    <row r="568" spans="1:20" ht="15.6">
      <c r="A568" s="2">
        <v>290</v>
      </c>
      <c r="B568" s="3">
        <v>46126</v>
      </c>
      <c r="C568" s="17">
        <f>YEAR(SalesDataTable[[#This Row],[Order Date]])</f>
        <v>2026</v>
      </c>
      <c r="D568" s="19" t="str">
        <f>"Q"&amp;ROUNDUP(MONTH(SalesDataTable[[#This Row],[Order Date]])/3,0)</f>
        <v>Q2</v>
      </c>
      <c r="E568" s="17">
        <f>MONTH(SalesDataTable[[#This Row],[Order Date]])</f>
        <v>4</v>
      </c>
      <c r="F568" s="19" t="str">
        <f>TEXT(SalesDataTable[[#This Row],[Order Date]],"MMM")</f>
        <v>Apr</v>
      </c>
      <c r="G568" s="4" t="s">
        <v>0</v>
      </c>
      <c r="H568" s="4" t="s">
        <v>50</v>
      </c>
      <c r="I568" s="4" t="s">
        <v>2</v>
      </c>
      <c r="J568" s="4" t="s">
        <v>16</v>
      </c>
      <c r="K568" s="4" t="s">
        <v>14</v>
      </c>
      <c r="L568" s="4" t="s">
        <v>44</v>
      </c>
      <c r="M568" s="8">
        <v>1</v>
      </c>
      <c r="N568" s="5">
        <v>130.81</v>
      </c>
      <c r="O568" s="6">
        <v>0</v>
      </c>
      <c r="P568" s="5">
        <v>67.86</v>
      </c>
      <c r="Q568" s="5">
        <f t="shared" si="32"/>
        <v>130.81</v>
      </c>
      <c r="R568" s="5">
        <f t="shared" si="33"/>
        <v>67.86</v>
      </c>
      <c r="S568" s="5">
        <f t="shared" si="34"/>
        <v>62.95</v>
      </c>
      <c r="T568" s="7">
        <f t="shared" si="35"/>
        <v>0.48123232168794439</v>
      </c>
    </row>
    <row r="569" spans="1:20" ht="15.6">
      <c r="A569" s="2">
        <v>2953</v>
      </c>
      <c r="B569" s="3">
        <v>46126</v>
      </c>
      <c r="C569" s="17">
        <f>YEAR(SalesDataTable[[#This Row],[Order Date]])</f>
        <v>2026</v>
      </c>
      <c r="D569" s="19" t="str">
        <f>"Q"&amp;ROUNDUP(MONTH(SalesDataTable[[#This Row],[Order Date]])/3,0)</f>
        <v>Q2</v>
      </c>
      <c r="E569" s="17">
        <f>MONTH(SalesDataTable[[#This Row],[Order Date]])</f>
        <v>4</v>
      </c>
      <c r="F569" s="19" t="str">
        <f>TEXT(SalesDataTable[[#This Row],[Order Date]],"MMM")</f>
        <v>Apr</v>
      </c>
      <c r="G569" s="4" t="s">
        <v>0</v>
      </c>
      <c r="H569" s="4" t="s">
        <v>1</v>
      </c>
      <c r="I569" s="4" t="s">
        <v>2</v>
      </c>
      <c r="J569" s="4" t="s">
        <v>3</v>
      </c>
      <c r="K569" s="4" t="s">
        <v>14</v>
      </c>
      <c r="L569" s="4" t="s">
        <v>32</v>
      </c>
      <c r="M569" s="8">
        <v>2</v>
      </c>
      <c r="N569" s="5">
        <v>47.56</v>
      </c>
      <c r="O569" s="6">
        <v>0.05</v>
      </c>
      <c r="P569" s="5">
        <v>18.649999999999999</v>
      </c>
      <c r="Q569" s="5">
        <f t="shared" si="32"/>
        <v>90.364000000000004</v>
      </c>
      <c r="R569" s="5">
        <f t="shared" si="33"/>
        <v>37.299999999999997</v>
      </c>
      <c r="S569" s="5">
        <f t="shared" si="34"/>
        <v>53.064000000000007</v>
      </c>
      <c r="T569" s="7">
        <f t="shared" si="35"/>
        <v>0.58722500110663545</v>
      </c>
    </row>
    <row r="570" spans="1:20" ht="15.6">
      <c r="A570" s="2">
        <v>3179</v>
      </c>
      <c r="B570" s="3">
        <v>46126</v>
      </c>
      <c r="C570" s="17">
        <f>YEAR(SalesDataTable[[#This Row],[Order Date]])</f>
        <v>2026</v>
      </c>
      <c r="D570" s="19" t="str">
        <f>"Q"&amp;ROUNDUP(MONTH(SalesDataTable[[#This Row],[Order Date]])/3,0)</f>
        <v>Q2</v>
      </c>
      <c r="E570" s="17">
        <f>MONTH(SalesDataTable[[#This Row],[Order Date]])</f>
        <v>4</v>
      </c>
      <c r="F570" s="19" t="str">
        <f>TEXT(SalesDataTable[[#This Row],[Order Date]],"MMM")</f>
        <v>Apr</v>
      </c>
      <c r="G570" s="4" t="s">
        <v>6</v>
      </c>
      <c r="H570" s="4" t="s">
        <v>49</v>
      </c>
      <c r="I570" s="4" t="s">
        <v>2</v>
      </c>
      <c r="J570" s="4" t="s">
        <v>13</v>
      </c>
      <c r="K570" s="4" t="s">
        <v>9</v>
      </c>
      <c r="L570" s="4" t="s">
        <v>17</v>
      </c>
      <c r="M570" s="8">
        <v>2</v>
      </c>
      <c r="N570" s="5">
        <v>140.65</v>
      </c>
      <c r="O570" s="6">
        <v>0.05</v>
      </c>
      <c r="P570" s="5">
        <v>78.900000000000006</v>
      </c>
      <c r="Q570" s="5">
        <f t="shared" si="32"/>
        <v>267.23500000000001</v>
      </c>
      <c r="R570" s="5">
        <f t="shared" si="33"/>
        <v>157.80000000000001</v>
      </c>
      <c r="S570" s="5">
        <f t="shared" si="34"/>
        <v>109.435</v>
      </c>
      <c r="T570" s="7">
        <f t="shared" si="35"/>
        <v>0.40950848504125581</v>
      </c>
    </row>
    <row r="571" spans="1:20" ht="15.6">
      <c r="A571" s="2">
        <v>3301</v>
      </c>
      <c r="B571" s="3">
        <v>46126</v>
      </c>
      <c r="C571" s="17">
        <f>YEAR(SalesDataTable[[#This Row],[Order Date]])</f>
        <v>2026</v>
      </c>
      <c r="D571" s="19" t="str">
        <f>"Q"&amp;ROUNDUP(MONTH(SalesDataTable[[#This Row],[Order Date]])/3,0)</f>
        <v>Q2</v>
      </c>
      <c r="E571" s="17">
        <f>MONTH(SalesDataTable[[#This Row],[Order Date]])</f>
        <v>4</v>
      </c>
      <c r="F571" s="19" t="str">
        <f>TEXT(SalesDataTable[[#This Row],[Order Date]],"MMM")</f>
        <v>Apr</v>
      </c>
      <c r="G571" s="4" t="s">
        <v>20</v>
      </c>
      <c r="H571" s="4" t="s">
        <v>21</v>
      </c>
      <c r="I571" s="4" t="s">
        <v>19</v>
      </c>
      <c r="J571" s="4" t="s">
        <v>13</v>
      </c>
      <c r="K571" s="4" t="s">
        <v>4</v>
      </c>
      <c r="L571" s="4" t="s">
        <v>5</v>
      </c>
      <c r="M571" s="8">
        <v>1</v>
      </c>
      <c r="N571" s="5">
        <v>82.75</v>
      </c>
      <c r="O571" s="6">
        <v>0</v>
      </c>
      <c r="P571" s="5">
        <v>43.18</v>
      </c>
      <c r="Q571" s="5">
        <f t="shared" si="32"/>
        <v>82.75</v>
      </c>
      <c r="R571" s="5">
        <f t="shared" si="33"/>
        <v>43.18</v>
      </c>
      <c r="S571" s="5">
        <f t="shared" si="34"/>
        <v>39.57</v>
      </c>
      <c r="T571" s="7">
        <f t="shared" si="35"/>
        <v>0.47818731117824775</v>
      </c>
    </row>
    <row r="572" spans="1:20" ht="15.6">
      <c r="A572" s="2">
        <v>3349</v>
      </c>
      <c r="B572" s="3">
        <v>46126</v>
      </c>
      <c r="C572" s="17">
        <f>YEAR(SalesDataTable[[#This Row],[Order Date]])</f>
        <v>2026</v>
      </c>
      <c r="D572" s="19" t="str">
        <f>"Q"&amp;ROUNDUP(MONTH(SalesDataTable[[#This Row],[Order Date]])/3,0)</f>
        <v>Q2</v>
      </c>
      <c r="E572" s="17">
        <f>MONTH(SalesDataTable[[#This Row],[Order Date]])</f>
        <v>4</v>
      </c>
      <c r="F572" s="19" t="str">
        <f>TEXT(SalesDataTable[[#This Row],[Order Date]],"MMM")</f>
        <v>Apr</v>
      </c>
      <c r="G572" s="4" t="s">
        <v>20</v>
      </c>
      <c r="H572" s="4" t="s">
        <v>33</v>
      </c>
      <c r="I572" s="4" t="s">
        <v>2</v>
      </c>
      <c r="J572" s="4" t="s">
        <v>3</v>
      </c>
      <c r="K572" s="4" t="s">
        <v>34</v>
      </c>
      <c r="L572" s="4" t="s">
        <v>35</v>
      </c>
      <c r="M572" s="8">
        <v>2</v>
      </c>
      <c r="N572" s="5">
        <v>40.909999999999997</v>
      </c>
      <c r="O572" s="6">
        <v>0.1</v>
      </c>
      <c r="P572" s="5">
        <v>14.95</v>
      </c>
      <c r="Q572" s="5">
        <f t="shared" si="32"/>
        <v>73.637999999999991</v>
      </c>
      <c r="R572" s="5">
        <f t="shared" si="33"/>
        <v>29.9</v>
      </c>
      <c r="S572" s="5">
        <f t="shared" si="34"/>
        <v>43.737999999999992</v>
      </c>
      <c r="T572" s="7">
        <f t="shared" si="35"/>
        <v>0.59395964040305271</v>
      </c>
    </row>
    <row r="573" spans="1:20" ht="15.6">
      <c r="A573" s="2">
        <v>4874</v>
      </c>
      <c r="B573" s="3">
        <v>46126</v>
      </c>
      <c r="C573" s="17">
        <f>YEAR(SalesDataTable[[#This Row],[Order Date]])</f>
        <v>2026</v>
      </c>
      <c r="D573" s="19" t="str">
        <f>"Q"&amp;ROUNDUP(MONTH(SalesDataTable[[#This Row],[Order Date]])/3,0)</f>
        <v>Q2</v>
      </c>
      <c r="E573" s="17">
        <f>MONTH(SalesDataTable[[#This Row],[Order Date]])</f>
        <v>4</v>
      </c>
      <c r="F573" s="19" t="str">
        <f>TEXT(SalesDataTable[[#This Row],[Order Date]],"MMM")</f>
        <v>Apr</v>
      </c>
      <c r="G573" s="4" t="s">
        <v>0</v>
      </c>
      <c r="H573" s="4" t="s">
        <v>1</v>
      </c>
      <c r="I573" s="4" t="s">
        <v>19</v>
      </c>
      <c r="J573" s="4" t="s">
        <v>3</v>
      </c>
      <c r="K573" s="4" t="s">
        <v>14</v>
      </c>
      <c r="L573" s="4" t="s">
        <v>32</v>
      </c>
      <c r="M573" s="8">
        <v>1</v>
      </c>
      <c r="N573" s="5">
        <v>46.62</v>
      </c>
      <c r="O573" s="6">
        <v>0</v>
      </c>
      <c r="P573" s="5">
        <v>18.86</v>
      </c>
      <c r="Q573" s="5">
        <f t="shared" si="32"/>
        <v>46.62</v>
      </c>
      <c r="R573" s="5">
        <f t="shared" si="33"/>
        <v>18.86</v>
      </c>
      <c r="S573" s="5">
        <f t="shared" si="34"/>
        <v>27.759999999999998</v>
      </c>
      <c r="T573" s="7">
        <f t="shared" si="35"/>
        <v>0.59545259545259543</v>
      </c>
    </row>
    <row r="574" spans="1:20" ht="15.6">
      <c r="A574" s="2">
        <v>1045</v>
      </c>
      <c r="B574" s="3">
        <v>46127</v>
      </c>
      <c r="C574" s="17">
        <f>YEAR(SalesDataTable[[#This Row],[Order Date]])</f>
        <v>2026</v>
      </c>
      <c r="D574" s="19" t="str">
        <f>"Q"&amp;ROUNDUP(MONTH(SalesDataTable[[#This Row],[Order Date]])/3,0)</f>
        <v>Q2</v>
      </c>
      <c r="E574" s="17">
        <f>MONTH(SalesDataTable[[#This Row],[Order Date]])</f>
        <v>4</v>
      </c>
      <c r="F574" s="19" t="str">
        <f>TEXT(SalesDataTable[[#This Row],[Order Date]],"MMM")</f>
        <v>Apr</v>
      </c>
      <c r="G574" s="4" t="s">
        <v>0</v>
      </c>
      <c r="H574" s="4" t="s">
        <v>50</v>
      </c>
      <c r="I574" s="4" t="s">
        <v>2</v>
      </c>
      <c r="J574" s="4" t="s">
        <v>3</v>
      </c>
      <c r="K574" s="4" t="s">
        <v>23</v>
      </c>
      <c r="L574" s="4" t="s">
        <v>29</v>
      </c>
      <c r="M574" s="8">
        <v>2</v>
      </c>
      <c r="N574" s="5">
        <v>196.57</v>
      </c>
      <c r="O574" s="6">
        <v>0.05</v>
      </c>
      <c r="P574" s="5">
        <v>106.2</v>
      </c>
      <c r="Q574" s="5">
        <f t="shared" si="32"/>
        <v>373.48299999999995</v>
      </c>
      <c r="R574" s="5">
        <f t="shared" si="33"/>
        <v>212.4</v>
      </c>
      <c r="S574" s="5">
        <f t="shared" si="34"/>
        <v>161.08299999999994</v>
      </c>
      <c r="T574" s="7">
        <f t="shared" si="35"/>
        <v>0.43129941657317727</v>
      </c>
    </row>
    <row r="575" spans="1:20" ht="15.6">
      <c r="A575" s="2">
        <v>1703</v>
      </c>
      <c r="B575" s="3">
        <v>46127</v>
      </c>
      <c r="C575" s="17">
        <f>YEAR(SalesDataTable[[#This Row],[Order Date]])</f>
        <v>2026</v>
      </c>
      <c r="D575" s="19" t="str">
        <f>"Q"&amp;ROUNDUP(MONTH(SalesDataTable[[#This Row],[Order Date]])/3,0)</f>
        <v>Q2</v>
      </c>
      <c r="E575" s="17">
        <f>MONTH(SalesDataTable[[#This Row],[Order Date]])</f>
        <v>4</v>
      </c>
      <c r="F575" s="19" t="str">
        <f>TEXT(SalesDataTable[[#This Row],[Order Date]],"MMM")</f>
        <v>Apr</v>
      </c>
      <c r="G575" s="4" t="s">
        <v>6</v>
      </c>
      <c r="H575" s="4" t="s">
        <v>7</v>
      </c>
      <c r="I575" s="4" t="s">
        <v>2</v>
      </c>
      <c r="J575" s="4" t="s">
        <v>3</v>
      </c>
      <c r="K575" s="4" t="s">
        <v>9</v>
      </c>
      <c r="L575" s="4" t="s">
        <v>10</v>
      </c>
      <c r="M575" s="8">
        <v>1</v>
      </c>
      <c r="N575" s="5">
        <v>90.52</v>
      </c>
      <c r="O575" s="6">
        <v>0</v>
      </c>
      <c r="P575" s="5">
        <v>46.5</v>
      </c>
      <c r="Q575" s="5">
        <f t="shared" si="32"/>
        <v>90.52</v>
      </c>
      <c r="R575" s="5">
        <f t="shared" si="33"/>
        <v>46.5</v>
      </c>
      <c r="S575" s="5">
        <f t="shared" si="34"/>
        <v>44.019999999999996</v>
      </c>
      <c r="T575" s="7">
        <f t="shared" si="35"/>
        <v>0.4863013698630137</v>
      </c>
    </row>
    <row r="576" spans="1:20" ht="15.6">
      <c r="A576" s="2">
        <v>2107</v>
      </c>
      <c r="B576" s="3">
        <v>46127</v>
      </c>
      <c r="C576" s="17">
        <f>YEAR(SalesDataTable[[#This Row],[Order Date]])</f>
        <v>2026</v>
      </c>
      <c r="D576" s="19" t="str">
        <f>"Q"&amp;ROUNDUP(MONTH(SalesDataTable[[#This Row],[Order Date]])/3,0)</f>
        <v>Q2</v>
      </c>
      <c r="E576" s="17">
        <f>MONTH(SalesDataTable[[#This Row],[Order Date]])</f>
        <v>4</v>
      </c>
      <c r="F576" s="19" t="str">
        <f>TEXT(SalesDataTable[[#This Row],[Order Date]],"MMM")</f>
        <v>Apr</v>
      </c>
      <c r="G576" s="4" t="s">
        <v>0</v>
      </c>
      <c r="H576" s="4" t="s">
        <v>50</v>
      </c>
      <c r="I576" s="4" t="s">
        <v>2</v>
      </c>
      <c r="J576" s="4" t="s">
        <v>3</v>
      </c>
      <c r="K576" s="4" t="s">
        <v>14</v>
      </c>
      <c r="L576" s="4" t="s">
        <v>48</v>
      </c>
      <c r="M576" s="8">
        <v>5</v>
      </c>
      <c r="N576" s="5">
        <v>165.35</v>
      </c>
      <c r="O576" s="6">
        <v>0.05</v>
      </c>
      <c r="P576" s="5">
        <v>89.38</v>
      </c>
      <c r="Q576" s="5">
        <f t="shared" si="32"/>
        <v>785.41249999999991</v>
      </c>
      <c r="R576" s="5">
        <f t="shared" si="33"/>
        <v>446.9</v>
      </c>
      <c r="S576" s="5">
        <f t="shared" si="34"/>
        <v>338.51249999999993</v>
      </c>
      <c r="T576" s="7">
        <f t="shared" si="35"/>
        <v>0.43099963395031271</v>
      </c>
    </row>
    <row r="577" spans="1:20" ht="15.6">
      <c r="A577" s="2">
        <v>2265</v>
      </c>
      <c r="B577" s="3">
        <v>46127</v>
      </c>
      <c r="C577" s="17">
        <f>YEAR(SalesDataTable[[#This Row],[Order Date]])</f>
        <v>2026</v>
      </c>
      <c r="D577" s="19" t="str">
        <f>"Q"&amp;ROUNDUP(MONTH(SalesDataTable[[#This Row],[Order Date]])/3,0)</f>
        <v>Q2</v>
      </c>
      <c r="E577" s="17">
        <f>MONTH(SalesDataTable[[#This Row],[Order Date]])</f>
        <v>4</v>
      </c>
      <c r="F577" s="19" t="str">
        <f>TEXT(SalesDataTable[[#This Row],[Order Date]],"MMM")</f>
        <v>Apr</v>
      </c>
      <c r="G577" s="4" t="s">
        <v>6</v>
      </c>
      <c r="H577" s="4" t="s">
        <v>41</v>
      </c>
      <c r="I577" s="4" t="s">
        <v>19</v>
      </c>
      <c r="J577" s="4" t="s">
        <v>3</v>
      </c>
      <c r="K577" s="4" t="s">
        <v>14</v>
      </c>
      <c r="L577" s="4" t="s">
        <v>15</v>
      </c>
      <c r="M577" s="8">
        <v>2</v>
      </c>
      <c r="N577" s="5">
        <v>36.35</v>
      </c>
      <c r="O577" s="6">
        <v>0</v>
      </c>
      <c r="P577" s="5">
        <v>13.55</v>
      </c>
      <c r="Q577" s="5">
        <f t="shared" si="32"/>
        <v>72.7</v>
      </c>
      <c r="R577" s="5">
        <f t="shared" si="33"/>
        <v>27.1</v>
      </c>
      <c r="S577" s="5">
        <f t="shared" si="34"/>
        <v>45.6</v>
      </c>
      <c r="T577" s="7">
        <f t="shared" si="35"/>
        <v>0.6272352132049519</v>
      </c>
    </row>
    <row r="578" spans="1:20" ht="15.6">
      <c r="A578" s="2">
        <v>2839</v>
      </c>
      <c r="B578" s="3">
        <v>46127</v>
      </c>
      <c r="C578" s="17">
        <f>YEAR(SalesDataTable[[#This Row],[Order Date]])</f>
        <v>2026</v>
      </c>
      <c r="D578" s="19" t="str">
        <f>"Q"&amp;ROUNDUP(MONTH(SalesDataTable[[#This Row],[Order Date]])/3,0)</f>
        <v>Q2</v>
      </c>
      <c r="E578" s="17">
        <f>MONTH(SalesDataTable[[#This Row],[Order Date]])</f>
        <v>4</v>
      </c>
      <c r="F578" s="19" t="str">
        <f>TEXT(SalesDataTable[[#This Row],[Order Date]],"MMM")</f>
        <v>Apr</v>
      </c>
      <c r="G578" s="4" t="s">
        <v>6</v>
      </c>
      <c r="H578" s="4" t="s">
        <v>49</v>
      </c>
      <c r="I578" s="4" t="s">
        <v>19</v>
      </c>
      <c r="J578" s="4" t="s">
        <v>13</v>
      </c>
      <c r="K578" s="4" t="s">
        <v>14</v>
      </c>
      <c r="L578" s="4" t="s">
        <v>32</v>
      </c>
      <c r="M578" s="8">
        <v>1</v>
      </c>
      <c r="N578" s="5">
        <v>47</v>
      </c>
      <c r="O578" s="6">
        <v>0</v>
      </c>
      <c r="P578" s="5">
        <v>18.64</v>
      </c>
      <c r="Q578" s="5">
        <f t="shared" ref="Q578:Q641" si="36">M578*N578*(1-O578)</f>
        <v>47</v>
      </c>
      <c r="R578" s="5">
        <f t="shared" ref="R578:R641" si="37">M578*P578</f>
        <v>18.64</v>
      </c>
      <c r="S578" s="5">
        <f t="shared" ref="S578:S641" si="38">Q578-R578</f>
        <v>28.36</v>
      </c>
      <c r="T578" s="7">
        <f t="shared" ref="T578:T641" si="39">IFERROR(S578/Q578,0)</f>
        <v>0.60340425531914887</v>
      </c>
    </row>
    <row r="579" spans="1:20" ht="15.6">
      <c r="A579" s="2">
        <v>4742</v>
      </c>
      <c r="B579" s="3">
        <v>46127</v>
      </c>
      <c r="C579" s="17">
        <f>YEAR(SalesDataTable[[#This Row],[Order Date]])</f>
        <v>2026</v>
      </c>
      <c r="D579" s="19" t="str">
        <f>"Q"&amp;ROUNDUP(MONTH(SalesDataTable[[#This Row],[Order Date]])/3,0)</f>
        <v>Q2</v>
      </c>
      <c r="E579" s="17">
        <f>MONTH(SalesDataTable[[#This Row],[Order Date]])</f>
        <v>4</v>
      </c>
      <c r="F579" s="19" t="str">
        <f>TEXT(SalesDataTable[[#This Row],[Order Date]],"MMM")</f>
        <v>Apr</v>
      </c>
      <c r="G579" s="4" t="s">
        <v>20</v>
      </c>
      <c r="H579" s="4" t="s">
        <v>47</v>
      </c>
      <c r="I579" s="4" t="s">
        <v>28</v>
      </c>
      <c r="J579" s="4" t="s">
        <v>3</v>
      </c>
      <c r="K579" s="4" t="s">
        <v>14</v>
      </c>
      <c r="L579" s="4" t="s">
        <v>32</v>
      </c>
      <c r="M579" s="8">
        <v>1</v>
      </c>
      <c r="N579" s="5">
        <v>46.86</v>
      </c>
      <c r="O579" s="6">
        <v>0</v>
      </c>
      <c r="P579" s="5">
        <v>18.190000000000001</v>
      </c>
      <c r="Q579" s="5">
        <f t="shared" si="36"/>
        <v>46.86</v>
      </c>
      <c r="R579" s="5">
        <f t="shared" si="37"/>
        <v>18.190000000000001</v>
      </c>
      <c r="S579" s="5">
        <f t="shared" si="38"/>
        <v>28.669999999999998</v>
      </c>
      <c r="T579" s="7">
        <f t="shared" si="39"/>
        <v>0.61182244985061884</v>
      </c>
    </row>
    <row r="580" spans="1:20" ht="15.6">
      <c r="A580" s="2">
        <v>4899</v>
      </c>
      <c r="B580" s="3">
        <v>46127</v>
      </c>
      <c r="C580" s="17">
        <f>YEAR(SalesDataTable[[#This Row],[Order Date]])</f>
        <v>2026</v>
      </c>
      <c r="D580" s="19" t="str">
        <f>"Q"&amp;ROUNDUP(MONTH(SalesDataTable[[#This Row],[Order Date]])/3,0)</f>
        <v>Q2</v>
      </c>
      <c r="E580" s="17">
        <f>MONTH(SalesDataTable[[#This Row],[Order Date]])</f>
        <v>4</v>
      </c>
      <c r="F580" s="19" t="str">
        <f>TEXT(SalesDataTable[[#This Row],[Order Date]],"MMM")</f>
        <v>Apr</v>
      </c>
      <c r="G580" s="4" t="s">
        <v>0</v>
      </c>
      <c r="H580" s="4" t="s">
        <v>36</v>
      </c>
      <c r="I580" s="4" t="s">
        <v>2</v>
      </c>
      <c r="J580" s="4" t="s">
        <v>13</v>
      </c>
      <c r="K580" s="4" t="s">
        <v>23</v>
      </c>
      <c r="L580" s="4" t="s">
        <v>40</v>
      </c>
      <c r="M580" s="8">
        <v>2</v>
      </c>
      <c r="N580" s="5">
        <v>82.13</v>
      </c>
      <c r="O580" s="6">
        <v>0.05</v>
      </c>
      <c r="P580" s="5">
        <v>39.909999999999997</v>
      </c>
      <c r="Q580" s="5">
        <f t="shared" si="36"/>
        <v>156.047</v>
      </c>
      <c r="R580" s="5">
        <f t="shared" si="37"/>
        <v>79.819999999999993</v>
      </c>
      <c r="S580" s="5">
        <f t="shared" si="38"/>
        <v>76.227000000000004</v>
      </c>
      <c r="T580" s="7">
        <f t="shared" si="39"/>
        <v>0.48848744288579726</v>
      </c>
    </row>
    <row r="581" spans="1:20" ht="15.6">
      <c r="A581" s="2">
        <v>5042</v>
      </c>
      <c r="B581" s="3">
        <v>46127</v>
      </c>
      <c r="C581" s="17">
        <f>YEAR(SalesDataTable[[#This Row],[Order Date]])</f>
        <v>2026</v>
      </c>
      <c r="D581" s="19" t="str">
        <f>"Q"&amp;ROUNDUP(MONTH(SalesDataTable[[#This Row],[Order Date]])/3,0)</f>
        <v>Q2</v>
      </c>
      <c r="E581" s="17">
        <f>MONTH(SalesDataTable[[#This Row],[Order Date]])</f>
        <v>4</v>
      </c>
      <c r="F581" s="19" t="str">
        <f>TEXT(SalesDataTable[[#This Row],[Order Date]],"MMM")</f>
        <v>Apr</v>
      </c>
      <c r="G581" s="4" t="s">
        <v>6</v>
      </c>
      <c r="H581" s="4" t="s">
        <v>27</v>
      </c>
      <c r="I581" s="4" t="s">
        <v>19</v>
      </c>
      <c r="J581" s="4" t="s">
        <v>16</v>
      </c>
      <c r="K581" s="4" t="s">
        <v>14</v>
      </c>
      <c r="L581" s="4" t="s">
        <v>48</v>
      </c>
      <c r="M581" s="8">
        <v>1</v>
      </c>
      <c r="N581" s="5">
        <v>163.16</v>
      </c>
      <c r="O581" s="6">
        <v>0</v>
      </c>
      <c r="P581" s="5">
        <v>88.78</v>
      </c>
      <c r="Q581" s="5">
        <f t="shared" si="36"/>
        <v>163.16</v>
      </c>
      <c r="R581" s="5">
        <f t="shared" si="37"/>
        <v>88.78</v>
      </c>
      <c r="S581" s="5">
        <f t="shared" si="38"/>
        <v>74.38</v>
      </c>
      <c r="T581" s="7">
        <f t="shared" si="39"/>
        <v>0.45587153714145623</v>
      </c>
    </row>
    <row r="582" spans="1:20" ht="15.6">
      <c r="A582" s="2">
        <v>2248</v>
      </c>
      <c r="B582" s="3">
        <v>46128</v>
      </c>
      <c r="C582" s="17">
        <f>YEAR(SalesDataTable[[#This Row],[Order Date]])</f>
        <v>2026</v>
      </c>
      <c r="D582" s="19" t="str">
        <f>"Q"&amp;ROUNDUP(MONTH(SalesDataTable[[#This Row],[Order Date]])/3,0)</f>
        <v>Q2</v>
      </c>
      <c r="E582" s="17">
        <f>MONTH(SalesDataTable[[#This Row],[Order Date]])</f>
        <v>4</v>
      </c>
      <c r="F582" s="19" t="str">
        <f>TEXT(SalesDataTable[[#This Row],[Order Date]],"MMM")</f>
        <v>Apr</v>
      </c>
      <c r="G582" s="4" t="s">
        <v>0</v>
      </c>
      <c r="H582" s="4" t="s">
        <v>50</v>
      </c>
      <c r="I582" s="4" t="s">
        <v>19</v>
      </c>
      <c r="J582" s="4" t="s">
        <v>13</v>
      </c>
      <c r="K582" s="4" t="s">
        <v>14</v>
      </c>
      <c r="L582" s="4" t="s">
        <v>15</v>
      </c>
      <c r="M582" s="8">
        <v>2</v>
      </c>
      <c r="N582" s="5">
        <v>36.68</v>
      </c>
      <c r="O582" s="6">
        <v>0.1</v>
      </c>
      <c r="P582" s="5">
        <v>13.92</v>
      </c>
      <c r="Q582" s="5">
        <f t="shared" si="36"/>
        <v>66.024000000000001</v>
      </c>
      <c r="R582" s="5">
        <f t="shared" si="37"/>
        <v>27.84</v>
      </c>
      <c r="S582" s="5">
        <f t="shared" si="38"/>
        <v>38.183999999999997</v>
      </c>
      <c r="T582" s="7">
        <f t="shared" si="39"/>
        <v>0.57833515085423481</v>
      </c>
    </row>
    <row r="583" spans="1:20" ht="15.6">
      <c r="A583" s="2">
        <v>2427</v>
      </c>
      <c r="B583" s="3">
        <v>46128</v>
      </c>
      <c r="C583" s="17">
        <f>YEAR(SalesDataTable[[#This Row],[Order Date]])</f>
        <v>2026</v>
      </c>
      <c r="D583" s="19" t="str">
        <f>"Q"&amp;ROUNDUP(MONTH(SalesDataTable[[#This Row],[Order Date]])/3,0)</f>
        <v>Q2</v>
      </c>
      <c r="E583" s="17">
        <f>MONTH(SalesDataTable[[#This Row],[Order Date]])</f>
        <v>4</v>
      </c>
      <c r="F583" s="19" t="str">
        <f>TEXT(SalesDataTable[[#This Row],[Order Date]],"MMM")</f>
        <v>Apr</v>
      </c>
      <c r="G583" s="4" t="s">
        <v>20</v>
      </c>
      <c r="H583" s="4" t="s">
        <v>47</v>
      </c>
      <c r="I583" s="4" t="s">
        <v>2</v>
      </c>
      <c r="J583" s="4" t="s">
        <v>13</v>
      </c>
      <c r="K583" s="4" t="s">
        <v>14</v>
      </c>
      <c r="L583" s="4" t="s">
        <v>32</v>
      </c>
      <c r="M583" s="8">
        <v>1</v>
      </c>
      <c r="N583" s="5">
        <v>45.82</v>
      </c>
      <c r="O583" s="6">
        <v>0.1</v>
      </c>
      <c r="P583" s="5">
        <v>18.48</v>
      </c>
      <c r="Q583" s="5">
        <f t="shared" si="36"/>
        <v>41.238</v>
      </c>
      <c r="R583" s="5">
        <f t="shared" si="37"/>
        <v>18.48</v>
      </c>
      <c r="S583" s="5">
        <f t="shared" si="38"/>
        <v>22.757999999999999</v>
      </c>
      <c r="T583" s="7">
        <f t="shared" si="39"/>
        <v>0.55186963480285167</v>
      </c>
    </row>
    <row r="584" spans="1:20" ht="15.6">
      <c r="A584" s="2">
        <v>2445</v>
      </c>
      <c r="B584" s="3">
        <v>46128</v>
      </c>
      <c r="C584" s="17">
        <f>YEAR(SalesDataTable[[#This Row],[Order Date]])</f>
        <v>2026</v>
      </c>
      <c r="D584" s="19" t="str">
        <f>"Q"&amp;ROUNDUP(MONTH(SalesDataTable[[#This Row],[Order Date]])/3,0)</f>
        <v>Q2</v>
      </c>
      <c r="E584" s="17">
        <f>MONTH(SalesDataTable[[#This Row],[Order Date]])</f>
        <v>4</v>
      </c>
      <c r="F584" s="19" t="str">
        <f>TEXT(SalesDataTable[[#This Row],[Order Date]],"MMM")</f>
        <v>Apr</v>
      </c>
      <c r="G584" s="4" t="s">
        <v>0</v>
      </c>
      <c r="H584" s="4" t="s">
        <v>50</v>
      </c>
      <c r="I584" s="4" t="s">
        <v>2</v>
      </c>
      <c r="J584" s="4" t="s">
        <v>3</v>
      </c>
      <c r="K584" s="4" t="s">
        <v>9</v>
      </c>
      <c r="L584" s="4" t="s">
        <v>46</v>
      </c>
      <c r="M584" s="8">
        <v>1</v>
      </c>
      <c r="N584" s="5">
        <v>70.95</v>
      </c>
      <c r="O584" s="6">
        <v>0</v>
      </c>
      <c r="P584" s="5">
        <v>31.43</v>
      </c>
      <c r="Q584" s="5">
        <f t="shared" si="36"/>
        <v>70.95</v>
      </c>
      <c r="R584" s="5">
        <f t="shared" si="37"/>
        <v>31.43</v>
      </c>
      <c r="S584" s="5">
        <f t="shared" si="38"/>
        <v>39.520000000000003</v>
      </c>
      <c r="T584" s="7">
        <f t="shared" si="39"/>
        <v>0.55701198026779419</v>
      </c>
    </row>
    <row r="585" spans="1:20" ht="15.6">
      <c r="A585" s="2">
        <v>3311</v>
      </c>
      <c r="B585" s="3">
        <v>46128</v>
      </c>
      <c r="C585" s="17">
        <f>YEAR(SalesDataTable[[#This Row],[Order Date]])</f>
        <v>2026</v>
      </c>
      <c r="D585" s="19" t="str">
        <f>"Q"&amp;ROUNDUP(MONTH(SalesDataTable[[#This Row],[Order Date]])/3,0)</f>
        <v>Q2</v>
      </c>
      <c r="E585" s="17">
        <f>MONTH(SalesDataTable[[#This Row],[Order Date]])</f>
        <v>4</v>
      </c>
      <c r="F585" s="19" t="str">
        <f>TEXT(SalesDataTable[[#This Row],[Order Date]],"MMM")</f>
        <v>Apr</v>
      </c>
      <c r="G585" s="4" t="s">
        <v>6</v>
      </c>
      <c r="H585" s="4" t="s">
        <v>41</v>
      </c>
      <c r="I585" s="4" t="s">
        <v>2</v>
      </c>
      <c r="J585" s="4" t="s">
        <v>13</v>
      </c>
      <c r="K585" s="4" t="s">
        <v>14</v>
      </c>
      <c r="L585" s="4" t="s">
        <v>32</v>
      </c>
      <c r="M585" s="8">
        <v>1</v>
      </c>
      <c r="N585" s="5">
        <v>46.68</v>
      </c>
      <c r="O585" s="6">
        <v>0.05</v>
      </c>
      <c r="P585" s="5">
        <v>18.350000000000001</v>
      </c>
      <c r="Q585" s="5">
        <f t="shared" si="36"/>
        <v>44.345999999999997</v>
      </c>
      <c r="R585" s="5">
        <f t="shared" si="37"/>
        <v>18.350000000000001</v>
      </c>
      <c r="S585" s="5">
        <f t="shared" si="38"/>
        <v>25.995999999999995</v>
      </c>
      <c r="T585" s="7">
        <f t="shared" si="39"/>
        <v>0.58620845172056102</v>
      </c>
    </row>
    <row r="586" spans="1:20" ht="15.6">
      <c r="A586" s="2">
        <v>3320</v>
      </c>
      <c r="B586" s="3">
        <v>46128</v>
      </c>
      <c r="C586" s="17">
        <f>YEAR(SalesDataTable[[#This Row],[Order Date]])</f>
        <v>2026</v>
      </c>
      <c r="D586" s="19" t="str">
        <f>"Q"&amp;ROUNDUP(MONTH(SalesDataTable[[#This Row],[Order Date]])/3,0)</f>
        <v>Q2</v>
      </c>
      <c r="E586" s="17">
        <f>MONTH(SalesDataTable[[#This Row],[Order Date]])</f>
        <v>4</v>
      </c>
      <c r="F586" s="19" t="str">
        <f>TEXT(SalesDataTable[[#This Row],[Order Date]],"MMM")</f>
        <v>Apr</v>
      </c>
      <c r="G586" s="4" t="s">
        <v>11</v>
      </c>
      <c r="H586" s="4" t="s">
        <v>52</v>
      </c>
      <c r="I586" s="4" t="s">
        <v>2</v>
      </c>
      <c r="J586" s="4" t="s">
        <v>16</v>
      </c>
      <c r="K586" s="4" t="s">
        <v>14</v>
      </c>
      <c r="L586" s="4" t="s">
        <v>48</v>
      </c>
      <c r="M586" s="8">
        <v>5</v>
      </c>
      <c r="N586" s="5">
        <v>164.31</v>
      </c>
      <c r="O586" s="6">
        <v>0.05</v>
      </c>
      <c r="P586" s="5">
        <v>85.41</v>
      </c>
      <c r="Q586" s="5">
        <f t="shared" si="36"/>
        <v>780.47249999999997</v>
      </c>
      <c r="R586" s="5">
        <f t="shared" si="37"/>
        <v>427.04999999999995</v>
      </c>
      <c r="S586" s="5">
        <f t="shared" si="38"/>
        <v>353.42250000000001</v>
      </c>
      <c r="T586" s="7">
        <f t="shared" si="39"/>
        <v>0.45283145786686912</v>
      </c>
    </row>
    <row r="587" spans="1:20" ht="15.6">
      <c r="A587" s="2">
        <v>3321</v>
      </c>
      <c r="B587" s="3">
        <v>46128</v>
      </c>
      <c r="C587" s="17">
        <f>YEAR(SalesDataTable[[#This Row],[Order Date]])</f>
        <v>2026</v>
      </c>
      <c r="D587" s="19" t="str">
        <f>"Q"&amp;ROUNDUP(MONTH(SalesDataTable[[#This Row],[Order Date]])/3,0)</f>
        <v>Q2</v>
      </c>
      <c r="E587" s="17">
        <f>MONTH(SalesDataTable[[#This Row],[Order Date]])</f>
        <v>4</v>
      </c>
      <c r="F587" s="19" t="str">
        <f>TEXT(SalesDataTable[[#This Row],[Order Date]],"MMM")</f>
        <v>Apr</v>
      </c>
      <c r="G587" s="4" t="s">
        <v>6</v>
      </c>
      <c r="H587" s="4" t="s">
        <v>27</v>
      </c>
      <c r="I587" s="4" t="s">
        <v>2</v>
      </c>
      <c r="J587" s="4" t="s">
        <v>16</v>
      </c>
      <c r="K587" s="4" t="s">
        <v>14</v>
      </c>
      <c r="L587" s="4" t="s">
        <v>15</v>
      </c>
      <c r="M587" s="8">
        <v>3</v>
      </c>
      <c r="N587" s="5">
        <v>35.57</v>
      </c>
      <c r="O587" s="6">
        <v>0</v>
      </c>
      <c r="P587" s="5">
        <v>13.67</v>
      </c>
      <c r="Q587" s="5">
        <f t="shared" si="36"/>
        <v>106.71000000000001</v>
      </c>
      <c r="R587" s="5">
        <f t="shared" si="37"/>
        <v>41.01</v>
      </c>
      <c r="S587" s="5">
        <f t="shared" si="38"/>
        <v>65.700000000000017</v>
      </c>
      <c r="T587" s="7">
        <f t="shared" si="39"/>
        <v>0.61568737700309262</v>
      </c>
    </row>
    <row r="588" spans="1:20" ht="15.6">
      <c r="A588" s="2">
        <v>5181</v>
      </c>
      <c r="B588" s="3">
        <v>46128</v>
      </c>
      <c r="C588" s="17">
        <f>YEAR(SalesDataTable[[#This Row],[Order Date]])</f>
        <v>2026</v>
      </c>
      <c r="D588" s="19" t="str">
        <f>"Q"&amp;ROUNDUP(MONTH(SalesDataTable[[#This Row],[Order Date]])/3,0)</f>
        <v>Q2</v>
      </c>
      <c r="E588" s="17">
        <f>MONTH(SalesDataTable[[#This Row],[Order Date]])</f>
        <v>4</v>
      </c>
      <c r="F588" s="19" t="str">
        <f>TEXT(SalesDataTable[[#This Row],[Order Date]],"MMM")</f>
        <v>Apr</v>
      </c>
      <c r="G588" s="4" t="s">
        <v>0</v>
      </c>
      <c r="H588" s="4" t="s">
        <v>1</v>
      </c>
      <c r="I588" s="4" t="s">
        <v>28</v>
      </c>
      <c r="J588" s="4" t="s">
        <v>13</v>
      </c>
      <c r="K588" s="4" t="s">
        <v>14</v>
      </c>
      <c r="L588" s="4" t="s">
        <v>32</v>
      </c>
      <c r="M588" s="8">
        <v>2</v>
      </c>
      <c r="N588" s="5">
        <v>45.51</v>
      </c>
      <c r="O588" s="6">
        <v>0.1</v>
      </c>
      <c r="P588" s="5">
        <v>18.809999999999999</v>
      </c>
      <c r="Q588" s="5">
        <f t="shared" si="36"/>
        <v>81.917999999999992</v>
      </c>
      <c r="R588" s="5">
        <f t="shared" si="37"/>
        <v>37.619999999999997</v>
      </c>
      <c r="S588" s="5">
        <f t="shared" si="38"/>
        <v>44.297999999999995</v>
      </c>
      <c r="T588" s="7">
        <f t="shared" si="39"/>
        <v>0.54076027246758951</v>
      </c>
    </row>
    <row r="589" spans="1:20" ht="15.6">
      <c r="A589" s="2">
        <v>5187</v>
      </c>
      <c r="B589" s="3">
        <v>46128</v>
      </c>
      <c r="C589" s="17">
        <f>YEAR(SalesDataTable[[#This Row],[Order Date]])</f>
        <v>2026</v>
      </c>
      <c r="D589" s="19" t="str">
        <f>"Q"&amp;ROUNDUP(MONTH(SalesDataTable[[#This Row],[Order Date]])/3,0)</f>
        <v>Q2</v>
      </c>
      <c r="E589" s="17">
        <f>MONTH(SalesDataTable[[#This Row],[Order Date]])</f>
        <v>4</v>
      </c>
      <c r="F589" s="19" t="str">
        <f>TEXT(SalesDataTable[[#This Row],[Order Date]],"MMM")</f>
        <v>Apr</v>
      </c>
      <c r="G589" s="4" t="s">
        <v>20</v>
      </c>
      <c r="H589" s="4" t="s">
        <v>33</v>
      </c>
      <c r="I589" s="4" t="s">
        <v>2</v>
      </c>
      <c r="J589" s="4" t="s">
        <v>3</v>
      </c>
      <c r="K589" s="4" t="s">
        <v>23</v>
      </c>
      <c r="L589" s="4" t="s">
        <v>29</v>
      </c>
      <c r="M589" s="8">
        <v>2</v>
      </c>
      <c r="N589" s="5">
        <v>198.32</v>
      </c>
      <c r="O589" s="6">
        <v>0</v>
      </c>
      <c r="P589" s="5">
        <v>106.8</v>
      </c>
      <c r="Q589" s="5">
        <f t="shared" si="36"/>
        <v>396.64</v>
      </c>
      <c r="R589" s="5">
        <f t="shared" si="37"/>
        <v>213.6</v>
      </c>
      <c r="S589" s="5">
        <f t="shared" si="38"/>
        <v>183.04</v>
      </c>
      <c r="T589" s="7">
        <f t="shared" si="39"/>
        <v>0.46147640177490923</v>
      </c>
    </row>
    <row r="590" spans="1:20" ht="15.6">
      <c r="A590" s="2">
        <v>605</v>
      </c>
      <c r="B590" s="3">
        <v>46129</v>
      </c>
      <c r="C590" s="17">
        <f>YEAR(SalesDataTable[[#This Row],[Order Date]])</f>
        <v>2026</v>
      </c>
      <c r="D590" s="19" t="str">
        <f>"Q"&amp;ROUNDUP(MONTH(SalesDataTable[[#This Row],[Order Date]])/3,0)</f>
        <v>Q2</v>
      </c>
      <c r="E590" s="17">
        <f>MONTH(SalesDataTable[[#This Row],[Order Date]])</f>
        <v>4</v>
      </c>
      <c r="F590" s="19" t="str">
        <f>TEXT(SalesDataTable[[#This Row],[Order Date]],"MMM")</f>
        <v>Apr</v>
      </c>
      <c r="G590" s="4" t="s">
        <v>20</v>
      </c>
      <c r="H590" s="4" t="s">
        <v>33</v>
      </c>
      <c r="I590" s="4" t="s">
        <v>28</v>
      </c>
      <c r="J590" s="4" t="s">
        <v>16</v>
      </c>
      <c r="K590" s="4" t="s">
        <v>14</v>
      </c>
      <c r="L590" s="4" t="s">
        <v>44</v>
      </c>
      <c r="M590" s="8">
        <v>2</v>
      </c>
      <c r="N590" s="5">
        <v>130.94</v>
      </c>
      <c r="O590" s="6">
        <v>0</v>
      </c>
      <c r="P590" s="5">
        <v>67.459999999999994</v>
      </c>
      <c r="Q590" s="5">
        <f t="shared" si="36"/>
        <v>261.88</v>
      </c>
      <c r="R590" s="5">
        <f t="shared" si="37"/>
        <v>134.91999999999999</v>
      </c>
      <c r="S590" s="5">
        <f t="shared" si="38"/>
        <v>126.96000000000001</v>
      </c>
      <c r="T590" s="7">
        <f t="shared" si="39"/>
        <v>0.48480219948067821</v>
      </c>
    </row>
    <row r="591" spans="1:20" ht="15.6">
      <c r="A591" s="2">
        <v>3244</v>
      </c>
      <c r="B591" s="3">
        <v>46129</v>
      </c>
      <c r="C591" s="17">
        <f>YEAR(SalesDataTable[[#This Row],[Order Date]])</f>
        <v>2026</v>
      </c>
      <c r="D591" s="19" t="str">
        <f>"Q"&amp;ROUNDUP(MONTH(SalesDataTable[[#This Row],[Order Date]])/3,0)</f>
        <v>Q2</v>
      </c>
      <c r="E591" s="17">
        <f>MONTH(SalesDataTable[[#This Row],[Order Date]])</f>
        <v>4</v>
      </c>
      <c r="F591" s="19" t="str">
        <f>TEXT(SalesDataTable[[#This Row],[Order Date]],"MMM")</f>
        <v>Apr</v>
      </c>
      <c r="G591" s="4" t="s">
        <v>6</v>
      </c>
      <c r="H591" s="4" t="s">
        <v>41</v>
      </c>
      <c r="I591" s="4" t="s">
        <v>28</v>
      </c>
      <c r="J591" s="4" t="s">
        <v>3</v>
      </c>
      <c r="K591" s="4" t="s">
        <v>14</v>
      </c>
      <c r="L591" s="4" t="s">
        <v>44</v>
      </c>
      <c r="M591" s="8">
        <v>1</v>
      </c>
      <c r="N591" s="5">
        <v>131.62</v>
      </c>
      <c r="O591" s="6">
        <v>0</v>
      </c>
      <c r="P591" s="5">
        <v>66.95</v>
      </c>
      <c r="Q591" s="5">
        <f t="shared" si="36"/>
        <v>131.62</v>
      </c>
      <c r="R591" s="5">
        <f t="shared" si="37"/>
        <v>66.95</v>
      </c>
      <c r="S591" s="5">
        <f t="shared" si="38"/>
        <v>64.67</v>
      </c>
      <c r="T591" s="7">
        <f t="shared" si="39"/>
        <v>0.49133870232487464</v>
      </c>
    </row>
    <row r="592" spans="1:20" ht="15.6">
      <c r="A592" s="2">
        <v>4047</v>
      </c>
      <c r="B592" s="3">
        <v>46129</v>
      </c>
      <c r="C592" s="17">
        <f>YEAR(SalesDataTable[[#This Row],[Order Date]])</f>
        <v>2026</v>
      </c>
      <c r="D592" s="19" t="str">
        <f>"Q"&amp;ROUNDUP(MONTH(SalesDataTable[[#This Row],[Order Date]])/3,0)</f>
        <v>Q2</v>
      </c>
      <c r="E592" s="17">
        <f>MONTH(SalesDataTable[[#This Row],[Order Date]])</f>
        <v>4</v>
      </c>
      <c r="F592" s="19" t="str">
        <f>TEXT(SalesDataTable[[#This Row],[Order Date]],"MMM")</f>
        <v>Apr</v>
      </c>
      <c r="G592" s="4" t="s">
        <v>0</v>
      </c>
      <c r="H592" s="4" t="s">
        <v>1</v>
      </c>
      <c r="I592" s="4" t="s">
        <v>8</v>
      </c>
      <c r="J592" s="4" t="s">
        <v>16</v>
      </c>
      <c r="K592" s="4" t="s">
        <v>14</v>
      </c>
      <c r="L592" s="4" t="s">
        <v>48</v>
      </c>
      <c r="M592" s="8">
        <v>8</v>
      </c>
      <c r="N592" s="5">
        <v>168.34</v>
      </c>
      <c r="O592" s="6">
        <v>0.15</v>
      </c>
      <c r="P592" s="5">
        <v>88.7</v>
      </c>
      <c r="Q592" s="5">
        <f t="shared" si="36"/>
        <v>1144.712</v>
      </c>
      <c r="R592" s="5">
        <f t="shared" si="37"/>
        <v>709.6</v>
      </c>
      <c r="S592" s="5">
        <f t="shared" si="38"/>
        <v>435.11199999999997</v>
      </c>
      <c r="T592" s="7">
        <f t="shared" si="39"/>
        <v>0.38010608781946897</v>
      </c>
    </row>
    <row r="593" spans="1:20" ht="15.6">
      <c r="A593" s="2">
        <v>4101</v>
      </c>
      <c r="B593" s="3">
        <v>46129</v>
      </c>
      <c r="C593" s="17">
        <f>YEAR(SalesDataTable[[#This Row],[Order Date]])</f>
        <v>2026</v>
      </c>
      <c r="D593" s="19" t="str">
        <f>"Q"&amp;ROUNDUP(MONTH(SalesDataTable[[#This Row],[Order Date]])/3,0)</f>
        <v>Q2</v>
      </c>
      <c r="E593" s="17">
        <f>MONTH(SalesDataTable[[#This Row],[Order Date]])</f>
        <v>4</v>
      </c>
      <c r="F593" s="19" t="str">
        <f>TEXT(SalesDataTable[[#This Row],[Order Date]],"MMM")</f>
        <v>Apr</v>
      </c>
      <c r="G593" s="4" t="s">
        <v>6</v>
      </c>
      <c r="H593" s="4" t="s">
        <v>27</v>
      </c>
      <c r="I593" s="4" t="s">
        <v>2</v>
      </c>
      <c r="J593" s="4" t="s">
        <v>3</v>
      </c>
      <c r="K593" s="4" t="s">
        <v>23</v>
      </c>
      <c r="L593" s="4" t="s">
        <v>40</v>
      </c>
      <c r="M593" s="8">
        <v>1</v>
      </c>
      <c r="N593" s="5">
        <v>81.040000000000006</v>
      </c>
      <c r="O593" s="6">
        <v>0</v>
      </c>
      <c r="P593" s="5">
        <v>39.97</v>
      </c>
      <c r="Q593" s="5">
        <f t="shared" si="36"/>
        <v>81.040000000000006</v>
      </c>
      <c r="R593" s="5">
        <f t="shared" si="37"/>
        <v>39.97</v>
      </c>
      <c r="S593" s="5">
        <f t="shared" si="38"/>
        <v>41.070000000000007</v>
      </c>
      <c r="T593" s="7">
        <f t="shared" si="39"/>
        <v>0.50678677196446209</v>
      </c>
    </row>
    <row r="594" spans="1:20" ht="15.6">
      <c r="A594" s="2">
        <v>4537</v>
      </c>
      <c r="B594" s="3">
        <v>46129</v>
      </c>
      <c r="C594" s="17">
        <f>YEAR(SalesDataTable[[#This Row],[Order Date]])</f>
        <v>2026</v>
      </c>
      <c r="D594" s="19" t="str">
        <f>"Q"&amp;ROUNDUP(MONTH(SalesDataTable[[#This Row],[Order Date]])/3,0)</f>
        <v>Q2</v>
      </c>
      <c r="E594" s="17">
        <f>MONTH(SalesDataTable[[#This Row],[Order Date]])</f>
        <v>4</v>
      </c>
      <c r="F594" s="19" t="str">
        <f>TEXT(SalesDataTable[[#This Row],[Order Date]],"MMM")</f>
        <v>Apr</v>
      </c>
      <c r="G594" s="4" t="s">
        <v>20</v>
      </c>
      <c r="H594" s="4" t="s">
        <v>33</v>
      </c>
      <c r="I594" s="4" t="s">
        <v>2</v>
      </c>
      <c r="J594" s="4" t="s">
        <v>16</v>
      </c>
      <c r="K594" s="4" t="s">
        <v>23</v>
      </c>
      <c r="L594" s="4" t="s">
        <v>40</v>
      </c>
      <c r="M594" s="8">
        <v>3</v>
      </c>
      <c r="N594" s="5">
        <v>81.53</v>
      </c>
      <c r="O594" s="6">
        <v>0.05</v>
      </c>
      <c r="P594" s="5">
        <v>38.630000000000003</v>
      </c>
      <c r="Q594" s="5">
        <f t="shared" si="36"/>
        <v>232.3605</v>
      </c>
      <c r="R594" s="5">
        <f t="shared" si="37"/>
        <v>115.89000000000001</v>
      </c>
      <c r="S594" s="5">
        <f t="shared" si="38"/>
        <v>116.47049999999999</v>
      </c>
      <c r="T594" s="7">
        <f t="shared" si="39"/>
        <v>0.50124913657872139</v>
      </c>
    </row>
    <row r="595" spans="1:20" ht="15.6">
      <c r="A595" s="2">
        <v>754</v>
      </c>
      <c r="B595" s="3">
        <v>46130</v>
      </c>
      <c r="C595" s="17">
        <f>YEAR(SalesDataTable[[#This Row],[Order Date]])</f>
        <v>2026</v>
      </c>
      <c r="D595" s="19" t="str">
        <f>"Q"&amp;ROUNDUP(MONTH(SalesDataTable[[#This Row],[Order Date]])/3,0)</f>
        <v>Q2</v>
      </c>
      <c r="E595" s="17">
        <f>MONTH(SalesDataTable[[#This Row],[Order Date]])</f>
        <v>4</v>
      </c>
      <c r="F595" s="19" t="str">
        <f>TEXT(SalesDataTable[[#This Row],[Order Date]],"MMM")</f>
        <v>Apr</v>
      </c>
      <c r="G595" s="4" t="s">
        <v>11</v>
      </c>
      <c r="H595" s="4" t="s">
        <v>39</v>
      </c>
      <c r="I595" s="4" t="s">
        <v>28</v>
      </c>
      <c r="J595" s="4" t="s">
        <v>3</v>
      </c>
      <c r="K595" s="4" t="s">
        <v>4</v>
      </c>
      <c r="L595" s="4" t="s">
        <v>30</v>
      </c>
      <c r="M595" s="8">
        <v>3</v>
      </c>
      <c r="N595" s="5">
        <v>104.8</v>
      </c>
      <c r="O595" s="6">
        <v>0.1</v>
      </c>
      <c r="P595" s="5">
        <v>50.59</v>
      </c>
      <c r="Q595" s="5">
        <f t="shared" si="36"/>
        <v>282.95999999999998</v>
      </c>
      <c r="R595" s="5">
        <f t="shared" si="37"/>
        <v>151.77000000000001</v>
      </c>
      <c r="S595" s="5">
        <f t="shared" si="38"/>
        <v>131.18999999999997</v>
      </c>
      <c r="T595" s="7">
        <f t="shared" si="39"/>
        <v>0.46363443596268017</v>
      </c>
    </row>
    <row r="596" spans="1:20" ht="15.6">
      <c r="A596" s="2">
        <v>1340</v>
      </c>
      <c r="B596" s="3">
        <v>46130</v>
      </c>
      <c r="C596" s="17">
        <f>YEAR(SalesDataTable[[#This Row],[Order Date]])</f>
        <v>2026</v>
      </c>
      <c r="D596" s="19" t="str">
        <f>"Q"&amp;ROUNDUP(MONTH(SalesDataTable[[#This Row],[Order Date]])/3,0)</f>
        <v>Q2</v>
      </c>
      <c r="E596" s="17">
        <f>MONTH(SalesDataTable[[#This Row],[Order Date]])</f>
        <v>4</v>
      </c>
      <c r="F596" s="19" t="str">
        <f>TEXT(SalesDataTable[[#This Row],[Order Date]],"MMM")</f>
        <v>Apr</v>
      </c>
      <c r="G596" s="4" t="s">
        <v>20</v>
      </c>
      <c r="H596" s="4" t="s">
        <v>33</v>
      </c>
      <c r="I596" s="4" t="s">
        <v>2</v>
      </c>
      <c r="J596" s="4" t="s">
        <v>13</v>
      </c>
      <c r="K596" s="4" t="s">
        <v>34</v>
      </c>
      <c r="L596" s="4" t="s">
        <v>45</v>
      </c>
      <c r="M596" s="8">
        <v>2</v>
      </c>
      <c r="N596" s="5">
        <v>51.24</v>
      </c>
      <c r="O596" s="6">
        <v>0</v>
      </c>
      <c r="P596" s="5">
        <v>22.52</v>
      </c>
      <c r="Q596" s="5">
        <f t="shared" si="36"/>
        <v>102.48</v>
      </c>
      <c r="R596" s="5">
        <f t="shared" si="37"/>
        <v>45.04</v>
      </c>
      <c r="S596" s="5">
        <f t="shared" si="38"/>
        <v>57.440000000000005</v>
      </c>
      <c r="T596" s="7">
        <f t="shared" si="39"/>
        <v>0.56049960967993762</v>
      </c>
    </row>
    <row r="597" spans="1:20" ht="15.6">
      <c r="A597" s="2">
        <v>1444</v>
      </c>
      <c r="B597" s="3">
        <v>46130</v>
      </c>
      <c r="C597" s="17">
        <f>YEAR(SalesDataTable[[#This Row],[Order Date]])</f>
        <v>2026</v>
      </c>
      <c r="D597" s="19" t="str">
        <f>"Q"&amp;ROUNDUP(MONTH(SalesDataTable[[#This Row],[Order Date]])/3,0)</f>
        <v>Q2</v>
      </c>
      <c r="E597" s="17">
        <f>MONTH(SalesDataTable[[#This Row],[Order Date]])</f>
        <v>4</v>
      </c>
      <c r="F597" s="19" t="str">
        <f>TEXT(SalesDataTable[[#This Row],[Order Date]],"MMM")</f>
        <v>Apr</v>
      </c>
      <c r="G597" s="4" t="s">
        <v>11</v>
      </c>
      <c r="H597" s="4" t="s">
        <v>39</v>
      </c>
      <c r="I597" s="4" t="s">
        <v>19</v>
      </c>
      <c r="J597" s="4" t="s">
        <v>3</v>
      </c>
      <c r="K597" s="4" t="s">
        <v>23</v>
      </c>
      <c r="L597" s="4" t="s">
        <v>51</v>
      </c>
      <c r="M597" s="8">
        <v>1</v>
      </c>
      <c r="N597" s="5">
        <v>120.52</v>
      </c>
      <c r="O597" s="6">
        <v>0.1</v>
      </c>
      <c r="P597" s="5">
        <v>59.01</v>
      </c>
      <c r="Q597" s="5">
        <f t="shared" si="36"/>
        <v>108.468</v>
      </c>
      <c r="R597" s="5">
        <f t="shared" si="37"/>
        <v>59.01</v>
      </c>
      <c r="S597" s="5">
        <f t="shared" si="38"/>
        <v>49.458000000000006</v>
      </c>
      <c r="T597" s="7">
        <f t="shared" si="39"/>
        <v>0.45596858059519862</v>
      </c>
    </row>
    <row r="598" spans="1:20" ht="15.6">
      <c r="A598" s="2">
        <v>2390</v>
      </c>
      <c r="B598" s="3">
        <v>46130</v>
      </c>
      <c r="C598" s="17">
        <f>YEAR(SalesDataTable[[#This Row],[Order Date]])</f>
        <v>2026</v>
      </c>
      <c r="D598" s="19" t="str">
        <f>"Q"&amp;ROUNDUP(MONTH(SalesDataTable[[#This Row],[Order Date]])/3,0)</f>
        <v>Q2</v>
      </c>
      <c r="E598" s="17">
        <f>MONTH(SalesDataTable[[#This Row],[Order Date]])</f>
        <v>4</v>
      </c>
      <c r="F598" s="19" t="str">
        <f>TEXT(SalesDataTable[[#This Row],[Order Date]],"MMM")</f>
        <v>Apr</v>
      </c>
      <c r="G598" s="4" t="s">
        <v>20</v>
      </c>
      <c r="H598" s="4" t="s">
        <v>33</v>
      </c>
      <c r="I598" s="4" t="s">
        <v>19</v>
      </c>
      <c r="J598" s="4" t="s">
        <v>3</v>
      </c>
      <c r="K598" s="4" t="s">
        <v>23</v>
      </c>
      <c r="L598" s="4" t="s">
        <v>40</v>
      </c>
      <c r="M598" s="8">
        <v>1</v>
      </c>
      <c r="N598" s="5">
        <v>80.98</v>
      </c>
      <c r="O598" s="6">
        <v>0</v>
      </c>
      <c r="P598" s="5">
        <v>40.19</v>
      </c>
      <c r="Q598" s="5">
        <f t="shared" si="36"/>
        <v>80.98</v>
      </c>
      <c r="R598" s="5">
        <f t="shared" si="37"/>
        <v>40.19</v>
      </c>
      <c r="S598" s="5">
        <f t="shared" si="38"/>
        <v>40.790000000000006</v>
      </c>
      <c r="T598" s="7">
        <f t="shared" si="39"/>
        <v>0.50370461842430236</v>
      </c>
    </row>
    <row r="599" spans="1:20" ht="15.6">
      <c r="A599" s="2">
        <v>3076</v>
      </c>
      <c r="B599" s="3">
        <v>46130</v>
      </c>
      <c r="C599" s="17">
        <f>YEAR(SalesDataTable[[#This Row],[Order Date]])</f>
        <v>2026</v>
      </c>
      <c r="D599" s="19" t="str">
        <f>"Q"&amp;ROUNDUP(MONTH(SalesDataTable[[#This Row],[Order Date]])/3,0)</f>
        <v>Q2</v>
      </c>
      <c r="E599" s="17">
        <f>MONTH(SalesDataTable[[#This Row],[Order Date]])</f>
        <v>4</v>
      </c>
      <c r="F599" s="19" t="str">
        <f>TEXT(SalesDataTable[[#This Row],[Order Date]],"MMM")</f>
        <v>Apr</v>
      </c>
      <c r="G599" s="4" t="s">
        <v>11</v>
      </c>
      <c r="H599" s="4" t="s">
        <v>12</v>
      </c>
      <c r="I599" s="4" t="s">
        <v>2</v>
      </c>
      <c r="J599" s="4" t="s">
        <v>16</v>
      </c>
      <c r="K599" s="4" t="s">
        <v>23</v>
      </c>
      <c r="L599" s="4" t="s">
        <v>40</v>
      </c>
      <c r="M599" s="8">
        <v>2</v>
      </c>
      <c r="N599" s="5">
        <v>82.58</v>
      </c>
      <c r="O599" s="6">
        <v>0.1</v>
      </c>
      <c r="P599" s="5">
        <v>39.93</v>
      </c>
      <c r="Q599" s="5">
        <f t="shared" si="36"/>
        <v>148.64400000000001</v>
      </c>
      <c r="R599" s="5">
        <f t="shared" si="37"/>
        <v>79.86</v>
      </c>
      <c r="S599" s="5">
        <f t="shared" si="38"/>
        <v>68.784000000000006</v>
      </c>
      <c r="T599" s="7">
        <f t="shared" si="39"/>
        <v>0.46274319851457174</v>
      </c>
    </row>
    <row r="600" spans="1:20" ht="15.6">
      <c r="A600" s="2">
        <v>3157</v>
      </c>
      <c r="B600" s="3">
        <v>46130</v>
      </c>
      <c r="C600" s="17">
        <f>YEAR(SalesDataTable[[#This Row],[Order Date]])</f>
        <v>2026</v>
      </c>
      <c r="D600" s="19" t="str">
        <f>"Q"&amp;ROUNDUP(MONTH(SalesDataTable[[#This Row],[Order Date]])/3,0)</f>
        <v>Q2</v>
      </c>
      <c r="E600" s="17">
        <f>MONTH(SalesDataTable[[#This Row],[Order Date]])</f>
        <v>4</v>
      </c>
      <c r="F600" s="19" t="str">
        <f>TEXT(SalesDataTable[[#This Row],[Order Date]],"MMM")</f>
        <v>Apr</v>
      </c>
      <c r="G600" s="4" t="s">
        <v>20</v>
      </c>
      <c r="H600" s="4" t="s">
        <v>33</v>
      </c>
      <c r="I600" s="4" t="s">
        <v>2</v>
      </c>
      <c r="J600" s="4" t="s">
        <v>13</v>
      </c>
      <c r="K600" s="4" t="s">
        <v>23</v>
      </c>
      <c r="L600" s="4" t="s">
        <v>29</v>
      </c>
      <c r="M600" s="8">
        <v>2</v>
      </c>
      <c r="N600" s="5">
        <v>200.36</v>
      </c>
      <c r="O600" s="6">
        <v>0</v>
      </c>
      <c r="P600" s="5">
        <v>105.12</v>
      </c>
      <c r="Q600" s="5">
        <f t="shared" si="36"/>
        <v>400.72</v>
      </c>
      <c r="R600" s="5">
        <f t="shared" si="37"/>
        <v>210.24</v>
      </c>
      <c r="S600" s="5">
        <f t="shared" si="38"/>
        <v>190.48000000000002</v>
      </c>
      <c r="T600" s="7">
        <f t="shared" si="39"/>
        <v>0.47534438011579161</v>
      </c>
    </row>
    <row r="601" spans="1:20" ht="15.6">
      <c r="A601" s="2">
        <v>4516</v>
      </c>
      <c r="B601" s="3">
        <v>46130</v>
      </c>
      <c r="C601" s="17">
        <f>YEAR(SalesDataTable[[#This Row],[Order Date]])</f>
        <v>2026</v>
      </c>
      <c r="D601" s="19" t="str">
        <f>"Q"&amp;ROUNDUP(MONTH(SalesDataTable[[#This Row],[Order Date]])/3,0)</f>
        <v>Q2</v>
      </c>
      <c r="E601" s="17">
        <f>MONTH(SalesDataTable[[#This Row],[Order Date]])</f>
        <v>4</v>
      </c>
      <c r="F601" s="19" t="str">
        <f>TEXT(SalesDataTable[[#This Row],[Order Date]],"MMM")</f>
        <v>Apr</v>
      </c>
      <c r="G601" s="4" t="s">
        <v>11</v>
      </c>
      <c r="H601" s="4" t="s">
        <v>25</v>
      </c>
      <c r="I601" s="4" t="s">
        <v>2</v>
      </c>
      <c r="J601" s="4" t="s">
        <v>3</v>
      </c>
      <c r="K601" s="4" t="s">
        <v>23</v>
      </c>
      <c r="L601" s="4" t="s">
        <v>29</v>
      </c>
      <c r="M601" s="8">
        <v>1</v>
      </c>
      <c r="N601" s="5">
        <v>196.24</v>
      </c>
      <c r="O601" s="6">
        <v>0</v>
      </c>
      <c r="P601" s="5">
        <v>106.34</v>
      </c>
      <c r="Q601" s="5">
        <f t="shared" si="36"/>
        <v>196.24</v>
      </c>
      <c r="R601" s="5">
        <f t="shared" si="37"/>
        <v>106.34</v>
      </c>
      <c r="S601" s="5">
        <f t="shared" si="38"/>
        <v>89.9</v>
      </c>
      <c r="T601" s="7">
        <f t="shared" si="39"/>
        <v>0.45811251528740321</v>
      </c>
    </row>
    <row r="602" spans="1:20" ht="15.6">
      <c r="A602" s="2">
        <v>5119</v>
      </c>
      <c r="B602" s="3">
        <v>46130</v>
      </c>
      <c r="C602" s="17">
        <f>YEAR(SalesDataTable[[#This Row],[Order Date]])</f>
        <v>2026</v>
      </c>
      <c r="D602" s="19" t="str">
        <f>"Q"&amp;ROUNDUP(MONTH(SalesDataTable[[#This Row],[Order Date]])/3,0)</f>
        <v>Q2</v>
      </c>
      <c r="E602" s="17">
        <f>MONTH(SalesDataTable[[#This Row],[Order Date]])</f>
        <v>4</v>
      </c>
      <c r="F602" s="19" t="str">
        <f>TEXT(SalesDataTable[[#This Row],[Order Date]],"MMM")</f>
        <v>Apr</v>
      </c>
      <c r="G602" s="4" t="s">
        <v>0</v>
      </c>
      <c r="H602" s="4" t="s">
        <v>50</v>
      </c>
      <c r="I602" s="4" t="s">
        <v>2</v>
      </c>
      <c r="J602" s="4" t="s">
        <v>16</v>
      </c>
      <c r="K602" s="4" t="s">
        <v>9</v>
      </c>
      <c r="L602" s="4" t="s">
        <v>10</v>
      </c>
      <c r="M602" s="8">
        <v>1</v>
      </c>
      <c r="N602" s="5">
        <v>93.32</v>
      </c>
      <c r="O602" s="6">
        <v>0</v>
      </c>
      <c r="P602" s="5">
        <v>44.82</v>
      </c>
      <c r="Q602" s="5">
        <f t="shared" si="36"/>
        <v>93.32</v>
      </c>
      <c r="R602" s="5">
        <f t="shared" si="37"/>
        <v>44.82</v>
      </c>
      <c r="S602" s="5">
        <f t="shared" si="38"/>
        <v>48.499999999999993</v>
      </c>
      <c r="T602" s="7">
        <f t="shared" si="39"/>
        <v>0.51971710244320612</v>
      </c>
    </row>
    <row r="603" spans="1:20" ht="15.6">
      <c r="A603" s="2">
        <v>125</v>
      </c>
      <c r="B603" s="3">
        <v>46131</v>
      </c>
      <c r="C603" s="17">
        <f>YEAR(SalesDataTable[[#This Row],[Order Date]])</f>
        <v>2026</v>
      </c>
      <c r="D603" s="19" t="str">
        <f>"Q"&amp;ROUNDUP(MONTH(SalesDataTable[[#This Row],[Order Date]])/3,0)</f>
        <v>Q2</v>
      </c>
      <c r="E603" s="17">
        <f>MONTH(SalesDataTable[[#This Row],[Order Date]])</f>
        <v>4</v>
      </c>
      <c r="F603" s="19" t="str">
        <f>TEXT(SalesDataTable[[#This Row],[Order Date]],"MMM")</f>
        <v>Apr</v>
      </c>
      <c r="G603" s="4" t="s">
        <v>20</v>
      </c>
      <c r="H603" s="4" t="s">
        <v>31</v>
      </c>
      <c r="I603" s="4" t="s">
        <v>2</v>
      </c>
      <c r="J603" s="4" t="s">
        <v>3</v>
      </c>
      <c r="K603" s="4" t="s">
        <v>4</v>
      </c>
      <c r="L603" s="4" t="s">
        <v>30</v>
      </c>
      <c r="M603" s="8">
        <v>2</v>
      </c>
      <c r="N603" s="5">
        <v>101.61</v>
      </c>
      <c r="O603" s="6">
        <v>0</v>
      </c>
      <c r="P603" s="5">
        <v>49.9</v>
      </c>
      <c r="Q603" s="5">
        <f t="shared" si="36"/>
        <v>203.22</v>
      </c>
      <c r="R603" s="5">
        <f t="shared" si="37"/>
        <v>99.8</v>
      </c>
      <c r="S603" s="5">
        <f t="shared" si="38"/>
        <v>103.42</v>
      </c>
      <c r="T603" s="7">
        <f t="shared" si="39"/>
        <v>0.50890660368074014</v>
      </c>
    </row>
    <row r="604" spans="1:20" ht="15.6">
      <c r="A604" s="2">
        <v>728</v>
      </c>
      <c r="B604" s="3">
        <v>46131</v>
      </c>
      <c r="C604" s="17">
        <f>YEAR(SalesDataTable[[#This Row],[Order Date]])</f>
        <v>2026</v>
      </c>
      <c r="D604" s="19" t="str">
        <f>"Q"&amp;ROUNDUP(MONTH(SalesDataTable[[#This Row],[Order Date]])/3,0)</f>
        <v>Q2</v>
      </c>
      <c r="E604" s="17">
        <f>MONTH(SalesDataTable[[#This Row],[Order Date]])</f>
        <v>4</v>
      </c>
      <c r="F604" s="19" t="str">
        <f>TEXT(SalesDataTable[[#This Row],[Order Date]],"MMM")</f>
        <v>Apr</v>
      </c>
      <c r="G604" s="4" t="s">
        <v>6</v>
      </c>
      <c r="H604" s="4" t="s">
        <v>49</v>
      </c>
      <c r="I604" s="4" t="s">
        <v>2</v>
      </c>
      <c r="J604" s="4" t="s">
        <v>3</v>
      </c>
      <c r="K604" s="4" t="s">
        <v>4</v>
      </c>
      <c r="L604" s="4" t="s">
        <v>30</v>
      </c>
      <c r="M604" s="8">
        <v>1</v>
      </c>
      <c r="N604" s="5">
        <v>104.91</v>
      </c>
      <c r="O604" s="6">
        <v>0</v>
      </c>
      <c r="P604" s="5">
        <v>51.68</v>
      </c>
      <c r="Q604" s="5">
        <f t="shared" si="36"/>
        <v>104.91</v>
      </c>
      <c r="R604" s="5">
        <f t="shared" si="37"/>
        <v>51.68</v>
      </c>
      <c r="S604" s="5">
        <f t="shared" si="38"/>
        <v>53.23</v>
      </c>
      <c r="T604" s="7">
        <f t="shared" si="39"/>
        <v>0.50738728433895719</v>
      </c>
    </row>
    <row r="605" spans="1:20" ht="15.6">
      <c r="A605" s="2">
        <v>1271</v>
      </c>
      <c r="B605" s="3">
        <v>46131</v>
      </c>
      <c r="C605" s="17">
        <f>YEAR(SalesDataTable[[#This Row],[Order Date]])</f>
        <v>2026</v>
      </c>
      <c r="D605" s="19" t="str">
        <f>"Q"&amp;ROUNDUP(MONTH(SalesDataTable[[#This Row],[Order Date]])/3,0)</f>
        <v>Q2</v>
      </c>
      <c r="E605" s="17">
        <f>MONTH(SalesDataTable[[#This Row],[Order Date]])</f>
        <v>4</v>
      </c>
      <c r="F605" s="19" t="str">
        <f>TEXT(SalesDataTable[[#This Row],[Order Date]],"MMM")</f>
        <v>Apr</v>
      </c>
      <c r="G605" s="4" t="s">
        <v>11</v>
      </c>
      <c r="H605" s="4" t="s">
        <v>12</v>
      </c>
      <c r="I605" s="4" t="s">
        <v>8</v>
      </c>
      <c r="J605" s="4" t="s">
        <v>16</v>
      </c>
      <c r="K605" s="4" t="s">
        <v>34</v>
      </c>
      <c r="L605" s="4" t="s">
        <v>35</v>
      </c>
      <c r="M605" s="8">
        <v>8</v>
      </c>
      <c r="N605" s="5">
        <v>39.99</v>
      </c>
      <c r="O605" s="6">
        <v>0.15</v>
      </c>
      <c r="P605" s="5">
        <v>14.92</v>
      </c>
      <c r="Q605" s="5">
        <f t="shared" si="36"/>
        <v>271.93200000000002</v>
      </c>
      <c r="R605" s="5">
        <f t="shared" si="37"/>
        <v>119.36</v>
      </c>
      <c r="S605" s="5">
        <f t="shared" si="38"/>
        <v>152.572</v>
      </c>
      <c r="T605" s="7">
        <f t="shared" si="39"/>
        <v>0.56106673727255341</v>
      </c>
    </row>
    <row r="606" spans="1:20" ht="15.6">
      <c r="A606" s="2">
        <v>1284</v>
      </c>
      <c r="B606" s="3">
        <v>46131</v>
      </c>
      <c r="C606" s="17">
        <f>YEAR(SalesDataTable[[#This Row],[Order Date]])</f>
        <v>2026</v>
      </c>
      <c r="D606" s="19" t="str">
        <f>"Q"&amp;ROUNDUP(MONTH(SalesDataTable[[#This Row],[Order Date]])/3,0)</f>
        <v>Q2</v>
      </c>
      <c r="E606" s="17">
        <f>MONTH(SalesDataTable[[#This Row],[Order Date]])</f>
        <v>4</v>
      </c>
      <c r="F606" s="19" t="str">
        <f>TEXT(SalesDataTable[[#This Row],[Order Date]],"MMM")</f>
        <v>Apr</v>
      </c>
      <c r="G606" s="4" t="s">
        <v>6</v>
      </c>
      <c r="H606" s="4" t="s">
        <v>43</v>
      </c>
      <c r="I606" s="4" t="s">
        <v>19</v>
      </c>
      <c r="J606" s="4" t="s">
        <v>13</v>
      </c>
      <c r="K606" s="4" t="s">
        <v>14</v>
      </c>
      <c r="L606" s="4" t="s">
        <v>44</v>
      </c>
      <c r="M606" s="8">
        <v>1</v>
      </c>
      <c r="N606" s="5">
        <v>136.01</v>
      </c>
      <c r="O606" s="6">
        <v>0</v>
      </c>
      <c r="P606" s="5">
        <v>66.59</v>
      </c>
      <c r="Q606" s="5">
        <f t="shared" si="36"/>
        <v>136.01</v>
      </c>
      <c r="R606" s="5">
        <f t="shared" si="37"/>
        <v>66.59</v>
      </c>
      <c r="S606" s="5">
        <f t="shared" si="38"/>
        <v>69.419999999999987</v>
      </c>
      <c r="T606" s="7">
        <f t="shared" si="39"/>
        <v>0.51040364679067707</v>
      </c>
    </row>
    <row r="607" spans="1:20" ht="15.6">
      <c r="A607" s="2">
        <v>1657</v>
      </c>
      <c r="B607" s="3">
        <v>46131</v>
      </c>
      <c r="C607" s="17">
        <f>YEAR(SalesDataTable[[#This Row],[Order Date]])</f>
        <v>2026</v>
      </c>
      <c r="D607" s="19" t="str">
        <f>"Q"&amp;ROUNDUP(MONTH(SalesDataTable[[#This Row],[Order Date]])/3,0)</f>
        <v>Q2</v>
      </c>
      <c r="E607" s="17">
        <f>MONTH(SalesDataTable[[#This Row],[Order Date]])</f>
        <v>4</v>
      </c>
      <c r="F607" s="19" t="str">
        <f>TEXT(SalesDataTable[[#This Row],[Order Date]],"MMM")</f>
        <v>Apr</v>
      </c>
      <c r="G607" s="4" t="s">
        <v>0</v>
      </c>
      <c r="H607" s="4" t="s">
        <v>1</v>
      </c>
      <c r="I607" s="4" t="s">
        <v>8</v>
      </c>
      <c r="J607" s="4" t="s">
        <v>16</v>
      </c>
      <c r="K607" s="4" t="s">
        <v>23</v>
      </c>
      <c r="L607" s="4" t="s">
        <v>51</v>
      </c>
      <c r="M607" s="8">
        <v>15</v>
      </c>
      <c r="N607" s="5">
        <v>122.1</v>
      </c>
      <c r="O607" s="6">
        <v>0.15</v>
      </c>
      <c r="P607" s="5">
        <v>62.33</v>
      </c>
      <c r="Q607" s="5">
        <f t="shared" si="36"/>
        <v>1556.7749999999999</v>
      </c>
      <c r="R607" s="5">
        <f t="shared" si="37"/>
        <v>934.94999999999993</v>
      </c>
      <c r="S607" s="5">
        <f t="shared" si="38"/>
        <v>621.82499999999993</v>
      </c>
      <c r="T607" s="7">
        <f t="shared" si="39"/>
        <v>0.39943151707857588</v>
      </c>
    </row>
    <row r="608" spans="1:20" ht="15.6">
      <c r="A608" s="2">
        <v>2240</v>
      </c>
      <c r="B608" s="3">
        <v>46131</v>
      </c>
      <c r="C608" s="17">
        <f>YEAR(SalesDataTable[[#This Row],[Order Date]])</f>
        <v>2026</v>
      </c>
      <c r="D608" s="19" t="str">
        <f>"Q"&amp;ROUNDUP(MONTH(SalesDataTable[[#This Row],[Order Date]])/3,0)</f>
        <v>Q2</v>
      </c>
      <c r="E608" s="17">
        <f>MONTH(SalesDataTable[[#This Row],[Order Date]])</f>
        <v>4</v>
      </c>
      <c r="F608" s="19" t="str">
        <f>TEXT(SalesDataTable[[#This Row],[Order Date]],"MMM")</f>
        <v>Apr</v>
      </c>
      <c r="G608" s="4" t="s">
        <v>0</v>
      </c>
      <c r="H608" s="4" t="s">
        <v>50</v>
      </c>
      <c r="I608" s="4" t="s">
        <v>28</v>
      </c>
      <c r="J608" s="4" t="s">
        <v>3</v>
      </c>
      <c r="K608" s="4" t="s">
        <v>23</v>
      </c>
      <c r="L608" s="4" t="s">
        <v>24</v>
      </c>
      <c r="M608" s="8">
        <v>4</v>
      </c>
      <c r="N608" s="5">
        <v>341.75</v>
      </c>
      <c r="O608" s="6">
        <v>0.1</v>
      </c>
      <c r="P608" s="5">
        <v>191.91</v>
      </c>
      <c r="Q608" s="5">
        <f t="shared" si="36"/>
        <v>1230.3</v>
      </c>
      <c r="R608" s="5">
        <f t="shared" si="37"/>
        <v>767.64</v>
      </c>
      <c r="S608" s="5">
        <f t="shared" si="38"/>
        <v>462.65999999999997</v>
      </c>
      <c r="T608" s="7">
        <f t="shared" si="39"/>
        <v>0.37605462082418922</v>
      </c>
    </row>
    <row r="609" spans="1:20" ht="15.6">
      <c r="A609" s="2">
        <v>3050</v>
      </c>
      <c r="B609" s="3">
        <v>46131</v>
      </c>
      <c r="C609" s="17">
        <f>YEAR(SalesDataTable[[#This Row],[Order Date]])</f>
        <v>2026</v>
      </c>
      <c r="D609" s="19" t="str">
        <f>"Q"&amp;ROUNDUP(MONTH(SalesDataTable[[#This Row],[Order Date]])/3,0)</f>
        <v>Q2</v>
      </c>
      <c r="E609" s="17">
        <f>MONTH(SalesDataTable[[#This Row],[Order Date]])</f>
        <v>4</v>
      </c>
      <c r="F609" s="19" t="str">
        <f>TEXT(SalesDataTable[[#This Row],[Order Date]],"MMM")</f>
        <v>Apr</v>
      </c>
      <c r="G609" s="4" t="s">
        <v>20</v>
      </c>
      <c r="H609" s="4" t="s">
        <v>47</v>
      </c>
      <c r="I609" s="4" t="s">
        <v>19</v>
      </c>
      <c r="J609" s="4" t="s">
        <v>3</v>
      </c>
      <c r="K609" s="4" t="s">
        <v>9</v>
      </c>
      <c r="L609" s="4" t="s">
        <v>37</v>
      </c>
      <c r="M609" s="8">
        <v>3</v>
      </c>
      <c r="N609" s="5">
        <v>156.16</v>
      </c>
      <c r="O609" s="6">
        <v>0.05</v>
      </c>
      <c r="P609" s="5">
        <v>77.81</v>
      </c>
      <c r="Q609" s="5">
        <f t="shared" si="36"/>
        <v>445.05599999999998</v>
      </c>
      <c r="R609" s="5">
        <f t="shared" si="37"/>
        <v>233.43</v>
      </c>
      <c r="S609" s="5">
        <f t="shared" si="38"/>
        <v>211.62599999999998</v>
      </c>
      <c r="T609" s="7">
        <f t="shared" si="39"/>
        <v>0.47550420621225192</v>
      </c>
    </row>
    <row r="610" spans="1:20" ht="15.6">
      <c r="A610" s="2">
        <v>3213</v>
      </c>
      <c r="B610" s="3">
        <v>46131</v>
      </c>
      <c r="C610" s="17">
        <f>YEAR(SalesDataTable[[#This Row],[Order Date]])</f>
        <v>2026</v>
      </c>
      <c r="D610" s="19" t="str">
        <f>"Q"&amp;ROUNDUP(MONTH(SalesDataTable[[#This Row],[Order Date]])/3,0)</f>
        <v>Q2</v>
      </c>
      <c r="E610" s="17">
        <f>MONTH(SalesDataTable[[#This Row],[Order Date]])</f>
        <v>4</v>
      </c>
      <c r="F610" s="19" t="str">
        <f>TEXT(SalesDataTable[[#This Row],[Order Date]],"MMM")</f>
        <v>Apr</v>
      </c>
      <c r="G610" s="4" t="s">
        <v>0</v>
      </c>
      <c r="H610" s="4" t="s">
        <v>50</v>
      </c>
      <c r="I610" s="4" t="s">
        <v>2</v>
      </c>
      <c r="J610" s="4" t="s">
        <v>3</v>
      </c>
      <c r="K610" s="4" t="s">
        <v>14</v>
      </c>
      <c r="L610" s="4" t="s">
        <v>44</v>
      </c>
      <c r="M610" s="8">
        <v>2</v>
      </c>
      <c r="N610" s="5">
        <v>132.53</v>
      </c>
      <c r="O610" s="6">
        <v>0.05</v>
      </c>
      <c r="P610" s="5">
        <v>66.39</v>
      </c>
      <c r="Q610" s="5">
        <f t="shared" si="36"/>
        <v>251.80699999999999</v>
      </c>
      <c r="R610" s="5">
        <f t="shared" si="37"/>
        <v>132.78</v>
      </c>
      <c r="S610" s="5">
        <f t="shared" si="38"/>
        <v>119.02699999999999</v>
      </c>
      <c r="T610" s="7">
        <f t="shared" si="39"/>
        <v>0.47269138665724142</v>
      </c>
    </row>
    <row r="611" spans="1:20" ht="15.6">
      <c r="A611" s="2">
        <v>3367</v>
      </c>
      <c r="B611" s="3">
        <v>46131</v>
      </c>
      <c r="C611" s="17">
        <f>YEAR(SalesDataTable[[#This Row],[Order Date]])</f>
        <v>2026</v>
      </c>
      <c r="D611" s="19" t="str">
        <f>"Q"&amp;ROUNDUP(MONTH(SalesDataTable[[#This Row],[Order Date]])/3,0)</f>
        <v>Q2</v>
      </c>
      <c r="E611" s="17">
        <f>MONTH(SalesDataTable[[#This Row],[Order Date]])</f>
        <v>4</v>
      </c>
      <c r="F611" s="19" t="str">
        <f>TEXT(SalesDataTable[[#This Row],[Order Date]],"MMM")</f>
        <v>Apr</v>
      </c>
      <c r="G611" s="4" t="s">
        <v>11</v>
      </c>
      <c r="H611" s="4" t="s">
        <v>18</v>
      </c>
      <c r="I611" s="4" t="s">
        <v>2</v>
      </c>
      <c r="J611" s="4" t="s">
        <v>3</v>
      </c>
      <c r="K611" s="4" t="s">
        <v>14</v>
      </c>
      <c r="L611" s="4" t="s">
        <v>32</v>
      </c>
      <c r="M611" s="8">
        <v>3</v>
      </c>
      <c r="N611" s="5">
        <v>45.79</v>
      </c>
      <c r="O611" s="6">
        <v>0</v>
      </c>
      <c r="P611" s="5">
        <v>17.98</v>
      </c>
      <c r="Q611" s="5">
        <f t="shared" si="36"/>
        <v>137.37</v>
      </c>
      <c r="R611" s="5">
        <f t="shared" si="37"/>
        <v>53.94</v>
      </c>
      <c r="S611" s="5">
        <f t="shared" si="38"/>
        <v>83.43</v>
      </c>
      <c r="T611" s="7">
        <f t="shared" si="39"/>
        <v>0.60733784669141733</v>
      </c>
    </row>
    <row r="612" spans="1:20" ht="15.6">
      <c r="A612" s="2">
        <v>3885</v>
      </c>
      <c r="B612" s="3">
        <v>46131</v>
      </c>
      <c r="C612" s="17">
        <f>YEAR(SalesDataTable[[#This Row],[Order Date]])</f>
        <v>2026</v>
      </c>
      <c r="D612" s="19" t="str">
        <f>"Q"&amp;ROUNDUP(MONTH(SalesDataTable[[#This Row],[Order Date]])/3,0)</f>
        <v>Q2</v>
      </c>
      <c r="E612" s="17">
        <f>MONTH(SalesDataTable[[#This Row],[Order Date]])</f>
        <v>4</v>
      </c>
      <c r="F612" s="19" t="str">
        <f>TEXT(SalesDataTable[[#This Row],[Order Date]],"MMM")</f>
        <v>Apr</v>
      </c>
      <c r="G612" s="4" t="s">
        <v>0</v>
      </c>
      <c r="H612" s="4" t="s">
        <v>50</v>
      </c>
      <c r="I612" s="4" t="s">
        <v>2</v>
      </c>
      <c r="J612" s="4" t="s">
        <v>13</v>
      </c>
      <c r="K612" s="4" t="s">
        <v>14</v>
      </c>
      <c r="L612" s="4" t="s">
        <v>44</v>
      </c>
      <c r="M612" s="8">
        <v>2</v>
      </c>
      <c r="N612" s="5">
        <v>133.97</v>
      </c>
      <c r="O612" s="6">
        <v>0.15</v>
      </c>
      <c r="P612" s="5">
        <v>67.36</v>
      </c>
      <c r="Q612" s="5">
        <f t="shared" si="36"/>
        <v>227.749</v>
      </c>
      <c r="R612" s="5">
        <f t="shared" si="37"/>
        <v>134.72</v>
      </c>
      <c r="S612" s="5">
        <f t="shared" si="38"/>
        <v>93.028999999999996</v>
      </c>
      <c r="T612" s="7">
        <f t="shared" si="39"/>
        <v>0.40847160690057915</v>
      </c>
    </row>
    <row r="613" spans="1:20" ht="15.6">
      <c r="A613" s="2">
        <v>4372</v>
      </c>
      <c r="B613" s="3">
        <v>46131</v>
      </c>
      <c r="C613" s="17">
        <f>YEAR(SalesDataTable[[#This Row],[Order Date]])</f>
        <v>2026</v>
      </c>
      <c r="D613" s="19" t="str">
        <f>"Q"&amp;ROUNDUP(MONTH(SalesDataTable[[#This Row],[Order Date]])/3,0)</f>
        <v>Q2</v>
      </c>
      <c r="E613" s="17">
        <f>MONTH(SalesDataTable[[#This Row],[Order Date]])</f>
        <v>4</v>
      </c>
      <c r="F613" s="19" t="str">
        <f>TEXT(SalesDataTable[[#This Row],[Order Date]],"MMM")</f>
        <v>Apr</v>
      </c>
      <c r="G613" s="4" t="s">
        <v>0</v>
      </c>
      <c r="H613" s="4" t="s">
        <v>50</v>
      </c>
      <c r="I613" s="4" t="s">
        <v>2</v>
      </c>
      <c r="J613" s="4" t="s">
        <v>13</v>
      </c>
      <c r="K613" s="4" t="s">
        <v>34</v>
      </c>
      <c r="L613" s="4" t="s">
        <v>42</v>
      </c>
      <c r="M613" s="8">
        <v>1</v>
      </c>
      <c r="N613" s="5">
        <v>37.11</v>
      </c>
      <c r="O613" s="6">
        <v>0.1</v>
      </c>
      <c r="P613" s="5">
        <v>14.27</v>
      </c>
      <c r="Q613" s="5">
        <f t="shared" si="36"/>
        <v>33.399000000000001</v>
      </c>
      <c r="R613" s="5">
        <f t="shared" si="37"/>
        <v>14.27</v>
      </c>
      <c r="S613" s="5">
        <f t="shared" si="38"/>
        <v>19.129000000000001</v>
      </c>
      <c r="T613" s="7">
        <f t="shared" si="39"/>
        <v>0.5727416988532591</v>
      </c>
    </row>
    <row r="614" spans="1:20" ht="15.6">
      <c r="A614" s="2">
        <v>4417</v>
      </c>
      <c r="B614" s="3">
        <v>46131</v>
      </c>
      <c r="C614" s="17">
        <f>YEAR(SalesDataTable[[#This Row],[Order Date]])</f>
        <v>2026</v>
      </c>
      <c r="D614" s="19" t="str">
        <f>"Q"&amp;ROUNDUP(MONTH(SalesDataTable[[#This Row],[Order Date]])/3,0)</f>
        <v>Q2</v>
      </c>
      <c r="E614" s="17">
        <f>MONTH(SalesDataTable[[#This Row],[Order Date]])</f>
        <v>4</v>
      </c>
      <c r="F614" s="19" t="str">
        <f>TEXT(SalesDataTable[[#This Row],[Order Date]],"MMM")</f>
        <v>Apr</v>
      </c>
      <c r="G614" s="4" t="s">
        <v>20</v>
      </c>
      <c r="H614" s="4" t="s">
        <v>33</v>
      </c>
      <c r="I614" s="4" t="s">
        <v>19</v>
      </c>
      <c r="J614" s="4" t="s">
        <v>13</v>
      </c>
      <c r="K614" s="4" t="s">
        <v>23</v>
      </c>
      <c r="L614" s="4" t="s">
        <v>24</v>
      </c>
      <c r="M614" s="8">
        <v>3</v>
      </c>
      <c r="N614" s="5">
        <v>334.01</v>
      </c>
      <c r="O614" s="6">
        <v>0.15</v>
      </c>
      <c r="P614" s="5">
        <v>192.17</v>
      </c>
      <c r="Q614" s="5">
        <f t="shared" si="36"/>
        <v>851.72550000000001</v>
      </c>
      <c r="R614" s="5">
        <f t="shared" si="37"/>
        <v>576.51</v>
      </c>
      <c r="S614" s="5">
        <f t="shared" si="38"/>
        <v>275.21550000000002</v>
      </c>
      <c r="T614" s="7">
        <f t="shared" si="39"/>
        <v>0.32312699337990941</v>
      </c>
    </row>
    <row r="615" spans="1:20" ht="15.6">
      <c r="A615" s="2">
        <v>1147</v>
      </c>
      <c r="B615" s="3">
        <v>46132</v>
      </c>
      <c r="C615" s="17">
        <f>YEAR(SalesDataTable[[#This Row],[Order Date]])</f>
        <v>2026</v>
      </c>
      <c r="D615" s="19" t="str">
        <f>"Q"&amp;ROUNDUP(MONTH(SalesDataTable[[#This Row],[Order Date]])/3,0)</f>
        <v>Q2</v>
      </c>
      <c r="E615" s="17">
        <f>MONTH(SalesDataTable[[#This Row],[Order Date]])</f>
        <v>4</v>
      </c>
      <c r="F615" s="19" t="str">
        <f>TEXT(SalesDataTable[[#This Row],[Order Date]],"MMM")</f>
        <v>Apr</v>
      </c>
      <c r="G615" s="4" t="s">
        <v>20</v>
      </c>
      <c r="H615" s="4" t="s">
        <v>31</v>
      </c>
      <c r="I615" s="4" t="s">
        <v>2</v>
      </c>
      <c r="J615" s="4" t="s">
        <v>13</v>
      </c>
      <c r="K615" s="4" t="s">
        <v>14</v>
      </c>
      <c r="L615" s="4" t="s">
        <v>44</v>
      </c>
      <c r="M615" s="8">
        <v>1</v>
      </c>
      <c r="N615" s="5">
        <v>131.46</v>
      </c>
      <c r="O615" s="6">
        <v>0</v>
      </c>
      <c r="P615" s="5">
        <v>67.77</v>
      </c>
      <c r="Q615" s="5">
        <f t="shared" si="36"/>
        <v>131.46</v>
      </c>
      <c r="R615" s="5">
        <f t="shared" si="37"/>
        <v>67.77</v>
      </c>
      <c r="S615" s="5">
        <f t="shared" si="38"/>
        <v>63.690000000000012</v>
      </c>
      <c r="T615" s="7">
        <f t="shared" si="39"/>
        <v>0.48448197170241902</v>
      </c>
    </row>
    <row r="616" spans="1:20" ht="15.6">
      <c r="A616" s="2">
        <v>1514</v>
      </c>
      <c r="B616" s="3">
        <v>46132</v>
      </c>
      <c r="C616" s="17">
        <f>YEAR(SalesDataTable[[#This Row],[Order Date]])</f>
        <v>2026</v>
      </c>
      <c r="D616" s="19" t="str">
        <f>"Q"&amp;ROUNDUP(MONTH(SalesDataTable[[#This Row],[Order Date]])/3,0)</f>
        <v>Q2</v>
      </c>
      <c r="E616" s="17">
        <f>MONTH(SalesDataTable[[#This Row],[Order Date]])</f>
        <v>4</v>
      </c>
      <c r="F616" s="19" t="str">
        <f>TEXT(SalesDataTable[[#This Row],[Order Date]],"MMM")</f>
        <v>Apr</v>
      </c>
      <c r="G616" s="4" t="s">
        <v>11</v>
      </c>
      <c r="H616" s="4" t="s">
        <v>18</v>
      </c>
      <c r="I616" s="4" t="s">
        <v>19</v>
      </c>
      <c r="J616" s="4" t="s">
        <v>3</v>
      </c>
      <c r="K616" s="4" t="s">
        <v>9</v>
      </c>
      <c r="L616" s="4" t="s">
        <v>46</v>
      </c>
      <c r="M616" s="8">
        <v>3</v>
      </c>
      <c r="N616" s="5">
        <v>72.48</v>
      </c>
      <c r="O616" s="6">
        <v>0</v>
      </c>
      <c r="P616" s="5">
        <v>32.36</v>
      </c>
      <c r="Q616" s="5">
        <f t="shared" si="36"/>
        <v>217.44</v>
      </c>
      <c r="R616" s="5">
        <f t="shared" si="37"/>
        <v>97.08</v>
      </c>
      <c r="S616" s="5">
        <f t="shared" si="38"/>
        <v>120.36</v>
      </c>
      <c r="T616" s="7">
        <f t="shared" si="39"/>
        <v>0.55353200883002207</v>
      </c>
    </row>
    <row r="617" spans="1:20" ht="15.6">
      <c r="A617" s="2">
        <v>1538</v>
      </c>
      <c r="B617" s="3">
        <v>46132</v>
      </c>
      <c r="C617" s="17">
        <f>YEAR(SalesDataTable[[#This Row],[Order Date]])</f>
        <v>2026</v>
      </c>
      <c r="D617" s="19" t="str">
        <f>"Q"&amp;ROUNDUP(MONTH(SalesDataTable[[#This Row],[Order Date]])/3,0)</f>
        <v>Q2</v>
      </c>
      <c r="E617" s="17">
        <f>MONTH(SalesDataTable[[#This Row],[Order Date]])</f>
        <v>4</v>
      </c>
      <c r="F617" s="19" t="str">
        <f>TEXT(SalesDataTable[[#This Row],[Order Date]],"MMM")</f>
        <v>Apr</v>
      </c>
      <c r="G617" s="4" t="s">
        <v>11</v>
      </c>
      <c r="H617" s="4" t="s">
        <v>12</v>
      </c>
      <c r="I617" s="4" t="s">
        <v>28</v>
      </c>
      <c r="J617" s="4" t="s">
        <v>13</v>
      </c>
      <c r="K617" s="4" t="s">
        <v>4</v>
      </c>
      <c r="L617" s="4" t="s">
        <v>5</v>
      </c>
      <c r="M617" s="8">
        <v>1</v>
      </c>
      <c r="N617" s="5">
        <v>81.98</v>
      </c>
      <c r="O617" s="6">
        <v>0</v>
      </c>
      <c r="P617" s="5">
        <v>43.15</v>
      </c>
      <c r="Q617" s="5">
        <f t="shared" si="36"/>
        <v>81.98</v>
      </c>
      <c r="R617" s="5">
        <f t="shared" si="37"/>
        <v>43.15</v>
      </c>
      <c r="S617" s="5">
        <f t="shared" si="38"/>
        <v>38.830000000000005</v>
      </c>
      <c r="T617" s="7">
        <f t="shared" si="39"/>
        <v>0.47365211027079779</v>
      </c>
    </row>
    <row r="618" spans="1:20" ht="15.6">
      <c r="A618" s="2">
        <v>1679</v>
      </c>
      <c r="B618" s="3">
        <v>46132</v>
      </c>
      <c r="C618" s="17">
        <f>YEAR(SalesDataTable[[#This Row],[Order Date]])</f>
        <v>2026</v>
      </c>
      <c r="D618" s="19" t="str">
        <f>"Q"&amp;ROUNDUP(MONTH(SalesDataTable[[#This Row],[Order Date]])/3,0)</f>
        <v>Q2</v>
      </c>
      <c r="E618" s="17">
        <f>MONTH(SalesDataTable[[#This Row],[Order Date]])</f>
        <v>4</v>
      </c>
      <c r="F618" s="19" t="str">
        <f>TEXT(SalesDataTable[[#This Row],[Order Date]],"MMM")</f>
        <v>Apr</v>
      </c>
      <c r="G618" s="4" t="s">
        <v>20</v>
      </c>
      <c r="H618" s="4" t="s">
        <v>47</v>
      </c>
      <c r="I618" s="4" t="s">
        <v>28</v>
      </c>
      <c r="J618" s="4" t="s">
        <v>3</v>
      </c>
      <c r="K618" s="4" t="s">
        <v>14</v>
      </c>
      <c r="L618" s="4" t="s">
        <v>32</v>
      </c>
      <c r="M618" s="8">
        <v>1</v>
      </c>
      <c r="N618" s="5">
        <v>46.71</v>
      </c>
      <c r="O618" s="6">
        <v>0</v>
      </c>
      <c r="P618" s="5">
        <v>18.18</v>
      </c>
      <c r="Q618" s="5">
        <f t="shared" si="36"/>
        <v>46.71</v>
      </c>
      <c r="R618" s="5">
        <f t="shared" si="37"/>
        <v>18.18</v>
      </c>
      <c r="S618" s="5">
        <f t="shared" si="38"/>
        <v>28.53</v>
      </c>
      <c r="T618" s="7">
        <f t="shared" si="39"/>
        <v>0.61078998073217727</v>
      </c>
    </row>
    <row r="619" spans="1:20" ht="15.6">
      <c r="A619" s="2">
        <v>1708</v>
      </c>
      <c r="B619" s="3">
        <v>46132</v>
      </c>
      <c r="C619" s="17">
        <f>YEAR(SalesDataTable[[#This Row],[Order Date]])</f>
        <v>2026</v>
      </c>
      <c r="D619" s="19" t="str">
        <f>"Q"&amp;ROUNDUP(MONTH(SalesDataTable[[#This Row],[Order Date]])/3,0)</f>
        <v>Q2</v>
      </c>
      <c r="E619" s="17">
        <f>MONTH(SalesDataTable[[#This Row],[Order Date]])</f>
        <v>4</v>
      </c>
      <c r="F619" s="19" t="str">
        <f>TEXT(SalesDataTable[[#This Row],[Order Date]],"MMM")</f>
        <v>Apr</v>
      </c>
      <c r="G619" s="4" t="s">
        <v>11</v>
      </c>
      <c r="H619" s="4" t="s">
        <v>25</v>
      </c>
      <c r="I619" s="4" t="s">
        <v>28</v>
      </c>
      <c r="J619" s="4" t="s">
        <v>13</v>
      </c>
      <c r="K619" s="4" t="s">
        <v>34</v>
      </c>
      <c r="L619" s="4" t="s">
        <v>35</v>
      </c>
      <c r="M619" s="8">
        <v>1</v>
      </c>
      <c r="N619" s="5">
        <v>41.01</v>
      </c>
      <c r="O619" s="6">
        <v>0</v>
      </c>
      <c r="P619" s="5">
        <v>14.5</v>
      </c>
      <c r="Q619" s="5">
        <f t="shared" si="36"/>
        <v>41.01</v>
      </c>
      <c r="R619" s="5">
        <f t="shared" si="37"/>
        <v>14.5</v>
      </c>
      <c r="S619" s="5">
        <f t="shared" si="38"/>
        <v>26.509999999999998</v>
      </c>
      <c r="T619" s="7">
        <f t="shared" si="39"/>
        <v>0.64642770056083876</v>
      </c>
    </row>
    <row r="620" spans="1:20" ht="15.6">
      <c r="A620" s="2">
        <v>2686</v>
      </c>
      <c r="B620" s="3">
        <v>46132</v>
      </c>
      <c r="C620" s="17">
        <f>YEAR(SalesDataTable[[#This Row],[Order Date]])</f>
        <v>2026</v>
      </c>
      <c r="D620" s="19" t="str">
        <f>"Q"&amp;ROUNDUP(MONTH(SalesDataTable[[#This Row],[Order Date]])/3,0)</f>
        <v>Q2</v>
      </c>
      <c r="E620" s="17">
        <f>MONTH(SalesDataTable[[#This Row],[Order Date]])</f>
        <v>4</v>
      </c>
      <c r="F620" s="19" t="str">
        <f>TEXT(SalesDataTable[[#This Row],[Order Date]],"MMM")</f>
        <v>Apr</v>
      </c>
      <c r="G620" s="4" t="s">
        <v>6</v>
      </c>
      <c r="H620" s="4" t="s">
        <v>43</v>
      </c>
      <c r="I620" s="4" t="s">
        <v>2</v>
      </c>
      <c r="J620" s="4" t="s">
        <v>3</v>
      </c>
      <c r="K620" s="4" t="s">
        <v>9</v>
      </c>
      <c r="L620" s="4" t="s">
        <v>46</v>
      </c>
      <c r="M620" s="8">
        <v>1</v>
      </c>
      <c r="N620" s="5">
        <v>70.45</v>
      </c>
      <c r="O620" s="6">
        <v>0.05</v>
      </c>
      <c r="P620" s="5">
        <v>31.98</v>
      </c>
      <c r="Q620" s="5">
        <f t="shared" si="36"/>
        <v>66.927499999999995</v>
      </c>
      <c r="R620" s="5">
        <f t="shared" si="37"/>
        <v>31.98</v>
      </c>
      <c r="S620" s="5">
        <f t="shared" si="38"/>
        <v>34.947499999999991</v>
      </c>
      <c r="T620" s="7">
        <f t="shared" si="39"/>
        <v>0.52216951178514059</v>
      </c>
    </row>
    <row r="621" spans="1:20" ht="15.6">
      <c r="A621" s="2">
        <v>3307</v>
      </c>
      <c r="B621" s="3">
        <v>46132</v>
      </c>
      <c r="C621" s="17">
        <f>YEAR(SalesDataTable[[#This Row],[Order Date]])</f>
        <v>2026</v>
      </c>
      <c r="D621" s="19" t="str">
        <f>"Q"&amp;ROUNDUP(MONTH(SalesDataTable[[#This Row],[Order Date]])/3,0)</f>
        <v>Q2</v>
      </c>
      <c r="E621" s="17">
        <f>MONTH(SalesDataTable[[#This Row],[Order Date]])</f>
        <v>4</v>
      </c>
      <c r="F621" s="19" t="str">
        <f>TEXT(SalesDataTable[[#This Row],[Order Date]],"MMM")</f>
        <v>Apr</v>
      </c>
      <c r="G621" s="4" t="s">
        <v>20</v>
      </c>
      <c r="H621" s="4" t="s">
        <v>47</v>
      </c>
      <c r="I621" s="4" t="s">
        <v>19</v>
      </c>
      <c r="J621" s="4" t="s">
        <v>16</v>
      </c>
      <c r="K621" s="4" t="s">
        <v>4</v>
      </c>
      <c r="L621" s="4" t="s">
        <v>22</v>
      </c>
      <c r="M621" s="8">
        <v>2</v>
      </c>
      <c r="N621" s="5">
        <v>51.39</v>
      </c>
      <c r="O621" s="6">
        <v>0.05</v>
      </c>
      <c r="P621" s="5">
        <v>22.28</v>
      </c>
      <c r="Q621" s="5">
        <f t="shared" si="36"/>
        <v>97.640999999999991</v>
      </c>
      <c r="R621" s="5">
        <f t="shared" si="37"/>
        <v>44.56</v>
      </c>
      <c r="S621" s="5">
        <f t="shared" si="38"/>
        <v>53.080999999999989</v>
      </c>
      <c r="T621" s="7">
        <f t="shared" si="39"/>
        <v>0.54363433393758764</v>
      </c>
    </row>
    <row r="622" spans="1:20" ht="15.6">
      <c r="A622" s="2">
        <v>3772</v>
      </c>
      <c r="B622" s="3">
        <v>46132</v>
      </c>
      <c r="C622" s="17">
        <f>YEAR(SalesDataTable[[#This Row],[Order Date]])</f>
        <v>2026</v>
      </c>
      <c r="D622" s="19" t="str">
        <f>"Q"&amp;ROUNDUP(MONTH(SalesDataTable[[#This Row],[Order Date]])/3,0)</f>
        <v>Q2</v>
      </c>
      <c r="E622" s="17">
        <f>MONTH(SalesDataTable[[#This Row],[Order Date]])</f>
        <v>4</v>
      </c>
      <c r="F622" s="19" t="str">
        <f>TEXT(SalesDataTable[[#This Row],[Order Date]],"MMM")</f>
        <v>Apr</v>
      </c>
      <c r="G622" s="4" t="s">
        <v>0</v>
      </c>
      <c r="H622" s="4" t="s">
        <v>50</v>
      </c>
      <c r="I622" s="4" t="s">
        <v>19</v>
      </c>
      <c r="J622" s="4" t="s">
        <v>3</v>
      </c>
      <c r="K622" s="4" t="s">
        <v>23</v>
      </c>
      <c r="L622" s="4" t="s">
        <v>51</v>
      </c>
      <c r="M622" s="8">
        <v>2</v>
      </c>
      <c r="N622" s="5">
        <v>122.03</v>
      </c>
      <c r="O622" s="6">
        <v>0</v>
      </c>
      <c r="P622" s="5">
        <v>59.43</v>
      </c>
      <c r="Q622" s="5">
        <f t="shared" si="36"/>
        <v>244.06</v>
      </c>
      <c r="R622" s="5">
        <f t="shared" si="37"/>
        <v>118.86</v>
      </c>
      <c r="S622" s="5">
        <f t="shared" si="38"/>
        <v>125.2</v>
      </c>
      <c r="T622" s="7">
        <f t="shared" si="39"/>
        <v>0.51298860935835455</v>
      </c>
    </row>
    <row r="623" spans="1:20" ht="15.6">
      <c r="A623" s="2">
        <v>3877</v>
      </c>
      <c r="B623" s="3">
        <v>46132</v>
      </c>
      <c r="C623" s="17">
        <f>YEAR(SalesDataTable[[#This Row],[Order Date]])</f>
        <v>2026</v>
      </c>
      <c r="D623" s="19" t="str">
        <f>"Q"&amp;ROUNDUP(MONTH(SalesDataTable[[#This Row],[Order Date]])/3,0)</f>
        <v>Q2</v>
      </c>
      <c r="E623" s="17">
        <f>MONTH(SalesDataTable[[#This Row],[Order Date]])</f>
        <v>4</v>
      </c>
      <c r="F623" s="19" t="str">
        <f>TEXT(SalesDataTable[[#This Row],[Order Date]],"MMM")</f>
        <v>Apr</v>
      </c>
      <c r="G623" s="4" t="s">
        <v>20</v>
      </c>
      <c r="H623" s="4" t="s">
        <v>21</v>
      </c>
      <c r="I623" s="4" t="s">
        <v>2</v>
      </c>
      <c r="J623" s="4" t="s">
        <v>13</v>
      </c>
      <c r="K623" s="4" t="s">
        <v>14</v>
      </c>
      <c r="L623" s="4" t="s">
        <v>44</v>
      </c>
      <c r="M623" s="8">
        <v>3</v>
      </c>
      <c r="N623" s="5">
        <v>132.07</v>
      </c>
      <c r="O623" s="6">
        <v>0.05</v>
      </c>
      <c r="P623" s="5">
        <v>66.41</v>
      </c>
      <c r="Q623" s="5">
        <f t="shared" si="36"/>
        <v>376.39949999999999</v>
      </c>
      <c r="R623" s="5">
        <f t="shared" si="37"/>
        <v>199.23</v>
      </c>
      <c r="S623" s="5">
        <f t="shared" si="38"/>
        <v>177.1695</v>
      </c>
      <c r="T623" s="7">
        <f t="shared" si="39"/>
        <v>0.47069536489819991</v>
      </c>
    </row>
    <row r="624" spans="1:20" ht="15.6">
      <c r="A624" s="2">
        <v>4117</v>
      </c>
      <c r="B624" s="3">
        <v>46132</v>
      </c>
      <c r="C624" s="17">
        <f>YEAR(SalesDataTable[[#This Row],[Order Date]])</f>
        <v>2026</v>
      </c>
      <c r="D624" s="19" t="str">
        <f>"Q"&amp;ROUNDUP(MONTH(SalesDataTable[[#This Row],[Order Date]])/3,0)</f>
        <v>Q2</v>
      </c>
      <c r="E624" s="17">
        <f>MONTH(SalesDataTable[[#This Row],[Order Date]])</f>
        <v>4</v>
      </c>
      <c r="F624" s="19" t="str">
        <f>TEXT(SalesDataTable[[#This Row],[Order Date]],"MMM")</f>
        <v>Apr</v>
      </c>
      <c r="G624" s="4" t="s">
        <v>20</v>
      </c>
      <c r="H624" s="4" t="s">
        <v>31</v>
      </c>
      <c r="I624" s="4" t="s">
        <v>28</v>
      </c>
      <c r="J624" s="4" t="s">
        <v>3</v>
      </c>
      <c r="K624" s="4" t="s">
        <v>4</v>
      </c>
      <c r="L624" s="4" t="s">
        <v>26</v>
      </c>
      <c r="M624" s="8">
        <v>1</v>
      </c>
      <c r="N624" s="5">
        <v>41.04</v>
      </c>
      <c r="O624" s="6">
        <v>0.1</v>
      </c>
      <c r="P624" s="5">
        <v>17.02</v>
      </c>
      <c r="Q624" s="5">
        <f t="shared" si="36"/>
        <v>36.936</v>
      </c>
      <c r="R624" s="5">
        <f t="shared" si="37"/>
        <v>17.02</v>
      </c>
      <c r="S624" s="5">
        <f t="shared" si="38"/>
        <v>19.916</v>
      </c>
      <c r="T624" s="7">
        <f t="shared" si="39"/>
        <v>0.53920294563569415</v>
      </c>
    </row>
    <row r="625" spans="1:20" ht="15.6">
      <c r="A625" s="2">
        <v>4562</v>
      </c>
      <c r="B625" s="3">
        <v>46132</v>
      </c>
      <c r="C625" s="17">
        <f>YEAR(SalesDataTable[[#This Row],[Order Date]])</f>
        <v>2026</v>
      </c>
      <c r="D625" s="19" t="str">
        <f>"Q"&amp;ROUNDUP(MONTH(SalesDataTable[[#This Row],[Order Date]])/3,0)</f>
        <v>Q2</v>
      </c>
      <c r="E625" s="17">
        <f>MONTH(SalesDataTable[[#This Row],[Order Date]])</f>
        <v>4</v>
      </c>
      <c r="F625" s="19" t="str">
        <f>TEXT(SalesDataTable[[#This Row],[Order Date]],"MMM")</f>
        <v>Apr</v>
      </c>
      <c r="G625" s="4" t="s">
        <v>6</v>
      </c>
      <c r="H625" s="4" t="s">
        <v>7</v>
      </c>
      <c r="I625" s="4" t="s">
        <v>19</v>
      </c>
      <c r="J625" s="4" t="s">
        <v>13</v>
      </c>
      <c r="K625" s="4" t="s">
        <v>34</v>
      </c>
      <c r="L625" s="4" t="s">
        <v>35</v>
      </c>
      <c r="M625" s="8">
        <v>2</v>
      </c>
      <c r="N625" s="5">
        <v>40.56</v>
      </c>
      <c r="O625" s="6">
        <v>0</v>
      </c>
      <c r="P625" s="5">
        <v>15.09</v>
      </c>
      <c r="Q625" s="5">
        <f t="shared" si="36"/>
        <v>81.12</v>
      </c>
      <c r="R625" s="5">
        <f t="shared" si="37"/>
        <v>30.18</v>
      </c>
      <c r="S625" s="5">
        <f t="shared" si="38"/>
        <v>50.940000000000005</v>
      </c>
      <c r="T625" s="7">
        <f t="shared" si="39"/>
        <v>0.62795857988165682</v>
      </c>
    </row>
    <row r="626" spans="1:20" ht="15.6">
      <c r="A626" s="2">
        <v>4683</v>
      </c>
      <c r="B626" s="3">
        <v>46132</v>
      </c>
      <c r="C626" s="17">
        <f>YEAR(SalesDataTable[[#This Row],[Order Date]])</f>
        <v>2026</v>
      </c>
      <c r="D626" s="19" t="str">
        <f>"Q"&amp;ROUNDUP(MONTH(SalesDataTable[[#This Row],[Order Date]])/3,0)</f>
        <v>Q2</v>
      </c>
      <c r="E626" s="17">
        <f>MONTH(SalesDataTable[[#This Row],[Order Date]])</f>
        <v>4</v>
      </c>
      <c r="F626" s="19" t="str">
        <f>TEXT(SalesDataTable[[#This Row],[Order Date]],"MMM")</f>
        <v>Apr</v>
      </c>
      <c r="G626" s="4" t="s">
        <v>11</v>
      </c>
      <c r="H626" s="4" t="s">
        <v>52</v>
      </c>
      <c r="I626" s="4" t="s">
        <v>2</v>
      </c>
      <c r="J626" s="4" t="s">
        <v>16</v>
      </c>
      <c r="K626" s="4" t="s">
        <v>34</v>
      </c>
      <c r="L626" s="4" t="s">
        <v>45</v>
      </c>
      <c r="M626" s="8">
        <v>3</v>
      </c>
      <c r="N626" s="5">
        <v>51.36</v>
      </c>
      <c r="O626" s="6">
        <v>0</v>
      </c>
      <c r="P626" s="5">
        <v>22.05</v>
      </c>
      <c r="Q626" s="5">
        <f t="shared" si="36"/>
        <v>154.07999999999998</v>
      </c>
      <c r="R626" s="5">
        <f t="shared" si="37"/>
        <v>66.150000000000006</v>
      </c>
      <c r="S626" s="5">
        <f t="shared" si="38"/>
        <v>87.929999999999978</v>
      </c>
      <c r="T626" s="7">
        <f t="shared" si="39"/>
        <v>0.57067757009345788</v>
      </c>
    </row>
    <row r="627" spans="1:20" ht="15.6">
      <c r="A627" s="2">
        <v>308</v>
      </c>
      <c r="B627" s="3">
        <v>46133</v>
      </c>
      <c r="C627" s="17">
        <f>YEAR(SalesDataTable[[#This Row],[Order Date]])</f>
        <v>2026</v>
      </c>
      <c r="D627" s="19" t="str">
        <f>"Q"&amp;ROUNDUP(MONTH(SalesDataTable[[#This Row],[Order Date]])/3,0)</f>
        <v>Q2</v>
      </c>
      <c r="E627" s="17">
        <f>MONTH(SalesDataTable[[#This Row],[Order Date]])</f>
        <v>4</v>
      </c>
      <c r="F627" s="19" t="str">
        <f>TEXT(SalesDataTable[[#This Row],[Order Date]],"MMM")</f>
        <v>Apr</v>
      </c>
      <c r="G627" s="4" t="s">
        <v>20</v>
      </c>
      <c r="H627" s="4" t="s">
        <v>31</v>
      </c>
      <c r="I627" s="4" t="s">
        <v>2</v>
      </c>
      <c r="J627" s="4" t="s">
        <v>3</v>
      </c>
      <c r="K627" s="4" t="s">
        <v>9</v>
      </c>
      <c r="L627" s="4" t="s">
        <v>10</v>
      </c>
      <c r="M627" s="8">
        <v>6</v>
      </c>
      <c r="N627" s="5">
        <v>93.58</v>
      </c>
      <c r="O627" s="6">
        <v>0</v>
      </c>
      <c r="P627" s="5">
        <v>46.68</v>
      </c>
      <c r="Q627" s="5">
        <f t="shared" si="36"/>
        <v>561.48</v>
      </c>
      <c r="R627" s="5">
        <f t="shared" si="37"/>
        <v>280.08</v>
      </c>
      <c r="S627" s="5">
        <f t="shared" si="38"/>
        <v>281.40000000000003</v>
      </c>
      <c r="T627" s="7">
        <f t="shared" si="39"/>
        <v>0.5011754648429152</v>
      </c>
    </row>
    <row r="628" spans="1:20" ht="15.6">
      <c r="A628" s="2">
        <v>773</v>
      </c>
      <c r="B628" s="3">
        <v>46133</v>
      </c>
      <c r="C628" s="17">
        <f>YEAR(SalesDataTable[[#This Row],[Order Date]])</f>
        <v>2026</v>
      </c>
      <c r="D628" s="19" t="str">
        <f>"Q"&amp;ROUNDUP(MONTH(SalesDataTable[[#This Row],[Order Date]])/3,0)</f>
        <v>Q2</v>
      </c>
      <c r="E628" s="17">
        <f>MONTH(SalesDataTable[[#This Row],[Order Date]])</f>
        <v>4</v>
      </c>
      <c r="F628" s="19" t="str">
        <f>TEXT(SalesDataTable[[#This Row],[Order Date]],"MMM")</f>
        <v>Apr</v>
      </c>
      <c r="G628" s="4" t="s">
        <v>20</v>
      </c>
      <c r="H628" s="4" t="s">
        <v>31</v>
      </c>
      <c r="I628" s="4" t="s">
        <v>2</v>
      </c>
      <c r="J628" s="4" t="s">
        <v>16</v>
      </c>
      <c r="K628" s="4" t="s">
        <v>4</v>
      </c>
      <c r="L628" s="4" t="s">
        <v>5</v>
      </c>
      <c r="M628" s="8">
        <v>5</v>
      </c>
      <c r="N628" s="5">
        <v>80.16</v>
      </c>
      <c r="O628" s="6">
        <v>0.1</v>
      </c>
      <c r="P628" s="5">
        <v>42.5</v>
      </c>
      <c r="Q628" s="5">
        <f t="shared" si="36"/>
        <v>360.71999999999997</v>
      </c>
      <c r="R628" s="5">
        <f t="shared" si="37"/>
        <v>212.5</v>
      </c>
      <c r="S628" s="5">
        <f t="shared" si="38"/>
        <v>148.21999999999997</v>
      </c>
      <c r="T628" s="7">
        <f t="shared" si="39"/>
        <v>0.41090042137946325</v>
      </c>
    </row>
    <row r="629" spans="1:20" ht="15.6">
      <c r="A629" s="2">
        <v>1303</v>
      </c>
      <c r="B629" s="3">
        <v>46133</v>
      </c>
      <c r="C629" s="17">
        <f>YEAR(SalesDataTable[[#This Row],[Order Date]])</f>
        <v>2026</v>
      </c>
      <c r="D629" s="19" t="str">
        <f>"Q"&amp;ROUNDUP(MONTH(SalesDataTable[[#This Row],[Order Date]])/3,0)</f>
        <v>Q2</v>
      </c>
      <c r="E629" s="17">
        <f>MONTH(SalesDataTable[[#This Row],[Order Date]])</f>
        <v>4</v>
      </c>
      <c r="F629" s="19" t="str">
        <f>TEXT(SalesDataTable[[#This Row],[Order Date]],"MMM")</f>
        <v>Apr</v>
      </c>
      <c r="G629" s="4" t="s">
        <v>6</v>
      </c>
      <c r="H629" s="4" t="s">
        <v>43</v>
      </c>
      <c r="I629" s="4" t="s">
        <v>2</v>
      </c>
      <c r="J629" s="4" t="s">
        <v>13</v>
      </c>
      <c r="K629" s="4" t="s">
        <v>9</v>
      </c>
      <c r="L629" s="4" t="s">
        <v>17</v>
      </c>
      <c r="M629" s="8">
        <v>1</v>
      </c>
      <c r="N629" s="5">
        <v>142.22999999999999</v>
      </c>
      <c r="O629" s="6">
        <v>0.05</v>
      </c>
      <c r="P629" s="5">
        <v>77.66</v>
      </c>
      <c r="Q629" s="5">
        <f t="shared" si="36"/>
        <v>135.11849999999998</v>
      </c>
      <c r="R629" s="5">
        <f t="shared" si="37"/>
        <v>77.66</v>
      </c>
      <c r="S629" s="5">
        <f t="shared" si="38"/>
        <v>57.458499999999987</v>
      </c>
      <c r="T629" s="7">
        <f t="shared" si="39"/>
        <v>0.42524524768999061</v>
      </c>
    </row>
    <row r="630" spans="1:20" ht="15.6">
      <c r="A630" s="2">
        <v>1348</v>
      </c>
      <c r="B630" s="3">
        <v>46133</v>
      </c>
      <c r="C630" s="17">
        <f>YEAR(SalesDataTable[[#This Row],[Order Date]])</f>
        <v>2026</v>
      </c>
      <c r="D630" s="19" t="str">
        <f>"Q"&amp;ROUNDUP(MONTH(SalesDataTable[[#This Row],[Order Date]])/3,0)</f>
        <v>Q2</v>
      </c>
      <c r="E630" s="17">
        <f>MONTH(SalesDataTable[[#This Row],[Order Date]])</f>
        <v>4</v>
      </c>
      <c r="F630" s="19" t="str">
        <f>TEXT(SalesDataTable[[#This Row],[Order Date]],"MMM")</f>
        <v>Apr</v>
      </c>
      <c r="G630" s="4" t="s">
        <v>6</v>
      </c>
      <c r="H630" s="4" t="s">
        <v>49</v>
      </c>
      <c r="I630" s="4" t="s">
        <v>2</v>
      </c>
      <c r="J630" s="4" t="s">
        <v>3</v>
      </c>
      <c r="K630" s="4" t="s">
        <v>9</v>
      </c>
      <c r="L630" s="4" t="s">
        <v>46</v>
      </c>
      <c r="M630" s="8">
        <v>2</v>
      </c>
      <c r="N630" s="5">
        <v>71.77</v>
      </c>
      <c r="O630" s="6">
        <v>0</v>
      </c>
      <c r="P630" s="5">
        <v>32.450000000000003</v>
      </c>
      <c r="Q630" s="5">
        <f t="shared" si="36"/>
        <v>143.54</v>
      </c>
      <c r="R630" s="5">
        <f t="shared" si="37"/>
        <v>64.900000000000006</v>
      </c>
      <c r="S630" s="5">
        <f t="shared" si="38"/>
        <v>78.639999999999986</v>
      </c>
      <c r="T630" s="7">
        <f t="shared" si="39"/>
        <v>0.54786122335237553</v>
      </c>
    </row>
    <row r="631" spans="1:20" ht="15.6">
      <c r="A631" s="2">
        <v>1496</v>
      </c>
      <c r="B631" s="3">
        <v>46133</v>
      </c>
      <c r="C631" s="17">
        <f>YEAR(SalesDataTable[[#This Row],[Order Date]])</f>
        <v>2026</v>
      </c>
      <c r="D631" s="19" t="str">
        <f>"Q"&amp;ROUNDUP(MONTH(SalesDataTable[[#This Row],[Order Date]])/3,0)</f>
        <v>Q2</v>
      </c>
      <c r="E631" s="17">
        <f>MONTH(SalesDataTable[[#This Row],[Order Date]])</f>
        <v>4</v>
      </c>
      <c r="F631" s="19" t="str">
        <f>TEXT(SalesDataTable[[#This Row],[Order Date]],"MMM")</f>
        <v>Apr</v>
      </c>
      <c r="G631" s="4" t="s">
        <v>0</v>
      </c>
      <c r="H631" s="4" t="s">
        <v>1</v>
      </c>
      <c r="I631" s="4" t="s">
        <v>28</v>
      </c>
      <c r="J631" s="4" t="s">
        <v>3</v>
      </c>
      <c r="K631" s="4" t="s">
        <v>9</v>
      </c>
      <c r="L631" s="4" t="s">
        <v>46</v>
      </c>
      <c r="M631" s="8">
        <v>1</v>
      </c>
      <c r="N631" s="5">
        <v>71.23</v>
      </c>
      <c r="O631" s="6">
        <v>0.05</v>
      </c>
      <c r="P631" s="5">
        <v>33.28</v>
      </c>
      <c r="Q631" s="5">
        <f t="shared" si="36"/>
        <v>67.668499999999995</v>
      </c>
      <c r="R631" s="5">
        <f t="shared" si="37"/>
        <v>33.28</v>
      </c>
      <c r="S631" s="5">
        <f t="shared" si="38"/>
        <v>34.388499999999993</v>
      </c>
      <c r="T631" s="7">
        <f t="shared" si="39"/>
        <v>0.50819066478494423</v>
      </c>
    </row>
    <row r="632" spans="1:20" ht="15.6">
      <c r="A632" s="2">
        <v>1695</v>
      </c>
      <c r="B632" s="3">
        <v>46133</v>
      </c>
      <c r="C632" s="17">
        <f>YEAR(SalesDataTable[[#This Row],[Order Date]])</f>
        <v>2026</v>
      </c>
      <c r="D632" s="19" t="str">
        <f>"Q"&amp;ROUNDUP(MONTH(SalesDataTable[[#This Row],[Order Date]])/3,0)</f>
        <v>Q2</v>
      </c>
      <c r="E632" s="17">
        <f>MONTH(SalesDataTable[[#This Row],[Order Date]])</f>
        <v>4</v>
      </c>
      <c r="F632" s="19" t="str">
        <f>TEXT(SalesDataTable[[#This Row],[Order Date]],"MMM")</f>
        <v>Apr</v>
      </c>
      <c r="G632" s="4" t="s">
        <v>0</v>
      </c>
      <c r="H632" s="4" t="s">
        <v>1</v>
      </c>
      <c r="I632" s="4" t="s">
        <v>19</v>
      </c>
      <c r="J632" s="4" t="s">
        <v>3</v>
      </c>
      <c r="K632" s="4" t="s">
        <v>9</v>
      </c>
      <c r="L632" s="4" t="s">
        <v>46</v>
      </c>
      <c r="M632" s="8">
        <v>1</v>
      </c>
      <c r="N632" s="5">
        <v>71.239999999999995</v>
      </c>
      <c r="O632" s="6">
        <v>0.1</v>
      </c>
      <c r="P632" s="5">
        <v>33.07</v>
      </c>
      <c r="Q632" s="5">
        <f t="shared" si="36"/>
        <v>64.116</v>
      </c>
      <c r="R632" s="5">
        <f t="shared" si="37"/>
        <v>33.07</v>
      </c>
      <c r="S632" s="5">
        <f t="shared" si="38"/>
        <v>31.045999999999999</v>
      </c>
      <c r="T632" s="7">
        <f t="shared" si="39"/>
        <v>0.48421610830369954</v>
      </c>
    </row>
    <row r="633" spans="1:20" ht="15.6">
      <c r="A633" s="2">
        <v>2812</v>
      </c>
      <c r="B633" s="3">
        <v>46133</v>
      </c>
      <c r="C633" s="17">
        <f>YEAR(SalesDataTable[[#This Row],[Order Date]])</f>
        <v>2026</v>
      </c>
      <c r="D633" s="19" t="str">
        <f>"Q"&amp;ROUNDUP(MONTH(SalesDataTable[[#This Row],[Order Date]])/3,0)</f>
        <v>Q2</v>
      </c>
      <c r="E633" s="17">
        <f>MONTH(SalesDataTable[[#This Row],[Order Date]])</f>
        <v>4</v>
      </c>
      <c r="F633" s="19" t="str">
        <f>TEXT(SalesDataTable[[#This Row],[Order Date]],"MMM")</f>
        <v>Apr</v>
      </c>
      <c r="G633" s="4" t="s">
        <v>6</v>
      </c>
      <c r="H633" s="4" t="s">
        <v>27</v>
      </c>
      <c r="I633" s="4" t="s">
        <v>2</v>
      </c>
      <c r="J633" s="4" t="s">
        <v>13</v>
      </c>
      <c r="K633" s="4" t="s">
        <v>4</v>
      </c>
      <c r="L633" s="4" t="s">
        <v>22</v>
      </c>
      <c r="M633" s="8">
        <v>1</v>
      </c>
      <c r="N633" s="5">
        <v>51.39</v>
      </c>
      <c r="O633" s="6">
        <v>0</v>
      </c>
      <c r="P633" s="5">
        <v>22.08</v>
      </c>
      <c r="Q633" s="5">
        <f t="shared" si="36"/>
        <v>51.39</v>
      </c>
      <c r="R633" s="5">
        <f t="shared" si="37"/>
        <v>22.08</v>
      </c>
      <c r="S633" s="5">
        <f t="shared" si="38"/>
        <v>29.310000000000002</v>
      </c>
      <c r="T633" s="7">
        <f t="shared" si="39"/>
        <v>0.57034442498540572</v>
      </c>
    </row>
    <row r="634" spans="1:20" ht="15.6">
      <c r="A634" s="2">
        <v>3017</v>
      </c>
      <c r="B634" s="3">
        <v>46133</v>
      </c>
      <c r="C634" s="17">
        <f>YEAR(SalesDataTable[[#This Row],[Order Date]])</f>
        <v>2026</v>
      </c>
      <c r="D634" s="19" t="str">
        <f>"Q"&amp;ROUNDUP(MONTH(SalesDataTable[[#This Row],[Order Date]])/3,0)</f>
        <v>Q2</v>
      </c>
      <c r="E634" s="17">
        <f>MONTH(SalesDataTable[[#This Row],[Order Date]])</f>
        <v>4</v>
      </c>
      <c r="F634" s="19" t="str">
        <f>TEXT(SalesDataTable[[#This Row],[Order Date]],"MMM")</f>
        <v>Apr</v>
      </c>
      <c r="G634" s="4" t="s">
        <v>6</v>
      </c>
      <c r="H634" s="4" t="s">
        <v>43</v>
      </c>
      <c r="I634" s="4" t="s">
        <v>2</v>
      </c>
      <c r="J634" s="4" t="s">
        <v>3</v>
      </c>
      <c r="K634" s="4" t="s">
        <v>4</v>
      </c>
      <c r="L634" s="4" t="s">
        <v>30</v>
      </c>
      <c r="M634" s="8">
        <v>1</v>
      </c>
      <c r="N634" s="5">
        <v>102.64</v>
      </c>
      <c r="O634" s="6">
        <v>0</v>
      </c>
      <c r="P634" s="5">
        <v>51.86</v>
      </c>
      <c r="Q634" s="5">
        <f t="shared" si="36"/>
        <v>102.64</v>
      </c>
      <c r="R634" s="5">
        <f t="shared" si="37"/>
        <v>51.86</v>
      </c>
      <c r="S634" s="5">
        <f t="shared" si="38"/>
        <v>50.78</v>
      </c>
      <c r="T634" s="7">
        <f t="shared" si="39"/>
        <v>0.49473889321901793</v>
      </c>
    </row>
    <row r="635" spans="1:20" ht="15.6">
      <c r="A635" s="2">
        <v>3719</v>
      </c>
      <c r="B635" s="3">
        <v>46133</v>
      </c>
      <c r="C635" s="17">
        <f>YEAR(SalesDataTable[[#This Row],[Order Date]])</f>
        <v>2026</v>
      </c>
      <c r="D635" s="19" t="str">
        <f>"Q"&amp;ROUNDUP(MONTH(SalesDataTable[[#This Row],[Order Date]])/3,0)</f>
        <v>Q2</v>
      </c>
      <c r="E635" s="17">
        <f>MONTH(SalesDataTable[[#This Row],[Order Date]])</f>
        <v>4</v>
      </c>
      <c r="F635" s="19" t="str">
        <f>TEXT(SalesDataTable[[#This Row],[Order Date]],"MMM")</f>
        <v>Apr</v>
      </c>
      <c r="G635" s="4" t="s">
        <v>11</v>
      </c>
      <c r="H635" s="4" t="s">
        <v>12</v>
      </c>
      <c r="I635" s="4" t="s">
        <v>2</v>
      </c>
      <c r="J635" s="4" t="s">
        <v>13</v>
      </c>
      <c r="K635" s="4" t="s">
        <v>34</v>
      </c>
      <c r="L635" s="4" t="s">
        <v>42</v>
      </c>
      <c r="M635" s="8">
        <v>2</v>
      </c>
      <c r="N635" s="5">
        <v>35.56</v>
      </c>
      <c r="O635" s="6">
        <v>0.1</v>
      </c>
      <c r="P635" s="5">
        <v>13.85</v>
      </c>
      <c r="Q635" s="5">
        <f t="shared" si="36"/>
        <v>64.00800000000001</v>
      </c>
      <c r="R635" s="5">
        <f t="shared" si="37"/>
        <v>27.7</v>
      </c>
      <c r="S635" s="5">
        <f t="shared" si="38"/>
        <v>36.308000000000007</v>
      </c>
      <c r="T635" s="7">
        <f t="shared" si="39"/>
        <v>0.56724159480064995</v>
      </c>
    </row>
    <row r="636" spans="1:20" ht="15.6">
      <c r="A636" s="2">
        <v>3920</v>
      </c>
      <c r="B636" s="3">
        <v>46133</v>
      </c>
      <c r="C636" s="17">
        <f>YEAR(SalesDataTable[[#This Row],[Order Date]])</f>
        <v>2026</v>
      </c>
      <c r="D636" s="19" t="str">
        <f>"Q"&amp;ROUNDUP(MONTH(SalesDataTable[[#This Row],[Order Date]])/3,0)</f>
        <v>Q2</v>
      </c>
      <c r="E636" s="17">
        <f>MONTH(SalesDataTable[[#This Row],[Order Date]])</f>
        <v>4</v>
      </c>
      <c r="F636" s="19" t="str">
        <f>TEXT(SalesDataTable[[#This Row],[Order Date]],"MMM")</f>
        <v>Apr</v>
      </c>
      <c r="G636" s="4" t="s">
        <v>6</v>
      </c>
      <c r="H636" s="4" t="s">
        <v>41</v>
      </c>
      <c r="I636" s="4" t="s">
        <v>2</v>
      </c>
      <c r="J636" s="4" t="s">
        <v>3</v>
      </c>
      <c r="K636" s="4" t="s">
        <v>4</v>
      </c>
      <c r="L636" s="4" t="s">
        <v>30</v>
      </c>
      <c r="M636" s="8">
        <v>2</v>
      </c>
      <c r="N636" s="5">
        <v>100.39</v>
      </c>
      <c r="O636" s="6">
        <v>0</v>
      </c>
      <c r="P636" s="5">
        <v>49.05</v>
      </c>
      <c r="Q636" s="5">
        <f t="shared" si="36"/>
        <v>200.78</v>
      </c>
      <c r="R636" s="5">
        <f t="shared" si="37"/>
        <v>98.1</v>
      </c>
      <c r="S636" s="5">
        <f t="shared" si="38"/>
        <v>102.68</v>
      </c>
      <c r="T636" s="7">
        <f t="shared" si="39"/>
        <v>0.51140551847793603</v>
      </c>
    </row>
    <row r="637" spans="1:20" ht="15.6">
      <c r="A637" s="2">
        <v>4654</v>
      </c>
      <c r="B637" s="3">
        <v>46133</v>
      </c>
      <c r="C637" s="17">
        <f>YEAR(SalesDataTable[[#This Row],[Order Date]])</f>
        <v>2026</v>
      </c>
      <c r="D637" s="19" t="str">
        <f>"Q"&amp;ROUNDUP(MONTH(SalesDataTable[[#This Row],[Order Date]])/3,0)</f>
        <v>Q2</v>
      </c>
      <c r="E637" s="17">
        <f>MONTH(SalesDataTable[[#This Row],[Order Date]])</f>
        <v>4</v>
      </c>
      <c r="F637" s="19" t="str">
        <f>TEXT(SalesDataTable[[#This Row],[Order Date]],"MMM")</f>
        <v>Apr</v>
      </c>
      <c r="G637" s="4" t="s">
        <v>0</v>
      </c>
      <c r="H637" s="4" t="s">
        <v>50</v>
      </c>
      <c r="I637" s="4" t="s">
        <v>19</v>
      </c>
      <c r="J637" s="4" t="s">
        <v>3</v>
      </c>
      <c r="K637" s="4" t="s">
        <v>23</v>
      </c>
      <c r="L637" s="4" t="s">
        <v>29</v>
      </c>
      <c r="M637" s="8">
        <v>2</v>
      </c>
      <c r="N637" s="5">
        <v>191.51</v>
      </c>
      <c r="O637" s="6">
        <v>0.1</v>
      </c>
      <c r="P637" s="5">
        <v>101.25</v>
      </c>
      <c r="Q637" s="5">
        <f t="shared" si="36"/>
        <v>344.71800000000002</v>
      </c>
      <c r="R637" s="5">
        <f t="shared" si="37"/>
        <v>202.5</v>
      </c>
      <c r="S637" s="5">
        <f t="shared" si="38"/>
        <v>142.21800000000002</v>
      </c>
      <c r="T637" s="7">
        <f t="shared" si="39"/>
        <v>0.41256331262075091</v>
      </c>
    </row>
    <row r="638" spans="1:20" ht="15.6">
      <c r="A638" s="2">
        <v>4920</v>
      </c>
      <c r="B638" s="3">
        <v>46133</v>
      </c>
      <c r="C638" s="17">
        <f>YEAR(SalesDataTable[[#This Row],[Order Date]])</f>
        <v>2026</v>
      </c>
      <c r="D638" s="19" t="str">
        <f>"Q"&amp;ROUNDUP(MONTH(SalesDataTable[[#This Row],[Order Date]])/3,0)</f>
        <v>Q2</v>
      </c>
      <c r="E638" s="17">
        <f>MONTH(SalesDataTable[[#This Row],[Order Date]])</f>
        <v>4</v>
      </c>
      <c r="F638" s="19" t="str">
        <f>TEXT(SalesDataTable[[#This Row],[Order Date]],"MMM")</f>
        <v>Apr</v>
      </c>
      <c r="G638" s="4" t="s">
        <v>6</v>
      </c>
      <c r="H638" s="4" t="s">
        <v>43</v>
      </c>
      <c r="I638" s="4" t="s">
        <v>19</v>
      </c>
      <c r="J638" s="4" t="s">
        <v>13</v>
      </c>
      <c r="K638" s="4" t="s">
        <v>9</v>
      </c>
      <c r="L638" s="4" t="s">
        <v>17</v>
      </c>
      <c r="M638" s="8">
        <v>2</v>
      </c>
      <c r="N638" s="5">
        <v>147.30000000000001</v>
      </c>
      <c r="O638" s="6">
        <v>0</v>
      </c>
      <c r="P638" s="5">
        <v>81.2</v>
      </c>
      <c r="Q638" s="5">
        <f t="shared" si="36"/>
        <v>294.60000000000002</v>
      </c>
      <c r="R638" s="5">
        <f t="shared" si="37"/>
        <v>162.4</v>
      </c>
      <c r="S638" s="5">
        <f t="shared" si="38"/>
        <v>132.20000000000002</v>
      </c>
      <c r="T638" s="7">
        <f t="shared" si="39"/>
        <v>0.44874405974202308</v>
      </c>
    </row>
    <row r="639" spans="1:20" ht="15.6">
      <c r="A639" s="2">
        <v>5191</v>
      </c>
      <c r="B639" s="3">
        <v>46133</v>
      </c>
      <c r="C639" s="17">
        <f>YEAR(SalesDataTable[[#This Row],[Order Date]])</f>
        <v>2026</v>
      </c>
      <c r="D639" s="19" t="str">
        <f>"Q"&amp;ROUNDUP(MONTH(SalesDataTable[[#This Row],[Order Date]])/3,0)</f>
        <v>Q2</v>
      </c>
      <c r="E639" s="17">
        <f>MONTH(SalesDataTable[[#This Row],[Order Date]])</f>
        <v>4</v>
      </c>
      <c r="F639" s="19" t="str">
        <f>TEXT(SalesDataTable[[#This Row],[Order Date]],"MMM")</f>
        <v>Apr</v>
      </c>
      <c r="G639" s="4" t="s">
        <v>6</v>
      </c>
      <c r="H639" s="4" t="s">
        <v>41</v>
      </c>
      <c r="I639" s="4" t="s">
        <v>19</v>
      </c>
      <c r="J639" s="4" t="s">
        <v>3</v>
      </c>
      <c r="K639" s="4" t="s">
        <v>4</v>
      </c>
      <c r="L639" s="4" t="s">
        <v>5</v>
      </c>
      <c r="M639" s="8">
        <v>1</v>
      </c>
      <c r="N639" s="5">
        <v>79.92</v>
      </c>
      <c r="O639" s="6">
        <v>0.1</v>
      </c>
      <c r="P639" s="5">
        <v>43.13</v>
      </c>
      <c r="Q639" s="5">
        <f t="shared" si="36"/>
        <v>71.927999999999997</v>
      </c>
      <c r="R639" s="5">
        <f t="shared" si="37"/>
        <v>43.13</v>
      </c>
      <c r="S639" s="5">
        <f t="shared" si="38"/>
        <v>28.797999999999995</v>
      </c>
      <c r="T639" s="7">
        <f t="shared" si="39"/>
        <v>0.40037259481703918</v>
      </c>
    </row>
    <row r="640" spans="1:20" ht="15.6">
      <c r="A640" s="2">
        <v>413</v>
      </c>
      <c r="B640" s="3">
        <v>46134</v>
      </c>
      <c r="C640" s="17">
        <f>YEAR(SalesDataTable[[#This Row],[Order Date]])</f>
        <v>2026</v>
      </c>
      <c r="D640" s="19" t="str">
        <f>"Q"&amp;ROUNDUP(MONTH(SalesDataTable[[#This Row],[Order Date]])/3,0)</f>
        <v>Q2</v>
      </c>
      <c r="E640" s="17">
        <f>MONTH(SalesDataTable[[#This Row],[Order Date]])</f>
        <v>4</v>
      </c>
      <c r="F640" s="19" t="str">
        <f>TEXT(SalesDataTable[[#This Row],[Order Date]],"MMM")</f>
        <v>Apr</v>
      </c>
      <c r="G640" s="4" t="s">
        <v>6</v>
      </c>
      <c r="H640" s="4" t="s">
        <v>7</v>
      </c>
      <c r="I640" s="4" t="s">
        <v>2</v>
      </c>
      <c r="J640" s="4" t="s">
        <v>3</v>
      </c>
      <c r="K640" s="4" t="s">
        <v>23</v>
      </c>
      <c r="L640" s="4" t="s">
        <v>24</v>
      </c>
      <c r="M640" s="8">
        <v>2</v>
      </c>
      <c r="N640" s="5">
        <v>344.29</v>
      </c>
      <c r="O640" s="6">
        <v>0.1</v>
      </c>
      <c r="P640" s="5">
        <v>192.66</v>
      </c>
      <c r="Q640" s="5">
        <f t="shared" si="36"/>
        <v>619.72200000000009</v>
      </c>
      <c r="R640" s="5">
        <f t="shared" si="37"/>
        <v>385.32</v>
      </c>
      <c r="S640" s="5">
        <f t="shared" si="38"/>
        <v>234.4020000000001</v>
      </c>
      <c r="T640" s="7">
        <f t="shared" si="39"/>
        <v>0.37823733867766524</v>
      </c>
    </row>
    <row r="641" spans="1:20" ht="15.6">
      <c r="A641" s="2">
        <v>1658</v>
      </c>
      <c r="B641" s="3">
        <v>46134</v>
      </c>
      <c r="C641" s="17">
        <f>YEAR(SalesDataTable[[#This Row],[Order Date]])</f>
        <v>2026</v>
      </c>
      <c r="D641" s="19" t="str">
        <f>"Q"&amp;ROUNDUP(MONTH(SalesDataTable[[#This Row],[Order Date]])/3,0)</f>
        <v>Q2</v>
      </c>
      <c r="E641" s="17">
        <f>MONTH(SalesDataTable[[#This Row],[Order Date]])</f>
        <v>4</v>
      </c>
      <c r="F641" s="19" t="str">
        <f>TEXT(SalesDataTable[[#This Row],[Order Date]],"MMM")</f>
        <v>Apr</v>
      </c>
      <c r="G641" s="4" t="s">
        <v>11</v>
      </c>
      <c r="H641" s="4" t="s">
        <v>25</v>
      </c>
      <c r="I641" s="4" t="s">
        <v>2</v>
      </c>
      <c r="J641" s="4" t="s">
        <v>3</v>
      </c>
      <c r="K641" s="4" t="s">
        <v>9</v>
      </c>
      <c r="L641" s="4" t="s">
        <v>37</v>
      </c>
      <c r="M641" s="8">
        <v>1</v>
      </c>
      <c r="N641" s="5">
        <v>151.15</v>
      </c>
      <c r="O641" s="6">
        <v>0</v>
      </c>
      <c r="P641" s="5">
        <v>77.680000000000007</v>
      </c>
      <c r="Q641" s="5">
        <f t="shared" si="36"/>
        <v>151.15</v>
      </c>
      <c r="R641" s="5">
        <f t="shared" si="37"/>
        <v>77.680000000000007</v>
      </c>
      <c r="S641" s="5">
        <f t="shared" si="38"/>
        <v>73.47</v>
      </c>
      <c r="T641" s="7">
        <f t="shared" si="39"/>
        <v>0.48607343698312933</v>
      </c>
    </row>
    <row r="642" spans="1:20" ht="15.6">
      <c r="A642" s="2">
        <v>2024</v>
      </c>
      <c r="B642" s="3">
        <v>46134</v>
      </c>
      <c r="C642" s="17">
        <f>YEAR(SalesDataTable[[#This Row],[Order Date]])</f>
        <v>2026</v>
      </c>
      <c r="D642" s="19" t="str">
        <f>"Q"&amp;ROUNDUP(MONTH(SalesDataTable[[#This Row],[Order Date]])/3,0)</f>
        <v>Q2</v>
      </c>
      <c r="E642" s="17">
        <f>MONTH(SalesDataTable[[#This Row],[Order Date]])</f>
        <v>4</v>
      </c>
      <c r="F642" s="19" t="str">
        <f>TEXT(SalesDataTable[[#This Row],[Order Date]],"MMM")</f>
        <v>Apr</v>
      </c>
      <c r="G642" s="4" t="s">
        <v>6</v>
      </c>
      <c r="H642" s="4" t="s">
        <v>27</v>
      </c>
      <c r="I642" s="4" t="s">
        <v>19</v>
      </c>
      <c r="J642" s="4" t="s">
        <v>13</v>
      </c>
      <c r="K642" s="4" t="s">
        <v>23</v>
      </c>
      <c r="L642" s="4" t="s">
        <v>40</v>
      </c>
      <c r="M642" s="8">
        <v>1</v>
      </c>
      <c r="N642" s="5">
        <v>81.73</v>
      </c>
      <c r="O642" s="6">
        <v>0.05</v>
      </c>
      <c r="P642" s="5">
        <v>39.979999999999997</v>
      </c>
      <c r="Q642" s="5">
        <f t="shared" ref="Q642:Q705" si="40">M642*N642*(1-O642)</f>
        <v>77.643500000000003</v>
      </c>
      <c r="R642" s="5">
        <f t="shared" ref="R642:R705" si="41">M642*P642</f>
        <v>39.979999999999997</v>
      </c>
      <c r="S642" s="5">
        <f t="shared" ref="S642:S705" si="42">Q642-R642</f>
        <v>37.663500000000006</v>
      </c>
      <c r="T642" s="7">
        <f t="shared" ref="T642:T705" si="43">IFERROR(S642/Q642,0)</f>
        <v>0.48508246021882068</v>
      </c>
    </row>
    <row r="643" spans="1:20" ht="15.6">
      <c r="A643" s="2">
        <v>3980</v>
      </c>
      <c r="B643" s="3">
        <v>46134</v>
      </c>
      <c r="C643" s="17">
        <f>YEAR(SalesDataTable[[#This Row],[Order Date]])</f>
        <v>2026</v>
      </c>
      <c r="D643" s="19" t="str">
        <f>"Q"&amp;ROUNDUP(MONTH(SalesDataTable[[#This Row],[Order Date]])/3,0)</f>
        <v>Q2</v>
      </c>
      <c r="E643" s="17">
        <f>MONTH(SalesDataTable[[#This Row],[Order Date]])</f>
        <v>4</v>
      </c>
      <c r="F643" s="19" t="str">
        <f>TEXT(SalesDataTable[[#This Row],[Order Date]],"MMM")</f>
        <v>Apr</v>
      </c>
      <c r="G643" s="4" t="s">
        <v>20</v>
      </c>
      <c r="H643" s="4" t="s">
        <v>21</v>
      </c>
      <c r="I643" s="4" t="s">
        <v>19</v>
      </c>
      <c r="J643" s="4" t="s">
        <v>13</v>
      </c>
      <c r="K643" s="4" t="s">
        <v>9</v>
      </c>
      <c r="L643" s="4" t="s">
        <v>17</v>
      </c>
      <c r="M643" s="8">
        <v>1</v>
      </c>
      <c r="N643" s="5">
        <v>142.53</v>
      </c>
      <c r="O643" s="6">
        <v>0.05</v>
      </c>
      <c r="P643" s="5">
        <v>77.77</v>
      </c>
      <c r="Q643" s="5">
        <f t="shared" si="40"/>
        <v>135.40350000000001</v>
      </c>
      <c r="R643" s="5">
        <f t="shared" si="41"/>
        <v>77.77</v>
      </c>
      <c r="S643" s="5">
        <f t="shared" si="42"/>
        <v>57.633500000000012</v>
      </c>
      <c r="T643" s="7">
        <f t="shared" si="43"/>
        <v>0.4256426163282338</v>
      </c>
    </row>
    <row r="644" spans="1:20" ht="15.6">
      <c r="A644" s="2">
        <v>4239</v>
      </c>
      <c r="B644" s="3">
        <v>46134</v>
      </c>
      <c r="C644" s="17">
        <f>YEAR(SalesDataTable[[#This Row],[Order Date]])</f>
        <v>2026</v>
      </c>
      <c r="D644" s="19" t="str">
        <f>"Q"&amp;ROUNDUP(MONTH(SalesDataTable[[#This Row],[Order Date]])/3,0)</f>
        <v>Q2</v>
      </c>
      <c r="E644" s="17">
        <f>MONTH(SalesDataTable[[#This Row],[Order Date]])</f>
        <v>4</v>
      </c>
      <c r="F644" s="19" t="str">
        <f>TEXT(SalesDataTable[[#This Row],[Order Date]],"MMM")</f>
        <v>Apr</v>
      </c>
      <c r="G644" s="4" t="s">
        <v>6</v>
      </c>
      <c r="H644" s="4" t="s">
        <v>7</v>
      </c>
      <c r="I644" s="4" t="s">
        <v>2</v>
      </c>
      <c r="J644" s="4" t="s">
        <v>13</v>
      </c>
      <c r="K644" s="4" t="s">
        <v>23</v>
      </c>
      <c r="L644" s="4" t="s">
        <v>40</v>
      </c>
      <c r="M644" s="8">
        <v>2</v>
      </c>
      <c r="N644" s="5">
        <v>83.24</v>
      </c>
      <c r="O644" s="6">
        <v>0</v>
      </c>
      <c r="P644" s="5">
        <v>40.03</v>
      </c>
      <c r="Q644" s="5">
        <f t="shared" si="40"/>
        <v>166.48</v>
      </c>
      <c r="R644" s="5">
        <f t="shared" si="41"/>
        <v>80.06</v>
      </c>
      <c r="S644" s="5">
        <f t="shared" si="42"/>
        <v>86.419999999999987</v>
      </c>
      <c r="T644" s="7">
        <f t="shared" si="43"/>
        <v>0.51910139356078799</v>
      </c>
    </row>
    <row r="645" spans="1:20" ht="15.6">
      <c r="A645" s="2">
        <v>4761</v>
      </c>
      <c r="B645" s="3">
        <v>46134</v>
      </c>
      <c r="C645" s="17">
        <f>YEAR(SalesDataTable[[#This Row],[Order Date]])</f>
        <v>2026</v>
      </c>
      <c r="D645" s="19" t="str">
        <f>"Q"&amp;ROUNDUP(MONTH(SalesDataTable[[#This Row],[Order Date]])/3,0)</f>
        <v>Q2</v>
      </c>
      <c r="E645" s="17">
        <f>MONTH(SalesDataTable[[#This Row],[Order Date]])</f>
        <v>4</v>
      </c>
      <c r="F645" s="19" t="str">
        <f>TEXT(SalesDataTable[[#This Row],[Order Date]],"MMM")</f>
        <v>Apr</v>
      </c>
      <c r="G645" s="4" t="s">
        <v>0</v>
      </c>
      <c r="H645" s="4" t="s">
        <v>1</v>
      </c>
      <c r="I645" s="4" t="s">
        <v>28</v>
      </c>
      <c r="J645" s="4" t="s">
        <v>13</v>
      </c>
      <c r="K645" s="4" t="s">
        <v>9</v>
      </c>
      <c r="L645" s="4" t="s">
        <v>17</v>
      </c>
      <c r="M645" s="8">
        <v>1</v>
      </c>
      <c r="N645" s="5">
        <v>141.99</v>
      </c>
      <c r="O645" s="6">
        <v>0.05</v>
      </c>
      <c r="P645" s="5">
        <v>79.7</v>
      </c>
      <c r="Q645" s="5">
        <f t="shared" si="40"/>
        <v>134.8905</v>
      </c>
      <c r="R645" s="5">
        <f t="shared" si="41"/>
        <v>79.7</v>
      </c>
      <c r="S645" s="5">
        <f t="shared" si="42"/>
        <v>55.1905</v>
      </c>
      <c r="T645" s="7">
        <f t="shared" si="43"/>
        <v>0.40915038494186023</v>
      </c>
    </row>
    <row r="646" spans="1:20" ht="15.6">
      <c r="A646" s="2">
        <v>5160</v>
      </c>
      <c r="B646" s="3">
        <v>46134</v>
      </c>
      <c r="C646" s="17">
        <f>YEAR(SalesDataTable[[#This Row],[Order Date]])</f>
        <v>2026</v>
      </c>
      <c r="D646" s="19" t="str">
        <f>"Q"&amp;ROUNDUP(MONTH(SalesDataTable[[#This Row],[Order Date]])/3,0)</f>
        <v>Q2</v>
      </c>
      <c r="E646" s="17">
        <f>MONTH(SalesDataTable[[#This Row],[Order Date]])</f>
        <v>4</v>
      </c>
      <c r="F646" s="19" t="str">
        <f>TEXT(SalesDataTable[[#This Row],[Order Date]],"MMM")</f>
        <v>Apr</v>
      </c>
      <c r="G646" s="4" t="s">
        <v>6</v>
      </c>
      <c r="H646" s="4" t="s">
        <v>43</v>
      </c>
      <c r="I646" s="4" t="s">
        <v>2</v>
      </c>
      <c r="J646" s="4" t="s">
        <v>13</v>
      </c>
      <c r="K646" s="4" t="s">
        <v>34</v>
      </c>
      <c r="L646" s="4" t="s">
        <v>42</v>
      </c>
      <c r="M646" s="8">
        <v>2</v>
      </c>
      <c r="N646" s="5">
        <v>35.94</v>
      </c>
      <c r="O646" s="6">
        <v>0.05</v>
      </c>
      <c r="P646" s="5">
        <v>14.17</v>
      </c>
      <c r="Q646" s="5">
        <f t="shared" si="40"/>
        <v>68.285999999999987</v>
      </c>
      <c r="R646" s="5">
        <f t="shared" si="41"/>
        <v>28.34</v>
      </c>
      <c r="S646" s="5">
        <f t="shared" si="42"/>
        <v>39.945999999999984</v>
      </c>
      <c r="T646" s="7">
        <f t="shared" si="43"/>
        <v>0.5849808159798493</v>
      </c>
    </row>
    <row r="647" spans="1:20" ht="15.6">
      <c r="A647" s="2">
        <v>2224</v>
      </c>
      <c r="B647" s="3">
        <v>46135</v>
      </c>
      <c r="C647" s="17">
        <f>YEAR(SalesDataTable[[#This Row],[Order Date]])</f>
        <v>2026</v>
      </c>
      <c r="D647" s="19" t="str">
        <f>"Q"&amp;ROUNDUP(MONTH(SalesDataTable[[#This Row],[Order Date]])/3,0)</f>
        <v>Q2</v>
      </c>
      <c r="E647" s="17">
        <f>MONTH(SalesDataTable[[#This Row],[Order Date]])</f>
        <v>4</v>
      </c>
      <c r="F647" s="19" t="str">
        <f>TEXT(SalesDataTable[[#This Row],[Order Date]],"MMM")</f>
        <v>Apr</v>
      </c>
      <c r="G647" s="4" t="s">
        <v>6</v>
      </c>
      <c r="H647" s="4" t="s">
        <v>7</v>
      </c>
      <c r="I647" s="4" t="s">
        <v>2</v>
      </c>
      <c r="J647" s="4" t="s">
        <v>13</v>
      </c>
      <c r="K647" s="4" t="s">
        <v>34</v>
      </c>
      <c r="L647" s="4" t="s">
        <v>45</v>
      </c>
      <c r="M647" s="8">
        <v>3</v>
      </c>
      <c r="N647" s="5">
        <v>49.55</v>
      </c>
      <c r="O647" s="6">
        <v>0</v>
      </c>
      <c r="P647" s="5">
        <v>22.55</v>
      </c>
      <c r="Q647" s="5">
        <f t="shared" si="40"/>
        <v>148.64999999999998</v>
      </c>
      <c r="R647" s="5">
        <f t="shared" si="41"/>
        <v>67.650000000000006</v>
      </c>
      <c r="S647" s="5">
        <f t="shared" si="42"/>
        <v>80.999999999999972</v>
      </c>
      <c r="T647" s="7">
        <f t="shared" si="43"/>
        <v>0.54490413723511588</v>
      </c>
    </row>
    <row r="648" spans="1:20" ht="15.6">
      <c r="A648" s="2">
        <v>2832</v>
      </c>
      <c r="B648" s="3">
        <v>46135</v>
      </c>
      <c r="C648" s="17">
        <f>YEAR(SalesDataTable[[#This Row],[Order Date]])</f>
        <v>2026</v>
      </c>
      <c r="D648" s="19" t="str">
        <f>"Q"&amp;ROUNDUP(MONTH(SalesDataTable[[#This Row],[Order Date]])/3,0)</f>
        <v>Q2</v>
      </c>
      <c r="E648" s="17">
        <f>MONTH(SalesDataTable[[#This Row],[Order Date]])</f>
        <v>4</v>
      </c>
      <c r="F648" s="19" t="str">
        <f>TEXT(SalesDataTable[[#This Row],[Order Date]],"MMM")</f>
        <v>Apr</v>
      </c>
      <c r="G648" s="4" t="s">
        <v>20</v>
      </c>
      <c r="H648" s="4" t="s">
        <v>33</v>
      </c>
      <c r="I648" s="4" t="s">
        <v>28</v>
      </c>
      <c r="J648" s="4" t="s">
        <v>3</v>
      </c>
      <c r="K648" s="4" t="s">
        <v>34</v>
      </c>
      <c r="L648" s="4" t="s">
        <v>35</v>
      </c>
      <c r="M648" s="8">
        <v>1</v>
      </c>
      <c r="N648" s="5">
        <v>39.89</v>
      </c>
      <c r="O648" s="6">
        <v>0.05</v>
      </c>
      <c r="P648" s="5">
        <v>15.06</v>
      </c>
      <c r="Q648" s="5">
        <f t="shared" si="40"/>
        <v>37.895499999999998</v>
      </c>
      <c r="R648" s="5">
        <f t="shared" si="41"/>
        <v>15.06</v>
      </c>
      <c r="S648" s="5">
        <f t="shared" si="42"/>
        <v>22.835499999999996</v>
      </c>
      <c r="T648" s="7">
        <f t="shared" si="43"/>
        <v>0.60259133670224685</v>
      </c>
    </row>
    <row r="649" spans="1:20" ht="15.6">
      <c r="A649" s="2">
        <v>3000</v>
      </c>
      <c r="B649" s="3">
        <v>46135</v>
      </c>
      <c r="C649" s="17">
        <f>YEAR(SalesDataTable[[#This Row],[Order Date]])</f>
        <v>2026</v>
      </c>
      <c r="D649" s="19" t="str">
        <f>"Q"&amp;ROUNDUP(MONTH(SalesDataTable[[#This Row],[Order Date]])/3,0)</f>
        <v>Q2</v>
      </c>
      <c r="E649" s="17">
        <f>MONTH(SalesDataTable[[#This Row],[Order Date]])</f>
        <v>4</v>
      </c>
      <c r="F649" s="19" t="str">
        <f>TEXT(SalesDataTable[[#This Row],[Order Date]],"MMM")</f>
        <v>Apr</v>
      </c>
      <c r="G649" s="4" t="s">
        <v>20</v>
      </c>
      <c r="H649" s="4" t="s">
        <v>31</v>
      </c>
      <c r="I649" s="4" t="s">
        <v>28</v>
      </c>
      <c r="J649" s="4" t="s">
        <v>13</v>
      </c>
      <c r="K649" s="4" t="s">
        <v>34</v>
      </c>
      <c r="L649" s="4" t="s">
        <v>35</v>
      </c>
      <c r="M649" s="8">
        <v>1</v>
      </c>
      <c r="N649" s="5">
        <v>40.630000000000003</v>
      </c>
      <c r="O649" s="6">
        <v>0.1</v>
      </c>
      <c r="P649" s="5">
        <v>14.67</v>
      </c>
      <c r="Q649" s="5">
        <f t="shared" si="40"/>
        <v>36.567</v>
      </c>
      <c r="R649" s="5">
        <f t="shared" si="41"/>
        <v>14.67</v>
      </c>
      <c r="S649" s="5">
        <f t="shared" si="42"/>
        <v>21.896999999999998</v>
      </c>
      <c r="T649" s="7">
        <f t="shared" si="43"/>
        <v>0.59881860694068423</v>
      </c>
    </row>
    <row r="650" spans="1:20" ht="15.6">
      <c r="A650" s="2">
        <v>3206</v>
      </c>
      <c r="B650" s="3">
        <v>46135</v>
      </c>
      <c r="C650" s="17">
        <f>YEAR(SalesDataTable[[#This Row],[Order Date]])</f>
        <v>2026</v>
      </c>
      <c r="D650" s="19" t="str">
        <f>"Q"&amp;ROUNDUP(MONTH(SalesDataTable[[#This Row],[Order Date]])/3,0)</f>
        <v>Q2</v>
      </c>
      <c r="E650" s="17">
        <f>MONTH(SalesDataTable[[#This Row],[Order Date]])</f>
        <v>4</v>
      </c>
      <c r="F650" s="19" t="str">
        <f>TEXT(SalesDataTable[[#This Row],[Order Date]],"MMM")</f>
        <v>Apr</v>
      </c>
      <c r="G650" s="4" t="s">
        <v>20</v>
      </c>
      <c r="H650" s="4" t="s">
        <v>33</v>
      </c>
      <c r="I650" s="4" t="s">
        <v>28</v>
      </c>
      <c r="J650" s="4" t="s">
        <v>3</v>
      </c>
      <c r="K650" s="4" t="s">
        <v>4</v>
      </c>
      <c r="L650" s="4" t="s">
        <v>26</v>
      </c>
      <c r="M650" s="8">
        <v>4</v>
      </c>
      <c r="N650" s="5">
        <v>39.78</v>
      </c>
      <c r="O650" s="6">
        <v>0.05</v>
      </c>
      <c r="P650" s="5">
        <v>16.7</v>
      </c>
      <c r="Q650" s="5">
        <f t="shared" si="40"/>
        <v>151.16399999999999</v>
      </c>
      <c r="R650" s="5">
        <f t="shared" si="41"/>
        <v>66.8</v>
      </c>
      <c r="S650" s="5">
        <f t="shared" si="42"/>
        <v>84.36399999999999</v>
      </c>
      <c r="T650" s="7">
        <f t="shared" si="43"/>
        <v>0.55809584292556425</v>
      </c>
    </row>
    <row r="651" spans="1:20" ht="15.6">
      <c r="A651" s="2">
        <v>3777</v>
      </c>
      <c r="B651" s="3">
        <v>46135</v>
      </c>
      <c r="C651" s="17">
        <f>YEAR(SalesDataTable[[#This Row],[Order Date]])</f>
        <v>2026</v>
      </c>
      <c r="D651" s="19" t="str">
        <f>"Q"&amp;ROUNDUP(MONTH(SalesDataTable[[#This Row],[Order Date]])/3,0)</f>
        <v>Q2</v>
      </c>
      <c r="E651" s="17">
        <f>MONTH(SalesDataTable[[#This Row],[Order Date]])</f>
        <v>4</v>
      </c>
      <c r="F651" s="19" t="str">
        <f>TEXT(SalesDataTable[[#This Row],[Order Date]],"MMM")</f>
        <v>Apr</v>
      </c>
      <c r="G651" s="4" t="s">
        <v>20</v>
      </c>
      <c r="H651" s="4" t="s">
        <v>21</v>
      </c>
      <c r="I651" s="4" t="s">
        <v>28</v>
      </c>
      <c r="J651" s="4" t="s">
        <v>16</v>
      </c>
      <c r="K651" s="4" t="s">
        <v>9</v>
      </c>
      <c r="L651" s="4" t="s">
        <v>10</v>
      </c>
      <c r="M651" s="8">
        <v>1</v>
      </c>
      <c r="N651" s="5">
        <v>92.74</v>
      </c>
      <c r="O651" s="6">
        <v>0</v>
      </c>
      <c r="P651" s="5">
        <v>46.1</v>
      </c>
      <c r="Q651" s="5">
        <f t="shared" si="40"/>
        <v>92.74</v>
      </c>
      <c r="R651" s="5">
        <f t="shared" si="41"/>
        <v>46.1</v>
      </c>
      <c r="S651" s="5">
        <f t="shared" si="42"/>
        <v>46.639999999999993</v>
      </c>
      <c r="T651" s="7">
        <f t="shared" si="43"/>
        <v>0.50291136510675005</v>
      </c>
    </row>
    <row r="652" spans="1:20" ht="15.6">
      <c r="A652" s="2">
        <v>4980</v>
      </c>
      <c r="B652" s="3">
        <v>46135</v>
      </c>
      <c r="C652" s="17">
        <f>YEAR(SalesDataTable[[#This Row],[Order Date]])</f>
        <v>2026</v>
      </c>
      <c r="D652" s="19" t="str">
        <f>"Q"&amp;ROUNDUP(MONTH(SalesDataTable[[#This Row],[Order Date]])/3,0)</f>
        <v>Q2</v>
      </c>
      <c r="E652" s="17">
        <f>MONTH(SalesDataTable[[#This Row],[Order Date]])</f>
        <v>4</v>
      </c>
      <c r="F652" s="19" t="str">
        <f>TEXT(SalesDataTable[[#This Row],[Order Date]],"MMM")</f>
        <v>Apr</v>
      </c>
      <c r="G652" s="4" t="s">
        <v>6</v>
      </c>
      <c r="H652" s="4" t="s">
        <v>27</v>
      </c>
      <c r="I652" s="4" t="s">
        <v>19</v>
      </c>
      <c r="J652" s="4" t="s">
        <v>3</v>
      </c>
      <c r="K652" s="4" t="s">
        <v>23</v>
      </c>
      <c r="L652" s="4" t="s">
        <v>51</v>
      </c>
      <c r="M652" s="8">
        <v>2</v>
      </c>
      <c r="N652" s="5">
        <v>120.49</v>
      </c>
      <c r="O652" s="6">
        <v>0.1</v>
      </c>
      <c r="P652" s="5">
        <v>62.23</v>
      </c>
      <c r="Q652" s="5">
        <f t="shared" si="40"/>
        <v>216.88200000000001</v>
      </c>
      <c r="R652" s="5">
        <f t="shared" si="41"/>
        <v>124.46</v>
      </c>
      <c r="S652" s="5">
        <f t="shared" si="42"/>
        <v>92.422000000000011</v>
      </c>
      <c r="T652" s="7">
        <f t="shared" si="43"/>
        <v>0.42613955976060719</v>
      </c>
    </row>
    <row r="653" spans="1:20" ht="15.6">
      <c r="A653" s="2">
        <v>1102</v>
      </c>
      <c r="B653" s="3">
        <v>46136</v>
      </c>
      <c r="C653" s="17">
        <f>YEAR(SalesDataTable[[#This Row],[Order Date]])</f>
        <v>2026</v>
      </c>
      <c r="D653" s="19" t="str">
        <f>"Q"&amp;ROUNDUP(MONTH(SalesDataTable[[#This Row],[Order Date]])/3,0)</f>
        <v>Q2</v>
      </c>
      <c r="E653" s="17">
        <f>MONTH(SalesDataTable[[#This Row],[Order Date]])</f>
        <v>4</v>
      </c>
      <c r="F653" s="19" t="str">
        <f>TEXT(SalesDataTable[[#This Row],[Order Date]],"MMM")</f>
        <v>Apr</v>
      </c>
      <c r="G653" s="4" t="s">
        <v>6</v>
      </c>
      <c r="H653" s="4" t="s">
        <v>27</v>
      </c>
      <c r="I653" s="4" t="s">
        <v>2</v>
      </c>
      <c r="J653" s="4" t="s">
        <v>16</v>
      </c>
      <c r="K653" s="4" t="s">
        <v>9</v>
      </c>
      <c r="L653" s="4" t="s">
        <v>46</v>
      </c>
      <c r="M653" s="8">
        <v>2</v>
      </c>
      <c r="N653" s="5">
        <v>70.53</v>
      </c>
      <c r="O653" s="6">
        <v>0</v>
      </c>
      <c r="P653" s="5">
        <v>32.229999999999997</v>
      </c>
      <c r="Q653" s="5">
        <f t="shared" si="40"/>
        <v>141.06</v>
      </c>
      <c r="R653" s="5">
        <f t="shared" si="41"/>
        <v>64.459999999999994</v>
      </c>
      <c r="S653" s="5">
        <f t="shared" si="42"/>
        <v>76.600000000000009</v>
      </c>
      <c r="T653" s="7">
        <f t="shared" si="43"/>
        <v>0.54303133418403526</v>
      </c>
    </row>
    <row r="654" spans="1:20" ht="15.6">
      <c r="A654" s="2">
        <v>1333</v>
      </c>
      <c r="B654" s="3">
        <v>46136</v>
      </c>
      <c r="C654" s="17">
        <f>YEAR(SalesDataTable[[#This Row],[Order Date]])</f>
        <v>2026</v>
      </c>
      <c r="D654" s="19" t="str">
        <f>"Q"&amp;ROUNDUP(MONTH(SalesDataTable[[#This Row],[Order Date]])/3,0)</f>
        <v>Q2</v>
      </c>
      <c r="E654" s="17">
        <f>MONTH(SalesDataTable[[#This Row],[Order Date]])</f>
        <v>4</v>
      </c>
      <c r="F654" s="19" t="str">
        <f>TEXT(SalesDataTable[[#This Row],[Order Date]],"MMM")</f>
        <v>Apr</v>
      </c>
      <c r="G654" s="4" t="s">
        <v>6</v>
      </c>
      <c r="H654" s="4" t="s">
        <v>49</v>
      </c>
      <c r="I654" s="4" t="s">
        <v>2</v>
      </c>
      <c r="J654" s="4" t="s">
        <v>13</v>
      </c>
      <c r="K654" s="4" t="s">
        <v>9</v>
      </c>
      <c r="L654" s="4" t="s">
        <v>10</v>
      </c>
      <c r="M654" s="8">
        <v>1</v>
      </c>
      <c r="N654" s="5">
        <v>90.87</v>
      </c>
      <c r="O654" s="6">
        <v>0.1</v>
      </c>
      <c r="P654" s="5">
        <v>44.4</v>
      </c>
      <c r="Q654" s="5">
        <f t="shared" si="40"/>
        <v>81.783000000000001</v>
      </c>
      <c r="R654" s="5">
        <f t="shared" si="41"/>
        <v>44.4</v>
      </c>
      <c r="S654" s="5">
        <f t="shared" si="42"/>
        <v>37.383000000000003</v>
      </c>
      <c r="T654" s="7">
        <f t="shared" si="43"/>
        <v>0.45709988628443565</v>
      </c>
    </row>
    <row r="655" spans="1:20" ht="15.6">
      <c r="A655" s="2">
        <v>1369</v>
      </c>
      <c r="B655" s="3">
        <v>46136</v>
      </c>
      <c r="C655" s="17">
        <f>YEAR(SalesDataTable[[#This Row],[Order Date]])</f>
        <v>2026</v>
      </c>
      <c r="D655" s="19" t="str">
        <f>"Q"&amp;ROUNDUP(MONTH(SalesDataTable[[#This Row],[Order Date]])/3,0)</f>
        <v>Q2</v>
      </c>
      <c r="E655" s="17">
        <f>MONTH(SalesDataTable[[#This Row],[Order Date]])</f>
        <v>4</v>
      </c>
      <c r="F655" s="19" t="str">
        <f>TEXT(SalesDataTable[[#This Row],[Order Date]],"MMM")</f>
        <v>Apr</v>
      </c>
      <c r="G655" s="4" t="s">
        <v>6</v>
      </c>
      <c r="H655" s="4" t="s">
        <v>49</v>
      </c>
      <c r="I655" s="4" t="s">
        <v>8</v>
      </c>
      <c r="J655" s="4" t="s">
        <v>3</v>
      </c>
      <c r="K655" s="4" t="s">
        <v>34</v>
      </c>
      <c r="L655" s="4" t="s">
        <v>38</v>
      </c>
      <c r="M655" s="8">
        <v>3</v>
      </c>
      <c r="N655" s="5">
        <v>124.31</v>
      </c>
      <c r="O655" s="6">
        <v>0.2</v>
      </c>
      <c r="P655" s="5">
        <v>67.97</v>
      </c>
      <c r="Q655" s="5">
        <f t="shared" si="40"/>
        <v>298.34399999999999</v>
      </c>
      <c r="R655" s="5">
        <f t="shared" si="41"/>
        <v>203.91</v>
      </c>
      <c r="S655" s="5">
        <f t="shared" si="42"/>
        <v>94.433999999999997</v>
      </c>
      <c r="T655" s="7">
        <f t="shared" si="43"/>
        <v>0.31652723031131846</v>
      </c>
    </row>
    <row r="656" spans="1:20" ht="15.6">
      <c r="A656" s="2">
        <v>1712</v>
      </c>
      <c r="B656" s="3">
        <v>46136</v>
      </c>
      <c r="C656" s="17">
        <f>YEAR(SalesDataTable[[#This Row],[Order Date]])</f>
        <v>2026</v>
      </c>
      <c r="D656" s="19" t="str">
        <f>"Q"&amp;ROUNDUP(MONTH(SalesDataTable[[#This Row],[Order Date]])/3,0)</f>
        <v>Q2</v>
      </c>
      <c r="E656" s="17">
        <f>MONTH(SalesDataTable[[#This Row],[Order Date]])</f>
        <v>4</v>
      </c>
      <c r="F656" s="19" t="str">
        <f>TEXT(SalesDataTable[[#This Row],[Order Date]],"MMM")</f>
        <v>Apr</v>
      </c>
      <c r="G656" s="4" t="s">
        <v>6</v>
      </c>
      <c r="H656" s="4" t="s">
        <v>7</v>
      </c>
      <c r="I656" s="4" t="s">
        <v>8</v>
      </c>
      <c r="J656" s="4" t="s">
        <v>3</v>
      </c>
      <c r="K656" s="4" t="s">
        <v>4</v>
      </c>
      <c r="L656" s="4" t="s">
        <v>26</v>
      </c>
      <c r="M656" s="8">
        <v>15</v>
      </c>
      <c r="N656" s="5">
        <v>41.21</v>
      </c>
      <c r="O656" s="6">
        <v>0.15</v>
      </c>
      <c r="P656" s="5">
        <v>16.760000000000002</v>
      </c>
      <c r="Q656" s="5">
        <f t="shared" si="40"/>
        <v>525.42750000000001</v>
      </c>
      <c r="R656" s="5">
        <f t="shared" si="41"/>
        <v>251.40000000000003</v>
      </c>
      <c r="S656" s="5">
        <f t="shared" si="42"/>
        <v>274.02749999999997</v>
      </c>
      <c r="T656" s="7">
        <f t="shared" si="43"/>
        <v>0.52153246642020068</v>
      </c>
    </row>
    <row r="657" spans="1:20" ht="15.6">
      <c r="A657" s="2">
        <v>2229</v>
      </c>
      <c r="B657" s="3">
        <v>46136</v>
      </c>
      <c r="C657" s="17">
        <f>YEAR(SalesDataTable[[#This Row],[Order Date]])</f>
        <v>2026</v>
      </c>
      <c r="D657" s="19" t="str">
        <f>"Q"&amp;ROUNDUP(MONTH(SalesDataTable[[#This Row],[Order Date]])/3,0)</f>
        <v>Q2</v>
      </c>
      <c r="E657" s="17">
        <f>MONTH(SalesDataTable[[#This Row],[Order Date]])</f>
        <v>4</v>
      </c>
      <c r="F657" s="19" t="str">
        <f>TEXT(SalesDataTable[[#This Row],[Order Date]],"MMM")</f>
        <v>Apr</v>
      </c>
      <c r="G657" s="4" t="s">
        <v>0</v>
      </c>
      <c r="H657" s="4" t="s">
        <v>1</v>
      </c>
      <c r="I657" s="4" t="s">
        <v>2</v>
      </c>
      <c r="J657" s="4" t="s">
        <v>13</v>
      </c>
      <c r="K657" s="4" t="s">
        <v>9</v>
      </c>
      <c r="L657" s="4" t="s">
        <v>17</v>
      </c>
      <c r="M657" s="8">
        <v>2</v>
      </c>
      <c r="N657" s="5">
        <v>145.75</v>
      </c>
      <c r="O657" s="6">
        <v>0.1</v>
      </c>
      <c r="P657" s="5">
        <v>78.900000000000006</v>
      </c>
      <c r="Q657" s="5">
        <f t="shared" si="40"/>
        <v>262.35000000000002</v>
      </c>
      <c r="R657" s="5">
        <f t="shared" si="41"/>
        <v>157.80000000000001</v>
      </c>
      <c r="S657" s="5">
        <f t="shared" si="42"/>
        <v>104.55000000000001</v>
      </c>
      <c r="T657" s="7">
        <f t="shared" si="43"/>
        <v>0.39851343624928531</v>
      </c>
    </row>
    <row r="658" spans="1:20" ht="15.6">
      <c r="A658" s="2">
        <v>3458</v>
      </c>
      <c r="B658" s="3">
        <v>46136</v>
      </c>
      <c r="C658" s="17">
        <f>YEAR(SalesDataTable[[#This Row],[Order Date]])</f>
        <v>2026</v>
      </c>
      <c r="D658" s="19" t="str">
        <f>"Q"&amp;ROUNDUP(MONTH(SalesDataTable[[#This Row],[Order Date]])/3,0)</f>
        <v>Q2</v>
      </c>
      <c r="E658" s="17">
        <f>MONTH(SalesDataTable[[#This Row],[Order Date]])</f>
        <v>4</v>
      </c>
      <c r="F658" s="19" t="str">
        <f>TEXT(SalesDataTable[[#This Row],[Order Date]],"MMM")</f>
        <v>Apr</v>
      </c>
      <c r="G658" s="4" t="s">
        <v>11</v>
      </c>
      <c r="H658" s="4" t="s">
        <v>18</v>
      </c>
      <c r="I658" s="4" t="s">
        <v>2</v>
      </c>
      <c r="J658" s="4" t="s">
        <v>13</v>
      </c>
      <c r="K658" s="4" t="s">
        <v>14</v>
      </c>
      <c r="L658" s="4" t="s">
        <v>44</v>
      </c>
      <c r="M658" s="8">
        <v>1</v>
      </c>
      <c r="N658" s="5">
        <v>134.86000000000001</v>
      </c>
      <c r="O658" s="6">
        <v>0</v>
      </c>
      <c r="P658" s="5">
        <v>66.040000000000006</v>
      </c>
      <c r="Q658" s="5">
        <f t="shared" si="40"/>
        <v>134.86000000000001</v>
      </c>
      <c r="R658" s="5">
        <f t="shared" si="41"/>
        <v>66.040000000000006</v>
      </c>
      <c r="S658" s="5">
        <f t="shared" si="42"/>
        <v>68.820000000000007</v>
      </c>
      <c r="T658" s="7">
        <f t="shared" si="43"/>
        <v>0.51030698502150373</v>
      </c>
    </row>
    <row r="659" spans="1:20" ht="15.6">
      <c r="A659" s="2">
        <v>4637</v>
      </c>
      <c r="B659" s="3">
        <v>46136</v>
      </c>
      <c r="C659" s="17">
        <f>YEAR(SalesDataTable[[#This Row],[Order Date]])</f>
        <v>2026</v>
      </c>
      <c r="D659" s="19" t="str">
        <f>"Q"&amp;ROUNDUP(MONTH(SalesDataTable[[#This Row],[Order Date]])/3,0)</f>
        <v>Q2</v>
      </c>
      <c r="E659" s="17">
        <f>MONTH(SalesDataTable[[#This Row],[Order Date]])</f>
        <v>4</v>
      </c>
      <c r="F659" s="19" t="str">
        <f>TEXT(SalesDataTable[[#This Row],[Order Date]],"MMM")</f>
        <v>Apr</v>
      </c>
      <c r="G659" s="4" t="s">
        <v>20</v>
      </c>
      <c r="H659" s="4" t="s">
        <v>47</v>
      </c>
      <c r="I659" s="4" t="s">
        <v>19</v>
      </c>
      <c r="J659" s="4" t="s">
        <v>13</v>
      </c>
      <c r="K659" s="4" t="s">
        <v>14</v>
      </c>
      <c r="L659" s="4" t="s">
        <v>44</v>
      </c>
      <c r="M659" s="8">
        <v>1</v>
      </c>
      <c r="N659" s="5">
        <v>136.07</v>
      </c>
      <c r="O659" s="6">
        <v>0</v>
      </c>
      <c r="P659" s="5">
        <v>65.17</v>
      </c>
      <c r="Q659" s="5">
        <f t="shared" si="40"/>
        <v>136.07</v>
      </c>
      <c r="R659" s="5">
        <f t="shared" si="41"/>
        <v>65.17</v>
      </c>
      <c r="S659" s="5">
        <f t="shared" si="42"/>
        <v>70.899999999999991</v>
      </c>
      <c r="T659" s="7">
        <f t="shared" si="43"/>
        <v>0.52105533916366575</v>
      </c>
    </row>
    <row r="660" spans="1:20" ht="15.6">
      <c r="A660" s="2">
        <v>4726</v>
      </c>
      <c r="B660" s="3">
        <v>46136</v>
      </c>
      <c r="C660" s="17">
        <f>YEAR(SalesDataTable[[#This Row],[Order Date]])</f>
        <v>2026</v>
      </c>
      <c r="D660" s="19" t="str">
        <f>"Q"&amp;ROUNDUP(MONTH(SalesDataTable[[#This Row],[Order Date]])/3,0)</f>
        <v>Q2</v>
      </c>
      <c r="E660" s="17">
        <f>MONTH(SalesDataTable[[#This Row],[Order Date]])</f>
        <v>4</v>
      </c>
      <c r="F660" s="19" t="str">
        <f>TEXT(SalesDataTable[[#This Row],[Order Date]],"MMM")</f>
        <v>Apr</v>
      </c>
      <c r="G660" s="4" t="s">
        <v>0</v>
      </c>
      <c r="H660" s="4" t="s">
        <v>50</v>
      </c>
      <c r="I660" s="4" t="s">
        <v>19</v>
      </c>
      <c r="J660" s="4" t="s">
        <v>16</v>
      </c>
      <c r="K660" s="4" t="s">
        <v>14</v>
      </c>
      <c r="L660" s="4" t="s">
        <v>32</v>
      </c>
      <c r="M660" s="8">
        <v>1</v>
      </c>
      <c r="N660" s="5">
        <v>47.25</v>
      </c>
      <c r="O660" s="6">
        <v>0.1</v>
      </c>
      <c r="P660" s="5">
        <v>18.25</v>
      </c>
      <c r="Q660" s="5">
        <f t="shared" si="40"/>
        <v>42.524999999999999</v>
      </c>
      <c r="R660" s="5">
        <f t="shared" si="41"/>
        <v>18.25</v>
      </c>
      <c r="S660" s="5">
        <f t="shared" si="42"/>
        <v>24.274999999999999</v>
      </c>
      <c r="T660" s="7">
        <f t="shared" si="43"/>
        <v>0.57084068195179305</v>
      </c>
    </row>
    <row r="661" spans="1:20" ht="15.6">
      <c r="A661" s="2">
        <v>4838</v>
      </c>
      <c r="B661" s="3">
        <v>46136</v>
      </c>
      <c r="C661" s="17">
        <f>YEAR(SalesDataTable[[#This Row],[Order Date]])</f>
        <v>2026</v>
      </c>
      <c r="D661" s="19" t="str">
        <f>"Q"&amp;ROUNDUP(MONTH(SalesDataTable[[#This Row],[Order Date]])/3,0)</f>
        <v>Q2</v>
      </c>
      <c r="E661" s="17">
        <f>MONTH(SalesDataTable[[#This Row],[Order Date]])</f>
        <v>4</v>
      </c>
      <c r="F661" s="19" t="str">
        <f>TEXT(SalesDataTable[[#This Row],[Order Date]],"MMM")</f>
        <v>Apr</v>
      </c>
      <c r="G661" s="4" t="s">
        <v>0</v>
      </c>
      <c r="H661" s="4" t="s">
        <v>1</v>
      </c>
      <c r="I661" s="4" t="s">
        <v>2</v>
      </c>
      <c r="J661" s="4" t="s">
        <v>16</v>
      </c>
      <c r="K661" s="4" t="s">
        <v>4</v>
      </c>
      <c r="L661" s="4" t="s">
        <v>26</v>
      </c>
      <c r="M661" s="8">
        <v>2</v>
      </c>
      <c r="N661" s="5">
        <v>41.32</v>
      </c>
      <c r="O661" s="6">
        <v>0.1</v>
      </c>
      <c r="P661" s="5">
        <v>16.66</v>
      </c>
      <c r="Q661" s="5">
        <f t="shared" si="40"/>
        <v>74.376000000000005</v>
      </c>
      <c r="R661" s="5">
        <f t="shared" si="41"/>
        <v>33.32</v>
      </c>
      <c r="S661" s="5">
        <f t="shared" si="42"/>
        <v>41.056000000000004</v>
      </c>
      <c r="T661" s="7">
        <f t="shared" si="43"/>
        <v>0.5520060234484242</v>
      </c>
    </row>
    <row r="662" spans="1:20" ht="15.6">
      <c r="A662" s="2">
        <v>5075</v>
      </c>
      <c r="B662" s="3">
        <v>46136</v>
      </c>
      <c r="C662" s="17">
        <f>YEAR(SalesDataTable[[#This Row],[Order Date]])</f>
        <v>2026</v>
      </c>
      <c r="D662" s="19" t="str">
        <f>"Q"&amp;ROUNDUP(MONTH(SalesDataTable[[#This Row],[Order Date]])/3,0)</f>
        <v>Q2</v>
      </c>
      <c r="E662" s="17">
        <f>MONTH(SalesDataTable[[#This Row],[Order Date]])</f>
        <v>4</v>
      </c>
      <c r="F662" s="19" t="str">
        <f>TEXT(SalesDataTable[[#This Row],[Order Date]],"MMM")</f>
        <v>Apr</v>
      </c>
      <c r="G662" s="4" t="s">
        <v>0</v>
      </c>
      <c r="H662" s="4" t="s">
        <v>50</v>
      </c>
      <c r="I662" s="4" t="s">
        <v>28</v>
      </c>
      <c r="J662" s="4" t="s">
        <v>13</v>
      </c>
      <c r="K662" s="4" t="s">
        <v>4</v>
      </c>
      <c r="L662" s="4" t="s">
        <v>5</v>
      </c>
      <c r="M662" s="8">
        <v>2</v>
      </c>
      <c r="N662" s="5">
        <v>81.75</v>
      </c>
      <c r="O662" s="6">
        <v>0</v>
      </c>
      <c r="P662" s="5">
        <v>41.92</v>
      </c>
      <c r="Q662" s="5">
        <f t="shared" si="40"/>
        <v>163.5</v>
      </c>
      <c r="R662" s="5">
        <f t="shared" si="41"/>
        <v>83.84</v>
      </c>
      <c r="S662" s="5">
        <f t="shared" si="42"/>
        <v>79.66</v>
      </c>
      <c r="T662" s="7">
        <f t="shared" si="43"/>
        <v>0.48721712538226297</v>
      </c>
    </row>
    <row r="663" spans="1:20" ht="15.6">
      <c r="A663" s="2">
        <v>149</v>
      </c>
      <c r="B663" s="3">
        <v>46137</v>
      </c>
      <c r="C663" s="17">
        <f>YEAR(SalesDataTable[[#This Row],[Order Date]])</f>
        <v>2026</v>
      </c>
      <c r="D663" s="19" t="str">
        <f>"Q"&amp;ROUNDUP(MONTH(SalesDataTable[[#This Row],[Order Date]])/3,0)</f>
        <v>Q2</v>
      </c>
      <c r="E663" s="17">
        <f>MONTH(SalesDataTable[[#This Row],[Order Date]])</f>
        <v>4</v>
      </c>
      <c r="F663" s="19" t="str">
        <f>TEXT(SalesDataTable[[#This Row],[Order Date]],"MMM")</f>
        <v>Apr</v>
      </c>
      <c r="G663" s="4" t="s">
        <v>6</v>
      </c>
      <c r="H663" s="4" t="s">
        <v>43</v>
      </c>
      <c r="I663" s="4" t="s">
        <v>2</v>
      </c>
      <c r="J663" s="4" t="s">
        <v>3</v>
      </c>
      <c r="K663" s="4" t="s">
        <v>14</v>
      </c>
      <c r="L663" s="4" t="s">
        <v>15</v>
      </c>
      <c r="M663" s="8">
        <v>1</v>
      </c>
      <c r="N663" s="5">
        <v>36.020000000000003</v>
      </c>
      <c r="O663" s="6">
        <v>0.05</v>
      </c>
      <c r="P663" s="5">
        <v>13.72</v>
      </c>
      <c r="Q663" s="5">
        <f t="shared" si="40"/>
        <v>34.219000000000001</v>
      </c>
      <c r="R663" s="5">
        <f t="shared" si="41"/>
        <v>13.72</v>
      </c>
      <c r="S663" s="5">
        <f t="shared" si="42"/>
        <v>20.499000000000002</v>
      </c>
      <c r="T663" s="7">
        <f t="shared" si="43"/>
        <v>0.59905315760250155</v>
      </c>
    </row>
    <row r="664" spans="1:20" ht="15.6">
      <c r="A664" s="2">
        <v>449</v>
      </c>
      <c r="B664" s="3">
        <v>46137</v>
      </c>
      <c r="C664" s="17">
        <f>YEAR(SalesDataTable[[#This Row],[Order Date]])</f>
        <v>2026</v>
      </c>
      <c r="D664" s="19" t="str">
        <f>"Q"&amp;ROUNDUP(MONTH(SalesDataTable[[#This Row],[Order Date]])/3,0)</f>
        <v>Q2</v>
      </c>
      <c r="E664" s="17">
        <f>MONTH(SalesDataTable[[#This Row],[Order Date]])</f>
        <v>4</v>
      </c>
      <c r="F664" s="19" t="str">
        <f>TEXT(SalesDataTable[[#This Row],[Order Date]],"MMM")</f>
        <v>Apr</v>
      </c>
      <c r="G664" s="4" t="s">
        <v>11</v>
      </c>
      <c r="H664" s="4" t="s">
        <v>25</v>
      </c>
      <c r="I664" s="4" t="s">
        <v>2</v>
      </c>
      <c r="J664" s="4" t="s">
        <v>16</v>
      </c>
      <c r="K664" s="4" t="s">
        <v>14</v>
      </c>
      <c r="L664" s="4" t="s">
        <v>15</v>
      </c>
      <c r="M664" s="8">
        <v>1</v>
      </c>
      <c r="N664" s="5">
        <v>36.68</v>
      </c>
      <c r="O664" s="6">
        <v>0</v>
      </c>
      <c r="P664" s="5">
        <v>13.27</v>
      </c>
      <c r="Q664" s="5">
        <f t="shared" si="40"/>
        <v>36.68</v>
      </c>
      <c r="R664" s="5">
        <f t="shared" si="41"/>
        <v>13.27</v>
      </c>
      <c r="S664" s="5">
        <f t="shared" si="42"/>
        <v>23.41</v>
      </c>
      <c r="T664" s="7">
        <f t="shared" si="43"/>
        <v>0.63822246455834242</v>
      </c>
    </row>
    <row r="665" spans="1:20" ht="15.6">
      <c r="A665" s="2">
        <v>1422</v>
      </c>
      <c r="B665" s="3">
        <v>46137</v>
      </c>
      <c r="C665" s="17">
        <f>YEAR(SalesDataTable[[#This Row],[Order Date]])</f>
        <v>2026</v>
      </c>
      <c r="D665" s="19" t="str">
        <f>"Q"&amp;ROUNDUP(MONTH(SalesDataTable[[#This Row],[Order Date]])/3,0)</f>
        <v>Q2</v>
      </c>
      <c r="E665" s="17">
        <f>MONTH(SalesDataTable[[#This Row],[Order Date]])</f>
        <v>4</v>
      </c>
      <c r="F665" s="19" t="str">
        <f>TEXT(SalesDataTable[[#This Row],[Order Date]],"MMM")</f>
        <v>Apr</v>
      </c>
      <c r="G665" s="4" t="s">
        <v>20</v>
      </c>
      <c r="H665" s="4" t="s">
        <v>33</v>
      </c>
      <c r="I665" s="4" t="s">
        <v>8</v>
      </c>
      <c r="J665" s="4" t="s">
        <v>16</v>
      </c>
      <c r="K665" s="4" t="s">
        <v>23</v>
      </c>
      <c r="L665" s="4" t="s">
        <v>24</v>
      </c>
      <c r="M665" s="8">
        <v>6</v>
      </c>
      <c r="N665" s="5">
        <v>348.16</v>
      </c>
      <c r="O665" s="6">
        <v>0.1</v>
      </c>
      <c r="P665" s="5">
        <v>198.24</v>
      </c>
      <c r="Q665" s="5">
        <f t="shared" si="40"/>
        <v>1880.0640000000001</v>
      </c>
      <c r="R665" s="5">
        <f t="shared" si="41"/>
        <v>1189.44</v>
      </c>
      <c r="S665" s="5">
        <f t="shared" si="42"/>
        <v>690.62400000000002</v>
      </c>
      <c r="T665" s="7">
        <f t="shared" si="43"/>
        <v>0.36734068627450978</v>
      </c>
    </row>
    <row r="666" spans="1:20" ht="15.6">
      <c r="A666" s="2">
        <v>3248</v>
      </c>
      <c r="B666" s="3">
        <v>46137</v>
      </c>
      <c r="C666" s="17">
        <f>YEAR(SalesDataTable[[#This Row],[Order Date]])</f>
        <v>2026</v>
      </c>
      <c r="D666" s="19" t="str">
        <f>"Q"&amp;ROUNDUP(MONTH(SalesDataTable[[#This Row],[Order Date]])/3,0)</f>
        <v>Q2</v>
      </c>
      <c r="E666" s="17">
        <f>MONTH(SalesDataTable[[#This Row],[Order Date]])</f>
        <v>4</v>
      </c>
      <c r="F666" s="19" t="str">
        <f>TEXT(SalesDataTable[[#This Row],[Order Date]],"MMM")</f>
        <v>Apr</v>
      </c>
      <c r="G666" s="4" t="s">
        <v>11</v>
      </c>
      <c r="H666" s="4" t="s">
        <v>52</v>
      </c>
      <c r="I666" s="4" t="s">
        <v>2</v>
      </c>
      <c r="J666" s="4" t="s">
        <v>3</v>
      </c>
      <c r="K666" s="4" t="s">
        <v>4</v>
      </c>
      <c r="L666" s="4" t="s">
        <v>26</v>
      </c>
      <c r="M666" s="8">
        <v>2</v>
      </c>
      <c r="N666" s="5">
        <v>39.799999999999997</v>
      </c>
      <c r="O666" s="6">
        <v>0.05</v>
      </c>
      <c r="P666" s="5">
        <v>16.23</v>
      </c>
      <c r="Q666" s="5">
        <f t="shared" si="40"/>
        <v>75.61999999999999</v>
      </c>
      <c r="R666" s="5">
        <f t="shared" si="41"/>
        <v>32.46</v>
      </c>
      <c r="S666" s="5">
        <f t="shared" si="42"/>
        <v>43.159999999999989</v>
      </c>
      <c r="T666" s="7">
        <f t="shared" si="43"/>
        <v>0.57074847923829664</v>
      </c>
    </row>
    <row r="667" spans="1:20" ht="15.6">
      <c r="A667" s="2">
        <v>3445</v>
      </c>
      <c r="B667" s="3">
        <v>46137</v>
      </c>
      <c r="C667" s="17">
        <f>YEAR(SalesDataTable[[#This Row],[Order Date]])</f>
        <v>2026</v>
      </c>
      <c r="D667" s="19" t="str">
        <f>"Q"&amp;ROUNDUP(MONTH(SalesDataTable[[#This Row],[Order Date]])/3,0)</f>
        <v>Q2</v>
      </c>
      <c r="E667" s="17">
        <f>MONTH(SalesDataTable[[#This Row],[Order Date]])</f>
        <v>4</v>
      </c>
      <c r="F667" s="19" t="str">
        <f>TEXT(SalesDataTable[[#This Row],[Order Date]],"MMM")</f>
        <v>Apr</v>
      </c>
      <c r="G667" s="4" t="s">
        <v>0</v>
      </c>
      <c r="H667" s="4" t="s">
        <v>50</v>
      </c>
      <c r="I667" s="4" t="s">
        <v>2</v>
      </c>
      <c r="J667" s="4" t="s">
        <v>3</v>
      </c>
      <c r="K667" s="4" t="s">
        <v>4</v>
      </c>
      <c r="L667" s="4" t="s">
        <v>26</v>
      </c>
      <c r="M667" s="8">
        <v>5</v>
      </c>
      <c r="N667" s="5">
        <v>39.369999999999997</v>
      </c>
      <c r="O667" s="6">
        <v>0.05</v>
      </c>
      <c r="P667" s="5">
        <v>16.760000000000002</v>
      </c>
      <c r="Q667" s="5">
        <f t="shared" si="40"/>
        <v>187.00749999999999</v>
      </c>
      <c r="R667" s="5">
        <f t="shared" si="41"/>
        <v>83.800000000000011</v>
      </c>
      <c r="S667" s="5">
        <f t="shared" si="42"/>
        <v>103.20749999999998</v>
      </c>
      <c r="T667" s="7">
        <f t="shared" si="43"/>
        <v>0.55188963009504954</v>
      </c>
    </row>
    <row r="668" spans="1:20" ht="15.6">
      <c r="A668" s="2">
        <v>3930</v>
      </c>
      <c r="B668" s="3">
        <v>46137</v>
      </c>
      <c r="C668" s="17">
        <f>YEAR(SalesDataTable[[#This Row],[Order Date]])</f>
        <v>2026</v>
      </c>
      <c r="D668" s="19" t="str">
        <f>"Q"&amp;ROUNDUP(MONTH(SalesDataTable[[#This Row],[Order Date]])/3,0)</f>
        <v>Q2</v>
      </c>
      <c r="E668" s="17">
        <f>MONTH(SalesDataTable[[#This Row],[Order Date]])</f>
        <v>4</v>
      </c>
      <c r="F668" s="19" t="str">
        <f>TEXT(SalesDataTable[[#This Row],[Order Date]],"MMM")</f>
        <v>Apr</v>
      </c>
      <c r="G668" s="4" t="s">
        <v>6</v>
      </c>
      <c r="H668" s="4" t="s">
        <v>43</v>
      </c>
      <c r="I668" s="4" t="s">
        <v>28</v>
      </c>
      <c r="J668" s="4" t="s">
        <v>3</v>
      </c>
      <c r="K668" s="4" t="s">
        <v>34</v>
      </c>
      <c r="L668" s="4" t="s">
        <v>35</v>
      </c>
      <c r="M668" s="8">
        <v>2</v>
      </c>
      <c r="N668" s="5">
        <v>40.85</v>
      </c>
      <c r="O668" s="6">
        <v>0</v>
      </c>
      <c r="P668" s="5">
        <v>14.99</v>
      </c>
      <c r="Q668" s="5">
        <f t="shared" si="40"/>
        <v>81.7</v>
      </c>
      <c r="R668" s="5">
        <f t="shared" si="41"/>
        <v>29.98</v>
      </c>
      <c r="S668" s="5">
        <f t="shared" si="42"/>
        <v>51.72</v>
      </c>
      <c r="T668" s="7">
        <f t="shared" si="43"/>
        <v>0.633047735618115</v>
      </c>
    </row>
    <row r="669" spans="1:20" ht="15.6">
      <c r="A669" s="2">
        <v>3969</v>
      </c>
      <c r="B669" s="3">
        <v>46137</v>
      </c>
      <c r="C669" s="17">
        <f>YEAR(SalesDataTable[[#This Row],[Order Date]])</f>
        <v>2026</v>
      </c>
      <c r="D669" s="19" t="str">
        <f>"Q"&amp;ROUNDUP(MONTH(SalesDataTable[[#This Row],[Order Date]])/3,0)</f>
        <v>Q2</v>
      </c>
      <c r="E669" s="17">
        <f>MONTH(SalesDataTable[[#This Row],[Order Date]])</f>
        <v>4</v>
      </c>
      <c r="F669" s="19" t="str">
        <f>TEXT(SalesDataTable[[#This Row],[Order Date]],"MMM")</f>
        <v>Apr</v>
      </c>
      <c r="G669" s="4" t="s">
        <v>20</v>
      </c>
      <c r="H669" s="4" t="s">
        <v>33</v>
      </c>
      <c r="I669" s="4" t="s">
        <v>28</v>
      </c>
      <c r="J669" s="4" t="s">
        <v>3</v>
      </c>
      <c r="K669" s="4" t="s">
        <v>9</v>
      </c>
      <c r="L669" s="4" t="s">
        <v>10</v>
      </c>
      <c r="M669" s="8">
        <v>1</v>
      </c>
      <c r="N669" s="5">
        <v>92.91</v>
      </c>
      <c r="O669" s="6">
        <v>0.05</v>
      </c>
      <c r="P669" s="5">
        <v>46</v>
      </c>
      <c r="Q669" s="5">
        <f t="shared" si="40"/>
        <v>88.264499999999998</v>
      </c>
      <c r="R669" s="5">
        <f t="shared" si="41"/>
        <v>46</v>
      </c>
      <c r="S669" s="5">
        <f t="shared" si="42"/>
        <v>42.264499999999998</v>
      </c>
      <c r="T669" s="7">
        <f t="shared" si="43"/>
        <v>0.4788391709010984</v>
      </c>
    </row>
    <row r="670" spans="1:20" ht="15.6">
      <c r="A670" s="2">
        <v>4190</v>
      </c>
      <c r="B670" s="3">
        <v>46137</v>
      </c>
      <c r="C670" s="17">
        <f>YEAR(SalesDataTable[[#This Row],[Order Date]])</f>
        <v>2026</v>
      </c>
      <c r="D670" s="19" t="str">
        <f>"Q"&amp;ROUNDUP(MONTH(SalesDataTable[[#This Row],[Order Date]])/3,0)</f>
        <v>Q2</v>
      </c>
      <c r="E670" s="17">
        <f>MONTH(SalesDataTable[[#This Row],[Order Date]])</f>
        <v>4</v>
      </c>
      <c r="F670" s="19" t="str">
        <f>TEXT(SalesDataTable[[#This Row],[Order Date]],"MMM")</f>
        <v>Apr</v>
      </c>
      <c r="G670" s="4" t="s">
        <v>20</v>
      </c>
      <c r="H670" s="4" t="s">
        <v>47</v>
      </c>
      <c r="I670" s="4" t="s">
        <v>2</v>
      </c>
      <c r="J670" s="4" t="s">
        <v>13</v>
      </c>
      <c r="K670" s="4" t="s">
        <v>9</v>
      </c>
      <c r="L670" s="4" t="s">
        <v>37</v>
      </c>
      <c r="M670" s="8">
        <v>1</v>
      </c>
      <c r="N670" s="5">
        <v>152.01</v>
      </c>
      <c r="O670" s="6">
        <v>0</v>
      </c>
      <c r="P670" s="5">
        <v>80.33</v>
      </c>
      <c r="Q670" s="5">
        <f t="shared" si="40"/>
        <v>152.01</v>
      </c>
      <c r="R670" s="5">
        <f t="shared" si="41"/>
        <v>80.33</v>
      </c>
      <c r="S670" s="5">
        <f t="shared" si="42"/>
        <v>71.679999999999993</v>
      </c>
      <c r="T670" s="7">
        <f t="shared" si="43"/>
        <v>0.47154792447865268</v>
      </c>
    </row>
    <row r="671" spans="1:20" ht="15.6">
      <c r="A671" s="2">
        <v>4442</v>
      </c>
      <c r="B671" s="3">
        <v>46137</v>
      </c>
      <c r="C671" s="17">
        <f>YEAR(SalesDataTable[[#This Row],[Order Date]])</f>
        <v>2026</v>
      </c>
      <c r="D671" s="19" t="str">
        <f>"Q"&amp;ROUNDUP(MONTH(SalesDataTable[[#This Row],[Order Date]])/3,0)</f>
        <v>Q2</v>
      </c>
      <c r="E671" s="17">
        <f>MONTH(SalesDataTable[[#This Row],[Order Date]])</f>
        <v>4</v>
      </c>
      <c r="F671" s="19" t="str">
        <f>TEXT(SalesDataTable[[#This Row],[Order Date]],"MMM")</f>
        <v>Apr</v>
      </c>
      <c r="G671" s="4" t="s">
        <v>6</v>
      </c>
      <c r="H671" s="4" t="s">
        <v>27</v>
      </c>
      <c r="I671" s="4" t="s">
        <v>28</v>
      </c>
      <c r="J671" s="4" t="s">
        <v>13</v>
      </c>
      <c r="K671" s="4" t="s">
        <v>14</v>
      </c>
      <c r="L671" s="4" t="s">
        <v>15</v>
      </c>
      <c r="M671" s="8">
        <v>1</v>
      </c>
      <c r="N671" s="5">
        <v>36.65</v>
      </c>
      <c r="O671" s="6">
        <v>0</v>
      </c>
      <c r="P671" s="5">
        <v>13.28</v>
      </c>
      <c r="Q671" s="5">
        <f t="shared" si="40"/>
        <v>36.65</v>
      </c>
      <c r="R671" s="5">
        <f t="shared" si="41"/>
        <v>13.28</v>
      </c>
      <c r="S671" s="5">
        <f t="shared" si="42"/>
        <v>23.369999999999997</v>
      </c>
      <c r="T671" s="7">
        <f t="shared" si="43"/>
        <v>0.63765347885402446</v>
      </c>
    </row>
    <row r="672" spans="1:20" ht="15.6">
      <c r="A672" s="2">
        <v>228</v>
      </c>
      <c r="B672" s="3">
        <v>46138</v>
      </c>
      <c r="C672" s="17">
        <f>YEAR(SalesDataTable[[#This Row],[Order Date]])</f>
        <v>2026</v>
      </c>
      <c r="D672" s="19" t="str">
        <f>"Q"&amp;ROUNDUP(MONTH(SalesDataTable[[#This Row],[Order Date]])/3,0)</f>
        <v>Q2</v>
      </c>
      <c r="E672" s="17">
        <f>MONTH(SalesDataTable[[#This Row],[Order Date]])</f>
        <v>4</v>
      </c>
      <c r="F672" s="19" t="str">
        <f>TEXT(SalesDataTable[[#This Row],[Order Date]],"MMM")</f>
        <v>Apr</v>
      </c>
      <c r="G672" s="4" t="s">
        <v>20</v>
      </c>
      <c r="H672" s="4" t="s">
        <v>33</v>
      </c>
      <c r="I672" s="4" t="s">
        <v>2</v>
      </c>
      <c r="J672" s="4" t="s">
        <v>3</v>
      </c>
      <c r="K672" s="4" t="s">
        <v>23</v>
      </c>
      <c r="L672" s="4" t="s">
        <v>40</v>
      </c>
      <c r="M672" s="8">
        <v>5</v>
      </c>
      <c r="N672" s="5">
        <v>80.819999999999993</v>
      </c>
      <c r="O672" s="6">
        <v>0</v>
      </c>
      <c r="P672" s="5">
        <v>40.47</v>
      </c>
      <c r="Q672" s="5">
        <f t="shared" si="40"/>
        <v>404.09999999999997</v>
      </c>
      <c r="R672" s="5">
        <f t="shared" si="41"/>
        <v>202.35</v>
      </c>
      <c r="S672" s="5">
        <f t="shared" si="42"/>
        <v>201.74999999999997</v>
      </c>
      <c r="T672" s="7">
        <f t="shared" si="43"/>
        <v>0.49925760950259834</v>
      </c>
    </row>
    <row r="673" spans="1:20" ht="15.6">
      <c r="A673" s="2">
        <v>2101</v>
      </c>
      <c r="B673" s="3">
        <v>46138</v>
      </c>
      <c r="C673" s="17">
        <f>YEAR(SalesDataTable[[#This Row],[Order Date]])</f>
        <v>2026</v>
      </c>
      <c r="D673" s="19" t="str">
        <f>"Q"&amp;ROUNDUP(MONTH(SalesDataTable[[#This Row],[Order Date]])/3,0)</f>
        <v>Q2</v>
      </c>
      <c r="E673" s="17">
        <f>MONTH(SalesDataTable[[#This Row],[Order Date]])</f>
        <v>4</v>
      </c>
      <c r="F673" s="19" t="str">
        <f>TEXT(SalesDataTable[[#This Row],[Order Date]],"MMM")</f>
        <v>Apr</v>
      </c>
      <c r="G673" s="4" t="s">
        <v>20</v>
      </c>
      <c r="H673" s="4" t="s">
        <v>21</v>
      </c>
      <c r="I673" s="4" t="s">
        <v>2</v>
      </c>
      <c r="J673" s="4" t="s">
        <v>13</v>
      </c>
      <c r="K673" s="4" t="s">
        <v>9</v>
      </c>
      <c r="L673" s="4" t="s">
        <v>17</v>
      </c>
      <c r="M673" s="8">
        <v>4</v>
      </c>
      <c r="N673" s="5">
        <v>144.69999999999999</v>
      </c>
      <c r="O673" s="6">
        <v>0</v>
      </c>
      <c r="P673" s="5">
        <v>79.41</v>
      </c>
      <c r="Q673" s="5">
        <f t="shared" si="40"/>
        <v>578.79999999999995</v>
      </c>
      <c r="R673" s="5">
        <f t="shared" si="41"/>
        <v>317.64</v>
      </c>
      <c r="S673" s="5">
        <f t="shared" si="42"/>
        <v>261.15999999999997</v>
      </c>
      <c r="T673" s="7">
        <f t="shared" si="43"/>
        <v>0.45120939875604699</v>
      </c>
    </row>
    <row r="674" spans="1:20" ht="15.6">
      <c r="A674" s="2">
        <v>2590</v>
      </c>
      <c r="B674" s="3">
        <v>46138</v>
      </c>
      <c r="C674" s="17">
        <f>YEAR(SalesDataTable[[#This Row],[Order Date]])</f>
        <v>2026</v>
      </c>
      <c r="D674" s="19" t="str">
        <f>"Q"&amp;ROUNDUP(MONTH(SalesDataTable[[#This Row],[Order Date]])/3,0)</f>
        <v>Q2</v>
      </c>
      <c r="E674" s="17">
        <f>MONTH(SalesDataTable[[#This Row],[Order Date]])</f>
        <v>4</v>
      </c>
      <c r="F674" s="19" t="str">
        <f>TEXT(SalesDataTable[[#This Row],[Order Date]],"MMM")</f>
        <v>Apr</v>
      </c>
      <c r="G674" s="4" t="s">
        <v>6</v>
      </c>
      <c r="H674" s="4" t="s">
        <v>27</v>
      </c>
      <c r="I674" s="4" t="s">
        <v>19</v>
      </c>
      <c r="J674" s="4" t="s">
        <v>13</v>
      </c>
      <c r="K674" s="4" t="s">
        <v>34</v>
      </c>
      <c r="L674" s="4" t="s">
        <v>42</v>
      </c>
      <c r="M674" s="8">
        <v>2</v>
      </c>
      <c r="N674" s="5">
        <v>36.51</v>
      </c>
      <c r="O674" s="6">
        <v>0.1</v>
      </c>
      <c r="P674" s="5">
        <v>14.18</v>
      </c>
      <c r="Q674" s="5">
        <f t="shared" si="40"/>
        <v>65.718000000000004</v>
      </c>
      <c r="R674" s="5">
        <f t="shared" si="41"/>
        <v>28.36</v>
      </c>
      <c r="S674" s="5">
        <f t="shared" si="42"/>
        <v>37.358000000000004</v>
      </c>
      <c r="T674" s="7">
        <f t="shared" si="43"/>
        <v>0.56845917404668433</v>
      </c>
    </row>
    <row r="675" spans="1:20" ht="15.6">
      <c r="A675" s="2">
        <v>2957</v>
      </c>
      <c r="B675" s="3">
        <v>46138</v>
      </c>
      <c r="C675" s="17">
        <f>YEAR(SalesDataTable[[#This Row],[Order Date]])</f>
        <v>2026</v>
      </c>
      <c r="D675" s="19" t="str">
        <f>"Q"&amp;ROUNDUP(MONTH(SalesDataTable[[#This Row],[Order Date]])/3,0)</f>
        <v>Q2</v>
      </c>
      <c r="E675" s="17">
        <f>MONTH(SalesDataTable[[#This Row],[Order Date]])</f>
        <v>4</v>
      </c>
      <c r="F675" s="19" t="str">
        <f>TEXT(SalesDataTable[[#This Row],[Order Date]],"MMM")</f>
        <v>Apr</v>
      </c>
      <c r="G675" s="4" t="s">
        <v>20</v>
      </c>
      <c r="H675" s="4" t="s">
        <v>31</v>
      </c>
      <c r="I675" s="4" t="s">
        <v>28</v>
      </c>
      <c r="J675" s="4" t="s">
        <v>13</v>
      </c>
      <c r="K675" s="4" t="s">
        <v>14</v>
      </c>
      <c r="L675" s="4" t="s">
        <v>15</v>
      </c>
      <c r="M675" s="8">
        <v>3</v>
      </c>
      <c r="N675" s="5">
        <v>36.58</v>
      </c>
      <c r="O675" s="6">
        <v>0.05</v>
      </c>
      <c r="P675" s="5">
        <v>13.71</v>
      </c>
      <c r="Q675" s="5">
        <f t="shared" si="40"/>
        <v>104.25299999999999</v>
      </c>
      <c r="R675" s="5">
        <f t="shared" si="41"/>
        <v>41.13</v>
      </c>
      <c r="S675" s="5">
        <f t="shared" si="42"/>
        <v>63.122999999999983</v>
      </c>
      <c r="T675" s="7">
        <f t="shared" si="43"/>
        <v>0.60547897902218628</v>
      </c>
    </row>
    <row r="676" spans="1:20" ht="15.6">
      <c r="A676" s="2">
        <v>4270</v>
      </c>
      <c r="B676" s="3">
        <v>46138</v>
      </c>
      <c r="C676" s="17">
        <f>YEAR(SalesDataTable[[#This Row],[Order Date]])</f>
        <v>2026</v>
      </c>
      <c r="D676" s="19" t="str">
        <f>"Q"&amp;ROUNDUP(MONTH(SalesDataTable[[#This Row],[Order Date]])/3,0)</f>
        <v>Q2</v>
      </c>
      <c r="E676" s="17">
        <f>MONTH(SalesDataTable[[#This Row],[Order Date]])</f>
        <v>4</v>
      </c>
      <c r="F676" s="19" t="str">
        <f>TEXT(SalesDataTable[[#This Row],[Order Date]],"MMM")</f>
        <v>Apr</v>
      </c>
      <c r="G676" s="4" t="s">
        <v>20</v>
      </c>
      <c r="H676" s="4" t="s">
        <v>31</v>
      </c>
      <c r="I676" s="4" t="s">
        <v>19</v>
      </c>
      <c r="J676" s="4" t="s">
        <v>16</v>
      </c>
      <c r="K676" s="4" t="s">
        <v>23</v>
      </c>
      <c r="L676" s="4" t="s">
        <v>29</v>
      </c>
      <c r="M676" s="8">
        <v>2</v>
      </c>
      <c r="N676" s="5">
        <v>191.59</v>
      </c>
      <c r="O676" s="6">
        <v>0</v>
      </c>
      <c r="P676" s="5">
        <v>102.52</v>
      </c>
      <c r="Q676" s="5">
        <f t="shared" si="40"/>
        <v>383.18</v>
      </c>
      <c r="R676" s="5">
        <f t="shared" si="41"/>
        <v>205.04</v>
      </c>
      <c r="S676" s="5">
        <f t="shared" si="42"/>
        <v>178.14000000000001</v>
      </c>
      <c r="T676" s="7">
        <f t="shared" si="43"/>
        <v>0.46489900307949272</v>
      </c>
    </row>
    <row r="677" spans="1:20" ht="15.6">
      <c r="A677" s="2">
        <v>4324</v>
      </c>
      <c r="B677" s="3">
        <v>46138</v>
      </c>
      <c r="C677" s="17">
        <f>YEAR(SalesDataTable[[#This Row],[Order Date]])</f>
        <v>2026</v>
      </c>
      <c r="D677" s="19" t="str">
        <f>"Q"&amp;ROUNDUP(MONTH(SalesDataTable[[#This Row],[Order Date]])/3,0)</f>
        <v>Q2</v>
      </c>
      <c r="E677" s="17">
        <f>MONTH(SalesDataTable[[#This Row],[Order Date]])</f>
        <v>4</v>
      </c>
      <c r="F677" s="19" t="str">
        <f>TEXT(SalesDataTable[[#This Row],[Order Date]],"MMM")</f>
        <v>Apr</v>
      </c>
      <c r="G677" s="4" t="s">
        <v>20</v>
      </c>
      <c r="H677" s="4" t="s">
        <v>33</v>
      </c>
      <c r="I677" s="4" t="s">
        <v>8</v>
      </c>
      <c r="J677" s="4" t="s">
        <v>16</v>
      </c>
      <c r="K677" s="4" t="s">
        <v>23</v>
      </c>
      <c r="L677" s="4" t="s">
        <v>24</v>
      </c>
      <c r="M677" s="8">
        <v>6</v>
      </c>
      <c r="N677" s="5">
        <v>337.24</v>
      </c>
      <c r="O677" s="6">
        <v>0.05</v>
      </c>
      <c r="P677" s="5">
        <v>198.63</v>
      </c>
      <c r="Q677" s="5">
        <f t="shared" si="40"/>
        <v>1922.268</v>
      </c>
      <c r="R677" s="5">
        <f t="shared" si="41"/>
        <v>1191.78</v>
      </c>
      <c r="S677" s="5">
        <f t="shared" si="42"/>
        <v>730.48800000000006</v>
      </c>
      <c r="T677" s="7">
        <f t="shared" si="43"/>
        <v>0.38001360892445801</v>
      </c>
    </row>
    <row r="678" spans="1:20" ht="15.6">
      <c r="A678" s="2">
        <v>5010</v>
      </c>
      <c r="B678" s="3">
        <v>46138</v>
      </c>
      <c r="C678" s="17">
        <f>YEAR(SalesDataTable[[#This Row],[Order Date]])</f>
        <v>2026</v>
      </c>
      <c r="D678" s="19" t="str">
        <f>"Q"&amp;ROUNDUP(MONTH(SalesDataTable[[#This Row],[Order Date]])/3,0)</f>
        <v>Q2</v>
      </c>
      <c r="E678" s="17">
        <f>MONTH(SalesDataTable[[#This Row],[Order Date]])</f>
        <v>4</v>
      </c>
      <c r="F678" s="19" t="str">
        <f>TEXT(SalesDataTable[[#This Row],[Order Date]],"MMM")</f>
        <v>Apr</v>
      </c>
      <c r="G678" s="4" t="s">
        <v>20</v>
      </c>
      <c r="H678" s="4" t="s">
        <v>31</v>
      </c>
      <c r="I678" s="4" t="s">
        <v>8</v>
      </c>
      <c r="J678" s="4" t="s">
        <v>16</v>
      </c>
      <c r="K678" s="4" t="s">
        <v>14</v>
      </c>
      <c r="L678" s="4" t="s">
        <v>32</v>
      </c>
      <c r="M678" s="8">
        <v>3</v>
      </c>
      <c r="N678" s="5">
        <v>46.2</v>
      </c>
      <c r="O678" s="6">
        <v>0.1</v>
      </c>
      <c r="P678" s="5">
        <v>18.149999999999999</v>
      </c>
      <c r="Q678" s="5">
        <f t="shared" si="40"/>
        <v>124.74000000000002</v>
      </c>
      <c r="R678" s="5">
        <f t="shared" si="41"/>
        <v>54.449999999999996</v>
      </c>
      <c r="S678" s="5">
        <f t="shared" si="42"/>
        <v>70.29000000000002</v>
      </c>
      <c r="T678" s="7">
        <f t="shared" si="43"/>
        <v>0.5634920634920636</v>
      </c>
    </row>
    <row r="679" spans="1:20" ht="15.6">
      <c r="A679" s="2">
        <v>5092</v>
      </c>
      <c r="B679" s="3">
        <v>46138</v>
      </c>
      <c r="C679" s="17">
        <f>YEAR(SalesDataTable[[#This Row],[Order Date]])</f>
        <v>2026</v>
      </c>
      <c r="D679" s="19" t="str">
        <f>"Q"&amp;ROUNDUP(MONTH(SalesDataTable[[#This Row],[Order Date]])/3,0)</f>
        <v>Q2</v>
      </c>
      <c r="E679" s="17">
        <f>MONTH(SalesDataTable[[#This Row],[Order Date]])</f>
        <v>4</v>
      </c>
      <c r="F679" s="19" t="str">
        <f>TEXT(SalesDataTable[[#This Row],[Order Date]],"MMM")</f>
        <v>Apr</v>
      </c>
      <c r="G679" s="4" t="s">
        <v>6</v>
      </c>
      <c r="H679" s="4" t="s">
        <v>7</v>
      </c>
      <c r="I679" s="4" t="s">
        <v>28</v>
      </c>
      <c r="J679" s="4" t="s">
        <v>16</v>
      </c>
      <c r="K679" s="4" t="s">
        <v>34</v>
      </c>
      <c r="L679" s="4" t="s">
        <v>45</v>
      </c>
      <c r="M679" s="8">
        <v>4</v>
      </c>
      <c r="N679" s="5">
        <v>50.84</v>
      </c>
      <c r="O679" s="6">
        <v>0.05</v>
      </c>
      <c r="P679" s="5">
        <v>22.63</v>
      </c>
      <c r="Q679" s="5">
        <f t="shared" si="40"/>
        <v>193.19200000000001</v>
      </c>
      <c r="R679" s="5">
        <f t="shared" si="41"/>
        <v>90.52</v>
      </c>
      <c r="S679" s="5">
        <f t="shared" si="42"/>
        <v>102.67200000000001</v>
      </c>
      <c r="T679" s="7">
        <f t="shared" si="43"/>
        <v>0.53145057766367143</v>
      </c>
    </row>
    <row r="680" spans="1:20" ht="15.6">
      <c r="A680" s="2">
        <v>1061</v>
      </c>
      <c r="B680" s="3">
        <v>46139</v>
      </c>
      <c r="C680" s="17">
        <f>YEAR(SalesDataTable[[#This Row],[Order Date]])</f>
        <v>2026</v>
      </c>
      <c r="D680" s="19" t="str">
        <f>"Q"&amp;ROUNDUP(MONTH(SalesDataTable[[#This Row],[Order Date]])/3,0)</f>
        <v>Q2</v>
      </c>
      <c r="E680" s="17">
        <f>MONTH(SalesDataTable[[#This Row],[Order Date]])</f>
        <v>4</v>
      </c>
      <c r="F680" s="19" t="str">
        <f>TEXT(SalesDataTable[[#This Row],[Order Date]],"MMM")</f>
        <v>Apr</v>
      </c>
      <c r="G680" s="4" t="s">
        <v>20</v>
      </c>
      <c r="H680" s="4" t="s">
        <v>47</v>
      </c>
      <c r="I680" s="4" t="s">
        <v>2</v>
      </c>
      <c r="J680" s="4" t="s">
        <v>3</v>
      </c>
      <c r="K680" s="4" t="s">
        <v>14</v>
      </c>
      <c r="L680" s="4" t="s">
        <v>48</v>
      </c>
      <c r="M680" s="8">
        <v>1</v>
      </c>
      <c r="N680" s="5">
        <v>166.5</v>
      </c>
      <c r="O680" s="6">
        <v>0</v>
      </c>
      <c r="P680" s="5">
        <v>85.55</v>
      </c>
      <c r="Q680" s="5">
        <f t="shared" si="40"/>
        <v>166.5</v>
      </c>
      <c r="R680" s="5">
        <f t="shared" si="41"/>
        <v>85.55</v>
      </c>
      <c r="S680" s="5">
        <f t="shared" si="42"/>
        <v>80.95</v>
      </c>
      <c r="T680" s="7">
        <f t="shared" si="43"/>
        <v>0.4861861861861862</v>
      </c>
    </row>
    <row r="681" spans="1:20" ht="15.6">
      <c r="A681" s="2">
        <v>1099</v>
      </c>
      <c r="B681" s="3">
        <v>46139</v>
      </c>
      <c r="C681" s="17">
        <f>YEAR(SalesDataTable[[#This Row],[Order Date]])</f>
        <v>2026</v>
      </c>
      <c r="D681" s="19" t="str">
        <f>"Q"&amp;ROUNDUP(MONTH(SalesDataTable[[#This Row],[Order Date]])/3,0)</f>
        <v>Q2</v>
      </c>
      <c r="E681" s="17">
        <f>MONTH(SalesDataTable[[#This Row],[Order Date]])</f>
        <v>4</v>
      </c>
      <c r="F681" s="19" t="str">
        <f>TEXT(SalesDataTable[[#This Row],[Order Date]],"MMM")</f>
        <v>Apr</v>
      </c>
      <c r="G681" s="4" t="s">
        <v>20</v>
      </c>
      <c r="H681" s="4" t="s">
        <v>21</v>
      </c>
      <c r="I681" s="4" t="s">
        <v>28</v>
      </c>
      <c r="J681" s="4" t="s">
        <v>13</v>
      </c>
      <c r="K681" s="4" t="s">
        <v>9</v>
      </c>
      <c r="L681" s="4" t="s">
        <v>46</v>
      </c>
      <c r="M681" s="8">
        <v>1</v>
      </c>
      <c r="N681" s="5">
        <v>70.2</v>
      </c>
      <c r="O681" s="6">
        <v>0</v>
      </c>
      <c r="P681" s="5">
        <v>32.06</v>
      </c>
      <c r="Q681" s="5">
        <f t="shared" si="40"/>
        <v>70.2</v>
      </c>
      <c r="R681" s="5">
        <f t="shared" si="41"/>
        <v>32.06</v>
      </c>
      <c r="S681" s="5">
        <f t="shared" si="42"/>
        <v>38.14</v>
      </c>
      <c r="T681" s="7">
        <f t="shared" si="43"/>
        <v>0.5433048433048433</v>
      </c>
    </row>
    <row r="682" spans="1:20" ht="15.6">
      <c r="A682" s="2">
        <v>3500</v>
      </c>
      <c r="B682" s="3">
        <v>46139</v>
      </c>
      <c r="C682" s="17">
        <f>YEAR(SalesDataTable[[#This Row],[Order Date]])</f>
        <v>2026</v>
      </c>
      <c r="D682" s="19" t="str">
        <f>"Q"&amp;ROUNDUP(MONTH(SalesDataTable[[#This Row],[Order Date]])/3,0)</f>
        <v>Q2</v>
      </c>
      <c r="E682" s="17">
        <f>MONTH(SalesDataTable[[#This Row],[Order Date]])</f>
        <v>4</v>
      </c>
      <c r="F682" s="19" t="str">
        <f>TEXT(SalesDataTable[[#This Row],[Order Date]],"MMM")</f>
        <v>Apr</v>
      </c>
      <c r="G682" s="4" t="s">
        <v>6</v>
      </c>
      <c r="H682" s="4" t="s">
        <v>43</v>
      </c>
      <c r="I682" s="4" t="s">
        <v>2</v>
      </c>
      <c r="J682" s="4" t="s">
        <v>13</v>
      </c>
      <c r="K682" s="4" t="s">
        <v>34</v>
      </c>
      <c r="L682" s="4" t="s">
        <v>45</v>
      </c>
      <c r="M682" s="8">
        <v>4</v>
      </c>
      <c r="N682" s="5">
        <v>50.67</v>
      </c>
      <c r="O682" s="6">
        <v>0</v>
      </c>
      <c r="P682" s="5">
        <v>22.62</v>
      </c>
      <c r="Q682" s="5">
        <f t="shared" si="40"/>
        <v>202.68</v>
      </c>
      <c r="R682" s="5">
        <f t="shared" si="41"/>
        <v>90.48</v>
      </c>
      <c r="S682" s="5">
        <f t="shared" si="42"/>
        <v>112.2</v>
      </c>
      <c r="T682" s="7">
        <f t="shared" si="43"/>
        <v>0.55358200118413259</v>
      </c>
    </row>
    <row r="683" spans="1:20" ht="15.6">
      <c r="A683" s="2">
        <v>3856</v>
      </c>
      <c r="B683" s="3">
        <v>46139</v>
      </c>
      <c r="C683" s="17">
        <f>YEAR(SalesDataTable[[#This Row],[Order Date]])</f>
        <v>2026</v>
      </c>
      <c r="D683" s="19" t="str">
        <f>"Q"&amp;ROUNDUP(MONTH(SalesDataTable[[#This Row],[Order Date]])/3,0)</f>
        <v>Q2</v>
      </c>
      <c r="E683" s="17">
        <f>MONTH(SalesDataTable[[#This Row],[Order Date]])</f>
        <v>4</v>
      </c>
      <c r="F683" s="19" t="str">
        <f>TEXT(SalesDataTable[[#This Row],[Order Date]],"MMM")</f>
        <v>Apr</v>
      </c>
      <c r="G683" s="4" t="s">
        <v>6</v>
      </c>
      <c r="H683" s="4" t="s">
        <v>41</v>
      </c>
      <c r="I683" s="4" t="s">
        <v>19</v>
      </c>
      <c r="J683" s="4" t="s">
        <v>13</v>
      </c>
      <c r="K683" s="4" t="s">
        <v>14</v>
      </c>
      <c r="L683" s="4" t="s">
        <v>48</v>
      </c>
      <c r="M683" s="8">
        <v>3</v>
      </c>
      <c r="N683" s="5">
        <v>161.05000000000001</v>
      </c>
      <c r="O683" s="6">
        <v>0.05</v>
      </c>
      <c r="P683" s="5">
        <v>87.43</v>
      </c>
      <c r="Q683" s="5">
        <f t="shared" si="40"/>
        <v>458.99250000000001</v>
      </c>
      <c r="R683" s="5">
        <f t="shared" si="41"/>
        <v>262.29000000000002</v>
      </c>
      <c r="S683" s="5">
        <f t="shared" si="42"/>
        <v>196.70249999999999</v>
      </c>
      <c r="T683" s="7">
        <f t="shared" si="43"/>
        <v>0.4285527541299694</v>
      </c>
    </row>
    <row r="684" spans="1:20" ht="15.6">
      <c r="A684" s="2">
        <v>4044</v>
      </c>
      <c r="B684" s="3">
        <v>46139</v>
      </c>
      <c r="C684" s="17">
        <f>YEAR(SalesDataTable[[#This Row],[Order Date]])</f>
        <v>2026</v>
      </c>
      <c r="D684" s="19" t="str">
        <f>"Q"&amp;ROUNDUP(MONTH(SalesDataTable[[#This Row],[Order Date]])/3,0)</f>
        <v>Q2</v>
      </c>
      <c r="E684" s="17">
        <f>MONTH(SalesDataTable[[#This Row],[Order Date]])</f>
        <v>4</v>
      </c>
      <c r="F684" s="19" t="str">
        <f>TEXT(SalesDataTable[[#This Row],[Order Date]],"MMM")</f>
        <v>Apr</v>
      </c>
      <c r="G684" s="4" t="s">
        <v>6</v>
      </c>
      <c r="H684" s="4" t="s">
        <v>27</v>
      </c>
      <c r="I684" s="4" t="s">
        <v>8</v>
      </c>
      <c r="J684" s="4" t="s">
        <v>13</v>
      </c>
      <c r="K684" s="4" t="s">
        <v>34</v>
      </c>
      <c r="L684" s="4" t="s">
        <v>38</v>
      </c>
      <c r="M684" s="8">
        <v>10</v>
      </c>
      <c r="N684" s="5">
        <v>124.59</v>
      </c>
      <c r="O684" s="6">
        <v>0.15</v>
      </c>
      <c r="P684" s="5">
        <v>67.14</v>
      </c>
      <c r="Q684" s="5">
        <f t="shared" si="40"/>
        <v>1059.0150000000001</v>
      </c>
      <c r="R684" s="5">
        <f t="shared" si="41"/>
        <v>671.4</v>
      </c>
      <c r="S684" s="5">
        <f t="shared" si="42"/>
        <v>387.61500000000012</v>
      </c>
      <c r="T684" s="7">
        <f t="shared" si="43"/>
        <v>0.36601464568490538</v>
      </c>
    </row>
    <row r="685" spans="1:20" ht="15.6">
      <c r="A685" s="2">
        <v>4235</v>
      </c>
      <c r="B685" s="3">
        <v>46139</v>
      </c>
      <c r="C685" s="17">
        <f>YEAR(SalesDataTable[[#This Row],[Order Date]])</f>
        <v>2026</v>
      </c>
      <c r="D685" s="19" t="str">
        <f>"Q"&amp;ROUNDUP(MONTH(SalesDataTable[[#This Row],[Order Date]])/3,0)</f>
        <v>Q2</v>
      </c>
      <c r="E685" s="17">
        <f>MONTH(SalesDataTable[[#This Row],[Order Date]])</f>
        <v>4</v>
      </c>
      <c r="F685" s="19" t="str">
        <f>TEXT(SalesDataTable[[#This Row],[Order Date]],"MMM")</f>
        <v>Apr</v>
      </c>
      <c r="G685" s="4" t="s">
        <v>11</v>
      </c>
      <c r="H685" s="4" t="s">
        <v>52</v>
      </c>
      <c r="I685" s="4" t="s">
        <v>2</v>
      </c>
      <c r="J685" s="4" t="s">
        <v>16</v>
      </c>
      <c r="K685" s="4" t="s">
        <v>34</v>
      </c>
      <c r="L685" s="4" t="s">
        <v>45</v>
      </c>
      <c r="M685" s="8">
        <v>1</v>
      </c>
      <c r="N685" s="5">
        <v>50.18</v>
      </c>
      <c r="O685" s="6">
        <v>0</v>
      </c>
      <c r="P685" s="5">
        <v>22.05</v>
      </c>
      <c r="Q685" s="5">
        <f t="shared" si="40"/>
        <v>50.18</v>
      </c>
      <c r="R685" s="5">
        <f t="shared" si="41"/>
        <v>22.05</v>
      </c>
      <c r="S685" s="5">
        <f t="shared" si="42"/>
        <v>28.13</v>
      </c>
      <c r="T685" s="7">
        <f t="shared" si="43"/>
        <v>0.56058190514149064</v>
      </c>
    </row>
    <row r="686" spans="1:20" ht="15.6">
      <c r="A686" s="2">
        <v>122</v>
      </c>
      <c r="B686" s="3">
        <v>46140</v>
      </c>
      <c r="C686" s="17">
        <f>YEAR(SalesDataTable[[#This Row],[Order Date]])</f>
        <v>2026</v>
      </c>
      <c r="D686" s="19" t="str">
        <f>"Q"&amp;ROUNDUP(MONTH(SalesDataTable[[#This Row],[Order Date]])/3,0)</f>
        <v>Q2</v>
      </c>
      <c r="E686" s="17">
        <f>MONTH(SalesDataTable[[#This Row],[Order Date]])</f>
        <v>4</v>
      </c>
      <c r="F686" s="19" t="str">
        <f>TEXT(SalesDataTable[[#This Row],[Order Date]],"MMM")</f>
        <v>Apr</v>
      </c>
      <c r="G686" s="4" t="s">
        <v>6</v>
      </c>
      <c r="H686" s="4" t="s">
        <v>41</v>
      </c>
      <c r="I686" s="4" t="s">
        <v>2</v>
      </c>
      <c r="J686" s="4" t="s">
        <v>13</v>
      </c>
      <c r="K686" s="4" t="s">
        <v>23</v>
      </c>
      <c r="L686" s="4" t="s">
        <v>40</v>
      </c>
      <c r="M686" s="8">
        <v>1</v>
      </c>
      <c r="N686" s="5">
        <v>83.38</v>
      </c>
      <c r="O686" s="6">
        <v>0</v>
      </c>
      <c r="P686" s="5">
        <v>38.979999999999997</v>
      </c>
      <c r="Q686" s="5">
        <f t="shared" si="40"/>
        <v>83.38</v>
      </c>
      <c r="R686" s="5">
        <f t="shared" si="41"/>
        <v>38.979999999999997</v>
      </c>
      <c r="S686" s="5">
        <f t="shared" si="42"/>
        <v>44.4</v>
      </c>
      <c r="T686" s="7">
        <f t="shared" si="43"/>
        <v>0.53250179899256422</v>
      </c>
    </row>
    <row r="687" spans="1:20" ht="15.6">
      <c r="A687" s="2">
        <v>239</v>
      </c>
      <c r="B687" s="3">
        <v>46140</v>
      </c>
      <c r="C687" s="17">
        <f>YEAR(SalesDataTable[[#This Row],[Order Date]])</f>
        <v>2026</v>
      </c>
      <c r="D687" s="19" t="str">
        <f>"Q"&amp;ROUNDUP(MONTH(SalesDataTable[[#This Row],[Order Date]])/3,0)</f>
        <v>Q2</v>
      </c>
      <c r="E687" s="17">
        <f>MONTH(SalesDataTable[[#This Row],[Order Date]])</f>
        <v>4</v>
      </c>
      <c r="F687" s="19" t="str">
        <f>TEXT(SalesDataTable[[#This Row],[Order Date]],"MMM")</f>
        <v>Apr</v>
      </c>
      <c r="G687" s="4" t="s">
        <v>20</v>
      </c>
      <c r="H687" s="4" t="s">
        <v>31</v>
      </c>
      <c r="I687" s="4" t="s">
        <v>2</v>
      </c>
      <c r="J687" s="4" t="s">
        <v>3</v>
      </c>
      <c r="K687" s="4" t="s">
        <v>14</v>
      </c>
      <c r="L687" s="4" t="s">
        <v>15</v>
      </c>
      <c r="M687" s="8">
        <v>1</v>
      </c>
      <c r="N687" s="5">
        <v>35.549999999999997</v>
      </c>
      <c r="O687" s="6">
        <v>0.05</v>
      </c>
      <c r="P687" s="5">
        <v>13.25</v>
      </c>
      <c r="Q687" s="5">
        <f t="shared" si="40"/>
        <v>33.772499999999994</v>
      </c>
      <c r="R687" s="5">
        <f t="shared" si="41"/>
        <v>13.25</v>
      </c>
      <c r="S687" s="5">
        <f t="shared" si="42"/>
        <v>20.522499999999994</v>
      </c>
      <c r="T687" s="7">
        <f t="shared" si="43"/>
        <v>0.60766896143311855</v>
      </c>
    </row>
    <row r="688" spans="1:20" ht="15.6">
      <c r="A688" s="2">
        <v>356</v>
      </c>
      <c r="B688" s="3">
        <v>46140</v>
      </c>
      <c r="C688" s="17">
        <f>YEAR(SalesDataTable[[#This Row],[Order Date]])</f>
        <v>2026</v>
      </c>
      <c r="D688" s="19" t="str">
        <f>"Q"&amp;ROUNDUP(MONTH(SalesDataTable[[#This Row],[Order Date]])/3,0)</f>
        <v>Q2</v>
      </c>
      <c r="E688" s="17">
        <f>MONTH(SalesDataTable[[#This Row],[Order Date]])</f>
        <v>4</v>
      </c>
      <c r="F688" s="19" t="str">
        <f>TEXT(SalesDataTable[[#This Row],[Order Date]],"MMM")</f>
        <v>Apr</v>
      </c>
      <c r="G688" s="4" t="s">
        <v>20</v>
      </c>
      <c r="H688" s="4" t="s">
        <v>33</v>
      </c>
      <c r="I688" s="4" t="s">
        <v>19</v>
      </c>
      <c r="J688" s="4" t="s">
        <v>13</v>
      </c>
      <c r="K688" s="4" t="s">
        <v>9</v>
      </c>
      <c r="L688" s="4" t="s">
        <v>37</v>
      </c>
      <c r="M688" s="8">
        <v>1</v>
      </c>
      <c r="N688" s="5">
        <v>154.36000000000001</v>
      </c>
      <c r="O688" s="6">
        <v>0</v>
      </c>
      <c r="P688" s="5">
        <v>77.760000000000005</v>
      </c>
      <c r="Q688" s="5">
        <f t="shared" si="40"/>
        <v>154.36000000000001</v>
      </c>
      <c r="R688" s="5">
        <f t="shared" si="41"/>
        <v>77.760000000000005</v>
      </c>
      <c r="S688" s="5">
        <f t="shared" si="42"/>
        <v>76.600000000000009</v>
      </c>
      <c r="T688" s="7">
        <f t="shared" si="43"/>
        <v>0.49624254988338951</v>
      </c>
    </row>
    <row r="689" spans="1:20" ht="15.6">
      <c r="A689" s="2">
        <v>785</v>
      </c>
      <c r="B689" s="3">
        <v>46140</v>
      </c>
      <c r="C689" s="17">
        <f>YEAR(SalesDataTable[[#This Row],[Order Date]])</f>
        <v>2026</v>
      </c>
      <c r="D689" s="19" t="str">
        <f>"Q"&amp;ROUNDUP(MONTH(SalesDataTable[[#This Row],[Order Date]])/3,0)</f>
        <v>Q2</v>
      </c>
      <c r="E689" s="17">
        <f>MONTH(SalesDataTable[[#This Row],[Order Date]])</f>
        <v>4</v>
      </c>
      <c r="F689" s="19" t="str">
        <f>TEXT(SalesDataTable[[#This Row],[Order Date]],"MMM")</f>
        <v>Apr</v>
      </c>
      <c r="G689" s="4" t="s">
        <v>0</v>
      </c>
      <c r="H689" s="4" t="s">
        <v>36</v>
      </c>
      <c r="I689" s="4" t="s">
        <v>28</v>
      </c>
      <c r="J689" s="4" t="s">
        <v>13</v>
      </c>
      <c r="K689" s="4" t="s">
        <v>9</v>
      </c>
      <c r="L689" s="4" t="s">
        <v>37</v>
      </c>
      <c r="M689" s="8">
        <v>1</v>
      </c>
      <c r="N689" s="5">
        <v>155.68</v>
      </c>
      <c r="O689" s="6">
        <v>0</v>
      </c>
      <c r="P689" s="5">
        <v>77.97</v>
      </c>
      <c r="Q689" s="5">
        <f t="shared" si="40"/>
        <v>155.68</v>
      </c>
      <c r="R689" s="5">
        <f t="shared" si="41"/>
        <v>77.97</v>
      </c>
      <c r="S689" s="5">
        <f t="shared" si="42"/>
        <v>77.710000000000008</v>
      </c>
      <c r="T689" s="7">
        <f t="shared" si="43"/>
        <v>0.49916495375128472</v>
      </c>
    </row>
    <row r="690" spans="1:20" ht="15.6">
      <c r="A690" s="2">
        <v>2325</v>
      </c>
      <c r="B690" s="3">
        <v>46140</v>
      </c>
      <c r="C690" s="17">
        <f>YEAR(SalesDataTable[[#This Row],[Order Date]])</f>
        <v>2026</v>
      </c>
      <c r="D690" s="19" t="str">
        <f>"Q"&amp;ROUNDUP(MONTH(SalesDataTable[[#This Row],[Order Date]])/3,0)</f>
        <v>Q2</v>
      </c>
      <c r="E690" s="17">
        <f>MONTH(SalesDataTable[[#This Row],[Order Date]])</f>
        <v>4</v>
      </c>
      <c r="F690" s="19" t="str">
        <f>TEXT(SalesDataTable[[#This Row],[Order Date]],"MMM")</f>
        <v>Apr</v>
      </c>
      <c r="G690" s="4" t="s">
        <v>0</v>
      </c>
      <c r="H690" s="4" t="s">
        <v>1</v>
      </c>
      <c r="I690" s="4" t="s">
        <v>2</v>
      </c>
      <c r="J690" s="4" t="s">
        <v>3</v>
      </c>
      <c r="K690" s="4" t="s">
        <v>34</v>
      </c>
      <c r="L690" s="4" t="s">
        <v>35</v>
      </c>
      <c r="M690" s="8">
        <v>1</v>
      </c>
      <c r="N690" s="5">
        <v>40.950000000000003</v>
      </c>
      <c r="O690" s="6">
        <v>0.15</v>
      </c>
      <c r="P690" s="5">
        <v>14.89</v>
      </c>
      <c r="Q690" s="5">
        <f t="shared" si="40"/>
        <v>34.807500000000005</v>
      </c>
      <c r="R690" s="5">
        <f t="shared" si="41"/>
        <v>14.89</v>
      </c>
      <c r="S690" s="5">
        <f t="shared" si="42"/>
        <v>19.917500000000004</v>
      </c>
      <c r="T690" s="7">
        <f t="shared" si="43"/>
        <v>0.57221863104216053</v>
      </c>
    </row>
    <row r="691" spans="1:20" ht="15.6">
      <c r="A691" s="2">
        <v>2566</v>
      </c>
      <c r="B691" s="3">
        <v>46140</v>
      </c>
      <c r="C691" s="17">
        <f>YEAR(SalesDataTable[[#This Row],[Order Date]])</f>
        <v>2026</v>
      </c>
      <c r="D691" s="19" t="str">
        <f>"Q"&amp;ROUNDUP(MONTH(SalesDataTable[[#This Row],[Order Date]])/3,0)</f>
        <v>Q2</v>
      </c>
      <c r="E691" s="17">
        <f>MONTH(SalesDataTable[[#This Row],[Order Date]])</f>
        <v>4</v>
      </c>
      <c r="F691" s="19" t="str">
        <f>TEXT(SalesDataTable[[#This Row],[Order Date]],"MMM")</f>
        <v>Apr</v>
      </c>
      <c r="G691" s="4" t="s">
        <v>20</v>
      </c>
      <c r="H691" s="4" t="s">
        <v>47</v>
      </c>
      <c r="I691" s="4" t="s">
        <v>28</v>
      </c>
      <c r="J691" s="4" t="s">
        <v>3</v>
      </c>
      <c r="K691" s="4" t="s">
        <v>14</v>
      </c>
      <c r="L691" s="4" t="s">
        <v>32</v>
      </c>
      <c r="M691" s="8">
        <v>3</v>
      </c>
      <c r="N691" s="5">
        <v>47.28</v>
      </c>
      <c r="O691" s="6">
        <v>0.05</v>
      </c>
      <c r="P691" s="5">
        <v>18.52</v>
      </c>
      <c r="Q691" s="5">
        <f t="shared" si="40"/>
        <v>134.74799999999999</v>
      </c>
      <c r="R691" s="5">
        <f t="shared" si="41"/>
        <v>55.56</v>
      </c>
      <c r="S691" s="5">
        <f t="shared" si="42"/>
        <v>79.187999999999988</v>
      </c>
      <c r="T691" s="7">
        <f t="shared" si="43"/>
        <v>0.58767477068305274</v>
      </c>
    </row>
    <row r="692" spans="1:20" ht="15.6">
      <c r="A692" s="2">
        <v>3105</v>
      </c>
      <c r="B692" s="3">
        <v>46140</v>
      </c>
      <c r="C692" s="17">
        <f>YEAR(SalesDataTable[[#This Row],[Order Date]])</f>
        <v>2026</v>
      </c>
      <c r="D692" s="19" t="str">
        <f>"Q"&amp;ROUNDUP(MONTH(SalesDataTable[[#This Row],[Order Date]])/3,0)</f>
        <v>Q2</v>
      </c>
      <c r="E692" s="17">
        <f>MONTH(SalesDataTable[[#This Row],[Order Date]])</f>
        <v>4</v>
      </c>
      <c r="F692" s="19" t="str">
        <f>TEXT(SalesDataTable[[#This Row],[Order Date]],"MMM")</f>
        <v>Apr</v>
      </c>
      <c r="G692" s="4" t="s">
        <v>20</v>
      </c>
      <c r="H692" s="4" t="s">
        <v>31</v>
      </c>
      <c r="I692" s="4" t="s">
        <v>2</v>
      </c>
      <c r="J692" s="4" t="s">
        <v>3</v>
      </c>
      <c r="K692" s="4" t="s">
        <v>34</v>
      </c>
      <c r="L692" s="4" t="s">
        <v>45</v>
      </c>
      <c r="M692" s="8">
        <v>4</v>
      </c>
      <c r="N692" s="5">
        <v>51.57</v>
      </c>
      <c r="O692" s="6">
        <v>0.1</v>
      </c>
      <c r="P692" s="5">
        <v>22.58</v>
      </c>
      <c r="Q692" s="5">
        <f t="shared" si="40"/>
        <v>185.65200000000002</v>
      </c>
      <c r="R692" s="5">
        <f t="shared" si="41"/>
        <v>90.32</v>
      </c>
      <c r="S692" s="5">
        <f t="shared" si="42"/>
        <v>95.332000000000022</v>
      </c>
      <c r="T692" s="7">
        <f t="shared" si="43"/>
        <v>0.51349837330058401</v>
      </c>
    </row>
    <row r="693" spans="1:20" ht="15.6">
      <c r="A693" s="2">
        <v>3167</v>
      </c>
      <c r="B693" s="3">
        <v>46140</v>
      </c>
      <c r="C693" s="17">
        <f>YEAR(SalesDataTable[[#This Row],[Order Date]])</f>
        <v>2026</v>
      </c>
      <c r="D693" s="19" t="str">
        <f>"Q"&amp;ROUNDUP(MONTH(SalesDataTable[[#This Row],[Order Date]])/3,0)</f>
        <v>Q2</v>
      </c>
      <c r="E693" s="17">
        <f>MONTH(SalesDataTable[[#This Row],[Order Date]])</f>
        <v>4</v>
      </c>
      <c r="F693" s="19" t="str">
        <f>TEXT(SalesDataTable[[#This Row],[Order Date]],"MMM")</f>
        <v>Apr</v>
      </c>
      <c r="G693" s="4" t="s">
        <v>20</v>
      </c>
      <c r="H693" s="4" t="s">
        <v>33</v>
      </c>
      <c r="I693" s="4" t="s">
        <v>2</v>
      </c>
      <c r="J693" s="4" t="s">
        <v>16</v>
      </c>
      <c r="K693" s="4" t="s">
        <v>4</v>
      </c>
      <c r="L693" s="4" t="s">
        <v>22</v>
      </c>
      <c r="M693" s="8">
        <v>1</v>
      </c>
      <c r="N693" s="5">
        <v>51.61</v>
      </c>
      <c r="O693" s="6">
        <v>0</v>
      </c>
      <c r="P693" s="5">
        <v>23</v>
      </c>
      <c r="Q693" s="5">
        <f t="shared" si="40"/>
        <v>51.61</v>
      </c>
      <c r="R693" s="5">
        <f t="shared" si="41"/>
        <v>23</v>
      </c>
      <c r="S693" s="5">
        <f t="shared" si="42"/>
        <v>28.61</v>
      </c>
      <c r="T693" s="7">
        <f t="shared" si="43"/>
        <v>0.55434993218368533</v>
      </c>
    </row>
    <row r="694" spans="1:20" ht="15.6">
      <c r="A694" s="2">
        <v>4396</v>
      </c>
      <c r="B694" s="3">
        <v>46140</v>
      </c>
      <c r="C694" s="17">
        <f>YEAR(SalesDataTable[[#This Row],[Order Date]])</f>
        <v>2026</v>
      </c>
      <c r="D694" s="19" t="str">
        <f>"Q"&amp;ROUNDUP(MONTH(SalesDataTable[[#This Row],[Order Date]])/3,0)</f>
        <v>Q2</v>
      </c>
      <c r="E694" s="17">
        <f>MONTH(SalesDataTable[[#This Row],[Order Date]])</f>
        <v>4</v>
      </c>
      <c r="F694" s="19" t="str">
        <f>TEXT(SalesDataTable[[#This Row],[Order Date]],"MMM")</f>
        <v>Apr</v>
      </c>
      <c r="G694" s="4" t="s">
        <v>0</v>
      </c>
      <c r="H694" s="4" t="s">
        <v>50</v>
      </c>
      <c r="I694" s="4" t="s">
        <v>19</v>
      </c>
      <c r="J694" s="4" t="s">
        <v>3</v>
      </c>
      <c r="K694" s="4" t="s">
        <v>34</v>
      </c>
      <c r="L694" s="4" t="s">
        <v>45</v>
      </c>
      <c r="M694" s="8">
        <v>1</v>
      </c>
      <c r="N694" s="5">
        <v>50.56</v>
      </c>
      <c r="O694" s="6">
        <v>0.05</v>
      </c>
      <c r="P694" s="5">
        <v>22.06</v>
      </c>
      <c r="Q694" s="5">
        <f t="shared" si="40"/>
        <v>48.031999999999996</v>
      </c>
      <c r="R694" s="5">
        <f t="shared" si="41"/>
        <v>22.06</v>
      </c>
      <c r="S694" s="5">
        <f t="shared" si="42"/>
        <v>25.971999999999998</v>
      </c>
      <c r="T694" s="7">
        <f t="shared" si="43"/>
        <v>0.54072285143237842</v>
      </c>
    </row>
    <row r="695" spans="1:20" ht="15.6">
      <c r="A695" s="2">
        <v>4475</v>
      </c>
      <c r="B695" s="3">
        <v>46140</v>
      </c>
      <c r="C695" s="17">
        <f>YEAR(SalesDataTable[[#This Row],[Order Date]])</f>
        <v>2026</v>
      </c>
      <c r="D695" s="19" t="str">
        <f>"Q"&amp;ROUNDUP(MONTH(SalesDataTable[[#This Row],[Order Date]])/3,0)</f>
        <v>Q2</v>
      </c>
      <c r="E695" s="17">
        <f>MONTH(SalesDataTable[[#This Row],[Order Date]])</f>
        <v>4</v>
      </c>
      <c r="F695" s="19" t="str">
        <f>TEXT(SalesDataTable[[#This Row],[Order Date]],"MMM")</f>
        <v>Apr</v>
      </c>
      <c r="G695" s="4" t="s">
        <v>11</v>
      </c>
      <c r="H695" s="4" t="s">
        <v>25</v>
      </c>
      <c r="I695" s="4" t="s">
        <v>28</v>
      </c>
      <c r="J695" s="4" t="s">
        <v>16</v>
      </c>
      <c r="K695" s="4" t="s">
        <v>14</v>
      </c>
      <c r="L695" s="4" t="s">
        <v>48</v>
      </c>
      <c r="M695" s="8">
        <v>2</v>
      </c>
      <c r="N695" s="5">
        <v>165.74</v>
      </c>
      <c r="O695" s="6">
        <v>0</v>
      </c>
      <c r="P695" s="5">
        <v>87.73</v>
      </c>
      <c r="Q695" s="5">
        <f t="shared" si="40"/>
        <v>331.48</v>
      </c>
      <c r="R695" s="5">
        <f t="shared" si="41"/>
        <v>175.46</v>
      </c>
      <c r="S695" s="5">
        <f t="shared" si="42"/>
        <v>156.02000000000001</v>
      </c>
      <c r="T695" s="7">
        <f t="shared" si="43"/>
        <v>0.47067696391939184</v>
      </c>
    </row>
    <row r="696" spans="1:20" ht="15.6">
      <c r="A696" s="2">
        <v>4482</v>
      </c>
      <c r="B696" s="3">
        <v>46140</v>
      </c>
      <c r="C696" s="17">
        <f>YEAR(SalesDataTable[[#This Row],[Order Date]])</f>
        <v>2026</v>
      </c>
      <c r="D696" s="19" t="str">
        <f>"Q"&amp;ROUNDUP(MONTH(SalesDataTable[[#This Row],[Order Date]])/3,0)</f>
        <v>Q2</v>
      </c>
      <c r="E696" s="17">
        <f>MONTH(SalesDataTable[[#This Row],[Order Date]])</f>
        <v>4</v>
      </c>
      <c r="F696" s="19" t="str">
        <f>TEXT(SalesDataTable[[#This Row],[Order Date]],"MMM")</f>
        <v>Apr</v>
      </c>
      <c r="G696" s="4" t="s">
        <v>11</v>
      </c>
      <c r="H696" s="4" t="s">
        <v>12</v>
      </c>
      <c r="I696" s="4" t="s">
        <v>2</v>
      </c>
      <c r="J696" s="4" t="s">
        <v>16</v>
      </c>
      <c r="K696" s="4" t="s">
        <v>34</v>
      </c>
      <c r="L696" s="4" t="s">
        <v>42</v>
      </c>
      <c r="M696" s="8">
        <v>3</v>
      </c>
      <c r="N696" s="5">
        <v>36.770000000000003</v>
      </c>
      <c r="O696" s="6">
        <v>0</v>
      </c>
      <c r="P696" s="5">
        <v>13.63</v>
      </c>
      <c r="Q696" s="5">
        <f t="shared" si="40"/>
        <v>110.31</v>
      </c>
      <c r="R696" s="5">
        <f t="shared" si="41"/>
        <v>40.89</v>
      </c>
      <c r="S696" s="5">
        <f t="shared" si="42"/>
        <v>69.42</v>
      </c>
      <c r="T696" s="7">
        <f t="shared" si="43"/>
        <v>0.62931737829752521</v>
      </c>
    </row>
    <row r="697" spans="1:20" ht="15.6">
      <c r="A697" s="2">
        <v>5022</v>
      </c>
      <c r="B697" s="3">
        <v>46140</v>
      </c>
      <c r="C697" s="17">
        <f>YEAR(SalesDataTable[[#This Row],[Order Date]])</f>
        <v>2026</v>
      </c>
      <c r="D697" s="19" t="str">
        <f>"Q"&amp;ROUNDUP(MONTH(SalesDataTable[[#This Row],[Order Date]])/3,0)</f>
        <v>Q2</v>
      </c>
      <c r="E697" s="17">
        <f>MONTH(SalesDataTable[[#This Row],[Order Date]])</f>
        <v>4</v>
      </c>
      <c r="F697" s="19" t="str">
        <f>TEXT(SalesDataTable[[#This Row],[Order Date]],"MMM")</f>
        <v>Apr</v>
      </c>
      <c r="G697" s="4" t="s">
        <v>20</v>
      </c>
      <c r="H697" s="4" t="s">
        <v>31</v>
      </c>
      <c r="I697" s="4" t="s">
        <v>2</v>
      </c>
      <c r="J697" s="4" t="s">
        <v>16</v>
      </c>
      <c r="K697" s="4" t="s">
        <v>23</v>
      </c>
      <c r="L697" s="4" t="s">
        <v>29</v>
      </c>
      <c r="M697" s="8">
        <v>2</v>
      </c>
      <c r="N697" s="5">
        <v>196.37</v>
      </c>
      <c r="O697" s="6">
        <v>0</v>
      </c>
      <c r="P697" s="5">
        <v>101.73</v>
      </c>
      <c r="Q697" s="5">
        <f t="shared" si="40"/>
        <v>392.74</v>
      </c>
      <c r="R697" s="5">
        <f t="shared" si="41"/>
        <v>203.46</v>
      </c>
      <c r="S697" s="5">
        <f t="shared" si="42"/>
        <v>189.28</v>
      </c>
      <c r="T697" s="7">
        <f t="shared" si="43"/>
        <v>0.48194734429902736</v>
      </c>
    </row>
    <row r="698" spans="1:20" ht="15.6">
      <c r="A698" s="2">
        <v>1304</v>
      </c>
      <c r="B698" s="3">
        <v>46141</v>
      </c>
      <c r="C698" s="17">
        <f>YEAR(SalesDataTable[[#This Row],[Order Date]])</f>
        <v>2026</v>
      </c>
      <c r="D698" s="19" t="str">
        <f>"Q"&amp;ROUNDUP(MONTH(SalesDataTable[[#This Row],[Order Date]])/3,0)</f>
        <v>Q2</v>
      </c>
      <c r="E698" s="17">
        <f>MONTH(SalesDataTable[[#This Row],[Order Date]])</f>
        <v>4</v>
      </c>
      <c r="F698" s="19" t="str">
        <f>TEXT(SalesDataTable[[#This Row],[Order Date]],"MMM")</f>
        <v>Apr</v>
      </c>
      <c r="G698" s="4" t="s">
        <v>0</v>
      </c>
      <c r="H698" s="4" t="s">
        <v>1</v>
      </c>
      <c r="I698" s="4" t="s">
        <v>28</v>
      </c>
      <c r="J698" s="4" t="s">
        <v>3</v>
      </c>
      <c r="K698" s="4" t="s">
        <v>14</v>
      </c>
      <c r="L698" s="4" t="s">
        <v>15</v>
      </c>
      <c r="M698" s="8">
        <v>2</v>
      </c>
      <c r="N698" s="5">
        <v>35.33</v>
      </c>
      <c r="O698" s="6">
        <v>0</v>
      </c>
      <c r="P698" s="5">
        <v>13.69</v>
      </c>
      <c r="Q698" s="5">
        <f t="shared" si="40"/>
        <v>70.66</v>
      </c>
      <c r="R698" s="5">
        <f t="shared" si="41"/>
        <v>27.38</v>
      </c>
      <c r="S698" s="5">
        <f t="shared" si="42"/>
        <v>43.28</v>
      </c>
      <c r="T698" s="7">
        <f t="shared" si="43"/>
        <v>0.61251061420888764</v>
      </c>
    </row>
    <row r="699" spans="1:20" ht="15.6">
      <c r="A699" s="2">
        <v>3008</v>
      </c>
      <c r="B699" s="3">
        <v>46141</v>
      </c>
      <c r="C699" s="17">
        <f>YEAR(SalesDataTable[[#This Row],[Order Date]])</f>
        <v>2026</v>
      </c>
      <c r="D699" s="19" t="str">
        <f>"Q"&amp;ROUNDUP(MONTH(SalesDataTable[[#This Row],[Order Date]])/3,0)</f>
        <v>Q2</v>
      </c>
      <c r="E699" s="17">
        <f>MONTH(SalesDataTable[[#This Row],[Order Date]])</f>
        <v>4</v>
      </c>
      <c r="F699" s="19" t="str">
        <f>TEXT(SalesDataTable[[#This Row],[Order Date]],"MMM")</f>
        <v>Apr</v>
      </c>
      <c r="G699" s="4" t="s">
        <v>11</v>
      </c>
      <c r="H699" s="4" t="s">
        <v>12</v>
      </c>
      <c r="I699" s="4" t="s">
        <v>8</v>
      </c>
      <c r="J699" s="4" t="s">
        <v>16</v>
      </c>
      <c r="K699" s="4" t="s">
        <v>14</v>
      </c>
      <c r="L699" s="4" t="s">
        <v>32</v>
      </c>
      <c r="M699" s="8">
        <v>4</v>
      </c>
      <c r="N699" s="5">
        <v>46.43</v>
      </c>
      <c r="O699" s="6">
        <v>0.1</v>
      </c>
      <c r="P699" s="5">
        <v>18.04</v>
      </c>
      <c r="Q699" s="5">
        <f t="shared" si="40"/>
        <v>167.148</v>
      </c>
      <c r="R699" s="5">
        <f t="shared" si="41"/>
        <v>72.16</v>
      </c>
      <c r="S699" s="5">
        <f t="shared" si="42"/>
        <v>94.988</v>
      </c>
      <c r="T699" s="7">
        <f t="shared" si="43"/>
        <v>0.56828678775695796</v>
      </c>
    </row>
    <row r="700" spans="1:20" ht="15.6">
      <c r="A700" s="2">
        <v>4140</v>
      </c>
      <c r="B700" s="3">
        <v>46141</v>
      </c>
      <c r="C700" s="17">
        <f>YEAR(SalesDataTable[[#This Row],[Order Date]])</f>
        <v>2026</v>
      </c>
      <c r="D700" s="19" t="str">
        <f>"Q"&amp;ROUNDUP(MONTH(SalesDataTable[[#This Row],[Order Date]])/3,0)</f>
        <v>Q2</v>
      </c>
      <c r="E700" s="17">
        <f>MONTH(SalesDataTable[[#This Row],[Order Date]])</f>
        <v>4</v>
      </c>
      <c r="F700" s="19" t="str">
        <f>TEXT(SalesDataTable[[#This Row],[Order Date]],"MMM")</f>
        <v>Apr</v>
      </c>
      <c r="G700" s="4" t="s">
        <v>20</v>
      </c>
      <c r="H700" s="4" t="s">
        <v>31</v>
      </c>
      <c r="I700" s="4" t="s">
        <v>28</v>
      </c>
      <c r="J700" s="4" t="s">
        <v>13</v>
      </c>
      <c r="K700" s="4" t="s">
        <v>34</v>
      </c>
      <c r="L700" s="4" t="s">
        <v>38</v>
      </c>
      <c r="M700" s="8">
        <v>1</v>
      </c>
      <c r="N700" s="5">
        <v>125.25</v>
      </c>
      <c r="O700" s="6">
        <v>0</v>
      </c>
      <c r="P700" s="5">
        <v>70.88</v>
      </c>
      <c r="Q700" s="5">
        <f t="shared" si="40"/>
        <v>125.25</v>
      </c>
      <c r="R700" s="5">
        <f t="shared" si="41"/>
        <v>70.88</v>
      </c>
      <c r="S700" s="5">
        <f t="shared" si="42"/>
        <v>54.370000000000005</v>
      </c>
      <c r="T700" s="7">
        <f t="shared" si="43"/>
        <v>0.43409181636726552</v>
      </c>
    </row>
    <row r="701" spans="1:20" ht="15.6">
      <c r="A701" s="2">
        <v>4151</v>
      </c>
      <c r="B701" s="3">
        <v>46141</v>
      </c>
      <c r="C701" s="17">
        <f>YEAR(SalesDataTable[[#This Row],[Order Date]])</f>
        <v>2026</v>
      </c>
      <c r="D701" s="19" t="str">
        <f>"Q"&amp;ROUNDUP(MONTH(SalesDataTable[[#This Row],[Order Date]])/3,0)</f>
        <v>Q2</v>
      </c>
      <c r="E701" s="17">
        <f>MONTH(SalesDataTable[[#This Row],[Order Date]])</f>
        <v>4</v>
      </c>
      <c r="F701" s="19" t="str">
        <f>TEXT(SalesDataTable[[#This Row],[Order Date]],"MMM")</f>
        <v>Apr</v>
      </c>
      <c r="G701" s="4" t="s">
        <v>6</v>
      </c>
      <c r="H701" s="4" t="s">
        <v>49</v>
      </c>
      <c r="I701" s="4" t="s">
        <v>2</v>
      </c>
      <c r="J701" s="4" t="s">
        <v>3</v>
      </c>
      <c r="K701" s="4" t="s">
        <v>23</v>
      </c>
      <c r="L701" s="4" t="s">
        <v>24</v>
      </c>
      <c r="M701" s="8">
        <v>1</v>
      </c>
      <c r="N701" s="5">
        <v>341.98</v>
      </c>
      <c r="O701" s="6">
        <v>0</v>
      </c>
      <c r="P701" s="5">
        <v>192.43</v>
      </c>
      <c r="Q701" s="5">
        <f t="shared" si="40"/>
        <v>341.98</v>
      </c>
      <c r="R701" s="5">
        <f t="shared" si="41"/>
        <v>192.43</v>
      </c>
      <c r="S701" s="5">
        <f t="shared" si="42"/>
        <v>149.55000000000001</v>
      </c>
      <c r="T701" s="7">
        <f t="shared" si="43"/>
        <v>0.43730627522077314</v>
      </c>
    </row>
    <row r="702" spans="1:20" ht="15.6">
      <c r="A702" s="2">
        <v>4650</v>
      </c>
      <c r="B702" s="3">
        <v>46141</v>
      </c>
      <c r="C702" s="17">
        <f>YEAR(SalesDataTable[[#This Row],[Order Date]])</f>
        <v>2026</v>
      </c>
      <c r="D702" s="19" t="str">
        <f>"Q"&amp;ROUNDUP(MONTH(SalesDataTable[[#This Row],[Order Date]])/3,0)</f>
        <v>Q2</v>
      </c>
      <c r="E702" s="17">
        <f>MONTH(SalesDataTable[[#This Row],[Order Date]])</f>
        <v>4</v>
      </c>
      <c r="F702" s="19" t="str">
        <f>TEXT(SalesDataTable[[#This Row],[Order Date]],"MMM")</f>
        <v>Apr</v>
      </c>
      <c r="G702" s="4" t="s">
        <v>6</v>
      </c>
      <c r="H702" s="4" t="s">
        <v>27</v>
      </c>
      <c r="I702" s="4" t="s">
        <v>28</v>
      </c>
      <c r="J702" s="4" t="s">
        <v>16</v>
      </c>
      <c r="K702" s="4" t="s">
        <v>34</v>
      </c>
      <c r="L702" s="4" t="s">
        <v>35</v>
      </c>
      <c r="M702" s="8">
        <v>1</v>
      </c>
      <c r="N702" s="5">
        <v>40.04</v>
      </c>
      <c r="O702" s="6">
        <v>0</v>
      </c>
      <c r="P702" s="5">
        <v>14.72</v>
      </c>
      <c r="Q702" s="5">
        <f t="shared" si="40"/>
        <v>40.04</v>
      </c>
      <c r="R702" s="5">
        <f t="shared" si="41"/>
        <v>14.72</v>
      </c>
      <c r="S702" s="5">
        <f t="shared" si="42"/>
        <v>25.32</v>
      </c>
      <c r="T702" s="7">
        <f t="shared" si="43"/>
        <v>0.63236763236763238</v>
      </c>
    </row>
    <row r="703" spans="1:20" ht="15.6">
      <c r="A703" s="2">
        <v>4897</v>
      </c>
      <c r="B703" s="3">
        <v>46141</v>
      </c>
      <c r="C703" s="17">
        <f>YEAR(SalesDataTable[[#This Row],[Order Date]])</f>
        <v>2026</v>
      </c>
      <c r="D703" s="19" t="str">
        <f>"Q"&amp;ROUNDUP(MONTH(SalesDataTable[[#This Row],[Order Date]])/3,0)</f>
        <v>Q2</v>
      </c>
      <c r="E703" s="17">
        <f>MONTH(SalesDataTable[[#This Row],[Order Date]])</f>
        <v>4</v>
      </c>
      <c r="F703" s="19" t="str">
        <f>TEXT(SalesDataTable[[#This Row],[Order Date]],"MMM")</f>
        <v>Apr</v>
      </c>
      <c r="G703" s="4" t="s">
        <v>20</v>
      </c>
      <c r="H703" s="4" t="s">
        <v>47</v>
      </c>
      <c r="I703" s="4" t="s">
        <v>2</v>
      </c>
      <c r="J703" s="4" t="s">
        <v>3</v>
      </c>
      <c r="K703" s="4" t="s">
        <v>4</v>
      </c>
      <c r="L703" s="4" t="s">
        <v>26</v>
      </c>
      <c r="M703" s="8">
        <v>3</v>
      </c>
      <c r="N703" s="5">
        <v>40.47</v>
      </c>
      <c r="O703" s="6">
        <v>0.05</v>
      </c>
      <c r="P703" s="5">
        <v>17.14</v>
      </c>
      <c r="Q703" s="5">
        <f t="shared" si="40"/>
        <v>115.33949999999999</v>
      </c>
      <c r="R703" s="5">
        <f t="shared" si="41"/>
        <v>51.42</v>
      </c>
      <c r="S703" s="5">
        <f t="shared" si="42"/>
        <v>63.919499999999985</v>
      </c>
      <c r="T703" s="7">
        <f t="shared" si="43"/>
        <v>0.5541856866034619</v>
      </c>
    </row>
    <row r="704" spans="1:20" ht="15.6">
      <c r="A704" s="2">
        <v>792</v>
      </c>
      <c r="B704" s="3">
        <v>46142</v>
      </c>
      <c r="C704" s="17">
        <f>YEAR(SalesDataTable[[#This Row],[Order Date]])</f>
        <v>2026</v>
      </c>
      <c r="D704" s="19" t="str">
        <f>"Q"&amp;ROUNDUP(MONTH(SalesDataTable[[#This Row],[Order Date]])/3,0)</f>
        <v>Q2</v>
      </c>
      <c r="E704" s="17">
        <f>MONTH(SalesDataTable[[#This Row],[Order Date]])</f>
        <v>4</v>
      </c>
      <c r="F704" s="19" t="str">
        <f>TEXT(SalesDataTable[[#This Row],[Order Date]],"MMM")</f>
        <v>Apr</v>
      </c>
      <c r="G704" s="4" t="s">
        <v>20</v>
      </c>
      <c r="H704" s="4" t="s">
        <v>33</v>
      </c>
      <c r="I704" s="4" t="s">
        <v>8</v>
      </c>
      <c r="J704" s="4" t="s">
        <v>3</v>
      </c>
      <c r="K704" s="4" t="s">
        <v>23</v>
      </c>
      <c r="L704" s="4" t="s">
        <v>40</v>
      </c>
      <c r="M704" s="8">
        <v>6</v>
      </c>
      <c r="N704" s="5">
        <v>83.7</v>
      </c>
      <c r="O704" s="6">
        <v>0.2</v>
      </c>
      <c r="P704" s="5">
        <v>38.58</v>
      </c>
      <c r="Q704" s="5">
        <f t="shared" si="40"/>
        <v>401.76000000000005</v>
      </c>
      <c r="R704" s="5">
        <f t="shared" si="41"/>
        <v>231.48</v>
      </c>
      <c r="S704" s="5">
        <f t="shared" si="42"/>
        <v>170.28000000000006</v>
      </c>
      <c r="T704" s="7">
        <f t="shared" si="43"/>
        <v>0.42383512544802876</v>
      </c>
    </row>
    <row r="705" spans="1:20" ht="15.6">
      <c r="A705" s="2">
        <v>1796</v>
      </c>
      <c r="B705" s="3">
        <v>46142</v>
      </c>
      <c r="C705" s="17">
        <f>YEAR(SalesDataTable[[#This Row],[Order Date]])</f>
        <v>2026</v>
      </c>
      <c r="D705" s="19" t="str">
        <f>"Q"&amp;ROUNDUP(MONTH(SalesDataTable[[#This Row],[Order Date]])/3,0)</f>
        <v>Q2</v>
      </c>
      <c r="E705" s="17">
        <f>MONTH(SalesDataTable[[#This Row],[Order Date]])</f>
        <v>4</v>
      </c>
      <c r="F705" s="19" t="str">
        <f>TEXT(SalesDataTable[[#This Row],[Order Date]],"MMM")</f>
        <v>Apr</v>
      </c>
      <c r="G705" s="4" t="s">
        <v>0</v>
      </c>
      <c r="H705" s="4" t="s">
        <v>50</v>
      </c>
      <c r="I705" s="4" t="s">
        <v>2</v>
      </c>
      <c r="J705" s="4" t="s">
        <v>3</v>
      </c>
      <c r="K705" s="4" t="s">
        <v>23</v>
      </c>
      <c r="L705" s="4" t="s">
        <v>40</v>
      </c>
      <c r="M705" s="8">
        <v>4</v>
      </c>
      <c r="N705" s="5">
        <v>83.27</v>
      </c>
      <c r="O705" s="6">
        <v>0</v>
      </c>
      <c r="P705" s="5">
        <v>39.979999999999997</v>
      </c>
      <c r="Q705" s="5">
        <f t="shared" si="40"/>
        <v>333.08</v>
      </c>
      <c r="R705" s="5">
        <f t="shared" si="41"/>
        <v>159.91999999999999</v>
      </c>
      <c r="S705" s="5">
        <f t="shared" si="42"/>
        <v>173.16</v>
      </c>
      <c r="T705" s="7">
        <f t="shared" si="43"/>
        <v>0.51987510507986068</v>
      </c>
    </row>
    <row r="706" spans="1:20" ht="15.6">
      <c r="A706" s="2">
        <v>3222</v>
      </c>
      <c r="B706" s="3">
        <v>46142</v>
      </c>
      <c r="C706" s="17">
        <f>YEAR(SalesDataTable[[#This Row],[Order Date]])</f>
        <v>2026</v>
      </c>
      <c r="D706" s="19" t="str">
        <f>"Q"&amp;ROUNDUP(MONTH(SalesDataTable[[#This Row],[Order Date]])/3,0)</f>
        <v>Q2</v>
      </c>
      <c r="E706" s="17">
        <f>MONTH(SalesDataTable[[#This Row],[Order Date]])</f>
        <v>4</v>
      </c>
      <c r="F706" s="19" t="str">
        <f>TEXT(SalesDataTable[[#This Row],[Order Date]],"MMM")</f>
        <v>Apr</v>
      </c>
      <c r="G706" s="4" t="s">
        <v>11</v>
      </c>
      <c r="H706" s="4" t="s">
        <v>52</v>
      </c>
      <c r="I706" s="4" t="s">
        <v>8</v>
      </c>
      <c r="J706" s="4" t="s">
        <v>16</v>
      </c>
      <c r="K706" s="4" t="s">
        <v>23</v>
      </c>
      <c r="L706" s="4" t="s">
        <v>51</v>
      </c>
      <c r="M706" s="8">
        <v>3</v>
      </c>
      <c r="N706" s="5">
        <v>126.03</v>
      </c>
      <c r="O706" s="6">
        <v>0.1</v>
      </c>
      <c r="P706" s="5">
        <v>61.75</v>
      </c>
      <c r="Q706" s="5">
        <f t="shared" ref="Q706:Q769" si="44">M706*N706*(1-O706)</f>
        <v>340.28100000000006</v>
      </c>
      <c r="R706" s="5">
        <f t="shared" ref="R706:R769" si="45">M706*P706</f>
        <v>185.25</v>
      </c>
      <c r="S706" s="5">
        <f t="shared" ref="S706:S769" si="46">Q706-R706</f>
        <v>155.03100000000006</v>
      </c>
      <c r="T706" s="7">
        <f t="shared" ref="T706:T769" si="47">IFERROR(S706/Q706,0)</f>
        <v>0.45559699189787273</v>
      </c>
    </row>
    <row r="707" spans="1:20" ht="15.6">
      <c r="A707" s="2">
        <v>3237</v>
      </c>
      <c r="B707" s="3">
        <v>46142</v>
      </c>
      <c r="C707" s="17">
        <f>YEAR(SalesDataTable[[#This Row],[Order Date]])</f>
        <v>2026</v>
      </c>
      <c r="D707" s="19" t="str">
        <f>"Q"&amp;ROUNDUP(MONTH(SalesDataTable[[#This Row],[Order Date]])/3,0)</f>
        <v>Q2</v>
      </c>
      <c r="E707" s="17">
        <f>MONTH(SalesDataTable[[#This Row],[Order Date]])</f>
        <v>4</v>
      </c>
      <c r="F707" s="19" t="str">
        <f>TEXT(SalesDataTable[[#This Row],[Order Date]],"MMM")</f>
        <v>Apr</v>
      </c>
      <c r="G707" s="4" t="s">
        <v>6</v>
      </c>
      <c r="H707" s="4" t="s">
        <v>49</v>
      </c>
      <c r="I707" s="4" t="s">
        <v>2</v>
      </c>
      <c r="J707" s="4" t="s">
        <v>13</v>
      </c>
      <c r="K707" s="4" t="s">
        <v>23</v>
      </c>
      <c r="L707" s="4" t="s">
        <v>51</v>
      </c>
      <c r="M707" s="8">
        <v>1</v>
      </c>
      <c r="N707" s="5">
        <v>122.86</v>
      </c>
      <c r="O707" s="6">
        <v>0.05</v>
      </c>
      <c r="P707" s="5">
        <v>59.22</v>
      </c>
      <c r="Q707" s="5">
        <f t="shared" si="44"/>
        <v>116.717</v>
      </c>
      <c r="R707" s="5">
        <f t="shared" si="45"/>
        <v>59.22</v>
      </c>
      <c r="S707" s="5">
        <f t="shared" si="46"/>
        <v>57.497</v>
      </c>
      <c r="T707" s="7">
        <f t="shared" si="47"/>
        <v>0.49261889870370212</v>
      </c>
    </row>
    <row r="708" spans="1:20" ht="15.6">
      <c r="A708" s="2">
        <v>3695</v>
      </c>
      <c r="B708" s="3">
        <v>46142</v>
      </c>
      <c r="C708" s="17">
        <f>YEAR(SalesDataTable[[#This Row],[Order Date]])</f>
        <v>2026</v>
      </c>
      <c r="D708" s="19" t="str">
        <f>"Q"&amp;ROUNDUP(MONTH(SalesDataTable[[#This Row],[Order Date]])/3,0)</f>
        <v>Q2</v>
      </c>
      <c r="E708" s="17">
        <f>MONTH(SalesDataTable[[#This Row],[Order Date]])</f>
        <v>4</v>
      </c>
      <c r="F708" s="19" t="str">
        <f>TEXT(SalesDataTable[[#This Row],[Order Date]],"MMM")</f>
        <v>Apr</v>
      </c>
      <c r="G708" s="4" t="s">
        <v>11</v>
      </c>
      <c r="H708" s="4" t="s">
        <v>12</v>
      </c>
      <c r="I708" s="4" t="s">
        <v>2</v>
      </c>
      <c r="J708" s="4" t="s">
        <v>13</v>
      </c>
      <c r="K708" s="4" t="s">
        <v>4</v>
      </c>
      <c r="L708" s="4" t="s">
        <v>26</v>
      </c>
      <c r="M708" s="8">
        <v>1</v>
      </c>
      <c r="N708" s="5">
        <v>39.44</v>
      </c>
      <c r="O708" s="6">
        <v>0.1</v>
      </c>
      <c r="P708" s="5">
        <v>16.63</v>
      </c>
      <c r="Q708" s="5">
        <f t="shared" si="44"/>
        <v>35.496000000000002</v>
      </c>
      <c r="R708" s="5">
        <f t="shared" si="45"/>
        <v>16.63</v>
      </c>
      <c r="S708" s="5">
        <f t="shared" si="46"/>
        <v>18.866000000000003</v>
      </c>
      <c r="T708" s="7">
        <f t="shared" si="47"/>
        <v>0.53149650664863657</v>
      </c>
    </row>
    <row r="709" spans="1:20" ht="15.6">
      <c r="A709" s="2">
        <v>5148</v>
      </c>
      <c r="B709" s="3">
        <v>46142</v>
      </c>
      <c r="C709" s="17">
        <f>YEAR(SalesDataTable[[#This Row],[Order Date]])</f>
        <v>2026</v>
      </c>
      <c r="D709" s="19" t="str">
        <f>"Q"&amp;ROUNDUP(MONTH(SalesDataTable[[#This Row],[Order Date]])/3,0)</f>
        <v>Q2</v>
      </c>
      <c r="E709" s="17">
        <f>MONTH(SalesDataTable[[#This Row],[Order Date]])</f>
        <v>4</v>
      </c>
      <c r="F709" s="19" t="str">
        <f>TEXT(SalesDataTable[[#This Row],[Order Date]],"MMM")</f>
        <v>Apr</v>
      </c>
      <c r="G709" s="4" t="s">
        <v>11</v>
      </c>
      <c r="H709" s="4" t="s">
        <v>39</v>
      </c>
      <c r="I709" s="4" t="s">
        <v>2</v>
      </c>
      <c r="J709" s="4" t="s">
        <v>3</v>
      </c>
      <c r="K709" s="4" t="s">
        <v>14</v>
      </c>
      <c r="L709" s="4" t="s">
        <v>44</v>
      </c>
      <c r="M709" s="8">
        <v>1</v>
      </c>
      <c r="N709" s="5">
        <v>130.34</v>
      </c>
      <c r="O709" s="6">
        <v>0.1</v>
      </c>
      <c r="P709" s="5">
        <v>66.680000000000007</v>
      </c>
      <c r="Q709" s="5">
        <f t="shared" si="44"/>
        <v>117.30600000000001</v>
      </c>
      <c r="R709" s="5">
        <f t="shared" si="45"/>
        <v>66.680000000000007</v>
      </c>
      <c r="S709" s="5">
        <f t="shared" si="46"/>
        <v>50.626000000000005</v>
      </c>
      <c r="T709" s="7">
        <f t="shared" si="47"/>
        <v>0.43157212759790631</v>
      </c>
    </row>
    <row r="710" spans="1:20" ht="15.6">
      <c r="A710" s="2">
        <v>534</v>
      </c>
      <c r="B710" s="3">
        <v>46143</v>
      </c>
      <c r="C710" s="17">
        <f>YEAR(SalesDataTable[[#This Row],[Order Date]])</f>
        <v>2026</v>
      </c>
      <c r="D710" s="19" t="str">
        <f>"Q"&amp;ROUNDUP(MONTH(SalesDataTable[[#This Row],[Order Date]])/3,0)</f>
        <v>Q2</v>
      </c>
      <c r="E710" s="17">
        <f>MONTH(SalesDataTable[[#This Row],[Order Date]])</f>
        <v>5</v>
      </c>
      <c r="F710" s="19" t="str">
        <f>TEXT(SalesDataTable[[#This Row],[Order Date]],"MMM")</f>
        <v>May</v>
      </c>
      <c r="G710" s="4" t="s">
        <v>6</v>
      </c>
      <c r="H710" s="4" t="s">
        <v>43</v>
      </c>
      <c r="I710" s="4" t="s">
        <v>2</v>
      </c>
      <c r="J710" s="4" t="s">
        <v>16</v>
      </c>
      <c r="K710" s="4" t="s">
        <v>9</v>
      </c>
      <c r="L710" s="4" t="s">
        <v>37</v>
      </c>
      <c r="M710" s="8">
        <v>1</v>
      </c>
      <c r="N710" s="5">
        <v>154.86000000000001</v>
      </c>
      <c r="O710" s="6">
        <v>0</v>
      </c>
      <c r="P710" s="5">
        <v>78.37</v>
      </c>
      <c r="Q710" s="5">
        <f t="shared" si="44"/>
        <v>154.86000000000001</v>
      </c>
      <c r="R710" s="5">
        <f t="shared" si="45"/>
        <v>78.37</v>
      </c>
      <c r="S710" s="5">
        <f t="shared" si="46"/>
        <v>76.490000000000009</v>
      </c>
      <c r="T710" s="7">
        <f t="shared" si="47"/>
        <v>0.49393000129148912</v>
      </c>
    </row>
    <row r="711" spans="1:20" ht="15.6">
      <c r="A711" s="2">
        <v>551</v>
      </c>
      <c r="B711" s="3">
        <v>46143</v>
      </c>
      <c r="C711" s="17">
        <f>YEAR(SalesDataTable[[#This Row],[Order Date]])</f>
        <v>2026</v>
      </c>
      <c r="D711" s="19" t="str">
        <f>"Q"&amp;ROUNDUP(MONTH(SalesDataTable[[#This Row],[Order Date]])/3,0)</f>
        <v>Q2</v>
      </c>
      <c r="E711" s="17">
        <f>MONTH(SalesDataTable[[#This Row],[Order Date]])</f>
        <v>5</v>
      </c>
      <c r="F711" s="19" t="str">
        <f>TEXT(SalesDataTable[[#This Row],[Order Date]],"MMM")</f>
        <v>May</v>
      </c>
      <c r="G711" s="4" t="s">
        <v>20</v>
      </c>
      <c r="H711" s="4" t="s">
        <v>33</v>
      </c>
      <c r="I711" s="4" t="s">
        <v>19</v>
      </c>
      <c r="J711" s="4" t="s">
        <v>3</v>
      </c>
      <c r="K711" s="4" t="s">
        <v>4</v>
      </c>
      <c r="L711" s="4" t="s">
        <v>30</v>
      </c>
      <c r="M711" s="8">
        <v>4</v>
      </c>
      <c r="N711" s="5">
        <v>103.64</v>
      </c>
      <c r="O711" s="6">
        <v>0</v>
      </c>
      <c r="P711" s="5">
        <v>50.59</v>
      </c>
      <c r="Q711" s="5">
        <f t="shared" si="44"/>
        <v>414.56</v>
      </c>
      <c r="R711" s="5">
        <f t="shared" si="45"/>
        <v>202.36</v>
      </c>
      <c r="S711" s="5">
        <f t="shared" si="46"/>
        <v>212.2</v>
      </c>
      <c r="T711" s="7">
        <f t="shared" si="47"/>
        <v>0.51186800463141646</v>
      </c>
    </row>
    <row r="712" spans="1:20" ht="15.6">
      <c r="A712" s="2">
        <v>2110</v>
      </c>
      <c r="B712" s="3">
        <v>46143</v>
      </c>
      <c r="C712" s="17">
        <f>YEAR(SalesDataTable[[#This Row],[Order Date]])</f>
        <v>2026</v>
      </c>
      <c r="D712" s="19" t="str">
        <f>"Q"&amp;ROUNDUP(MONTH(SalesDataTable[[#This Row],[Order Date]])/3,0)</f>
        <v>Q2</v>
      </c>
      <c r="E712" s="17">
        <f>MONTH(SalesDataTable[[#This Row],[Order Date]])</f>
        <v>5</v>
      </c>
      <c r="F712" s="19" t="str">
        <f>TEXT(SalesDataTable[[#This Row],[Order Date]],"MMM")</f>
        <v>May</v>
      </c>
      <c r="G712" s="4" t="s">
        <v>0</v>
      </c>
      <c r="H712" s="4" t="s">
        <v>50</v>
      </c>
      <c r="I712" s="4" t="s">
        <v>2</v>
      </c>
      <c r="J712" s="4" t="s">
        <v>3</v>
      </c>
      <c r="K712" s="4" t="s">
        <v>14</v>
      </c>
      <c r="L712" s="4" t="s">
        <v>48</v>
      </c>
      <c r="M712" s="8">
        <v>1</v>
      </c>
      <c r="N712" s="5">
        <v>164.49</v>
      </c>
      <c r="O712" s="6">
        <v>0.05</v>
      </c>
      <c r="P712" s="5">
        <v>87.81</v>
      </c>
      <c r="Q712" s="5">
        <f t="shared" si="44"/>
        <v>156.2655</v>
      </c>
      <c r="R712" s="5">
        <f t="shared" si="45"/>
        <v>87.81</v>
      </c>
      <c r="S712" s="5">
        <f t="shared" si="46"/>
        <v>68.455500000000001</v>
      </c>
      <c r="T712" s="7">
        <f t="shared" si="47"/>
        <v>0.43807174328306631</v>
      </c>
    </row>
    <row r="713" spans="1:20" ht="15.6">
      <c r="A713" s="2">
        <v>2217</v>
      </c>
      <c r="B713" s="3">
        <v>46143</v>
      </c>
      <c r="C713" s="17">
        <f>YEAR(SalesDataTable[[#This Row],[Order Date]])</f>
        <v>2026</v>
      </c>
      <c r="D713" s="19" t="str">
        <f>"Q"&amp;ROUNDUP(MONTH(SalesDataTable[[#This Row],[Order Date]])/3,0)</f>
        <v>Q2</v>
      </c>
      <c r="E713" s="17">
        <f>MONTH(SalesDataTable[[#This Row],[Order Date]])</f>
        <v>5</v>
      </c>
      <c r="F713" s="19" t="str">
        <f>TEXT(SalesDataTable[[#This Row],[Order Date]],"MMM")</f>
        <v>May</v>
      </c>
      <c r="G713" s="4" t="s">
        <v>20</v>
      </c>
      <c r="H713" s="4" t="s">
        <v>33</v>
      </c>
      <c r="I713" s="4" t="s">
        <v>8</v>
      </c>
      <c r="J713" s="4" t="s">
        <v>3</v>
      </c>
      <c r="K713" s="4" t="s">
        <v>14</v>
      </c>
      <c r="L713" s="4" t="s">
        <v>48</v>
      </c>
      <c r="M713" s="8">
        <v>3</v>
      </c>
      <c r="N713" s="5">
        <v>163.44999999999999</v>
      </c>
      <c r="O713" s="6">
        <v>0.05</v>
      </c>
      <c r="P713" s="5">
        <v>87.54</v>
      </c>
      <c r="Q713" s="5">
        <f t="shared" si="44"/>
        <v>465.83249999999992</v>
      </c>
      <c r="R713" s="5">
        <f t="shared" si="45"/>
        <v>262.62</v>
      </c>
      <c r="S713" s="5">
        <f t="shared" si="46"/>
        <v>203.21249999999992</v>
      </c>
      <c r="T713" s="7">
        <f t="shared" si="47"/>
        <v>0.4362351274331438</v>
      </c>
    </row>
    <row r="714" spans="1:20" ht="15.6">
      <c r="A714" s="2">
        <v>2544</v>
      </c>
      <c r="B714" s="3">
        <v>46143</v>
      </c>
      <c r="C714" s="17">
        <f>YEAR(SalesDataTable[[#This Row],[Order Date]])</f>
        <v>2026</v>
      </c>
      <c r="D714" s="19" t="str">
        <f>"Q"&amp;ROUNDUP(MONTH(SalesDataTable[[#This Row],[Order Date]])/3,0)</f>
        <v>Q2</v>
      </c>
      <c r="E714" s="17">
        <f>MONTH(SalesDataTable[[#This Row],[Order Date]])</f>
        <v>5</v>
      </c>
      <c r="F714" s="19" t="str">
        <f>TEXT(SalesDataTable[[#This Row],[Order Date]],"MMM")</f>
        <v>May</v>
      </c>
      <c r="G714" s="4" t="s">
        <v>20</v>
      </c>
      <c r="H714" s="4" t="s">
        <v>21</v>
      </c>
      <c r="I714" s="4" t="s">
        <v>2</v>
      </c>
      <c r="J714" s="4" t="s">
        <v>3</v>
      </c>
      <c r="K714" s="4" t="s">
        <v>9</v>
      </c>
      <c r="L714" s="4" t="s">
        <v>46</v>
      </c>
      <c r="M714" s="8">
        <v>1</v>
      </c>
      <c r="N714" s="5">
        <v>71.87</v>
      </c>
      <c r="O714" s="6">
        <v>0.05</v>
      </c>
      <c r="P714" s="5">
        <v>31.97</v>
      </c>
      <c r="Q714" s="5">
        <f t="shared" si="44"/>
        <v>68.276499999999999</v>
      </c>
      <c r="R714" s="5">
        <f t="shared" si="45"/>
        <v>31.97</v>
      </c>
      <c r="S714" s="5">
        <f t="shared" si="46"/>
        <v>36.3065</v>
      </c>
      <c r="T714" s="7">
        <f t="shared" si="47"/>
        <v>0.53175690025118449</v>
      </c>
    </row>
    <row r="715" spans="1:20" ht="15.6">
      <c r="A715" s="2">
        <v>3678</v>
      </c>
      <c r="B715" s="3">
        <v>46143</v>
      </c>
      <c r="C715" s="17">
        <f>YEAR(SalesDataTable[[#This Row],[Order Date]])</f>
        <v>2026</v>
      </c>
      <c r="D715" s="19" t="str">
        <f>"Q"&amp;ROUNDUP(MONTH(SalesDataTable[[#This Row],[Order Date]])/3,0)</f>
        <v>Q2</v>
      </c>
      <c r="E715" s="17">
        <f>MONTH(SalesDataTable[[#This Row],[Order Date]])</f>
        <v>5</v>
      </c>
      <c r="F715" s="19" t="str">
        <f>TEXT(SalesDataTable[[#This Row],[Order Date]],"MMM")</f>
        <v>May</v>
      </c>
      <c r="G715" s="4" t="s">
        <v>6</v>
      </c>
      <c r="H715" s="4" t="s">
        <v>49</v>
      </c>
      <c r="I715" s="4" t="s">
        <v>28</v>
      </c>
      <c r="J715" s="4" t="s">
        <v>3</v>
      </c>
      <c r="K715" s="4" t="s">
        <v>23</v>
      </c>
      <c r="L715" s="4" t="s">
        <v>29</v>
      </c>
      <c r="M715" s="8">
        <v>2</v>
      </c>
      <c r="N715" s="5">
        <v>194.97</v>
      </c>
      <c r="O715" s="6">
        <v>0</v>
      </c>
      <c r="P715" s="5">
        <v>101.14</v>
      </c>
      <c r="Q715" s="5">
        <f t="shared" si="44"/>
        <v>389.94</v>
      </c>
      <c r="R715" s="5">
        <f t="shared" si="45"/>
        <v>202.28</v>
      </c>
      <c r="S715" s="5">
        <f t="shared" si="46"/>
        <v>187.66</v>
      </c>
      <c r="T715" s="7">
        <f t="shared" si="47"/>
        <v>0.48125352618351541</v>
      </c>
    </row>
    <row r="716" spans="1:20" ht="15.6">
      <c r="A716" s="2">
        <v>3726</v>
      </c>
      <c r="B716" s="3">
        <v>46143</v>
      </c>
      <c r="C716" s="17">
        <f>YEAR(SalesDataTable[[#This Row],[Order Date]])</f>
        <v>2026</v>
      </c>
      <c r="D716" s="19" t="str">
        <f>"Q"&amp;ROUNDUP(MONTH(SalesDataTable[[#This Row],[Order Date]])/3,0)</f>
        <v>Q2</v>
      </c>
      <c r="E716" s="17">
        <f>MONTH(SalesDataTable[[#This Row],[Order Date]])</f>
        <v>5</v>
      </c>
      <c r="F716" s="19" t="str">
        <f>TEXT(SalesDataTable[[#This Row],[Order Date]],"MMM")</f>
        <v>May</v>
      </c>
      <c r="G716" s="4" t="s">
        <v>20</v>
      </c>
      <c r="H716" s="4" t="s">
        <v>33</v>
      </c>
      <c r="I716" s="4" t="s">
        <v>28</v>
      </c>
      <c r="J716" s="4" t="s">
        <v>3</v>
      </c>
      <c r="K716" s="4" t="s">
        <v>4</v>
      </c>
      <c r="L716" s="4" t="s">
        <v>22</v>
      </c>
      <c r="M716" s="8">
        <v>2</v>
      </c>
      <c r="N716" s="5">
        <v>49.53</v>
      </c>
      <c r="O716" s="6">
        <v>0</v>
      </c>
      <c r="P716" s="5">
        <v>22.91</v>
      </c>
      <c r="Q716" s="5">
        <f t="shared" si="44"/>
        <v>99.06</v>
      </c>
      <c r="R716" s="5">
        <f t="shared" si="45"/>
        <v>45.82</v>
      </c>
      <c r="S716" s="5">
        <f t="shared" si="46"/>
        <v>53.24</v>
      </c>
      <c r="T716" s="7">
        <f t="shared" si="47"/>
        <v>0.53745204926307288</v>
      </c>
    </row>
    <row r="717" spans="1:20" ht="15.6">
      <c r="A717" s="2">
        <v>3897</v>
      </c>
      <c r="B717" s="3">
        <v>46143</v>
      </c>
      <c r="C717" s="17">
        <f>YEAR(SalesDataTable[[#This Row],[Order Date]])</f>
        <v>2026</v>
      </c>
      <c r="D717" s="19" t="str">
        <f>"Q"&amp;ROUNDUP(MONTH(SalesDataTable[[#This Row],[Order Date]])/3,0)</f>
        <v>Q2</v>
      </c>
      <c r="E717" s="17">
        <f>MONTH(SalesDataTable[[#This Row],[Order Date]])</f>
        <v>5</v>
      </c>
      <c r="F717" s="19" t="str">
        <f>TEXT(SalesDataTable[[#This Row],[Order Date]],"MMM")</f>
        <v>May</v>
      </c>
      <c r="G717" s="4" t="s">
        <v>20</v>
      </c>
      <c r="H717" s="4" t="s">
        <v>33</v>
      </c>
      <c r="I717" s="4" t="s">
        <v>8</v>
      </c>
      <c r="J717" s="4" t="s">
        <v>16</v>
      </c>
      <c r="K717" s="4" t="s">
        <v>34</v>
      </c>
      <c r="L717" s="4" t="s">
        <v>42</v>
      </c>
      <c r="M717" s="8">
        <v>4</v>
      </c>
      <c r="N717" s="5">
        <v>35.619999999999997</v>
      </c>
      <c r="O717" s="6">
        <v>0.15</v>
      </c>
      <c r="P717" s="5">
        <v>13.76</v>
      </c>
      <c r="Q717" s="5">
        <f t="shared" si="44"/>
        <v>121.10799999999999</v>
      </c>
      <c r="R717" s="5">
        <f t="shared" si="45"/>
        <v>55.04</v>
      </c>
      <c r="S717" s="5">
        <f t="shared" si="46"/>
        <v>66.067999999999984</v>
      </c>
      <c r="T717" s="7">
        <f t="shared" si="47"/>
        <v>0.54552960993493405</v>
      </c>
    </row>
    <row r="718" spans="1:20" ht="15.6">
      <c r="A718" s="2">
        <v>1262</v>
      </c>
      <c r="B718" s="3">
        <v>46144</v>
      </c>
      <c r="C718" s="17">
        <f>YEAR(SalesDataTable[[#This Row],[Order Date]])</f>
        <v>2026</v>
      </c>
      <c r="D718" s="19" t="str">
        <f>"Q"&amp;ROUNDUP(MONTH(SalesDataTable[[#This Row],[Order Date]])/3,0)</f>
        <v>Q2</v>
      </c>
      <c r="E718" s="17">
        <f>MONTH(SalesDataTable[[#This Row],[Order Date]])</f>
        <v>5</v>
      </c>
      <c r="F718" s="19" t="str">
        <f>TEXT(SalesDataTable[[#This Row],[Order Date]],"MMM")</f>
        <v>May</v>
      </c>
      <c r="G718" s="4" t="s">
        <v>20</v>
      </c>
      <c r="H718" s="4" t="s">
        <v>31</v>
      </c>
      <c r="I718" s="4" t="s">
        <v>19</v>
      </c>
      <c r="J718" s="4" t="s">
        <v>3</v>
      </c>
      <c r="K718" s="4" t="s">
        <v>14</v>
      </c>
      <c r="L718" s="4" t="s">
        <v>32</v>
      </c>
      <c r="M718" s="8">
        <v>2</v>
      </c>
      <c r="N718" s="5">
        <v>45.47</v>
      </c>
      <c r="O718" s="6">
        <v>0</v>
      </c>
      <c r="P718" s="5">
        <v>18.37</v>
      </c>
      <c r="Q718" s="5">
        <f t="shared" si="44"/>
        <v>90.94</v>
      </c>
      <c r="R718" s="5">
        <f t="shared" si="45"/>
        <v>36.74</v>
      </c>
      <c r="S718" s="5">
        <f t="shared" si="46"/>
        <v>54.199999999999996</v>
      </c>
      <c r="T718" s="7">
        <f t="shared" si="47"/>
        <v>0.59599736089729494</v>
      </c>
    </row>
    <row r="719" spans="1:20" ht="15.6">
      <c r="A719" s="2">
        <v>2657</v>
      </c>
      <c r="B719" s="3">
        <v>46144</v>
      </c>
      <c r="C719" s="17">
        <f>YEAR(SalesDataTable[[#This Row],[Order Date]])</f>
        <v>2026</v>
      </c>
      <c r="D719" s="19" t="str">
        <f>"Q"&amp;ROUNDUP(MONTH(SalesDataTable[[#This Row],[Order Date]])/3,0)</f>
        <v>Q2</v>
      </c>
      <c r="E719" s="17">
        <f>MONTH(SalesDataTable[[#This Row],[Order Date]])</f>
        <v>5</v>
      </c>
      <c r="F719" s="19" t="str">
        <f>TEXT(SalesDataTable[[#This Row],[Order Date]],"MMM")</f>
        <v>May</v>
      </c>
      <c r="G719" s="4" t="s">
        <v>0</v>
      </c>
      <c r="H719" s="4" t="s">
        <v>1</v>
      </c>
      <c r="I719" s="4" t="s">
        <v>19</v>
      </c>
      <c r="J719" s="4" t="s">
        <v>13</v>
      </c>
      <c r="K719" s="4" t="s">
        <v>9</v>
      </c>
      <c r="L719" s="4" t="s">
        <v>17</v>
      </c>
      <c r="M719" s="8">
        <v>1</v>
      </c>
      <c r="N719" s="5">
        <v>145.68</v>
      </c>
      <c r="O719" s="6">
        <v>0</v>
      </c>
      <c r="P719" s="5">
        <v>77.8</v>
      </c>
      <c r="Q719" s="5">
        <f t="shared" si="44"/>
        <v>145.68</v>
      </c>
      <c r="R719" s="5">
        <f t="shared" si="45"/>
        <v>77.8</v>
      </c>
      <c r="S719" s="5">
        <f t="shared" si="46"/>
        <v>67.88000000000001</v>
      </c>
      <c r="T719" s="7">
        <f t="shared" si="47"/>
        <v>0.46595277320153766</v>
      </c>
    </row>
    <row r="720" spans="1:20" ht="15.6">
      <c r="A720" s="2">
        <v>3238</v>
      </c>
      <c r="B720" s="3">
        <v>46144</v>
      </c>
      <c r="C720" s="17">
        <f>YEAR(SalesDataTable[[#This Row],[Order Date]])</f>
        <v>2026</v>
      </c>
      <c r="D720" s="19" t="str">
        <f>"Q"&amp;ROUNDUP(MONTH(SalesDataTable[[#This Row],[Order Date]])/3,0)</f>
        <v>Q2</v>
      </c>
      <c r="E720" s="17">
        <f>MONTH(SalesDataTable[[#This Row],[Order Date]])</f>
        <v>5</v>
      </c>
      <c r="F720" s="19" t="str">
        <f>TEXT(SalesDataTable[[#This Row],[Order Date]],"MMM")</f>
        <v>May</v>
      </c>
      <c r="G720" s="4" t="s">
        <v>20</v>
      </c>
      <c r="H720" s="4" t="s">
        <v>33</v>
      </c>
      <c r="I720" s="4" t="s">
        <v>28</v>
      </c>
      <c r="J720" s="4" t="s">
        <v>3</v>
      </c>
      <c r="K720" s="4" t="s">
        <v>23</v>
      </c>
      <c r="L720" s="4" t="s">
        <v>40</v>
      </c>
      <c r="M720" s="8">
        <v>2</v>
      </c>
      <c r="N720" s="5">
        <v>82.65</v>
      </c>
      <c r="O720" s="6">
        <v>0.05</v>
      </c>
      <c r="P720" s="5">
        <v>40.46</v>
      </c>
      <c r="Q720" s="5">
        <f t="shared" si="44"/>
        <v>157.035</v>
      </c>
      <c r="R720" s="5">
        <f t="shared" si="45"/>
        <v>80.92</v>
      </c>
      <c r="S720" s="5">
        <f t="shared" si="46"/>
        <v>76.114999999999995</v>
      </c>
      <c r="T720" s="7">
        <f t="shared" si="47"/>
        <v>0.48470086286496639</v>
      </c>
    </row>
    <row r="721" spans="1:20" ht="15.6">
      <c r="A721" s="2">
        <v>3607</v>
      </c>
      <c r="B721" s="3">
        <v>46144</v>
      </c>
      <c r="C721" s="17">
        <f>YEAR(SalesDataTable[[#This Row],[Order Date]])</f>
        <v>2026</v>
      </c>
      <c r="D721" s="19" t="str">
        <f>"Q"&amp;ROUNDUP(MONTH(SalesDataTable[[#This Row],[Order Date]])/3,0)</f>
        <v>Q2</v>
      </c>
      <c r="E721" s="17">
        <f>MONTH(SalesDataTable[[#This Row],[Order Date]])</f>
        <v>5</v>
      </c>
      <c r="F721" s="19" t="str">
        <f>TEXT(SalesDataTable[[#This Row],[Order Date]],"MMM")</f>
        <v>May</v>
      </c>
      <c r="G721" s="4" t="s">
        <v>6</v>
      </c>
      <c r="H721" s="4" t="s">
        <v>27</v>
      </c>
      <c r="I721" s="4" t="s">
        <v>2</v>
      </c>
      <c r="J721" s="4" t="s">
        <v>16</v>
      </c>
      <c r="K721" s="4" t="s">
        <v>14</v>
      </c>
      <c r="L721" s="4" t="s">
        <v>15</v>
      </c>
      <c r="M721" s="8">
        <v>1</v>
      </c>
      <c r="N721" s="5">
        <v>36.270000000000003</v>
      </c>
      <c r="O721" s="6">
        <v>0</v>
      </c>
      <c r="P721" s="5">
        <v>13.8</v>
      </c>
      <c r="Q721" s="5">
        <f t="shared" si="44"/>
        <v>36.270000000000003</v>
      </c>
      <c r="R721" s="5">
        <f t="shared" si="45"/>
        <v>13.8</v>
      </c>
      <c r="S721" s="5">
        <f t="shared" si="46"/>
        <v>22.470000000000002</v>
      </c>
      <c r="T721" s="7">
        <f t="shared" si="47"/>
        <v>0.61952026468155497</v>
      </c>
    </row>
    <row r="722" spans="1:20" ht="15.6">
      <c r="A722" s="2">
        <v>5070</v>
      </c>
      <c r="B722" s="3">
        <v>46144</v>
      </c>
      <c r="C722" s="17">
        <f>YEAR(SalesDataTable[[#This Row],[Order Date]])</f>
        <v>2026</v>
      </c>
      <c r="D722" s="19" t="str">
        <f>"Q"&amp;ROUNDUP(MONTH(SalesDataTable[[#This Row],[Order Date]])/3,0)</f>
        <v>Q2</v>
      </c>
      <c r="E722" s="17">
        <f>MONTH(SalesDataTable[[#This Row],[Order Date]])</f>
        <v>5</v>
      </c>
      <c r="F722" s="19" t="str">
        <f>TEXT(SalesDataTable[[#This Row],[Order Date]],"MMM")</f>
        <v>May</v>
      </c>
      <c r="G722" s="4" t="s">
        <v>11</v>
      </c>
      <c r="H722" s="4" t="s">
        <v>52</v>
      </c>
      <c r="I722" s="4" t="s">
        <v>19</v>
      </c>
      <c r="J722" s="4" t="s">
        <v>13</v>
      </c>
      <c r="K722" s="4" t="s">
        <v>23</v>
      </c>
      <c r="L722" s="4" t="s">
        <v>40</v>
      </c>
      <c r="M722" s="8">
        <v>1</v>
      </c>
      <c r="N722" s="5">
        <v>80.819999999999993</v>
      </c>
      <c r="O722" s="6">
        <v>0</v>
      </c>
      <c r="P722" s="5">
        <v>39.950000000000003</v>
      </c>
      <c r="Q722" s="5">
        <f t="shared" si="44"/>
        <v>80.819999999999993</v>
      </c>
      <c r="R722" s="5">
        <f t="shared" si="45"/>
        <v>39.950000000000003</v>
      </c>
      <c r="S722" s="5">
        <f t="shared" si="46"/>
        <v>40.86999999999999</v>
      </c>
      <c r="T722" s="7">
        <f t="shared" si="47"/>
        <v>0.50569166048007907</v>
      </c>
    </row>
    <row r="723" spans="1:20" ht="15.6">
      <c r="A723" s="2">
        <v>5171</v>
      </c>
      <c r="B723" s="3">
        <v>46144</v>
      </c>
      <c r="C723" s="17">
        <f>YEAR(SalesDataTable[[#This Row],[Order Date]])</f>
        <v>2026</v>
      </c>
      <c r="D723" s="19" t="str">
        <f>"Q"&amp;ROUNDUP(MONTH(SalesDataTable[[#This Row],[Order Date]])/3,0)</f>
        <v>Q2</v>
      </c>
      <c r="E723" s="17">
        <f>MONTH(SalesDataTable[[#This Row],[Order Date]])</f>
        <v>5</v>
      </c>
      <c r="F723" s="19" t="str">
        <f>TEXT(SalesDataTable[[#This Row],[Order Date]],"MMM")</f>
        <v>May</v>
      </c>
      <c r="G723" s="4" t="s">
        <v>6</v>
      </c>
      <c r="H723" s="4" t="s">
        <v>7</v>
      </c>
      <c r="I723" s="4" t="s">
        <v>19</v>
      </c>
      <c r="J723" s="4" t="s">
        <v>13</v>
      </c>
      <c r="K723" s="4" t="s">
        <v>9</v>
      </c>
      <c r="L723" s="4" t="s">
        <v>37</v>
      </c>
      <c r="M723" s="8">
        <v>2</v>
      </c>
      <c r="N723" s="5">
        <v>157.84</v>
      </c>
      <c r="O723" s="6">
        <v>0.1</v>
      </c>
      <c r="P723" s="5">
        <v>79.28</v>
      </c>
      <c r="Q723" s="5">
        <f t="shared" si="44"/>
        <v>284.11200000000002</v>
      </c>
      <c r="R723" s="5">
        <f t="shared" si="45"/>
        <v>158.56</v>
      </c>
      <c r="S723" s="5">
        <f t="shared" si="46"/>
        <v>125.55200000000002</v>
      </c>
      <c r="T723" s="7">
        <f t="shared" si="47"/>
        <v>0.44191023258433298</v>
      </c>
    </row>
    <row r="724" spans="1:20" ht="15.6">
      <c r="A724" s="2">
        <v>617</v>
      </c>
      <c r="B724" s="3">
        <v>46145</v>
      </c>
      <c r="C724" s="17">
        <f>YEAR(SalesDataTable[[#This Row],[Order Date]])</f>
        <v>2026</v>
      </c>
      <c r="D724" s="19" t="str">
        <f>"Q"&amp;ROUNDUP(MONTH(SalesDataTable[[#This Row],[Order Date]])/3,0)</f>
        <v>Q2</v>
      </c>
      <c r="E724" s="17">
        <f>MONTH(SalesDataTable[[#This Row],[Order Date]])</f>
        <v>5</v>
      </c>
      <c r="F724" s="19" t="str">
        <f>TEXT(SalesDataTable[[#This Row],[Order Date]],"MMM")</f>
        <v>May</v>
      </c>
      <c r="G724" s="4" t="s">
        <v>6</v>
      </c>
      <c r="H724" s="4" t="s">
        <v>49</v>
      </c>
      <c r="I724" s="4" t="s">
        <v>28</v>
      </c>
      <c r="J724" s="4" t="s">
        <v>3</v>
      </c>
      <c r="K724" s="4" t="s">
        <v>34</v>
      </c>
      <c r="L724" s="4" t="s">
        <v>42</v>
      </c>
      <c r="M724" s="8">
        <v>4</v>
      </c>
      <c r="N724" s="5">
        <v>36.909999999999997</v>
      </c>
      <c r="O724" s="6">
        <v>0.1</v>
      </c>
      <c r="P724" s="5">
        <v>13.85</v>
      </c>
      <c r="Q724" s="5">
        <f t="shared" si="44"/>
        <v>132.876</v>
      </c>
      <c r="R724" s="5">
        <f t="shared" si="45"/>
        <v>55.4</v>
      </c>
      <c r="S724" s="5">
        <f t="shared" si="46"/>
        <v>77.475999999999999</v>
      </c>
      <c r="T724" s="7">
        <f t="shared" si="47"/>
        <v>0.58306992985941775</v>
      </c>
    </row>
    <row r="725" spans="1:20" ht="15.6">
      <c r="A725" s="2">
        <v>849</v>
      </c>
      <c r="B725" s="3">
        <v>46145</v>
      </c>
      <c r="C725" s="17">
        <f>YEAR(SalesDataTable[[#This Row],[Order Date]])</f>
        <v>2026</v>
      </c>
      <c r="D725" s="19" t="str">
        <f>"Q"&amp;ROUNDUP(MONTH(SalesDataTable[[#This Row],[Order Date]])/3,0)</f>
        <v>Q2</v>
      </c>
      <c r="E725" s="17">
        <f>MONTH(SalesDataTable[[#This Row],[Order Date]])</f>
        <v>5</v>
      </c>
      <c r="F725" s="19" t="str">
        <f>TEXT(SalesDataTable[[#This Row],[Order Date]],"MMM")</f>
        <v>May</v>
      </c>
      <c r="G725" s="4" t="s">
        <v>6</v>
      </c>
      <c r="H725" s="4" t="s">
        <v>49</v>
      </c>
      <c r="I725" s="4" t="s">
        <v>8</v>
      </c>
      <c r="J725" s="4" t="s">
        <v>16</v>
      </c>
      <c r="K725" s="4" t="s">
        <v>23</v>
      </c>
      <c r="L725" s="4" t="s">
        <v>29</v>
      </c>
      <c r="M725" s="8">
        <v>3</v>
      </c>
      <c r="N725" s="5">
        <v>193.18</v>
      </c>
      <c r="O725" s="6">
        <v>0.1</v>
      </c>
      <c r="P725" s="5">
        <v>102.31</v>
      </c>
      <c r="Q725" s="5">
        <f t="shared" si="44"/>
        <v>521.58600000000001</v>
      </c>
      <c r="R725" s="5">
        <f t="shared" si="45"/>
        <v>306.93</v>
      </c>
      <c r="S725" s="5">
        <f t="shared" si="46"/>
        <v>214.65600000000001</v>
      </c>
      <c r="T725" s="7">
        <f t="shared" si="47"/>
        <v>0.41154478839539405</v>
      </c>
    </row>
    <row r="726" spans="1:20" ht="15.6">
      <c r="A726" s="2">
        <v>956</v>
      </c>
      <c r="B726" s="3">
        <v>46145</v>
      </c>
      <c r="C726" s="17">
        <f>YEAR(SalesDataTable[[#This Row],[Order Date]])</f>
        <v>2026</v>
      </c>
      <c r="D726" s="19" t="str">
        <f>"Q"&amp;ROUNDUP(MONTH(SalesDataTable[[#This Row],[Order Date]])/3,0)</f>
        <v>Q2</v>
      </c>
      <c r="E726" s="17">
        <f>MONTH(SalesDataTable[[#This Row],[Order Date]])</f>
        <v>5</v>
      </c>
      <c r="F726" s="19" t="str">
        <f>TEXT(SalesDataTable[[#This Row],[Order Date]],"MMM")</f>
        <v>May</v>
      </c>
      <c r="G726" s="4" t="s">
        <v>0</v>
      </c>
      <c r="H726" s="4" t="s">
        <v>50</v>
      </c>
      <c r="I726" s="4" t="s">
        <v>2</v>
      </c>
      <c r="J726" s="4" t="s">
        <v>16</v>
      </c>
      <c r="K726" s="4" t="s">
        <v>9</v>
      </c>
      <c r="L726" s="4" t="s">
        <v>37</v>
      </c>
      <c r="M726" s="8">
        <v>1</v>
      </c>
      <c r="N726" s="5">
        <v>157.59</v>
      </c>
      <c r="O726" s="6">
        <v>0.05</v>
      </c>
      <c r="P726" s="5">
        <v>77.599999999999994</v>
      </c>
      <c r="Q726" s="5">
        <f t="shared" si="44"/>
        <v>149.7105</v>
      </c>
      <c r="R726" s="5">
        <f t="shared" si="45"/>
        <v>77.599999999999994</v>
      </c>
      <c r="S726" s="5">
        <f t="shared" si="46"/>
        <v>72.110500000000002</v>
      </c>
      <c r="T726" s="7">
        <f t="shared" si="47"/>
        <v>0.48166628259206939</v>
      </c>
    </row>
    <row r="727" spans="1:20" ht="15.6">
      <c r="A727" s="2">
        <v>1896</v>
      </c>
      <c r="B727" s="3">
        <v>46145</v>
      </c>
      <c r="C727" s="17">
        <f>YEAR(SalesDataTable[[#This Row],[Order Date]])</f>
        <v>2026</v>
      </c>
      <c r="D727" s="19" t="str">
        <f>"Q"&amp;ROUNDUP(MONTH(SalesDataTable[[#This Row],[Order Date]])/3,0)</f>
        <v>Q2</v>
      </c>
      <c r="E727" s="17">
        <f>MONTH(SalesDataTable[[#This Row],[Order Date]])</f>
        <v>5</v>
      </c>
      <c r="F727" s="19" t="str">
        <f>TEXT(SalesDataTable[[#This Row],[Order Date]],"MMM")</f>
        <v>May</v>
      </c>
      <c r="G727" s="4" t="s">
        <v>6</v>
      </c>
      <c r="H727" s="4" t="s">
        <v>43</v>
      </c>
      <c r="I727" s="4" t="s">
        <v>28</v>
      </c>
      <c r="J727" s="4" t="s">
        <v>13</v>
      </c>
      <c r="K727" s="4" t="s">
        <v>34</v>
      </c>
      <c r="L727" s="4" t="s">
        <v>45</v>
      </c>
      <c r="M727" s="8">
        <v>2</v>
      </c>
      <c r="N727" s="5">
        <v>49.97</v>
      </c>
      <c r="O727" s="6">
        <v>0</v>
      </c>
      <c r="P727" s="5">
        <v>22.63</v>
      </c>
      <c r="Q727" s="5">
        <f t="shared" si="44"/>
        <v>99.94</v>
      </c>
      <c r="R727" s="5">
        <f t="shared" si="45"/>
        <v>45.26</v>
      </c>
      <c r="S727" s="5">
        <f t="shared" si="46"/>
        <v>54.68</v>
      </c>
      <c r="T727" s="7">
        <f t="shared" si="47"/>
        <v>0.54712827696617972</v>
      </c>
    </row>
    <row r="728" spans="1:20" ht="15.6">
      <c r="A728" s="2">
        <v>2317</v>
      </c>
      <c r="B728" s="3">
        <v>46145</v>
      </c>
      <c r="C728" s="17">
        <f>YEAR(SalesDataTable[[#This Row],[Order Date]])</f>
        <v>2026</v>
      </c>
      <c r="D728" s="19" t="str">
        <f>"Q"&amp;ROUNDUP(MONTH(SalesDataTable[[#This Row],[Order Date]])/3,0)</f>
        <v>Q2</v>
      </c>
      <c r="E728" s="17">
        <f>MONTH(SalesDataTable[[#This Row],[Order Date]])</f>
        <v>5</v>
      </c>
      <c r="F728" s="19" t="str">
        <f>TEXT(SalesDataTable[[#This Row],[Order Date]],"MMM")</f>
        <v>May</v>
      </c>
      <c r="G728" s="4" t="s">
        <v>0</v>
      </c>
      <c r="H728" s="4" t="s">
        <v>50</v>
      </c>
      <c r="I728" s="4" t="s">
        <v>8</v>
      </c>
      <c r="J728" s="4" t="s">
        <v>16</v>
      </c>
      <c r="K728" s="4" t="s">
        <v>9</v>
      </c>
      <c r="L728" s="4" t="s">
        <v>37</v>
      </c>
      <c r="M728" s="8">
        <v>5</v>
      </c>
      <c r="N728" s="5">
        <v>155.54</v>
      </c>
      <c r="O728" s="6">
        <v>0.1</v>
      </c>
      <c r="P728" s="5">
        <v>78.02</v>
      </c>
      <c r="Q728" s="5">
        <f t="shared" si="44"/>
        <v>699.93</v>
      </c>
      <c r="R728" s="5">
        <f t="shared" si="45"/>
        <v>390.09999999999997</v>
      </c>
      <c r="S728" s="5">
        <f t="shared" si="46"/>
        <v>309.83</v>
      </c>
      <c r="T728" s="7">
        <f t="shared" si="47"/>
        <v>0.44265855156944267</v>
      </c>
    </row>
    <row r="729" spans="1:20" ht="15.6">
      <c r="A729" s="2">
        <v>2542</v>
      </c>
      <c r="B729" s="3">
        <v>46145</v>
      </c>
      <c r="C729" s="17">
        <f>YEAR(SalesDataTable[[#This Row],[Order Date]])</f>
        <v>2026</v>
      </c>
      <c r="D729" s="19" t="str">
        <f>"Q"&amp;ROUNDUP(MONTH(SalesDataTable[[#This Row],[Order Date]])/3,0)</f>
        <v>Q2</v>
      </c>
      <c r="E729" s="17">
        <f>MONTH(SalesDataTable[[#This Row],[Order Date]])</f>
        <v>5</v>
      </c>
      <c r="F729" s="19" t="str">
        <f>TEXT(SalesDataTable[[#This Row],[Order Date]],"MMM")</f>
        <v>May</v>
      </c>
      <c r="G729" s="4" t="s">
        <v>20</v>
      </c>
      <c r="H729" s="4" t="s">
        <v>33</v>
      </c>
      <c r="I729" s="4" t="s">
        <v>19</v>
      </c>
      <c r="J729" s="4" t="s">
        <v>13</v>
      </c>
      <c r="K729" s="4" t="s">
        <v>14</v>
      </c>
      <c r="L729" s="4" t="s">
        <v>44</v>
      </c>
      <c r="M729" s="8">
        <v>1</v>
      </c>
      <c r="N729" s="5">
        <v>131.13</v>
      </c>
      <c r="O729" s="6">
        <v>0.05</v>
      </c>
      <c r="P729" s="5">
        <v>67.010000000000005</v>
      </c>
      <c r="Q729" s="5">
        <f t="shared" si="44"/>
        <v>124.5735</v>
      </c>
      <c r="R729" s="5">
        <f t="shared" si="45"/>
        <v>67.010000000000005</v>
      </c>
      <c r="S729" s="5">
        <f t="shared" si="46"/>
        <v>57.563499999999991</v>
      </c>
      <c r="T729" s="7">
        <f t="shared" si="47"/>
        <v>0.46208463276700096</v>
      </c>
    </row>
    <row r="730" spans="1:20" ht="15.6">
      <c r="A730" s="2">
        <v>4535</v>
      </c>
      <c r="B730" s="3">
        <v>46145</v>
      </c>
      <c r="C730" s="17">
        <f>YEAR(SalesDataTable[[#This Row],[Order Date]])</f>
        <v>2026</v>
      </c>
      <c r="D730" s="19" t="str">
        <f>"Q"&amp;ROUNDUP(MONTH(SalesDataTable[[#This Row],[Order Date]])/3,0)</f>
        <v>Q2</v>
      </c>
      <c r="E730" s="17">
        <f>MONTH(SalesDataTable[[#This Row],[Order Date]])</f>
        <v>5</v>
      </c>
      <c r="F730" s="19" t="str">
        <f>TEXT(SalesDataTable[[#This Row],[Order Date]],"MMM")</f>
        <v>May</v>
      </c>
      <c r="G730" s="4" t="s">
        <v>11</v>
      </c>
      <c r="H730" s="4" t="s">
        <v>25</v>
      </c>
      <c r="I730" s="4" t="s">
        <v>2</v>
      </c>
      <c r="J730" s="4" t="s">
        <v>13</v>
      </c>
      <c r="K730" s="4" t="s">
        <v>14</v>
      </c>
      <c r="L730" s="4" t="s">
        <v>15</v>
      </c>
      <c r="M730" s="8">
        <v>1</v>
      </c>
      <c r="N730" s="5">
        <v>36.82</v>
      </c>
      <c r="O730" s="6">
        <v>0.1</v>
      </c>
      <c r="P730" s="5">
        <v>13.4</v>
      </c>
      <c r="Q730" s="5">
        <f t="shared" si="44"/>
        <v>33.137999999999998</v>
      </c>
      <c r="R730" s="5">
        <f t="shared" si="45"/>
        <v>13.4</v>
      </c>
      <c r="S730" s="5">
        <f t="shared" si="46"/>
        <v>19.738</v>
      </c>
      <c r="T730" s="7">
        <f t="shared" si="47"/>
        <v>0.5956303941094816</v>
      </c>
    </row>
    <row r="731" spans="1:20" ht="15.6">
      <c r="A731" s="2">
        <v>4988</v>
      </c>
      <c r="B731" s="3">
        <v>46145</v>
      </c>
      <c r="C731" s="17">
        <f>YEAR(SalesDataTable[[#This Row],[Order Date]])</f>
        <v>2026</v>
      </c>
      <c r="D731" s="19" t="str">
        <f>"Q"&amp;ROUNDUP(MONTH(SalesDataTable[[#This Row],[Order Date]])/3,0)</f>
        <v>Q2</v>
      </c>
      <c r="E731" s="17">
        <f>MONTH(SalesDataTable[[#This Row],[Order Date]])</f>
        <v>5</v>
      </c>
      <c r="F731" s="19" t="str">
        <f>TEXT(SalesDataTable[[#This Row],[Order Date]],"MMM")</f>
        <v>May</v>
      </c>
      <c r="G731" s="4" t="s">
        <v>11</v>
      </c>
      <c r="H731" s="4" t="s">
        <v>39</v>
      </c>
      <c r="I731" s="4" t="s">
        <v>19</v>
      </c>
      <c r="J731" s="4" t="s">
        <v>13</v>
      </c>
      <c r="K731" s="4" t="s">
        <v>34</v>
      </c>
      <c r="L731" s="4" t="s">
        <v>38</v>
      </c>
      <c r="M731" s="8">
        <v>1</v>
      </c>
      <c r="N731" s="5">
        <v>122.28</v>
      </c>
      <c r="O731" s="6">
        <v>0</v>
      </c>
      <c r="P731" s="5">
        <v>67.28</v>
      </c>
      <c r="Q731" s="5">
        <f t="shared" si="44"/>
        <v>122.28</v>
      </c>
      <c r="R731" s="5">
        <f t="shared" si="45"/>
        <v>67.28</v>
      </c>
      <c r="S731" s="5">
        <f t="shared" si="46"/>
        <v>55</v>
      </c>
      <c r="T731" s="7">
        <f t="shared" si="47"/>
        <v>0.44978737324174028</v>
      </c>
    </row>
    <row r="732" spans="1:20" ht="15.6">
      <c r="A732" s="2">
        <v>253</v>
      </c>
      <c r="B732" s="3">
        <v>46146</v>
      </c>
      <c r="C732" s="17">
        <f>YEAR(SalesDataTable[[#This Row],[Order Date]])</f>
        <v>2026</v>
      </c>
      <c r="D732" s="19" t="str">
        <f>"Q"&amp;ROUNDUP(MONTH(SalesDataTable[[#This Row],[Order Date]])/3,0)</f>
        <v>Q2</v>
      </c>
      <c r="E732" s="17">
        <f>MONTH(SalesDataTable[[#This Row],[Order Date]])</f>
        <v>5</v>
      </c>
      <c r="F732" s="19" t="str">
        <f>TEXT(SalesDataTable[[#This Row],[Order Date]],"MMM")</f>
        <v>May</v>
      </c>
      <c r="G732" s="4" t="s">
        <v>11</v>
      </c>
      <c r="H732" s="4" t="s">
        <v>39</v>
      </c>
      <c r="I732" s="4" t="s">
        <v>19</v>
      </c>
      <c r="J732" s="4" t="s">
        <v>16</v>
      </c>
      <c r="K732" s="4" t="s">
        <v>9</v>
      </c>
      <c r="L732" s="4" t="s">
        <v>10</v>
      </c>
      <c r="M732" s="8">
        <v>1</v>
      </c>
      <c r="N732" s="5">
        <v>90.92</v>
      </c>
      <c r="O732" s="6">
        <v>0.15</v>
      </c>
      <c r="P732" s="5">
        <v>44.93</v>
      </c>
      <c r="Q732" s="5">
        <f t="shared" si="44"/>
        <v>77.281999999999996</v>
      </c>
      <c r="R732" s="5">
        <f t="shared" si="45"/>
        <v>44.93</v>
      </c>
      <c r="S732" s="5">
        <f t="shared" si="46"/>
        <v>32.351999999999997</v>
      </c>
      <c r="T732" s="7">
        <f t="shared" si="47"/>
        <v>0.41862270645169636</v>
      </c>
    </row>
    <row r="733" spans="1:20" ht="15.6">
      <c r="A733" s="2">
        <v>1743</v>
      </c>
      <c r="B733" s="3">
        <v>46146</v>
      </c>
      <c r="C733" s="17">
        <f>YEAR(SalesDataTable[[#This Row],[Order Date]])</f>
        <v>2026</v>
      </c>
      <c r="D733" s="19" t="str">
        <f>"Q"&amp;ROUNDUP(MONTH(SalesDataTable[[#This Row],[Order Date]])/3,0)</f>
        <v>Q2</v>
      </c>
      <c r="E733" s="17">
        <f>MONTH(SalesDataTable[[#This Row],[Order Date]])</f>
        <v>5</v>
      </c>
      <c r="F733" s="19" t="str">
        <f>TEXT(SalesDataTable[[#This Row],[Order Date]],"MMM")</f>
        <v>May</v>
      </c>
      <c r="G733" s="4" t="s">
        <v>6</v>
      </c>
      <c r="H733" s="4" t="s">
        <v>43</v>
      </c>
      <c r="I733" s="4" t="s">
        <v>2</v>
      </c>
      <c r="J733" s="4" t="s">
        <v>13</v>
      </c>
      <c r="K733" s="4" t="s">
        <v>34</v>
      </c>
      <c r="L733" s="4" t="s">
        <v>45</v>
      </c>
      <c r="M733" s="8">
        <v>1</v>
      </c>
      <c r="N733" s="5">
        <v>51.02</v>
      </c>
      <c r="O733" s="6">
        <v>0</v>
      </c>
      <c r="P733" s="5">
        <v>21.83</v>
      </c>
      <c r="Q733" s="5">
        <f t="shared" si="44"/>
        <v>51.02</v>
      </c>
      <c r="R733" s="5">
        <f t="shared" si="45"/>
        <v>21.83</v>
      </c>
      <c r="S733" s="5">
        <f t="shared" si="46"/>
        <v>29.190000000000005</v>
      </c>
      <c r="T733" s="7">
        <f t="shared" si="47"/>
        <v>0.5721285770286163</v>
      </c>
    </row>
    <row r="734" spans="1:20" ht="15.6">
      <c r="A734" s="2">
        <v>1801</v>
      </c>
      <c r="B734" s="3">
        <v>46146</v>
      </c>
      <c r="C734" s="17">
        <f>YEAR(SalesDataTable[[#This Row],[Order Date]])</f>
        <v>2026</v>
      </c>
      <c r="D734" s="19" t="str">
        <f>"Q"&amp;ROUNDUP(MONTH(SalesDataTable[[#This Row],[Order Date]])/3,0)</f>
        <v>Q2</v>
      </c>
      <c r="E734" s="17">
        <f>MONTH(SalesDataTable[[#This Row],[Order Date]])</f>
        <v>5</v>
      </c>
      <c r="F734" s="19" t="str">
        <f>TEXT(SalesDataTable[[#This Row],[Order Date]],"MMM")</f>
        <v>May</v>
      </c>
      <c r="G734" s="4" t="s">
        <v>11</v>
      </c>
      <c r="H734" s="4" t="s">
        <v>12</v>
      </c>
      <c r="I734" s="4" t="s">
        <v>2</v>
      </c>
      <c r="J734" s="4" t="s">
        <v>16</v>
      </c>
      <c r="K734" s="4" t="s">
        <v>14</v>
      </c>
      <c r="L734" s="4" t="s">
        <v>15</v>
      </c>
      <c r="M734" s="8">
        <v>2</v>
      </c>
      <c r="N734" s="5">
        <v>36.299999999999997</v>
      </c>
      <c r="O734" s="6">
        <v>0.05</v>
      </c>
      <c r="P734" s="5">
        <v>13.9</v>
      </c>
      <c r="Q734" s="5">
        <f t="shared" si="44"/>
        <v>68.969999999999985</v>
      </c>
      <c r="R734" s="5">
        <f t="shared" si="45"/>
        <v>27.8</v>
      </c>
      <c r="S734" s="5">
        <f t="shared" si="46"/>
        <v>41.169999999999987</v>
      </c>
      <c r="T734" s="7">
        <f t="shared" si="47"/>
        <v>0.59692619979701311</v>
      </c>
    </row>
    <row r="735" spans="1:20" ht="15.6">
      <c r="A735" s="2">
        <v>2511</v>
      </c>
      <c r="B735" s="3">
        <v>46146</v>
      </c>
      <c r="C735" s="17">
        <f>YEAR(SalesDataTable[[#This Row],[Order Date]])</f>
        <v>2026</v>
      </c>
      <c r="D735" s="19" t="str">
        <f>"Q"&amp;ROUNDUP(MONTH(SalesDataTable[[#This Row],[Order Date]])/3,0)</f>
        <v>Q2</v>
      </c>
      <c r="E735" s="17">
        <f>MONTH(SalesDataTable[[#This Row],[Order Date]])</f>
        <v>5</v>
      </c>
      <c r="F735" s="19" t="str">
        <f>TEXT(SalesDataTable[[#This Row],[Order Date]],"MMM")</f>
        <v>May</v>
      </c>
      <c r="G735" s="4" t="s">
        <v>11</v>
      </c>
      <c r="H735" s="4" t="s">
        <v>39</v>
      </c>
      <c r="I735" s="4" t="s">
        <v>8</v>
      </c>
      <c r="J735" s="4" t="s">
        <v>16</v>
      </c>
      <c r="K735" s="4" t="s">
        <v>23</v>
      </c>
      <c r="L735" s="4" t="s">
        <v>29</v>
      </c>
      <c r="M735" s="8">
        <v>8</v>
      </c>
      <c r="N735" s="5">
        <v>195.03</v>
      </c>
      <c r="O735" s="6">
        <v>0.15</v>
      </c>
      <c r="P735" s="5">
        <v>101.13</v>
      </c>
      <c r="Q735" s="5">
        <f t="shared" si="44"/>
        <v>1326.204</v>
      </c>
      <c r="R735" s="5">
        <f t="shared" si="45"/>
        <v>809.04</v>
      </c>
      <c r="S735" s="5">
        <f t="shared" si="46"/>
        <v>517.16399999999999</v>
      </c>
      <c r="T735" s="7">
        <f t="shared" si="47"/>
        <v>0.38995810599274322</v>
      </c>
    </row>
    <row r="736" spans="1:20" ht="15.6">
      <c r="A736" s="2">
        <v>3186</v>
      </c>
      <c r="B736" s="3">
        <v>46146</v>
      </c>
      <c r="C736" s="17">
        <f>YEAR(SalesDataTable[[#This Row],[Order Date]])</f>
        <v>2026</v>
      </c>
      <c r="D736" s="19" t="str">
        <f>"Q"&amp;ROUNDUP(MONTH(SalesDataTable[[#This Row],[Order Date]])/3,0)</f>
        <v>Q2</v>
      </c>
      <c r="E736" s="17">
        <f>MONTH(SalesDataTable[[#This Row],[Order Date]])</f>
        <v>5</v>
      </c>
      <c r="F736" s="19" t="str">
        <f>TEXT(SalesDataTable[[#This Row],[Order Date]],"MMM")</f>
        <v>May</v>
      </c>
      <c r="G736" s="4" t="s">
        <v>6</v>
      </c>
      <c r="H736" s="4" t="s">
        <v>27</v>
      </c>
      <c r="I736" s="4" t="s">
        <v>2</v>
      </c>
      <c r="J736" s="4" t="s">
        <v>13</v>
      </c>
      <c r="K736" s="4" t="s">
        <v>9</v>
      </c>
      <c r="L736" s="4" t="s">
        <v>17</v>
      </c>
      <c r="M736" s="8">
        <v>1</v>
      </c>
      <c r="N736" s="5">
        <v>143.66</v>
      </c>
      <c r="O736" s="6">
        <v>0.1</v>
      </c>
      <c r="P736" s="5">
        <v>79.25</v>
      </c>
      <c r="Q736" s="5">
        <f t="shared" si="44"/>
        <v>129.29400000000001</v>
      </c>
      <c r="R736" s="5">
        <f t="shared" si="45"/>
        <v>79.25</v>
      </c>
      <c r="S736" s="5">
        <f t="shared" si="46"/>
        <v>50.044000000000011</v>
      </c>
      <c r="T736" s="7">
        <f t="shared" si="47"/>
        <v>0.38705585719368268</v>
      </c>
    </row>
    <row r="737" spans="1:20" ht="15.6">
      <c r="A737" s="2">
        <v>3378</v>
      </c>
      <c r="B737" s="3">
        <v>46146</v>
      </c>
      <c r="C737" s="17">
        <f>YEAR(SalesDataTable[[#This Row],[Order Date]])</f>
        <v>2026</v>
      </c>
      <c r="D737" s="19" t="str">
        <f>"Q"&amp;ROUNDUP(MONTH(SalesDataTable[[#This Row],[Order Date]])/3,0)</f>
        <v>Q2</v>
      </c>
      <c r="E737" s="17">
        <f>MONTH(SalesDataTable[[#This Row],[Order Date]])</f>
        <v>5</v>
      </c>
      <c r="F737" s="19" t="str">
        <f>TEXT(SalesDataTable[[#This Row],[Order Date]],"MMM")</f>
        <v>May</v>
      </c>
      <c r="G737" s="4" t="s">
        <v>0</v>
      </c>
      <c r="H737" s="4" t="s">
        <v>1</v>
      </c>
      <c r="I737" s="4" t="s">
        <v>8</v>
      </c>
      <c r="J737" s="4" t="s">
        <v>16</v>
      </c>
      <c r="K737" s="4" t="s">
        <v>34</v>
      </c>
      <c r="L737" s="4" t="s">
        <v>38</v>
      </c>
      <c r="M737" s="8">
        <v>3</v>
      </c>
      <c r="N737" s="5">
        <v>120.28</v>
      </c>
      <c r="O737" s="6">
        <v>0.2</v>
      </c>
      <c r="P737" s="5">
        <v>69.23</v>
      </c>
      <c r="Q737" s="5">
        <f t="shared" si="44"/>
        <v>288.67200000000003</v>
      </c>
      <c r="R737" s="5">
        <f t="shared" si="45"/>
        <v>207.69</v>
      </c>
      <c r="S737" s="5">
        <f t="shared" si="46"/>
        <v>80.982000000000028</v>
      </c>
      <c r="T737" s="7">
        <f t="shared" si="47"/>
        <v>0.28053292317924849</v>
      </c>
    </row>
    <row r="738" spans="1:20" ht="15.6">
      <c r="A738" s="2">
        <v>4255</v>
      </c>
      <c r="B738" s="3">
        <v>46146</v>
      </c>
      <c r="C738" s="17">
        <f>YEAR(SalesDataTable[[#This Row],[Order Date]])</f>
        <v>2026</v>
      </c>
      <c r="D738" s="19" t="str">
        <f>"Q"&amp;ROUNDUP(MONTH(SalesDataTable[[#This Row],[Order Date]])/3,0)</f>
        <v>Q2</v>
      </c>
      <c r="E738" s="17">
        <f>MONTH(SalesDataTable[[#This Row],[Order Date]])</f>
        <v>5</v>
      </c>
      <c r="F738" s="19" t="str">
        <f>TEXT(SalesDataTable[[#This Row],[Order Date]],"MMM")</f>
        <v>May</v>
      </c>
      <c r="G738" s="4" t="s">
        <v>20</v>
      </c>
      <c r="H738" s="4" t="s">
        <v>31</v>
      </c>
      <c r="I738" s="4" t="s">
        <v>28</v>
      </c>
      <c r="J738" s="4" t="s">
        <v>3</v>
      </c>
      <c r="K738" s="4" t="s">
        <v>14</v>
      </c>
      <c r="L738" s="4" t="s">
        <v>15</v>
      </c>
      <c r="M738" s="8">
        <v>6</v>
      </c>
      <c r="N738" s="5">
        <v>36.04</v>
      </c>
      <c r="O738" s="6">
        <v>0</v>
      </c>
      <c r="P738" s="5">
        <v>13.38</v>
      </c>
      <c r="Q738" s="5">
        <f t="shared" si="44"/>
        <v>216.24</v>
      </c>
      <c r="R738" s="5">
        <f t="shared" si="45"/>
        <v>80.28</v>
      </c>
      <c r="S738" s="5">
        <f t="shared" si="46"/>
        <v>135.96</v>
      </c>
      <c r="T738" s="7">
        <f t="shared" si="47"/>
        <v>0.62874583795782468</v>
      </c>
    </row>
    <row r="739" spans="1:20" ht="15.6">
      <c r="A739" s="2">
        <v>4587</v>
      </c>
      <c r="B739" s="3">
        <v>46146</v>
      </c>
      <c r="C739" s="17">
        <f>YEAR(SalesDataTable[[#This Row],[Order Date]])</f>
        <v>2026</v>
      </c>
      <c r="D739" s="19" t="str">
        <f>"Q"&amp;ROUNDUP(MONTH(SalesDataTable[[#This Row],[Order Date]])/3,0)</f>
        <v>Q2</v>
      </c>
      <c r="E739" s="17">
        <f>MONTH(SalesDataTable[[#This Row],[Order Date]])</f>
        <v>5</v>
      </c>
      <c r="F739" s="19" t="str">
        <f>TEXT(SalesDataTable[[#This Row],[Order Date]],"MMM")</f>
        <v>May</v>
      </c>
      <c r="G739" s="4" t="s">
        <v>11</v>
      </c>
      <c r="H739" s="4" t="s">
        <v>12</v>
      </c>
      <c r="I739" s="4" t="s">
        <v>28</v>
      </c>
      <c r="J739" s="4" t="s">
        <v>3</v>
      </c>
      <c r="K739" s="4" t="s">
        <v>9</v>
      </c>
      <c r="L739" s="4" t="s">
        <v>10</v>
      </c>
      <c r="M739" s="8">
        <v>2</v>
      </c>
      <c r="N739" s="5">
        <v>91.72</v>
      </c>
      <c r="O739" s="6">
        <v>0</v>
      </c>
      <c r="P739" s="5">
        <v>45.67</v>
      </c>
      <c r="Q739" s="5">
        <f t="shared" si="44"/>
        <v>183.44</v>
      </c>
      <c r="R739" s="5">
        <f t="shared" si="45"/>
        <v>91.34</v>
      </c>
      <c r="S739" s="5">
        <f t="shared" si="46"/>
        <v>92.1</v>
      </c>
      <c r="T739" s="7">
        <f t="shared" si="47"/>
        <v>0.50207152202354988</v>
      </c>
    </row>
    <row r="740" spans="1:20" ht="15.6">
      <c r="A740" s="2">
        <v>830</v>
      </c>
      <c r="B740" s="3">
        <v>46147</v>
      </c>
      <c r="C740" s="17">
        <f>YEAR(SalesDataTable[[#This Row],[Order Date]])</f>
        <v>2026</v>
      </c>
      <c r="D740" s="19" t="str">
        <f>"Q"&amp;ROUNDUP(MONTH(SalesDataTable[[#This Row],[Order Date]])/3,0)</f>
        <v>Q2</v>
      </c>
      <c r="E740" s="17">
        <f>MONTH(SalesDataTable[[#This Row],[Order Date]])</f>
        <v>5</v>
      </c>
      <c r="F740" s="19" t="str">
        <f>TEXT(SalesDataTable[[#This Row],[Order Date]],"MMM")</f>
        <v>May</v>
      </c>
      <c r="G740" s="4" t="s">
        <v>20</v>
      </c>
      <c r="H740" s="4" t="s">
        <v>33</v>
      </c>
      <c r="I740" s="4" t="s">
        <v>2</v>
      </c>
      <c r="J740" s="4" t="s">
        <v>16</v>
      </c>
      <c r="K740" s="4" t="s">
        <v>4</v>
      </c>
      <c r="L740" s="4" t="s">
        <v>22</v>
      </c>
      <c r="M740" s="8">
        <v>2</v>
      </c>
      <c r="N740" s="5">
        <v>50.4</v>
      </c>
      <c r="O740" s="6">
        <v>0</v>
      </c>
      <c r="P740" s="5">
        <v>22.21</v>
      </c>
      <c r="Q740" s="5">
        <f t="shared" si="44"/>
        <v>100.8</v>
      </c>
      <c r="R740" s="5">
        <f t="shared" si="45"/>
        <v>44.42</v>
      </c>
      <c r="S740" s="5">
        <f t="shared" si="46"/>
        <v>56.379999999999995</v>
      </c>
      <c r="T740" s="7">
        <f t="shared" si="47"/>
        <v>0.55932539682539684</v>
      </c>
    </row>
    <row r="741" spans="1:20" ht="15.6">
      <c r="A741" s="2">
        <v>4320</v>
      </c>
      <c r="B741" s="3">
        <v>46147</v>
      </c>
      <c r="C741" s="17">
        <f>YEAR(SalesDataTable[[#This Row],[Order Date]])</f>
        <v>2026</v>
      </c>
      <c r="D741" s="19" t="str">
        <f>"Q"&amp;ROUNDUP(MONTH(SalesDataTable[[#This Row],[Order Date]])/3,0)</f>
        <v>Q2</v>
      </c>
      <c r="E741" s="17">
        <f>MONTH(SalesDataTable[[#This Row],[Order Date]])</f>
        <v>5</v>
      </c>
      <c r="F741" s="19" t="str">
        <f>TEXT(SalesDataTable[[#This Row],[Order Date]],"MMM")</f>
        <v>May</v>
      </c>
      <c r="G741" s="4" t="s">
        <v>6</v>
      </c>
      <c r="H741" s="4" t="s">
        <v>27</v>
      </c>
      <c r="I741" s="4" t="s">
        <v>2</v>
      </c>
      <c r="J741" s="4" t="s">
        <v>3</v>
      </c>
      <c r="K741" s="4" t="s">
        <v>14</v>
      </c>
      <c r="L741" s="4" t="s">
        <v>48</v>
      </c>
      <c r="M741" s="8">
        <v>2</v>
      </c>
      <c r="N741" s="5">
        <v>165.17</v>
      </c>
      <c r="O741" s="6">
        <v>0</v>
      </c>
      <c r="P741" s="5">
        <v>87.78</v>
      </c>
      <c r="Q741" s="5">
        <f t="shared" si="44"/>
        <v>330.34</v>
      </c>
      <c r="R741" s="5">
        <f t="shared" si="45"/>
        <v>175.56</v>
      </c>
      <c r="S741" s="5">
        <f t="shared" si="46"/>
        <v>154.77999999999997</v>
      </c>
      <c r="T741" s="7">
        <f t="shared" si="47"/>
        <v>0.46854755706242052</v>
      </c>
    </row>
    <row r="742" spans="1:20" ht="15.6">
      <c r="A742" s="2">
        <v>4386</v>
      </c>
      <c r="B742" s="3">
        <v>46147</v>
      </c>
      <c r="C742" s="17">
        <f>YEAR(SalesDataTable[[#This Row],[Order Date]])</f>
        <v>2026</v>
      </c>
      <c r="D742" s="19" t="str">
        <f>"Q"&amp;ROUNDUP(MONTH(SalesDataTable[[#This Row],[Order Date]])/3,0)</f>
        <v>Q2</v>
      </c>
      <c r="E742" s="17">
        <f>MONTH(SalesDataTable[[#This Row],[Order Date]])</f>
        <v>5</v>
      </c>
      <c r="F742" s="19" t="str">
        <f>TEXT(SalesDataTable[[#This Row],[Order Date]],"MMM")</f>
        <v>May</v>
      </c>
      <c r="G742" s="4" t="s">
        <v>0</v>
      </c>
      <c r="H742" s="4" t="s">
        <v>50</v>
      </c>
      <c r="I742" s="4" t="s">
        <v>2</v>
      </c>
      <c r="J742" s="4" t="s">
        <v>3</v>
      </c>
      <c r="K742" s="4" t="s">
        <v>9</v>
      </c>
      <c r="L742" s="4" t="s">
        <v>46</v>
      </c>
      <c r="M742" s="8">
        <v>1</v>
      </c>
      <c r="N742" s="5">
        <v>69.819999999999993</v>
      </c>
      <c r="O742" s="6">
        <v>0.05</v>
      </c>
      <c r="P742" s="5">
        <v>33.29</v>
      </c>
      <c r="Q742" s="5">
        <f t="shared" si="44"/>
        <v>66.328999999999994</v>
      </c>
      <c r="R742" s="5">
        <f t="shared" si="45"/>
        <v>33.29</v>
      </c>
      <c r="S742" s="5">
        <f t="shared" si="46"/>
        <v>33.038999999999994</v>
      </c>
      <c r="T742" s="7">
        <f t="shared" si="47"/>
        <v>0.49810791659756665</v>
      </c>
    </row>
    <row r="743" spans="1:20" ht="15.6">
      <c r="A743" s="2">
        <v>4602</v>
      </c>
      <c r="B743" s="3">
        <v>46147</v>
      </c>
      <c r="C743" s="17">
        <f>YEAR(SalesDataTable[[#This Row],[Order Date]])</f>
        <v>2026</v>
      </c>
      <c r="D743" s="19" t="str">
        <f>"Q"&amp;ROUNDUP(MONTH(SalesDataTable[[#This Row],[Order Date]])/3,0)</f>
        <v>Q2</v>
      </c>
      <c r="E743" s="17">
        <f>MONTH(SalesDataTable[[#This Row],[Order Date]])</f>
        <v>5</v>
      </c>
      <c r="F743" s="19" t="str">
        <f>TEXT(SalesDataTable[[#This Row],[Order Date]],"MMM")</f>
        <v>May</v>
      </c>
      <c r="G743" s="4" t="s">
        <v>6</v>
      </c>
      <c r="H743" s="4" t="s">
        <v>43</v>
      </c>
      <c r="I743" s="4" t="s">
        <v>28</v>
      </c>
      <c r="J743" s="4" t="s">
        <v>13</v>
      </c>
      <c r="K743" s="4" t="s">
        <v>14</v>
      </c>
      <c r="L743" s="4" t="s">
        <v>44</v>
      </c>
      <c r="M743" s="8">
        <v>2</v>
      </c>
      <c r="N743" s="5">
        <v>131.36000000000001</v>
      </c>
      <c r="O743" s="6">
        <v>0.1</v>
      </c>
      <c r="P743" s="5">
        <v>65.3</v>
      </c>
      <c r="Q743" s="5">
        <f t="shared" si="44"/>
        <v>236.44800000000004</v>
      </c>
      <c r="R743" s="5">
        <f t="shared" si="45"/>
        <v>130.6</v>
      </c>
      <c r="S743" s="5">
        <f t="shared" si="46"/>
        <v>105.84800000000004</v>
      </c>
      <c r="T743" s="7">
        <f t="shared" si="47"/>
        <v>0.4476586818243336</v>
      </c>
    </row>
    <row r="744" spans="1:20" ht="15.6">
      <c r="A744" s="2">
        <v>5190</v>
      </c>
      <c r="B744" s="3">
        <v>46147</v>
      </c>
      <c r="C744" s="17">
        <f>YEAR(SalesDataTable[[#This Row],[Order Date]])</f>
        <v>2026</v>
      </c>
      <c r="D744" s="19" t="str">
        <f>"Q"&amp;ROUNDUP(MONTH(SalesDataTable[[#This Row],[Order Date]])/3,0)</f>
        <v>Q2</v>
      </c>
      <c r="E744" s="17">
        <f>MONTH(SalesDataTable[[#This Row],[Order Date]])</f>
        <v>5</v>
      </c>
      <c r="F744" s="19" t="str">
        <f>TEXT(SalesDataTable[[#This Row],[Order Date]],"MMM")</f>
        <v>May</v>
      </c>
      <c r="G744" s="4" t="s">
        <v>20</v>
      </c>
      <c r="H744" s="4" t="s">
        <v>33</v>
      </c>
      <c r="I744" s="4" t="s">
        <v>8</v>
      </c>
      <c r="J744" s="4" t="s">
        <v>3</v>
      </c>
      <c r="K744" s="4" t="s">
        <v>9</v>
      </c>
      <c r="L744" s="4" t="s">
        <v>10</v>
      </c>
      <c r="M744" s="8">
        <v>15</v>
      </c>
      <c r="N744" s="5">
        <v>93.65</v>
      </c>
      <c r="O744" s="6">
        <v>0.1</v>
      </c>
      <c r="P744" s="5">
        <v>44.89</v>
      </c>
      <c r="Q744" s="5">
        <f t="shared" si="44"/>
        <v>1264.2750000000001</v>
      </c>
      <c r="R744" s="5">
        <f t="shared" si="45"/>
        <v>673.35</v>
      </c>
      <c r="S744" s="5">
        <f t="shared" si="46"/>
        <v>590.92500000000007</v>
      </c>
      <c r="T744" s="7">
        <f t="shared" si="47"/>
        <v>0.46740226612089936</v>
      </c>
    </row>
    <row r="745" spans="1:20" ht="15.6">
      <c r="A745" s="2">
        <v>393</v>
      </c>
      <c r="B745" s="3">
        <v>46148</v>
      </c>
      <c r="C745" s="17">
        <f>YEAR(SalesDataTable[[#This Row],[Order Date]])</f>
        <v>2026</v>
      </c>
      <c r="D745" s="19" t="str">
        <f>"Q"&amp;ROUNDUP(MONTH(SalesDataTable[[#This Row],[Order Date]])/3,0)</f>
        <v>Q2</v>
      </c>
      <c r="E745" s="17">
        <f>MONTH(SalesDataTable[[#This Row],[Order Date]])</f>
        <v>5</v>
      </c>
      <c r="F745" s="19" t="str">
        <f>TEXT(SalesDataTable[[#This Row],[Order Date]],"MMM")</f>
        <v>May</v>
      </c>
      <c r="G745" s="4" t="s">
        <v>6</v>
      </c>
      <c r="H745" s="4" t="s">
        <v>43</v>
      </c>
      <c r="I745" s="4" t="s">
        <v>28</v>
      </c>
      <c r="J745" s="4" t="s">
        <v>13</v>
      </c>
      <c r="K745" s="4" t="s">
        <v>23</v>
      </c>
      <c r="L745" s="4" t="s">
        <v>29</v>
      </c>
      <c r="M745" s="8">
        <v>3</v>
      </c>
      <c r="N745" s="5">
        <v>199.93</v>
      </c>
      <c r="O745" s="6">
        <v>0</v>
      </c>
      <c r="P745" s="5">
        <v>104.86</v>
      </c>
      <c r="Q745" s="5">
        <f t="shared" si="44"/>
        <v>599.79</v>
      </c>
      <c r="R745" s="5">
        <f t="shared" si="45"/>
        <v>314.58</v>
      </c>
      <c r="S745" s="5">
        <f t="shared" si="46"/>
        <v>285.20999999999998</v>
      </c>
      <c r="T745" s="7">
        <f t="shared" si="47"/>
        <v>0.47551643075076278</v>
      </c>
    </row>
    <row r="746" spans="1:20" ht="15.6">
      <c r="A746" s="2">
        <v>812</v>
      </c>
      <c r="B746" s="3">
        <v>46148</v>
      </c>
      <c r="C746" s="17">
        <f>YEAR(SalesDataTable[[#This Row],[Order Date]])</f>
        <v>2026</v>
      </c>
      <c r="D746" s="19" t="str">
        <f>"Q"&amp;ROUNDUP(MONTH(SalesDataTable[[#This Row],[Order Date]])/3,0)</f>
        <v>Q2</v>
      </c>
      <c r="E746" s="17">
        <f>MONTH(SalesDataTable[[#This Row],[Order Date]])</f>
        <v>5</v>
      </c>
      <c r="F746" s="19" t="str">
        <f>TEXT(SalesDataTable[[#This Row],[Order Date]],"MMM")</f>
        <v>May</v>
      </c>
      <c r="G746" s="4" t="s">
        <v>0</v>
      </c>
      <c r="H746" s="4" t="s">
        <v>1</v>
      </c>
      <c r="I746" s="4" t="s">
        <v>2</v>
      </c>
      <c r="J746" s="4" t="s">
        <v>13</v>
      </c>
      <c r="K746" s="4" t="s">
        <v>9</v>
      </c>
      <c r="L746" s="4" t="s">
        <v>46</v>
      </c>
      <c r="M746" s="8">
        <v>5</v>
      </c>
      <c r="N746" s="5">
        <v>70.150000000000006</v>
      </c>
      <c r="O746" s="6">
        <v>0</v>
      </c>
      <c r="P746" s="5">
        <v>32.700000000000003</v>
      </c>
      <c r="Q746" s="5">
        <f t="shared" si="44"/>
        <v>350.75</v>
      </c>
      <c r="R746" s="5">
        <f t="shared" si="45"/>
        <v>163.5</v>
      </c>
      <c r="S746" s="5">
        <f t="shared" si="46"/>
        <v>187.25</v>
      </c>
      <c r="T746" s="7">
        <f t="shared" si="47"/>
        <v>0.53385602280826805</v>
      </c>
    </row>
    <row r="747" spans="1:20" ht="15.6">
      <c r="A747" s="2">
        <v>1297</v>
      </c>
      <c r="B747" s="3">
        <v>46148</v>
      </c>
      <c r="C747" s="17">
        <f>YEAR(SalesDataTable[[#This Row],[Order Date]])</f>
        <v>2026</v>
      </c>
      <c r="D747" s="19" t="str">
        <f>"Q"&amp;ROUNDUP(MONTH(SalesDataTable[[#This Row],[Order Date]])/3,0)</f>
        <v>Q2</v>
      </c>
      <c r="E747" s="17">
        <f>MONTH(SalesDataTable[[#This Row],[Order Date]])</f>
        <v>5</v>
      </c>
      <c r="F747" s="19" t="str">
        <f>TEXT(SalesDataTable[[#This Row],[Order Date]],"MMM")</f>
        <v>May</v>
      </c>
      <c r="G747" s="4" t="s">
        <v>11</v>
      </c>
      <c r="H747" s="4" t="s">
        <v>12</v>
      </c>
      <c r="I747" s="4" t="s">
        <v>19</v>
      </c>
      <c r="J747" s="4" t="s">
        <v>13</v>
      </c>
      <c r="K747" s="4" t="s">
        <v>34</v>
      </c>
      <c r="L747" s="4" t="s">
        <v>42</v>
      </c>
      <c r="M747" s="8">
        <v>2</v>
      </c>
      <c r="N747" s="5">
        <v>35.86</v>
      </c>
      <c r="O747" s="6">
        <v>0</v>
      </c>
      <c r="P747" s="5">
        <v>13.9</v>
      </c>
      <c r="Q747" s="5">
        <f t="shared" si="44"/>
        <v>71.72</v>
      </c>
      <c r="R747" s="5">
        <f t="shared" si="45"/>
        <v>27.8</v>
      </c>
      <c r="S747" s="5">
        <f t="shared" si="46"/>
        <v>43.92</v>
      </c>
      <c r="T747" s="7">
        <f t="shared" si="47"/>
        <v>0.61238148354712774</v>
      </c>
    </row>
    <row r="748" spans="1:20" ht="15.6">
      <c r="A748" s="2">
        <v>1574</v>
      </c>
      <c r="B748" s="3">
        <v>46148</v>
      </c>
      <c r="C748" s="17">
        <f>YEAR(SalesDataTable[[#This Row],[Order Date]])</f>
        <v>2026</v>
      </c>
      <c r="D748" s="19" t="str">
        <f>"Q"&amp;ROUNDUP(MONTH(SalesDataTable[[#This Row],[Order Date]])/3,0)</f>
        <v>Q2</v>
      </c>
      <c r="E748" s="17">
        <f>MONTH(SalesDataTable[[#This Row],[Order Date]])</f>
        <v>5</v>
      </c>
      <c r="F748" s="19" t="str">
        <f>TEXT(SalesDataTable[[#This Row],[Order Date]],"MMM")</f>
        <v>May</v>
      </c>
      <c r="G748" s="4" t="s">
        <v>6</v>
      </c>
      <c r="H748" s="4" t="s">
        <v>27</v>
      </c>
      <c r="I748" s="4" t="s">
        <v>2</v>
      </c>
      <c r="J748" s="4" t="s">
        <v>3</v>
      </c>
      <c r="K748" s="4" t="s">
        <v>9</v>
      </c>
      <c r="L748" s="4" t="s">
        <v>10</v>
      </c>
      <c r="M748" s="8">
        <v>1</v>
      </c>
      <c r="N748" s="5">
        <v>92.27</v>
      </c>
      <c r="O748" s="6">
        <v>0</v>
      </c>
      <c r="P748" s="5">
        <v>46.5</v>
      </c>
      <c r="Q748" s="5">
        <f t="shared" si="44"/>
        <v>92.27</v>
      </c>
      <c r="R748" s="5">
        <f t="shared" si="45"/>
        <v>46.5</v>
      </c>
      <c r="S748" s="5">
        <f t="shared" si="46"/>
        <v>45.769999999999996</v>
      </c>
      <c r="T748" s="7">
        <f t="shared" si="47"/>
        <v>0.49604421805570603</v>
      </c>
    </row>
    <row r="749" spans="1:20" ht="15.6">
      <c r="A749" s="2">
        <v>3060</v>
      </c>
      <c r="B749" s="3">
        <v>46148</v>
      </c>
      <c r="C749" s="17">
        <f>YEAR(SalesDataTable[[#This Row],[Order Date]])</f>
        <v>2026</v>
      </c>
      <c r="D749" s="19" t="str">
        <f>"Q"&amp;ROUNDUP(MONTH(SalesDataTable[[#This Row],[Order Date]])/3,0)</f>
        <v>Q2</v>
      </c>
      <c r="E749" s="17">
        <f>MONTH(SalesDataTable[[#This Row],[Order Date]])</f>
        <v>5</v>
      </c>
      <c r="F749" s="19" t="str">
        <f>TEXT(SalesDataTable[[#This Row],[Order Date]],"MMM")</f>
        <v>May</v>
      </c>
      <c r="G749" s="4" t="s">
        <v>6</v>
      </c>
      <c r="H749" s="4" t="s">
        <v>27</v>
      </c>
      <c r="I749" s="4" t="s">
        <v>8</v>
      </c>
      <c r="J749" s="4" t="s">
        <v>16</v>
      </c>
      <c r="K749" s="4" t="s">
        <v>9</v>
      </c>
      <c r="L749" s="4" t="s">
        <v>37</v>
      </c>
      <c r="M749" s="8">
        <v>6</v>
      </c>
      <c r="N749" s="5">
        <v>157.31</v>
      </c>
      <c r="O749" s="6">
        <v>0.15</v>
      </c>
      <c r="P749" s="5">
        <v>80.34</v>
      </c>
      <c r="Q749" s="5">
        <f t="shared" si="44"/>
        <v>802.28099999999995</v>
      </c>
      <c r="R749" s="5">
        <f t="shared" si="45"/>
        <v>482.04</v>
      </c>
      <c r="S749" s="5">
        <f t="shared" si="46"/>
        <v>320.24099999999993</v>
      </c>
      <c r="T749" s="7">
        <f t="shared" si="47"/>
        <v>0.3991631361081715</v>
      </c>
    </row>
    <row r="750" spans="1:20" ht="15.6">
      <c r="A750" s="2">
        <v>3490</v>
      </c>
      <c r="B750" s="3">
        <v>46148</v>
      </c>
      <c r="C750" s="17">
        <f>YEAR(SalesDataTable[[#This Row],[Order Date]])</f>
        <v>2026</v>
      </c>
      <c r="D750" s="19" t="str">
        <f>"Q"&amp;ROUNDUP(MONTH(SalesDataTable[[#This Row],[Order Date]])/3,0)</f>
        <v>Q2</v>
      </c>
      <c r="E750" s="17">
        <f>MONTH(SalesDataTable[[#This Row],[Order Date]])</f>
        <v>5</v>
      </c>
      <c r="F750" s="19" t="str">
        <f>TEXT(SalesDataTable[[#This Row],[Order Date]],"MMM")</f>
        <v>May</v>
      </c>
      <c r="G750" s="4" t="s">
        <v>6</v>
      </c>
      <c r="H750" s="4" t="s">
        <v>41</v>
      </c>
      <c r="I750" s="4" t="s">
        <v>2</v>
      </c>
      <c r="J750" s="4" t="s">
        <v>13</v>
      </c>
      <c r="K750" s="4" t="s">
        <v>14</v>
      </c>
      <c r="L750" s="4" t="s">
        <v>32</v>
      </c>
      <c r="M750" s="8">
        <v>2</v>
      </c>
      <c r="N750" s="5">
        <v>46.18</v>
      </c>
      <c r="O750" s="6">
        <v>0.05</v>
      </c>
      <c r="P750" s="5">
        <v>17.899999999999999</v>
      </c>
      <c r="Q750" s="5">
        <f t="shared" si="44"/>
        <v>87.74199999999999</v>
      </c>
      <c r="R750" s="5">
        <f t="shared" si="45"/>
        <v>35.799999999999997</v>
      </c>
      <c r="S750" s="5">
        <f t="shared" si="46"/>
        <v>51.941999999999993</v>
      </c>
      <c r="T750" s="7">
        <f t="shared" si="47"/>
        <v>0.59198559412823959</v>
      </c>
    </row>
    <row r="751" spans="1:20" ht="15.6">
      <c r="A751" s="2">
        <v>3654</v>
      </c>
      <c r="B751" s="3">
        <v>46148</v>
      </c>
      <c r="C751" s="17">
        <f>YEAR(SalesDataTable[[#This Row],[Order Date]])</f>
        <v>2026</v>
      </c>
      <c r="D751" s="19" t="str">
        <f>"Q"&amp;ROUNDUP(MONTH(SalesDataTable[[#This Row],[Order Date]])/3,0)</f>
        <v>Q2</v>
      </c>
      <c r="E751" s="17">
        <f>MONTH(SalesDataTable[[#This Row],[Order Date]])</f>
        <v>5</v>
      </c>
      <c r="F751" s="19" t="str">
        <f>TEXT(SalesDataTable[[#This Row],[Order Date]],"MMM")</f>
        <v>May</v>
      </c>
      <c r="G751" s="4" t="s">
        <v>11</v>
      </c>
      <c r="H751" s="4" t="s">
        <v>39</v>
      </c>
      <c r="I751" s="4" t="s">
        <v>2</v>
      </c>
      <c r="J751" s="4" t="s">
        <v>16</v>
      </c>
      <c r="K751" s="4" t="s">
        <v>4</v>
      </c>
      <c r="L751" s="4" t="s">
        <v>22</v>
      </c>
      <c r="M751" s="8">
        <v>1</v>
      </c>
      <c r="N751" s="5">
        <v>51.44</v>
      </c>
      <c r="O751" s="6">
        <v>0.1</v>
      </c>
      <c r="P751" s="5">
        <v>22.88</v>
      </c>
      <c r="Q751" s="5">
        <f t="shared" si="44"/>
        <v>46.295999999999999</v>
      </c>
      <c r="R751" s="5">
        <f t="shared" si="45"/>
        <v>22.88</v>
      </c>
      <c r="S751" s="5">
        <f t="shared" si="46"/>
        <v>23.416</v>
      </c>
      <c r="T751" s="7">
        <f t="shared" si="47"/>
        <v>0.50578883704855715</v>
      </c>
    </row>
    <row r="752" spans="1:20" ht="15.6">
      <c r="A752" s="2">
        <v>4209</v>
      </c>
      <c r="B752" s="3">
        <v>46148</v>
      </c>
      <c r="C752" s="17">
        <f>YEAR(SalesDataTable[[#This Row],[Order Date]])</f>
        <v>2026</v>
      </c>
      <c r="D752" s="19" t="str">
        <f>"Q"&amp;ROUNDUP(MONTH(SalesDataTable[[#This Row],[Order Date]])/3,0)</f>
        <v>Q2</v>
      </c>
      <c r="E752" s="17">
        <f>MONTH(SalesDataTable[[#This Row],[Order Date]])</f>
        <v>5</v>
      </c>
      <c r="F752" s="19" t="str">
        <f>TEXT(SalesDataTable[[#This Row],[Order Date]],"MMM")</f>
        <v>May</v>
      </c>
      <c r="G752" s="4" t="s">
        <v>6</v>
      </c>
      <c r="H752" s="4" t="s">
        <v>7</v>
      </c>
      <c r="I752" s="4" t="s">
        <v>2</v>
      </c>
      <c r="J752" s="4" t="s">
        <v>13</v>
      </c>
      <c r="K752" s="4" t="s">
        <v>34</v>
      </c>
      <c r="L752" s="4" t="s">
        <v>45</v>
      </c>
      <c r="M752" s="8">
        <v>2</v>
      </c>
      <c r="N752" s="5">
        <v>50.97</v>
      </c>
      <c r="O752" s="6">
        <v>0.05</v>
      </c>
      <c r="P752" s="5">
        <v>21.67</v>
      </c>
      <c r="Q752" s="5">
        <f t="shared" si="44"/>
        <v>96.842999999999989</v>
      </c>
      <c r="R752" s="5">
        <f t="shared" si="45"/>
        <v>43.34</v>
      </c>
      <c r="S752" s="5">
        <f t="shared" si="46"/>
        <v>53.502999999999986</v>
      </c>
      <c r="T752" s="7">
        <f t="shared" si="47"/>
        <v>0.55247152607829153</v>
      </c>
    </row>
    <row r="753" spans="1:20" ht="15.6">
      <c r="A753" s="2">
        <v>4227</v>
      </c>
      <c r="B753" s="3">
        <v>46148</v>
      </c>
      <c r="C753" s="17">
        <f>YEAR(SalesDataTable[[#This Row],[Order Date]])</f>
        <v>2026</v>
      </c>
      <c r="D753" s="19" t="str">
        <f>"Q"&amp;ROUNDUP(MONTH(SalesDataTable[[#This Row],[Order Date]])/3,0)</f>
        <v>Q2</v>
      </c>
      <c r="E753" s="17">
        <f>MONTH(SalesDataTable[[#This Row],[Order Date]])</f>
        <v>5</v>
      </c>
      <c r="F753" s="19" t="str">
        <f>TEXT(SalesDataTable[[#This Row],[Order Date]],"MMM")</f>
        <v>May</v>
      </c>
      <c r="G753" s="4" t="s">
        <v>6</v>
      </c>
      <c r="H753" s="4" t="s">
        <v>7</v>
      </c>
      <c r="I753" s="4" t="s">
        <v>2</v>
      </c>
      <c r="J753" s="4" t="s">
        <v>13</v>
      </c>
      <c r="K753" s="4" t="s">
        <v>4</v>
      </c>
      <c r="L753" s="4" t="s">
        <v>26</v>
      </c>
      <c r="M753" s="8">
        <v>2</v>
      </c>
      <c r="N753" s="5">
        <v>40.549999999999997</v>
      </c>
      <c r="O753" s="6">
        <v>0</v>
      </c>
      <c r="P753" s="5">
        <v>16.52</v>
      </c>
      <c r="Q753" s="5">
        <f t="shared" si="44"/>
        <v>81.099999999999994</v>
      </c>
      <c r="R753" s="5">
        <f t="shared" si="45"/>
        <v>33.04</v>
      </c>
      <c r="S753" s="5">
        <f t="shared" si="46"/>
        <v>48.059999999999995</v>
      </c>
      <c r="T753" s="7">
        <f t="shared" si="47"/>
        <v>0.59260172626387175</v>
      </c>
    </row>
    <row r="754" spans="1:20" ht="15.6">
      <c r="A754" s="2">
        <v>4247</v>
      </c>
      <c r="B754" s="3">
        <v>46148</v>
      </c>
      <c r="C754" s="17">
        <f>YEAR(SalesDataTable[[#This Row],[Order Date]])</f>
        <v>2026</v>
      </c>
      <c r="D754" s="19" t="str">
        <f>"Q"&amp;ROUNDUP(MONTH(SalesDataTable[[#This Row],[Order Date]])/3,0)</f>
        <v>Q2</v>
      </c>
      <c r="E754" s="17">
        <f>MONTH(SalesDataTable[[#This Row],[Order Date]])</f>
        <v>5</v>
      </c>
      <c r="F754" s="19" t="str">
        <f>TEXT(SalesDataTable[[#This Row],[Order Date]],"MMM")</f>
        <v>May</v>
      </c>
      <c r="G754" s="4" t="s">
        <v>11</v>
      </c>
      <c r="H754" s="4" t="s">
        <v>52</v>
      </c>
      <c r="I754" s="4" t="s">
        <v>2</v>
      </c>
      <c r="J754" s="4" t="s">
        <v>13</v>
      </c>
      <c r="K754" s="4" t="s">
        <v>4</v>
      </c>
      <c r="L754" s="4" t="s">
        <v>22</v>
      </c>
      <c r="M754" s="8">
        <v>2</v>
      </c>
      <c r="N754" s="5">
        <v>51.3</v>
      </c>
      <c r="O754" s="6">
        <v>0</v>
      </c>
      <c r="P754" s="5">
        <v>23.12</v>
      </c>
      <c r="Q754" s="5">
        <f t="shared" si="44"/>
        <v>102.6</v>
      </c>
      <c r="R754" s="5">
        <f t="shared" si="45"/>
        <v>46.24</v>
      </c>
      <c r="S754" s="5">
        <f t="shared" si="46"/>
        <v>56.359999999999992</v>
      </c>
      <c r="T754" s="7">
        <f t="shared" si="47"/>
        <v>0.54931773879142298</v>
      </c>
    </row>
    <row r="755" spans="1:20" ht="15.6">
      <c r="A755" s="2">
        <v>5196</v>
      </c>
      <c r="B755" s="3">
        <v>46148</v>
      </c>
      <c r="C755" s="17">
        <f>YEAR(SalesDataTable[[#This Row],[Order Date]])</f>
        <v>2026</v>
      </c>
      <c r="D755" s="19" t="str">
        <f>"Q"&amp;ROUNDUP(MONTH(SalesDataTable[[#This Row],[Order Date]])/3,0)</f>
        <v>Q2</v>
      </c>
      <c r="E755" s="17">
        <f>MONTH(SalesDataTable[[#This Row],[Order Date]])</f>
        <v>5</v>
      </c>
      <c r="F755" s="19" t="str">
        <f>TEXT(SalesDataTable[[#This Row],[Order Date]],"MMM")</f>
        <v>May</v>
      </c>
      <c r="G755" s="4" t="s">
        <v>20</v>
      </c>
      <c r="H755" s="4" t="s">
        <v>33</v>
      </c>
      <c r="I755" s="4" t="s">
        <v>2</v>
      </c>
      <c r="J755" s="4" t="s">
        <v>13</v>
      </c>
      <c r="K755" s="4" t="s">
        <v>23</v>
      </c>
      <c r="L755" s="4" t="s">
        <v>40</v>
      </c>
      <c r="M755" s="8">
        <v>3</v>
      </c>
      <c r="N755" s="5">
        <v>82.56</v>
      </c>
      <c r="O755" s="6">
        <v>0</v>
      </c>
      <c r="P755" s="5">
        <v>39.99</v>
      </c>
      <c r="Q755" s="5">
        <f t="shared" si="44"/>
        <v>247.68</v>
      </c>
      <c r="R755" s="5">
        <f t="shared" si="45"/>
        <v>119.97</v>
      </c>
      <c r="S755" s="5">
        <f t="shared" si="46"/>
        <v>127.71000000000001</v>
      </c>
      <c r="T755" s="7">
        <f t="shared" si="47"/>
        <v>0.515625</v>
      </c>
    </row>
    <row r="756" spans="1:20" ht="15.6">
      <c r="A756" s="2">
        <v>400</v>
      </c>
      <c r="B756" s="3">
        <v>46149</v>
      </c>
      <c r="C756" s="17">
        <f>YEAR(SalesDataTable[[#This Row],[Order Date]])</f>
        <v>2026</v>
      </c>
      <c r="D756" s="19" t="str">
        <f>"Q"&amp;ROUNDUP(MONTH(SalesDataTable[[#This Row],[Order Date]])/3,0)</f>
        <v>Q2</v>
      </c>
      <c r="E756" s="17">
        <f>MONTH(SalesDataTable[[#This Row],[Order Date]])</f>
        <v>5</v>
      </c>
      <c r="F756" s="19" t="str">
        <f>TEXT(SalesDataTable[[#This Row],[Order Date]],"MMM")</f>
        <v>May</v>
      </c>
      <c r="G756" s="4" t="s">
        <v>6</v>
      </c>
      <c r="H756" s="4" t="s">
        <v>43</v>
      </c>
      <c r="I756" s="4" t="s">
        <v>8</v>
      </c>
      <c r="J756" s="4" t="s">
        <v>16</v>
      </c>
      <c r="K756" s="4" t="s">
        <v>9</v>
      </c>
      <c r="L756" s="4" t="s">
        <v>10</v>
      </c>
      <c r="M756" s="8">
        <v>6</v>
      </c>
      <c r="N756" s="5">
        <v>92.66</v>
      </c>
      <c r="O756" s="6">
        <v>0.15</v>
      </c>
      <c r="P756" s="5">
        <v>44.71</v>
      </c>
      <c r="Q756" s="5">
        <f t="shared" si="44"/>
        <v>472.56600000000003</v>
      </c>
      <c r="R756" s="5">
        <f t="shared" si="45"/>
        <v>268.26</v>
      </c>
      <c r="S756" s="5">
        <f t="shared" si="46"/>
        <v>204.30600000000004</v>
      </c>
      <c r="T756" s="7">
        <f t="shared" si="47"/>
        <v>0.43233326138571126</v>
      </c>
    </row>
    <row r="757" spans="1:20" ht="15.6">
      <c r="A757" s="2">
        <v>829</v>
      </c>
      <c r="B757" s="3">
        <v>46149</v>
      </c>
      <c r="C757" s="17">
        <f>YEAR(SalesDataTable[[#This Row],[Order Date]])</f>
        <v>2026</v>
      </c>
      <c r="D757" s="19" t="str">
        <f>"Q"&amp;ROUNDUP(MONTH(SalesDataTable[[#This Row],[Order Date]])/3,0)</f>
        <v>Q2</v>
      </c>
      <c r="E757" s="17">
        <f>MONTH(SalesDataTable[[#This Row],[Order Date]])</f>
        <v>5</v>
      </c>
      <c r="F757" s="19" t="str">
        <f>TEXT(SalesDataTable[[#This Row],[Order Date]],"MMM")</f>
        <v>May</v>
      </c>
      <c r="G757" s="4" t="s">
        <v>11</v>
      </c>
      <c r="H757" s="4" t="s">
        <v>52</v>
      </c>
      <c r="I757" s="4" t="s">
        <v>28</v>
      </c>
      <c r="J757" s="4" t="s">
        <v>13</v>
      </c>
      <c r="K757" s="4" t="s">
        <v>34</v>
      </c>
      <c r="L757" s="4" t="s">
        <v>35</v>
      </c>
      <c r="M757" s="8">
        <v>1</v>
      </c>
      <c r="N757" s="5">
        <v>39.42</v>
      </c>
      <c r="O757" s="6">
        <v>0</v>
      </c>
      <c r="P757" s="5">
        <v>14.86</v>
      </c>
      <c r="Q757" s="5">
        <f t="shared" si="44"/>
        <v>39.42</v>
      </c>
      <c r="R757" s="5">
        <f t="shared" si="45"/>
        <v>14.86</v>
      </c>
      <c r="S757" s="5">
        <f t="shared" si="46"/>
        <v>24.560000000000002</v>
      </c>
      <c r="T757" s="7">
        <f t="shared" si="47"/>
        <v>0.62303399289700667</v>
      </c>
    </row>
    <row r="758" spans="1:20" ht="15.6">
      <c r="A758" s="2">
        <v>1236</v>
      </c>
      <c r="B758" s="3">
        <v>46149</v>
      </c>
      <c r="C758" s="17">
        <f>YEAR(SalesDataTable[[#This Row],[Order Date]])</f>
        <v>2026</v>
      </c>
      <c r="D758" s="19" t="str">
        <f>"Q"&amp;ROUNDUP(MONTH(SalesDataTable[[#This Row],[Order Date]])/3,0)</f>
        <v>Q2</v>
      </c>
      <c r="E758" s="17">
        <f>MONTH(SalesDataTable[[#This Row],[Order Date]])</f>
        <v>5</v>
      </c>
      <c r="F758" s="19" t="str">
        <f>TEXT(SalesDataTable[[#This Row],[Order Date]],"MMM")</f>
        <v>May</v>
      </c>
      <c r="G758" s="4" t="s">
        <v>0</v>
      </c>
      <c r="H758" s="4" t="s">
        <v>36</v>
      </c>
      <c r="I758" s="4" t="s">
        <v>19</v>
      </c>
      <c r="J758" s="4" t="s">
        <v>3</v>
      </c>
      <c r="K758" s="4" t="s">
        <v>34</v>
      </c>
      <c r="L758" s="4" t="s">
        <v>38</v>
      </c>
      <c r="M758" s="8">
        <v>2</v>
      </c>
      <c r="N758" s="5">
        <v>124.25</v>
      </c>
      <c r="O758" s="6">
        <v>0</v>
      </c>
      <c r="P758" s="5">
        <v>69.510000000000005</v>
      </c>
      <c r="Q758" s="5">
        <f t="shared" si="44"/>
        <v>248.5</v>
      </c>
      <c r="R758" s="5">
        <f t="shared" si="45"/>
        <v>139.02000000000001</v>
      </c>
      <c r="S758" s="5">
        <f t="shared" si="46"/>
        <v>109.47999999999999</v>
      </c>
      <c r="T758" s="7">
        <f t="shared" si="47"/>
        <v>0.44056338028169012</v>
      </c>
    </row>
    <row r="759" spans="1:20" ht="15.6">
      <c r="A759" s="2">
        <v>1364</v>
      </c>
      <c r="B759" s="3">
        <v>46149</v>
      </c>
      <c r="C759" s="17">
        <f>YEAR(SalesDataTable[[#This Row],[Order Date]])</f>
        <v>2026</v>
      </c>
      <c r="D759" s="19" t="str">
        <f>"Q"&amp;ROUNDUP(MONTH(SalesDataTable[[#This Row],[Order Date]])/3,0)</f>
        <v>Q2</v>
      </c>
      <c r="E759" s="17">
        <f>MONTH(SalesDataTable[[#This Row],[Order Date]])</f>
        <v>5</v>
      </c>
      <c r="F759" s="19" t="str">
        <f>TEXT(SalesDataTable[[#This Row],[Order Date]],"MMM")</f>
        <v>May</v>
      </c>
      <c r="G759" s="4" t="s">
        <v>6</v>
      </c>
      <c r="H759" s="4" t="s">
        <v>49</v>
      </c>
      <c r="I759" s="4" t="s">
        <v>2</v>
      </c>
      <c r="J759" s="4" t="s">
        <v>13</v>
      </c>
      <c r="K759" s="4" t="s">
        <v>9</v>
      </c>
      <c r="L759" s="4" t="s">
        <v>37</v>
      </c>
      <c r="M759" s="8">
        <v>2</v>
      </c>
      <c r="N759" s="5">
        <v>156.43</v>
      </c>
      <c r="O759" s="6">
        <v>0</v>
      </c>
      <c r="P759" s="5">
        <v>78.569999999999993</v>
      </c>
      <c r="Q759" s="5">
        <f t="shared" si="44"/>
        <v>312.86</v>
      </c>
      <c r="R759" s="5">
        <f t="shared" si="45"/>
        <v>157.13999999999999</v>
      </c>
      <c r="S759" s="5">
        <f t="shared" si="46"/>
        <v>155.72000000000003</v>
      </c>
      <c r="T759" s="7">
        <f t="shared" si="47"/>
        <v>0.49773061433228927</v>
      </c>
    </row>
    <row r="760" spans="1:20" ht="15.6">
      <c r="A760" s="2">
        <v>2105</v>
      </c>
      <c r="B760" s="3">
        <v>46149</v>
      </c>
      <c r="C760" s="17">
        <f>YEAR(SalesDataTable[[#This Row],[Order Date]])</f>
        <v>2026</v>
      </c>
      <c r="D760" s="19" t="str">
        <f>"Q"&amp;ROUNDUP(MONTH(SalesDataTable[[#This Row],[Order Date]])/3,0)</f>
        <v>Q2</v>
      </c>
      <c r="E760" s="17">
        <f>MONTH(SalesDataTable[[#This Row],[Order Date]])</f>
        <v>5</v>
      </c>
      <c r="F760" s="19" t="str">
        <f>TEXT(SalesDataTable[[#This Row],[Order Date]],"MMM")</f>
        <v>May</v>
      </c>
      <c r="G760" s="4" t="s">
        <v>6</v>
      </c>
      <c r="H760" s="4" t="s">
        <v>49</v>
      </c>
      <c r="I760" s="4" t="s">
        <v>19</v>
      </c>
      <c r="J760" s="4" t="s">
        <v>13</v>
      </c>
      <c r="K760" s="4" t="s">
        <v>23</v>
      </c>
      <c r="L760" s="4" t="s">
        <v>40</v>
      </c>
      <c r="M760" s="8">
        <v>1</v>
      </c>
      <c r="N760" s="5">
        <v>80.3</v>
      </c>
      <c r="O760" s="6">
        <v>0</v>
      </c>
      <c r="P760" s="5">
        <v>40.020000000000003</v>
      </c>
      <c r="Q760" s="5">
        <f t="shared" si="44"/>
        <v>80.3</v>
      </c>
      <c r="R760" s="5">
        <f t="shared" si="45"/>
        <v>40.020000000000003</v>
      </c>
      <c r="S760" s="5">
        <f t="shared" si="46"/>
        <v>40.279999999999994</v>
      </c>
      <c r="T760" s="7">
        <f t="shared" si="47"/>
        <v>0.50161892901618921</v>
      </c>
    </row>
    <row r="761" spans="1:20" ht="15.6">
      <c r="A761" s="2">
        <v>4706</v>
      </c>
      <c r="B761" s="3">
        <v>46149</v>
      </c>
      <c r="C761" s="17">
        <f>YEAR(SalesDataTable[[#This Row],[Order Date]])</f>
        <v>2026</v>
      </c>
      <c r="D761" s="19" t="str">
        <f>"Q"&amp;ROUNDUP(MONTH(SalesDataTable[[#This Row],[Order Date]])/3,0)</f>
        <v>Q2</v>
      </c>
      <c r="E761" s="17">
        <f>MONTH(SalesDataTable[[#This Row],[Order Date]])</f>
        <v>5</v>
      </c>
      <c r="F761" s="19" t="str">
        <f>TEXT(SalesDataTable[[#This Row],[Order Date]],"MMM")</f>
        <v>May</v>
      </c>
      <c r="G761" s="4" t="s">
        <v>20</v>
      </c>
      <c r="H761" s="4" t="s">
        <v>47</v>
      </c>
      <c r="I761" s="4" t="s">
        <v>19</v>
      </c>
      <c r="J761" s="4" t="s">
        <v>13</v>
      </c>
      <c r="K761" s="4" t="s">
        <v>23</v>
      </c>
      <c r="L761" s="4" t="s">
        <v>40</v>
      </c>
      <c r="M761" s="8">
        <v>1</v>
      </c>
      <c r="N761" s="5">
        <v>79.89</v>
      </c>
      <c r="O761" s="6">
        <v>0</v>
      </c>
      <c r="P761" s="5">
        <v>39.549999999999997</v>
      </c>
      <c r="Q761" s="5">
        <f t="shared" si="44"/>
        <v>79.89</v>
      </c>
      <c r="R761" s="5">
        <f t="shared" si="45"/>
        <v>39.549999999999997</v>
      </c>
      <c r="S761" s="5">
        <f t="shared" si="46"/>
        <v>40.340000000000003</v>
      </c>
      <c r="T761" s="7">
        <f t="shared" si="47"/>
        <v>0.50494429841031419</v>
      </c>
    </row>
    <row r="762" spans="1:20" ht="15.6">
      <c r="A762" s="2">
        <v>68</v>
      </c>
      <c r="B762" s="3">
        <v>46150</v>
      </c>
      <c r="C762" s="17">
        <f>YEAR(SalesDataTable[[#This Row],[Order Date]])</f>
        <v>2026</v>
      </c>
      <c r="D762" s="19" t="str">
        <f>"Q"&amp;ROUNDUP(MONTH(SalesDataTable[[#This Row],[Order Date]])/3,0)</f>
        <v>Q2</v>
      </c>
      <c r="E762" s="17">
        <f>MONTH(SalesDataTable[[#This Row],[Order Date]])</f>
        <v>5</v>
      </c>
      <c r="F762" s="19" t="str">
        <f>TEXT(SalesDataTable[[#This Row],[Order Date]],"MMM")</f>
        <v>May</v>
      </c>
      <c r="G762" s="4" t="s">
        <v>20</v>
      </c>
      <c r="H762" s="4" t="s">
        <v>31</v>
      </c>
      <c r="I762" s="4" t="s">
        <v>19</v>
      </c>
      <c r="J762" s="4" t="s">
        <v>13</v>
      </c>
      <c r="K762" s="4" t="s">
        <v>34</v>
      </c>
      <c r="L762" s="4" t="s">
        <v>35</v>
      </c>
      <c r="M762" s="8">
        <v>1</v>
      </c>
      <c r="N762" s="5">
        <v>39.5</v>
      </c>
      <c r="O762" s="6">
        <v>0</v>
      </c>
      <c r="P762" s="5">
        <v>14.68</v>
      </c>
      <c r="Q762" s="5">
        <f t="shared" si="44"/>
        <v>39.5</v>
      </c>
      <c r="R762" s="5">
        <f t="shared" si="45"/>
        <v>14.68</v>
      </c>
      <c r="S762" s="5">
        <f t="shared" si="46"/>
        <v>24.82</v>
      </c>
      <c r="T762" s="7">
        <f t="shared" si="47"/>
        <v>0.62835443037974681</v>
      </c>
    </row>
    <row r="763" spans="1:20" ht="15.6">
      <c r="A763" s="2">
        <v>1352</v>
      </c>
      <c r="B763" s="3">
        <v>46150</v>
      </c>
      <c r="C763" s="17">
        <f>YEAR(SalesDataTable[[#This Row],[Order Date]])</f>
        <v>2026</v>
      </c>
      <c r="D763" s="19" t="str">
        <f>"Q"&amp;ROUNDUP(MONTH(SalesDataTable[[#This Row],[Order Date]])/3,0)</f>
        <v>Q2</v>
      </c>
      <c r="E763" s="17">
        <f>MONTH(SalesDataTable[[#This Row],[Order Date]])</f>
        <v>5</v>
      </c>
      <c r="F763" s="19" t="str">
        <f>TEXT(SalesDataTable[[#This Row],[Order Date]],"MMM")</f>
        <v>May</v>
      </c>
      <c r="G763" s="4" t="s">
        <v>20</v>
      </c>
      <c r="H763" s="4" t="s">
        <v>31</v>
      </c>
      <c r="I763" s="4" t="s">
        <v>2</v>
      </c>
      <c r="J763" s="4" t="s">
        <v>3</v>
      </c>
      <c r="K763" s="4" t="s">
        <v>4</v>
      </c>
      <c r="L763" s="4" t="s">
        <v>5</v>
      </c>
      <c r="M763" s="8">
        <v>1</v>
      </c>
      <c r="N763" s="5">
        <v>80.7</v>
      </c>
      <c r="O763" s="6">
        <v>0</v>
      </c>
      <c r="P763" s="5">
        <v>41.88</v>
      </c>
      <c r="Q763" s="5">
        <f t="shared" si="44"/>
        <v>80.7</v>
      </c>
      <c r="R763" s="5">
        <f t="shared" si="45"/>
        <v>41.88</v>
      </c>
      <c r="S763" s="5">
        <f t="shared" si="46"/>
        <v>38.82</v>
      </c>
      <c r="T763" s="7">
        <f t="shared" si="47"/>
        <v>0.48104089219330853</v>
      </c>
    </row>
    <row r="764" spans="1:20" ht="15.6">
      <c r="A764" s="2">
        <v>2526</v>
      </c>
      <c r="B764" s="3">
        <v>46150</v>
      </c>
      <c r="C764" s="17">
        <f>YEAR(SalesDataTable[[#This Row],[Order Date]])</f>
        <v>2026</v>
      </c>
      <c r="D764" s="19" t="str">
        <f>"Q"&amp;ROUNDUP(MONTH(SalesDataTable[[#This Row],[Order Date]])/3,0)</f>
        <v>Q2</v>
      </c>
      <c r="E764" s="17">
        <f>MONTH(SalesDataTable[[#This Row],[Order Date]])</f>
        <v>5</v>
      </c>
      <c r="F764" s="19" t="str">
        <f>TEXT(SalesDataTable[[#This Row],[Order Date]],"MMM")</f>
        <v>May</v>
      </c>
      <c r="G764" s="4" t="s">
        <v>6</v>
      </c>
      <c r="H764" s="4" t="s">
        <v>49</v>
      </c>
      <c r="I764" s="4" t="s">
        <v>2</v>
      </c>
      <c r="J764" s="4" t="s">
        <v>13</v>
      </c>
      <c r="K764" s="4" t="s">
        <v>23</v>
      </c>
      <c r="L764" s="4" t="s">
        <v>40</v>
      </c>
      <c r="M764" s="8">
        <v>1</v>
      </c>
      <c r="N764" s="5">
        <v>80.86</v>
      </c>
      <c r="O764" s="6">
        <v>0</v>
      </c>
      <c r="P764" s="5">
        <v>38.44</v>
      </c>
      <c r="Q764" s="5">
        <f t="shared" si="44"/>
        <v>80.86</v>
      </c>
      <c r="R764" s="5">
        <f t="shared" si="45"/>
        <v>38.44</v>
      </c>
      <c r="S764" s="5">
        <f t="shared" si="46"/>
        <v>42.42</v>
      </c>
      <c r="T764" s="7">
        <f t="shared" si="47"/>
        <v>0.52461043779371752</v>
      </c>
    </row>
    <row r="765" spans="1:20" ht="15.6">
      <c r="A765" s="2">
        <v>3298</v>
      </c>
      <c r="B765" s="3">
        <v>46150</v>
      </c>
      <c r="C765" s="17">
        <f>YEAR(SalesDataTable[[#This Row],[Order Date]])</f>
        <v>2026</v>
      </c>
      <c r="D765" s="19" t="str">
        <f>"Q"&amp;ROUNDUP(MONTH(SalesDataTable[[#This Row],[Order Date]])/3,0)</f>
        <v>Q2</v>
      </c>
      <c r="E765" s="17">
        <f>MONTH(SalesDataTable[[#This Row],[Order Date]])</f>
        <v>5</v>
      </c>
      <c r="F765" s="19" t="str">
        <f>TEXT(SalesDataTable[[#This Row],[Order Date]],"MMM")</f>
        <v>May</v>
      </c>
      <c r="G765" s="4" t="s">
        <v>6</v>
      </c>
      <c r="H765" s="4" t="s">
        <v>49</v>
      </c>
      <c r="I765" s="4" t="s">
        <v>28</v>
      </c>
      <c r="J765" s="4" t="s">
        <v>13</v>
      </c>
      <c r="K765" s="4" t="s">
        <v>23</v>
      </c>
      <c r="L765" s="4" t="s">
        <v>24</v>
      </c>
      <c r="M765" s="8">
        <v>2</v>
      </c>
      <c r="N765" s="5">
        <v>337.7</v>
      </c>
      <c r="O765" s="6">
        <v>0.1</v>
      </c>
      <c r="P765" s="5">
        <v>192.16</v>
      </c>
      <c r="Q765" s="5">
        <f t="shared" si="44"/>
        <v>607.86</v>
      </c>
      <c r="R765" s="5">
        <f t="shared" si="45"/>
        <v>384.32</v>
      </c>
      <c r="S765" s="5">
        <f t="shared" si="46"/>
        <v>223.54000000000002</v>
      </c>
      <c r="T765" s="7">
        <f t="shared" si="47"/>
        <v>0.36774915276543946</v>
      </c>
    </row>
    <row r="766" spans="1:20" ht="15.6">
      <c r="A766" s="2">
        <v>3510</v>
      </c>
      <c r="B766" s="3">
        <v>46150</v>
      </c>
      <c r="C766" s="17">
        <f>YEAR(SalesDataTable[[#This Row],[Order Date]])</f>
        <v>2026</v>
      </c>
      <c r="D766" s="19" t="str">
        <f>"Q"&amp;ROUNDUP(MONTH(SalesDataTable[[#This Row],[Order Date]])/3,0)</f>
        <v>Q2</v>
      </c>
      <c r="E766" s="17">
        <f>MONTH(SalesDataTable[[#This Row],[Order Date]])</f>
        <v>5</v>
      </c>
      <c r="F766" s="19" t="str">
        <f>TEXT(SalesDataTable[[#This Row],[Order Date]],"MMM")</f>
        <v>May</v>
      </c>
      <c r="G766" s="4" t="s">
        <v>11</v>
      </c>
      <c r="H766" s="4" t="s">
        <v>12</v>
      </c>
      <c r="I766" s="4" t="s">
        <v>2</v>
      </c>
      <c r="J766" s="4" t="s">
        <v>3</v>
      </c>
      <c r="K766" s="4" t="s">
        <v>23</v>
      </c>
      <c r="L766" s="4" t="s">
        <v>51</v>
      </c>
      <c r="M766" s="8">
        <v>4</v>
      </c>
      <c r="N766" s="5">
        <v>121.81</v>
      </c>
      <c r="O766" s="6">
        <v>0</v>
      </c>
      <c r="P766" s="5">
        <v>58.95</v>
      </c>
      <c r="Q766" s="5">
        <f t="shared" si="44"/>
        <v>487.24</v>
      </c>
      <c r="R766" s="5">
        <f t="shared" si="45"/>
        <v>235.8</v>
      </c>
      <c r="S766" s="5">
        <f t="shared" si="46"/>
        <v>251.44</v>
      </c>
      <c r="T766" s="7">
        <f t="shared" si="47"/>
        <v>0.5160495854199163</v>
      </c>
    </row>
    <row r="767" spans="1:20" ht="15.6">
      <c r="A767" s="2">
        <v>3638</v>
      </c>
      <c r="B767" s="3">
        <v>46150</v>
      </c>
      <c r="C767" s="17">
        <f>YEAR(SalesDataTable[[#This Row],[Order Date]])</f>
        <v>2026</v>
      </c>
      <c r="D767" s="19" t="str">
        <f>"Q"&amp;ROUNDUP(MONTH(SalesDataTable[[#This Row],[Order Date]])/3,0)</f>
        <v>Q2</v>
      </c>
      <c r="E767" s="17">
        <f>MONTH(SalesDataTable[[#This Row],[Order Date]])</f>
        <v>5</v>
      </c>
      <c r="F767" s="19" t="str">
        <f>TEXT(SalesDataTable[[#This Row],[Order Date]],"MMM")</f>
        <v>May</v>
      </c>
      <c r="G767" s="4" t="s">
        <v>20</v>
      </c>
      <c r="H767" s="4" t="s">
        <v>31</v>
      </c>
      <c r="I767" s="4" t="s">
        <v>8</v>
      </c>
      <c r="J767" s="4" t="s">
        <v>16</v>
      </c>
      <c r="K767" s="4" t="s">
        <v>14</v>
      </c>
      <c r="L767" s="4" t="s">
        <v>48</v>
      </c>
      <c r="M767" s="8">
        <v>10</v>
      </c>
      <c r="N767" s="5">
        <v>168.55</v>
      </c>
      <c r="O767" s="6">
        <v>0.1</v>
      </c>
      <c r="P767" s="5">
        <v>88.85</v>
      </c>
      <c r="Q767" s="5">
        <f t="shared" si="44"/>
        <v>1516.95</v>
      </c>
      <c r="R767" s="5">
        <f t="shared" si="45"/>
        <v>888.5</v>
      </c>
      <c r="S767" s="5">
        <f t="shared" si="46"/>
        <v>628.45000000000005</v>
      </c>
      <c r="T767" s="7">
        <f t="shared" si="47"/>
        <v>0.41428524341606515</v>
      </c>
    </row>
    <row r="768" spans="1:20" ht="15.6">
      <c r="A768" s="2">
        <v>3754</v>
      </c>
      <c r="B768" s="3">
        <v>46150</v>
      </c>
      <c r="C768" s="17">
        <f>YEAR(SalesDataTable[[#This Row],[Order Date]])</f>
        <v>2026</v>
      </c>
      <c r="D768" s="19" t="str">
        <f>"Q"&amp;ROUNDUP(MONTH(SalesDataTable[[#This Row],[Order Date]])/3,0)</f>
        <v>Q2</v>
      </c>
      <c r="E768" s="17">
        <f>MONTH(SalesDataTable[[#This Row],[Order Date]])</f>
        <v>5</v>
      </c>
      <c r="F768" s="19" t="str">
        <f>TEXT(SalesDataTable[[#This Row],[Order Date]],"MMM")</f>
        <v>May</v>
      </c>
      <c r="G768" s="4" t="s">
        <v>6</v>
      </c>
      <c r="H768" s="4" t="s">
        <v>43</v>
      </c>
      <c r="I768" s="4" t="s">
        <v>2</v>
      </c>
      <c r="J768" s="4" t="s">
        <v>3</v>
      </c>
      <c r="K768" s="4" t="s">
        <v>4</v>
      </c>
      <c r="L768" s="4" t="s">
        <v>26</v>
      </c>
      <c r="M768" s="8">
        <v>1</v>
      </c>
      <c r="N768" s="5">
        <v>39.42</v>
      </c>
      <c r="O768" s="6">
        <v>0.05</v>
      </c>
      <c r="P768" s="5">
        <v>16.77</v>
      </c>
      <c r="Q768" s="5">
        <f t="shared" si="44"/>
        <v>37.448999999999998</v>
      </c>
      <c r="R768" s="5">
        <f t="shared" si="45"/>
        <v>16.77</v>
      </c>
      <c r="S768" s="5">
        <f t="shared" si="46"/>
        <v>20.678999999999998</v>
      </c>
      <c r="T768" s="7">
        <f t="shared" si="47"/>
        <v>0.55219097973243614</v>
      </c>
    </row>
    <row r="769" spans="1:20" ht="15.6">
      <c r="A769" s="2">
        <v>4029</v>
      </c>
      <c r="B769" s="3">
        <v>46150</v>
      </c>
      <c r="C769" s="17">
        <f>YEAR(SalesDataTable[[#This Row],[Order Date]])</f>
        <v>2026</v>
      </c>
      <c r="D769" s="19" t="str">
        <f>"Q"&amp;ROUNDUP(MONTH(SalesDataTable[[#This Row],[Order Date]])/3,0)</f>
        <v>Q2</v>
      </c>
      <c r="E769" s="17">
        <f>MONTH(SalesDataTable[[#This Row],[Order Date]])</f>
        <v>5</v>
      </c>
      <c r="F769" s="19" t="str">
        <f>TEXT(SalesDataTable[[#This Row],[Order Date]],"MMM")</f>
        <v>May</v>
      </c>
      <c r="G769" s="4" t="s">
        <v>20</v>
      </c>
      <c r="H769" s="4" t="s">
        <v>47</v>
      </c>
      <c r="I769" s="4" t="s">
        <v>19</v>
      </c>
      <c r="J769" s="4" t="s">
        <v>13</v>
      </c>
      <c r="K769" s="4" t="s">
        <v>14</v>
      </c>
      <c r="L769" s="4" t="s">
        <v>48</v>
      </c>
      <c r="M769" s="8">
        <v>1</v>
      </c>
      <c r="N769" s="5">
        <v>161.36000000000001</v>
      </c>
      <c r="O769" s="6">
        <v>0</v>
      </c>
      <c r="P769" s="5">
        <v>87</v>
      </c>
      <c r="Q769" s="5">
        <f t="shared" si="44"/>
        <v>161.36000000000001</v>
      </c>
      <c r="R769" s="5">
        <f t="shared" si="45"/>
        <v>87</v>
      </c>
      <c r="S769" s="5">
        <f t="shared" si="46"/>
        <v>74.360000000000014</v>
      </c>
      <c r="T769" s="7">
        <f t="shared" si="47"/>
        <v>0.46083292017848293</v>
      </c>
    </row>
    <row r="770" spans="1:20" ht="15.6">
      <c r="A770" s="2">
        <v>4651</v>
      </c>
      <c r="B770" s="3">
        <v>46150</v>
      </c>
      <c r="C770" s="17">
        <f>YEAR(SalesDataTable[[#This Row],[Order Date]])</f>
        <v>2026</v>
      </c>
      <c r="D770" s="19" t="str">
        <f>"Q"&amp;ROUNDUP(MONTH(SalesDataTable[[#This Row],[Order Date]])/3,0)</f>
        <v>Q2</v>
      </c>
      <c r="E770" s="17">
        <f>MONTH(SalesDataTable[[#This Row],[Order Date]])</f>
        <v>5</v>
      </c>
      <c r="F770" s="19" t="str">
        <f>TEXT(SalesDataTable[[#This Row],[Order Date]],"MMM")</f>
        <v>May</v>
      </c>
      <c r="G770" s="4" t="s">
        <v>6</v>
      </c>
      <c r="H770" s="4" t="s">
        <v>41</v>
      </c>
      <c r="I770" s="4" t="s">
        <v>2</v>
      </c>
      <c r="J770" s="4" t="s">
        <v>16</v>
      </c>
      <c r="K770" s="4" t="s">
        <v>23</v>
      </c>
      <c r="L770" s="4" t="s">
        <v>51</v>
      </c>
      <c r="M770" s="8">
        <v>1</v>
      </c>
      <c r="N770" s="5">
        <v>123.68</v>
      </c>
      <c r="O770" s="6">
        <v>0</v>
      </c>
      <c r="P770" s="5">
        <v>59.26</v>
      </c>
      <c r="Q770" s="5">
        <f t="shared" ref="Q770:Q833" si="48">M770*N770*(1-O770)</f>
        <v>123.68</v>
      </c>
      <c r="R770" s="5">
        <f t="shared" ref="R770:R833" si="49">M770*P770</f>
        <v>59.26</v>
      </c>
      <c r="S770" s="5">
        <f t="shared" ref="S770:S833" si="50">Q770-R770</f>
        <v>64.420000000000016</v>
      </c>
      <c r="T770" s="7">
        <f t="shared" ref="T770:T833" si="51">IFERROR(S770/Q770,0)</f>
        <v>0.52086028460543343</v>
      </c>
    </row>
    <row r="771" spans="1:20" ht="15.6">
      <c r="A771" s="2">
        <v>4886</v>
      </c>
      <c r="B771" s="3">
        <v>46150</v>
      </c>
      <c r="C771" s="17">
        <f>YEAR(SalesDataTable[[#This Row],[Order Date]])</f>
        <v>2026</v>
      </c>
      <c r="D771" s="19" t="str">
        <f>"Q"&amp;ROUNDUP(MONTH(SalesDataTable[[#This Row],[Order Date]])/3,0)</f>
        <v>Q2</v>
      </c>
      <c r="E771" s="17">
        <f>MONTH(SalesDataTable[[#This Row],[Order Date]])</f>
        <v>5</v>
      </c>
      <c r="F771" s="19" t="str">
        <f>TEXT(SalesDataTable[[#This Row],[Order Date]],"MMM")</f>
        <v>May</v>
      </c>
      <c r="G771" s="4" t="s">
        <v>20</v>
      </c>
      <c r="H771" s="4" t="s">
        <v>33</v>
      </c>
      <c r="I771" s="4" t="s">
        <v>28</v>
      </c>
      <c r="J771" s="4" t="s">
        <v>3</v>
      </c>
      <c r="K771" s="4" t="s">
        <v>9</v>
      </c>
      <c r="L771" s="4" t="s">
        <v>17</v>
      </c>
      <c r="M771" s="8">
        <v>1</v>
      </c>
      <c r="N771" s="5">
        <v>146.29</v>
      </c>
      <c r="O771" s="6">
        <v>0</v>
      </c>
      <c r="P771" s="5">
        <v>81.16</v>
      </c>
      <c r="Q771" s="5">
        <f t="shared" si="48"/>
        <v>146.29</v>
      </c>
      <c r="R771" s="5">
        <f t="shared" si="49"/>
        <v>81.16</v>
      </c>
      <c r="S771" s="5">
        <f t="shared" si="50"/>
        <v>65.13</v>
      </c>
      <c r="T771" s="7">
        <f t="shared" si="51"/>
        <v>0.44521156606740037</v>
      </c>
    </row>
    <row r="772" spans="1:20" ht="15.6">
      <c r="A772" s="2">
        <v>162</v>
      </c>
      <c r="B772" s="3">
        <v>46151</v>
      </c>
      <c r="C772" s="17">
        <f>YEAR(SalesDataTable[[#This Row],[Order Date]])</f>
        <v>2026</v>
      </c>
      <c r="D772" s="19" t="str">
        <f>"Q"&amp;ROUNDUP(MONTH(SalesDataTable[[#This Row],[Order Date]])/3,0)</f>
        <v>Q2</v>
      </c>
      <c r="E772" s="17">
        <f>MONTH(SalesDataTable[[#This Row],[Order Date]])</f>
        <v>5</v>
      </c>
      <c r="F772" s="19" t="str">
        <f>TEXT(SalesDataTable[[#This Row],[Order Date]],"MMM")</f>
        <v>May</v>
      </c>
      <c r="G772" s="4" t="s">
        <v>0</v>
      </c>
      <c r="H772" s="4" t="s">
        <v>1</v>
      </c>
      <c r="I772" s="4" t="s">
        <v>2</v>
      </c>
      <c r="J772" s="4" t="s">
        <v>13</v>
      </c>
      <c r="K772" s="4" t="s">
        <v>14</v>
      </c>
      <c r="L772" s="4" t="s">
        <v>48</v>
      </c>
      <c r="M772" s="8">
        <v>2</v>
      </c>
      <c r="N772" s="5">
        <v>164.95</v>
      </c>
      <c r="O772" s="6">
        <v>0.1</v>
      </c>
      <c r="P772" s="5">
        <v>86.27</v>
      </c>
      <c r="Q772" s="5">
        <f t="shared" si="48"/>
        <v>296.90999999999997</v>
      </c>
      <c r="R772" s="5">
        <f t="shared" si="49"/>
        <v>172.54</v>
      </c>
      <c r="S772" s="5">
        <f t="shared" si="50"/>
        <v>124.36999999999998</v>
      </c>
      <c r="T772" s="7">
        <f t="shared" si="51"/>
        <v>0.41888114243373409</v>
      </c>
    </row>
    <row r="773" spans="1:20" ht="15.6">
      <c r="A773" s="2">
        <v>184</v>
      </c>
      <c r="B773" s="3">
        <v>46151</v>
      </c>
      <c r="C773" s="17">
        <f>YEAR(SalesDataTable[[#This Row],[Order Date]])</f>
        <v>2026</v>
      </c>
      <c r="D773" s="19" t="str">
        <f>"Q"&amp;ROUNDUP(MONTH(SalesDataTable[[#This Row],[Order Date]])/3,0)</f>
        <v>Q2</v>
      </c>
      <c r="E773" s="17">
        <f>MONTH(SalesDataTable[[#This Row],[Order Date]])</f>
        <v>5</v>
      </c>
      <c r="F773" s="19" t="str">
        <f>TEXT(SalesDataTable[[#This Row],[Order Date]],"MMM")</f>
        <v>May</v>
      </c>
      <c r="G773" s="4" t="s">
        <v>0</v>
      </c>
      <c r="H773" s="4" t="s">
        <v>50</v>
      </c>
      <c r="I773" s="4" t="s">
        <v>19</v>
      </c>
      <c r="J773" s="4" t="s">
        <v>16</v>
      </c>
      <c r="K773" s="4" t="s">
        <v>9</v>
      </c>
      <c r="L773" s="4" t="s">
        <v>10</v>
      </c>
      <c r="M773" s="8">
        <v>2</v>
      </c>
      <c r="N773" s="5">
        <v>91.59</v>
      </c>
      <c r="O773" s="6">
        <v>0</v>
      </c>
      <c r="P773" s="5">
        <v>44.97</v>
      </c>
      <c r="Q773" s="5">
        <f t="shared" si="48"/>
        <v>183.18</v>
      </c>
      <c r="R773" s="5">
        <f t="shared" si="49"/>
        <v>89.94</v>
      </c>
      <c r="S773" s="5">
        <f t="shared" si="50"/>
        <v>93.240000000000009</v>
      </c>
      <c r="T773" s="7">
        <f t="shared" si="51"/>
        <v>0.50900753357353423</v>
      </c>
    </row>
    <row r="774" spans="1:20" ht="15.6">
      <c r="A774" s="2">
        <v>328</v>
      </c>
      <c r="B774" s="3">
        <v>46151</v>
      </c>
      <c r="C774" s="17">
        <f>YEAR(SalesDataTable[[#This Row],[Order Date]])</f>
        <v>2026</v>
      </c>
      <c r="D774" s="19" t="str">
        <f>"Q"&amp;ROUNDUP(MONTH(SalesDataTable[[#This Row],[Order Date]])/3,0)</f>
        <v>Q2</v>
      </c>
      <c r="E774" s="17">
        <f>MONTH(SalesDataTable[[#This Row],[Order Date]])</f>
        <v>5</v>
      </c>
      <c r="F774" s="19" t="str">
        <f>TEXT(SalesDataTable[[#This Row],[Order Date]],"MMM")</f>
        <v>May</v>
      </c>
      <c r="G774" s="4" t="s">
        <v>20</v>
      </c>
      <c r="H774" s="4" t="s">
        <v>47</v>
      </c>
      <c r="I774" s="4" t="s">
        <v>2</v>
      </c>
      <c r="J774" s="4" t="s">
        <v>3</v>
      </c>
      <c r="K774" s="4" t="s">
        <v>34</v>
      </c>
      <c r="L774" s="4" t="s">
        <v>45</v>
      </c>
      <c r="M774" s="8">
        <v>1</v>
      </c>
      <c r="N774" s="5">
        <v>51.78</v>
      </c>
      <c r="O774" s="6">
        <v>0.1</v>
      </c>
      <c r="P774" s="5">
        <v>21.63</v>
      </c>
      <c r="Q774" s="5">
        <f t="shared" si="48"/>
        <v>46.602000000000004</v>
      </c>
      <c r="R774" s="5">
        <f t="shared" si="49"/>
        <v>21.63</v>
      </c>
      <c r="S774" s="5">
        <f t="shared" si="50"/>
        <v>24.972000000000005</v>
      </c>
      <c r="T774" s="7">
        <f t="shared" si="51"/>
        <v>0.53585683017896235</v>
      </c>
    </row>
    <row r="775" spans="1:20" ht="15.6">
      <c r="A775" s="2">
        <v>908</v>
      </c>
      <c r="B775" s="3">
        <v>46151</v>
      </c>
      <c r="C775" s="17">
        <f>YEAR(SalesDataTable[[#This Row],[Order Date]])</f>
        <v>2026</v>
      </c>
      <c r="D775" s="19" t="str">
        <f>"Q"&amp;ROUNDUP(MONTH(SalesDataTable[[#This Row],[Order Date]])/3,0)</f>
        <v>Q2</v>
      </c>
      <c r="E775" s="17">
        <f>MONTH(SalesDataTable[[#This Row],[Order Date]])</f>
        <v>5</v>
      </c>
      <c r="F775" s="19" t="str">
        <f>TEXT(SalesDataTable[[#This Row],[Order Date]],"MMM")</f>
        <v>May</v>
      </c>
      <c r="G775" s="4" t="s">
        <v>20</v>
      </c>
      <c r="H775" s="4" t="s">
        <v>33</v>
      </c>
      <c r="I775" s="4" t="s">
        <v>19</v>
      </c>
      <c r="J775" s="4" t="s">
        <v>3</v>
      </c>
      <c r="K775" s="4" t="s">
        <v>14</v>
      </c>
      <c r="L775" s="4" t="s">
        <v>32</v>
      </c>
      <c r="M775" s="8">
        <v>2</v>
      </c>
      <c r="N775" s="5">
        <v>46.25</v>
      </c>
      <c r="O775" s="6">
        <v>0</v>
      </c>
      <c r="P775" s="5">
        <v>18.12</v>
      </c>
      <c r="Q775" s="5">
        <f t="shared" si="48"/>
        <v>92.5</v>
      </c>
      <c r="R775" s="5">
        <f t="shared" si="49"/>
        <v>36.24</v>
      </c>
      <c r="S775" s="5">
        <f t="shared" si="50"/>
        <v>56.26</v>
      </c>
      <c r="T775" s="7">
        <f t="shared" si="51"/>
        <v>0.60821621621621624</v>
      </c>
    </row>
    <row r="776" spans="1:20" ht="15.6">
      <c r="A776" s="2">
        <v>3159</v>
      </c>
      <c r="B776" s="3">
        <v>46151</v>
      </c>
      <c r="C776" s="17">
        <f>YEAR(SalesDataTable[[#This Row],[Order Date]])</f>
        <v>2026</v>
      </c>
      <c r="D776" s="19" t="str">
        <f>"Q"&amp;ROUNDUP(MONTH(SalesDataTable[[#This Row],[Order Date]])/3,0)</f>
        <v>Q2</v>
      </c>
      <c r="E776" s="17">
        <f>MONTH(SalesDataTable[[#This Row],[Order Date]])</f>
        <v>5</v>
      </c>
      <c r="F776" s="19" t="str">
        <f>TEXT(SalesDataTable[[#This Row],[Order Date]],"MMM")</f>
        <v>May</v>
      </c>
      <c r="G776" s="4" t="s">
        <v>0</v>
      </c>
      <c r="H776" s="4" t="s">
        <v>1</v>
      </c>
      <c r="I776" s="4" t="s">
        <v>2</v>
      </c>
      <c r="J776" s="4" t="s">
        <v>3</v>
      </c>
      <c r="K776" s="4" t="s">
        <v>23</v>
      </c>
      <c r="L776" s="4" t="s">
        <v>29</v>
      </c>
      <c r="M776" s="8">
        <v>3</v>
      </c>
      <c r="N776" s="5">
        <v>198.5</v>
      </c>
      <c r="O776" s="6">
        <v>0</v>
      </c>
      <c r="P776" s="5">
        <v>102.23</v>
      </c>
      <c r="Q776" s="5">
        <f t="shared" si="48"/>
        <v>595.5</v>
      </c>
      <c r="R776" s="5">
        <f t="shared" si="49"/>
        <v>306.69</v>
      </c>
      <c r="S776" s="5">
        <f t="shared" si="50"/>
        <v>288.81</v>
      </c>
      <c r="T776" s="7">
        <f t="shared" si="51"/>
        <v>0.48498740554156172</v>
      </c>
    </row>
    <row r="777" spans="1:20" ht="15.6">
      <c r="A777" s="2">
        <v>4509</v>
      </c>
      <c r="B777" s="3">
        <v>46151</v>
      </c>
      <c r="C777" s="17">
        <f>YEAR(SalesDataTable[[#This Row],[Order Date]])</f>
        <v>2026</v>
      </c>
      <c r="D777" s="19" t="str">
        <f>"Q"&amp;ROUNDUP(MONTH(SalesDataTable[[#This Row],[Order Date]])/3,0)</f>
        <v>Q2</v>
      </c>
      <c r="E777" s="17">
        <f>MONTH(SalesDataTable[[#This Row],[Order Date]])</f>
        <v>5</v>
      </c>
      <c r="F777" s="19" t="str">
        <f>TEXT(SalesDataTable[[#This Row],[Order Date]],"MMM")</f>
        <v>May</v>
      </c>
      <c r="G777" s="4" t="s">
        <v>20</v>
      </c>
      <c r="H777" s="4" t="s">
        <v>33</v>
      </c>
      <c r="I777" s="4" t="s">
        <v>2</v>
      </c>
      <c r="J777" s="4" t="s">
        <v>13</v>
      </c>
      <c r="K777" s="4" t="s">
        <v>9</v>
      </c>
      <c r="L777" s="4" t="s">
        <v>37</v>
      </c>
      <c r="M777" s="8">
        <v>1</v>
      </c>
      <c r="N777" s="5">
        <v>152.80000000000001</v>
      </c>
      <c r="O777" s="6">
        <v>0.1</v>
      </c>
      <c r="P777" s="5">
        <v>77.67</v>
      </c>
      <c r="Q777" s="5">
        <f t="shared" si="48"/>
        <v>137.52000000000001</v>
      </c>
      <c r="R777" s="5">
        <f t="shared" si="49"/>
        <v>77.67</v>
      </c>
      <c r="S777" s="5">
        <f t="shared" si="50"/>
        <v>59.850000000000009</v>
      </c>
      <c r="T777" s="7">
        <f t="shared" si="51"/>
        <v>0.43520942408376967</v>
      </c>
    </row>
    <row r="778" spans="1:20" ht="15.6">
      <c r="A778" s="2">
        <v>4677</v>
      </c>
      <c r="B778" s="3">
        <v>46151</v>
      </c>
      <c r="C778" s="17">
        <f>YEAR(SalesDataTable[[#This Row],[Order Date]])</f>
        <v>2026</v>
      </c>
      <c r="D778" s="19" t="str">
        <f>"Q"&amp;ROUNDUP(MONTH(SalesDataTable[[#This Row],[Order Date]])/3,0)</f>
        <v>Q2</v>
      </c>
      <c r="E778" s="17">
        <f>MONTH(SalesDataTable[[#This Row],[Order Date]])</f>
        <v>5</v>
      </c>
      <c r="F778" s="19" t="str">
        <f>TEXT(SalesDataTable[[#This Row],[Order Date]],"MMM")</f>
        <v>May</v>
      </c>
      <c r="G778" s="4" t="s">
        <v>6</v>
      </c>
      <c r="H778" s="4" t="s">
        <v>49</v>
      </c>
      <c r="I778" s="4" t="s">
        <v>2</v>
      </c>
      <c r="J778" s="4" t="s">
        <v>16</v>
      </c>
      <c r="K778" s="4" t="s">
        <v>14</v>
      </c>
      <c r="L778" s="4" t="s">
        <v>48</v>
      </c>
      <c r="M778" s="8">
        <v>2</v>
      </c>
      <c r="N778" s="5">
        <v>161.47999999999999</v>
      </c>
      <c r="O778" s="6">
        <v>0</v>
      </c>
      <c r="P778" s="5">
        <v>85.03</v>
      </c>
      <c r="Q778" s="5">
        <f t="shared" si="48"/>
        <v>322.95999999999998</v>
      </c>
      <c r="R778" s="5">
        <f t="shared" si="49"/>
        <v>170.06</v>
      </c>
      <c r="S778" s="5">
        <f t="shared" si="50"/>
        <v>152.89999999999998</v>
      </c>
      <c r="T778" s="7">
        <f t="shared" si="51"/>
        <v>0.47343324250681196</v>
      </c>
    </row>
    <row r="779" spans="1:20" ht="15.6">
      <c r="A779" s="2">
        <v>4867</v>
      </c>
      <c r="B779" s="3">
        <v>46151</v>
      </c>
      <c r="C779" s="17">
        <f>YEAR(SalesDataTable[[#This Row],[Order Date]])</f>
        <v>2026</v>
      </c>
      <c r="D779" s="19" t="str">
        <f>"Q"&amp;ROUNDUP(MONTH(SalesDataTable[[#This Row],[Order Date]])/3,0)</f>
        <v>Q2</v>
      </c>
      <c r="E779" s="17">
        <f>MONTH(SalesDataTable[[#This Row],[Order Date]])</f>
        <v>5</v>
      </c>
      <c r="F779" s="19" t="str">
        <f>TEXT(SalesDataTable[[#This Row],[Order Date]],"MMM")</f>
        <v>May</v>
      </c>
      <c r="G779" s="4" t="s">
        <v>6</v>
      </c>
      <c r="H779" s="4" t="s">
        <v>27</v>
      </c>
      <c r="I779" s="4" t="s">
        <v>19</v>
      </c>
      <c r="J779" s="4" t="s">
        <v>3</v>
      </c>
      <c r="K779" s="4" t="s">
        <v>4</v>
      </c>
      <c r="L779" s="4" t="s">
        <v>5</v>
      </c>
      <c r="M779" s="8">
        <v>1</v>
      </c>
      <c r="N779" s="5">
        <v>82.86</v>
      </c>
      <c r="O779" s="6">
        <v>0</v>
      </c>
      <c r="P779" s="5">
        <v>42.67</v>
      </c>
      <c r="Q779" s="5">
        <f t="shared" si="48"/>
        <v>82.86</v>
      </c>
      <c r="R779" s="5">
        <f t="shared" si="49"/>
        <v>42.67</v>
      </c>
      <c r="S779" s="5">
        <f t="shared" si="50"/>
        <v>40.19</v>
      </c>
      <c r="T779" s="7">
        <f t="shared" si="51"/>
        <v>0.48503499879314504</v>
      </c>
    </row>
    <row r="780" spans="1:20" ht="15.6">
      <c r="A780" s="2">
        <v>1615</v>
      </c>
      <c r="B780" s="3">
        <v>46152</v>
      </c>
      <c r="C780" s="17">
        <f>YEAR(SalesDataTable[[#This Row],[Order Date]])</f>
        <v>2026</v>
      </c>
      <c r="D780" s="19" t="str">
        <f>"Q"&amp;ROUNDUP(MONTH(SalesDataTable[[#This Row],[Order Date]])/3,0)</f>
        <v>Q2</v>
      </c>
      <c r="E780" s="17">
        <f>MONTH(SalesDataTable[[#This Row],[Order Date]])</f>
        <v>5</v>
      </c>
      <c r="F780" s="19" t="str">
        <f>TEXT(SalesDataTable[[#This Row],[Order Date]],"MMM")</f>
        <v>May</v>
      </c>
      <c r="G780" s="4" t="s">
        <v>20</v>
      </c>
      <c r="H780" s="4" t="s">
        <v>21</v>
      </c>
      <c r="I780" s="4" t="s">
        <v>2</v>
      </c>
      <c r="J780" s="4" t="s">
        <v>13</v>
      </c>
      <c r="K780" s="4" t="s">
        <v>34</v>
      </c>
      <c r="L780" s="4" t="s">
        <v>45</v>
      </c>
      <c r="M780" s="8">
        <v>1</v>
      </c>
      <c r="N780" s="5">
        <v>51.15</v>
      </c>
      <c r="O780" s="6">
        <v>0</v>
      </c>
      <c r="P780" s="5">
        <v>21.39</v>
      </c>
      <c r="Q780" s="5">
        <f t="shared" si="48"/>
        <v>51.15</v>
      </c>
      <c r="R780" s="5">
        <f t="shared" si="49"/>
        <v>21.39</v>
      </c>
      <c r="S780" s="5">
        <f t="shared" si="50"/>
        <v>29.759999999999998</v>
      </c>
      <c r="T780" s="7">
        <f t="shared" si="51"/>
        <v>0.58181818181818179</v>
      </c>
    </row>
    <row r="781" spans="1:20" ht="15.6">
      <c r="A781" s="2">
        <v>1812</v>
      </c>
      <c r="B781" s="3">
        <v>46152</v>
      </c>
      <c r="C781" s="17">
        <f>YEAR(SalesDataTable[[#This Row],[Order Date]])</f>
        <v>2026</v>
      </c>
      <c r="D781" s="19" t="str">
        <f>"Q"&amp;ROUNDUP(MONTH(SalesDataTable[[#This Row],[Order Date]])/3,0)</f>
        <v>Q2</v>
      </c>
      <c r="E781" s="17">
        <f>MONTH(SalesDataTable[[#This Row],[Order Date]])</f>
        <v>5</v>
      </c>
      <c r="F781" s="19" t="str">
        <f>TEXT(SalesDataTable[[#This Row],[Order Date]],"MMM")</f>
        <v>May</v>
      </c>
      <c r="G781" s="4" t="s">
        <v>11</v>
      </c>
      <c r="H781" s="4" t="s">
        <v>12</v>
      </c>
      <c r="I781" s="4" t="s">
        <v>8</v>
      </c>
      <c r="J781" s="4" t="s">
        <v>16</v>
      </c>
      <c r="K781" s="4" t="s">
        <v>34</v>
      </c>
      <c r="L781" s="4" t="s">
        <v>45</v>
      </c>
      <c r="M781" s="8">
        <v>12</v>
      </c>
      <c r="N781" s="5">
        <v>50.53</v>
      </c>
      <c r="O781" s="6">
        <v>0.1</v>
      </c>
      <c r="P781" s="5">
        <v>22.09</v>
      </c>
      <c r="Q781" s="5">
        <f t="shared" si="48"/>
        <v>545.72400000000005</v>
      </c>
      <c r="R781" s="5">
        <f t="shared" si="49"/>
        <v>265.08</v>
      </c>
      <c r="S781" s="5">
        <f t="shared" si="50"/>
        <v>280.64400000000006</v>
      </c>
      <c r="T781" s="7">
        <f t="shared" si="51"/>
        <v>0.5142599555819426</v>
      </c>
    </row>
    <row r="782" spans="1:20" ht="15.6">
      <c r="A782" s="2">
        <v>3645</v>
      </c>
      <c r="B782" s="3">
        <v>46152</v>
      </c>
      <c r="C782" s="17">
        <f>YEAR(SalesDataTable[[#This Row],[Order Date]])</f>
        <v>2026</v>
      </c>
      <c r="D782" s="19" t="str">
        <f>"Q"&amp;ROUNDUP(MONTH(SalesDataTable[[#This Row],[Order Date]])/3,0)</f>
        <v>Q2</v>
      </c>
      <c r="E782" s="17">
        <f>MONTH(SalesDataTable[[#This Row],[Order Date]])</f>
        <v>5</v>
      </c>
      <c r="F782" s="19" t="str">
        <f>TEXT(SalesDataTable[[#This Row],[Order Date]],"MMM")</f>
        <v>May</v>
      </c>
      <c r="G782" s="4" t="s">
        <v>6</v>
      </c>
      <c r="H782" s="4" t="s">
        <v>7</v>
      </c>
      <c r="I782" s="4" t="s">
        <v>28</v>
      </c>
      <c r="J782" s="4" t="s">
        <v>3</v>
      </c>
      <c r="K782" s="4" t="s">
        <v>4</v>
      </c>
      <c r="L782" s="4" t="s">
        <v>22</v>
      </c>
      <c r="M782" s="8">
        <v>2</v>
      </c>
      <c r="N782" s="5">
        <v>50.93</v>
      </c>
      <c r="O782" s="6">
        <v>0</v>
      </c>
      <c r="P782" s="5">
        <v>22.91</v>
      </c>
      <c r="Q782" s="5">
        <f t="shared" si="48"/>
        <v>101.86</v>
      </c>
      <c r="R782" s="5">
        <f t="shared" si="49"/>
        <v>45.82</v>
      </c>
      <c r="S782" s="5">
        <f t="shared" si="50"/>
        <v>56.04</v>
      </c>
      <c r="T782" s="7">
        <f t="shared" si="51"/>
        <v>0.55016689573924993</v>
      </c>
    </row>
    <row r="783" spans="1:20" ht="15.6">
      <c r="A783" s="2">
        <v>3804</v>
      </c>
      <c r="B783" s="3">
        <v>46152</v>
      </c>
      <c r="C783" s="17">
        <f>YEAR(SalesDataTable[[#This Row],[Order Date]])</f>
        <v>2026</v>
      </c>
      <c r="D783" s="19" t="str">
        <f>"Q"&amp;ROUNDUP(MONTH(SalesDataTable[[#This Row],[Order Date]])/3,0)</f>
        <v>Q2</v>
      </c>
      <c r="E783" s="17">
        <f>MONTH(SalesDataTable[[#This Row],[Order Date]])</f>
        <v>5</v>
      </c>
      <c r="F783" s="19" t="str">
        <f>TEXT(SalesDataTable[[#This Row],[Order Date]],"MMM")</f>
        <v>May</v>
      </c>
      <c r="G783" s="4" t="s">
        <v>11</v>
      </c>
      <c r="H783" s="4" t="s">
        <v>25</v>
      </c>
      <c r="I783" s="4" t="s">
        <v>2</v>
      </c>
      <c r="J783" s="4" t="s">
        <v>3</v>
      </c>
      <c r="K783" s="4" t="s">
        <v>34</v>
      </c>
      <c r="L783" s="4" t="s">
        <v>45</v>
      </c>
      <c r="M783" s="8">
        <v>2</v>
      </c>
      <c r="N783" s="5">
        <v>50.79</v>
      </c>
      <c r="O783" s="6">
        <v>0.05</v>
      </c>
      <c r="P783" s="5">
        <v>21.83</v>
      </c>
      <c r="Q783" s="5">
        <f t="shared" si="48"/>
        <v>96.500999999999991</v>
      </c>
      <c r="R783" s="5">
        <f t="shared" si="49"/>
        <v>43.66</v>
      </c>
      <c r="S783" s="5">
        <f t="shared" si="50"/>
        <v>52.840999999999994</v>
      </c>
      <c r="T783" s="7">
        <f t="shared" si="51"/>
        <v>0.54756945523880585</v>
      </c>
    </row>
    <row r="784" spans="1:20" ht="15.6">
      <c r="A784" s="2">
        <v>4367</v>
      </c>
      <c r="B784" s="3">
        <v>46152</v>
      </c>
      <c r="C784" s="17">
        <f>YEAR(SalesDataTable[[#This Row],[Order Date]])</f>
        <v>2026</v>
      </c>
      <c r="D784" s="19" t="str">
        <f>"Q"&amp;ROUNDUP(MONTH(SalesDataTable[[#This Row],[Order Date]])/3,0)</f>
        <v>Q2</v>
      </c>
      <c r="E784" s="17">
        <f>MONTH(SalesDataTable[[#This Row],[Order Date]])</f>
        <v>5</v>
      </c>
      <c r="F784" s="19" t="str">
        <f>TEXT(SalesDataTable[[#This Row],[Order Date]],"MMM")</f>
        <v>May</v>
      </c>
      <c r="G784" s="4" t="s">
        <v>20</v>
      </c>
      <c r="H784" s="4" t="s">
        <v>33</v>
      </c>
      <c r="I784" s="4" t="s">
        <v>2</v>
      </c>
      <c r="J784" s="4" t="s">
        <v>16</v>
      </c>
      <c r="K784" s="4" t="s">
        <v>14</v>
      </c>
      <c r="L784" s="4" t="s">
        <v>48</v>
      </c>
      <c r="M784" s="8">
        <v>5</v>
      </c>
      <c r="N784" s="5">
        <v>160.94</v>
      </c>
      <c r="O784" s="6">
        <v>0.1</v>
      </c>
      <c r="P784" s="5">
        <v>88.89</v>
      </c>
      <c r="Q784" s="5">
        <f t="shared" si="48"/>
        <v>724.23</v>
      </c>
      <c r="R784" s="5">
        <f t="shared" si="49"/>
        <v>444.45</v>
      </c>
      <c r="S784" s="5">
        <f t="shared" si="50"/>
        <v>279.78000000000003</v>
      </c>
      <c r="T784" s="7">
        <f t="shared" si="51"/>
        <v>0.38631374011018604</v>
      </c>
    </row>
    <row r="785" spans="1:20" ht="15.6">
      <c r="A785" s="2">
        <v>4746</v>
      </c>
      <c r="B785" s="3">
        <v>46152</v>
      </c>
      <c r="C785" s="17">
        <f>YEAR(SalesDataTable[[#This Row],[Order Date]])</f>
        <v>2026</v>
      </c>
      <c r="D785" s="19" t="str">
        <f>"Q"&amp;ROUNDUP(MONTH(SalesDataTable[[#This Row],[Order Date]])/3,0)</f>
        <v>Q2</v>
      </c>
      <c r="E785" s="17">
        <f>MONTH(SalesDataTable[[#This Row],[Order Date]])</f>
        <v>5</v>
      </c>
      <c r="F785" s="19" t="str">
        <f>TEXT(SalesDataTable[[#This Row],[Order Date]],"MMM")</f>
        <v>May</v>
      </c>
      <c r="G785" s="4" t="s">
        <v>6</v>
      </c>
      <c r="H785" s="4" t="s">
        <v>7</v>
      </c>
      <c r="I785" s="4" t="s">
        <v>2</v>
      </c>
      <c r="J785" s="4" t="s">
        <v>3</v>
      </c>
      <c r="K785" s="4" t="s">
        <v>34</v>
      </c>
      <c r="L785" s="4" t="s">
        <v>42</v>
      </c>
      <c r="M785" s="8">
        <v>2</v>
      </c>
      <c r="N785" s="5">
        <v>36.409999999999997</v>
      </c>
      <c r="O785" s="6">
        <v>0</v>
      </c>
      <c r="P785" s="5">
        <v>13.92</v>
      </c>
      <c r="Q785" s="5">
        <f t="shared" si="48"/>
        <v>72.819999999999993</v>
      </c>
      <c r="R785" s="5">
        <f t="shared" si="49"/>
        <v>27.84</v>
      </c>
      <c r="S785" s="5">
        <f t="shared" si="50"/>
        <v>44.97999999999999</v>
      </c>
      <c r="T785" s="7">
        <f t="shared" si="51"/>
        <v>0.61768744850315838</v>
      </c>
    </row>
    <row r="786" spans="1:20" ht="15.6">
      <c r="A786" s="2">
        <v>4795</v>
      </c>
      <c r="B786" s="3">
        <v>46152</v>
      </c>
      <c r="C786" s="17">
        <f>YEAR(SalesDataTable[[#This Row],[Order Date]])</f>
        <v>2026</v>
      </c>
      <c r="D786" s="19" t="str">
        <f>"Q"&amp;ROUNDUP(MONTH(SalesDataTable[[#This Row],[Order Date]])/3,0)</f>
        <v>Q2</v>
      </c>
      <c r="E786" s="17">
        <f>MONTH(SalesDataTable[[#This Row],[Order Date]])</f>
        <v>5</v>
      </c>
      <c r="F786" s="19" t="str">
        <f>TEXT(SalesDataTable[[#This Row],[Order Date]],"MMM")</f>
        <v>May</v>
      </c>
      <c r="G786" s="4" t="s">
        <v>20</v>
      </c>
      <c r="H786" s="4" t="s">
        <v>21</v>
      </c>
      <c r="I786" s="4" t="s">
        <v>28</v>
      </c>
      <c r="J786" s="4" t="s">
        <v>3</v>
      </c>
      <c r="K786" s="4" t="s">
        <v>9</v>
      </c>
      <c r="L786" s="4" t="s">
        <v>46</v>
      </c>
      <c r="M786" s="8">
        <v>2</v>
      </c>
      <c r="N786" s="5">
        <v>72.25</v>
      </c>
      <c r="O786" s="6">
        <v>0</v>
      </c>
      <c r="P786" s="5">
        <v>32.25</v>
      </c>
      <c r="Q786" s="5">
        <f t="shared" si="48"/>
        <v>144.5</v>
      </c>
      <c r="R786" s="5">
        <f t="shared" si="49"/>
        <v>64.5</v>
      </c>
      <c r="S786" s="5">
        <f t="shared" si="50"/>
        <v>80</v>
      </c>
      <c r="T786" s="7">
        <f t="shared" si="51"/>
        <v>0.55363321799307963</v>
      </c>
    </row>
    <row r="787" spans="1:20" ht="15.6">
      <c r="A787" s="2">
        <v>4800</v>
      </c>
      <c r="B787" s="3">
        <v>46152</v>
      </c>
      <c r="C787" s="17">
        <f>YEAR(SalesDataTable[[#This Row],[Order Date]])</f>
        <v>2026</v>
      </c>
      <c r="D787" s="19" t="str">
        <f>"Q"&amp;ROUNDUP(MONTH(SalesDataTable[[#This Row],[Order Date]])/3,0)</f>
        <v>Q2</v>
      </c>
      <c r="E787" s="17">
        <f>MONTH(SalesDataTable[[#This Row],[Order Date]])</f>
        <v>5</v>
      </c>
      <c r="F787" s="19" t="str">
        <f>TEXT(SalesDataTable[[#This Row],[Order Date]],"MMM")</f>
        <v>May</v>
      </c>
      <c r="G787" s="4" t="s">
        <v>20</v>
      </c>
      <c r="H787" s="4" t="s">
        <v>33</v>
      </c>
      <c r="I787" s="4" t="s">
        <v>19</v>
      </c>
      <c r="J787" s="4" t="s">
        <v>13</v>
      </c>
      <c r="K787" s="4" t="s">
        <v>4</v>
      </c>
      <c r="L787" s="4" t="s">
        <v>30</v>
      </c>
      <c r="M787" s="8">
        <v>4</v>
      </c>
      <c r="N787" s="5">
        <v>103.36</v>
      </c>
      <c r="O787" s="6">
        <v>0</v>
      </c>
      <c r="P787" s="5">
        <v>51.59</v>
      </c>
      <c r="Q787" s="5">
        <f t="shared" si="48"/>
        <v>413.44</v>
      </c>
      <c r="R787" s="5">
        <f t="shared" si="49"/>
        <v>206.36</v>
      </c>
      <c r="S787" s="5">
        <f t="shared" si="50"/>
        <v>207.07999999999998</v>
      </c>
      <c r="T787" s="7">
        <f t="shared" si="51"/>
        <v>0.50087074303405565</v>
      </c>
    </row>
    <row r="788" spans="1:20" ht="15.6">
      <c r="A788" s="2">
        <v>5018</v>
      </c>
      <c r="B788" s="3">
        <v>46152</v>
      </c>
      <c r="C788" s="17">
        <f>YEAR(SalesDataTable[[#This Row],[Order Date]])</f>
        <v>2026</v>
      </c>
      <c r="D788" s="19" t="str">
        <f>"Q"&amp;ROUNDUP(MONTH(SalesDataTable[[#This Row],[Order Date]])/3,0)</f>
        <v>Q2</v>
      </c>
      <c r="E788" s="17">
        <f>MONTH(SalesDataTable[[#This Row],[Order Date]])</f>
        <v>5</v>
      </c>
      <c r="F788" s="19" t="str">
        <f>TEXT(SalesDataTable[[#This Row],[Order Date]],"MMM")</f>
        <v>May</v>
      </c>
      <c r="G788" s="4" t="s">
        <v>11</v>
      </c>
      <c r="H788" s="4" t="s">
        <v>12</v>
      </c>
      <c r="I788" s="4" t="s">
        <v>8</v>
      </c>
      <c r="J788" s="4" t="s">
        <v>16</v>
      </c>
      <c r="K788" s="4" t="s">
        <v>9</v>
      </c>
      <c r="L788" s="4" t="s">
        <v>17</v>
      </c>
      <c r="M788" s="8">
        <v>4</v>
      </c>
      <c r="N788" s="5">
        <v>145.85</v>
      </c>
      <c r="O788" s="6">
        <v>0.15</v>
      </c>
      <c r="P788" s="5">
        <v>79.69</v>
      </c>
      <c r="Q788" s="5">
        <f t="shared" si="48"/>
        <v>495.89</v>
      </c>
      <c r="R788" s="5">
        <f t="shared" si="49"/>
        <v>318.76</v>
      </c>
      <c r="S788" s="5">
        <f t="shared" si="50"/>
        <v>177.13</v>
      </c>
      <c r="T788" s="7">
        <f t="shared" si="51"/>
        <v>0.35719615237250196</v>
      </c>
    </row>
    <row r="789" spans="1:20" ht="15.6">
      <c r="A789" s="2">
        <v>474</v>
      </c>
      <c r="B789" s="3">
        <v>46153</v>
      </c>
      <c r="C789" s="17">
        <f>YEAR(SalesDataTable[[#This Row],[Order Date]])</f>
        <v>2026</v>
      </c>
      <c r="D789" s="19" t="str">
        <f>"Q"&amp;ROUNDUP(MONTH(SalesDataTable[[#This Row],[Order Date]])/3,0)</f>
        <v>Q2</v>
      </c>
      <c r="E789" s="17">
        <f>MONTH(SalesDataTable[[#This Row],[Order Date]])</f>
        <v>5</v>
      </c>
      <c r="F789" s="19" t="str">
        <f>TEXT(SalesDataTable[[#This Row],[Order Date]],"MMM")</f>
        <v>May</v>
      </c>
      <c r="G789" s="4" t="s">
        <v>6</v>
      </c>
      <c r="H789" s="4" t="s">
        <v>43</v>
      </c>
      <c r="I789" s="4" t="s">
        <v>2</v>
      </c>
      <c r="J789" s="4" t="s">
        <v>3</v>
      </c>
      <c r="K789" s="4" t="s">
        <v>4</v>
      </c>
      <c r="L789" s="4" t="s">
        <v>30</v>
      </c>
      <c r="M789" s="8">
        <v>2</v>
      </c>
      <c r="N789" s="5">
        <v>100.49</v>
      </c>
      <c r="O789" s="6">
        <v>0.1</v>
      </c>
      <c r="P789" s="5">
        <v>50.11</v>
      </c>
      <c r="Q789" s="5">
        <f t="shared" si="48"/>
        <v>180.88200000000001</v>
      </c>
      <c r="R789" s="5">
        <f t="shared" si="49"/>
        <v>100.22</v>
      </c>
      <c r="S789" s="5">
        <f t="shared" si="50"/>
        <v>80.662000000000006</v>
      </c>
      <c r="T789" s="7">
        <f t="shared" si="51"/>
        <v>0.44593713028383147</v>
      </c>
    </row>
    <row r="790" spans="1:20" ht="15.6">
      <c r="A790" s="2">
        <v>1175</v>
      </c>
      <c r="B790" s="3">
        <v>46153</v>
      </c>
      <c r="C790" s="17">
        <f>YEAR(SalesDataTable[[#This Row],[Order Date]])</f>
        <v>2026</v>
      </c>
      <c r="D790" s="19" t="str">
        <f>"Q"&amp;ROUNDUP(MONTH(SalesDataTable[[#This Row],[Order Date]])/3,0)</f>
        <v>Q2</v>
      </c>
      <c r="E790" s="17">
        <f>MONTH(SalesDataTable[[#This Row],[Order Date]])</f>
        <v>5</v>
      </c>
      <c r="F790" s="19" t="str">
        <f>TEXT(SalesDataTable[[#This Row],[Order Date]],"MMM")</f>
        <v>May</v>
      </c>
      <c r="G790" s="4" t="s">
        <v>11</v>
      </c>
      <c r="H790" s="4" t="s">
        <v>52</v>
      </c>
      <c r="I790" s="4" t="s">
        <v>8</v>
      </c>
      <c r="J790" s="4" t="s">
        <v>3</v>
      </c>
      <c r="K790" s="4" t="s">
        <v>23</v>
      </c>
      <c r="L790" s="4" t="s">
        <v>24</v>
      </c>
      <c r="M790" s="8">
        <v>4</v>
      </c>
      <c r="N790" s="5">
        <v>332.89</v>
      </c>
      <c r="O790" s="6">
        <v>0.1</v>
      </c>
      <c r="P790" s="5">
        <v>198.06</v>
      </c>
      <c r="Q790" s="5">
        <f t="shared" si="48"/>
        <v>1198.404</v>
      </c>
      <c r="R790" s="5">
        <f t="shared" si="49"/>
        <v>792.24</v>
      </c>
      <c r="S790" s="5">
        <f t="shared" si="50"/>
        <v>406.16399999999999</v>
      </c>
      <c r="T790" s="7">
        <f t="shared" si="51"/>
        <v>0.33892076461694054</v>
      </c>
    </row>
    <row r="791" spans="1:20" ht="15.6">
      <c r="A791" s="2">
        <v>2015</v>
      </c>
      <c r="B791" s="3">
        <v>46153</v>
      </c>
      <c r="C791" s="17">
        <f>YEAR(SalesDataTable[[#This Row],[Order Date]])</f>
        <v>2026</v>
      </c>
      <c r="D791" s="19" t="str">
        <f>"Q"&amp;ROUNDUP(MONTH(SalesDataTable[[#This Row],[Order Date]])/3,0)</f>
        <v>Q2</v>
      </c>
      <c r="E791" s="17">
        <f>MONTH(SalesDataTable[[#This Row],[Order Date]])</f>
        <v>5</v>
      </c>
      <c r="F791" s="19" t="str">
        <f>TEXT(SalesDataTable[[#This Row],[Order Date]],"MMM")</f>
        <v>May</v>
      </c>
      <c r="G791" s="4" t="s">
        <v>6</v>
      </c>
      <c r="H791" s="4" t="s">
        <v>43</v>
      </c>
      <c r="I791" s="4" t="s">
        <v>2</v>
      </c>
      <c r="J791" s="4" t="s">
        <v>13</v>
      </c>
      <c r="K791" s="4" t="s">
        <v>9</v>
      </c>
      <c r="L791" s="4" t="s">
        <v>37</v>
      </c>
      <c r="M791" s="8">
        <v>1</v>
      </c>
      <c r="N791" s="5">
        <v>154.6</v>
      </c>
      <c r="O791" s="6">
        <v>0</v>
      </c>
      <c r="P791" s="5">
        <v>80.05</v>
      </c>
      <c r="Q791" s="5">
        <f t="shared" si="48"/>
        <v>154.6</v>
      </c>
      <c r="R791" s="5">
        <f t="shared" si="49"/>
        <v>80.05</v>
      </c>
      <c r="S791" s="5">
        <f t="shared" si="50"/>
        <v>74.55</v>
      </c>
      <c r="T791" s="7">
        <f t="shared" si="51"/>
        <v>0.48221216041397152</v>
      </c>
    </row>
    <row r="792" spans="1:20" ht="15.6">
      <c r="A792" s="2">
        <v>2196</v>
      </c>
      <c r="B792" s="3">
        <v>46153</v>
      </c>
      <c r="C792" s="17">
        <f>YEAR(SalesDataTable[[#This Row],[Order Date]])</f>
        <v>2026</v>
      </c>
      <c r="D792" s="19" t="str">
        <f>"Q"&amp;ROUNDUP(MONTH(SalesDataTable[[#This Row],[Order Date]])/3,0)</f>
        <v>Q2</v>
      </c>
      <c r="E792" s="17">
        <f>MONTH(SalesDataTable[[#This Row],[Order Date]])</f>
        <v>5</v>
      </c>
      <c r="F792" s="19" t="str">
        <f>TEXT(SalesDataTable[[#This Row],[Order Date]],"MMM")</f>
        <v>May</v>
      </c>
      <c r="G792" s="4" t="s">
        <v>20</v>
      </c>
      <c r="H792" s="4" t="s">
        <v>21</v>
      </c>
      <c r="I792" s="4" t="s">
        <v>28</v>
      </c>
      <c r="J792" s="4" t="s">
        <v>3</v>
      </c>
      <c r="K792" s="4" t="s">
        <v>4</v>
      </c>
      <c r="L792" s="4" t="s">
        <v>5</v>
      </c>
      <c r="M792" s="8">
        <v>1</v>
      </c>
      <c r="N792" s="5">
        <v>83.23</v>
      </c>
      <c r="O792" s="6">
        <v>0.05</v>
      </c>
      <c r="P792" s="5">
        <v>43.82</v>
      </c>
      <c r="Q792" s="5">
        <f t="shared" si="48"/>
        <v>79.0685</v>
      </c>
      <c r="R792" s="5">
        <f t="shared" si="49"/>
        <v>43.82</v>
      </c>
      <c r="S792" s="5">
        <f t="shared" si="50"/>
        <v>35.2485</v>
      </c>
      <c r="T792" s="7">
        <f t="shared" si="51"/>
        <v>0.44579699880483376</v>
      </c>
    </row>
    <row r="793" spans="1:20" ht="15.6">
      <c r="A793" s="2">
        <v>3508</v>
      </c>
      <c r="B793" s="3">
        <v>46153</v>
      </c>
      <c r="C793" s="17">
        <f>YEAR(SalesDataTable[[#This Row],[Order Date]])</f>
        <v>2026</v>
      </c>
      <c r="D793" s="19" t="str">
        <f>"Q"&amp;ROUNDUP(MONTH(SalesDataTable[[#This Row],[Order Date]])/3,0)</f>
        <v>Q2</v>
      </c>
      <c r="E793" s="17">
        <f>MONTH(SalesDataTable[[#This Row],[Order Date]])</f>
        <v>5</v>
      </c>
      <c r="F793" s="19" t="str">
        <f>TEXT(SalesDataTable[[#This Row],[Order Date]],"MMM")</f>
        <v>May</v>
      </c>
      <c r="G793" s="4" t="s">
        <v>6</v>
      </c>
      <c r="H793" s="4" t="s">
        <v>43</v>
      </c>
      <c r="I793" s="4" t="s">
        <v>28</v>
      </c>
      <c r="J793" s="4" t="s">
        <v>3</v>
      </c>
      <c r="K793" s="4" t="s">
        <v>14</v>
      </c>
      <c r="L793" s="4" t="s">
        <v>32</v>
      </c>
      <c r="M793" s="8">
        <v>3</v>
      </c>
      <c r="N793" s="5">
        <v>46.23</v>
      </c>
      <c r="O793" s="6">
        <v>0</v>
      </c>
      <c r="P793" s="5">
        <v>18.47</v>
      </c>
      <c r="Q793" s="5">
        <f t="shared" si="48"/>
        <v>138.69</v>
      </c>
      <c r="R793" s="5">
        <f t="shared" si="49"/>
        <v>55.41</v>
      </c>
      <c r="S793" s="5">
        <f t="shared" si="50"/>
        <v>83.28</v>
      </c>
      <c r="T793" s="7">
        <f t="shared" si="51"/>
        <v>0.60047588146225395</v>
      </c>
    </row>
    <row r="794" spans="1:20" ht="15.6">
      <c r="A794" s="2">
        <v>3516</v>
      </c>
      <c r="B794" s="3">
        <v>46153</v>
      </c>
      <c r="C794" s="17">
        <f>YEAR(SalesDataTable[[#This Row],[Order Date]])</f>
        <v>2026</v>
      </c>
      <c r="D794" s="19" t="str">
        <f>"Q"&amp;ROUNDUP(MONTH(SalesDataTable[[#This Row],[Order Date]])/3,0)</f>
        <v>Q2</v>
      </c>
      <c r="E794" s="17">
        <f>MONTH(SalesDataTable[[#This Row],[Order Date]])</f>
        <v>5</v>
      </c>
      <c r="F794" s="19" t="str">
        <f>TEXT(SalesDataTable[[#This Row],[Order Date]],"MMM")</f>
        <v>May</v>
      </c>
      <c r="G794" s="4" t="s">
        <v>20</v>
      </c>
      <c r="H794" s="4" t="s">
        <v>31</v>
      </c>
      <c r="I794" s="4" t="s">
        <v>28</v>
      </c>
      <c r="J794" s="4" t="s">
        <v>3</v>
      </c>
      <c r="K794" s="4" t="s">
        <v>23</v>
      </c>
      <c r="L794" s="4" t="s">
        <v>51</v>
      </c>
      <c r="M794" s="8">
        <v>1</v>
      </c>
      <c r="N794" s="5">
        <v>125.3</v>
      </c>
      <c r="O794" s="6">
        <v>0.05</v>
      </c>
      <c r="P794" s="5">
        <v>59.62</v>
      </c>
      <c r="Q794" s="5">
        <f t="shared" si="48"/>
        <v>119.035</v>
      </c>
      <c r="R794" s="5">
        <f t="shared" si="49"/>
        <v>59.62</v>
      </c>
      <c r="S794" s="5">
        <f t="shared" si="50"/>
        <v>59.414999999999999</v>
      </c>
      <c r="T794" s="7">
        <f t="shared" si="51"/>
        <v>0.49913890872432476</v>
      </c>
    </row>
    <row r="795" spans="1:20" ht="15.6">
      <c r="A795" s="2">
        <v>3570</v>
      </c>
      <c r="B795" s="3">
        <v>46153</v>
      </c>
      <c r="C795" s="17">
        <f>YEAR(SalesDataTable[[#This Row],[Order Date]])</f>
        <v>2026</v>
      </c>
      <c r="D795" s="19" t="str">
        <f>"Q"&amp;ROUNDUP(MONTH(SalesDataTable[[#This Row],[Order Date]])/3,0)</f>
        <v>Q2</v>
      </c>
      <c r="E795" s="17">
        <f>MONTH(SalesDataTable[[#This Row],[Order Date]])</f>
        <v>5</v>
      </c>
      <c r="F795" s="19" t="str">
        <f>TEXT(SalesDataTable[[#This Row],[Order Date]],"MMM")</f>
        <v>May</v>
      </c>
      <c r="G795" s="4" t="s">
        <v>6</v>
      </c>
      <c r="H795" s="4" t="s">
        <v>43</v>
      </c>
      <c r="I795" s="4" t="s">
        <v>2</v>
      </c>
      <c r="J795" s="4" t="s">
        <v>16</v>
      </c>
      <c r="K795" s="4" t="s">
        <v>14</v>
      </c>
      <c r="L795" s="4" t="s">
        <v>15</v>
      </c>
      <c r="M795" s="8">
        <v>1</v>
      </c>
      <c r="N795" s="5">
        <v>36.159999999999997</v>
      </c>
      <c r="O795" s="6">
        <v>0.1</v>
      </c>
      <c r="P795" s="5">
        <v>13.38</v>
      </c>
      <c r="Q795" s="5">
        <f t="shared" si="48"/>
        <v>32.543999999999997</v>
      </c>
      <c r="R795" s="5">
        <f t="shared" si="49"/>
        <v>13.38</v>
      </c>
      <c r="S795" s="5">
        <f t="shared" si="50"/>
        <v>19.163999999999994</v>
      </c>
      <c r="T795" s="7">
        <f t="shared" si="51"/>
        <v>0.58886430678466062</v>
      </c>
    </row>
    <row r="796" spans="1:20" ht="15.6">
      <c r="A796" s="2">
        <v>4799</v>
      </c>
      <c r="B796" s="3">
        <v>46153</v>
      </c>
      <c r="C796" s="17">
        <f>YEAR(SalesDataTable[[#This Row],[Order Date]])</f>
        <v>2026</v>
      </c>
      <c r="D796" s="19" t="str">
        <f>"Q"&amp;ROUNDUP(MONTH(SalesDataTable[[#This Row],[Order Date]])/3,0)</f>
        <v>Q2</v>
      </c>
      <c r="E796" s="17">
        <f>MONTH(SalesDataTable[[#This Row],[Order Date]])</f>
        <v>5</v>
      </c>
      <c r="F796" s="19" t="str">
        <f>TEXT(SalesDataTable[[#This Row],[Order Date]],"MMM")</f>
        <v>May</v>
      </c>
      <c r="G796" s="4" t="s">
        <v>20</v>
      </c>
      <c r="H796" s="4" t="s">
        <v>47</v>
      </c>
      <c r="I796" s="4" t="s">
        <v>2</v>
      </c>
      <c r="J796" s="4" t="s">
        <v>3</v>
      </c>
      <c r="K796" s="4" t="s">
        <v>23</v>
      </c>
      <c r="L796" s="4" t="s">
        <v>51</v>
      </c>
      <c r="M796" s="8">
        <v>1</v>
      </c>
      <c r="N796" s="5">
        <v>121.41</v>
      </c>
      <c r="O796" s="6">
        <v>0.05</v>
      </c>
      <c r="P796" s="5">
        <v>60.75</v>
      </c>
      <c r="Q796" s="5">
        <f t="shared" si="48"/>
        <v>115.33949999999999</v>
      </c>
      <c r="R796" s="5">
        <f t="shared" si="49"/>
        <v>60.75</v>
      </c>
      <c r="S796" s="5">
        <f t="shared" si="50"/>
        <v>54.589499999999987</v>
      </c>
      <c r="T796" s="7">
        <f t="shared" si="51"/>
        <v>0.47329405797666879</v>
      </c>
    </row>
    <row r="797" spans="1:20" ht="15.6">
      <c r="A797" s="2">
        <v>5156</v>
      </c>
      <c r="B797" s="3">
        <v>46153</v>
      </c>
      <c r="C797" s="17">
        <f>YEAR(SalesDataTable[[#This Row],[Order Date]])</f>
        <v>2026</v>
      </c>
      <c r="D797" s="19" t="str">
        <f>"Q"&amp;ROUNDUP(MONTH(SalesDataTable[[#This Row],[Order Date]])/3,0)</f>
        <v>Q2</v>
      </c>
      <c r="E797" s="17">
        <f>MONTH(SalesDataTable[[#This Row],[Order Date]])</f>
        <v>5</v>
      </c>
      <c r="F797" s="19" t="str">
        <f>TEXT(SalesDataTable[[#This Row],[Order Date]],"MMM")</f>
        <v>May</v>
      </c>
      <c r="G797" s="4" t="s">
        <v>0</v>
      </c>
      <c r="H797" s="4" t="s">
        <v>1</v>
      </c>
      <c r="I797" s="4" t="s">
        <v>19</v>
      </c>
      <c r="J797" s="4" t="s">
        <v>13</v>
      </c>
      <c r="K797" s="4" t="s">
        <v>14</v>
      </c>
      <c r="L797" s="4" t="s">
        <v>44</v>
      </c>
      <c r="M797" s="8">
        <v>3</v>
      </c>
      <c r="N797" s="5">
        <v>132.58000000000001</v>
      </c>
      <c r="O797" s="6">
        <v>0.1</v>
      </c>
      <c r="P797" s="5">
        <v>67.88</v>
      </c>
      <c r="Q797" s="5">
        <f t="shared" si="48"/>
        <v>357.96600000000001</v>
      </c>
      <c r="R797" s="5">
        <f t="shared" si="49"/>
        <v>203.64</v>
      </c>
      <c r="S797" s="5">
        <f t="shared" si="50"/>
        <v>154.32600000000002</v>
      </c>
      <c r="T797" s="7">
        <f t="shared" si="51"/>
        <v>0.43111915656794225</v>
      </c>
    </row>
    <row r="798" spans="1:20" ht="15.6">
      <c r="A798" s="2">
        <v>526</v>
      </c>
      <c r="B798" s="3">
        <v>46154</v>
      </c>
      <c r="C798" s="17">
        <f>YEAR(SalesDataTable[[#This Row],[Order Date]])</f>
        <v>2026</v>
      </c>
      <c r="D798" s="19" t="str">
        <f>"Q"&amp;ROUNDUP(MONTH(SalesDataTable[[#This Row],[Order Date]])/3,0)</f>
        <v>Q2</v>
      </c>
      <c r="E798" s="17">
        <f>MONTH(SalesDataTable[[#This Row],[Order Date]])</f>
        <v>5</v>
      </c>
      <c r="F798" s="19" t="str">
        <f>TEXT(SalesDataTable[[#This Row],[Order Date]],"MMM")</f>
        <v>May</v>
      </c>
      <c r="G798" s="4" t="s">
        <v>6</v>
      </c>
      <c r="H798" s="4" t="s">
        <v>7</v>
      </c>
      <c r="I798" s="4" t="s">
        <v>19</v>
      </c>
      <c r="J798" s="4" t="s">
        <v>3</v>
      </c>
      <c r="K798" s="4" t="s">
        <v>23</v>
      </c>
      <c r="L798" s="4" t="s">
        <v>40</v>
      </c>
      <c r="M798" s="8">
        <v>2</v>
      </c>
      <c r="N798" s="5">
        <v>81.11</v>
      </c>
      <c r="O798" s="6">
        <v>0.05</v>
      </c>
      <c r="P798" s="5">
        <v>40.049999999999997</v>
      </c>
      <c r="Q798" s="5">
        <f t="shared" si="48"/>
        <v>154.10899999999998</v>
      </c>
      <c r="R798" s="5">
        <f t="shared" si="49"/>
        <v>80.099999999999994</v>
      </c>
      <c r="S798" s="5">
        <f t="shared" si="50"/>
        <v>74.008999999999986</v>
      </c>
      <c r="T798" s="7">
        <f t="shared" si="51"/>
        <v>0.48023801335418437</v>
      </c>
    </row>
    <row r="799" spans="1:20" ht="15.6">
      <c r="A799" s="2">
        <v>712</v>
      </c>
      <c r="B799" s="3">
        <v>46154</v>
      </c>
      <c r="C799" s="17">
        <f>YEAR(SalesDataTable[[#This Row],[Order Date]])</f>
        <v>2026</v>
      </c>
      <c r="D799" s="19" t="str">
        <f>"Q"&amp;ROUNDUP(MONTH(SalesDataTable[[#This Row],[Order Date]])/3,0)</f>
        <v>Q2</v>
      </c>
      <c r="E799" s="17">
        <f>MONTH(SalesDataTable[[#This Row],[Order Date]])</f>
        <v>5</v>
      </c>
      <c r="F799" s="19" t="str">
        <f>TEXT(SalesDataTable[[#This Row],[Order Date]],"MMM")</f>
        <v>May</v>
      </c>
      <c r="G799" s="4" t="s">
        <v>6</v>
      </c>
      <c r="H799" s="4" t="s">
        <v>49</v>
      </c>
      <c r="I799" s="4" t="s">
        <v>28</v>
      </c>
      <c r="J799" s="4" t="s">
        <v>16</v>
      </c>
      <c r="K799" s="4" t="s">
        <v>4</v>
      </c>
      <c r="L799" s="4" t="s">
        <v>30</v>
      </c>
      <c r="M799" s="8">
        <v>3</v>
      </c>
      <c r="N799" s="5">
        <v>104.54</v>
      </c>
      <c r="O799" s="6">
        <v>0</v>
      </c>
      <c r="P799" s="5">
        <v>51.45</v>
      </c>
      <c r="Q799" s="5">
        <f t="shared" si="48"/>
        <v>313.62</v>
      </c>
      <c r="R799" s="5">
        <f t="shared" si="49"/>
        <v>154.35000000000002</v>
      </c>
      <c r="S799" s="5">
        <f t="shared" si="50"/>
        <v>159.26999999999998</v>
      </c>
      <c r="T799" s="7">
        <f t="shared" si="51"/>
        <v>0.50784388750717424</v>
      </c>
    </row>
    <row r="800" spans="1:20" ht="15.6">
      <c r="A800" s="2">
        <v>1533</v>
      </c>
      <c r="B800" s="3">
        <v>46154</v>
      </c>
      <c r="C800" s="17">
        <f>YEAR(SalesDataTable[[#This Row],[Order Date]])</f>
        <v>2026</v>
      </c>
      <c r="D800" s="19" t="str">
        <f>"Q"&amp;ROUNDUP(MONTH(SalesDataTable[[#This Row],[Order Date]])/3,0)</f>
        <v>Q2</v>
      </c>
      <c r="E800" s="17">
        <f>MONTH(SalesDataTable[[#This Row],[Order Date]])</f>
        <v>5</v>
      </c>
      <c r="F800" s="19" t="str">
        <f>TEXT(SalesDataTable[[#This Row],[Order Date]],"MMM")</f>
        <v>May</v>
      </c>
      <c r="G800" s="4" t="s">
        <v>11</v>
      </c>
      <c r="H800" s="4" t="s">
        <v>52</v>
      </c>
      <c r="I800" s="4" t="s">
        <v>19</v>
      </c>
      <c r="J800" s="4" t="s">
        <v>13</v>
      </c>
      <c r="K800" s="4" t="s">
        <v>9</v>
      </c>
      <c r="L800" s="4" t="s">
        <v>17</v>
      </c>
      <c r="M800" s="8">
        <v>3</v>
      </c>
      <c r="N800" s="5">
        <v>143.87</v>
      </c>
      <c r="O800" s="6">
        <v>0</v>
      </c>
      <c r="P800" s="5">
        <v>79.2</v>
      </c>
      <c r="Q800" s="5">
        <f t="shared" si="48"/>
        <v>431.61</v>
      </c>
      <c r="R800" s="5">
        <f t="shared" si="49"/>
        <v>237.60000000000002</v>
      </c>
      <c r="S800" s="5">
        <f t="shared" si="50"/>
        <v>194.01</v>
      </c>
      <c r="T800" s="7">
        <f t="shared" si="51"/>
        <v>0.44950302356293875</v>
      </c>
    </row>
    <row r="801" spans="1:20" ht="15.6">
      <c r="A801" s="2">
        <v>1933</v>
      </c>
      <c r="B801" s="3">
        <v>46154</v>
      </c>
      <c r="C801" s="17">
        <f>YEAR(SalesDataTable[[#This Row],[Order Date]])</f>
        <v>2026</v>
      </c>
      <c r="D801" s="19" t="str">
        <f>"Q"&amp;ROUNDUP(MONTH(SalesDataTable[[#This Row],[Order Date]])/3,0)</f>
        <v>Q2</v>
      </c>
      <c r="E801" s="17">
        <f>MONTH(SalesDataTable[[#This Row],[Order Date]])</f>
        <v>5</v>
      </c>
      <c r="F801" s="19" t="str">
        <f>TEXT(SalesDataTable[[#This Row],[Order Date]],"MMM")</f>
        <v>May</v>
      </c>
      <c r="G801" s="4" t="s">
        <v>20</v>
      </c>
      <c r="H801" s="4" t="s">
        <v>47</v>
      </c>
      <c r="I801" s="4" t="s">
        <v>2</v>
      </c>
      <c r="J801" s="4" t="s">
        <v>3</v>
      </c>
      <c r="K801" s="4" t="s">
        <v>14</v>
      </c>
      <c r="L801" s="4" t="s">
        <v>15</v>
      </c>
      <c r="M801" s="8">
        <v>1</v>
      </c>
      <c r="N801" s="5">
        <v>36.950000000000003</v>
      </c>
      <c r="O801" s="6">
        <v>0.1</v>
      </c>
      <c r="P801" s="5">
        <v>13.26</v>
      </c>
      <c r="Q801" s="5">
        <f t="shared" si="48"/>
        <v>33.255000000000003</v>
      </c>
      <c r="R801" s="5">
        <f t="shared" si="49"/>
        <v>13.26</v>
      </c>
      <c r="S801" s="5">
        <f t="shared" si="50"/>
        <v>19.995000000000005</v>
      </c>
      <c r="T801" s="7">
        <f t="shared" si="51"/>
        <v>0.60126296797474077</v>
      </c>
    </row>
    <row r="802" spans="1:20" ht="15.6">
      <c r="A802" s="2">
        <v>3128</v>
      </c>
      <c r="B802" s="3">
        <v>46154</v>
      </c>
      <c r="C802" s="17">
        <f>YEAR(SalesDataTable[[#This Row],[Order Date]])</f>
        <v>2026</v>
      </c>
      <c r="D802" s="19" t="str">
        <f>"Q"&amp;ROUNDUP(MONTH(SalesDataTable[[#This Row],[Order Date]])/3,0)</f>
        <v>Q2</v>
      </c>
      <c r="E802" s="17">
        <f>MONTH(SalesDataTable[[#This Row],[Order Date]])</f>
        <v>5</v>
      </c>
      <c r="F802" s="19" t="str">
        <f>TEXT(SalesDataTable[[#This Row],[Order Date]],"MMM")</f>
        <v>May</v>
      </c>
      <c r="G802" s="4" t="s">
        <v>11</v>
      </c>
      <c r="H802" s="4" t="s">
        <v>25</v>
      </c>
      <c r="I802" s="4" t="s">
        <v>2</v>
      </c>
      <c r="J802" s="4" t="s">
        <v>13</v>
      </c>
      <c r="K802" s="4" t="s">
        <v>23</v>
      </c>
      <c r="L802" s="4" t="s">
        <v>51</v>
      </c>
      <c r="M802" s="8">
        <v>1</v>
      </c>
      <c r="N802" s="5">
        <v>121.38</v>
      </c>
      <c r="O802" s="6">
        <v>0</v>
      </c>
      <c r="P802" s="5">
        <v>59.68</v>
      </c>
      <c r="Q802" s="5">
        <f t="shared" si="48"/>
        <v>121.38</v>
      </c>
      <c r="R802" s="5">
        <f t="shared" si="49"/>
        <v>59.68</v>
      </c>
      <c r="S802" s="5">
        <f t="shared" si="50"/>
        <v>61.699999999999996</v>
      </c>
      <c r="T802" s="7">
        <f t="shared" si="51"/>
        <v>0.50832097544900312</v>
      </c>
    </row>
    <row r="803" spans="1:20" ht="15.6">
      <c r="A803" s="2">
        <v>4922</v>
      </c>
      <c r="B803" s="3">
        <v>46154</v>
      </c>
      <c r="C803" s="17">
        <f>YEAR(SalesDataTable[[#This Row],[Order Date]])</f>
        <v>2026</v>
      </c>
      <c r="D803" s="19" t="str">
        <f>"Q"&amp;ROUNDUP(MONTH(SalesDataTable[[#This Row],[Order Date]])/3,0)</f>
        <v>Q2</v>
      </c>
      <c r="E803" s="17">
        <f>MONTH(SalesDataTable[[#This Row],[Order Date]])</f>
        <v>5</v>
      </c>
      <c r="F803" s="19" t="str">
        <f>TEXT(SalesDataTable[[#This Row],[Order Date]],"MMM")</f>
        <v>May</v>
      </c>
      <c r="G803" s="4" t="s">
        <v>20</v>
      </c>
      <c r="H803" s="4" t="s">
        <v>33</v>
      </c>
      <c r="I803" s="4" t="s">
        <v>2</v>
      </c>
      <c r="J803" s="4" t="s">
        <v>3</v>
      </c>
      <c r="K803" s="4" t="s">
        <v>34</v>
      </c>
      <c r="L803" s="4" t="s">
        <v>35</v>
      </c>
      <c r="M803" s="8">
        <v>2</v>
      </c>
      <c r="N803" s="5">
        <v>39.79</v>
      </c>
      <c r="O803" s="6">
        <v>0.1</v>
      </c>
      <c r="P803" s="5">
        <v>14.33</v>
      </c>
      <c r="Q803" s="5">
        <f t="shared" si="48"/>
        <v>71.622</v>
      </c>
      <c r="R803" s="5">
        <f t="shared" si="49"/>
        <v>28.66</v>
      </c>
      <c r="S803" s="5">
        <f t="shared" si="50"/>
        <v>42.962000000000003</v>
      </c>
      <c r="T803" s="7">
        <f t="shared" si="51"/>
        <v>0.59984362346764963</v>
      </c>
    </row>
    <row r="804" spans="1:20" ht="15.6">
      <c r="A804" s="2">
        <v>5051</v>
      </c>
      <c r="B804" s="3">
        <v>46154</v>
      </c>
      <c r="C804" s="17">
        <f>YEAR(SalesDataTable[[#This Row],[Order Date]])</f>
        <v>2026</v>
      </c>
      <c r="D804" s="19" t="str">
        <f>"Q"&amp;ROUNDUP(MONTH(SalesDataTable[[#This Row],[Order Date]])/3,0)</f>
        <v>Q2</v>
      </c>
      <c r="E804" s="17">
        <f>MONTH(SalesDataTable[[#This Row],[Order Date]])</f>
        <v>5</v>
      </c>
      <c r="F804" s="19" t="str">
        <f>TEXT(SalesDataTable[[#This Row],[Order Date]],"MMM")</f>
        <v>May</v>
      </c>
      <c r="G804" s="4" t="s">
        <v>0</v>
      </c>
      <c r="H804" s="4" t="s">
        <v>50</v>
      </c>
      <c r="I804" s="4" t="s">
        <v>19</v>
      </c>
      <c r="J804" s="4" t="s">
        <v>3</v>
      </c>
      <c r="K804" s="4" t="s">
        <v>4</v>
      </c>
      <c r="L804" s="4" t="s">
        <v>22</v>
      </c>
      <c r="M804" s="8">
        <v>4</v>
      </c>
      <c r="N804" s="5">
        <v>51.31</v>
      </c>
      <c r="O804" s="6">
        <v>0</v>
      </c>
      <c r="P804" s="5">
        <v>22.19</v>
      </c>
      <c r="Q804" s="5">
        <f t="shared" si="48"/>
        <v>205.24</v>
      </c>
      <c r="R804" s="5">
        <f t="shared" si="49"/>
        <v>88.76</v>
      </c>
      <c r="S804" s="5">
        <f t="shared" si="50"/>
        <v>116.48</v>
      </c>
      <c r="T804" s="7">
        <f t="shared" si="51"/>
        <v>0.56753069577080495</v>
      </c>
    </row>
    <row r="805" spans="1:20" ht="15.6">
      <c r="A805" s="2">
        <v>5182</v>
      </c>
      <c r="B805" s="3">
        <v>46154</v>
      </c>
      <c r="C805" s="17">
        <f>YEAR(SalesDataTable[[#This Row],[Order Date]])</f>
        <v>2026</v>
      </c>
      <c r="D805" s="19" t="str">
        <f>"Q"&amp;ROUNDUP(MONTH(SalesDataTable[[#This Row],[Order Date]])/3,0)</f>
        <v>Q2</v>
      </c>
      <c r="E805" s="17">
        <f>MONTH(SalesDataTable[[#This Row],[Order Date]])</f>
        <v>5</v>
      </c>
      <c r="F805" s="19" t="str">
        <f>TEXT(SalesDataTable[[#This Row],[Order Date]],"MMM")</f>
        <v>May</v>
      </c>
      <c r="G805" s="4" t="s">
        <v>20</v>
      </c>
      <c r="H805" s="4" t="s">
        <v>31</v>
      </c>
      <c r="I805" s="4" t="s">
        <v>2</v>
      </c>
      <c r="J805" s="4" t="s">
        <v>3</v>
      </c>
      <c r="K805" s="4" t="s">
        <v>34</v>
      </c>
      <c r="L805" s="4" t="s">
        <v>45</v>
      </c>
      <c r="M805" s="8">
        <v>2</v>
      </c>
      <c r="N805" s="5">
        <v>51.15</v>
      </c>
      <c r="O805" s="6">
        <v>0</v>
      </c>
      <c r="P805" s="5">
        <v>22.53</v>
      </c>
      <c r="Q805" s="5">
        <f t="shared" si="48"/>
        <v>102.3</v>
      </c>
      <c r="R805" s="5">
        <f t="shared" si="49"/>
        <v>45.06</v>
      </c>
      <c r="S805" s="5">
        <f t="shared" si="50"/>
        <v>57.239999999999995</v>
      </c>
      <c r="T805" s="7">
        <f t="shared" si="51"/>
        <v>0.55953079178885623</v>
      </c>
    </row>
    <row r="806" spans="1:20" ht="15.6">
      <c r="A806" s="2">
        <v>1071</v>
      </c>
      <c r="B806" s="3">
        <v>46155</v>
      </c>
      <c r="C806" s="17">
        <f>YEAR(SalesDataTable[[#This Row],[Order Date]])</f>
        <v>2026</v>
      </c>
      <c r="D806" s="19" t="str">
        <f>"Q"&amp;ROUNDUP(MONTH(SalesDataTable[[#This Row],[Order Date]])/3,0)</f>
        <v>Q2</v>
      </c>
      <c r="E806" s="17">
        <f>MONTH(SalesDataTable[[#This Row],[Order Date]])</f>
        <v>5</v>
      </c>
      <c r="F806" s="19" t="str">
        <f>TEXT(SalesDataTable[[#This Row],[Order Date]],"MMM")</f>
        <v>May</v>
      </c>
      <c r="G806" s="4" t="s">
        <v>6</v>
      </c>
      <c r="H806" s="4" t="s">
        <v>43</v>
      </c>
      <c r="I806" s="4" t="s">
        <v>19</v>
      </c>
      <c r="J806" s="4" t="s">
        <v>16</v>
      </c>
      <c r="K806" s="4" t="s">
        <v>34</v>
      </c>
      <c r="L806" s="4" t="s">
        <v>45</v>
      </c>
      <c r="M806" s="8">
        <v>1</v>
      </c>
      <c r="N806" s="5">
        <v>50.83</v>
      </c>
      <c r="O806" s="6">
        <v>0.1</v>
      </c>
      <c r="P806" s="5">
        <v>21.82</v>
      </c>
      <c r="Q806" s="5">
        <f t="shared" si="48"/>
        <v>45.747</v>
      </c>
      <c r="R806" s="5">
        <f t="shared" si="49"/>
        <v>21.82</v>
      </c>
      <c r="S806" s="5">
        <f t="shared" si="50"/>
        <v>23.927</v>
      </c>
      <c r="T806" s="7">
        <f t="shared" si="51"/>
        <v>0.52302883249174803</v>
      </c>
    </row>
    <row r="807" spans="1:20" ht="15.6">
      <c r="A807" s="2">
        <v>1210</v>
      </c>
      <c r="B807" s="3">
        <v>46155</v>
      </c>
      <c r="C807" s="17">
        <f>YEAR(SalesDataTable[[#This Row],[Order Date]])</f>
        <v>2026</v>
      </c>
      <c r="D807" s="19" t="str">
        <f>"Q"&amp;ROUNDUP(MONTH(SalesDataTable[[#This Row],[Order Date]])/3,0)</f>
        <v>Q2</v>
      </c>
      <c r="E807" s="17">
        <f>MONTH(SalesDataTable[[#This Row],[Order Date]])</f>
        <v>5</v>
      </c>
      <c r="F807" s="19" t="str">
        <f>TEXT(SalesDataTable[[#This Row],[Order Date]],"MMM")</f>
        <v>May</v>
      </c>
      <c r="G807" s="4" t="s">
        <v>11</v>
      </c>
      <c r="H807" s="4" t="s">
        <v>12</v>
      </c>
      <c r="I807" s="4" t="s">
        <v>8</v>
      </c>
      <c r="J807" s="4" t="s">
        <v>16</v>
      </c>
      <c r="K807" s="4" t="s">
        <v>9</v>
      </c>
      <c r="L807" s="4" t="s">
        <v>17</v>
      </c>
      <c r="M807" s="8">
        <v>6</v>
      </c>
      <c r="N807" s="5">
        <v>141.9</v>
      </c>
      <c r="O807" s="6">
        <v>0.1</v>
      </c>
      <c r="P807" s="5">
        <v>79.64</v>
      </c>
      <c r="Q807" s="5">
        <f t="shared" si="48"/>
        <v>766.2600000000001</v>
      </c>
      <c r="R807" s="5">
        <f t="shared" si="49"/>
        <v>477.84000000000003</v>
      </c>
      <c r="S807" s="5">
        <f t="shared" si="50"/>
        <v>288.42000000000007</v>
      </c>
      <c r="T807" s="7">
        <f t="shared" si="51"/>
        <v>0.37639965546942294</v>
      </c>
    </row>
    <row r="808" spans="1:20" ht="15.6">
      <c r="A808" s="2">
        <v>1244</v>
      </c>
      <c r="B808" s="3">
        <v>46155</v>
      </c>
      <c r="C808" s="17">
        <f>YEAR(SalesDataTable[[#This Row],[Order Date]])</f>
        <v>2026</v>
      </c>
      <c r="D808" s="19" t="str">
        <f>"Q"&amp;ROUNDUP(MONTH(SalesDataTable[[#This Row],[Order Date]])/3,0)</f>
        <v>Q2</v>
      </c>
      <c r="E808" s="17">
        <f>MONTH(SalesDataTable[[#This Row],[Order Date]])</f>
        <v>5</v>
      </c>
      <c r="F808" s="19" t="str">
        <f>TEXT(SalesDataTable[[#This Row],[Order Date]],"MMM")</f>
        <v>May</v>
      </c>
      <c r="G808" s="4" t="s">
        <v>20</v>
      </c>
      <c r="H808" s="4" t="s">
        <v>33</v>
      </c>
      <c r="I808" s="4" t="s">
        <v>2</v>
      </c>
      <c r="J808" s="4" t="s">
        <v>3</v>
      </c>
      <c r="K808" s="4" t="s">
        <v>23</v>
      </c>
      <c r="L808" s="4" t="s">
        <v>51</v>
      </c>
      <c r="M808" s="8">
        <v>1</v>
      </c>
      <c r="N808" s="5">
        <v>122.11</v>
      </c>
      <c r="O808" s="6">
        <v>0</v>
      </c>
      <c r="P808" s="5">
        <v>59.86</v>
      </c>
      <c r="Q808" s="5">
        <f t="shared" si="48"/>
        <v>122.11</v>
      </c>
      <c r="R808" s="5">
        <f t="shared" si="49"/>
        <v>59.86</v>
      </c>
      <c r="S808" s="5">
        <f t="shared" si="50"/>
        <v>62.25</v>
      </c>
      <c r="T808" s="7">
        <f t="shared" si="51"/>
        <v>0.50978625829170421</v>
      </c>
    </row>
    <row r="809" spans="1:20" ht="15.6">
      <c r="A809" s="2">
        <v>1403</v>
      </c>
      <c r="B809" s="3">
        <v>46155</v>
      </c>
      <c r="C809" s="17">
        <f>YEAR(SalesDataTable[[#This Row],[Order Date]])</f>
        <v>2026</v>
      </c>
      <c r="D809" s="19" t="str">
        <f>"Q"&amp;ROUNDUP(MONTH(SalesDataTable[[#This Row],[Order Date]])/3,0)</f>
        <v>Q2</v>
      </c>
      <c r="E809" s="17">
        <f>MONTH(SalesDataTable[[#This Row],[Order Date]])</f>
        <v>5</v>
      </c>
      <c r="F809" s="19" t="str">
        <f>TEXT(SalesDataTable[[#This Row],[Order Date]],"MMM")</f>
        <v>May</v>
      </c>
      <c r="G809" s="4" t="s">
        <v>6</v>
      </c>
      <c r="H809" s="4" t="s">
        <v>41</v>
      </c>
      <c r="I809" s="4" t="s">
        <v>2</v>
      </c>
      <c r="J809" s="4" t="s">
        <v>3</v>
      </c>
      <c r="K809" s="4" t="s">
        <v>4</v>
      </c>
      <c r="L809" s="4" t="s">
        <v>30</v>
      </c>
      <c r="M809" s="8">
        <v>1</v>
      </c>
      <c r="N809" s="5">
        <v>102.38</v>
      </c>
      <c r="O809" s="6">
        <v>0</v>
      </c>
      <c r="P809" s="5">
        <v>50.82</v>
      </c>
      <c r="Q809" s="5">
        <f t="shared" si="48"/>
        <v>102.38</v>
      </c>
      <c r="R809" s="5">
        <f t="shared" si="49"/>
        <v>50.82</v>
      </c>
      <c r="S809" s="5">
        <f t="shared" si="50"/>
        <v>51.559999999999995</v>
      </c>
      <c r="T809" s="7">
        <f t="shared" si="51"/>
        <v>0.50361398710685679</v>
      </c>
    </row>
    <row r="810" spans="1:20" ht="15.6">
      <c r="A810" s="2">
        <v>1592</v>
      </c>
      <c r="B810" s="3">
        <v>46155</v>
      </c>
      <c r="C810" s="17">
        <f>YEAR(SalesDataTable[[#This Row],[Order Date]])</f>
        <v>2026</v>
      </c>
      <c r="D810" s="19" t="str">
        <f>"Q"&amp;ROUNDUP(MONTH(SalesDataTable[[#This Row],[Order Date]])/3,0)</f>
        <v>Q2</v>
      </c>
      <c r="E810" s="17">
        <f>MONTH(SalesDataTable[[#This Row],[Order Date]])</f>
        <v>5</v>
      </c>
      <c r="F810" s="19" t="str">
        <f>TEXT(SalesDataTable[[#This Row],[Order Date]],"MMM")</f>
        <v>May</v>
      </c>
      <c r="G810" s="4" t="s">
        <v>11</v>
      </c>
      <c r="H810" s="4" t="s">
        <v>52</v>
      </c>
      <c r="I810" s="4" t="s">
        <v>19</v>
      </c>
      <c r="J810" s="4" t="s">
        <v>3</v>
      </c>
      <c r="K810" s="4" t="s">
        <v>34</v>
      </c>
      <c r="L810" s="4" t="s">
        <v>42</v>
      </c>
      <c r="M810" s="8">
        <v>5</v>
      </c>
      <c r="N810" s="5">
        <v>37.119999999999997</v>
      </c>
      <c r="O810" s="6">
        <v>0.1</v>
      </c>
      <c r="P810" s="5">
        <v>13.96</v>
      </c>
      <c r="Q810" s="5">
        <f t="shared" si="48"/>
        <v>167.04</v>
      </c>
      <c r="R810" s="5">
        <f t="shared" si="49"/>
        <v>69.800000000000011</v>
      </c>
      <c r="S810" s="5">
        <f t="shared" si="50"/>
        <v>97.239999999999981</v>
      </c>
      <c r="T810" s="7">
        <f t="shared" si="51"/>
        <v>0.58213601532567039</v>
      </c>
    </row>
    <row r="811" spans="1:20" ht="15.6">
      <c r="A811" s="2">
        <v>2581</v>
      </c>
      <c r="B811" s="3">
        <v>46155</v>
      </c>
      <c r="C811" s="17">
        <f>YEAR(SalesDataTable[[#This Row],[Order Date]])</f>
        <v>2026</v>
      </c>
      <c r="D811" s="19" t="str">
        <f>"Q"&amp;ROUNDUP(MONTH(SalesDataTable[[#This Row],[Order Date]])/3,0)</f>
        <v>Q2</v>
      </c>
      <c r="E811" s="17">
        <f>MONTH(SalesDataTable[[#This Row],[Order Date]])</f>
        <v>5</v>
      </c>
      <c r="F811" s="19" t="str">
        <f>TEXT(SalesDataTable[[#This Row],[Order Date]],"MMM")</f>
        <v>May</v>
      </c>
      <c r="G811" s="4" t="s">
        <v>6</v>
      </c>
      <c r="H811" s="4" t="s">
        <v>43</v>
      </c>
      <c r="I811" s="4" t="s">
        <v>2</v>
      </c>
      <c r="J811" s="4" t="s">
        <v>13</v>
      </c>
      <c r="K811" s="4" t="s">
        <v>9</v>
      </c>
      <c r="L811" s="4" t="s">
        <v>10</v>
      </c>
      <c r="M811" s="8">
        <v>2</v>
      </c>
      <c r="N811" s="5">
        <v>91.76</v>
      </c>
      <c r="O811" s="6">
        <v>0.05</v>
      </c>
      <c r="P811" s="5">
        <v>46.31</v>
      </c>
      <c r="Q811" s="5">
        <f t="shared" si="48"/>
        <v>174.34399999999999</v>
      </c>
      <c r="R811" s="5">
        <f t="shared" si="49"/>
        <v>92.62</v>
      </c>
      <c r="S811" s="5">
        <f t="shared" si="50"/>
        <v>81.72399999999999</v>
      </c>
      <c r="T811" s="7">
        <f t="shared" si="51"/>
        <v>0.46875143394668006</v>
      </c>
    </row>
    <row r="812" spans="1:20" ht="15.6">
      <c r="A812" s="2">
        <v>3428</v>
      </c>
      <c r="B812" s="3">
        <v>46155</v>
      </c>
      <c r="C812" s="17">
        <f>YEAR(SalesDataTable[[#This Row],[Order Date]])</f>
        <v>2026</v>
      </c>
      <c r="D812" s="19" t="str">
        <f>"Q"&amp;ROUNDUP(MONTH(SalesDataTable[[#This Row],[Order Date]])/3,0)</f>
        <v>Q2</v>
      </c>
      <c r="E812" s="17">
        <f>MONTH(SalesDataTable[[#This Row],[Order Date]])</f>
        <v>5</v>
      </c>
      <c r="F812" s="19" t="str">
        <f>TEXT(SalesDataTable[[#This Row],[Order Date]],"MMM")</f>
        <v>May</v>
      </c>
      <c r="G812" s="4" t="s">
        <v>20</v>
      </c>
      <c r="H812" s="4" t="s">
        <v>21</v>
      </c>
      <c r="I812" s="4" t="s">
        <v>2</v>
      </c>
      <c r="J812" s="4" t="s">
        <v>3</v>
      </c>
      <c r="K812" s="4" t="s">
        <v>9</v>
      </c>
      <c r="L812" s="4" t="s">
        <v>17</v>
      </c>
      <c r="M812" s="8">
        <v>1</v>
      </c>
      <c r="N812" s="5">
        <v>144.51</v>
      </c>
      <c r="O812" s="6">
        <v>0</v>
      </c>
      <c r="P812" s="5">
        <v>79.22</v>
      </c>
      <c r="Q812" s="5">
        <f t="shared" si="48"/>
        <v>144.51</v>
      </c>
      <c r="R812" s="5">
        <f t="shared" si="49"/>
        <v>79.22</v>
      </c>
      <c r="S812" s="5">
        <f t="shared" si="50"/>
        <v>65.289999999999992</v>
      </c>
      <c r="T812" s="7">
        <f t="shared" si="51"/>
        <v>0.45180264341568055</v>
      </c>
    </row>
    <row r="813" spans="1:20" ht="15.6">
      <c r="A813" s="2">
        <v>765</v>
      </c>
      <c r="B813" s="3">
        <v>46156</v>
      </c>
      <c r="C813" s="17">
        <f>YEAR(SalesDataTable[[#This Row],[Order Date]])</f>
        <v>2026</v>
      </c>
      <c r="D813" s="19" t="str">
        <f>"Q"&amp;ROUNDUP(MONTH(SalesDataTable[[#This Row],[Order Date]])/3,0)</f>
        <v>Q2</v>
      </c>
      <c r="E813" s="17">
        <f>MONTH(SalesDataTable[[#This Row],[Order Date]])</f>
        <v>5</v>
      </c>
      <c r="F813" s="19" t="str">
        <f>TEXT(SalesDataTable[[#This Row],[Order Date]],"MMM")</f>
        <v>May</v>
      </c>
      <c r="G813" s="4" t="s">
        <v>6</v>
      </c>
      <c r="H813" s="4" t="s">
        <v>27</v>
      </c>
      <c r="I813" s="4" t="s">
        <v>8</v>
      </c>
      <c r="J813" s="4" t="s">
        <v>16</v>
      </c>
      <c r="K813" s="4" t="s">
        <v>34</v>
      </c>
      <c r="L813" s="4" t="s">
        <v>45</v>
      </c>
      <c r="M813" s="8">
        <v>3</v>
      </c>
      <c r="N813" s="5">
        <v>49.7</v>
      </c>
      <c r="O813" s="6">
        <v>0.1</v>
      </c>
      <c r="P813" s="5">
        <v>21.84</v>
      </c>
      <c r="Q813" s="5">
        <f t="shared" si="48"/>
        <v>134.19000000000003</v>
      </c>
      <c r="R813" s="5">
        <f t="shared" si="49"/>
        <v>65.52</v>
      </c>
      <c r="S813" s="5">
        <f t="shared" si="50"/>
        <v>68.67000000000003</v>
      </c>
      <c r="T813" s="7">
        <f t="shared" si="51"/>
        <v>0.5117370892018781</v>
      </c>
    </row>
    <row r="814" spans="1:20" ht="15.6">
      <c r="A814" s="2">
        <v>854</v>
      </c>
      <c r="B814" s="3">
        <v>46156</v>
      </c>
      <c r="C814" s="17">
        <f>YEAR(SalesDataTable[[#This Row],[Order Date]])</f>
        <v>2026</v>
      </c>
      <c r="D814" s="19" t="str">
        <f>"Q"&amp;ROUNDUP(MONTH(SalesDataTable[[#This Row],[Order Date]])/3,0)</f>
        <v>Q2</v>
      </c>
      <c r="E814" s="17">
        <f>MONTH(SalesDataTable[[#This Row],[Order Date]])</f>
        <v>5</v>
      </c>
      <c r="F814" s="19" t="str">
        <f>TEXT(SalesDataTable[[#This Row],[Order Date]],"MMM")</f>
        <v>May</v>
      </c>
      <c r="G814" s="4" t="s">
        <v>0</v>
      </c>
      <c r="H814" s="4" t="s">
        <v>1</v>
      </c>
      <c r="I814" s="4" t="s">
        <v>2</v>
      </c>
      <c r="J814" s="4" t="s">
        <v>3</v>
      </c>
      <c r="K814" s="4" t="s">
        <v>23</v>
      </c>
      <c r="L814" s="4" t="s">
        <v>51</v>
      </c>
      <c r="M814" s="8">
        <v>1</v>
      </c>
      <c r="N814" s="5">
        <v>120.9</v>
      </c>
      <c r="O814" s="6">
        <v>0</v>
      </c>
      <c r="P814" s="5">
        <v>59.31</v>
      </c>
      <c r="Q814" s="5">
        <f t="shared" si="48"/>
        <v>120.9</v>
      </c>
      <c r="R814" s="5">
        <f t="shared" si="49"/>
        <v>59.31</v>
      </c>
      <c r="S814" s="5">
        <f t="shared" si="50"/>
        <v>61.59</v>
      </c>
      <c r="T814" s="7">
        <f t="shared" si="51"/>
        <v>0.50942928039702229</v>
      </c>
    </row>
    <row r="815" spans="1:20" ht="15.6">
      <c r="A815" s="2">
        <v>1087</v>
      </c>
      <c r="B815" s="3">
        <v>46156</v>
      </c>
      <c r="C815" s="17">
        <f>YEAR(SalesDataTable[[#This Row],[Order Date]])</f>
        <v>2026</v>
      </c>
      <c r="D815" s="19" t="str">
        <f>"Q"&amp;ROUNDUP(MONTH(SalesDataTable[[#This Row],[Order Date]])/3,0)</f>
        <v>Q2</v>
      </c>
      <c r="E815" s="17">
        <f>MONTH(SalesDataTable[[#This Row],[Order Date]])</f>
        <v>5</v>
      </c>
      <c r="F815" s="19" t="str">
        <f>TEXT(SalesDataTable[[#This Row],[Order Date]],"MMM")</f>
        <v>May</v>
      </c>
      <c r="G815" s="4" t="s">
        <v>11</v>
      </c>
      <c r="H815" s="4" t="s">
        <v>39</v>
      </c>
      <c r="I815" s="4" t="s">
        <v>2</v>
      </c>
      <c r="J815" s="4" t="s">
        <v>3</v>
      </c>
      <c r="K815" s="4" t="s">
        <v>23</v>
      </c>
      <c r="L815" s="4" t="s">
        <v>29</v>
      </c>
      <c r="M815" s="8">
        <v>1</v>
      </c>
      <c r="N815" s="5">
        <v>195.72</v>
      </c>
      <c r="O815" s="6">
        <v>0.05</v>
      </c>
      <c r="P815" s="5">
        <v>105.73</v>
      </c>
      <c r="Q815" s="5">
        <f t="shared" si="48"/>
        <v>185.934</v>
      </c>
      <c r="R815" s="5">
        <f t="shared" si="49"/>
        <v>105.73</v>
      </c>
      <c r="S815" s="5">
        <f t="shared" si="50"/>
        <v>80.203999999999994</v>
      </c>
      <c r="T815" s="7">
        <f t="shared" si="51"/>
        <v>0.43135736336549524</v>
      </c>
    </row>
    <row r="816" spans="1:20" ht="15.6">
      <c r="A816" s="2">
        <v>1150</v>
      </c>
      <c r="B816" s="3">
        <v>46156</v>
      </c>
      <c r="C816" s="17">
        <f>YEAR(SalesDataTable[[#This Row],[Order Date]])</f>
        <v>2026</v>
      </c>
      <c r="D816" s="19" t="str">
        <f>"Q"&amp;ROUNDUP(MONTH(SalesDataTable[[#This Row],[Order Date]])/3,0)</f>
        <v>Q2</v>
      </c>
      <c r="E816" s="17">
        <f>MONTH(SalesDataTable[[#This Row],[Order Date]])</f>
        <v>5</v>
      </c>
      <c r="F816" s="19" t="str">
        <f>TEXT(SalesDataTable[[#This Row],[Order Date]],"MMM")</f>
        <v>May</v>
      </c>
      <c r="G816" s="4" t="s">
        <v>0</v>
      </c>
      <c r="H816" s="4" t="s">
        <v>1</v>
      </c>
      <c r="I816" s="4" t="s">
        <v>8</v>
      </c>
      <c r="J816" s="4" t="s">
        <v>3</v>
      </c>
      <c r="K816" s="4" t="s">
        <v>4</v>
      </c>
      <c r="L816" s="4" t="s">
        <v>26</v>
      </c>
      <c r="M816" s="8">
        <v>8</v>
      </c>
      <c r="N816" s="5">
        <v>40.15</v>
      </c>
      <c r="O816" s="6">
        <v>0.15</v>
      </c>
      <c r="P816" s="5">
        <v>16.91</v>
      </c>
      <c r="Q816" s="5">
        <f t="shared" si="48"/>
        <v>273.02</v>
      </c>
      <c r="R816" s="5">
        <f t="shared" si="49"/>
        <v>135.28</v>
      </c>
      <c r="S816" s="5">
        <f t="shared" si="50"/>
        <v>137.73999999999998</v>
      </c>
      <c r="T816" s="7">
        <f t="shared" si="51"/>
        <v>0.50450516445681637</v>
      </c>
    </row>
    <row r="817" spans="1:20" ht="15.6">
      <c r="A817" s="2">
        <v>1902</v>
      </c>
      <c r="B817" s="3">
        <v>46156</v>
      </c>
      <c r="C817" s="17">
        <f>YEAR(SalesDataTable[[#This Row],[Order Date]])</f>
        <v>2026</v>
      </c>
      <c r="D817" s="19" t="str">
        <f>"Q"&amp;ROUNDUP(MONTH(SalesDataTable[[#This Row],[Order Date]])/3,0)</f>
        <v>Q2</v>
      </c>
      <c r="E817" s="17">
        <f>MONTH(SalesDataTable[[#This Row],[Order Date]])</f>
        <v>5</v>
      </c>
      <c r="F817" s="19" t="str">
        <f>TEXT(SalesDataTable[[#This Row],[Order Date]],"MMM")</f>
        <v>May</v>
      </c>
      <c r="G817" s="4" t="s">
        <v>6</v>
      </c>
      <c r="H817" s="4" t="s">
        <v>49</v>
      </c>
      <c r="I817" s="4" t="s">
        <v>19</v>
      </c>
      <c r="J817" s="4" t="s">
        <v>16</v>
      </c>
      <c r="K817" s="4" t="s">
        <v>14</v>
      </c>
      <c r="L817" s="4" t="s">
        <v>44</v>
      </c>
      <c r="M817" s="8">
        <v>4</v>
      </c>
      <c r="N817" s="5">
        <v>130.83000000000001</v>
      </c>
      <c r="O817" s="6">
        <v>0</v>
      </c>
      <c r="P817" s="5">
        <v>66.959999999999994</v>
      </c>
      <c r="Q817" s="5">
        <f t="shared" si="48"/>
        <v>523.32000000000005</v>
      </c>
      <c r="R817" s="5">
        <f t="shared" si="49"/>
        <v>267.83999999999997</v>
      </c>
      <c r="S817" s="5">
        <f t="shared" si="50"/>
        <v>255.48000000000008</v>
      </c>
      <c r="T817" s="7">
        <f t="shared" si="51"/>
        <v>0.48819078193074994</v>
      </c>
    </row>
    <row r="818" spans="1:20" ht="15.6">
      <c r="A818" s="2">
        <v>3913</v>
      </c>
      <c r="B818" s="3">
        <v>46156</v>
      </c>
      <c r="C818" s="17">
        <f>YEAR(SalesDataTable[[#This Row],[Order Date]])</f>
        <v>2026</v>
      </c>
      <c r="D818" s="19" t="str">
        <f>"Q"&amp;ROUNDUP(MONTH(SalesDataTable[[#This Row],[Order Date]])/3,0)</f>
        <v>Q2</v>
      </c>
      <c r="E818" s="17">
        <f>MONTH(SalesDataTable[[#This Row],[Order Date]])</f>
        <v>5</v>
      </c>
      <c r="F818" s="19" t="str">
        <f>TEXT(SalesDataTable[[#This Row],[Order Date]],"MMM")</f>
        <v>May</v>
      </c>
      <c r="G818" s="4" t="s">
        <v>6</v>
      </c>
      <c r="H818" s="4" t="s">
        <v>43</v>
      </c>
      <c r="I818" s="4" t="s">
        <v>2</v>
      </c>
      <c r="J818" s="4" t="s">
        <v>13</v>
      </c>
      <c r="K818" s="4" t="s">
        <v>4</v>
      </c>
      <c r="L818" s="4" t="s">
        <v>22</v>
      </c>
      <c r="M818" s="8">
        <v>1</v>
      </c>
      <c r="N818" s="5">
        <v>50.34</v>
      </c>
      <c r="O818" s="6">
        <v>0.05</v>
      </c>
      <c r="P818" s="5">
        <v>22.23</v>
      </c>
      <c r="Q818" s="5">
        <f t="shared" si="48"/>
        <v>47.823</v>
      </c>
      <c r="R818" s="5">
        <f t="shared" si="49"/>
        <v>22.23</v>
      </c>
      <c r="S818" s="5">
        <f t="shared" si="50"/>
        <v>25.593</v>
      </c>
      <c r="T818" s="7">
        <f t="shared" si="51"/>
        <v>0.53516090584028608</v>
      </c>
    </row>
    <row r="819" spans="1:20" ht="15.6">
      <c r="A819" s="2">
        <v>4378</v>
      </c>
      <c r="B819" s="3">
        <v>46156</v>
      </c>
      <c r="C819" s="17">
        <f>YEAR(SalesDataTable[[#This Row],[Order Date]])</f>
        <v>2026</v>
      </c>
      <c r="D819" s="19" t="str">
        <f>"Q"&amp;ROUNDUP(MONTH(SalesDataTable[[#This Row],[Order Date]])/3,0)</f>
        <v>Q2</v>
      </c>
      <c r="E819" s="17">
        <f>MONTH(SalesDataTable[[#This Row],[Order Date]])</f>
        <v>5</v>
      </c>
      <c r="F819" s="19" t="str">
        <f>TEXT(SalesDataTable[[#This Row],[Order Date]],"MMM")</f>
        <v>May</v>
      </c>
      <c r="G819" s="4" t="s">
        <v>11</v>
      </c>
      <c r="H819" s="4" t="s">
        <v>39</v>
      </c>
      <c r="I819" s="4" t="s">
        <v>2</v>
      </c>
      <c r="J819" s="4" t="s">
        <v>3</v>
      </c>
      <c r="K819" s="4" t="s">
        <v>4</v>
      </c>
      <c r="L819" s="4" t="s">
        <v>30</v>
      </c>
      <c r="M819" s="8">
        <v>2</v>
      </c>
      <c r="N819" s="5">
        <v>103.37</v>
      </c>
      <c r="O819" s="6">
        <v>0</v>
      </c>
      <c r="P819" s="5">
        <v>50.49</v>
      </c>
      <c r="Q819" s="5">
        <f t="shared" si="48"/>
        <v>206.74</v>
      </c>
      <c r="R819" s="5">
        <f t="shared" si="49"/>
        <v>100.98</v>
      </c>
      <c r="S819" s="5">
        <f t="shared" si="50"/>
        <v>105.76</v>
      </c>
      <c r="T819" s="7">
        <f t="shared" si="51"/>
        <v>0.51156041404662866</v>
      </c>
    </row>
    <row r="820" spans="1:20" ht="15.6">
      <c r="A820" s="2">
        <v>4551</v>
      </c>
      <c r="B820" s="3">
        <v>46156</v>
      </c>
      <c r="C820" s="17">
        <f>YEAR(SalesDataTable[[#This Row],[Order Date]])</f>
        <v>2026</v>
      </c>
      <c r="D820" s="19" t="str">
        <f>"Q"&amp;ROUNDUP(MONTH(SalesDataTable[[#This Row],[Order Date]])/3,0)</f>
        <v>Q2</v>
      </c>
      <c r="E820" s="17">
        <f>MONTH(SalesDataTable[[#This Row],[Order Date]])</f>
        <v>5</v>
      </c>
      <c r="F820" s="19" t="str">
        <f>TEXT(SalesDataTable[[#This Row],[Order Date]],"MMM")</f>
        <v>May</v>
      </c>
      <c r="G820" s="4" t="s">
        <v>6</v>
      </c>
      <c r="H820" s="4" t="s">
        <v>49</v>
      </c>
      <c r="I820" s="4" t="s">
        <v>19</v>
      </c>
      <c r="J820" s="4" t="s">
        <v>16</v>
      </c>
      <c r="K820" s="4" t="s">
        <v>34</v>
      </c>
      <c r="L820" s="4" t="s">
        <v>38</v>
      </c>
      <c r="M820" s="8">
        <v>3</v>
      </c>
      <c r="N820" s="5">
        <v>122.31</v>
      </c>
      <c r="O820" s="6">
        <v>0.05</v>
      </c>
      <c r="P820" s="5">
        <v>71.11</v>
      </c>
      <c r="Q820" s="5">
        <f t="shared" si="48"/>
        <v>348.58350000000002</v>
      </c>
      <c r="R820" s="5">
        <f t="shared" si="49"/>
        <v>213.32999999999998</v>
      </c>
      <c r="S820" s="5">
        <f t="shared" si="50"/>
        <v>135.25350000000003</v>
      </c>
      <c r="T820" s="7">
        <f t="shared" si="51"/>
        <v>0.38800889887214979</v>
      </c>
    </row>
    <row r="821" spans="1:20" ht="15.6">
      <c r="A821" s="2">
        <v>787</v>
      </c>
      <c r="B821" s="3">
        <v>46157</v>
      </c>
      <c r="C821" s="17">
        <f>YEAR(SalesDataTable[[#This Row],[Order Date]])</f>
        <v>2026</v>
      </c>
      <c r="D821" s="19" t="str">
        <f>"Q"&amp;ROUNDUP(MONTH(SalesDataTable[[#This Row],[Order Date]])/3,0)</f>
        <v>Q2</v>
      </c>
      <c r="E821" s="17">
        <f>MONTH(SalesDataTable[[#This Row],[Order Date]])</f>
        <v>5</v>
      </c>
      <c r="F821" s="19" t="str">
        <f>TEXT(SalesDataTable[[#This Row],[Order Date]],"MMM")</f>
        <v>May</v>
      </c>
      <c r="G821" s="4" t="s">
        <v>0</v>
      </c>
      <c r="H821" s="4" t="s">
        <v>36</v>
      </c>
      <c r="I821" s="4" t="s">
        <v>2</v>
      </c>
      <c r="J821" s="4" t="s">
        <v>16</v>
      </c>
      <c r="K821" s="4" t="s">
        <v>14</v>
      </c>
      <c r="L821" s="4" t="s">
        <v>48</v>
      </c>
      <c r="M821" s="8">
        <v>1</v>
      </c>
      <c r="N821" s="5">
        <v>166.48</v>
      </c>
      <c r="O821" s="6">
        <v>0</v>
      </c>
      <c r="P821" s="5">
        <v>89.42</v>
      </c>
      <c r="Q821" s="5">
        <f t="shared" si="48"/>
        <v>166.48</v>
      </c>
      <c r="R821" s="5">
        <f t="shared" si="49"/>
        <v>89.42</v>
      </c>
      <c r="S821" s="5">
        <f t="shared" si="50"/>
        <v>77.059999999999988</v>
      </c>
      <c r="T821" s="7">
        <f t="shared" si="51"/>
        <v>0.4628784238346948</v>
      </c>
    </row>
    <row r="822" spans="1:20" ht="15.6">
      <c r="A822" s="2">
        <v>1133</v>
      </c>
      <c r="B822" s="3">
        <v>46157</v>
      </c>
      <c r="C822" s="17">
        <f>YEAR(SalesDataTable[[#This Row],[Order Date]])</f>
        <v>2026</v>
      </c>
      <c r="D822" s="19" t="str">
        <f>"Q"&amp;ROUNDUP(MONTH(SalesDataTable[[#This Row],[Order Date]])/3,0)</f>
        <v>Q2</v>
      </c>
      <c r="E822" s="17">
        <f>MONTH(SalesDataTable[[#This Row],[Order Date]])</f>
        <v>5</v>
      </c>
      <c r="F822" s="19" t="str">
        <f>TEXT(SalesDataTable[[#This Row],[Order Date]],"MMM")</f>
        <v>May</v>
      </c>
      <c r="G822" s="4" t="s">
        <v>0</v>
      </c>
      <c r="H822" s="4" t="s">
        <v>50</v>
      </c>
      <c r="I822" s="4" t="s">
        <v>19</v>
      </c>
      <c r="J822" s="4" t="s">
        <v>13</v>
      </c>
      <c r="K822" s="4" t="s">
        <v>23</v>
      </c>
      <c r="L822" s="4" t="s">
        <v>29</v>
      </c>
      <c r="M822" s="8">
        <v>3</v>
      </c>
      <c r="N822" s="5">
        <v>192.21</v>
      </c>
      <c r="O822" s="6">
        <v>0</v>
      </c>
      <c r="P822" s="5">
        <v>103.51</v>
      </c>
      <c r="Q822" s="5">
        <f t="shared" si="48"/>
        <v>576.63</v>
      </c>
      <c r="R822" s="5">
        <f t="shared" si="49"/>
        <v>310.53000000000003</v>
      </c>
      <c r="S822" s="5">
        <f t="shared" si="50"/>
        <v>266.09999999999997</v>
      </c>
      <c r="T822" s="7">
        <f t="shared" si="51"/>
        <v>0.46147442900993701</v>
      </c>
    </row>
    <row r="823" spans="1:20" ht="15.6">
      <c r="A823" s="2">
        <v>2075</v>
      </c>
      <c r="B823" s="3">
        <v>46157</v>
      </c>
      <c r="C823" s="17">
        <f>YEAR(SalesDataTable[[#This Row],[Order Date]])</f>
        <v>2026</v>
      </c>
      <c r="D823" s="19" t="str">
        <f>"Q"&amp;ROUNDUP(MONTH(SalesDataTable[[#This Row],[Order Date]])/3,0)</f>
        <v>Q2</v>
      </c>
      <c r="E823" s="17">
        <f>MONTH(SalesDataTable[[#This Row],[Order Date]])</f>
        <v>5</v>
      </c>
      <c r="F823" s="19" t="str">
        <f>TEXT(SalesDataTable[[#This Row],[Order Date]],"MMM")</f>
        <v>May</v>
      </c>
      <c r="G823" s="4" t="s">
        <v>0</v>
      </c>
      <c r="H823" s="4" t="s">
        <v>36</v>
      </c>
      <c r="I823" s="4" t="s">
        <v>8</v>
      </c>
      <c r="J823" s="4" t="s">
        <v>16</v>
      </c>
      <c r="K823" s="4" t="s">
        <v>23</v>
      </c>
      <c r="L823" s="4" t="s">
        <v>40</v>
      </c>
      <c r="M823" s="8">
        <v>6</v>
      </c>
      <c r="N823" s="5">
        <v>81.13</v>
      </c>
      <c r="O823" s="6">
        <v>0.05</v>
      </c>
      <c r="P823" s="5">
        <v>39.409999999999997</v>
      </c>
      <c r="Q823" s="5">
        <f t="shared" si="48"/>
        <v>462.44099999999997</v>
      </c>
      <c r="R823" s="5">
        <f t="shared" si="49"/>
        <v>236.45999999999998</v>
      </c>
      <c r="S823" s="5">
        <f t="shared" si="50"/>
        <v>225.98099999999999</v>
      </c>
      <c r="T823" s="7">
        <f t="shared" si="51"/>
        <v>0.48866990599881932</v>
      </c>
    </row>
    <row r="824" spans="1:20" ht="15.6">
      <c r="A824" s="2">
        <v>2172</v>
      </c>
      <c r="B824" s="3">
        <v>46157</v>
      </c>
      <c r="C824" s="17">
        <f>YEAR(SalesDataTable[[#This Row],[Order Date]])</f>
        <v>2026</v>
      </c>
      <c r="D824" s="19" t="str">
        <f>"Q"&amp;ROUNDUP(MONTH(SalesDataTable[[#This Row],[Order Date]])/3,0)</f>
        <v>Q2</v>
      </c>
      <c r="E824" s="17">
        <f>MONTH(SalesDataTable[[#This Row],[Order Date]])</f>
        <v>5</v>
      </c>
      <c r="F824" s="19" t="str">
        <f>TEXT(SalesDataTable[[#This Row],[Order Date]],"MMM")</f>
        <v>May</v>
      </c>
      <c r="G824" s="4" t="s">
        <v>11</v>
      </c>
      <c r="H824" s="4" t="s">
        <v>39</v>
      </c>
      <c r="I824" s="4" t="s">
        <v>8</v>
      </c>
      <c r="J824" s="4" t="s">
        <v>16</v>
      </c>
      <c r="K824" s="4" t="s">
        <v>14</v>
      </c>
      <c r="L824" s="4" t="s">
        <v>15</v>
      </c>
      <c r="M824" s="8">
        <v>6</v>
      </c>
      <c r="N824" s="5">
        <v>37.1</v>
      </c>
      <c r="O824" s="6">
        <v>0.1</v>
      </c>
      <c r="P824" s="5">
        <v>13.63</v>
      </c>
      <c r="Q824" s="5">
        <f t="shared" si="48"/>
        <v>200.34000000000003</v>
      </c>
      <c r="R824" s="5">
        <f t="shared" si="49"/>
        <v>81.78</v>
      </c>
      <c r="S824" s="5">
        <f t="shared" si="50"/>
        <v>118.56000000000003</v>
      </c>
      <c r="T824" s="7">
        <f t="shared" si="51"/>
        <v>0.59179395028451642</v>
      </c>
    </row>
    <row r="825" spans="1:20" ht="15.6">
      <c r="A825" s="2">
        <v>2977</v>
      </c>
      <c r="B825" s="3">
        <v>46157</v>
      </c>
      <c r="C825" s="17">
        <f>YEAR(SalesDataTable[[#This Row],[Order Date]])</f>
        <v>2026</v>
      </c>
      <c r="D825" s="19" t="str">
        <f>"Q"&amp;ROUNDUP(MONTH(SalesDataTable[[#This Row],[Order Date]])/3,0)</f>
        <v>Q2</v>
      </c>
      <c r="E825" s="17">
        <f>MONTH(SalesDataTable[[#This Row],[Order Date]])</f>
        <v>5</v>
      </c>
      <c r="F825" s="19" t="str">
        <f>TEXT(SalesDataTable[[#This Row],[Order Date]],"MMM")</f>
        <v>May</v>
      </c>
      <c r="G825" s="4" t="s">
        <v>6</v>
      </c>
      <c r="H825" s="4" t="s">
        <v>49</v>
      </c>
      <c r="I825" s="4" t="s">
        <v>8</v>
      </c>
      <c r="J825" s="4" t="s">
        <v>16</v>
      </c>
      <c r="K825" s="4" t="s">
        <v>14</v>
      </c>
      <c r="L825" s="4" t="s">
        <v>15</v>
      </c>
      <c r="M825" s="8">
        <v>6</v>
      </c>
      <c r="N825" s="5">
        <v>35.92</v>
      </c>
      <c r="O825" s="6">
        <v>0.15</v>
      </c>
      <c r="P825" s="5">
        <v>13.3</v>
      </c>
      <c r="Q825" s="5">
        <f t="shared" si="48"/>
        <v>183.19200000000001</v>
      </c>
      <c r="R825" s="5">
        <f t="shared" si="49"/>
        <v>79.800000000000011</v>
      </c>
      <c r="S825" s="5">
        <f t="shared" si="50"/>
        <v>103.392</v>
      </c>
      <c r="T825" s="7">
        <f t="shared" si="51"/>
        <v>0.56439145814227687</v>
      </c>
    </row>
    <row r="826" spans="1:20" ht="15.6">
      <c r="A826" s="2">
        <v>3531</v>
      </c>
      <c r="B826" s="3">
        <v>46157</v>
      </c>
      <c r="C826" s="17">
        <f>YEAR(SalesDataTable[[#This Row],[Order Date]])</f>
        <v>2026</v>
      </c>
      <c r="D826" s="19" t="str">
        <f>"Q"&amp;ROUNDUP(MONTH(SalesDataTable[[#This Row],[Order Date]])/3,0)</f>
        <v>Q2</v>
      </c>
      <c r="E826" s="17">
        <f>MONTH(SalesDataTable[[#This Row],[Order Date]])</f>
        <v>5</v>
      </c>
      <c r="F826" s="19" t="str">
        <f>TEXT(SalesDataTable[[#This Row],[Order Date]],"MMM")</f>
        <v>May</v>
      </c>
      <c r="G826" s="4" t="s">
        <v>20</v>
      </c>
      <c r="H826" s="4" t="s">
        <v>47</v>
      </c>
      <c r="I826" s="4" t="s">
        <v>19</v>
      </c>
      <c r="J826" s="4" t="s">
        <v>16</v>
      </c>
      <c r="K826" s="4" t="s">
        <v>34</v>
      </c>
      <c r="L826" s="4" t="s">
        <v>42</v>
      </c>
      <c r="M826" s="8">
        <v>4</v>
      </c>
      <c r="N826" s="5">
        <v>36.21</v>
      </c>
      <c r="O826" s="6">
        <v>0</v>
      </c>
      <c r="P826" s="5">
        <v>14.3</v>
      </c>
      <c r="Q826" s="5">
        <f t="shared" si="48"/>
        <v>144.84</v>
      </c>
      <c r="R826" s="5">
        <f t="shared" si="49"/>
        <v>57.2</v>
      </c>
      <c r="S826" s="5">
        <f t="shared" si="50"/>
        <v>87.64</v>
      </c>
      <c r="T826" s="7">
        <f t="shared" si="51"/>
        <v>0.60508146920740125</v>
      </c>
    </row>
    <row r="827" spans="1:20" ht="15.6">
      <c r="A827" s="2">
        <v>3881</v>
      </c>
      <c r="B827" s="3">
        <v>46157</v>
      </c>
      <c r="C827" s="17">
        <f>YEAR(SalesDataTable[[#This Row],[Order Date]])</f>
        <v>2026</v>
      </c>
      <c r="D827" s="19" t="str">
        <f>"Q"&amp;ROUNDUP(MONTH(SalesDataTable[[#This Row],[Order Date]])/3,0)</f>
        <v>Q2</v>
      </c>
      <c r="E827" s="17">
        <f>MONTH(SalesDataTable[[#This Row],[Order Date]])</f>
        <v>5</v>
      </c>
      <c r="F827" s="19" t="str">
        <f>TEXT(SalesDataTable[[#This Row],[Order Date]],"MMM")</f>
        <v>May</v>
      </c>
      <c r="G827" s="4" t="s">
        <v>11</v>
      </c>
      <c r="H827" s="4" t="s">
        <v>39</v>
      </c>
      <c r="I827" s="4" t="s">
        <v>2</v>
      </c>
      <c r="J827" s="4" t="s">
        <v>16</v>
      </c>
      <c r="K827" s="4" t="s">
        <v>9</v>
      </c>
      <c r="L827" s="4" t="s">
        <v>46</v>
      </c>
      <c r="M827" s="8">
        <v>3</v>
      </c>
      <c r="N827" s="5">
        <v>73.03</v>
      </c>
      <c r="O827" s="6">
        <v>0.05</v>
      </c>
      <c r="P827" s="5">
        <v>33.200000000000003</v>
      </c>
      <c r="Q827" s="5">
        <f t="shared" si="48"/>
        <v>208.13550000000001</v>
      </c>
      <c r="R827" s="5">
        <f t="shared" si="49"/>
        <v>99.600000000000009</v>
      </c>
      <c r="S827" s="5">
        <f t="shared" si="50"/>
        <v>108.5355</v>
      </c>
      <c r="T827" s="7">
        <f t="shared" si="51"/>
        <v>0.52146558371829888</v>
      </c>
    </row>
    <row r="828" spans="1:20" ht="15.6">
      <c r="A828" s="2">
        <v>4469</v>
      </c>
      <c r="B828" s="3">
        <v>46157</v>
      </c>
      <c r="C828" s="17">
        <f>YEAR(SalesDataTable[[#This Row],[Order Date]])</f>
        <v>2026</v>
      </c>
      <c r="D828" s="19" t="str">
        <f>"Q"&amp;ROUNDUP(MONTH(SalesDataTable[[#This Row],[Order Date]])/3,0)</f>
        <v>Q2</v>
      </c>
      <c r="E828" s="17">
        <f>MONTH(SalesDataTable[[#This Row],[Order Date]])</f>
        <v>5</v>
      </c>
      <c r="F828" s="19" t="str">
        <f>TEXT(SalesDataTable[[#This Row],[Order Date]],"MMM")</f>
        <v>May</v>
      </c>
      <c r="G828" s="4" t="s">
        <v>11</v>
      </c>
      <c r="H828" s="4" t="s">
        <v>25</v>
      </c>
      <c r="I828" s="4" t="s">
        <v>19</v>
      </c>
      <c r="J828" s="4" t="s">
        <v>3</v>
      </c>
      <c r="K828" s="4" t="s">
        <v>4</v>
      </c>
      <c r="L828" s="4" t="s">
        <v>5</v>
      </c>
      <c r="M828" s="8">
        <v>2</v>
      </c>
      <c r="N828" s="5">
        <v>80.81</v>
      </c>
      <c r="O828" s="6">
        <v>0</v>
      </c>
      <c r="P828" s="5">
        <v>42.53</v>
      </c>
      <c r="Q828" s="5">
        <f t="shared" si="48"/>
        <v>161.62</v>
      </c>
      <c r="R828" s="5">
        <f t="shared" si="49"/>
        <v>85.06</v>
      </c>
      <c r="S828" s="5">
        <f t="shared" si="50"/>
        <v>76.56</v>
      </c>
      <c r="T828" s="7">
        <f t="shared" si="51"/>
        <v>0.47370374953594852</v>
      </c>
    </row>
    <row r="829" spans="1:20" ht="15.6">
      <c r="A829" s="2">
        <v>5037</v>
      </c>
      <c r="B829" s="3">
        <v>46157</v>
      </c>
      <c r="C829" s="17">
        <f>YEAR(SalesDataTable[[#This Row],[Order Date]])</f>
        <v>2026</v>
      </c>
      <c r="D829" s="19" t="str">
        <f>"Q"&amp;ROUNDUP(MONTH(SalesDataTable[[#This Row],[Order Date]])/3,0)</f>
        <v>Q2</v>
      </c>
      <c r="E829" s="17">
        <f>MONTH(SalesDataTable[[#This Row],[Order Date]])</f>
        <v>5</v>
      </c>
      <c r="F829" s="19" t="str">
        <f>TEXT(SalesDataTable[[#This Row],[Order Date]],"MMM")</f>
        <v>May</v>
      </c>
      <c r="G829" s="4" t="s">
        <v>6</v>
      </c>
      <c r="H829" s="4" t="s">
        <v>41</v>
      </c>
      <c r="I829" s="4" t="s">
        <v>2</v>
      </c>
      <c r="J829" s="4" t="s">
        <v>13</v>
      </c>
      <c r="K829" s="4" t="s">
        <v>4</v>
      </c>
      <c r="L829" s="4" t="s">
        <v>22</v>
      </c>
      <c r="M829" s="8">
        <v>1</v>
      </c>
      <c r="N829" s="5">
        <v>51.53</v>
      </c>
      <c r="O829" s="6">
        <v>0.1</v>
      </c>
      <c r="P829" s="5">
        <v>23.06</v>
      </c>
      <c r="Q829" s="5">
        <f t="shared" si="48"/>
        <v>46.377000000000002</v>
      </c>
      <c r="R829" s="5">
        <f t="shared" si="49"/>
        <v>23.06</v>
      </c>
      <c r="S829" s="5">
        <f t="shared" si="50"/>
        <v>23.317000000000004</v>
      </c>
      <c r="T829" s="7">
        <f t="shared" si="51"/>
        <v>0.50277076999374692</v>
      </c>
    </row>
    <row r="830" spans="1:20" ht="15.6">
      <c r="A830" s="2">
        <v>35</v>
      </c>
      <c r="B830" s="3">
        <v>46158</v>
      </c>
      <c r="C830" s="17">
        <f>YEAR(SalesDataTable[[#This Row],[Order Date]])</f>
        <v>2026</v>
      </c>
      <c r="D830" s="19" t="str">
        <f>"Q"&amp;ROUNDUP(MONTH(SalesDataTable[[#This Row],[Order Date]])/3,0)</f>
        <v>Q2</v>
      </c>
      <c r="E830" s="17">
        <f>MONTH(SalesDataTable[[#This Row],[Order Date]])</f>
        <v>5</v>
      </c>
      <c r="F830" s="19" t="str">
        <f>TEXT(SalesDataTable[[#This Row],[Order Date]],"MMM")</f>
        <v>May</v>
      </c>
      <c r="G830" s="4" t="s">
        <v>20</v>
      </c>
      <c r="H830" s="4" t="s">
        <v>47</v>
      </c>
      <c r="I830" s="4" t="s">
        <v>8</v>
      </c>
      <c r="J830" s="4" t="s">
        <v>16</v>
      </c>
      <c r="K830" s="4" t="s">
        <v>23</v>
      </c>
      <c r="L830" s="4" t="s">
        <v>40</v>
      </c>
      <c r="M830" s="8">
        <v>5</v>
      </c>
      <c r="N830" s="5">
        <v>81.75</v>
      </c>
      <c r="O830" s="6">
        <v>0.05</v>
      </c>
      <c r="P830" s="5">
        <v>39.159999999999997</v>
      </c>
      <c r="Q830" s="5">
        <f t="shared" si="48"/>
        <v>388.3125</v>
      </c>
      <c r="R830" s="5">
        <f t="shared" si="49"/>
        <v>195.79999999999998</v>
      </c>
      <c r="S830" s="5">
        <f t="shared" si="50"/>
        <v>192.51250000000002</v>
      </c>
      <c r="T830" s="7">
        <f t="shared" si="51"/>
        <v>0.49576694028649609</v>
      </c>
    </row>
    <row r="831" spans="1:20" ht="15.6">
      <c r="A831" s="2">
        <v>226</v>
      </c>
      <c r="B831" s="3">
        <v>46158</v>
      </c>
      <c r="C831" s="17">
        <f>YEAR(SalesDataTable[[#This Row],[Order Date]])</f>
        <v>2026</v>
      </c>
      <c r="D831" s="19" t="str">
        <f>"Q"&amp;ROUNDUP(MONTH(SalesDataTable[[#This Row],[Order Date]])/3,0)</f>
        <v>Q2</v>
      </c>
      <c r="E831" s="17">
        <f>MONTH(SalesDataTable[[#This Row],[Order Date]])</f>
        <v>5</v>
      </c>
      <c r="F831" s="19" t="str">
        <f>TEXT(SalesDataTable[[#This Row],[Order Date]],"MMM")</f>
        <v>May</v>
      </c>
      <c r="G831" s="4" t="s">
        <v>11</v>
      </c>
      <c r="H831" s="4" t="s">
        <v>39</v>
      </c>
      <c r="I831" s="4" t="s">
        <v>2</v>
      </c>
      <c r="J831" s="4" t="s">
        <v>13</v>
      </c>
      <c r="K831" s="4" t="s">
        <v>14</v>
      </c>
      <c r="L831" s="4" t="s">
        <v>48</v>
      </c>
      <c r="M831" s="8">
        <v>1</v>
      </c>
      <c r="N831" s="5">
        <v>165.99</v>
      </c>
      <c r="O831" s="6">
        <v>0.1</v>
      </c>
      <c r="P831" s="5">
        <v>89.9</v>
      </c>
      <c r="Q831" s="5">
        <f t="shared" si="48"/>
        <v>149.39100000000002</v>
      </c>
      <c r="R831" s="5">
        <f t="shared" si="49"/>
        <v>89.9</v>
      </c>
      <c r="S831" s="5">
        <f t="shared" si="50"/>
        <v>59.491000000000014</v>
      </c>
      <c r="T831" s="7">
        <f t="shared" si="51"/>
        <v>0.3982234538894579</v>
      </c>
    </row>
    <row r="832" spans="1:20" ht="15.6">
      <c r="A832" s="2">
        <v>1713</v>
      </c>
      <c r="B832" s="3">
        <v>46158</v>
      </c>
      <c r="C832" s="17">
        <f>YEAR(SalesDataTable[[#This Row],[Order Date]])</f>
        <v>2026</v>
      </c>
      <c r="D832" s="19" t="str">
        <f>"Q"&amp;ROUNDUP(MONTH(SalesDataTable[[#This Row],[Order Date]])/3,0)</f>
        <v>Q2</v>
      </c>
      <c r="E832" s="17">
        <f>MONTH(SalesDataTable[[#This Row],[Order Date]])</f>
        <v>5</v>
      </c>
      <c r="F832" s="19" t="str">
        <f>TEXT(SalesDataTable[[#This Row],[Order Date]],"MMM")</f>
        <v>May</v>
      </c>
      <c r="G832" s="4" t="s">
        <v>0</v>
      </c>
      <c r="H832" s="4" t="s">
        <v>50</v>
      </c>
      <c r="I832" s="4" t="s">
        <v>19</v>
      </c>
      <c r="J832" s="4" t="s">
        <v>13</v>
      </c>
      <c r="K832" s="4" t="s">
        <v>23</v>
      </c>
      <c r="L832" s="4" t="s">
        <v>51</v>
      </c>
      <c r="M832" s="8">
        <v>2</v>
      </c>
      <c r="N832" s="5">
        <v>121.22</v>
      </c>
      <c r="O832" s="6">
        <v>0</v>
      </c>
      <c r="P832" s="5">
        <v>60.38</v>
      </c>
      <c r="Q832" s="5">
        <f t="shared" si="48"/>
        <v>242.44</v>
      </c>
      <c r="R832" s="5">
        <f t="shared" si="49"/>
        <v>120.76</v>
      </c>
      <c r="S832" s="5">
        <f t="shared" si="50"/>
        <v>121.67999999999999</v>
      </c>
      <c r="T832" s="7">
        <f t="shared" si="51"/>
        <v>0.50189737667051637</v>
      </c>
    </row>
    <row r="833" spans="1:20" ht="15.6">
      <c r="A833" s="2">
        <v>2320</v>
      </c>
      <c r="B833" s="3">
        <v>46158</v>
      </c>
      <c r="C833" s="17">
        <f>YEAR(SalesDataTable[[#This Row],[Order Date]])</f>
        <v>2026</v>
      </c>
      <c r="D833" s="19" t="str">
        <f>"Q"&amp;ROUNDUP(MONTH(SalesDataTable[[#This Row],[Order Date]])/3,0)</f>
        <v>Q2</v>
      </c>
      <c r="E833" s="17">
        <f>MONTH(SalesDataTable[[#This Row],[Order Date]])</f>
        <v>5</v>
      </c>
      <c r="F833" s="19" t="str">
        <f>TEXT(SalesDataTable[[#This Row],[Order Date]],"MMM")</f>
        <v>May</v>
      </c>
      <c r="G833" s="4" t="s">
        <v>6</v>
      </c>
      <c r="H833" s="4" t="s">
        <v>43</v>
      </c>
      <c r="I833" s="4" t="s">
        <v>19</v>
      </c>
      <c r="J833" s="4" t="s">
        <v>16</v>
      </c>
      <c r="K833" s="4" t="s">
        <v>14</v>
      </c>
      <c r="L833" s="4" t="s">
        <v>44</v>
      </c>
      <c r="M833" s="8">
        <v>2</v>
      </c>
      <c r="N833" s="5">
        <v>131.1</v>
      </c>
      <c r="O833" s="6">
        <v>0</v>
      </c>
      <c r="P833" s="5">
        <v>65.55</v>
      </c>
      <c r="Q833" s="5">
        <f t="shared" si="48"/>
        <v>262.2</v>
      </c>
      <c r="R833" s="5">
        <f t="shared" si="49"/>
        <v>131.1</v>
      </c>
      <c r="S833" s="5">
        <f t="shared" si="50"/>
        <v>131.1</v>
      </c>
      <c r="T833" s="7">
        <f t="shared" si="51"/>
        <v>0.5</v>
      </c>
    </row>
    <row r="834" spans="1:20" ht="15.6">
      <c r="A834" s="2">
        <v>2496</v>
      </c>
      <c r="B834" s="3">
        <v>46158</v>
      </c>
      <c r="C834" s="17">
        <f>YEAR(SalesDataTable[[#This Row],[Order Date]])</f>
        <v>2026</v>
      </c>
      <c r="D834" s="19" t="str">
        <f>"Q"&amp;ROUNDUP(MONTH(SalesDataTable[[#This Row],[Order Date]])/3,0)</f>
        <v>Q2</v>
      </c>
      <c r="E834" s="17">
        <f>MONTH(SalesDataTable[[#This Row],[Order Date]])</f>
        <v>5</v>
      </c>
      <c r="F834" s="19" t="str">
        <f>TEXT(SalesDataTable[[#This Row],[Order Date]],"MMM")</f>
        <v>May</v>
      </c>
      <c r="G834" s="4" t="s">
        <v>6</v>
      </c>
      <c r="H834" s="4" t="s">
        <v>27</v>
      </c>
      <c r="I834" s="4" t="s">
        <v>2</v>
      </c>
      <c r="J834" s="4" t="s">
        <v>3</v>
      </c>
      <c r="K834" s="4" t="s">
        <v>14</v>
      </c>
      <c r="L834" s="4" t="s">
        <v>32</v>
      </c>
      <c r="M834" s="8">
        <v>2</v>
      </c>
      <c r="N834" s="5">
        <v>46.44</v>
      </c>
      <c r="O834" s="6">
        <v>0</v>
      </c>
      <c r="P834" s="5">
        <v>18.63</v>
      </c>
      <c r="Q834" s="5">
        <f t="shared" ref="Q834:Q897" si="52">M834*N834*(1-O834)</f>
        <v>92.88</v>
      </c>
      <c r="R834" s="5">
        <f t="shared" ref="R834:R897" si="53">M834*P834</f>
        <v>37.26</v>
      </c>
      <c r="S834" s="5">
        <f t="shared" ref="S834:S897" si="54">Q834-R834</f>
        <v>55.62</v>
      </c>
      <c r="T834" s="7">
        <f t="shared" ref="T834:T897" si="55">IFERROR(S834/Q834,0)</f>
        <v>0.59883720930232553</v>
      </c>
    </row>
    <row r="835" spans="1:20" ht="15.6">
      <c r="A835" s="2">
        <v>2504</v>
      </c>
      <c r="B835" s="3">
        <v>46158</v>
      </c>
      <c r="C835" s="17">
        <f>YEAR(SalesDataTable[[#This Row],[Order Date]])</f>
        <v>2026</v>
      </c>
      <c r="D835" s="19" t="str">
        <f>"Q"&amp;ROUNDUP(MONTH(SalesDataTable[[#This Row],[Order Date]])/3,0)</f>
        <v>Q2</v>
      </c>
      <c r="E835" s="17">
        <f>MONTH(SalesDataTable[[#This Row],[Order Date]])</f>
        <v>5</v>
      </c>
      <c r="F835" s="19" t="str">
        <f>TEXT(SalesDataTable[[#This Row],[Order Date]],"MMM")</f>
        <v>May</v>
      </c>
      <c r="G835" s="4" t="s">
        <v>20</v>
      </c>
      <c r="H835" s="4" t="s">
        <v>31</v>
      </c>
      <c r="I835" s="4" t="s">
        <v>2</v>
      </c>
      <c r="J835" s="4" t="s">
        <v>13</v>
      </c>
      <c r="K835" s="4" t="s">
        <v>14</v>
      </c>
      <c r="L835" s="4" t="s">
        <v>15</v>
      </c>
      <c r="M835" s="8">
        <v>1</v>
      </c>
      <c r="N835" s="5">
        <v>36.659999999999997</v>
      </c>
      <c r="O835" s="6">
        <v>0</v>
      </c>
      <c r="P835" s="5">
        <v>13.61</v>
      </c>
      <c r="Q835" s="5">
        <f t="shared" si="52"/>
        <v>36.659999999999997</v>
      </c>
      <c r="R835" s="5">
        <f t="shared" si="53"/>
        <v>13.61</v>
      </c>
      <c r="S835" s="5">
        <f t="shared" si="54"/>
        <v>23.049999999999997</v>
      </c>
      <c r="T835" s="7">
        <f t="shared" si="55"/>
        <v>0.62875068194217132</v>
      </c>
    </row>
    <row r="836" spans="1:20" ht="15.6">
      <c r="A836" s="2">
        <v>2598</v>
      </c>
      <c r="B836" s="3">
        <v>46158</v>
      </c>
      <c r="C836" s="17">
        <f>YEAR(SalesDataTable[[#This Row],[Order Date]])</f>
        <v>2026</v>
      </c>
      <c r="D836" s="19" t="str">
        <f>"Q"&amp;ROUNDUP(MONTH(SalesDataTable[[#This Row],[Order Date]])/3,0)</f>
        <v>Q2</v>
      </c>
      <c r="E836" s="17">
        <f>MONTH(SalesDataTable[[#This Row],[Order Date]])</f>
        <v>5</v>
      </c>
      <c r="F836" s="19" t="str">
        <f>TEXT(SalesDataTable[[#This Row],[Order Date]],"MMM")</f>
        <v>May</v>
      </c>
      <c r="G836" s="4" t="s">
        <v>20</v>
      </c>
      <c r="H836" s="4" t="s">
        <v>33</v>
      </c>
      <c r="I836" s="4" t="s">
        <v>2</v>
      </c>
      <c r="J836" s="4" t="s">
        <v>13</v>
      </c>
      <c r="K836" s="4" t="s">
        <v>9</v>
      </c>
      <c r="L836" s="4" t="s">
        <v>37</v>
      </c>
      <c r="M836" s="8">
        <v>5</v>
      </c>
      <c r="N836" s="5">
        <v>156.16999999999999</v>
      </c>
      <c r="O836" s="6">
        <v>0.1</v>
      </c>
      <c r="P836" s="5">
        <v>80.59</v>
      </c>
      <c r="Q836" s="5">
        <f t="shared" si="52"/>
        <v>702.76499999999999</v>
      </c>
      <c r="R836" s="5">
        <f t="shared" si="53"/>
        <v>402.95000000000005</v>
      </c>
      <c r="S836" s="5">
        <f t="shared" si="54"/>
        <v>299.81499999999994</v>
      </c>
      <c r="T836" s="7">
        <f t="shared" si="55"/>
        <v>0.42662198601239382</v>
      </c>
    </row>
    <row r="837" spans="1:20" ht="15.6">
      <c r="A837" s="2">
        <v>2600</v>
      </c>
      <c r="B837" s="3">
        <v>46158</v>
      </c>
      <c r="C837" s="17">
        <f>YEAR(SalesDataTable[[#This Row],[Order Date]])</f>
        <v>2026</v>
      </c>
      <c r="D837" s="19" t="str">
        <f>"Q"&amp;ROUNDUP(MONTH(SalesDataTable[[#This Row],[Order Date]])/3,0)</f>
        <v>Q2</v>
      </c>
      <c r="E837" s="17">
        <f>MONTH(SalesDataTable[[#This Row],[Order Date]])</f>
        <v>5</v>
      </c>
      <c r="F837" s="19" t="str">
        <f>TEXT(SalesDataTable[[#This Row],[Order Date]],"MMM")</f>
        <v>May</v>
      </c>
      <c r="G837" s="4" t="s">
        <v>6</v>
      </c>
      <c r="H837" s="4" t="s">
        <v>43</v>
      </c>
      <c r="I837" s="4" t="s">
        <v>19</v>
      </c>
      <c r="J837" s="4" t="s">
        <v>13</v>
      </c>
      <c r="K837" s="4" t="s">
        <v>14</v>
      </c>
      <c r="L837" s="4" t="s">
        <v>15</v>
      </c>
      <c r="M837" s="8">
        <v>1</v>
      </c>
      <c r="N837" s="5">
        <v>35.97</v>
      </c>
      <c r="O837" s="6">
        <v>0.1</v>
      </c>
      <c r="P837" s="5">
        <v>13.54</v>
      </c>
      <c r="Q837" s="5">
        <f t="shared" si="52"/>
        <v>32.372999999999998</v>
      </c>
      <c r="R837" s="5">
        <f t="shared" si="53"/>
        <v>13.54</v>
      </c>
      <c r="S837" s="5">
        <f t="shared" si="54"/>
        <v>18.832999999999998</v>
      </c>
      <c r="T837" s="7">
        <f t="shared" si="55"/>
        <v>0.58175022395205878</v>
      </c>
    </row>
    <row r="838" spans="1:20" ht="15.6">
      <c r="A838" s="2">
        <v>2856</v>
      </c>
      <c r="B838" s="3">
        <v>46158</v>
      </c>
      <c r="C838" s="17">
        <f>YEAR(SalesDataTable[[#This Row],[Order Date]])</f>
        <v>2026</v>
      </c>
      <c r="D838" s="19" t="str">
        <f>"Q"&amp;ROUNDUP(MONTH(SalesDataTable[[#This Row],[Order Date]])/3,0)</f>
        <v>Q2</v>
      </c>
      <c r="E838" s="17">
        <f>MONTH(SalesDataTable[[#This Row],[Order Date]])</f>
        <v>5</v>
      </c>
      <c r="F838" s="19" t="str">
        <f>TEXT(SalesDataTable[[#This Row],[Order Date]],"MMM")</f>
        <v>May</v>
      </c>
      <c r="G838" s="4" t="s">
        <v>6</v>
      </c>
      <c r="H838" s="4" t="s">
        <v>41</v>
      </c>
      <c r="I838" s="4" t="s">
        <v>8</v>
      </c>
      <c r="J838" s="4" t="s">
        <v>16</v>
      </c>
      <c r="K838" s="4" t="s">
        <v>34</v>
      </c>
      <c r="L838" s="4" t="s">
        <v>38</v>
      </c>
      <c r="M838" s="8">
        <v>4</v>
      </c>
      <c r="N838" s="5">
        <v>125.11</v>
      </c>
      <c r="O838" s="6">
        <v>0.15</v>
      </c>
      <c r="P838" s="5">
        <v>70.010000000000005</v>
      </c>
      <c r="Q838" s="5">
        <f t="shared" si="52"/>
        <v>425.37399999999997</v>
      </c>
      <c r="R838" s="5">
        <f t="shared" si="53"/>
        <v>280.04000000000002</v>
      </c>
      <c r="S838" s="5">
        <f t="shared" si="54"/>
        <v>145.33399999999995</v>
      </c>
      <c r="T838" s="7">
        <f t="shared" si="55"/>
        <v>0.34166169065340135</v>
      </c>
    </row>
    <row r="839" spans="1:20" ht="15.6">
      <c r="A839" s="2">
        <v>3478</v>
      </c>
      <c r="B839" s="3">
        <v>46158</v>
      </c>
      <c r="C839" s="17">
        <f>YEAR(SalesDataTable[[#This Row],[Order Date]])</f>
        <v>2026</v>
      </c>
      <c r="D839" s="19" t="str">
        <f>"Q"&amp;ROUNDUP(MONTH(SalesDataTable[[#This Row],[Order Date]])/3,0)</f>
        <v>Q2</v>
      </c>
      <c r="E839" s="17">
        <f>MONTH(SalesDataTable[[#This Row],[Order Date]])</f>
        <v>5</v>
      </c>
      <c r="F839" s="19" t="str">
        <f>TEXT(SalesDataTable[[#This Row],[Order Date]],"MMM")</f>
        <v>May</v>
      </c>
      <c r="G839" s="4" t="s">
        <v>20</v>
      </c>
      <c r="H839" s="4" t="s">
        <v>33</v>
      </c>
      <c r="I839" s="4" t="s">
        <v>2</v>
      </c>
      <c r="J839" s="4" t="s">
        <v>13</v>
      </c>
      <c r="K839" s="4" t="s">
        <v>34</v>
      </c>
      <c r="L839" s="4" t="s">
        <v>42</v>
      </c>
      <c r="M839" s="8">
        <v>4</v>
      </c>
      <c r="N839" s="5">
        <v>36.29</v>
      </c>
      <c r="O839" s="6">
        <v>0.1</v>
      </c>
      <c r="P839" s="5">
        <v>13.77</v>
      </c>
      <c r="Q839" s="5">
        <f t="shared" si="52"/>
        <v>130.64400000000001</v>
      </c>
      <c r="R839" s="5">
        <f t="shared" si="53"/>
        <v>55.08</v>
      </c>
      <c r="S839" s="5">
        <f t="shared" si="54"/>
        <v>75.564000000000007</v>
      </c>
      <c r="T839" s="7">
        <f t="shared" si="55"/>
        <v>0.57839625241113257</v>
      </c>
    </row>
    <row r="840" spans="1:20" ht="15.6">
      <c r="A840" s="2">
        <v>3599</v>
      </c>
      <c r="B840" s="3">
        <v>46158</v>
      </c>
      <c r="C840" s="17">
        <f>YEAR(SalesDataTable[[#This Row],[Order Date]])</f>
        <v>2026</v>
      </c>
      <c r="D840" s="19" t="str">
        <f>"Q"&amp;ROUNDUP(MONTH(SalesDataTable[[#This Row],[Order Date]])/3,0)</f>
        <v>Q2</v>
      </c>
      <c r="E840" s="17">
        <f>MONTH(SalesDataTable[[#This Row],[Order Date]])</f>
        <v>5</v>
      </c>
      <c r="F840" s="19" t="str">
        <f>TEXT(SalesDataTable[[#This Row],[Order Date]],"MMM")</f>
        <v>May</v>
      </c>
      <c r="G840" s="4" t="s">
        <v>6</v>
      </c>
      <c r="H840" s="4" t="s">
        <v>27</v>
      </c>
      <c r="I840" s="4" t="s">
        <v>2</v>
      </c>
      <c r="J840" s="4" t="s">
        <v>13</v>
      </c>
      <c r="K840" s="4" t="s">
        <v>9</v>
      </c>
      <c r="L840" s="4" t="s">
        <v>17</v>
      </c>
      <c r="M840" s="8">
        <v>4</v>
      </c>
      <c r="N840" s="5">
        <v>143.34</v>
      </c>
      <c r="O840" s="6">
        <v>0</v>
      </c>
      <c r="P840" s="5">
        <v>80.55</v>
      </c>
      <c r="Q840" s="5">
        <f t="shared" si="52"/>
        <v>573.36</v>
      </c>
      <c r="R840" s="5">
        <f t="shared" si="53"/>
        <v>322.2</v>
      </c>
      <c r="S840" s="5">
        <f t="shared" si="54"/>
        <v>251.16000000000003</v>
      </c>
      <c r="T840" s="7">
        <f t="shared" si="55"/>
        <v>0.43804939305148599</v>
      </c>
    </row>
    <row r="841" spans="1:20" ht="15.6">
      <c r="A841" s="2">
        <v>282</v>
      </c>
      <c r="B841" s="3">
        <v>46159</v>
      </c>
      <c r="C841" s="17">
        <f>YEAR(SalesDataTable[[#This Row],[Order Date]])</f>
        <v>2026</v>
      </c>
      <c r="D841" s="19" t="str">
        <f>"Q"&amp;ROUNDUP(MONTH(SalesDataTable[[#This Row],[Order Date]])/3,0)</f>
        <v>Q2</v>
      </c>
      <c r="E841" s="17">
        <f>MONTH(SalesDataTable[[#This Row],[Order Date]])</f>
        <v>5</v>
      </c>
      <c r="F841" s="19" t="str">
        <f>TEXT(SalesDataTable[[#This Row],[Order Date]],"MMM")</f>
        <v>May</v>
      </c>
      <c r="G841" s="4" t="s">
        <v>6</v>
      </c>
      <c r="H841" s="4" t="s">
        <v>43</v>
      </c>
      <c r="I841" s="4" t="s">
        <v>28</v>
      </c>
      <c r="J841" s="4" t="s">
        <v>13</v>
      </c>
      <c r="K841" s="4" t="s">
        <v>4</v>
      </c>
      <c r="L841" s="4" t="s">
        <v>22</v>
      </c>
      <c r="M841" s="8">
        <v>3</v>
      </c>
      <c r="N841" s="5">
        <v>51.68</v>
      </c>
      <c r="O841" s="6">
        <v>0</v>
      </c>
      <c r="P841" s="5">
        <v>22.4</v>
      </c>
      <c r="Q841" s="5">
        <f t="shared" si="52"/>
        <v>155.04</v>
      </c>
      <c r="R841" s="5">
        <f t="shared" si="53"/>
        <v>67.199999999999989</v>
      </c>
      <c r="S841" s="5">
        <f t="shared" si="54"/>
        <v>87.84</v>
      </c>
      <c r="T841" s="7">
        <f t="shared" si="55"/>
        <v>0.56656346749226016</v>
      </c>
    </row>
    <row r="842" spans="1:20" ht="15.6">
      <c r="A842" s="2">
        <v>980</v>
      </c>
      <c r="B842" s="3">
        <v>46159</v>
      </c>
      <c r="C842" s="17">
        <f>YEAR(SalesDataTable[[#This Row],[Order Date]])</f>
        <v>2026</v>
      </c>
      <c r="D842" s="19" t="str">
        <f>"Q"&amp;ROUNDUP(MONTH(SalesDataTable[[#This Row],[Order Date]])/3,0)</f>
        <v>Q2</v>
      </c>
      <c r="E842" s="17">
        <f>MONTH(SalesDataTable[[#This Row],[Order Date]])</f>
        <v>5</v>
      </c>
      <c r="F842" s="19" t="str">
        <f>TEXT(SalesDataTable[[#This Row],[Order Date]],"MMM")</f>
        <v>May</v>
      </c>
      <c r="G842" s="4" t="s">
        <v>20</v>
      </c>
      <c r="H842" s="4" t="s">
        <v>31</v>
      </c>
      <c r="I842" s="4" t="s">
        <v>2</v>
      </c>
      <c r="J842" s="4" t="s">
        <v>3</v>
      </c>
      <c r="K842" s="4" t="s">
        <v>14</v>
      </c>
      <c r="L842" s="4" t="s">
        <v>32</v>
      </c>
      <c r="M842" s="8">
        <v>1</v>
      </c>
      <c r="N842" s="5">
        <v>46.84</v>
      </c>
      <c r="O842" s="6">
        <v>0</v>
      </c>
      <c r="P842" s="5">
        <v>17.93</v>
      </c>
      <c r="Q842" s="5">
        <f t="shared" si="52"/>
        <v>46.84</v>
      </c>
      <c r="R842" s="5">
        <f t="shared" si="53"/>
        <v>17.93</v>
      </c>
      <c r="S842" s="5">
        <f t="shared" si="54"/>
        <v>28.910000000000004</v>
      </c>
      <c r="T842" s="7">
        <f t="shared" si="55"/>
        <v>0.61720751494449189</v>
      </c>
    </row>
    <row r="843" spans="1:20" ht="15.6">
      <c r="A843" s="2">
        <v>1155</v>
      </c>
      <c r="B843" s="3">
        <v>46159</v>
      </c>
      <c r="C843" s="17">
        <f>YEAR(SalesDataTable[[#This Row],[Order Date]])</f>
        <v>2026</v>
      </c>
      <c r="D843" s="19" t="str">
        <f>"Q"&amp;ROUNDUP(MONTH(SalesDataTable[[#This Row],[Order Date]])/3,0)</f>
        <v>Q2</v>
      </c>
      <c r="E843" s="17">
        <f>MONTH(SalesDataTable[[#This Row],[Order Date]])</f>
        <v>5</v>
      </c>
      <c r="F843" s="19" t="str">
        <f>TEXT(SalesDataTable[[#This Row],[Order Date]],"MMM")</f>
        <v>May</v>
      </c>
      <c r="G843" s="4" t="s">
        <v>11</v>
      </c>
      <c r="H843" s="4" t="s">
        <v>12</v>
      </c>
      <c r="I843" s="4" t="s">
        <v>28</v>
      </c>
      <c r="J843" s="4" t="s">
        <v>13</v>
      </c>
      <c r="K843" s="4" t="s">
        <v>9</v>
      </c>
      <c r="L843" s="4" t="s">
        <v>46</v>
      </c>
      <c r="M843" s="8">
        <v>5</v>
      </c>
      <c r="N843" s="5">
        <v>72.900000000000006</v>
      </c>
      <c r="O843" s="6">
        <v>0.05</v>
      </c>
      <c r="P843" s="5">
        <v>31.57</v>
      </c>
      <c r="Q843" s="5">
        <f t="shared" si="52"/>
        <v>346.27499999999998</v>
      </c>
      <c r="R843" s="5">
        <f t="shared" si="53"/>
        <v>157.85</v>
      </c>
      <c r="S843" s="5">
        <f t="shared" si="54"/>
        <v>188.42499999999998</v>
      </c>
      <c r="T843" s="7">
        <f t="shared" si="55"/>
        <v>0.54414843693596127</v>
      </c>
    </row>
    <row r="844" spans="1:20" ht="15.6">
      <c r="A844" s="2">
        <v>1816</v>
      </c>
      <c r="B844" s="3">
        <v>46159</v>
      </c>
      <c r="C844" s="17">
        <f>YEAR(SalesDataTable[[#This Row],[Order Date]])</f>
        <v>2026</v>
      </c>
      <c r="D844" s="19" t="str">
        <f>"Q"&amp;ROUNDUP(MONTH(SalesDataTable[[#This Row],[Order Date]])/3,0)</f>
        <v>Q2</v>
      </c>
      <c r="E844" s="17">
        <f>MONTH(SalesDataTable[[#This Row],[Order Date]])</f>
        <v>5</v>
      </c>
      <c r="F844" s="19" t="str">
        <f>TEXT(SalesDataTable[[#This Row],[Order Date]],"MMM")</f>
        <v>May</v>
      </c>
      <c r="G844" s="4" t="s">
        <v>20</v>
      </c>
      <c r="H844" s="4" t="s">
        <v>31</v>
      </c>
      <c r="I844" s="4" t="s">
        <v>2</v>
      </c>
      <c r="J844" s="4" t="s">
        <v>13</v>
      </c>
      <c r="K844" s="4" t="s">
        <v>9</v>
      </c>
      <c r="L844" s="4" t="s">
        <v>10</v>
      </c>
      <c r="M844" s="8">
        <v>1</v>
      </c>
      <c r="N844" s="5">
        <v>91.07</v>
      </c>
      <c r="O844" s="6">
        <v>0</v>
      </c>
      <c r="P844" s="5">
        <v>45.3</v>
      </c>
      <c r="Q844" s="5">
        <f t="shared" si="52"/>
        <v>91.07</v>
      </c>
      <c r="R844" s="5">
        <f t="shared" si="53"/>
        <v>45.3</v>
      </c>
      <c r="S844" s="5">
        <f t="shared" si="54"/>
        <v>45.769999999999996</v>
      </c>
      <c r="T844" s="7">
        <f t="shared" si="55"/>
        <v>0.50258043263423735</v>
      </c>
    </row>
    <row r="845" spans="1:20" ht="15.6">
      <c r="A845" s="2">
        <v>2128</v>
      </c>
      <c r="B845" s="3">
        <v>46159</v>
      </c>
      <c r="C845" s="17">
        <f>YEAR(SalesDataTable[[#This Row],[Order Date]])</f>
        <v>2026</v>
      </c>
      <c r="D845" s="19" t="str">
        <f>"Q"&amp;ROUNDUP(MONTH(SalesDataTable[[#This Row],[Order Date]])/3,0)</f>
        <v>Q2</v>
      </c>
      <c r="E845" s="17">
        <f>MONTH(SalesDataTable[[#This Row],[Order Date]])</f>
        <v>5</v>
      </c>
      <c r="F845" s="19" t="str">
        <f>TEXT(SalesDataTable[[#This Row],[Order Date]],"MMM")</f>
        <v>May</v>
      </c>
      <c r="G845" s="4" t="s">
        <v>11</v>
      </c>
      <c r="H845" s="4" t="s">
        <v>39</v>
      </c>
      <c r="I845" s="4" t="s">
        <v>19</v>
      </c>
      <c r="J845" s="4" t="s">
        <v>13</v>
      </c>
      <c r="K845" s="4" t="s">
        <v>4</v>
      </c>
      <c r="L845" s="4" t="s">
        <v>5</v>
      </c>
      <c r="M845" s="8">
        <v>1</v>
      </c>
      <c r="N845" s="5">
        <v>81.86</v>
      </c>
      <c r="O845" s="6">
        <v>0</v>
      </c>
      <c r="P845" s="5">
        <v>43.14</v>
      </c>
      <c r="Q845" s="5">
        <f t="shared" si="52"/>
        <v>81.86</v>
      </c>
      <c r="R845" s="5">
        <f t="shared" si="53"/>
        <v>43.14</v>
      </c>
      <c r="S845" s="5">
        <f t="shared" si="54"/>
        <v>38.72</v>
      </c>
      <c r="T845" s="7">
        <f t="shared" si="55"/>
        <v>0.47300268751526997</v>
      </c>
    </row>
    <row r="846" spans="1:20" ht="15.6">
      <c r="A846" s="2">
        <v>2296</v>
      </c>
      <c r="B846" s="3">
        <v>46159</v>
      </c>
      <c r="C846" s="17">
        <f>YEAR(SalesDataTable[[#This Row],[Order Date]])</f>
        <v>2026</v>
      </c>
      <c r="D846" s="19" t="str">
        <f>"Q"&amp;ROUNDUP(MONTH(SalesDataTable[[#This Row],[Order Date]])/3,0)</f>
        <v>Q2</v>
      </c>
      <c r="E846" s="17">
        <f>MONTH(SalesDataTable[[#This Row],[Order Date]])</f>
        <v>5</v>
      </c>
      <c r="F846" s="19" t="str">
        <f>TEXT(SalesDataTable[[#This Row],[Order Date]],"MMM")</f>
        <v>May</v>
      </c>
      <c r="G846" s="4" t="s">
        <v>20</v>
      </c>
      <c r="H846" s="4" t="s">
        <v>33</v>
      </c>
      <c r="I846" s="4" t="s">
        <v>2</v>
      </c>
      <c r="J846" s="4" t="s">
        <v>3</v>
      </c>
      <c r="K846" s="4" t="s">
        <v>14</v>
      </c>
      <c r="L846" s="4" t="s">
        <v>32</v>
      </c>
      <c r="M846" s="8">
        <v>1</v>
      </c>
      <c r="N846" s="5">
        <v>45.45</v>
      </c>
      <c r="O846" s="6">
        <v>0</v>
      </c>
      <c r="P846" s="5">
        <v>17.93</v>
      </c>
      <c r="Q846" s="5">
        <f t="shared" si="52"/>
        <v>45.45</v>
      </c>
      <c r="R846" s="5">
        <f t="shared" si="53"/>
        <v>17.93</v>
      </c>
      <c r="S846" s="5">
        <f t="shared" si="54"/>
        <v>27.520000000000003</v>
      </c>
      <c r="T846" s="7">
        <f t="shared" si="55"/>
        <v>0.60550055005500558</v>
      </c>
    </row>
    <row r="847" spans="1:20" ht="15.6">
      <c r="A847" s="2">
        <v>2322</v>
      </c>
      <c r="B847" s="3">
        <v>46159</v>
      </c>
      <c r="C847" s="17">
        <f>YEAR(SalesDataTable[[#This Row],[Order Date]])</f>
        <v>2026</v>
      </c>
      <c r="D847" s="19" t="str">
        <f>"Q"&amp;ROUNDUP(MONTH(SalesDataTable[[#This Row],[Order Date]])/3,0)</f>
        <v>Q2</v>
      </c>
      <c r="E847" s="17">
        <f>MONTH(SalesDataTable[[#This Row],[Order Date]])</f>
        <v>5</v>
      </c>
      <c r="F847" s="19" t="str">
        <f>TEXT(SalesDataTable[[#This Row],[Order Date]],"MMM")</f>
        <v>May</v>
      </c>
      <c r="G847" s="4" t="s">
        <v>11</v>
      </c>
      <c r="H847" s="4" t="s">
        <v>39</v>
      </c>
      <c r="I847" s="4" t="s">
        <v>19</v>
      </c>
      <c r="J847" s="4" t="s">
        <v>16</v>
      </c>
      <c r="K847" s="4" t="s">
        <v>9</v>
      </c>
      <c r="L847" s="4" t="s">
        <v>46</v>
      </c>
      <c r="M847" s="8">
        <v>1</v>
      </c>
      <c r="N847" s="5">
        <v>70.62</v>
      </c>
      <c r="O847" s="6">
        <v>0</v>
      </c>
      <c r="P847" s="5">
        <v>32.53</v>
      </c>
      <c r="Q847" s="5">
        <f t="shared" si="52"/>
        <v>70.62</v>
      </c>
      <c r="R847" s="5">
        <f t="shared" si="53"/>
        <v>32.53</v>
      </c>
      <c r="S847" s="5">
        <f t="shared" si="54"/>
        <v>38.090000000000003</v>
      </c>
      <c r="T847" s="7">
        <f t="shared" si="55"/>
        <v>0.53936561880487111</v>
      </c>
    </row>
    <row r="848" spans="1:20" ht="15.6">
      <c r="A848" s="2">
        <v>3480</v>
      </c>
      <c r="B848" s="3">
        <v>46159</v>
      </c>
      <c r="C848" s="17">
        <f>YEAR(SalesDataTable[[#This Row],[Order Date]])</f>
        <v>2026</v>
      </c>
      <c r="D848" s="19" t="str">
        <f>"Q"&amp;ROUNDUP(MONTH(SalesDataTable[[#This Row],[Order Date]])/3,0)</f>
        <v>Q2</v>
      </c>
      <c r="E848" s="17">
        <f>MONTH(SalesDataTable[[#This Row],[Order Date]])</f>
        <v>5</v>
      </c>
      <c r="F848" s="19" t="str">
        <f>TEXT(SalesDataTable[[#This Row],[Order Date]],"MMM")</f>
        <v>May</v>
      </c>
      <c r="G848" s="4" t="s">
        <v>20</v>
      </c>
      <c r="H848" s="4" t="s">
        <v>33</v>
      </c>
      <c r="I848" s="4" t="s">
        <v>2</v>
      </c>
      <c r="J848" s="4" t="s">
        <v>13</v>
      </c>
      <c r="K848" s="4" t="s">
        <v>34</v>
      </c>
      <c r="L848" s="4" t="s">
        <v>45</v>
      </c>
      <c r="M848" s="8">
        <v>2</v>
      </c>
      <c r="N848" s="5">
        <v>51.56</v>
      </c>
      <c r="O848" s="6">
        <v>0</v>
      </c>
      <c r="P848" s="5">
        <v>22.46</v>
      </c>
      <c r="Q848" s="5">
        <f t="shared" si="52"/>
        <v>103.12</v>
      </c>
      <c r="R848" s="5">
        <f t="shared" si="53"/>
        <v>44.92</v>
      </c>
      <c r="S848" s="5">
        <f t="shared" si="54"/>
        <v>58.2</v>
      </c>
      <c r="T848" s="7">
        <f t="shared" si="55"/>
        <v>0.56439100077579518</v>
      </c>
    </row>
    <row r="849" spans="1:20" ht="15.6">
      <c r="A849" s="2">
        <v>4426</v>
      </c>
      <c r="B849" s="3">
        <v>46159</v>
      </c>
      <c r="C849" s="17">
        <f>YEAR(SalesDataTable[[#This Row],[Order Date]])</f>
        <v>2026</v>
      </c>
      <c r="D849" s="19" t="str">
        <f>"Q"&amp;ROUNDUP(MONTH(SalesDataTable[[#This Row],[Order Date]])/3,0)</f>
        <v>Q2</v>
      </c>
      <c r="E849" s="17">
        <f>MONTH(SalesDataTable[[#This Row],[Order Date]])</f>
        <v>5</v>
      </c>
      <c r="F849" s="19" t="str">
        <f>TEXT(SalesDataTable[[#This Row],[Order Date]],"MMM")</f>
        <v>May</v>
      </c>
      <c r="G849" s="4" t="s">
        <v>20</v>
      </c>
      <c r="H849" s="4" t="s">
        <v>33</v>
      </c>
      <c r="I849" s="4" t="s">
        <v>2</v>
      </c>
      <c r="J849" s="4" t="s">
        <v>13</v>
      </c>
      <c r="K849" s="4" t="s">
        <v>9</v>
      </c>
      <c r="L849" s="4" t="s">
        <v>17</v>
      </c>
      <c r="M849" s="8">
        <v>2</v>
      </c>
      <c r="N849" s="5">
        <v>146.22</v>
      </c>
      <c r="O849" s="6">
        <v>0</v>
      </c>
      <c r="P849" s="5">
        <v>81.069999999999993</v>
      </c>
      <c r="Q849" s="5">
        <f t="shared" si="52"/>
        <v>292.44</v>
      </c>
      <c r="R849" s="5">
        <f t="shared" si="53"/>
        <v>162.13999999999999</v>
      </c>
      <c r="S849" s="5">
        <f t="shared" si="54"/>
        <v>130.30000000000001</v>
      </c>
      <c r="T849" s="7">
        <f t="shared" si="55"/>
        <v>0.4455614826973055</v>
      </c>
    </row>
    <row r="850" spans="1:20" ht="15.6">
      <c r="A850" s="2">
        <v>4938</v>
      </c>
      <c r="B850" s="3">
        <v>46159</v>
      </c>
      <c r="C850" s="17">
        <f>YEAR(SalesDataTable[[#This Row],[Order Date]])</f>
        <v>2026</v>
      </c>
      <c r="D850" s="19" t="str">
        <f>"Q"&amp;ROUNDUP(MONTH(SalesDataTable[[#This Row],[Order Date]])/3,0)</f>
        <v>Q2</v>
      </c>
      <c r="E850" s="17">
        <f>MONTH(SalesDataTable[[#This Row],[Order Date]])</f>
        <v>5</v>
      </c>
      <c r="F850" s="19" t="str">
        <f>TEXT(SalesDataTable[[#This Row],[Order Date]],"MMM")</f>
        <v>May</v>
      </c>
      <c r="G850" s="4" t="s">
        <v>20</v>
      </c>
      <c r="H850" s="4" t="s">
        <v>47</v>
      </c>
      <c r="I850" s="4" t="s">
        <v>19</v>
      </c>
      <c r="J850" s="4" t="s">
        <v>3</v>
      </c>
      <c r="K850" s="4" t="s">
        <v>34</v>
      </c>
      <c r="L850" s="4" t="s">
        <v>45</v>
      </c>
      <c r="M850" s="8">
        <v>2</v>
      </c>
      <c r="N850" s="5">
        <v>51.34</v>
      </c>
      <c r="O850" s="6">
        <v>0</v>
      </c>
      <c r="P850" s="5">
        <v>22.17</v>
      </c>
      <c r="Q850" s="5">
        <f t="shared" si="52"/>
        <v>102.68</v>
      </c>
      <c r="R850" s="5">
        <f t="shared" si="53"/>
        <v>44.34</v>
      </c>
      <c r="S850" s="5">
        <f t="shared" si="54"/>
        <v>58.34</v>
      </c>
      <c r="T850" s="7">
        <f t="shared" si="55"/>
        <v>0.56817296455005839</v>
      </c>
    </row>
    <row r="851" spans="1:20" ht="15.6">
      <c r="A851" s="2">
        <v>915</v>
      </c>
      <c r="B851" s="3">
        <v>46160</v>
      </c>
      <c r="C851" s="17">
        <f>YEAR(SalesDataTable[[#This Row],[Order Date]])</f>
        <v>2026</v>
      </c>
      <c r="D851" s="19" t="str">
        <f>"Q"&amp;ROUNDUP(MONTH(SalesDataTable[[#This Row],[Order Date]])/3,0)</f>
        <v>Q2</v>
      </c>
      <c r="E851" s="17">
        <f>MONTH(SalesDataTable[[#This Row],[Order Date]])</f>
        <v>5</v>
      </c>
      <c r="F851" s="19" t="str">
        <f>TEXT(SalesDataTable[[#This Row],[Order Date]],"MMM")</f>
        <v>May</v>
      </c>
      <c r="G851" s="4" t="s">
        <v>20</v>
      </c>
      <c r="H851" s="4" t="s">
        <v>33</v>
      </c>
      <c r="I851" s="4" t="s">
        <v>2</v>
      </c>
      <c r="J851" s="4" t="s">
        <v>13</v>
      </c>
      <c r="K851" s="4" t="s">
        <v>9</v>
      </c>
      <c r="L851" s="4" t="s">
        <v>37</v>
      </c>
      <c r="M851" s="8">
        <v>1</v>
      </c>
      <c r="N851" s="5">
        <v>153.61000000000001</v>
      </c>
      <c r="O851" s="6">
        <v>0.05</v>
      </c>
      <c r="P851" s="5">
        <v>79.94</v>
      </c>
      <c r="Q851" s="5">
        <f t="shared" si="52"/>
        <v>145.92950000000002</v>
      </c>
      <c r="R851" s="5">
        <f t="shared" si="53"/>
        <v>79.94</v>
      </c>
      <c r="S851" s="5">
        <f t="shared" si="54"/>
        <v>65.989500000000021</v>
      </c>
      <c r="T851" s="7">
        <f t="shared" si="55"/>
        <v>0.45220123415758989</v>
      </c>
    </row>
    <row r="852" spans="1:20" ht="15.6">
      <c r="A852" s="2">
        <v>1188</v>
      </c>
      <c r="B852" s="3">
        <v>46160</v>
      </c>
      <c r="C852" s="17">
        <f>YEAR(SalesDataTable[[#This Row],[Order Date]])</f>
        <v>2026</v>
      </c>
      <c r="D852" s="19" t="str">
        <f>"Q"&amp;ROUNDUP(MONTH(SalesDataTable[[#This Row],[Order Date]])/3,0)</f>
        <v>Q2</v>
      </c>
      <c r="E852" s="17">
        <f>MONTH(SalesDataTable[[#This Row],[Order Date]])</f>
        <v>5</v>
      </c>
      <c r="F852" s="19" t="str">
        <f>TEXT(SalesDataTable[[#This Row],[Order Date]],"MMM")</f>
        <v>May</v>
      </c>
      <c r="G852" s="4" t="s">
        <v>6</v>
      </c>
      <c r="H852" s="4" t="s">
        <v>27</v>
      </c>
      <c r="I852" s="4" t="s">
        <v>2</v>
      </c>
      <c r="J852" s="4" t="s">
        <v>3</v>
      </c>
      <c r="K852" s="4" t="s">
        <v>23</v>
      </c>
      <c r="L852" s="4" t="s">
        <v>40</v>
      </c>
      <c r="M852" s="8">
        <v>1</v>
      </c>
      <c r="N852" s="5">
        <v>82.44</v>
      </c>
      <c r="O852" s="6">
        <v>0.15</v>
      </c>
      <c r="P852" s="5">
        <v>39.380000000000003</v>
      </c>
      <c r="Q852" s="5">
        <f t="shared" si="52"/>
        <v>70.073999999999998</v>
      </c>
      <c r="R852" s="5">
        <f t="shared" si="53"/>
        <v>39.380000000000003</v>
      </c>
      <c r="S852" s="5">
        <f t="shared" si="54"/>
        <v>30.693999999999996</v>
      </c>
      <c r="T852" s="7">
        <f t="shared" si="55"/>
        <v>0.43802266175757054</v>
      </c>
    </row>
    <row r="853" spans="1:20" ht="15.6">
      <c r="A853" s="2">
        <v>1594</v>
      </c>
      <c r="B853" s="3">
        <v>46160</v>
      </c>
      <c r="C853" s="17">
        <f>YEAR(SalesDataTable[[#This Row],[Order Date]])</f>
        <v>2026</v>
      </c>
      <c r="D853" s="19" t="str">
        <f>"Q"&amp;ROUNDUP(MONTH(SalesDataTable[[#This Row],[Order Date]])/3,0)</f>
        <v>Q2</v>
      </c>
      <c r="E853" s="17">
        <f>MONTH(SalesDataTable[[#This Row],[Order Date]])</f>
        <v>5</v>
      </c>
      <c r="F853" s="19" t="str">
        <f>TEXT(SalesDataTable[[#This Row],[Order Date]],"MMM")</f>
        <v>May</v>
      </c>
      <c r="G853" s="4" t="s">
        <v>0</v>
      </c>
      <c r="H853" s="4" t="s">
        <v>1</v>
      </c>
      <c r="I853" s="4" t="s">
        <v>8</v>
      </c>
      <c r="J853" s="4" t="s">
        <v>16</v>
      </c>
      <c r="K853" s="4" t="s">
        <v>9</v>
      </c>
      <c r="L853" s="4" t="s">
        <v>10</v>
      </c>
      <c r="M853" s="8">
        <v>10</v>
      </c>
      <c r="N853" s="5">
        <v>92.09</v>
      </c>
      <c r="O853" s="6">
        <v>0.15</v>
      </c>
      <c r="P853" s="5">
        <v>45.13</v>
      </c>
      <c r="Q853" s="5">
        <f t="shared" si="52"/>
        <v>782.7650000000001</v>
      </c>
      <c r="R853" s="5">
        <f t="shared" si="53"/>
        <v>451.3</v>
      </c>
      <c r="S853" s="5">
        <f t="shared" si="54"/>
        <v>331.46500000000009</v>
      </c>
      <c r="T853" s="7">
        <f t="shared" si="55"/>
        <v>0.42345403792964686</v>
      </c>
    </row>
    <row r="854" spans="1:20" ht="15.6">
      <c r="A854" s="2">
        <v>3022</v>
      </c>
      <c r="B854" s="3">
        <v>46160</v>
      </c>
      <c r="C854" s="17">
        <f>YEAR(SalesDataTable[[#This Row],[Order Date]])</f>
        <v>2026</v>
      </c>
      <c r="D854" s="19" t="str">
        <f>"Q"&amp;ROUNDUP(MONTH(SalesDataTable[[#This Row],[Order Date]])/3,0)</f>
        <v>Q2</v>
      </c>
      <c r="E854" s="17">
        <f>MONTH(SalesDataTable[[#This Row],[Order Date]])</f>
        <v>5</v>
      </c>
      <c r="F854" s="19" t="str">
        <f>TEXT(SalesDataTable[[#This Row],[Order Date]],"MMM")</f>
        <v>May</v>
      </c>
      <c r="G854" s="4" t="s">
        <v>20</v>
      </c>
      <c r="H854" s="4" t="s">
        <v>33</v>
      </c>
      <c r="I854" s="4" t="s">
        <v>28</v>
      </c>
      <c r="J854" s="4" t="s">
        <v>13</v>
      </c>
      <c r="K854" s="4" t="s">
        <v>14</v>
      </c>
      <c r="L854" s="4" t="s">
        <v>15</v>
      </c>
      <c r="M854" s="8">
        <v>1</v>
      </c>
      <c r="N854" s="5">
        <v>36.72</v>
      </c>
      <c r="O854" s="6">
        <v>0</v>
      </c>
      <c r="P854" s="5">
        <v>13.67</v>
      </c>
      <c r="Q854" s="5">
        <f t="shared" si="52"/>
        <v>36.72</v>
      </c>
      <c r="R854" s="5">
        <f t="shared" si="53"/>
        <v>13.67</v>
      </c>
      <c r="S854" s="5">
        <f t="shared" si="54"/>
        <v>23.049999999999997</v>
      </c>
      <c r="T854" s="7">
        <f t="shared" si="55"/>
        <v>0.62772331154684091</v>
      </c>
    </row>
    <row r="855" spans="1:20" ht="15.6">
      <c r="A855" s="2">
        <v>588</v>
      </c>
      <c r="B855" s="3">
        <v>46161</v>
      </c>
      <c r="C855" s="17">
        <f>YEAR(SalesDataTable[[#This Row],[Order Date]])</f>
        <v>2026</v>
      </c>
      <c r="D855" s="19" t="str">
        <f>"Q"&amp;ROUNDUP(MONTH(SalesDataTable[[#This Row],[Order Date]])/3,0)</f>
        <v>Q2</v>
      </c>
      <c r="E855" s="17">
        <f>MONTH(SalesDataTable[[#This Row],[Order Date]])</f>
        <v>5</v>
      </c>
      <c r="F855" s="19" t="str">
        <f>TEXT(SalesDataTable[[#This Row],[Order Date]],"MMM")</f>
        <v>May</v>
      </c>
      <c r="G855" s="4" t="s">
        <v>6</v>
      </c>
      <c r="H855" s="4" t="s">
        <v>7</v>
      </c>
      <c r="I855" s="4" t="s">
        <v>8</v>
      </c>
      <c r="J855" s="4" t="s">
        <v>16</v>
      </c>
      <c r="K855" s="4" t="s">
        <v>14</v>
      </c>
      <c r="L855" s="4" t="s">
        <v>44</v>
      </c>
      <c r="M855" s="8">
        <v>3</v>
      </c>
      <c r="N855" s="5">
        <v>132.41999999999999</v>
      </c>
      <c r="O855" s="6">
        <v>0.05</v>
      </c>
      <c r="P855" s="5">
        <v>67.09</v>
      </c>
      <c r="Q855" s="5">
        <f t="shared" si="52"/>
        <v>377.39699999999999</v>
      </c>
      <c r="R855" s="5">
        <f t="shared" si="53"/>
        <v>201.27</v>
      </c>
      <c r="S855" s="5">
        <f t="shared" si="54"/>
        <v>176.12699999999998</v>
      </c>
      <c r="T855" s="7">
        <f t="shared" si="55"/>
        <v>0.46668892439526544</v>
      </c>
    </row>
    <row r="856" spans="1:20" ht="15.6">
      <c r="A856" s="2">
        <v>1016</v>
      </c>
      <c r="B856" s="3">
        <v>46161</v>
      </c>
      <c r="C856" s="17">
        <f>YEAR(SalesDataTable[[#This Row],[Order Date]])</f>
        <v>2026</v>
      </c>
      <c r="D856" s="19" t="str">
        <f>"Q"&amp;ROUNDUP(MONTH(SalesDataTable[[#This Row],[Order Date]])/3,0)</f>
        <v>Q2</v>
      </c>
      <c r="E856" s="17">
        <f>MONTH(SalesDataTable[[#This Row],[Order Date]])</f>
        <v>5</v>
      </c>
      <c r="F856" s="19" t="str">
        <f>TEXT(SalesDataTable[[#This Row],[Order Date]],"MMM")</f>
        <v>May</v>
      </c>
      <c r="G856" s="4" t="s">
        <v>20</v>
      </c>
      <c r="H856" s="4" t="s">
        <v>47</v>
      </c>
      <c r="I856" s="4" t="s">
        <v>19</v>
      </c>
      <c r="J856" s="4" t="s">
        <v>3</v>
      </c>
      <c r="K856" s="4" t="s">
        <v>23</v>
      </c>
      <c r="L856" s="4" t="s">
        <v>29</v>
      </c>
      <c r="M856" s="8">
        <v>2</v>
      </c>
      <c r="N856" s="5">
        <v>192.1</v>
      </c>
      <c r="O856" s="6">
        <v>0.05</v>
      </c>
      <c r="P856" s="5">
        <v>106.07</v>
      </c>
      <c r="Q856" s="5">
        <f t="shared" si="52"/>
        <v>364.98999999999995</v>
      </c>
      <c r="R856" s="5">
        <f t="shared" si="53"/>
        <v>212.14</v>
      </c>
      <c r="S856" s="5">
        <f t="shared" si="54"/>
        <v>152.84999999999997</v>
      </c>
      <c r="T856" s="7">
        <f t="shared" si="55"/>
        <v>0.41877859667388145</v>
      </c>
    </row>
    <row r="857" spans="1:20" ht="15.6">
      <c r="A857" s="2">
        <v>1930</v>
      </c>
      <c r="B857" s="3">
        <v>46161</v>
      </c>
      <c r="C857" s="17">
        <f>YEAR(SalesDataTable[[#This Row],[Order Date]])</f>
        <v>2026</v>
      </c>
      <c r="D857" s="19" t="str">
        <f>"Q"&amp;ROUNDUP(MONTH(SalesDataTable[[#This Row],[Order Date]])/3,0)</f>
        <v>Q2</v>
      </c>
      <c r="E857" s="17">
        <f>MONTH(SalesDataTable[[#This Row],[Order Date]])</f>
        <v>5</v>
      </c>
      <c r="F857" s="19" t="str">
        <f>TEXT(SalesDataTable[[#This Row],[Order Date]],"MMM")</f>
        <v>May</v>
      </c>
      <c r="G857" s="4" t="s">
        <v>11</v>
      </c>
      <c r="H857" s="4" t="s">
        <v>52</v>
      </c>
      <c r="I857" s="4" t="s">
        <v>19</v>
      </c>
      <c r="J857" s="4" t="s">
        <v>13</v>
      </c>
      <c r="K857" s="4" t="s">
        <v>14</v>
      </c>
      <c r="L857" s="4" t="s">
        <v>15</v>
      </c>
      <c r="M857" s="8">
        <v>4</v>
      </c>
      <c r="N857" s="5">
        <v>36.94</v>
      </c>
      <c r="O857" s="6">
        <v>0</v>
      </c>
      <c r="P857" s="5">
        <v>13.63</v>
      </c>
      <c r="Q857" s="5">
        <f t="shared" si="52"/>
        <v>147.76</v>
      </c>
      <c r="R857" s="5">
        <f t="shared" si="53"/>
        <v>54.52</v>
      </c>
      <c r="S857" s="5">
        <f t="shared" si="54"/>
        <v>93.239999999999981</v>
      </c>
      <c r="T857" s="7">
        <f t="shared" si="55"/>
        <v>0.63102328099620997</v>
      </c>
    </row>
    <row r="858" spans="1:20" ht="15.6">
      <c r="A858" s="2">
        <v>2658</v>
      </c>
      <c r="B858" s="3">
        <v>46161</v>
      </c>
      <c r="C858" s="17">
        <f>YEAR(SalesDataTable[[#This Row],[Order Date]])</f>
        <v>2026</v>
      </c>
      <c r="D858" s="19" t="str">
        <f>"Q"&amp;ROUNDUP(MONTH(SalesDataTable[[#This Row],[Order Date]])/3,0)</f>
        <v>Q2</v>
      </c>
      <c r="E858" s="17">
        <f>MONTH(SalesDataTable[[#This Row],[Order Date]])</f>
        <v>5</v>
      </c>
      <c r="F858" s="19" t="str">
        <f>TEXT(SalesDataTable[[#This Row],[Order Date]],"MMM")</f>
        <v>May</v>
      </c>
      <c r="G858" s="4" t="s">
        <v>0</v>
      </c>
      <c r="H858" s="4" t="s">
        <v>50</v>
      </c>
      <c r="I858" s="4" t="s">
        <v>2</v>
      </c>
      <c r="J858" s="4" t="s">
        <v>16</v>
      </c>
      <c r="K858" s="4" t="s">
        <v>9</v>
      </c>
      <c r="L858" s="4" t="s">
        <v>37</v>
      </c>
      <c r="M858" s="8">
        <v>1</v>
      </c>
      <c r="N858" s="5">
        <v>153.16999999999999</v>
      </c>
      <c r="O858" s="6">
        <v>0</v>
      </c>
      <c r="P858" s="5">
        <v>78.489999999999995</v>
      </c>
      <c r="Q858" s="5">
        <f t="shared" si="52"/>
        <v>153.16999999999999</v>
      </c>
      <c r="R858" s="5">
        <f t="shared" si="53"/>
        <v>78.489999999999995</v>
      </c>
      <c r="S858" s="5">
        <f t="shared" si="54"/>
        <v>74.679999999999993</v>
      </c>
      <c r="T858" s="7">
        <f t="shared" si="55"/>
        <v>0.48756283867598094</v>
      </c>
    </row>
    <row r="859" spans="1:20" ht="15.6">
      <c r="A859" s="2">
        <v>2951</v>
      </c>
      <c r="B859" s="3">
        <v>46161</v>
      </c>
      <c r="C859" s="17">
        <f>YEAR(SalesDataTable[[#This Row],[Order Date]])</f>
        <v>2026</v>
      </c>
      <c r="D859" s="19" t="str">
        <f>"Q"&amp;ROUNDUP(MONTH(SalesDataTable[[#This Row],[Order Date]])/3,0)</f>
        <v>Q2</v>
      </c>
      <c r="E859" s="17">
        <f>MONTH(SalesDataTable[[#This Row],[Order Date]])</f>
        <v>5</v>
      </c>
      <c r="F859" s="19" t="str">
        <f>TEXT(SalesDataTable[[#This Row],[Order Date]],"MMM")</f>
        <v>May</v>
      </c>
      <c r="G859" s="4" t="s">
        <v>0</v>
      </c>
      <c r="H859" s="4" t="s">
        <v>1</v>
      </c>
      <c r="I859" s="4" t="s">
        <v>2</v>
      </c>
      <c r="J859" s="4" t="s">
        <v>16</v>
      </c>
      <c r="K859" s="4" t="s">
        <v>4</v>
      </c>
      <c r="L859" s="4" t="s">
        <v>5</v>
      </c>
      <c r="M859" s="8">
        <v>2</v>
      </c>
      <c r="N859" s="5">
        <v>82.85</v>
      </c>
      <c r="O859" s="6">
        <v>0</v>
      </c>
      <c r="P859" s="5">
        <v>42.53</v>
      </c>
      <c r="Q859" s="5">
        <f t="shared" si="52"/>
        <v>165.7</v>
      </c>
      <c r="R859" s="5">
        <f t="shared" si="53"/>
        <v>85.06</v>
      </c>
      <c r="S859" s="5">
        <f t="shared" si="54"/>
        <v>80.639999999999986</v>
      </c>
      <c r="T859" s="7">
        <f t="shared" si="55"/>
        <v>0.48666264333132164</v>
      </c>
    </row>
    <row r="860" spans="1:20" ht="15.6">
      <c r="A860" s="2">
        <v>4328</v>
      </c>
      <c r="B860" s="3">
        <v>46161</v>
      </c>
      <c r="C860" s="17">
        <f>YEAR(SalesDataTable[[#This Row],[Order Date]])</f>
        <v>2026</v>
      </c>
      <c r="D860" s="19" t="str">
        <f>"Q"&amp;ROUNDUP(MONTH(SalesDataTable[[#This Row],[Order Date]])/3,0)</f>
        <v>Q2</v>
      </c>
      <c r="E860" s="17">
        <f>MONTH(SalesDataTable[[#This Row],[Order Date]])</f>
        <v>5</v>
      </c>
      <c r="F860" s="19" t="str">
        <f>TEXT(SalesDataTable[[#This Row],[Order Date]],"MMM")</f>
        <v>May</v>
      </c>
      <c r="G860" s="4" t="s">
        <v>11</v>
      </c>
      <c r="H860" s="4" t="s">
        <v>25</v>
      </c>
      <c r="I860" s="4" t="s">
        <v>28</v>
      </c>
      <c r="J860" s="4" t="s">
        <v>13</v>
      </c>
      <c r="K860" s="4" t="s">
        <v>9</v>
      </c>
      <c r="L860" s="4" t="s">
        <v>17</v>
      </c>
      <c r="M860" s="8">
        <v>1</v>
      </c>
      <c r="N860" s="5">
        <v>143.52000000000001</v>
      </c>
      <c r="O860" s="6">
        <v>0</v>
      </c>
      <c r="P860" s="5">
        <v>81.040000000000006</v>
      </c>
      <c r="Q860" s="5">
        <f t="shared" si="52"/>
        <v>143.52000000000001</v>
      </c>
      <c r="R860" s="5">
        <f t="shared" si="53"/>
        <v>81.040000000000006</v>
      </c>
      <c r="S860" s="5">
        <f t="shared" si="54"/>
        <v>62.480000000000004</v>
      </c>
      <c r="T860" s="7">
        <f t="shared" si="55"/>
        <v>0.435340022296544</v>
      </c>
    </row>
    <row r="861" spans="1:20" ht="15.6">
      <c r="A861" s="2">
        <v>4591</v>
      </c>
      <c r="B861" s="3">
        <v>46161</v>
      </c>
      <c r="C861" s="17">
        <f>YEAR(SalesDataTable[[#This Row],[Order Date]])</f>
        <v>2026</v>
      </c>
      <c r="D861" s="19" t="str">
        <f>"Q"&amp;ROUNDUP(MONTH(SalesDataTable[[#This Row],[Order Date]])/3,0)</f>
        <v>Q2</v>
      </c>
      <c r="E861" s="17">
        <f>MONTH(SalesDataTable[[#This Row],[Order Date]])</f>
        <v>5</v>
      </c>
      <c r="F861" s="19" t="str">
        <f>TEXT(SalesDataTable[[#This Row],[Order Date]],"MMM")</f>
        <v>May</v>
      </c>
      <c r="G861" s="4" t="s">
        <v>11</v>
      </c>
      <c r="H861" s="4" t="s">
        <v>52</v>
      </c>
      <c r="I861" s="4" t="s">
        <v>19</v>
      </c>
      <c r="J861" s="4" t="s">
        <v>13</v>
      </c>
      <c r="K861" s="4" t="s">
        <v>23</v>
      </c>
      <c r="L861" s="4" t="s">
        <v>29</v>
      </c>
      <c r="M861" s="8">
        <v>1</v>
      </c>
      <c r="N861" s="5">
        <v>192.94</v>
      </c>
      <c r="O861" s="6">
        <v>0</v>
      </c>
      <c r="P861" s="5">
        <v>105.15</v>
      </c>
      <c r="Q861" s="5">
        <f t="shared" si="52"/>
        <v>192.94</v>
      </c>
      <c r="R861" s="5">
        <f t="shared" si="53"/>
        <v>105.15</v>
      </c>
      <c r="S861" s="5">
        <f t="shared" si="54"/>
        <v>87.789999999999992</v>
      </c>
      <c r="T861" s="7">
        <f t="shared" si="55"/>
        <v>0.45501192080439512</v>
      </c>
    </row>
    <row r="862" spans="1:20" ht="15.6">
      <c r="A862" s="2">
        <v>280</v>
      </c>
      <c r="B862" s="3">
        <v>46162</v>
      </c>
      <c r="C862" s="17">
        <f>YEAR(SalesDataTable[[#This Row],[Order Date]])</f>
        <v>2026</v>
      </c>
      <c r="D862" s="19" t="str">
        <f>"Q"&amp;ROUNDUP(MONTH(SalesDataTable[[#This Row],[Order Date]])/3,0)</f>
        <v>Q2</v>
      </c>
      <c r="E862" s="17">
        <f>MONTH(SalesDataTable[[#This Row],[Order Date]])</f>
        <v>5</v>
      </c>
      <c r="F862" s="19" t="str">
        <f>TEXT(SalesDataTable[[#This Row],[Order Date]],"MMM")</f>
        <v>May</v>
      </c>
      <c r="G862" s="4" t="s">
        <v>20</v>
      </c>
      <c r="H862" s="4" t="s">
        <v>33</v>
      </c>
      <c r="I862" s="4" t="s">
        <v>19</v>
      </c>
      <c r="J862" s="4" t="s">
        <v>16</v>
      </c>
      <c r="K862" s="4" t="s">
        <v>14</v>
      </c>
      <c r="L862" s="4" t="s">
        <v>48</v>
      </c>
      <c r="M862" s="8">
        <v>1</v>
      </c>
      <c r="N862" s="5">
        <v>168.56</v>
      </c>
      <c r="O862" s="6">
        <v>0</v>
      </c>
      <c r="P862" s="5">
        <v>85.46</v>
      </c>
      <c r="Q862" s="5">
        <f t="shared" si="52"/>
        <v>168.56</v>
      </c>
      <c r="R862" s="5">
        <f t="shared" si="53"/>
        <v>85.46</v>
      </c>
      <c r="S862" s="5">
        <f t="shared" si="54"/>
        <v>83.100000000000009</v>
      </c>
      <c r="T862" s="7">
        <f t="shared" si="55"/>
        <v>0.49299952539155201</v>
      </c>
    </row>
    <row r="863" spans="1:20" ht="15.6">
      <c r="A863" s="2">
        <v>409</v>
      </c>
      <c r="B863" s="3">
        <v>46162</v>
      </c>
      <c r="C863" s="17">
        <f>YEAR(SalesDataTable[[#This Row],[Order Date]])</f>
        <v>2026</v>
      </c>
      <c r="D863" s="19" t="str">
        <f>"Q"&amp;ROUNDUP(MONTH(SalesDataTable[[#This Row],[Order Date]])/3,0)</f>
        <v>Q2</v>
      </c>
      <c r="E863" s="17">
        <f>MONTH(SalesDataTable[[#This Row],[Order Date]])</f>
        <v>5</v>
      </c>
      <c r="F863" s="19" t="str">
        <f>TEXT(SalesDataTable[[#This Row],[Order Date]],"MMM")</f>
        <v>May</v>
      </c>
      <c r="G863" s="4" t="s">
        <v>0</v>
      </c>
      <c r="H863" s="4" t="s">
        <v>1</v>
      </c>
      <c r="I863" s="4" t="s">
        <v>2</v>
      </c>
      <c r="J863" s="4" t="s">
        <v>13</v>
      </c>
      <c r="K863" s="4" t="s">
        <v>23</v>
      </c>
      <c r="L863" s="4" t="s">
        <v>51</v>
      </c>
      <c r="M863" s="8">
        <v>2</v>
      </c>
      <c r="N863" s="5">
        <v>123.9</v>
      </c>
      <c r="O863" s="6">
        <v>0</v>
      </c>
      <c r="P863" s="5">
        <v>58.95</v>
      </c>
      <c r="Q863" s="5">
        <f t="shared" si="52"/>
        <v>247.8</v>
      </c>
      <c r="R863" s="5">
        <f t="shared" si="53"/>
        <v>117.9</v>
      </c>
      <c r="S863" s="5">
        <f t="shared" si="54"/>
        <v>129.9</v>
      </c>
      <c r="T863" s="7">
        <f t="shared" si="55"/>
        <v>0.52421307506053272</v>
      </c>
    </row>
    <row r="864" spans="1:20" ht="15.6">
      <c r="A864" s="2">
        <v>1372</v>
      </c>
      <c r="B864" s="3">
        <v>46162</v>
      </c>
      <c r="C864" s="17">
        <f>YEAR(SalesDataTable[[#This Row],[Order Date]])</f>
        <v>2026</v>
      </c>
      <c r="D864" s="19" t="str">
        <f>"Q"&amp;ROUNDUP(MONTH(SalesDataTable[[#This Row],[Order Date]])/3,0)</f>
        <v>Q2</v>
      </c>
      <c r="E864" s="17">
        <f>MONTH(SalesDataTable[[#This Row],[Order Date]])</f>
        <v>5</v>
      </c>
      <c r="F864" s="19" t="str">
        <f>TEXT(SalesDataTable[[#This Row],[Order Date]],"MMM")</f>
        <v>May</v>
      </c>
      <c r="G864" s="4" t="s">
        <v>0</v>
      </c>
      <c r="H864" s="4" t="s">
        <v>36</v>
      </c>
      <c r="I864" s="4" t="s">
        <v>2</v>
      </c>
      <c r="J864" s="4" t="s">
        <v>13</v>
      </c>
      <c r="K864" s="4" t="s">
        <v>9</v>
      </c>
      <c r="L864" s="4" t="s">
        <v>17</v>
      </c>
      <c r="M864" s="8">
        <v>2</v>
      </c>
      <c r="N864" s="5">
        <v>140.93</v>
      </c>
      <c r="O864" s="6">
        <v>0</v>
      </c>
      <c r="P864" s="5">
        <v>81.040000000000006</v>
      </c>
      <c r="Q864" s="5">
        <f t="shared" si="52"/>
        <v>281.86</v>
      </c>
      <c r="R864" s="5">
        <f t="shared" si="53"/>
        <v>162.08000000000001</v>
      </c>
      <c r="S864" s="5">
        <f t="shared" si="54"/>
        <v>119.78</v>
      </c>
      <c r="T864" s="7">
        <f t="shared" si="55"/>
        <v>0.42496274746327961</v>
      </c>
    </row>
    <row r="865" spans="1:20" ht="15.6">
      <c r="A865" s="2">
        <v>2327</v>
      </c>
      <c r="B865" s="3">
        <v>46162</v>
      </c>
      <c r="C865" s="17">
        <f>YEAR(SalesDataTable[[#This Row],[Order Date]])</f>
        <v>2026</v>
      </c>
      <c r="D865" s="19" t="str">
        <f>"Q"&amp;ROUNDUP(MONTH(SalesDataTable[[#This Row],[Order Date]])/3,0)</f>
        <v>Q2</v>
      </c>
      <c r="E865" s="17">
        <f>MONTH(SalesDataTable[[#This Row],[Order Date]])</f>
        <v>5</v>
      </c>
      <c r="F865" s="19" t="str">
        <f>TEXT(SalesDataTable[[#This Row],[Order Date]],"MMM")</f>
        <v>May</v>
      </c>
      <c r="G865" s="4" t="s">
        <v>11</v>
      </c>
      <c r="H865" s="4" t="s">
        <v>25</v>
      </c>
      <c r="I865" s="4" t="s">
        <v>19</v>
      </c>
      <c r="J865" s="4" t="s">
        <v>3</v>
      </c>
      <c r="K865" s="4" t="s">
        <v>9</v>
      </c>
      <c r="L865" s="4" t="s">
        <v>46</v>
      </c>
      <c r="M865" s="8">
        <v>1</v>
      </c>
      <c r="N865" s="5">
        <v>73.150000000000006</v>
      </c>
      <c r="O865" s="6">
        <v>0</v>
      </c>
      <c r="P865" s="5">
        <v>32.950000000000003</v>
      </c>
      <c r="Q865" s="5">
        <f t="shared" si="52"/>
        <v>73.150000000000006</v>
      </c>
      <c r="R865" s="5">
        <f t="shared" si="53"/>
        <v>32.950000000000003</v>
      </c>
      <c r="S865" s="5">
        <f t="shared" si="54"/>
        <v>40.200000000000003</v>
      </c>
      <c r="T865" s="7">
        <f t="shared" si="55"/>
        <v>0.54955570745044424</v>
      </c>
    </row>
    <row r="866" spans="1:20" ht="15.6">
      <c r="A866" s="2">
        <v>2703</v>
      </c>
      <c r="B866" s="3">
        <v>46162</v>
      </c>
      <c r="C866" s="17">
        <f>YEAR(SalesDataTable[[#This Row],[Order Date]])</f>
        <v>2026</v>
      </c>
      <c r="D866" s="19" t="str">
        <f>"Q"&amp;ROUNDUP(MONTH(SalesDataTable[[#This Row],[Order Date]])/3,0)</f>
        <v>Q2</v>
      </c>
      <c r="E866" s="17">
        <f>MONTH(SalesDataTable[[#This Row],[Order Date]])</f>
        <v>5</v>
      </c>
      <c r="F866" s="19" t="str">
        <f>TEXT(SalesDataTable[[#This Row],[Order Date]],"MMM")</f>
        <v>May</v>
      </c>
      <c r="G866" s="4" t="s">
        <v>20</v>
      </c>
      <c r="H866" s="4" t="s">
        <v>33</v>
      </c>
      <c r="I866" s="4" t="s">
        <v>19</v>
      </c>
      <c r="J866" s="4" t="s">
        <v>16</v>
      </c>
      <c r="K866" s="4" t="s">
        <v>23</v>
      </c>
      <c r="L866" s="4" t="s">
        <v>29</v>
      </c>
      <c r="M866" s="8">
        <v>2</v>
      </c>
      <c r="N866" s="5">
        <v>197.35</v>
      </c>
      <c r="O866" s="6">
        <v>0.05</v>
      </c>
      <c r="P866" s="5">
        <v>102.63</v>
      </c>
      <c r="Q866" s="5">
        <f t="shared" si="52"/>
        <v>374.96499999999997</v>
      </c>
      <c r="R866" s="5">
        <f t="shared" si="53"/>
        <v>205.26</v>
      </c>
      <c r="S866" s="5">
        <f t="shared" si="54"/>
        <v>169.70499999999998</v>
      </c>
      <c r="T866" s="7">
        <f t="shared" si="55"/>
        <v>0.45258890829810783</v>
      </c>
    </row>
    <row r="867" spans="1:20" ht="15.6">
      <c r="A867" s="2">
        <v>2776</v>
      </c>
      <c r="B867" s="3">
        <v>46162</v>
      </c>
      <c r="C867" s="17">
        <f>YEAR(SalesDataTable[[#This Row],[Order Date]])</f>
        <v>2026</v>
      </c>
      <c r="D867" s="19" t="str">
        <f>"Q"&amp;ROUNDUP(MONTH(SalesDataTable[[#This Row],[Order Date]])/3,0)</f>
        <v>Q2</v>
      </c>
      <c r="E867" s="17">
        <f>MONTH(SalesDataTable[[#This Row],[Order Date]])</f>
        <v>5</v>
      </c>
      <c r="F867" s="19" t="str">
        <f>TEXT(SalesDataTable[[#This Row],[Order Date]],"MMM")</f>
        <v>May</v>
      </c>
      <c r="G867" s="4" t="s">
        <v>20</v>
      </c>
      <c r="H867" s="4" t="s">
        <v>21</v>
      </c>
      <c r="I867" s="4" t="s">
        <v>2</v>
      </c>
      <c r="J867" s="4" t="s">
        <v>16</v>
      </c>
      <c r="K867" s="4" t="s">
        <v>14</v>
      </c>
      <c r="L867" s="4" t="s">
        <v>15</v>
      </c>
      <c r="M867" s="8">
        <v>3</v>
      </c>
      <c r="N867" s="5">
        <v>36.74</v>
      </c>
      <c r="O867" s="6">
        <v>0.05</v>
      </c>
      <c r="P867" s="5">
        <v>13.97</v>
      </c>
      <c r="Q867" s="5">
        <f t="shared" si="52"/>
        <v>104.70899999999999</v>
      </c>
      <c r="R867" s="5">
        <f t="shared" si="53"/>
        <v>41.910000000000004</v>
      </c>
      <c r="S867" s="5">
        <f t="shared" si="54"/>
        <v>62.798999999999985</v>
      </c>
      <c r="T867" s="7">
        <f t="shared" si="55"/>
        <v>0.59974787267570118</v>
      </c>
    </row>
    <row r="868" spans="1:20" ht="15.6">
      <c r="A868" s="2">
        <v>3411</v>
      </c>
      <c r="B868" s="3">
        <v>46162</v>
      </c>
      <c r="C868" s="17">
        <f>YEAR(SalesDataTable[[#This Row],[Order Date]])</f>
        <v>2026</v>
      </c>
      <c r="D868" s="19" t="str">
        <f>"Q"&amp;ROUNDUP(MONTH(SalesDataTable[[#This Row],[Order Date]])/3,0)</f>
        <v>Q2</v>
      </c>
      <c r="E868" s="17">
        <f>MONTH(SalesDataTable[[#This Row],[Order Date]])</f>
        <v>5</v>
      </c>
      <c r="F868" s="19" t="str">
        <f>TEXT(SalesDataTable[[#This Row],[Order Date]],"MMM")</f>
        <v>May</v>
      </c>
      <c r="G868" s="4" t="s">
        <v>6</v>
      </c>
      <c r="H868" s="4" t="s">
        <v>41</v>
      </c>
      <c r="I868" s="4" t="s">
        <v>2</v>
      </c>
      <c r="J868" s="4" t="s">
        <v>3</v>
      </c>
      <c r="K868" s="4" t="s">
        <v>9</v>
      </c>
      <c r="L868" s="4" t="s">
        <v>37</v>
      </c>
      <c r="M868" s="8">
        <v>2</v>
      </c>
      <c r="N868" s="5">
        <v>151.35</v>
      </c>
      <c r="O868" s="6">
        <v>0.05</v>
      </c>
      <c r="P868" s="5">
        <v>77.150000000000006</v>
      </c>
      <c r="Q868" s="5">
        <f t="shared" si="52"/>
        <v>287.565</v>
      </c>
      <c r="R868" s="5">
        <f t="shared" si="53"/>
        <v>154.30000000000001</v>
      </c>
      <c r="S868" s="5">
        <f t="shared" si="54"/>
        <v>133.26499999999999</v>
      </c>
      <c r="T868" s="7">
        <f t="shared" si="55"/>
        <v>0.46342566028550064</v>
      </c>
    </row>
    <row r="869" spans="1:20" ht="15.6">
      <c r="A869" s="2">
        <v>3841</v>
      </c>
      <c r="B869" s="3">
        <v>46162</v>
      </c>
      <c r="C869" s="17">
        <f>YEAR(SalesDataTable[[#This Row],[Order Date]])</f>
        <v>2026</v>
      </c>
      <c r="D869" s="19" t="str">
        <f>"Q"&amp;ROUNDUP(MONTH(SalesDataTable[[#This Row],[Order Date]])/3,0)</f>
        <v>Q2</v>
      </c>
      <c r="E869" s="17">
        <f>MONTH(SalesDataTable[[#This Row],[Order Date]])</f>
        <v>5</v>
      </c>
      <c r="F869" s="19" t="str">
        <f>TEXT(SalesDataTable[[#This Row],[Order Date]],"MMM")</f>
        <v>May</v>
      </c>
      <c r="G869" s="4" t="s">
        <v>0</v>
      </c>
      <c r="H869" s="4" t="s">
        <v>50</v>
      </c>
      <c r="I869" s="4" t="s">
        <v>19</v>
      </c>
      <c r="J869" s="4" t="s">
        <v>13</v>
      </c>
      <c r="K869" s="4" t="s">
        <v>4</v>
      </c>
      <c r="L869" s="4" t="s">
        <v>22</v>
      </c>
      <c r="M869" s="8">
        <v>2</v>
      </c>
      <c r="N869" s="5">
        <v>50.09</v>
      </c>
      <c r="O869" s="6">
        <v>0.05</v>
      </c>
      <c r="P869" s="5">
        <v>23.16</v>
      </c>
      <c r="Q869" s="5">
        <f t="shared" si="52"/>
        <v>95.171000000000006</v>
      </c>
      <c r="R869" s="5">
        <f t="shared" si="53"/>
        <v>46.32</v>
      </c>
      <c r="S869" s="5">
        <f t="shared" si="54"/>
        <v>48.851000000000006</v>
      </c>
      <c r="T869" s="7">
        <f t="shared" si="55"/>
        <v>0.51329711781950382</v>
      </c>
    </row>
    <row r="870" spans="1:20" ht="15.6">
      <c r="A870" s="2">
        <v>5121</v>
      </c>
      <c r="B870" s="3">
        <v>46162</v>
      </c>
      <c r="C870" s="17">
        <f>YEAR(SalesDataTable[[#This Row],[Order Date]])</f>
        <v>2026</v>
      </c>
      <c r="D870" s="19" t="str">
        <f>"Q"&amp;ROUNDUP(MONTH(SalesDataTable[[#This Row],[Order Date]])/3,0)</f>
        <v>Q2</v>
      </c>
      <c r="E870" s="17">
        <f>MONTH(SalesDataTable[[#This Row],[Order Date]])</f>
        <v>5</v>
      </c>
      <c r="F870" s="19" t="str">
        <f>TEXT(SalesDataTable[[#This Row],[Order Date]],"MMM")</f>
        <v>May</v>
      </c>
      <c r="G870" s="4" t="s">
        <v>0</v>
      </c>
      <c r="H870" s="4" t="s">
        <v>36</v>
      </c>
      <c r="I870" s="4" t="s">
        <v>2</v>
      </c>
      <c r="J870" s="4" t="s">
        <v>13</v>
      </c>
      <c r="K870" s="4" t="s">
        <v>34</v>
      </c>
      <c r="L870" s="4" t="s">
        <v>38</v>
      </c>
      <c r="M870" s="8">
        <v>2</v>
      </c>
      <c r="N870" s="5">
        <v>121.96</v>
      </c>
      <c r="O870" s="6">
        <v>0.05</v>
      </c>
      <c r="P870" s="5">
        <v>71.2</v>
      </c>
      <c r="Q870" s="5">
        <f t="shared" si="52"/>
        <v>231.72399999999999</v>
      </c>
      <c r="R870" s="5">
        <f t="shared" si="53"/>
        <v>142.4</v>
      </c>
      <c r="S870" s="5">
        <f t="shared" si="54"/>
        <v>89.323999999999984</v>
      </c>
      <c r="T870" s="7">
        <f t="shared" si="55"/>
        <v>0.38547582468799085</v>
      </c>
    </row>
    <row r="871" spans="1:20" ht="15.6">
      <c r="A871" s="2">
        <v>53</v>
      </c>
      <c r="B871" s="3">
        <v>46163</v>
      </c>
      <c r="C871" s="17">
        <f>YEAR(SalesDataTable[[#This Row],[Order Date]])</f>
        <v>2026</v>
      </c>
      <c r="D871" s="19" t="str">
        <f>"Q"&amp;ROUNDUP(MONTH(SalesDataTable[[#This Row],[Order Date]])/3,0)</f>
        <v>Q2</v>
      </c>
      <c r="E871" s="17">
        <f>MONTH(SalesDataTable[[#This Row],[Order Date]])</f>
        <v>5</v>
      </c>
      <c r="F871" s="19" t="str">
        <f>TEXT(SalesDataTable[[#This Row],[Order Date]],"MMM")</f>
        <v>May</v>
      </c>
      <c r="G871" s="4" t="s">
        <v>20</v>
      </c>
      <c r="H871" s="4" t="s">
        <v>47</v>
      </c>
      <c r="I871" s="4" t="s">
        <v>2</v>
      </c>
      <c r="J871" s="4" t="s">
        <v>16</v>
      </c>
      <c r="K871" s="4" t="s">
        <v>14</v>
      </c>
      <c r="L871" s="4" t="s">
        <v>44</v>
      </c>
      <c r="M871" s="8">
        <v>1</v>
      </c>
      <c r="N871" s="5">
        <v>134.28</v>
      </c>
      <c r="O871" s="6">
        <v>0.05</v>
      </c>
      <c r="P871" s="5">
        <v>65.44</v>
      </c>
      <c r="Q871" s="5">
        <f t="shared" si="52"/>
        <v>127.56599999999999</v>
      </c>
      <c r="R871" s="5">
        <f t="shared" si="53"/>
        <v>65.44</v>
      </c>
      <c r="S871" s="5">
        <f t="shared" si="54"/>
        <v>62.125999999999991</v>
      </c>
      <c r="T871" s="7">
        <f t="shared" si="55"/>
        <v>0.487010645469796</v>
      </c>
    </row>
    <row r="872" spans="1:20" ht="15.6">
      <c r="A872" s="2">
        <v>127</v>
      </c>
      <c r="B872" s="3">
        <v>46163</v>
      </c>
      <c r="C872" s="17">
        <f>YEAR(SalesDataTable[[#This Row],[Order Date]])</f>
        <v>2026</v>
      </c>
      <c r="D872" s="19" t="str">
        <f>"Q"&amp;ROUNDUP(MONTH(SalesDataTable[[#This Row],[Order Date]])/3,0)</f>
        <v>Q2</v>
      </c>
      <c r="E872" s="17">
        <f>MONTH(SalesDataTable[[#This Row],[Order Date]])</f>
        <v>5</v>
      </c>
      <c r="F872" s="19" t="str">
        <f>TEXT(SalesDataTable[[#This Row],[Order Date]],"MMM")</f>
        <v>May</v>
      </c>
      <c r="G872" s="4" t="s">
        <v>20</v>
      </c>
      <c r="H872" s="4" t="s">
        <v>31</v>
      </c>
      <c r="I872" s="4" t="s">
        <v>2</v>
      </c>
      <c r="J872" s="4" t="s">
        <v>16</v>
      </c>
      <c r="K872" s="4" t="s">
        <v>4</v>
      </c>
      <c r="L872" s="4" t="s">
        <v>30</v>
      </c>
      <c r="M872" s="8">
        <v>3</v>
      </c>
      <c r="N872" s="5">
        <v>100.48</v>
      </c>
      <c r="O872" s="6">
        <v>0.05</v>
      </c>
      <c r="P872" s="5">
        <v>50.68</v>
      </c>
      <c r="Q872" s="5">
        <f t="shared" si="52"/>
        <v>286.36799999999999</v>
      </c>
      <c r="R872" s="5">
        <f t="shared" si="53"/>
        <v>152.04</v>
      </c>
      <c r="S872" s="5">
        <f t="shared" si="54"/>
        <v>134.328</v>
      </c>
      <c r="T872" s="7">
        <f t="shared" si="55"/>
        <v>0.46907475695608447</v>
      </c>
    </row>
    <row r="873" spans="1:20" ht="15.6">
      <c r="A873" s="2">
        <v>1092</v>
      </c>
      <c r="B873" s="3">
        <v>46163</v>
      </c>
      <c r="C873" s="17">
        <f>YEAR(SalesDataTable[[#This Row],[Order Date]])</f>
        <v>2026</v>
      </c>
      <c r="D873" s="19" t="str">
        <f>"Q"&amp;ROUNDUP(MONTH(SalesDataTable[[#This Row],[Order Date]])/3,0)</f>
        <v>Q2</v>
      </c>
      <c r="E873" s="17">
        <f>MONTH(SalesDataTable[[#This Row],[Order Date]])</f>
        <v>5</v>
      </c>
      <c r="F873" s="19" t="str">
        <f>TEXT(SalesDataTable[[#This Row],[Order Date]],"MMM")</f>
        <v>May</v>
      </c>
      <c r="G873" s="4" t="s">
        <v>20</v>
      </c>
      <c r="H873" s="4" t="s">
        <v>33</v>
      </c>
      <c r="I873" s="4" t="s">
        <v>2</v>
      </c>
      <c r="J873" s="4" t="s">
        <v>13</v>
      </c>
      <c r="K873" s="4" t="s">
        <v>34</v>
      </c>
      <c r="L873" s="4" t="s">
        <v>42</v>
      </c>
      <c r="M873" s="8">
        <v>3</v>
      </c>
      <c r="N873" s="5">
        <v>36.229999999999997</v>
      </c>
      <c r="O873" s="6">
        <v>0</v>
      </c>
      <c r="P873" s="5">
        <v>13.55</v>
      </c>
      <c r="Q873" s="5">
        <f t="shared" si="52"/>
        <v>108.69</v>
      </c>
      <c r="R873" s="5">
        <f t="shared" si="53"/>
        <v>40.650000000000006</v>
      </c>
      <c r="S873" s="5">
        <f t="shared" si="54"/>
        <v>68.039999999999992</v>
      </c>
      <c r="T873" s="7">
        <f t="shared" si="55"/>
        <v>0.62600055202870541</v>
      </c>
    </row>
    <row r="874" spans="1:20" ht="15.6">
      <c r="A874" s="2">
        <v>1213</v>
      </c>
      <c r="B874" s="3">
        <v>46163</v>
      </c>
      <c r="C874" s="17">
        <f>YEAR(SalesDataTable[[#This Row],[Order Date]])</f>
        <v>2026</v>
      </c>
      <c r="D874" s="19" t="str">
        <f>"Q"&amp;ROUNDUP(MONTH(SalesDataTable[[#This Row],[Order Date]])/3,0)</f>
        <v>Q2</v>
      </c>
      <c r="E874" s="17">
        <f>MONTH(SalesDataTable[[#This Row],[Order Date]])</f>
        <v>5</v>
      </c>
      <c r="F874" s="19" t="str">
        <f>TEXT(SalesDataTable[[#This Row],[Order Date]],"MMM")</f>
        <v>May</v>
      </c>
      <c r="G874" s="4" t="s">
        <v>11</v>
      </c>
      <c r="H874" s="4" t="s">
        <v>12</v>
      </c>
      <c r="I874" s="4" t="s">
        <v>28</v>
      </c>
      <c r="J874" s="4" t="s">
        <v>3</v>
      </c>
      <c r="K874" s="4" t="s">
        <v>23</v>
      </c>
      <c r="L874" s="4" t="s">
        <v>51</v>
      </c>
      <c r="M874" s="8">
        <v>3</v>
      </c>
      <c r="N874" s="5">
        <v>120.61</v>
      </c>
      <c r="O874" s="6">
        <v>0</v>
      </c>
      <c r="P874" s="5">
        <v>60.17</v>
      </c>
      <c r="Q874" s="5">
        <f t="shared" si="52"/>
        <v>361.83</v>
      </c>
      <c r="R874" s="5">
        <f t="shared" si="53"/>
        <v>180.51</v>
      </c>
      <c r="S874" s="5">
        <f t="shared" si="54"/>
        <v>181.32</v>
      </c>
      <c r="T874" s="7">
        <f t="shared" si="55"/>
        <v>0.50111931017328581</v>
      </c>
    </row>
    <row r="875" spans="1:20" ht="15.6">
      <c r="A875" s="2">
        <v>1849</v>
      </c>
      <c r="B875" s="3">
        <v>46163</v>
      </c>
      <c r="C875" s="17">
        <f>YEAR(SalesDataTable[[#This Row],[Order Date]])</f>
        <v>2026</v>
      </c>
      <c r="D875" s="19" t="str">
        <f>"Q"&amp;ROUNDUP(MONTH(SalesDataTable[[#This Row],[Order Date]])/3,0)</f>
        <v>Q2</v>
      </c>
      <c r="E875" s="17">
        <f>MONTH(SalesDataTable[[#This Row],[Order Date]])</f>
        <v>5</v>
      </c>
      <c r="F875" s="19" t="str">
        <f>TEXT(SalesDataTable[[#This Row],[Order Date]],"MMM")</f>
        <v>May</v>
      </c>
      <c r="G875" s="4" t="s">
        <v>11</v>
      </c>
      <c r="H875" s="4" t="s">
        <v>25</v>
      </c>
      <c r="I875" s="4" t="s">
        <v>28</v>
      </c>
      <c r="J875" s="4" t="s">
        <v>3</v>
      </c>
      <c r="K875" s="4" t="s">
        <v>14</v>
      </c>
      <c r="L875" s="4" t="s">
        <v>32</v>
      </c>
      <c r="M875" s="8">
        <v>3</v>
      </c>
      <c r="N875" s="5">
        <v>46.46</v>
      </c>
      <c r="O875" s="6">
        <v>0</v>
      </c>
      <c r="P875" s="5">
        <v>18.71</v>
      </c>
      <c r="Q875" s="5">
        <f t="shared" si="52"/>
        <v>139.38</v>
      </c>
      <c r="R875" s="5">
        <f t="shared" si="53"/>
        <v>56.13</v>
      </c>
      <c r="S875" s="5">
        <f t="shared" si="54"/>
        <v>83.25</v>
      </c>
      <c r="T875" s="7">
        <f t="shared" si="55"/>
        <v>0.59728798966853214</v>
      </c>
    </row>
    <row r="876" spans="1:20" ht="15.6">
      <c r="A876" s="2">
        <v>2395</v>
      </c>
      <c r="B876" s="3">
        <v>46163</v>
      </c>
      <c r="C876" s="17">
        <f>YEAR(SalesDataTable[[#This Row],[Order Date]])</f>
        <v>2026</v>
      </c>
      <c r="D876" s="19" t="str">
        <f>"Q"&amp;ROUNDUP(MONTH(SalesDataTable[[#This Row],[Order Date]])/3,0)</f>
        <v>Q2</v>
      </c>
      <c r="E876" s="17">
        <f>MONTH(SalesDataTable[[#This Row],[Order Date]])</f>
        <v>5</v>
      </c>
      <c r="F876" s="19" t="str">
        <f>TEXT(SalesDataTable[[#This Row],[Order Date]],"MMM")</f>
        <v>May</v>
      </c>
      <c r="G876" s="4" t="s">
        <v>6</v>
      </c>
      <c r="H876" s="4" t="s">
        <v>43</v>
      </c>
      <c r="I876" s="4" t="s">
        <v>2</v>
      </c>
      <c r="J876" s="4" t="s">
        <v>16</v>
      </c>
      <c r="K876" s="4" t="s">
        <v>34</v>
      </c>
      <c r="L876" s="4" t="s">
        <v>42</v>
      </c>
      <c r="M876" s="8">
        <v>1</v>
      </c>
      <c r="N876" s="5">
        <v>36.9</v>
      </c>
      <c r="O876" s="6">
        <v>0.05</v>
      </c>
      <c r="P876" s="5">
        <v>13.89</v>
      </c>
      <c r="Q876" s="5">
        <f t="shared" si="52"/>
        <v>35.055</v>
      </c>
      <c r="R876" s="5">
        <f t="shared" si="53"/>
        <v>13.89</v>
      </c>
      <c r="S876" s="5">
        <f t="shared" si="54"/>
        <v>21.164999999999999</v>
      </c>
      <c r="T876" s="7">
        <f t="shared" si="55"/>
        <v>0.60376551133932388</v>
      </c>
    </row>
    <row r="877" spans="1:20" ht="15.6">
      <c r="A877" s="2">
        <v>4166</v>
      </c>
      <c r="B877" s="3">
        <v>46163</v>
      </c>
      <c r="C877" s="17">
        <f>YEAR(SalesDataTable[[#This Row],[Order Date]])</f>
        <v>2026</v>
      </c>
      <c r="D877" s="19" t="str">
        <f>"Q"&amp;ROUNDUP(MONTH(SalesDataTable[[#This Row],[Order Date]])/3,0)</f>
        <v>Q2</v>
      </c>
      <c r="E877" s="17">
        <f>MONTH(SalesDataTable[[#This Row],[Order Date]])</f>
        <v>5</v>
      </c>
      <c r="F877" s="19" t="str">
        <f>TEXT(SalesDataTable[[#This Row],[Order Date]],"MMM")</f>
        <v>May</v>
      </c>
      <c r="G877" s="4" t="s">
        <v>11</v>
      </c>
      <c r="H877" s="4" t="s">
        <v>18</v>
      </c>
      <c r="I877" s="4" t="s">
        <v>2</v>
      </c>
      <c r="J877" s="4" t="s">
        <v>13</v>
      </c>
      <c r="K877" s="4" t="s">
        <v>34</v>
      </c>
      <c r="L877" s="4" t="s">
        <v>35</v>
      </c>
      <c r="M877" s="8">
        <v>6</v>
      </c>
      <c r="N877" s="5">
        <v>40.61</v>
      </c>
      <c r="O877" s="6">
        <v>0.05</v>
      </c>
      <c r="P877" s="5">
        <v>15.14</v>
      </c>
      <c r="Q877" s="5">
        <f t="shared" si="52"/>
        <v>231.47699999999998</v>
      </c>
      <c r="R877" s="5">
        <f t="shared" si="53"/>
        <v>90.84</v>
      </c>
      <c r="S877" s="5">
        <f t="shared" si="54"/>
        <v>140.63699999999997</v>
      </c>
      <c r="T877" s="7">
        <f t="shared" si="55"/>
        <v>0.607563602431343</v>
      </c>
    </row>
    <row r="878" spans="1:20" ht="15.6">
      <c r="A878" s="2">
        <v>1004</v>
      </c>
      <c r="B878" s="3">
        <v>46164</v>
      </c>
      <c r="C878" s="17">
        <f>YEAR(SalesDataTable[[#This Row],[Order Date]])</f>
        <v>2026</v>
      </c>
      <c r="D878" s="19" t="str">
        <f>"Q"&amp;ROUNDUP(MONTH(SalesDataTable[[#This Row],[Order Date]])/3,0)</f>
        <v>Q2</v>
      </c>
      <c r="E878" s="17">
        <f>MONTH(SalesDataTable[[#This Row],[Order Date]])</f>
        <v>5</v>
      </c>
      <c r="F878" s="19" t="str">
        <f>TEXT(SalesDataTable[[#This Row],[Order Date]],"MMM")</f>
        <v>May</v>
      </c>
      <c r="G878" s="4" t="s">
        <v>20</v>
      </c>
      <c r="H878" s="4" t="s">
        <v>47</v>
      </c>
      <c r="I878" s="4" t="s">
        <v>2</v>
      </c>
      <c r="J878" s="4" t="s">
        <v>16</v>
      </c>
      <c r="K878" s="4" t="s">
        <v>14</v>
      </c>
      <c r="L878" s="4" t="s">
        <v>15</v>
      </c>
      <c r="M878" s="8">
        <v>2</v>
      </c>
      <c r="N878" s="5">
        <v>36.86</v>
      </c>
      <c r="O878" s="6">
        <v>0.05</v>
      </c>
      <c r="P878" s="5">
        <v>13.85</v>
      </c>
      <c r="Q878" s="5">
        <f t="shared" si="52"/>
        <v>70.033999999999992</v>
      </c>
      <c r="R878" s="5">
        <f t="shared" si="53"/>
        <v>27.7</v>
      </c>
      <c r="S878" s="5">
        <f t="shared" si="54"/>
        <v>42.333999999999989</v>
      </c>
      <c r="T878" s="7">
        <f t="shared" si="55"/>
        <v>0.60447782505640113</v>
      </c>
    </row>
    <row r="879" spans="1:20" ht="15.6">
      <c r="A879" s="2">
        <v>1012</v>
      </c>
      <c r="B879" s="3">
        <v>46164</v>
      </c>
      <c r="C879" s="17">
        <f>YEAR(SalesDataTable[[#This Row],[Order Date]])</f>
        <v>2026</v>
      </c>
      <c r="D879" s="19" t="str">
        <f>"Q"&amp;ROUNDUP(MONTH(SalesDataTable[[#This Row],[Order Date]])/3,0)</f>
        <v>Q2</v>
      </c>
      <c r="E879" s="17">
        <f>MONTH(SalesDataTable[[#This Row],[Order Date]])</f>
        <v>5</v>
      </c>
      <c r="F879" s="19" t="str">
        <f>TEXT(SalesDataTable[[#This Row],[Order Date]],"MMM")</f>
        <v>May</v>
      </c>
      <c r="G879" s="4" t="s">
        <v>6</v>
      </c>
      <c r="H879" s="4" t="s">
        <v>27</v>
      </c>
      <c r="I879" s="4" t="s">
        <v>2</v>
      </c>
      <c r="J879" s="4" t="s">
        <v>13</v>
      </c>
      <c r="K879" s="4" t="s">
        <v>9</v>
      </c>
      <c r="L879" s="4" t="s">
        <v>37</v>
      </c>
      <c r="M879" s="8">
        <v>3</v>
      </c>
      <c r="N879" s="5">
        <v>156.74</v>
      </c>
      <c r="O879" s="6">
        <v>0</v>
      </c>
      <c r="P879" s="5">
        <v>79.819999999999993</v>
      </c>
      <c r="Q879" s="5">
        <f t="shared" si="52"/>
        <v>470.22</v>
      </c>
      <c r="R879" s="5">
        <f t="shared" si="53"/>
        <v>239.45999999999998</v>
      </c>
      <c r="S879" s="5">
        <f t="shared" si="54"/>
        <v>230.76000000000005</v>
      </c>
      <c r="T879" s="7">
        <f t="shared" si="55"/>
        <v>0.49074901110118674</v>
      </c>
    </row>
    <row r="880" spans="1:20" ht="15.6">
      <c r="A880" s="2">
        <v>2180</v>
      </c>
      <c r="B880" s="3">
        <v>46164</v>
      </c>
      <c r="C880" s="17">
        <f>YEAR(SalesDataTable[[#This Row],[Order Date]])</f>
        <v>2026</v>
      </c>
      <c r="D880" s="19" t="str">
        <f>"Q"&amp;ROUNDUP(MONTH(SalesDataTable[[#This Row],[Order Date]])/3,0)</f>
        <v>Q2</v>
      </c>
      <c r="E880" s="17">
        <f>MONTH(SalesDataTable[[#This Row],[Order Date]])</f>
        <v>5</v>
      </c>
      <c r="F880" s="19" t="str">
        <f>TEXT(SalesDataTable[[#This Row],[Order Date]],"MMM")</f>
        <v>May</v>
      </c>
      <c r="G880" s="4" t="s">
        <v>0</v>
      </c>
      <c r="H880" s="4" t="s">
        <v>36</v>
      </c>
      <c r="I880" s="4" t="s">
        <v>8</v>
      </c>
      <c r="J880" s="4" t="s">
        <v>3</v>
      </c>
      <c r="K880" s="4" t="s">
        <v>4</v>
      </c>
      <c r="L880" s="4" t="s">
        <v>22</v>
      </c>
      <c r="M880" s="8">
        <v>3</v>
      </c>
      <c r="N880" s="5">
        <v>51.04</v>
      </c>
      <c r="O880" s="6">
        <v>0.2</v>
      </c>
      <c r="P880" s="5">
        <v>22.32</v>
      </c>
      <c r="Q880" s="5">
        <f t="shared" si="52"/>
        <v>122.49600000000001</v>
      </c>
      <c r="R880" s="5">
        <f t="shared" si="53"/>
        <v>66.960000000000008</v>
      </c>
      <c r="S880" s="5">
        <f t="shared" si="54"/>
        <v>55.536000000000001</v>
      </c>
      <c r="T880" s="7">
        <f t="shared" si="55"/>
        <v>0.45336990595611282</v>
      </c>
    </row>
    <row r="881" spans="1:20" ht="15.6">
      <c r="A881" s="2">
        <v>3659</v>
      </c>
      <c r="B881" s="3">
        <v>46164</v>
      </c>
      <c r="C881" s="17">
        <f>YEAR(SalesDataTable[[#This Row],[Order Date]])</f>
        <v>2026</v>
      </c>
      <c r="D881" s="19" t="str">
        <f>"Q"&amp;ROUNDUP(MONTH(SalesDataTable[[#This Row],[Order Date]])/3,0)</f>
        <v>Q2</v>
      </c>
      <c r="E881" s="17">
        <f>MONTH(SalesDataTable[[#This Row],[Order Date]])</f>
        <v>5</v>
      </c>
      <c r="F881" s="19" t="str">
        <f>TEXT(SalesDataTable[[#This Row],[Order Date]],"MMM")</f>
        <v>May</v>
      </c>
      <c r="G881" s="4" t="s">
        <v>20</v>
      </c>
      <c r="H881" s="4" t="s">
        <v>47</v>
      </c>
      <c r="I881" s="4" t="s">
        <v>19</v>
      </c>
      <c r="J881" s="4" t="s">
        <v>13</v>
      </c>
      <c r="K881" s="4" t="s">
        <v>9</v>
      </c>
      <c r="L881" s="4" t="s">
        <v>10</v>
      </c>
      <c r="M881" s="8">
        <v>2</v>
      </c>
      <c r="N881" s="5">
        <v>93.55</v>
      </c>
      <c r="O881" s="6">
        <v>0</v>
      </c>
      <c r="P881" s="5">
        <v>44.31</v>
      </c>
      <c r="Q881" s="5">
        <f t="shared" si="52"/>
        <v>187.1</v>
      </c>
      <c r="R881" s="5">
        <f t="shared" si="53"/>
        <v>88.62</v>
      </c>
      <c r="S881" s="5">
        <f t="shared" si="54"/>
        <v>98.47999999999999</v>
      </c>
      <c r="T881" s="7">
        <f t="shared" si="55"/>
        <v>0.52634954569748793</v>
      </c>
    </row>
    <row r="882" spans="1:20" ht="15.6">
      <c r="A882" s="2">
        <v>3775</v>
      </c>
      <c r="B882" s="3">
        <v>46164</v>
      </c>
      <c r="C882" s="17">
        <f>YEAR(SalesDataTable[[#This Row],[Order Date]])</f>
        <v>2026</v>
      </c>
      <c r="D882" s="19" t="str">
        <f>"Q"&amp;ROUNDUP(MONTH(SalesDataTable[[#This Row],[Order Date]])/3,0)</f>
        <v>Q2</v>
      </c>
      <c r="E882" s="17">
        <f>MONTH(SalesDataTable[[#This Row],[Order Date]])</f>
        <v>5</v>
      </c>
      <c r="F882" s="19" t="str">
        <f>TEXT(SalesDataTable[[#This Row],[Order Date]],"MMM")</f>
        <v>May</v>
      </c>
      <c r="G882" s="4" t="s">
        <v>11</v>
      </c>
      <c r="H882" s="4" t="s">
        <v>12</v>
      </c>
      <c r="I882" s="4" t="s">
        <v>2</v>
      </c>
      <c r="J882" s="4" t="s">
        <v>16</v>
      </c>
      <c r="K882" s="4" t="s">
        <v>14</v>
      </c>
      <c r="L882" s="4" t="s">
        <v>44</v>
      </c>
      <c r="M882" s="8">
        <v>1</v>
      </c>
      <c r="N882" s="5">
        <v>131.74</v>
      </c>
      <c r="O882" s="6">
        <v>0</v>
      </c>
      <c r="P882" s="5">
        <v>66.650000000000006</v>
      </c>
      <c r="Q882" s="5">
        <f t="shared" si="52"/>
        <v>131.74</v>
      </c>
      <c r="R882" s="5">
        <f t="shared" si="53"/>
        <v>66.650000000000006</v>
      </c>
      <c r="S882" s="5">
        <f t="shared" si="54"/>
        <v>65.09</v>
      </c>
      <c r="T882" s="7">
        <f t="shared" si="55"/>
        <v>0.49407924700166994</v>
      </c>
    </row>
    <row r="883" spans="1:20" ht="15.6">
      <c r="A883" s="2">
        <v>4071</v>
      </c>
      <c r="B883" s="3">
        <v>46164</v>
      </c>
      <c r="C883" s="17">
        <f>YEAR(SalesDataTable[[#This Row],[Order Date]])</f>
        <v>2026</v>
      </c>
      <c r="D883" s="19" t="str">
        <f>"Q"&amp;ROUNDUP(MONTH(SalesDataTable[[#This Row],[Order Date]])/3,0)</f>
        <v>Q2</v>
      </c>
      <c r="E883" s="17">
        <f>MONTH(SalesDataTable[[#This Row],[Order Date]])</f>
        <v>5</v>
      </c>
      <c r="F883" s="19" t="str">
        <f>TEXT(SalesDataTable[[#This Row],[Order Date]],"MMM")</f>
        <v>May</v>
      </c>
      <c r="G883" s="4" t="s">
        <v>20</v>
      </c>
      <c r="H883" s="4" t="s">
        <v>33</v>
      </c>
      <c r="I883" s="4" t="s">
        <v>2</v>
      </c>
      <c r="J883" s="4" t="s">
        <v>13</v>
      </c>
      <c r="K883" s="4" t="s">
        <v>9</v>
      </c>
      <c r="L883" s="4" t="s">
        <v>10</v>
      </c>
      <c r="M883" s="8">
        <v>5</v>
      </c>
      <c r="N883" s="5">
        <v>91.79</v>
      </c>
      <c r="O883" s="6">
        <v>0.05</v>
      </c>
      <c r="P883" s="5">
        <v>44.48</v>
      </c>
      <c r="Q883" s="5">
        <f t="shared" si="52"/>
        <v>436.0025</v>
      </c>
      <c r="R883" s="5">
        <f t="shared" si="53"/>
        <v>222.39999999999998</v>
      </c>
      <c r="S883" s="5">
        <f t="shared" si="54"/>
        <v>213.60250000000002</v>
      </c>
      <c r="T883" s="7">
        <f t="shared" si="55"/>
        <v>0.48991118170193981</v>
      </c>
    </row>
    <row r="884" spans="1:20" ht="15.6">
      <c r="A884" s="2">
        <v>5137</v>
      </c>
      <c r="B884" s="3">
        <v>46164</v>
      </c>
      <c r="C884" s="17">
        <f>YEAR(SalesDataTable[[#This Row],[Order Date]])</f>
        <v>2026</v>
      </c>
      <c r="D884" s="19" t="str">
        <f>"Q"&amp;ROUNDUP(MONTH(SalesDataTable[[#This Row],[Order Date]])/3,0)</f>
        <v>Q2</v>
      </c>
      <c r="E884" s="17">
        <f>MONTH(SalesDataTable[[#This Row],[Order Date]])</f>
        <v>5</v>
      </c>
      <c r="F884" s="19" t="str">
        <f>TEXT(SalesDataTable[[#This Row],[Order Date]],"MMM")</f>
        <v>May</v>
      </c>
      <c r="G884" s="4" t="s">
        <v>20</v>
      </c>
      <c r="H884" s="4" t="s">
        <v>47</v>
      </c>
      <c r="I884" s="4" t="s">
        <v>2</v>
      </c>
      <c r="J884" s="4" t="s">
        <v>16</v>
      </c>
      <c r="K884" s="4" t="s">
        <v>9</v>
      </c>
      <c r="L884" s="4" t="s">
        <v>37</v>
      </c>
      <c r="M884" s="8">
        <v>4</v>
      </c>
      <c r="N884" s="5">
        <v>155.4</v>
      </c>
      <c r="O884" s="6">
        <v>0.05</v>
      </c>
      <c r="P884" s="5">
        <v>77.31</v>
      </c>
      <c r="Q884" s="5">
        <f t="shared" si="52"/>
        <v>590.52</v>
      </c>
      <c r="R884" s="5">
        <f t="shared" si="53"/>
        <v>309.24</v>
      </c>
      <c r="S884" s="5">
        <f t="shared" si="54"/>
        <v>281.27999999999997</v>
      </c>
      <c r="T884" s="7">
        <f t="shared" si="55"/>
        <v>0.47632595001016048</v>
      </c>
    </row>
    <row r="885" spans="1:20" ht="15.6">
      <c r="A885" s="2">
        <v>133</v>
      </c>
      <c r="B885" s="3">
        <v>46165</v>
      </c>
      <c r="C885" s="17">
        <f>YEAR(SalesDataTable[[#This Row],[Order Date]])</f>
        <v>2026</v>
      </c>
      <c r="D885" s="19" t="str">
        <f>"Q"&amp;ROUNDUP(MONTH(SalesDataTable[[#This Row],[Order Date]])/3,0)</f>
        <v>Q2</v>
      </c>
      <c r="E885" s="17">
        <f>MONTH(SalesDataTable[[#This Row],[Order Date]])</f>
        <v>5</v>
      </c>
      <c r="F885" s="19" t="str">
        <f>TEXT(SalesDataTable[[#This Row],[Order Date]],"MMM")</f>
        <v>May</v>
      </c>
      <c r="G885" s="4" t="s">
        <v>6</v>
      </c>
      <c r="H885" s="4" t="s">
        <v>7</v>
      </c>
      <c r="I885" s="4" t="s">
        <v>2</v>
      </c>
      <c r="J885" s="4" t="s">
        <v>13</v>
      </c>
      <c r="K885" s="4" t="s">
        <v>14</v>
      </c>
      <c r="L885" s="4" t="s">
        <v>15</v>
      </c>
      <c r="M885" s="8">
        <v>1</v>
      </c>
      <c r="N885" s="5">
        <v>36.57</v>
      </c>
      <c r="O885" s="6">
        <v>0.05</v>
      </c>
      <c r="P885" s="5">
        <v>13.33</v>
      </c>
      <c r="Q885" s="5">
        <f t="shared" si="52"/>
        <v>34.741500000000002</v>
      </c>
      <c r="R885" s="5">
        <f t="shared" si="53"/>
        <v>13.33</v>
      </c>
      <c r="S885" s="5">
        <f t="shared" si="54"/>
        <v>21.411500000000004</v>
      </c>
      <c r="T885" s="7">
        <f t="shared" si="55"/>
        <v>0.61630902522919284</v>
      </c>
    </row>
    <row r="886" spans="1:20" ht="15.6">
      <c r="A886" s="2">
        <v>1385</v>
      </c>
      <c r="B886" s="3">
        <v>46165</v>
      </c>
      <c r="C886" s="17">
        <f>YEAR(SalesDataTable[[#This Row],[Order Date]])</f>
        <v>2026</v>
      </c>
      <c r="D886" s="19" t="str">
        <f>"Q"&amp;ROUNDUP(MONTH(SalesDataTable[[#This Row],[Order Date]])/3,0)</f>
        <v>Q2</v>
      </c>
      <c r="E886" s="17">
        <f>MONTH(SalesDataTable[[#This Row],[Order Date]])</f>
        <v>5</v>
      </c>
      <c r="F886" s="19" t="str">
        <f>TEXT(SalesDataTable[[#This Row],[Order Date]],"MMM")</f>
        <v>May</v>
      </c>
      <c r="G886" s="4" t="s">
        <v>11</v>
      </c>
      <c r="H886" s="4" t="s">
        <v>52</v>
      </c>
      <c r="I886" s="4" t="s">
        <v>2</v>
      </c>
      <c r="J886" s="4" t="s">
        <v>13</v>
      </c>
      <c r="K886" s="4" t="s">
        <v>4</v>
      </c>
      <c r="L886" s="4" t="s">
        <v>26</v>
      </c>
      <c r="M886" s="8">
        <v>2</v>
      </c>
      <c r="N886" s="5">
        <v>41.19</v>
      </c>
      <c r="O886" s="6">
        <v>0</v>
      </c>
      <c r="P886" s="5">
        <v>17.190000000000001</v>
      </c>
      <c r="Q886" s="5">
        <f t="shared" si="52"/>
        <v>82.38</v>
      </c>
      <c r="R886" s="5">
        <f t="shared" si="53"/>
        <v>34.380000000000003</v>
      </c>
      <c r="S886" s="5">
        <f t="shared" si="54"/>
        <v>47.999999999999993</v>
      </c>
      <c r="T886" s="7">
        <f t="shared" si="55"/>
        <v>0.58266569555717407</v>
      </c>
    </row>
    <row r="887" spans="1:20" ht="15.6">
      <c r="A887" s="2">
        <v>1597</v>
      </c>
      <c r="B887" s="3">
        <v>46165</v>
      </c>
      <c r="C887" s="17">
        <f>YEAR(SalesDataTable[[#This Row],[Order Date]])</f>
        <v>2026</v>
      </c>
      <c r="D887" s="19" t="str">
        <f>"Q"&amp;ROUNDUP(MONTH(SalesDataTable[[#This Row],[Order Date]])/3,0)</f>
        <v>Q2</v>
      </c>
      <c r="E887" s="17">
        <f>MONTH(SalesDataTable[[#This Row],[Order Date]])</f>
        <v>5</v>
      </c>
      <c r="F887" s="19" t="str">
        <f>TEXT(SalesDataTable[[#This Row],[Order Date]],"MMM")</f>
        <v>May</v>
      </c>
      <c r="G887" s="4" t="s">
        <v>20</v>
      </c>
      <c r="H887" s="4" t="s">
        <v>33</v>
      </c>
      <c r="I887" s="4" t="s">
        <v>2</v>
      </c>
      <c r="J887" s="4" t="s">
        <v>3</v>
      </c>
      <c r="K887" s="4" t="s">
        <v>14</v>
      </c>
      <c r="L887" s="4" t="s">
        <v>44</v>
      </c>
      <c r="M887" s="8">
        <v>1</v>
      </c>
      <c r="N887" s="5">
        <v>136.66999999999999</v>
      </c>
      <c r="O887" s="6">
        <v>0.05</v>
      </c>
      <c r="P887" s="5">
        <v>67.099999999999994</v>
      </c>
      <c r="Q887" s="5">
        <f t="shared" si="52"/>
        <v>129.83649999999997</v>
      </c>
      <c r="R887" s="5">
        <f t="shared" si="53"/>
        <v>67.099999999999994</v>
      </c>
      <c r="S887" s="5">
        <f t="shared" si="54"/>
        <v>62.736499999999978</v>
      </c>
      <c r="T887" s="7">
        <f t="shared" si="55"/>
        <v>0.48319617364916639</v>
      </c>
    </row>
    <row r="888" spans="1:20" ht="15.6">
      <c r="A888" s="2">
        <v>2273</v>
      </c>
      <c r="B888" s="3">
        <v>46165</v>
      </c>
      <c r="C888" s="17">
        <f>YEAR(SalesDataTable[[#This Row],[Order Date]])</f>
        <v>2026</v>
      </c>
      <c r="D888" s="19" t="str">
        <f>"Q"&amp;ROUNDUP(MONTH(SalesDataTable[[#This Row],[Order Date]])/3,0)</f>
        <v>Q2</v>
      </c>
      <c r="E888" s="17">
        <f>MONTH(SalesDataTable[[#This Row],[Order Date]])</f>
        <v>5</v>
      </c>
      <c r="F888" s="19" t="str">
        <f>TEXT(SalesDataTable[[#This Row],[Order Date]],"MMM")</f>
        <v>May</v>
      </c>
      <c r="G888" s="4" t="s">
        <v>11</v>
      </c>
      <c r="H888" s="4" t="s">
        <v>12</v>
      </c>
      <c r="I888" s="4" t="s">
        <v>19</v>
      </c>
      <c r="J888" s="4" t="s">
        <v>13</v>
      </c>
      <c r="K888" s="4" t="s">
        <v>34</v>
      </c>
      <c r="L888" s="4" t="s">
        <v>42</v>
      </c>
      <c r="M888" s="8">
        <v>2</v>
      </c>
      <c r="N888" s="5">
        <v>35.700000000000003</v>
      </c>
      <c r="O888" s="6">
        <v>0</v>
      </c>
      <c r="P888" s="5">
        <v>13.52</v>
      </c>
      <c r="Q888" s="5">
        <f t="shared" si="52"/>
        <v>71.400000000000006</v>
      </c>
      <c r="R888" s="5">
        <f t="shared" si="53"/>
        <v>27.04</v>
      </c>
      <c r="S888" s="5">
        <f t="shared" si="54"/>
        <v>44.360000000000007</v>
      </c>
      <c r="T888" s="7">
        <f t="shared" si="55"/>
        <v>0.62128851540616248</v>
      </c>
    </row>
    <row r="889" spans="1:20" ht="15.6">
      <c r="A889" s="2">
        <v>2931</v>
      </c>
      <c r="B889" s="3">
        <v>46165</v>
      </c>
      <c r="C889" s="17">
        <f>YEAR(SalesDataTable[[#This Row],[Order Date]])</f>
        <v>2026</v>
      </c>
      <c r="D889" s="19" t="str">
        <f>"Q"&amp;ROUNDUP(MONTH(SalesDataTable[[#This Row],[Order Date]])/3,0)</f>
        <v>Q2</v>
      </c>
      <c r="E889" s="17">
        <f>MONTH(SalesDataTable[[#This Row],[Order Date]])</f>
        <v>5</v>
      </c>
      <c r="F889" s="19" t="str">
        <f>TEXT(SalesDataTable[[#This Row],[Order Date]],"MMM")</f>
        <v>May</v>
      </c>
      <c r="G889" s="4" t="s">
        <v>0</v>
      </c>
      <c r="H889" s="4" t="s">
        <v>1</v>
      </c>
      <c r="I889" s="4" t="s">
        <v>2</v>
      </c>
      <c r="J889" s="4" t="s">
        <v>3</v>
      </c>
      <c r="K889" s="4" t="s">
        <v>4</v>
      </c>
      <c r="L889" s="4" t="s">
        <v>30</v>
      </c>
      <c r="M889" s="8">
        <v>1</v>
      </c>
      <c r="N889" s="5">
        <v>100.87</v>
      </c>
      <c r="O889" s="6">
        <v>0</v>
      </c>
      <c r="P889" s="5">
        <v>50.4</v>
      </c>
      <c r="Q889" s="5">
        <f t="shared" si="52"/>
        <v>100.87</v>
      </c>
      <c r="R889" s="5">
        <f t="shared" si="53"/>
        <v>50.4</v>
      </c>
      <c r="S889" s="5">
        <f t="shared" si="54"/>
        <v>50.470000000000006</v>
      </c>
      <c r="T889" s="7">
        <f t="shared" si="55"/>
        <v>0.5003469812630118</v>
      </c>
    </row>
    <row r="890" spans="1:20" ht="15.6">
      <c r="A890" s="2">
        <v>4143</v>
      </c>
      <c r="B890" s="3">
        <v>46165</v>
      </c>
      <c r="C890" s="17">
        <f>YEAR(SalesDataTable[[#This Row],[Order Date]])</f>
        <v>2026</v>
      </c>
      <c r="D890" s="19" t="str">
        <f>"Q"&amp;ROUNDUP(MONTH(SalesDataTable[[#This Row],[Order Date]])/3,0)</f>
        <v>Q2</v>
      </c>
      <c r="E890" s="17">
        <f>MONTH(SalesDataTable[[#This Row],[Order Date]])</f>
        <v>5</v>
      </c>
      <c r="F890" s="19" t="str">
        <f>TEXT(SalesDataTable[[#This Row],[Order Date]],"MMM")</f>
        <v>May</v>
      </c>
      <c r="G890" s="4" t="s">
        <v>11</v>
      </c>
      <c r="H890" s="4" t="s">
        <v>52</v>
      </c>
      <c r="I890" s="4" t="s">
        <v>19</v>
      </c>
      <c r="J890" s="4" t="s">
        <v>3</v>
      </c>
      <c r="K890" s="4" t="s">
        <v>14</v>
      </c>
      <c r="L890" s="4" t="s">
        <v>44</v>
      </c>
      <c r="M890" s="8">
        <v>1</v>
      </c>
      <c r="N890" s="5">
        <v>130.80000000000001</v>
      </c>
      <c r="O890" s="6">
        <v>0</v>
      </c>
      <c r="P890" s="5">
        <v>68.7</v>
      </c>
      <c r="Q890" s="5">
        <f t="shared" si="52"/>
        <v>130.80000000000001</v>
      </c>
      <c r="R890" s="5">
        <f t="shared" si="53"/>
        <v>68.7</v>
      </c>
      <c r="S890" s="5">
        <f t="shared" si="54"/>
        <v>62.100000000000009</v>
      </c>
      <c r="T890" s="7">
        <f t="shared" si="55"/>
        <v>0.4747706422018349</v>
      </c>
    </row>
    <row r="891" spans="1:20" ht="15.6">
      <c r="A891" s="2">
        <v>4504</v>
      </c>
      <c r="B891" s="3">
        <v>46165</v>
      </c>
      <c r="C891" s="17">
        <f>YEAR(SalesDataTable[[#This Row],[Order Date]])</f>
        <v>2026</v>
      </c>
      <c r="D891" s="19" t="str">
        <f>"Q"&amp;ROUNDUP(MONTH(SalesDataTable[[#This Row],[Order Date]])/3,0)</f>
        <v>Q2</v>
      </c>
      <c r="E891" s="17">
        <f>MONTH(SalesDataTable[[#This Row],[Order Date]])</f>
        <v>5</v>
      </c>
      <c r="F891" s="19" t="str">
        <f>TEXT(SalesDataTable[[#This Row],[Order Date]],"MMM")</f>
        <v>May</v>
      </c>
      <c r="G891" s="4" t="s">
        <v>0</v>
      </c>
      <c r="H891" s="4" t="s">
        <v>36</v>
      </c>
      <c r="I891" s="4" t="s">
        <v>28</v>
      </c>
      <c r="J891" s="4" t="s">
        <v>3</v>
      </c>
      <c r="K891" s="4" t="s">
        <v>9</v>
      </c>
      <c r="L891" s="4" t="s">
        <v>37</v>
      </c>
      <c r="M891" s="8">
        <v>1</v>
      </c>
      <c r="N891" s="5">
        <v>153.88999999999999</v>
      </c>
      <c r="O891" s="6">
        <v>0</v>
      </c>
      <c r="P891" s="5">
        <v>79.64</v>
      </c>
      <c r="Q891" s="5">
        <f t="shared" si="52"/>
        <v>153.88999999999999</v>
      </c>
      <c r="R891" s="5">
        <f t="shared" si="53"/>
        <v>79.64</v>
      </c>
      <c r="S891" s="5">
        <f t="shared" si="54"/>
        <v>74.249999999999986</v>
      </c>
      <c r="T891" s="7">
        <f t="shared" si="55"/>
        <v>0.4824874910650464</v>
      </c>
    </row>
    <row r="892" spans="1:20" ht="15.6">
      <c r="A892" s="2">
        <v>656</v>
      </c>
      <c r="B892" s="3">
        <v>46166</v>
      </c>
      <c r="C892" s="17">
        <f>YEAR(SalesDataTable[[#This Row],[Order Date]])</f>
        <v>2026</v>
      </c>
      <c r="D892" s="19" t="str">
        <f>"Q"&amp;ROUNDUP(MONTH(SalesDataTable[[#This Row],[Order Date]])/3,0)</f>
        <v>Q2</v>
      </c>
      <c r="E892" s="17">
        <f>MONTH(SalesDataTable[[#This Row],[Order Date]])</f>
        <v>5</v>
      </c>
      <c r="F892" s="19" t="str">
        <f>TEXT(SalesDataTable[[#This Row],[Order Date]],"MMM")</f>
        <v>May</v>
      </c>
      <c r="G892" s="4" t="s">
        <v>20</v>
      </c>
      <c r="H892" s="4" t="s">
        <v>31</v>
      </c>
      <c r="I892" s="4" t="s">
        <v>2</v>
      </c>
      <c r="J892" s="4" t="s">
        <v>13</v>
      </c>
      <c r="K892" s="4" t="s">
        <v>23</v>
      </c>
      <c r="L892" s="4" t="s">
        <v>51</v>
      </c>
      <c r="M892" s="8">
        <v>1</v>
      </c>
      <c r="N892" s="5">
        <v>122.51</v>
      </c>
      <c r="O892" s="6">
        <v>0.15</v>
      </c>
      <c r="P892" s="5">
        <v>62.2</v>
      </c>
      <c r="Q892" s="5">
        <f t="shared" si="52"/>
        <v>104.1335</v>
      </c>
      <c r="R892" s="5">
        <f t="shared" si="53"/>
        <v>62.2</v>
      </c>
      <c r="S892" s="5">
        <f t="shared" si="54"/>
        <v>41.933499999999995</v>
      </c>
      <c r="T892" s="7">
        <f t="shared" si="55"/>
        <v>0.40268981643755369</v>
      </c>
    </row>
    <row r="893" spans="1:20" ht="15.6">
      <c r="A893" s="2">
        <v>979</v>
      </c>
      <c r="B893" s="3">
        <v>46166</v>
      </c>
      <c r="C893" s="17">
        <f>YEAR(SalesDataTable[[#This Row],[Order Date]])</f>
        <v>2026</v>
      </c>
      <c r="D893" s="19" t="str">
        <f>"Q"&amp;ROUNDUP(MONTH(SalesDataTable[[#This Row],[Order Date]])/3,0)</f>
        <v>Q2</v>
      </c>
      <c r="E893" s="17">
        <f>MONTH(SalesDataTable[[#This Row],[Order Date]])</f>
        <v>5</v>
      </c>
      <c r="F893" s="19" t="str">
        <f>TEXT(SalesDataTable[[#This Row],[Order Date]],"MMM")</f>
        <v>May</v>
      </c>
      <c r="G893" s="4" t="s">
        <v>20</v>
      </c>
      <c r="H893" s="4" t="s">
        <v>21</v>
      </c>
      <c r="I893" s="4" t="s">
        <v>8</v>
      </c>
      <c r="J893" s="4" t="s">
        <v>3</v>
      </c>
      <c r="K893" s="4" t="s">
        <v>4</v>
      </c>
      <c r="L893" s="4" t="s">
        <v>5</v>
      </c>
      <c r="M893" s="8">
        <v>8</v>
      </c>
      <c r="N893" s="5">
        <v>79.94</v>
      </c>
      <c r="O893" s="6">
        <v>0.15</v>
      </c>
      <c r="P893" s="5">
        <v>41.65</v>
      </c>
      <c r="Q893" s="5">
        <f t="shared" si="52"/>
        <v>543.59199999999998</v>
      </c>
      <c r="R893" s="5">
        <f t="shared" si="53"/>
        <v>333.2</v>
      </c>
      <c r="S893" s="5">
        <f t="shared" si="54"/>
        <v>210.392</v>
      </c>
      <c r="T893" s="7">
        <f t="shared" si="55"/>
        <v>0.38704028021015763</v>
      </c>
    </row>
    <row r="894" spans="1:20" ht="15.6">
      <c r="A894" s="2">
        <v>1510</v>
      </c>
      <c r="B894" s="3">
        <v>46166</v>
      </c>
      <c r="C894" s="17">
        <f>YEAR(SalesDataTable[[#This Row],[Order Date]])</f>
        <v>2026</v>
      </c>
      <c r="D894" s="19" t="str">
        <f>"Q"&amp;ROUNDUP(MONTH(SalesDataTable[[#This Row],[Order Date]])/3,0)</f>
        <v>Q2</v>
      </c>
      <c r="E894" s="17">
        <f>MONTH(SalesDataTable[[#This Row],[Order Date]])</f>
        <v>5</v>
      </c>
      <c r="F894" s="19" t="str">
        <f>TEXT(SalesDataTable[[#This Row],[Order Date]],"MMM")</f>
        <v>May</v>
      </c>
      <c r="G894" s="4" t="s">
        <v>20</v>
      </c>
      <c r="H894" s="4" t="s">
        <v>31</v>
      </c>
      <c r="I894" s="4" t="s">
        <v>2</v>
      </c>
      <c r="J894" s="4" t="s">
        <v>13</v>
      </c>
      <c r="K894" s="4" t="s">
        <v>4</v>
      </c>
      <c r="L894" s="4" t="s">
        <v>22</v>
      </c>
      <c r="M894" s="8">
        <v>2</v>
      </c>
      <c r="N894" s="5">
        <v>50.78</v>
      </c>
      <c r="O894" s="6">
        <v>0.05</v>
      </c>
      <c r="P894" s="5">
        <v>23.03</v>
      </c>
      <c r="Q894" s="5">
        <f t="shared" si="52"/>
        <v>96.481999999999999</v>
      </c>
      <c r="R894" s="5">
        <f t="shared" si="53"/>
        <v>46.06</v>
      </c>
      <c r="S894" s="5">
        <f t="shared" si="54"/>
        <v>50.421999999999997</v>
      </c>
      <c r="T894" s="7">
        <f t="shared" si="55"/>
        <v>0.52260525279326708</v>
      </c>
    </row>
    <row r="895" spans="1:20" ht="15.6">
      <c r="A895" s="2">
        <v>1959</v>
      </c>
      <c r="B895" s="3">
        <v>46166</v>
      </c>
      <c r="C895" s="17">
        <f>YEAR(SalesDataTable[[#This Row],[Order Date]])</f>
        <v>2026</v>
      </c>
      <c r="D895" s="19" t="str">
        <f>"Q"&amp;ROUNDUP(MONTH(SalesDataTable[[#This Row],[Order Date]])/3,0)</f>
        <v>Q2</v>
      </c>
      <c r="E895" s="17">
        <f>MONTH(SalesDataTable[[#This Row],[Order Date]])</f>
        <v>5</v>
      </c>
      <c r="F895" s="19" t="str">
        <f>TEXT(SalesDataTable[[#This Row],[Order Date]],"MMM")</f>
        <v>May</v>
      </c>
      <c r="G895" s="4" t="s">
        <v>0</v>
      </c>
      <c r="H895" s="4" t="s">
        <v>50</v>
      </c>
      <c r="I895" s="4" t="s">
        <v>28</v>
      </c>
      <c r="J895" s="4" t="s">
        <v>16</v>
      </c>
      <c r="K895" s="4" t="s">
        <v>4</v>
      </c>
      <c r="L895" s="4" t="s">
        <v>5</v>
      </c>
      <c r="M895" s="8">
        <v>2</v>
      </c>
      <c r="N895" s="5">
        <v>80.59</v>
      </c>
      <c r="O895" s="6">
        <v>0.05</v>
      </c>
      <c r="P895" s="5">
        <v>41.44</v>
      </c>
      <c r="Q895" s="5">
        <f t="shared" si="52"/>
        <v>153.12100000000001</v>
      </c>
      <c r="R895" s="5">
        <f t="shared" si="53"/>
        <v>82.88</v>
      </c>
      <c r="S895" s="5">
        <f t="shared" si="54"/>
        <v>70.241000000000014</v>
      </c>
      <c r="T895" s="7">
        <f t="shared" si="55"/>
        <v>0.45872871781140412</v>
      </c>
    </row>
    <row r="896" spans="1:20" ht="15.6">
      <c r="A896" s="2">
        <v>2089</v>
      </c>
      <c r="B896" s="3">
        <v>46166</v>
      </c>
      <c r="C896" s="17">
        <f>YEAR(SalesDataTable[[#This Row],[Order Date]])</f>
        <v>2026</v>
      </c>
      <c r="D896" s="19" t="str">
        <f>"Q"&amp;ROUNDUP(MONTH(SalesDataTable[[#This Row],[Order Date]])/3,0)</f>
        <v>Q2</v>
      </c>
      <c r="E896" s="17">
        <f>MONTH(SalesDataTable[[#This Row],[Order Date]])</f>
        <v>5</v>
      </c>
      <c r="F896" s="19" t="str">
        <f>TEXT(SalesDataTable[[#This Row],[Order Date]],"MMM")</f>
        <v>May</v>
      </c>
      <c r="G896" s="4" t="s">
        <v>0</v>
      </c>
      <c r="H896" s="4" t="s">
        <v>50</v>
      </c>
      <c r="I896" s="4" t="s">
        <v>28</v>
      </c>
      <c r="J896" s="4" t="s">
        <v>13</v>
      </c>
      <c r="K896" s="4" t="s">
        <v>34</v>
      </c>
      <c r="L896" s="4" t="s">
        <v>42</v>
      </c>
      <c r="M896" s="8">
        <v>3</v>
      </c>
      <c r="N896" s="5">
        <v>35.75</v>
      </c>
      <c r="O896" s="6">
        <v>0.15</v>
      </c>
      <c r="P896" s="5">
        <v>13.54</v>
      </c>
      <c r="Q896" s="5">
        <f t="shared" si="52"/>
        <v>91.162499999999994</v>
      </c>
      <c r="R896" s="5">
        <f t="shared" si="53"/>
        <v>40.619999999999997</v>
      </c>
      <c r="S896" s="5">
        <f t="shared" si="54"/>
        <v>50.542499999999997</v>
      </c>
      <c r="T896" s="7">
        <f t="shared" si="55"/>
        <v>0.55442204853969557</v>
      </c>
    </row>
    <row r="897" spans="1:20" ht="15.6">
      <c r="A897" s="2">
        <v>2446</v>
      </c>
      <c r="B897" s="3">
        <v>46166</v>
      </c>
      <c r="C897" s="17">
        <f>YEAR(SalesDataTable[[#This Row],[Order Date]])</f>
        <v>2026</v>
      </c>
      <c r="D897" s="19" t="str">
        <f>"Q"&amp;ROUNDUP(MONTH(SalesDataTable[[#This Row],[Order Date]])/3,0)</f>
        <v>Q2</v>
      </c>
      <c r="E897" s="17">
        <f>MONTH(SalesDataTable[[#This Row],[Order Date]])</f>
        <v>5</v>
      </c>
      <c r="F897" s="19" t="str">
        <f>TEXT(SalesDataTable[[#This Row],[Order Date]],"MMM")</f>
        <v>May</v>
      </c>
      <c r="G897" s="4" t="s">
        <v>6</v>
      </c>
      <c r="H897" s="4" t="s">
        <v>43</v>
      </c>
      <c r="I897" s="4" t="s">
        <v>2</v>
      </c>
      <c r="J897" s="4" t="s">
        <v>13</v>
      </c>
      <c r="K897" s="4" t="s">
        <v>23</v>
      </c>
      <c r="L897" s="4" t="s">
        <v>29</v>
      </c>
      <c r="M897" s="8">
        <v>5</v>
      </c>
      <c r="N897" s="5">
        <v>195.78</v>
      </c>
      <c r="O897" s="6">
        <v>0.1</v>
      </c>
      <c r="P897" s="5">
        <v>101.98</v>
      </c>
      <c r="Q897" s="5">
        <f t="shared" si="52"/>
        <v>881.01</v>
      </c>
      <c r="R897" s="5">
        <f t="shared" si="53"/>
        <v>509.90000000000003</v>
      </c>
      <c r="S897" s="5">
        <f t="shared" si="54"/>
        <v>371.10999999999996</v>
      </c>
      <c r="T897" s="7">
        <f t="shared" si="55"/>
        <v>0.4212324491208953</v>
      </c>
    </row>
    <row r="898" spans="1:20" ht="15.6">
      <c r="A898" s="2">
        <v>2847</v>
      </c>
      <c r="B898" s="3">
        <v>46166</v>
      </c>
      <c r="C898" s="17">
        <f>YEAR(SalesDataTable[[#This Row],[Order Date]])</f>
        <v>2026</v>
      </c>
      <c r="D898" s="19" t="str">
        <f>"Q"&amp;ROUNDUP(MONTH(SalesDataTable[[#This Row],[Order Date]])/3,0)</f>
        <v>Q2</v>
      </c>
      <c r="E898" s="17">
        <f>MONTH(SalesDataTable[[#This Row],[Order Date]])</f>
        <v>5</v>
      </c>
      <c r="F898" s="19" t="str">
        <f>TEXT(SalesDataTable[[#This Row],[Order Date]],"MMM")</f>
        <v>May</v>
      </c>
      <c r="G898" s="4" t="s">
        <v>20</v>
      </c>
      <c r="H898" s="4" t="s">
        <v>47</v>
      </c>
      <c r="I898" s="4" t="s">
        <v>2</v>
      </c>
      <c r="J898" s="4" t="s">
        <v>3</v>
      </c>
      <c r="K898" s="4" t="s">
        <v>23</v>
      </c>
      <c r="L898" s="4" t="s">
        <v>51</v>
      </c>
      <c r="M898" s="8">
        <v>2</v>
      </c>
      <c r="N898" s="5">
        <v>125.95</v>
      </c>
      <c r="O898" s="6">
        <v>0.05</v>
      </c>
      <c r="P898" s="5">
        <v>61.74</v>
      </c>
      <c r="Q898" s="5">
        <f t="shared" ref="Q898:Q961" si="56">M898*N898*(1-O898)</f>
        <v>239.30500000000001</v>
      </c>
      <c r="R898" s="5">
        <f t="shared" ref="R898:R961" si="57">M898*P898</f>
        <v>123.48</v>
      </c>
      <c r="S898" s="5">
        <f t="shared" ref="S898:S961" si="58">Q898-R898</f>
        <v>115.825</v>
      </c>
      <c r="T898" s="7">
        <f t="shared" ref="T898:T961" si="59">IFERROR(S898/Q898,0)</f>
        <v>0.48400576669940032</v>
      </c>
    </row>
    <row r="899" spans="1:20" ht="15.6">
      <c r="A899" s="2">
        <v>3454</v>
      </c>
      <c r="B899" s="3">
        <v>46166</v>
      </c>
      <c r="C899" s="17">
        <f>YEAR(SalesDataTable[[#This Row],[Order Date]])</f>
        <v>2026</v>
      </c>
      <c r="D899" s="19" t="str">
        <f>"Q"&amp;ROUNDUP(MONTH(SalesDataTable[[#This Row],[Order Date]])/3,0)</f>
        <v>Q2</v>
      </c>
      <c r="E899" s="17">
        <f>MONTH(SalesDataTable[[#This Row],[Order Date]])</f>
        <v>5</v>
      </c>
      <c r="F899" s="19" t="str">
        <f>TEXT(SalesDataTable[[#This Row],[Order Date]],"MMM")</f>
        <v>May</v>
      </c>
      <c r="G899" s="4" t="s">
        <v>20</v>
      </c>
      <c r="H899" s="4" t="s">
        <v>31</v>
      </c>
      <c r="I899" s="4" t="s">
        <v>2</v>
      </c>
      <c r="J899" s="4" t="s">
        <v>13</v>
      </c>
      <c r="K899" s="4" t="s">
        <v>34</v>
      </c>
      <c r="L899" s="4" t="s">
        <v>35</v>
      </c>
      <c r="M899" s="8">
        <v>2</v>
      </c>
      <c r="N899" s="5">
        <v>41.32</v>
      </c>
      <c r="O899" s="6">
        <v>0</v>
      </c>
      <c r="P899" s="5">
        <v>14.91</v>
      </c>
      <c r="Q899" s="5">
        <f t="shared" si="56"/>
        <v>82.64</v>
      </c>
      <c r="R899" s="5">
        <f t="shared" si="57"/>
        <v>29.82</v>
      </c>
      <c r="S899" s="5">
        <f t="shared" si="58"/>
        <v>52.82</v>
      </c>
      <c r="T899" s="7">
        <f t="shared" si="59"/>
        <v>0.63915779283639884</v>
      </c>
    </row>
    <row r="900" spans="1:20" ht="15.6">
      <c r="A900" s="2">
        <v>4472</v>
      </c>
      <c r="B900" s="3">
        <v>46166</v>
      </c>
      <c r="C900" s="17">
        <f>YEAR(SalesDataTable[[#This Row],[Order Date]])</f>
        <v>2026</v>
      </c>
      <c r="D900" s="19" t="str">
        <f>"Q"&amp;ROUNDUP(MONTH(SalesDataTable[[#This Row],[Order Date]])/3,0)</f>
        <v>Q2</v>
      </c>
      <c r="E900" s="17">
        <f>MONTH(SalesDataTable[[#This Row],[Order Date]])</f>
        <v>5</v>
      </c>
      <c r="F900" s="19" t="str">
        <f>TEXT(SalesDataTable[[#This Row],[Order Date]],"MMM")</f>
        <v>May</v>
      </c>
      <c r="G900" s="4" t="s">
        <v>20</v>
      </c>
      <c r="H900" s="4" t="s">
        <v>33</v>
      </c>
      <c r="I900" s="4" t="s">
        <v>28</v>
      </c>
      <c r="J900" s="4" t="s">
        <v>13</v>
      </c>
      <c r="K900" s="4" t="s">
        <v>9</v>
      </c>
      <c r="L900" s="4" t="s">
        <v>17</v>
      </c>
      <c r="M900" s="8">
        <v>2</v>
      </c>
      <c r="N900" s="5">
        <v>144.01</v>
      </c>
      <c r="O900" s="6">
        <v>0</v>
      </c>
      <c r="P900" s="5">
        <v>79.37</v>
      </c>
      <c r="Q900" s="5">
        <f t="shared" si="56"/>
        <v>288.02</v>
      </c>
      <c r="R900" s="5">
        <f t="shared" si="57"/>
        <v>158.74</v>
      </c>
      <c r="S900" s="5">
        <f t="shared" si="58"/>
        <v>129.27999999999997</v>
      </c>
      <c r="T900" s="7">
        <f t="shared" si="59"/>
        <v>0.44885771821401282</v>
      </c>
    </row>
    <row r="901" spans="1:20" ht="15.6">
      <c r="A901" s="2">
        <v>4852</v>
      </c>
      <c r="B901" s="3">
        <v>46166</v>
      </c>
      <c r="C901" s="17">
        <f>YEAR(SalesDataTable[[#This Row],[Order Date]])</f>
        <v>2026</v>
      </c>
      <c r="D901" s="19" t="str">
        <f>"Q"&amp;ROUNDUP(MONTH(SalesDataTable[[#This Row],[Order Date]])/3,0)</f>
        <v>Q2</v>
      </c>
      <c r="E901" s="17">
        <f>MONTH(SalesDataTable[[#This Row],[Order Date]])</f>
        <v>5</v>
      </c>
      <c r="F901" s="19" t="str">
        <f>TEXT(SalesDataTable[[#This Row],[Order Date]],"MMM")</f>
        <v>May</v>
      </c>
      <c r="G901" s="4" t="s">
        <v>0</v>
      </c>
      <c r="H901" s="4" t="s">
        <v>50</v>
      </c>
      <c r="I901" s="4" t="s">
        <v>2</v>
      </c>
      <c r="J901" s="4" t="s">
        <v>16</v>
      </c>
      <c r="K901" s="4" t="s">
        <v>4</v>
      </c>
      <c r="L901" s="4" t="s">
        <v>22</v>
      </c>
      <c r="M901" s="8">
        <v>2</v>
      </c>
      <c r="N901" s="5">
        <v>51.17</v>
      </c>
      <c r="O901" s="6">
        <v>0.05</v>
      </c>
      <c r="P901" s="5">
        <v>21.97</v>
      </c>
      <c r="Q901" s="5">
        <f t="shared" si="56"/>
        <v>97.222999999999999</v>
      </c>
      <c r="R901" s="5">
        <f t="shared" si="57"/>
        <v>43.94</v>
      </c>
      <c r="S901" s="5">
        <f t="shared" si="58"/>
        <v>53.283000000000001</v>
      </c>
      <c r="T901" s="7">
        <f t="shared" si="59"/>
        <v>0.54804932989107513</v>
      </c>
    </row>
    <row r="902" spans="1:20" ht="15.6">
      <c r="A902" s="2">
        <v>4959</v>
      </c>
      <c r="B902" s="3">
        <v>46166</v>
      </c>
      <c r="C902" s="17">
        <f>YEAR(SalesDataTable[[#This Row],[Order Date]])</f>
        <v>2026</v>
      </c>
      <c r="D902" s="19" t="str">
        <f>"Q"&amp;ROUNDUP(MONTH(SalesDataTable[[#This Row],[Order Date]])/3,0)</f>
        <v>Q2</v>
      </c>
      <c r="E902" s="17">
        <f>MONTH(SalesDataTable[[#This Row],[Order Date]])</f>
        <v>5</v>
      </c>
      <c r="F902" s="19" t="str">
        <f>TEXT(SalesDataTable[[#This Row],[Order Date]],"MMM")</f>
        <v>May</v>
      </c>
      <c r="G902" s="4" t="s">
        <v>0</v>
      </c>
      <c r="H902" s="4" t="s">
        <v>1</v>
      </c>
      <c r="I902" s="4" t="s">
        <v>8</v>
      </c>
      <c r="J902" s="4" t="s">
        <v>16</v>
      </c>
      <c r="K902" s="4" t="s">
        <v>23</v>
      </c>
      <c r="L902" s="4" t="s">
        <v>40</v>
      </c>
      <c r="M902" s="8">
        <v>6</v>
      </c>
      <c r="N902" s="5">
        <v>83.58</v>
      </c>
      <c r="O902" s="6">
        <v>0.2</v>
      </c>
      <c r="P902" s="5">
        <v>40.5</v>
      </c>
      <c r="Q902" s="5">
        <f t="shared" si="56"/>
        <v>401.18400000000003</v>
      </c>
      <c r="R902" s="5">
        <f t="shared" si="57"/>
        <v>243</v>
      </c>
      <c r="S902" s="5">
        <f t="shared" si="58"/>
        <v>158.18400000000003</v>
      </c>
      <c r="T902" s="7">
        <f t="shared" si="59"/>
        <v>0.39429289303661169</v>
      </c>
    </row>
    <row r="903" spans="1:20" ht="15.6">
      <c r="A903" s="2">
        <v>5056</v>
      </c>
      <c r="B903" s="3">
        <v>46166</v>
      </c>
      <c r="C903" s="17">
        <f>YEAR(SalesDataTable[[#This Row],[Order Date]])</f>
        <v>2026</v>
      </c>
      <c r="D903" s="19" t="str">
        <f>"Q"&amp;ROUNDUP(MONTH(SalesDataTable[[#This Row],[Order Date]])/3,0)</f>
        <v>Q2</v>
      </c>
      <c r="E903" s="17">
        <f>MONTH(SalesDataTable[[#This Row],[Order Date]])</f>
        <v>5</v>
      </c>
      <c r="F903" s="19" t="str">
        <f>TEXT(SalesDataTable[[#This Row],[Order Date]],"MMM")</f>
        <v>May</v>
      </c>
      <c r="G903" s="4" t="s">
        <v>11</v>
      </c>
      <c r="H903" s="4" t="s">
        <v>52</v>
      </c>
      <c r="I903" s="4" t="s">
        <v>28</v>
      </c>
      <c r="J903" s="4" t="s">
        <v>3</v>
      </c>
      <c r="K903" s="4" t="s">
        <v>23</v>
      </c>
      <c r="L903" s="4" t="s">
        <v>40</v>
      </c>
      <c r="M903" s="8">
        <v>2</v>
      </c>
      <c r="N903" s="5">
        <v>80.010000000000005</v>
      </c>
      <c r="O903" s="6">
        <v>0</v>
      </c>
      <c r="P903" s="5">
        <v>38.54</v>
      </c>
      <c r="Q903" s="5">
        <f t="shared" si="56"/>
        <v>160.02000000000001</v>
      </c>
      <c r="R903" s="5">
        <f t="shared" si="57"/>
        <v>77.08</v>
      </c>
      <c r="S903" s="5">
        <f t="shared" si="58"/>
        <v>82.940000000000012</v>
      </c>
      <c r="T903" s="7">
        <f t="shared" si="59"/>
        <v>0.51831021122359711</v>
      </c>
    </row>
    <row r="904" spans="1:20" ht="15.6">
      <c r="A904" s="2">
        <v>1152</v>
      </c>
      <c r="B904" s="3">
        <v>46167</v>
      </c>
      <c r="C904" s="17">
        <f>YEAR(SalesDataTable[[#This Row],[Order Date]])</f>
        <v>2026</v>
      </c>
      <c r="D904" s="19" t="str">
        <f>"Q"&amp;ROUNDUP(MONTH(SalesDataTable[[#This Row],[Order Date]])/3,0)</f>
        <v>Q2</v>
      </c>
      <c r="E904" s="17">
        <f>MONTH(SalesDataTable[[#This Row],[Order Date]])</f>
        <v>5</v>
      </c>
      <c r="F904" s="19" t="str">
        <f>TEXT(SalesDataTable[[#This Row],[Order Date]],"MMM")</f>
        <v>May</v>
      </c>
      <c r="G904" s="4" t="s">
        <v>20</v>
      </c>
      <c r="H904" s="4" t="s">
        <v>31</v>
      </c>
      <c r="I904" s="4" t="s">
        <v>2</v>
      </c>
      <c r="J904" s="4" t="s">
        <v>13</v>
      </c>
      <c r="K904" s="4" t="s">
        <v>9</v>
      </c>
      <c r="L904" s="4" t="s">
        <v>10</v>
      </c>
      <c r="M904" s="8">
        <v>2</v>
      </c>
      <c r="N904" s="5">
        <v>94.4</v>
      </c>
      <c r="O904" s="6">
        <v>0</v>
      </c>
      <c r="P904" s="5">
        <v>46.39</v>
      </c>
      <c r="Q904" s="5">
        <f t="shared" si="56"/>
        <v>188.8</v>
      </c>
      <c r="R904" s="5">
        <f t="shared" si="57"/>
        <v>92.78</v>
      </c>
      <c r="S904" s="5">
        <f t="shared" si="58"/>
        <v>96.02000000000001</v>
      </c>
      <c r="T904" s="7">
        <f t="shared" si="59"/>
        <v>0.50858050847457625</v>
      </c>
    </row>
    <row r="905" spans="1:20" ht="15.6">
      <c r="A905" s="2">
        <v>3919</v>
      </c>
      <c r="B905" s="3">
        <v>46167</v>
      </c>
      <c r="C905" s="17">
        <f>YEAR(SalesDataTable[[#This Row],[Order Date]])</f>
        <v>2026</v>
      </c>
      <c r="D905" s="19" t="str">
        <f>"Q"&amp;ROUNDUP(MONTH(SalesDataTable[[#This Row],[Order Date]])/3,0)</f>
        <v>Q2</v>
      </c>
      <c r="E905" s="17">
        <f>MONTH(SalesDataTable[[#This Row],[Order Date]])</f>
        <v>5</v>
      </c>
      <c r="F905" s="19" t="str">
        <f>TEXT(SalesDataTable[[#This Row],[Order Date]],"MMM")</f>
        <v>May</v>
      </c>
      <c r="G905" s="4" t="s">
        <v>11</v>
      </c>
      <c r="H905" s="4" t="s">
        <v>12</v>
      </c>
      <c r="I905" s="4" t="s">
        <v>19</v>
      </c>
      <c r="J905" s="4" t="s">
        <v>16</v>
      </c>
      <c r="K905" s="4" t="s">
        <v>9</v>
      </c>
      <c r="L905" s="4" t="s">
        <v>37</v>
      </c>
      <c r="M905" s="8">
        <v>6</v>
      </c>
      <c r="N905" s="5">
        <v>157.33000000000001</v>
      </c>
      <c r="O905" s="6">
        <v>0</v>
      </c>
      <c r="P905" s="5">
        <v>78.849999999999994</v>
      </c>
      <c r="Q905" s="5">
        <f t="shared" si="56"/>
        <v>943.98</v>
      </c>
      <c r="R905" s="5">
        <f t="shared" si="57"/>
        <v>473.09999999999997</v>
      </c>
      <c r="S905" s="5">
        <f t="shared" si="58"/>
        <v>470.88000000000005</v>
      </c>
      <c r="T905" s="7">
        <f t="shared" si="59"/>
        <v>0.4988241276298227</v>
      </c>
    </row>
    <row r="906" spans="1:20" ht="15.6">
      <c r="A906" s="2">
        <v>4202</v>
      </c>
      <c r="B906" s="3">
        <v>46167</v>
      </c>
      <c r="C906" s="17">
        <f>YEAR(SalesDataTable[[#This Row],[Order Date]])</f>
        <v>2026</v>
      </c>
      <c r="D906" s="19" t="str">
        <f>"Q"&amp;ROUNDUP(MONTH(SalesDataTable[[#This Row],[Order Date]])/3,0)</f>
        <v>Q2</v>
      </c>
      <c r="E906" s="17">
        <f>MONTH(SalesDataTable[[#This Row],[Order Date]])</f>
        <v>5</v>
      </c>
      <c r="F906" s="19" t="str">
        <f>TEXT(SalesDataTable[[#This Row],[Order Date]],"MMM")</f>
        <v>May</v>
      </c>
      <c r="G906" s="4" t="s">
        <v>11</v>
      </c>
      <c r="H906" s="4" t="s">
        <v>18</v>
      </c>
      <c r="I906" s="4" t="s">
        <v>2</v>
      </c>
      <c r="J906" s="4" t="s">
        <v>13</v>
      </c>
      <c r="K906" s="4" t="s">
        <v>23</v>
      </c>
      <c r="L906" s="4" t="s">
        <v>51</v>
      </c>
      <c r="M906" s="8">
        <v>1</v>
      </c>
      <c r="N906" s="5">
        <v>125.44</v>
      </c>
      <c r="O906" s="6">
        <v>0</v>
      </c>
      <c r="P906" s="5">
        <v>59.92</v>
      </c>
      <c r="Q906" s="5">
        <f t="shared" si="56"/>
        <v>125.44</v>
      </c>
      <c r="R906" s="5">
        <f t="shared" si="57"/>
        <v>59.92</v>
      </c>
      <c r="S906" s="5">
        <f t="shared" si="58"/>
        <v>65.52</v>
      </c>
      <c r="T906" s="7">
        <f t="shared" si="59"/>
        <v>0.5223214285714286</v>
      </c>
    </row>
    <row r="907" spans="1:20" ht="15.6">
      <c r="A907" s="2">
        <v>4274</v>
      </c>
      <c r="B907" s="3">
        <v>46167</v>
      </c>
      <c r="C907" s="17">
        <f>YEAR(SalesDataTable[[#This Row],[Order Date]])</f>
        <v>2026</v>
      </c>
      <c r="D907" s="19" t="str">
        <f>"Q"&amp;ROUNDUP(MONTH(SalesDataTable[[#This Row],[Order Date]])/3,0)</f>
        <v>Q2</v>
      </c>
      <c r="E907" s="17">
        <f>MONTH(SalesDataTable[[#This Row],[Order Date]])</f>
        <v>5</v>
      </c>
      <c r="F907" s="19" t="str">
        <f>TEXT(SalesDataTable[[#This Row],[Order Date]],"MMM")</f>
        <v>May</v>
      </c>
      <c r="G907" s="4" t="s">
        <v>6</v>
      </c>
      <c r="H907" s="4" t="s">
        <v>43</v>
      </c>
      <c r="I907" s="4" t="s">
        <v>28</v>
      </c>
      <c r="J907" s="4" t="s">
        <v>3</v>
      </c>
      <c r="K907" s="4" t="s">
        <v>34</v>
      </c>
      <c r="L907" s="4" t="s">
        <v>42</v>
      </c>
      <c r="M907" s="8">
        <v>2</v>
      </c>
      <c r="N907" s="5">
        <v>36.18</v>
      </c>
      <c r="O907" s="6">
        <v>0</v>
      </c>
      <c r="P907" s="5">
        <v>13.71</v>
      </c>
      <c r="Q907" s="5">
        <f t="shared" si="56"/>
        <v>72.36</v>
      </c>
      <c r="R907" s="5">
        <f t="shared" si="57"/>
        <v>27.42</v>
      </c>
      <c r="S907" s="5">
        <f t="shared" si="58"/>
        <v>44.94</v>
      </c>
      <c r="T907" s="7">
        <f t="shared" si="59"/>
        <v>0.62106135986733002</v>
      </c>
    </row>
    <row r="908" spans="1:20" ht="15.6">
      <c r="A908" s="2">
        <v>4364</v>
      </c>
      <c r="B908" s="3">
        <v>46167</v>
      </c>
      <c r="C908" s="17">
        <f>YEAR(SalesDataTable[[#This Row],[Order Date]])</f>
        <v>2026</v>
      </c>
      <c r="D908" s="19" t="str">
        <f>"Q"&amp;ROUNDUP(MONTH(SalesDataTable[[#This Row],[Order Date]])/3,0)</f>
        <v>Q2</v>
      </c>
      <c r="E908" s="17">
        <f>MONTH(SalesDataTable[[#This Row],[Order Date]])</f>
        <v>5</v>
      </c>
      <c r="F908" s="19" t="str">
        <f>TEXT(SalesDataTable[[#This Row],[Order Date]],"MMM")</f>
        <v>May</v>
      </c>
      <c r="G908" s="4" t="s">
        <v>0</v>
      </c>
      <c r="H908" s="4" t="s">
        <v>50</v>
      </c>
      <c r="I908" s="4" t="s">
        <v>19</v>
      </c>
      <c r="J908" s="4" t="s">
        <v>3</v>
      </c>
      <c r="K908" s="4" t="s">
        <v>34</v>
      </c>
      <c r="L908" s="4" t="s">
        <v>35</v>
      </c>
      <c r="M908" s="8">
        <v>1</v>
      </c>
      <c r="N908" s="5">
        <v>41</v>
      </c>
      <c r="O908" s="6">
        <v>0.05</v>
      </c>
      <c r="P908" s="5">
        <v>14.51</v>
      </c>
      <c r="Q908" s="5">
        <f t="shared" si="56"/>
        <v>38.949999999999996</v>
      </c>
      <c r="R908" s="5">
        <f t="shared" si="57"/>
        <v>14.51</v>
      </c>
      <c r="S908" s="5">
        <f t="shared" si="58"/>
        <v>24.439999999999998</v>
      </c>
      <c r="T908" s="7">
        <f t="shared" si="59"/>
        <v>0.62747111681643131</v>
      </c>
    </row>
    <row r="909" spans="1:20" ht="15.6">
      <c r="A909" s="2">
        <v>4896</v>
      </c>
      <c r="B909" s="3">
        <v>46167</v>
      </c>
      <c r="C909" s="17">
        <f>YEAR(SalesDataTable[[#This Row],[Order Date]])</f>
        <v>2026</v>
      </c>
      <c r="D909" s="19" t="str">
        <f>"Q"&amp;ROUNDUP(MONTH(SalesDataTable[[#This Row],[Order Date]])/3,0)</f>
        <v>Q2</v>
      </c>
      <c r="E909" s="17">
        <f>MONTH(SalesDataTable[[#This Row],[Order Date]])</f>
        <v>5</v>
      </c>
      <c r="F909" s="19" t="str">
        <f>TEXT(SalesDataTable[[#This Row],[Order Date]],"MMM")</f>
        <v>May</v>
      </c>
      <c r="G909" s="4" t="s">
        <v>11</v>
      </c>
      <c r="H909" s="4" t="s">
        <v>25</v>
      </c>
      <c r="I909" s="4" t="s">
        <v>2</v>
      </c>
      <c r="J909" s="4" t="s">
        <v>3</v>
      </c>
      <c r="K909" s="4" t="s">
        <v>9</v>
      </c>
      <c r="L909" s="4" t="s">
        <v>46</v>
      </c>
      <c r="M909" s="8">
        <v>1</v>
      </c>
      <c r="N909" s="5">
        <v>72.33</v>
      </c>
      <c r="O909" s="6">
        <v>0.1</v>
      </c>
      <c r="P909" s="5">
        <v>32.61</v>
      </c>
      <c r="Q909" s="5">
        <f t="shared" si="56"/>
        <v>65.096999999999994</v>
      </c>
      <c r="R909" s="5">
        <f t="shared" si="57"/>
        <v>32.61</v>
      </c>
      <c r="S909" s="5">
        <f t="shared" si="58"/>
        <v>32.486999999999995</v>
      </c>
      <c r="T909" s="7">
        <f t="shared" si="59"/>
        <v>0.49905525600258072</v>
      </c>
    </row>
    <row r="910" spans="1:20" ht="15.6">
      <c r="A910" s="2">
        <v>5109</v>
      </c>
      <c r="B910" s="3">
        <v>46167</v>
      </c>
      <c r="C910" s="17">
        <f>YEAR(SalesDataTable[[#This Row],[Order Date]])</f>
        <v>2026</v>
      </c>
      <c r="D910" s="19" t="str">
        <f>"Q"&amp;ROUNDUP(MONTH(SalesDataTable[[#This Row],[Order Date]])/3,0)</f>
        <v>Q2</v>
      </c>
      <c r="E910" s="17">
        <f>MONTH(SalesDataTable[[#This Row],[Order Date]])</f>
        <v>5</v>
      </c>
      <c r="F910" s="19" t="str">
        <f>TEXT(SalesDataTable[[#This Row],[Order Date]],"MMM")</f>
        <v>May</v>
      </c>
      <c r="G910" s="4" t="s">
        <v>20</v>
      </c>
      <c r="H910" s="4" t="s">
        <v>21</v>
      </c>
      <c r="I910" s="4" t="s">
        <v>2</v>
      </c>
      <c r="J910" s="4" t="s">
        <v>16</v>
      </c>
      <c r="K910" s="4" t="s">
        <v>23</v>
      </c>
      <c r="L910" s="4" t="s">
        <v>51</v>
      </c>
      <c r="M910" s="8">
        <v>2</v>
      </c>
      <c r="N910" s="5">
        <v>125.42</v>
      </c>
      <c r="O910" s="6">
        <v>0</v>
      </c>
      <c r="P910" s="5">
        <v>62.28</v>
      </c>
      <c r="Q910" s="5">
        <f t="shared" si="56"/>
        <v>250.84</v>
      </c>
      <c r="R910" s="5">
        <f t="shared" si="57"/>
        <v>124.56</v>
      </c>
      <c r="S910" s="5">
        <f t="shared" si="58"/>
        <v>126.28</v>
      </c>
      <c r="T910" s="7">
        <f t="shared" si="59"/>
        <v>0.50342848030617127</v>
      </c>
    </row>
    <row r="911" spans="1:20" ht="15.6">
      <c r="A911" s="2">
        <v>289</v>
      </c>
      <c r="B911" s="3">
        <v>46168</v>
      </c>
      <c r="C911" s="17">
        <f>YEAR(SalesDataTable[[#This Row],[Order Date]])</f>
        <v>2026</v>
      </c>
      <c r="D911" s="19" t="str">
        <f>"Q"&amp;ROUNDUP(MONTH(SalesDataTable[[#This Row],[Order Date]])/3,0)</f>
        <v>Q2</v>
      </c>
      <c r="E911" s="17">
        <f>MONTH(SalesDataTable[[#This Row],[Order Date]])</f>
        <v>5</v>
      </c>
      <c r="F911" s="19" t="str">
        <f>TEXT(SalesDataTable[[#This Row],[Order Date]],"MMM")</f>
        <v>May</v>
      </c>
      <c r="G911" s="4" t="s">
        <v>0</v>
      </c>
      <c r="H911" s="4" t="s">
        <v>50</v>
      </c>
      <c r="I911" s="4" t="s">
        <v>2</v>
      </c>
      <c r="J911" s="4" t="s">
        <v>16</v>
      </c>
      <c r="K911" s="4" t="s">
        <v>4</v>
      </c>
      <c r="L911" s="4" t="s">
        <v>26</v>
      </c>
      <c r="M911" s="8">
        <v>2</v>
      </c>
      <c r="N911" s="5">
        <v>41.29</v>
      </c>
      <c r="O911" s="6">
        <v>0.15</v>
      </c>
      <c r="P911" s="5">
        <v>16.43</v>
      </c>
      <c r="Q911" s="5">
        <f t="shared" si="56"/>
        <v>70.192999999999998</v>
      </c>
      <c r="R911" s="5">
        <f t="shared" si="57"/>
        <v>32.86</v>
      </c>
      <c r="S911" s="5">
        <f t="shared" si="58"/>
        <v>37.332999999999998</v>
      </c>
      <c r="T911" s="7">
        <f t="shared" si="59"/>
        <v>0.531862151496588</v>
      </c>
    </row>
    <row r="912" spans="1:20" ht="15.6">
      <c r="A912" s="2">
        <v>4092</v>
      </c>
      <c r="B912" s="3">
        <v>46168</v>
      </c>
      <c r="C912" s="17">
        <f>YEAR(SalesDataTable[[#This Row],[Order Date]])</f>
        <v>2026</v>
      </c>
      <c r="D912" s="19" t="str">
        <f>"Q"&amp;ROUNDUP(MONTH(SalesDataTable[[#This Row],[Order Date]])/3,0)</f>
        <v>Q2</v>
      </c>
      <c r="E912" s="17">
        <f>MONTH(SalesDataTable[[#This Row],[Order Date]])</f>
        <v>5</v>
      </c>
      <c r="F912" s="19" t="str">
        <f>TEXT(SalesDataTable[[#This Row],[Order Date]],"MMM")</f>
        <v>May</v>
      </c>
      <c r="G912" s="4" t="s">
        <v>20</v>
      </c>
      <c r="H912" s="4" t="s">
        <v>33</v>
      </c>
      <c r="I912" s="4" t="s">
        <v>8</v>
      </c>
      <c r="J912" s="4" t="s">
        <v>16</v>
      </c>
      <c r="K912" s="4" t="s">
        <v>14</v>
      </c>
      <c r="L912" s="4" t="s">
        <v>44</v>
      </c>
      <c r="M912" s="8">
        <v>8</v>
      </c>
      <c r="N912" s="5">
        <v>131.4</v>
      </c>
      <c r="O912" s="6">
        <v>0.05</v>
      </c>
      <c r="P912" s="5">
        <v>66.489999999999995</v>
      </c>
      <c r="Q912" s="5">
        <f t="shared" si="56"/>
        <v>998.64</v>
      </c>
      <c r="R912" s="5">
        <f t="shared" si="57"/>
        <v>531.91999999999996</v>
      </c>
      <c r="S912" s="5">
        <f t="shared" si="58"/>
        <v>466.72</v>
      </c>
      <c r="T912" s="7">
        <f t="shared" si="59"/>
        <v>0.46735560362092449</v>
      </c>
    </row>
    <row r="913" spans="1:20" ht="15.6">
      <c r="A913" s="2">
        <v>4727</v>
      </c>
      <c r="B913" s="3">
        <v>46168</v>
      </c>
      <c r="C913" s="17">
        <f>YEAR(SalesDataTable[[#This Row],[Order Date]])</f>
        <v>2026</v>
      </c>
      <c r="D913" s="19" t="str">
        <f>"Q"&amp;ROUNDUP(MONTH(SalesDataTable[[#This Row],[Order Date]])/3,0)</f>
        <v>Q2</v>
      </c>
      <c r="E913" s="17">
        <f>MONTH(SalesDataTable[[#This Row],[Order Date]])</f>
        <v>5</v>
      </c>
      <c r="F913" s="19" t="str">
        <f>TEXT(SalesDataTable[[#This Row],[Order Date]],"MMM")</f>
        <v>May</v>
      </c>
      <c r="G913" s="4" t="s">
        <v>11</v>
      </c>
      <c r="H913" s="4" t="s">
        <v>52</v>
      </c>
      <c r="I913" s="4" t="s">
        <v>2</v>
      </c>
      <c r="J913" s="4" t="s">
        <v>13</v>
      </c>
      <c r="K913" s="4" t="s">
        <v>9</v>
      </c>
      <c r="L913" s="4" t="s">
        <v>17</v>
      </c>
      <c r="M913" s="8">
        <v>4</v>
      </c>
      <c r="N913" s="5">
        <v>140.66999999999999</v>
      </c>
      <c r="O913" s="6">
        <v>0</v>
      </c>
      <c r="P913" s="5">
        <v>80.72</v>
      </c>
      <c r="Q913" s="5">
        <f t="shared" si="56"/>
        <v>562.67999999999995</v>
      </c>
      <c r="R913" s="5">
        <f t="shared" si="57"/>
        <v>322.88</v>
      </c>
      <c r="S913" s="5">
        <f t="shared" si="58"/>
        <v>239.79999999999995</v>
      </c>
      <c r="T913" s="7">
        <f t="shared" si="59"/>
        <v>0.42617473519584842</v>
      </c>
    </row>
    <row r="914" spans="1:20" ht="15.6">
      <c r="A914" s="2">
        <v>4753</v>
      </c>
      <c r="B914" s="3">
        <v>46168</v>
      </c>
      <c r="C914" s="17">
        <f>YEAR(SalesDataTable[[#This Row],[Order Date]])</f>
        <v>2026</v>
      </c>
      <c r="D914" s="19" t="str">
        <f>"Q"&amp;ROUNDUP(MONTH(SalesDataTable[[#This Row],[Order Date]])/3,0)</f>
        <v>Q2</v>
      </c>
      <c r="E914" s="17">
        <f>MONTH(SalesDataTable[[#This Row],[Order Date]])</f>
        <v>5</v>
      </c>
      <c r="F914" s="19" t="str">
        <f>TEXT(SalesDataTable[[#This Row],[Order Date]],"MMM")</f>
        <v>May</v>
      </c>
      <c r="G914" s="4" t="s">
        <v>20</v>
      </c>
      <c r="H914" s="4" t="s">
        <v>33</v>
      </c>
      <c r="I914" s="4" t="s">
        <v>2</v>
      </c>
      <c r="J914" s="4" t="s">
        <v>3</v>
      </c>
      <c r="K914" s="4" t="s">
        <v>34</v>
      </c>
      <c r="L914" s="4" t="s">
        <v>42</v>
      </c>
      <c r="M914" s="8">
        <v>1</v>
      </c>
      <c r="N914" s="5">
        <v>36.659999999999997</v>
      </c>
      <c r="O914" s="6">
        <v>0.05</v>
      </c>
      <c r="P914" s="5">
        <v>13.51</v>
      </c>
      <c r="Q914" s="5">
        <f t="shared" si="56"/>
        <v>34.826999999999998</v>
      </c>
      <c r="R914" s="5">
        <f t="shared" si="57"/>
        <v>13.51</v>
      </c>
      <c r="S914" s="5">
        <f t="shared" si="58"/>
        <v>21.317</v>
      </c>
      <c r="T914" s="7">
        <f t="shared" si="59"/>
        <v>0.61208257960777557</v>
      </c>
    </row>
    <row r="915" spans="1:20" ht="15.6">
      <c r="A915" s="2">
        <v>942</v>
      </c>
      <c r="B915" s="3">
        <v>46169</v>
      </c>
      <c r="C915" s="17">
        <f>YEAR(SalesDataTable[[#This Row],[Order Date]])</f>
        <v>2026</v>
      </c>
      <c r="D915" s="19" t="str">
        <f>"Q"&amp;ROUNDUP(MONTH(SalesDataTable[[#This Row],[Order Date]])/3,0)</f>
        <v>Q2</v>
      </c>
      <c r="E915" s="17">
        <f>MONTH(SalesDataTable[[#This Row],[Order Date]])</f>
        <v>5</v>
      </c>
      <c r="F915" s="19" t="str">
        <f>TEXT(SalesDataTable[[#This Row],[Order Date]],"MMM")</f>
        <v>May</v>
      </c>
      <c r="G915" s="4" t="s">
        <v>20</v>
      </c>
      <c r="H915" s="4" t="s">
        <v>21</v>
      </c>
      <c r="I915" s="4" t="s">
        <v>2</v>
      </c>
      <c r="J915" s="4" t="s">
        <v>3</v>
      </c>
      <c r="K915" s="4" t="s">
        <v>14</v>
      </c>
      <c r="L915" s="4" t="s">
        <v>32</v>
      </c>
      <c r="M915" s="8">
        <v>1</v>
      </c>
      <c r="N915" s="5">
        <v>46.28</v>
      </c>
      <c r="O915" s="6">
        <v>0.05</v>
      </c>
      <c r="P915" s="5">
        <v>17.95</v>
      </c>
      <c r="Q915" s="5">
        <f t="shared" si="56"/>
        <v>43.966000000000001</v>
      </c>
      <c r="R915" s="5">
        <f t="shared" si="57"/>
        <v>17.95</v>
      </c>
      <c r="S915" s="5">
        <f t="shared" si="58"/>
        <v>26.016000000000002</v>
      </c>
      <c r="T915" s="7">
        <f t="shared" si="59"/>
        <v>0.591729973161079</v>
      </c>
    </row>
    <row r="916" spans="1:20" ht="15.6">
      <c r="A916" s="2">
        <v>1755</v>
      </c>
      <c r="B916" s="3">
        <v>46169</v>
      </c>
      <c r="C916" s="17">
        <f>YEAR(SalesDataTable[[#This Row],[Order Date]])</f>
        <v>2026</v>
      </c>
      <c r="D916" s="19" t="str">
        <f>"Q"&amp;ROUNDUP(MONTH(SalesDataTable[[#This Row],[Order Date]])/3,0)</f>
        <v>Q2</v>
      </c>
      <c r="E916" s="17">
        <f>MONTH(SalesDataTable[[#This Row],[Order Date]])</f>
        <v>5</v>
      </c>
      <c r="F916" s="19" t="str">
        <f>TEXT(SalesDataTable[[#This Row],[Order Date]],"MMM")</f>
        <v>May</v>
      </c>
      <c r="G916" s="4" t="s">
        <v>20</v>
      </c>
      <c r="H916" s="4" t="s">
        <v>47</v>
      </c>
      <c r="I916" s="4" t="s">
        <v>28</v>
      </c>
      <c r="J916" s="4" t="s">
        <v>3</v>
      </c>
      <c r="K916" s="4" t="s">
        <v>9</v>
      </c>
      <c r="L916" s="4" t="s">
        <v>10</v>
      </c>
      <c r="M916" s="8">
        <v>2</v>
      </c>
      <c r="N916" s="5">
        <v>92.12</v>
      </c>
      <c r="O916" s="6">
        <v>0</v>
      </c>
      <c r="P916" s="5">
        <v>46.64</v>
      </c>
      <c r="Q916" s="5">
        <f t="shared" si="56"/>
        <v>184.24</v>
      </c>
      <c r="R916" s="5">
        <f t="shared" si="57"/>
        <v>93.28</v>
      </c>
      <c r="S916" s="5">
        <f t="shared" si="58"/>
        <v>90.960000000000008</v>
      </c>
      <c r="T916" s="7">
        <f t="shared" si="59"/>
        <v>0.49370386452453324</v>
      </c>
    </row>
    <row r="917" spans="1:20" ht="15.6">
      <c r="A917" s="2">
        <v>3073</v>
      </c>
      <c r="B917" s="3">
        <v>46169</v>
      </c>
      <c r="C917" s="17">
        <f>YEAR(SalesDataTable[[#This Row],[Order Date]])</f>
        <v>2026</v>
      </c>
      <c r="D917" s="19" t="str">
        <f>"Q"&amp;ROUNDUP(MONTH(SalesDataTable[[#This Row],[Order Date]])/3,0)</f>
        <v>Q2</v>
      </c>
      <c r="E917" s="17">
        <f>MONTH(SalesDataTable[[#This Row],[Order Date]])</f>
        <v>5</v>
      </c>
      <c r="F917" s="19" t="str">
        <f>TEXT(SalesDataTable[[#This Row],[Order Date]],"MMM")</f>
        <v>May</v>
      </c>
      <c r="G917" s="4" t="s">
        <v>20</v>
      </c>
      <c r="H917" s="4" t="s">
        <v>47</v>
      </c>
      <c r="I917" s="4" t="s">
        <v>2</v>
      </c>
      <c r="J917" s="4" t="s">
        <v>3</v>
      </c>
      <c r="K917" s="4" t="s">
        <v>34</v>
      </c>
      <c r="L917" s="4" t="s">
        <v>35</v>
      </c>
      <c r="M917" s="8">
        <v>3</v>
      </c>
      <c r="N917" s="5">
        <v>39.549999999999997</v>
      </c>
      <c r="O917" s="6">
        <v>0</v>
      </c>
      <c r="P917" s="5">
        <v>14.87</v>
      </c>
      <c r="Q917" s="5">
        <f t="shared" si="56"/>
        <v>118.64999999999999</v>
      </c>
      <c r="R917" s="5">
        <f t="shared" si="57"/>
        <v>44.61</v>
      </c>
      <c r="S917" s="5">
        <f t="shared" si="58"/>
        <v>74.039999999999992</v>
      </c>
      <c r="T917" s="7">
        <f t="shared" si="59"/>
        <v>0.6240202275600506</v>
      </c>
    </row>
    <row r="918" spans="1:20" ht="15.6">
      <c r="A918" s="2">
        <v>4230</v>
      </c>
      <c r="B918" s="3">
        <v>46169</v>
      </c>
      <c r="C918" s="17">
        <f>YEAR(SalesDataTable[[#This Row],[Order Date]])</f>
        <v>2026</v>
      </c>
      <c r="D918" s="19" t="str">
        <f>"Q"&amp;ROUNDUP(MONTH(SalesDataTable[[#This Row],[Order Date]])/3,0)</f>
        <v>Q2</v>
      </c>
      <c r="E918" s="17">
        <f>MONTH(SalesDataTable[[#This Row],[Order Date]])</f>
        <v>5</v>
      </c>
      <c r="F918" s="19" t="str">
        <f>TEXT(SalesDataTable[[#This Row],[Order Date]],"MMM")</f>
        <v>May</v>
      </c>
      <c r="G918" s="4" t="s">
        <v>0</v>
      </c>
      <c r="H918" s="4" t="s">
        <v>1</v>
      </c>
      <c r="I918" s="4" t="s">
        <v>19</v>
      </c>
      <c r="J918" s="4" t="s">
        <v>13</v>
      </c>
      <c r="K918" s="4" t="s">
        <v>4</v>
      </c>
      <c r="L918" s="4" t="s">
        <v>5</v>
      </c>
      <c r="M918" s="8">
        <v>1</v>
      </c>
      <c r="N918" s="5">
        <v>83.3</v>
      </c>
      <c r="O918" s="6">
        <v>0</v>
      </c>
      <c r="P918" s="5">
        <v>41.93</v>
      </c>
      <c r="Q918" s="5">
        <f t="shared" si="56"/>
        <v>83.3</v>
      </c>
      <c r="R918" s="5">
        <f t="shared" si="57"/>
        <v>41.93</v>
      </c>
      <c r="S918" s="5">
        <f t="shared" si="58"/>
        <v>41.37</v>
      </c>
      <c r="T918" s="7">
        <f t="shared" si="59"/>
        <v>0.49663865546218489</v>
      </c>
    </row>
    <row r="919" spans="1:20" ht="15.6">
      <c r="A919" s="2">
        <v>644</v>
      </c>
      <c r="B919" s="3">
        <v>46170</v>
      </c>
      <c r="C919" s="17">
        <f>YEAR(SalesDataTable[[#This Row],[Order Date]])</f>
        <v>2026</v>
      </c>
      <c r="D919" s="19" t="str">
        <f>"Q"&amp;ROUNDUP(MONTH(SalesDataTable[[#This Row],[Order Date]])/3,0)</f>
        <v>Q2</v>
      </c>
      <c r="E919" s="17">
        <f>MONTH(SalesDataTable[[#This Row],[Order Date]])</f>
        <v>5</v>
      </c>
      <c r="F919" s="19" t="str">
        <f>TEXT(SalesDataTable[[#This Row],[Order Date]],"MMM")</f>
        <v>May</v>
      </c>
      <c r="G919" s="4" t="s">
        <v>20</v>
      </c>
      <c r="H919" s="4" t="s">
        <v>47</v>
      </c>
      <c r="I919" s="4" t="s">
        <v>19</v>
      </c>
      <c r="J919" s="4" t="s">
        <v>13</v>
      </c>
      <c r="K919" s="4" t="s">
        <v>9</v>
      </c>
      <c r="L919" s="4" t="s">
        <v>10</v>
      </c>
      <c r="M919" s="8">
        <v>2</v>
      </c>
      <c r="N919" s="5">
        <v>93.84</v>
      </c>
      <c r="O919" s="6">
        <v>0</v>
      </c>
      <c r="P919" s="5">
        <v>44.72</v>
      </c>
      <c r="Q919" s="5">
        <f t="shared" si="56"/>
        <v>187.68</v>
      </c>
      <c r="R919" s="5">
        <f t="shared" si="57"/>
        <v>89.44</v>
      </c>
      <c r="S919" s="5">
        <f t="shared" si="58"/>
        <v>98.240000000000009</v>
      </c>
      <c r="T919" s="7">
        <f t="shared" si="59"/>
        <v>0.52344416027280483</v>
      </c>
    </row>
    <row r="920" spans="1:20" ht="15.6">
      <c r="A920" s="2">
        <v>1122</v>
      </c>
      <c r="B920" s="3">
        <v>46170</v>
      </c>
      <c r="C920" s="17">
        <f>YEAR(SalesDataTable[[#This Row],[Order Date]])</f>
        <v>2026</v>
      </c>
      <c r="D920" s="19" t="str">
        <f>"Q"&amp;ROUNDUP(MONTH(SalesDataTable[[#This Row],[Order Date]])/3,0)</f>
        <v>Q2</v>
      </c>
      <c r="E920" s="17">
        <f>MONTH(SalesDataTable[[#This Row],[Order Date]])</f>
        <v>5</v>
      </c>
      <c r="F920" s="19" t="str">
        <f>TEXT(SalesDataTable[[#This Row],[Order Date]],"MMM")</f>
        <v>May</v>
      </c>
      <c r="G920" s="4" t="s">
        <v>11</v>
      </c>
      <c r="H920" s="4" t="s">
        <v>52</v>
      </c>
      <c r="I920" s="4" t="s">
        <v>2</v>
      </c>
      <c r="J920" s="4" t="s">
        <v>3</v>
      </c>
      <c r="K920" s="4" t="s">
        <v>4</v>
      </c>
      <c r="L920" s="4" t="s">
        <v>22</v>
      </c>
      <c r="M920" s="8">
        <v>2</v>
      </c>
      <c r="N920" s="5">
        <v>51.25</v>
      </c>
      <c r="O920" s="6">
        <v>0</v>
      </c>
      <c r="P920" s="5">
        <v>22.57</v>
      </c>
      <c r="Q920" s="5">
        <f t="shared" si="56"/>
        <v>102.5</v>
      </c>
      <c r="R920" s="5">
        <f t="shared" si="57"/>
        <v>45.14</v>
      </c>
      <c r="S920" s="5">
        <f t="shared" si="58"/>
        <v>57.36</v>
      </c>
      <c r="T920" s="7">
        <f t="shared" si="59"/>
        <v>0.55960975609756092</v>
      </c>
    </row>
    <row r="921" spans="1:20" ht="15.6">
      <c r="A921" s="2">
        <v>2019</v>
      </c>
      <c r="B921" s="3">
        <v>46170</v>
      </c>
      <c r="C921" s="17">
        <f>YEAR(SalesDataTable[[#This Row],[Order Date]])</f>
        <v>2026</v>
      </c>
      <c r="D921" s="19" t="str">
        <f>"Q"&amp;ROUNDUP(MONTH(SalesDataTable[[#This Row],[Order Date]])/3,0)</f>
        <v>Q2</v>
      </c>
      <c r="E921" s="17">
        <f>MONTH(SalesDataTable[[#This Row],[Order Date]])</f>
        <v>5</v>
      </c>
      <c r="F921" s="19" t="str">
        <f>TEXT(SalesDataTable[[#This Row],[Order Date]],"MMM")</f>
        <v>May</v>
      </c>
      <c r="G921" s="4" t="s">
        <v>20</v>
      </c>
      <c r="H921" s="4" t="s">
        <v>47</v>
      </c>
      <c r="I921" s="4" t="s">
        <v>8</v>
      </c>
      <c r="J921" s="4" t="s">
        <v>16</v>
      </c>
      <c r="K921" s="4" t="s">
        <v>4</v>
      </c>
      <c r="L921" s="4" t="s">
        <v>5</v>
      </c>
      <c r="M921" s="8">
        <v>8</v>
      </c>
      <c r="N921" s="5">
        <v>80.13</v>
      </c>
      <c r="O921" s="6">
        <v>0.1</v>
      </c>
      <c r="P921" s="5">
        <v>43.8</v>
      </c>
      <c r="Q921" s="5">
        <f t="shared" si="56"/>
        <v>576.93600000000004</v>
      </c>
      <c r="R921" s="5">
        <f t="shared" si="57"/>
        <v>350.4</v>
      </c>
      <c r="S921" s="5">
        <f t="shared" si="58"/>
        <v>226.53600000000006</v>
      </c>
      <c r="T921" s="7">
        <f t="shared" si="59"/>
        <v>0.39265360455925796</v>
      </c>
    </row>
    <row r="922" spans="1:20" ht="15.6">
      <c r="A922" s="2">
        <v>2432</v>
      </c>
      <c r="B922" s="3">
        <v>46170</v>
      </c>
      <c r="C922" s="17">
        <f>YEAR(SalesDataTable[[#This Row],[Order Date]])</f>
        <v>2026</v>
      </c>
      <c r="D922" s="19" t="str">
        <f>"Q"&amp;ROUNDUP(MONTH(SalesDataTable[[#This Row],[Order Date]])/3,0)</f>
        <v>Q2</v>
      </c>
      <c r="E922" s="17">
        <f>MONTH(SalesDataTable[[#This Row],[Order Date]])</f>
        <v>5</v>
      </c>
      <c r="F922" s="19" t="str">
        <f>TEXT(SalesDataTable[[#This Row],[Order Date]],"MMM")</f>
        <v>May</v>
      </c>
      <c r="G922" s="4" t="s">
        <v>6</v>
      </c>
      <c r="H922" s="4" t="s">
        <v>43</v>
      </c>
      <c r="I922" s="4" t="s">
        <v>2</v>
      </c>
      <c r="J922" s="4" t="s">
        <v>3</v>
      </c>
      <c r="K922" s="4" t="s">
        <v>34</v>
      </c>
      <c r="L922" s="4" t="s">
        <v>35</v>
      </c>
      <c r="M922" s="8">
        <v>1</v>
      </c>
      <c r="N922" s="5">
        <v>41.13</v>
      </c>
      <c r="O922" s="6">
        <v>0</v>
      </c>
      <c r="P922" s="5">
        <v>14.8</v>
      </c>
      <c r="Q922" s="5">
        <f t="shared" si="56"/>
        <v>41.13</v>
      </c>
      <c r="R922" s="5">
        <f t="shared" si="57"/>
        <v>14.8</v>
      </c>
      <c r="S922" s="5">
        <f t="shared" si="58"/>
        <v>26.330000000000002</v>
      </c>
      <c r="T922" s="7">
        <f t="shared" si="59"/>
        <v>0.64016532944322879</v>
      </c>
    </row>
    <row r="923" spans="1:20" ht="15.6">
      <c r="A923" s="2">
        <v>2989</v>
      </c>
      <c r="B923" s="3">
        <v>46170</v>
      </c>
      <c r="C923" s="17">
        <f>YEAR(SalesDataTable[[#This Row],[Order Date]])</f>
        <v>2026</v>
      </c>
      <c r="D923" s="19" t="str">
        <f>"Q"&amp;ROUNDUP(MONTH(SalesDataTable[[#This Row],[Order Date]])/3,0)</f>
        <v>Q2</v>
      </c>
      <c r="E923" s="17">
        <f>MONTH(SalesDataTable[[#This Row],[Order Date]])</f>
        <v>5</v>
      </c>
      <c r="F923" s="19" t="str">
        <f>TEXT(SalesDataTable[[#This Row],[Order Date]],"MMM")</f>
        <v>May</v>
      </c>
      <c r="G923" s="4" t="s">
        <v>20</v>
      </c>
      <c r="H923" s="4" t="s">
        <v>47</v>
      </c>
      <c r="I923" s="4" t="s">
        <v>2</v>
      </c>
      <c r="J923" s="4" t="s">
        <v>3</v>
      </c>
      <c r="K923" s="4" t="s">
        <v>23</v>
      </c>
      <c r="L923" s="4" t="s">
        <v>40</v>
      </c>
      <c r="M923" s="8">
        <v>1</v>
      </c>
      <c r="N923" s="5">
        <v>81.28</v>
      </c>
      <c r="O923" s="6">
        <v>0.15</v>
      </c>
      <c r="P923" s="5">
        <v>39.020000000000003</v>
      </c>
      <c r="Q923" s="5">
        <f t="shared" si="56"/>
        <v>69.087999999999994</v>
      </c>
      <c r="R923" s="5">
        <f t="shared" si="57"/>
        <v>39.020000000000003</v>
      </c>
      <c r="S923" s="5">
        <f t="shared" si="58"/>
        <v>30.067999999999991</v>
      </c>
      <c r="T923" s="7">
        <f t="shared" si="59"/>
        <v>0.43521306160259371</v>
      </c>
    </row>
    <row r="924" spans="1:20" ht="15.6">
      <c r="A924" s="2">
        <v>3019</v>
      </c>
      <c r="B924" s="3">
        <v>46170</v>
      </c>
      <c r="C924" s="17">
        <f>YEAR(SalesDataTable[[#This Row],[Order Date]])</f>
        <v>2026</v>
      </c>
      <c r="D924" s="19" t="str">
        <f>"Q"&amp;ROUNDUP(MONTH(SalesDataTable[[#This Row],[Order Date]])/3,0)</f>
        <v>Q2</v>
      </c>
      <c r="E924" s="17">
        <f>MONTH(SalesDataTable[[#This Row],[Order Date]])</f>
        <v>5</v>
      </c>
      <c r="F924" s="19" t="str">
        <f>TEXT(SalesDataTable[[#This Row],[Order Date]],"MMM")</f>
        <v>May</v>
      </c>
      <c r="G924" s="4" t="s">
        <v>11</v>
      </c>
      <c r="H924" s="4" t="s">
        <v>18</v>
      </c>
      <c r="I924" s="4" t="s">
        <v>2</v>
      </c>
      <c r="J924" s="4" t="s">
        <v>16</v>
      </c>
      <c r="K924" s="4" t="s">
        <v>14</v>
      </c>
      <c r="L924" s="4" t="s">
        <v>32</v>
      </c>
      <c r="M924" s="8">
        <v>1</v>
      </c>
      <c r="N924" s="5">
        <v>46.19</v>
      </c>
      <c r="O924" s="6">
        <v>0</v>
      </c>
      <c r="P924" s="5">
        <v>18.329999999999998</v>
      </c>
      <c r="Q924" s="5">
        <f t="shared" si="56"/>
        <v>46.19</v>
      </c>
      <c r="R924" s="5">
        <f t="shared" si="57"/>
        <v>18.329999999999998</v>
      </c>
      <c r="S924" s="5">
        <f t="shared" si="58"/>
        <v>27.86</v>
      </c>
      <c r="T924" s="7">
        <f t="shared" si="59"/>
        <v>0.60316085732842606</v>
      </c>
    </row>
    <row r="925" spans="1:20" ht="15.6">
      <c r="A925" s="2">
        <v>3798</v>
      </c>
      <c r="B925" s="3">
        <v>46170</v>
      </c>
      <c r="C925" s="17">
        <f>YEAR(SalesDataTable[[#This Row],[Order Date]])</f>
        <v>2026</v>
      </c>
      <c r="D925" s="19" t="str">
        <f>"Q"&amp;ROUNDUP(MONTH(SalesDataTable[[#This Row],[Order Date]])/3,0)</f>
        <v>Q2</v>
      </c>
      <c r="E925" s="17">
        <f>MONTH(SalesDataTable[[#This Row],[Order Date]])</f>
        <v>5</v>
      </c>
      <c r="F925" s="19" t="str">
        <f>TEXT(SalesDataTable[[#This Row],[Order Date]],"MMM")</f>
        <v>May</v>
      </c>
      <c r="G925" s="4" t="s">
        <v>20</v>
      </c>
      <c r="H925" s="4" t="s">
        <v>33</v>
      </c>
      <c r="I925" s="4" t="s">
        <v>2</v>
      </c>
      <c r="J925" s="4" t="s">
        <v>3</v>
      </c>
      <c r="K925" s="4" t="s">
        <v>9</v>
      </c>
      <c r="L925" s="4" t="s">
        <v>37</v>
      </c>
      <c r="M925" s="8">
        <v>3</v>
      </c>
      <c r="N925" s="5">
        <v>156.58000000000001</v>
      </c>
      <c r="O925" s="6">
        <v>0</v>
      </c>
      <c r="P925" s="5">
        <v>79.099999999999994</v>
      </c>
      <c r="Q925" s="5">
        <f t="shared" si="56"/>
        <v>469.74</v>
      </c>
      <c r="R925" s="5">
        <f t="shared" si="57"/>
        <v>237.29999999999998</v>
      </c>
      <c r="S925" s="5">
        <f t="shared" si="58"/>
        <v>232.44000000000003</v>
      </c>
      <c r="T925" s="7">
        <f t="shared" si="59"/>
        <v>0.49482692553327379</v>
      </c>
    </row>
    <row r="926" spans="1:20" ht="15.6">
      <c r="A926" s="2">
        <v>3862</v>
      </c>
      <c r="B926" s="3">
        <v>46170</v>
      </c>
      <c r="C926" s="17">
        <f>YEAR(SalesDataTable[[#This Row],[Order Date]])</f>
        <v>2026</v>
      </c>
      <c r="D926" s="19" t="str">
        <f>"Q"&amp;ROUNDUP(MONTH(SalesDataTable[[#This Row],[Order Date]])/3,0)</f>
        <v>Q2</v>
      </c>
      <c r="E926" s="17">
        <f>MONTH(SalesDataTable[[#This Row],[Order Date]])</f>
        <v>5</v>
      </c>
      <c r="F926" s="19" t="str">
        <f>TEXT(SalesDataTable[[#This Row],[Order Date]],"MMM")</f>
        <v>May</v>
      </c>
      <c r="G926" s="4" t="s">
        <v>20</v>
      </c>
      <c r="H926" s="4" t="s">
        <v>47</v>
      </c>
      <c r="I926" s="4" t="s">
        <v>28</v>
      </c>
      <c r="J926" s="4" t="s">
        <v>13</v>
      </c>
      <c r="K926" s="4" t="s">
        <v>34</v>
      </c>
      <c r="L926" s="4" t="s">
        <v>38</v>
      </c>
      <c r="M926" s="8">
        <v>1</v>
      </c>
      <c r="N926" s="5">
        <v>123.91</v>
      </c>
      <c r="O926" s="6">
        <v>0</v>
      </c>
      <c r="P926" s="5">
        <v>68.89</v>
      </c>
      <c r="Q926" s="5">
        <f t="shared" si="56"/>
        <v>123.91</v>
      </c>
      <c r="R926" s="5">
        <f t="shared" si="57"/>
        <v>68.89</v>
      </c>
      <c r="S926" s="5">
        <f t="shared" si="58"/>
        <v>55.019999999999996</v>
      </c>
      <c r="T926" s="7">
        <f t="shared" si="59"/>
        <v>0.44403195867968687</v>
      </c>
    </row>
    <row r="927" spans="1:20" ht="15.6">
      <c r="A927" s="2">
        <v>4281</v>
      </c>
      <c r="B927" s="3">
        <v>46170</v>
      </c>
      <c r="C927" s="17">
        <f>YEAR(SalesDataTable[[#This Row],[Order Date]])</f>
        <v>2026</v>
      </c>
      <c r="D927" s="19" t="str">
        <f>"Q"&amp;ROUNDUP(MONTH(SalesDataTable[[#This Row],[Order Date]])/3,0)</f>
        <v>Q2</v>
      </c>
      <c r="E927" s="17">
        <f>MONTH(SalesDataTable[[#This Row],[Order Date]])</f>
        <v>5</v>
      </c>
      <c r="F927" s="19" t="str">
        <f>TEXT(SalesDataTable[[#This Row],[Order Date]],"MMM")</f>
        <v>May</v>
      </c>
      <c r="G927" s="4" t="s">
        <v>11</v>
      </c>
      <c r="H927" s="4" t="s">
        <v>12</v>
      </c>
      <c r="I927" s="4" t="s">
        <v>28</v>
      </c>
      <c r="J927" s="4" t="s">
        <v>13</v>
      </c>
      <c r="K927" s="4" t="s">
        <v>4</v>
      </c>
      <c r="L927" s="4" t="s">
        <v>22</v>
      </c>
      <c r="M927" s="8">
        <v>1</v>
      </c>
      <c r="N927" s="5">
        <v>50.64</v>
      </c>
      <c r="O927" s="6">
        <v>0</v>
      </c>
      <c r="P927" s="5">
        <v>22.97</v>
      </c>
      <c r="Q927" s="5">
        <f t="shared" si="56"/>
        <v>50.64</v>
      </c>
      <c r="R927" s="5">
        <f t="shared" si="57"/>
        <v>22.97</v>
      </c>
      <c r="S927" s="5">
        <f t="shared" si="58"/>
        <v>27.67</v>
      </c>
      <c r="T927" s="7">
        <f t="shared" si="59"/>
        <v>0.54640600315955767</v>
      </c>
    </row>
    <row r="928" spans="1:20" ht="15.6">
      <c r="A928" s="2">
        <v>191</v>
      </c>
      <c r="B928" s="3">
        <v>46171</v>
      </c>
      <c r="C928" s="17">
        <f>YEAR(SalesDataTable[[#This Row],[Order Date]])</f>
        <v>2026</v>
      </c>
      <c r="D928" s="19" t="str">
        <f>"Q"&amp;ROUNDUP(MONTH(SalesDataTable[[#This Row],[Order Date]])/3,0)</f>
        <v>Q2</v>
      </c>
      <c r="E928" s="17">
        <f>MONTH(SalesDataTable[[#This Row],[Order Date]])</f>
        <v>5</v>
      </c>
      <c r="F928" s="19" t="str">
        <f>TEXT(SalesDataTable[[#This Row],[Order Date]],"MMM")</f>
        <v>May</v>
      </c>
      <c r="G928" s="4" t="s">
        <v>11</v>
      </c>
      <c r="H928" s="4" t="s">
        <v>25</v>
      </c>
      <c r="I928" s="4" t="s">
        <v>2</v>
      </c>
      <c r="J928" s="4" t="s">
        <v>3</v>
      </c>
      <c r="K928" s="4" t="s">
        <v>9</v>
      </c>
      <c r="L928" s="4" t="s">
        <v>46</v>
      </c>
      <c r="M928" s="8">
        <v>2</v>
      </c>
      <c r="N928" s="5">
        <v>70.48</v>
      </c>
      <c r="O928" s="6">
        <v>0.1</v>
      </c>
      <c r="P928" s="5">
        <v>33.229999999999997</v>
      </c>
      <c r="Q928" s="5">
        <f t="shared" si="56"/>
        <v>126.864</v>
      </c>
      <c r="R928" s="5">
        <f t="shared" si="57"/>
        <v>66.459999999999994</v>
      </c>
      <c r="S928" s="5">
        <f t="shared" si="58"/>
        <v>60.404000000000011</v>
      </c>
      <c r="T928" s="7">
        <f t="shared" si="59"/>
        <v>0.47613192079707412</v>
      </c>
    </row>
    <row r="929" spans="1:20" ht="15.6">
      <c r="A929" s="2">
        <v>1039</v>
      </c>
      <c r="B929" s="3">
        <v>46171</v>
      </c>
      <c r="C929" s="17">
        <f>YEAR(SalesDataTable[[#This Row],[Order Date]])</f>
        <v>2026</v>
      </c>
      <c r="D929" s="19" t="str">
        <f>"Q"&amp;ROUNDUP(MONTH(SalesDataTable[[#This Row],[Order Date]])/3,0)</f>
        <v>Q2</v>
      </c>
      <c r="E929" s="17">
        <f>MONTH(SalesDataTable[[#This Row],[Order Date]])</f>
        <v>5</v>
      </c>
      <c r="F929" s="19" t="str">
        <f>TEXT(SalesDataTable[[#This Row],[Order Date]],"MMM")</f>
        <v>May</v>
      </c>
      <c r="G929" s="4" t="s">
        <v>6</v>
      </c>
      <c r="H929" s="4" t="s">
        <v>41</v>
      </c>
      <c r="I929" s="4" t="s">
        <v>28</v>
      </c>
      <c r="J929" s="4" t="s">
        <v>13</v>
      </c>
      <c r="K929" s="4" t="s">
        <v>4</v>
      </c>
      <c r="L929" s="4" t="s">
        <v>26</v>
      </c>
      <c r="M929" s="8">
        <v>1</v>
      </c>
      <c r="N929" s="5">
        <v>41.27</v>
      </c>
      <c r="O929" s="6">
        <v>0.05</v>
      </c>
      <c r="P929" s="5">
        <v>17.149999999999999</v>
      </c>
      <c r="Q929" s="5">
        <f t="shared" si="56"/>
        <v>39.206499999999998</v>
      </c>
      <c r="R929" s="5">
        <f t="shared" si="57"/>
        <v>17.149999999999999</v>
      </c>
      <c r="S929" s="5">
        <f t="shared" si="58"/>
        <v>22.0565</v>
      </c>
      <c r="T929" s="7">
        <f t="shared" si="59"/>
        <v>0.56257253261576523</v>
      </c>
    </row>
    <row r="930" spans="1:20" ht="15.6">
      <c r="A930" s="2">
        <v>2641</v>
      </c>
      <c r="B930" s="3">
        <v>46171</v>
      </c>
      <c r="C930" s="17">
        <f>YEAR(SalesDataTable[[#This Row],[Order Date]])</f>
        <v>2026</v>
      </c>
      <c r="D930" s="19" t="str">
        <f>"Q"&amp;ROUNDUP(MONTH(SalesDataTable[[#This Row],[Order Date]])/3,0)</f>
        <v>Q2</v>
      </c>
      <c r="E930" s="17">
        <f>MONTH(SalesDataTable[[#This Row],[Order Date]])</f>
        <v>5</v>
      </c>
      <c r="F930" s="19" t="str">
        <f>TEXT(SalesDataTable[[#This Row],[Order Date]],"MMM")</f>
        <v>May</v>
      </c>
      <c r="G930" s="4" t="s">
        <v>0</v>
      </c>
      <c r="H930" s="4" t="s">
        <v>50</v>
      </c>
      <c r="I930" s="4" t="s">
        <v>28</v>
      </c>
      <c r="J930" s="4" t="s">
        <v>3</v>
      </c>
      <c r="K930" s="4" t="s">
        <v>34</v>
      </c>
      <c r="L930" s="4" t="s">
        <v>42</v>
      </c>
      <c r="M930" s="8">
        <v>2</v>
      </c>
      <c r="N930" s="5">
        <v>36.9</v>
      </c>
      <c r="O930" s="6">
        <v>0</v>
      </c>
      <c r="P930" s="5">
        <v>14.07</v>
      </c>
      <c r="Q930" s="5">
        <f t="shared" si="56"/>
        <v>73.8</v>
      </c>
      <c r="R930" s="5">
        <f t="shared" si="57"/>
        <v>28.14</v>
      </c>
      <c r="S930" s="5">
        <f t="shared" si="58"/>
        <v>45.66</v>
      </c>
      <c r="T930" s="7">
        <f t="shared" si="59"/>
        <v>0.61869918699186988</v>
      </c>
    </row>
    <row r="931" spans="1:20" ht="15.6">
      <c r="A931" s="2">
        <v>3058</v>
      </c>
      <c r="B931" s="3">
        <v>46171</v>
      </c>
      <c r="C931" s="17">
        <f>YEAR(SalesDataTable[[#This Row],[Order Date]])</f>
        <v>2026</v>
      </c>
      <c r="D931" s="19" t="str">
        <f>"Q"&amp;ROUNDUP(MONTH(SalesDataTable[[#This Row],[Order Date]])/3,0)</f>
        <v>Q2</v>
      </c>
      <c r="E931" s="17">
        <f>MONTH(SalesDataTable[[#This Row],[Order Date]])</f>
        <v>5</v>
      </c>
      <c r="F931" s="19" t="str">
        <f>TEXT(SalesDataTable[[#This Row],[Order Date]],"MMM")</f>
        <v>May</v>
      </c>
      <c r="G931" s="4" t="s">
        <v>6</v>
      </c>
      <c r="H931" s="4" t="s">
        <v>41</v>
      </c>
      <c r="I931" s="4" t="s">
        <v>2</v>
      </c>
      <c r="J931" s="4" t="s">
        <v>3</v>
      </c>
      <c r="K931" s="4" t="s">
        <v>23</v>
      </c>
      <c r="L931" s="4" t="s">
        <v>29</v>
      </c>
      <c r="M931" s="8">
        <v>1</v>
      </c>
      <c r="N931" s="5">
        <v>196.91</v>
      </c>
      <c r="O931" s="6">
        <v>0</v>
      </c>
      <c r="P931" s="5">
        <v>106.31</v>
      </c>
      <c r="Q931" s="5">
        <f t="shared" si="56"/>
        <v>196.91</v>
      </c>
      <c r="R931" s="5">
        <f t="shared" si="57"/>
        <v>106.31</v>
      </c>
      <c r="S931" s="5">
        <f t="shared" si="58"/>
        <v>90.6</v>
      </c>
      <c r="T931" s="7">
        <f t="shared" si="59"/>
        <v>0.46010867909197095</v>
      </c>
    </row>
    <row r="932" spans="1:20" ht="15.6">
      <c r="A932" s="2">
        <v>3110</v>
      </c>
      <c r="B932" s="3">
        <v>46171</v>
      </c>
      <c r="C932" s="17">
        <f>YEAR(SalesDataTable[[#This Row],[Order Date]])</f>
        <v>2026</v>
      </c>
      <c r="D932" s="19" t="str">
        <f>"Q"&amp;ROUNDUP(MONTH(SalesDataTable[[#This Row],[Order Date]])/3,0)</f>
        <v>Q2</v>
      </c>
      <c r="E932" s="17">
        <f>MONTH(SalesDataTable[[#This Row],[Order Date]])</f>
        <v>5</v>
      </c>
      <c r="F932" s="19" t="str">
        <f>TEXT(SalesDataTable[[#This Row],[Order Date]],"MMM")</f>
        <v>May</v>
      </c>
      <c r="G932" s="4" t="s">
        <v>6</v>
      </c>
      <c r="H932" s="4" t="s">
        <v>27</v>
      </c>
      <c r="I932" s="4" t="s">
        <v>19</v>
      </c>
      <c r="J932" s="4" t="s">
        <v>16</v>
      </c>
      <c r="K932" s="4" t="s">
        <v>34</v>
      </c>
      <c r="L932" s="4" t="s">
        <v>42</v>
      </c>
      <c r="M932" s="8">
        <v>3</v>
      </c>
      <c r="N932" s="5">
        <v>35.79</v>
      </c>
      <c r="O932" s="6">
        <v>0</v>
      </c>
      <c r="P932" s="5">
        <v>13.67</v>
      </c>
      <c r="Q932" s="5">
        <f t="shared" si="56"/>
        <v>107.37</v>
      </c>
      <c r="R932" s="5">
        <f t="shared" si="57"/>
        <v>41.01</v>
      </c>
      <c r="S932" s="5">
        <f t="shared" si="58"/>
        <v>66.360000000000014</v>
      </c>
      <c r="T932" s="7">
        <f t="shared" si="59"/>
        <v>0.61804973456272716</v>
      </c>
    </row>
    <row r="933" spans="1:20" ht="15.6">
      <c r="A933" s="2">
        <v>3981</v>
      </c>
      <c r="B933" s="3">
        <v>46171</v>
      </c>
      <c r="C933" s="17">
        <f>YEAR(SalesDataTable[[#This Row],[Order Date]])</f>
        <v>2026</v>
      </c>
      <c r="D933" s="19" t="str">
        <f>"Q"&amp;ROUNDUP(MONTH(SalesDataTable[[#This Row],[Order Date]])/3,0)</f>
        <v>Q2</v>
      </c>
      <c r="E933" s="17">
        <f>MONTH(SalesDataTable[[#This Row],[Order Date]])</f>
        <v>5</v>
      </c>
      <c r="F933" s="19" t="str">
        <f>TEXT(SalesDataTable[[#This Row],[Order Date]],"MMM")</f>
        <v>May</v>
      </c>
      <c r="G933" s="4" t="s">
        <v>20</v>
      </c>
      <c r="H933" s="4" t="s">
        <v>47</v>
      </c>
      <c r="I933" s="4" t="s">
        <v>2</v>
      </c>
      <c r="J933" s="4" t="s">
        <v>13</v>
      </c>
      <c r="K933" s="4" t="s">
        <v>4</v>
      </c>
      <c r="L933" s="4" t="s">
        <v>5</v>
      </c>
      <c r="M933" s="8">
        <v>2</v>
      </c>
      <c r="N933" s="5">
        <v>82.22</v>
      </c>
      <c r="O933" s="6">
        <v>0.05</v>
      </c>
      <c r="P933" s="5">
        <v>42.35</v>
      </c>
      <c r="Q933" s="5">
        <f t="shared" si="56"/>
        <v>156.21799999999999</v>
      </c>
      <c r="R933" s="5">
        <f t="shared" si="57"/>
        <v>84.7</v>
      </c>
      <c r="S933" s="5">
        <f t="shared" si="58"/>
        <v>71.517999999999986</v>
      </c>
      <c r="T933" s="7">
        <f t="shared" si="59"/>
        <v>0.45780895927485943</v>
      </c>
    </row>
    <row r="934" spans="1:20" ht="15.6">
      <c r="A934" s="2">
        <v>4663</v>
      </c>
      <c r="B934" s="3">
        <v>46171</v>
      </c>
      <c r="C934" s="17">
        <f>YEAR(SalesDataTable[[#This Row],[Order Date]])</f>
        <v>2026</v>
      </c>
      <c r="D934" s="19" t="str">
        <f>"Q"&amp;ROUNDUP(MONTH(SalesDataTable[[#This Row],[Order Date]])/3,0)</f>
        <v>Q2</v>
      </c>
      <c r="E934" s="17">
        <f>MONTH(SalesDataTable[[#This Row],[Order Date]])</f>
        <v>5</v>
      </c>
      <c r="F934" s="19" t="str">
        <f>TEXT(SalesDataTable[[#This Row],[Order Date]],"MMM")</f>
        <v>May</v>
      </c>
      <c r="G934" s="4" t="s">
        <v>11</v>
      </c>
      <c r="H934" s="4" t="s">
        <v>25</v>
      </c>
      <c r="I934" s="4" t="s">
        <v>2</v>
      </c>
      <c r="J934" s="4" t="s">
        <v>13</v>
      </c>
      <c r="K934" s="4" t="s">
        <v>4</v>
      </c>
      <c r="L934" s="4" t="s">
        <v>26</v>
      </c>
      <c r="M934" s="8">
        <v>1</v>
      </c>
      <c r="N934" s="5">
        <v>40.57</v>
      </c>
      <c r="O934" s="6">
        <v>0</v>
      </c>
      <c r="P934" s="5">
        <v>16.809999999999999</v>
      </c>
      <c r="Q934" s="5">
        <f t="shared" si="56"/>
        <v>40.57</v>
      </c>
      <c r="R934" s="5">
        <f t="shared" si="57"/>
        <v>16.809999999999999</v>
      </c>
      <c r="S934" s="5">
        <f t="shared" si="58"/>
        <v>23.76</v>
      </c>
      <c r="T934" s="7">
        <f t="shared" si="59"/>
        <v>0.58565442445156524</v>
      </c>
    </row>
    <row r="935" spans="1:20" ht="15.6">
      <c r="A935" s="2">
        <v>5021</v>
      </c>
      <c r="B935" s="3">
        <v>46171</v>
      </c>
      <c r="C935" s="17">
        <f>YEAR(SalesDataTable[[#This Row],[Order Date]])</f>
        <v>2026</v>
      </c>
      <c r="D935" s="19" t="str">
        <f>"Q"&amp;ROUNDUP(MONTH(SalesDataTable[[#This Row],[Order Date]])/3,0)</f>
        <v>Q2</v>
      </c>
      <c r="E935" s="17">
        <f>MONTH(SalesDataTable[[#This Row],[Order Date]])</f>
        <v>5</v>
      </c>
      <c r="F935" s="19" t="str">
        <f>TEXT(SalesDataTable[[#This Row],[Order Date]],"MMM")</f>
        <v>May</v>
      </c>
      <c r="G935" s="4" t="s">
        <v>11</v>
      </c>
      <c r="H935" s="4" t="s">
        <v>39</v>
      </c>
      <c r="I935" s="4" t="s">
        <v>19</v>
      </c>
      <c r="J935" s="4" t="s">
        <v>3</v>
      </c>
      <c r="K935" s="4" t="s">
        <v>23</v>
      </c>
      <c r="L935" s="4" t="s">
        <v>29</v>
      </c>
      <c r="M935" s="8">
        <v>1</v>
      </c>
      <c r="N935" s="5">
        <v>191.62</v>
      </c>
      <c r="O935" s="6">
        <v>0.05</v>
      </c>
      <c r="P935" s="5">
        <v>106.15</v>
      </c>
      <c r="Q935" s="5">
        <f t="shared" si="56"/>
        <v>182.03899999999999</v>
      </c>
      <c r="R935" s="5">
        <f t="shared" si="57"/>
        <v>106.15</v>
      </c>
      <c r="S935" s="5">
        <f t="shared" si="58"/>
        <v>75.888999999999982</v>
      </c>
      <c r="T935" s="7">
        <f t="shared" si="59"/>
        <v>0.41688319535923613</v>
      </c>
    </row>
    <row r="936" spans="1:20" ht="15.6">
      <c r="A936" s="2">
        <v>5107</v>
      </c>
      <c r="B936" s="3">
        <v>46171</v>
      </c>
      <c r="C936" s="17">
        <f>YEAR(SalesDataTable[[#This Row],[Order Date]])</f>
        <v>2026</v>
      </c>
      <c r="D936" s="19" t="str">
        <f>"Q"&amp;ROUNDUP(MONTH(SalesDataTable[[#This Row],[Order Date]])/3,0)</f>
        <v>Q2</v>
      </c>
      <c r="E936" s="17">
        <f>MONTH(SalesDataTable[[#This Row],[Order Date]])</f>
        <v>5</v>
      </c>
      <c r="F936" s="19" t="str">
        <f>TEXT(SalesDataTable[[#This Row],[Order Date]],"MMM")</f>
        <v>May</v>
      </c>
      <c r="G936" s="4" t="s">
        <v>6</v>
      </c>
      <c r="H936" s="4" t="s">
        <v>27</v>
      </c>
      <c r="I936" s="4" t="s">
        <v>28</v>
      </c>
      <c r="J936" s="4" t="s">
        <v>3</v>
      </c>
      <c r="K936" s="4" t="s">
        <v>9</v>
      </c>
      <c r="L936" s="4" t="s">
        <v>37</v>
      </c>
      <c r="M936" s="8">
        <v>1</v>
      </c>
      <c r="N936" s="5">
        <v>154.07</v>
      </c>
      <c r="O936" s="6">
        <v>0.05</v>
      </c>
      <c r="P936" s="5">
        <v>78.400000000000006</v>
      </c>
      <c r="Q936" s="5">
        <f t="shared" si="56"/>
        <v>146.36649999999997</v>
      </c>
      <c r="R936" s="5">
        <f t="shared" si="57"/>
        <v>78.400000000000006</v>
      </c>
      <c r="S936" s="5">
        <f t="shared" si="58"/>
        <v>67.966499999999968</v>
      </c>
      <c r="T936" s="7">
        <f t="shared" si="59"/>
        <v>0.46435830603314271</v>
      </c>
    </row>
    <row r="937" spans="1:20" ht="15.6">
      <c r="A937" s="2">
        <v>454</v>
      </c>
      <c r="B937" s="3">
        <v>46172</v>
      </c>
      <c r="C937" s="17">
        <f>YEAR(SalesDataTable[[#This Row],[Order Date]])</f>
        <v>2026</v>
      </c>
      <c r="D937" s="19" t="str">
        <f>"Q"&amp;ROUNDUP(MONTH(SalesDataTable[[#This Row],[Order Date]])/3,0)</f>
        <v>Q2</v>
      </c>
      <c r="E937" s="17">
        <f>MONTH(SalesDataTable[[#This Row],[Order Date]])</f>
        <v>5</v>
      </c>
      <c r="F937" s="19" t="str">
        <f>TEXT(SalesDataTable[[#This Row],[Order Date]],"MMM")</f>
        <v>May</v>
      </c>
      <c r="G937" s="4" t="s">
        <v>11</v>
      </c>
      <c r="H937" s="4" t="s">
        <v>39</v>
      </c>
      <c r="I937" s="4" t="s">
        <v>28</v>
      </c>
      <c r="J937" s="4" t="s">
        <v>3</v>
      </c>
      <c r="K937" s="4" t="s">
        <v>23</v>
      </c>
      <c r="L937" s="4" t="s">
        <v>51</v>
      </c>
      <c r="M937" s="8">
        <v>1</v>
      </c>
      <c r="N937" s="5">
        <v>120.8</v>
      </c>
      <c r="O937" s="6">
        <v>0</v>
      </c>
      <c r="P937" s="5">
        <v>61.4</v>
      </c>
      <c r="Q937" s="5">
        <f t="shared" si="56"/>
        <v>120.8</v>
      </c>
      <c r="R937" s="5">
        <f t="shared" si="57"/>
        <v>61.4</v>
      </c>
      <c r="S937" s="5">
        <f t="shared" si="58"/>
        <v>59.4</v>
      </c>
      <c r="T937" s="7">
        <f t="shared" si="59"/>
        <v>0.49172185430463577</v>
      </c>
    </row>
    <row r="938" spans="1:20" ht="15.6">
      <c r="A938" s="2">
        <v>873</v>
      </c>
      <c r="B938" s="3">
        <v>46172</v>
      </c>
      <c r="C938" s="17">
        <f>YEAR(SalesDataTable[[#This Row],[Order Date]])</f>
        <v>2026</v>
      </c>
      <c r="D938" s="19" t="str">
        <f>"Q"&amp;ROUNDUP(MONTH(SalesDataTable[[#This Row],[Order Date]])/3,0)</f>
        <v>Q2</v>
      </c>
      <c r="E938" s="17">
        <f>MONTH(SalesDataTable[[#This Row],[Order Date]])</f>
        <v>5</v>
      </c>
      <c r="F938" s="19" t="str">
        <f>TEXT(SalesDataTable[[#This Row],[Order Date]],"MMM")</f>
        <v>May</v>
      </c>
      <c r="G938" s="4" t="s">
        <v>11</v>
      </c>
      <c r="H938" s="4" t="s">
        <v>39</v>
      </c>
      <c r="I938" s="4" t="s">
        <v>2</v>
      </c>
      <c r="J938" s="4" t="s">
        <v>16</v>
      </c>
      <c r="K938" s="4" t="s">
        <v>4</v>
      </c>
      <c r="L938" s="4" t="s">
        <v>26</v>
      </c>
      <c r="M938" s="8">
        <v>1</v>
      </c>
      <c r="N938" s="5">
        <v>40.15</v>
      </c>
      <c r="O938" s="6">
        <v>0</v>
      </c>
      <c r="P938" s="5">
        <v>16.82</v>
      </c>
      <c r="Q938" s="5">
        <f t="shared" si="56"/>
        <v>40.15</v>
      </c>
      <c r="R938" s="5">
        <f t="shared" si="57"/>
        <v>16.82</v>
      </c>
      <c r="S938" s="5">
        <f t="shared" si="58"/>
        <v>23.33</v>
      </c>
      <c r="T938" s="7">
        <f t="shared" si="59"/>
        <v>0.58107098381070976</v>
      </c>
    </row>
    <row r="939" spans="1:20" ht="15.6">
      <c r="A939" s="2">
        <v>1116</v>
      </c>
      <c r="B939" s="3">
        <v>46172</v>
      </c>
      <c r="C939" s="17">
        <f>YEAR(SalesDataTable[[#This Row],[Order Date]])</f>
        <v>2026</v>
      </c>
      <c r="D939" s="19" t="str">
        <f>"Q"&amp;ROUNDUP(MONTH(SalesDataTable[[#This Row],[Order Date]])/3,0)</f>
        <v>Q2</v>
      </c>
      <c r="E939" s="17">
        <f>MONTH(SalesDataTable[[#This Row],[Order Date]])</f>
        <v>5</v>
      </c>
      <c r="F939" s="19" t="str">
        <f>TEXT(SalesDataTable[[#This Row],[Order Date]],"MMM")</f>
        <v>May</v>
      </c>
      <c r="G939" s="4" t="s">
        <v>6</v>
      </c>
      <c r="H939" s="4" t="s">
        <v>43</v>
      </c>
      <c r="I939" s="4" t="s">
        <v>8</v>
      </c>
      <c r="J939" s="4" t="s">
        <v>16</v>
      </c>
      <c r="K939" s="4" t="s">
        <v>14</v>
      </c>
      <c r="L939" s="4" t="s">
        <v>44</v>
      </c>
      <c r="M939" s="8">
        <v>5</v>
      </c>
      <c r="N939" s="5">
        <v>134.4</v>
      </c>
      <c r="O939" s="6">
        <v>0.15</v>
      </c>
      <c r="P939" s="5">
        <v>67.709999999999994</v>
      </c>
      <c r="Q939" s="5">
        <f t="shared" si="56"/>
        <v>571.19999999999993</v>
      </c>
      <c r="R939" s="5">
        <f t="shared" si="57"/>
        <v>338.54999999999995</v>
      </c>
      <c r="S939" s="5">
        <f t="shared" si="58"/>
        <v>232.64999999999998</v>
      </c>
      <c r="T939" s="7">
        <f t="shared" si="59"/>
        <v>0.40730042016806722</v>
      </c>
    </row>
    <row r="940" spans="1:20" ht="15.6">
      <c r="A940" s="2">
        <v>1206</v>
      </c>
      <c r="B940" s="3">
        <v>46172</v>
      </c>
      <c r="C940" s="17">
        <f>YEAR(SalesDataTable[[#This Row],[Order Date]])</f>
        <v>2026</v>
      </c>
      <c r="D940" s="19" t="str">
        <f>"Q"&amp;ROUNDUP(MONTH(SalesDataTable[[#This Row],[Order Date]])/3,0)</f>
        <v>Q2</v>
      </c>
      <c r="E940" s="17">
        <f>MONTH(SalesDataTable[[#This Row],[Order Date]])</f>
        <v>5</v>
      </c>
      <c r="F940" s="19" t="str">
        <f>TEXT(SalesDataTable[[#This Row],[Order Date]],"MMM")</f>
        <v>May</v>
      </c>
      <c r="G940" s="4" t="s">
        <v>20</v>
      </c>
      <c r="H940" s="4" t="s">
        <v>47</v>
      </c>
      <c r="I940" s="4" t="s">
        <v>2</v>
      </c>
      <c r="J940" s="4" t="s">
        <v>3</v>
      </c>
      <c r="K940" s="4" t="s">
        <v>14</v>
      </c>
      <c r="L940" s="4" t="s">
        <v>15</v>
      </c>
      <c r="M940" s="8">
        <v>2</v>
      </c>
      <c r="N940" s="5">
        <v>37.130000000000003</v>
      </c>
      <c r="O940" s="6">
        <v>0.05</v>
      </c>
      <c r="P940" s="5">
        <v>13.44</v>
      </c>
      <c r="Q940" s="5">
        <f t="shared" si="56"/>
        <v>70.546999999999997</v>
      </c>
      <c r="R940" s="5">
        <f t="shared" si="57"/>
        <v>26.88</v>
      </c>
      <c r="S940" s="5">
        <f t="shared" si="58"/>
        <v>43.667000000000002</v>
      </c>
      <c r="T940" s="7">
        <f t="shared" si="59"/>
        <v>0.6189774193091131</v>
      </c>
    </row>
    <row r="941" spans="1:20" ht="15.6">
      <c r="A941" s="2">
        <v>1576</v>
      </c>
      <c r="B941" s="3">
        <v>46172</v>
      </c>
      <c r="C941" s="17">
        <f>YEAR(SalesDataTable[[#This Row],[Order Date]])</f>
        <v>2026</v>
      </c>
      <c r="D941" s="19" t="str">
        <f>"Q"&amp;ROUNDUP(MONTH(SalesDataTable[[#This Row],[Order Date]])/3,0)</f>
        <v>Q2</v>
      </c>
      <c r="E941" s="17">
        <f>MONTH(SalesDataTable[[#This Row],[Order Date]])</f>
        <v>5</v>
      </c>
      <c r="F941" s="19" t="str">
        <f>TEXT(SalesDataTable[[#This Row],[Order Date]],"MMM")</f>
        <v>May</v>
      </c>
      <c r="G941" s="4" t="s">
        <v>6</v>
      </c>
      <c r="H941" s="4" t="s">
        <v>7</v>
      </c>
      <c r="I941" s="4" t="s">
        <v>2</v>
      </c>
      <c r="J941" s="4" t="s">
        <v>16</v>
      </c>
      <c r="K941" s="4" t="s">
        <v>23</v>
      </c>
      <c r="L941" s="4" t="s">
        <v>51</v>
      </c>
      <c r="M941" s="8">
        <v>6</v>
      </c>
      <c r="N941" s="5">
        <v>123.82</v>
      </c>
      <c r="O941" s="6">
        <v>0</v>
      </c>
      <c r="P941" s="5">
        <v>61.91</v>
      </c>
      <c r="Q941" s="5">
        <f t="shared" si="56"/>
        <v>742.92</v>
      </c>
      <c r="R941" s="5">
        <f t="shared" si="57"/>
        <v>371.46</v>
      </c>
      <c r="S941" s="5">
        <f t="shared" si="58"/>
        <v>371.46</v>
      </c>
      <c r="T941" s="7">
        <f t="shared" si="59"/>
        <v>0.5</v>
      </c>
    </row>
    <row r="942" spans="1:20" ht="15.6">
      <c r="A942" s="2">
        <v>2634</v>
      </c>
      <c r="B942" s="3">
        <v>46172</v>
      </c>
      <c r="C942" s="17">
        <f>YEAR(SalesDataTable[[#This Row],[Order Date]])</f>
        <v>2026</v>
      </c>
      <c r="D942" s="19" t="str">
        <f>"Q"&amp;ROUNDUP(MONTH(SalesDataTable[[#This Row],[Order Date]])/3,0)</f>
        <v>Q2</v>
      </c>
      <c r="E942" s="17">
        <f>MONTH(SalesDataTable[[#This Row],[Order Date]])</f>
        <v>5</v>
      </c>
      <c r="F942" s="19" t="str">
        <f>TEXT(SalesDataTable[[#This Row],[Order Date]],"MMM")</f>
        <v>May</v>
      </c>
      <c r="G942" s="4" t="s">
        <v>11</v>
      </c>
      <c r="H942" s="4" t="s">
        <v>52</v>
      </c>
      <c r="I942" s="4" t="s">
        <v>28</v>
      </c>
      <c r="J942" s="4" t="s">
        <v>3</v>
      </c>
      <c r="K942" s="4" t="s">
        <v>14</v>
      </c>
      <c r="L942" s="4" t="s">
        <v>15</v>
      </c>
      <c r="M942" s="8">
        <v>2</v>
      </c>
      <c r="N942" s="5">
        <v>36.94</v>
      </c>
      <c r="O942" s="6">
        <v>0.05</v>
      </c>
      <c r="P942" s="5">
        <v>13.82</v>
      </c>
      <c r="Q942" s="5">
        <f t="shared" si="56"/>
        <v>70.185999999999993</v>
      </c>
      <c r="R942" s="5">
        <f t="shared" si="57"/>
        <v>27.64</v>
      </c>
      <c r="S942" s="5">
        <f t="shared" si="58"/>
        <v>42.545999999999992</v>
      </c>
      <c r="T942" s="7">
        <f t="shared" si="59"/>
        <v>0.60618926851508848</v>
      </c>
    </row>
    <row r="943" spans="1:20" ht="15.6">
      <c r="A943" s="2">
        <v>2649</v>
      </c>
      <c r="B943" s="3">
        <v>46172</v>
      </c>
      <c r="C943" s="17">
        <f>YEAR(SalesDataTable[[#This Row],[Order Date]])</f>
        <v>2026</v>
      </c>
      <c r="D943" s="19" t="str">
        <f>"Q"&amp;ROUNDUP(MONTH(SalesDataTable[[#This Row],[Order Date]])/3,0)</f>
        <v>Q2</v>
      </c>
      <c r="E943" s="17">
        <f>MONTH(SalesDataTable[[#This Row],[Order Date]])</f>
        <v>5</v>
      </c>
      <c r="F943" s="19" t="str">
        <f>TEXT(SalesDataTable[[#This Row],[Order Date]],"MMM")</f>
        <v>May</v>
      </c>
      <c r="G943" s="4" t="s">
        <v>0</v>
      </c>
      <c r="H943" s="4" t="s">
        <v>1</v>
      </c>
      <c r="I943" s="4" t="s">
        <v>2</v>
      </c>
      <c r="J943" s="4" t="s">
        <v>13</v>
      </c>
      <c r="K943" s="4" t="s">
        <v>23</v>
      </c>
      <c r="L943" s="4" t="s">
        <v>29</v>
      </c>
      <c r="M943" s="8">
        <v>3</v>
      </c>
      <c r="N943" s="5">
        <v>199.17</v>
      </c>
      <c r="O943" s="6">
        <v>0.05</v>
      </c>
      <c r="P943" s="5">
        <v>105.24</v>
      </c>
      <c r="Q943" s="5">
        <f t="shared" si="56"/>
        <v>567.6345</v>
      </c>
      <c r="R943" s="5">
        <f t="shared" si="57"/>
        <v>315.71999999999997</v>
      </c>
      <c r="S943" s="5">
        <f t="shared" si="58"/>
        <v>251.91450000000003</v>
      </c>
      <c r="T943" s="7">
        <f t="shared" si="59"/>
        <v>0.4437970207941907</v>
      </c>
    </row>
    <row r="944" spans="1:20" ht="15.6">
      <c r="A944" s="2">
        <v>2774</v>
      </c>
      <c r="B944" s="3">
        <v>46172</v>
      </c>
      <c r="C944" s="17">
        <f>YEAR(SalesDataTable[[#This Row],[Order Date]])</f>
        <v>2026</v>
      </c>
      <c r="D944" s="19" t="str">
        <f>"Q"&amp;ROUNDUP(MONTH(SalesDataTable[[#This Row],[Order Date]])/3,0)</f>
        <v>Q2</v>
      </c>
      <c r="E944" s="17">
        <f>MONTH(SalesDataTable[[#This Row],[Order Date]])</f>
        <v>5</v>
      </c>
      <c r="F944" s="19" t="str">
        <f>TEXT(SalesDataTable[[#This Row],[Order Date]],"MMM")</f>
        <v>May</v>
      </c>
      <c r="G944" s="4" t="s">
        <v>0</v>
      </c>
      <c r="H944" s="4" t="s">
        <v>36</v>
      </c>
      <c r="I944" s="4" t="s">
        <v>2</v>
      </c>
      <c r="J944" s="4" t="s">
        <v>3</v>
      </c>
      <c r="K944" s="4" t="s">
        <v>23</v>
      </c>
      <c r="L944" s="4" t="s">
        <v>40</v>
      </c>
      <c r="M944" s="8">
        <v>3</v>
      </c>
      <c r="N944" s="5">
        <v>83.17</v>
      </c>
      <c r="O944" s="6">
        <v>0</v>
      </c>
      <c r="P944" s="5">
        <v>40.520000000000003</v>
      </c>
      <c r="Q944" s="5">
        <f t="shared" si="56"/>
        <v>249.51</v>
      </c>
      <c r="R944" s="5">
        <f t="shared" si="57"/>
        <v>121.56</v>
      </c>
      <c r="S944" s="5">
        <f t="shared" si="58"/>
        <v>127.94999999999999</v>
      </c>
      <c r="T944" s="7">
        <f t="shared" si="59"/>
        <v>0.51280509799206442</v>
      </c>
    </row>
    <row r="945" spans="1:20" ht="15.6">
      <c r="A945" s="2">
        <v>3037</v>
      </c>
      <c r="B945" s="3">
        <v>46172</v>
      </c>
      <c r="C945" s="17">
        <f>YEAR(SalesDataTable[[#This Row],[Order Date]])</f>
        <v>2026</v>
      </c>
      <c r="D945" s="19" t="str">
        <f>"Q"&amp;ROUNDUP(MONTH(SalesDataTable[[#This Row],[Order Date]])/3,0)</f>
        <v>Q2</v>
      </c>
      <c r="E945" s="17">
        <f>MONTH(SalesDataTable[[#This Row],[Order Date]])</f>
        <v>5</v>
      </c>
      <c r="F945" s="19" t="str">
        <f>TEXT(SalesDataTable[[#This Row],[Order Date]],"MMM")</f>
        <v>May</v>
      </c>
      <c r="G945" s="4" t="s">
        <v>6</v>
      </c>
      <c r="H945" s="4" t="s">
        <v>27</v>
      </c>
      <c r="I945" s="4" t="s">
        <v>2</v>
      </c>
      <c r="J945" s="4" t="s">
        <v>16</v>
      </c>
      <c r="K945" s="4" t="s">
        <v>14</v>
      </c>
      <c r="L945" s="4" t="s">
        <v>32</v>
      </c>
      <c r="M945" s="8">
        <v>1</v>
      </c>
      <c r="N945" s="5">
        <v>45.8</v>
      </c>
      <c r="O945" s="6">
        <v>0.05</v>
      </c>
      <c r="P945" s="5">
        <v>17.88</v>
      </c>
      <c r="Q945" s="5">
        <f t="shared" si="56"/>
        <v>43.51</v>
      </c>
      <c r="R945" s="5">
        <f t="shared" si="57"/>
        <v>17.88</v>
      </c>
      <c r="S945" s="5">
        <f t="shared" si="58"/>
        <v>25.63</v>
      </c>
      <c r="T945" s="7">
        <f t="shared" si="59"/>
        <v>0.58905998621006661</v>
      </c>
    </row>
    <row r="946" spans="1:20" ht="15.6">
      <c r="A946" s="2">
        <v>3138</v>
      </c>
      <c r="B946" s="3">
        <v>46172</v>
      </c>
      <c r="C946" s="17">
        <f>YEAR(SalesDataTable[[#This Row],[Order Date]])</f>
        <v>2026</v>
      </c>
      <c r="D946" s="19" t="str">
        <f>"Q"&amp;ROUNDUP(MONTH(SalesDataTable[[#This Row],[Order Date]])/3,0)</f>
        <v>Q2</v>
      </c>
      <c r="E946" s="17">
        <f>MONTH(SalesDataTable[[#This Row],[Order Date]])</f>
        <v>5</v>
      </c>
      <c r="F946" s="19" t="str">
        <f>TEXT(SalesDataTable[[#This Row],[Order Date]],"MMM")</f>
        <v>May</v>
      </c>
      <c r="G946" s="4" t="s">
        <v>11</v>
      </c>
      <c r="H946" s="4" t="s">
        <v>12</v>
      </c>
      <c r="I946" s="4" t="s">
        <v>28</v>
      </c>
      <c r="J946" s="4" t="s">
        <v>3</v>
      </c>
      <c r="K946" s="4" t="s">
        <v>9</v>
      </c>
      <c r="L946" s="4" t="s">
        <v>37</v>
      </c>
      <c r="M946" s="8">
        <v>1</v>
      </c>
      <c r="N946" s="5">
        <v>154.85</v>
      </c>
      <c r="O946" s="6">
        <v>0</v>
      </c>
      <c r="P946" s="5">
        <v>80.17</v>
      </c>
      <c r="Q946" s="5">
        <f t="shared" si="56"/>
        <v>154.85</v>
      </c>
      <c r="R946" s="5">
        <f t="shared" si="57"/>
        <v>80.17</v>
      </c>
      <c r="S946" s="5">
        <f t="shared" si="58"/>
        <v>74.679999999999993</v>
      </c>
      <c r="T946" s="7">
        <f t="shared" si="59"/>
        <v>0.48227316758153049</v>
      </c>
    </row>
    <row r="947" spans="1:20" ht="15.6">
      <c r="A947" s="2">
        <v>3228</v>
      </c>
      <c r="B947" s="3">
        <v>46172</v>
      </c>
      <c r="C947" s="17">
        <f>YEAR(SalesDataTable[[#This Row],[Order Date]])</f>
        <v>2026</v>
      </c>
      <c r="D947" s="19" t="str">
        <f>"Q"&amp;ROUNDUP(MONTH(SalesDataTable[[#This Row],[Order Date]])/3,0)</f>
        <v>Q2</v>
      </c>
      <c r="E947" s="17">
        <f>MONTH(SalesDataTable[[#This Row],[Order Date]])</f>
        <v>5</v>
      </c>
      <c r="F947" s="19" t="str">
        <f>TEXT(SalesDataTable[[#This Row],[Order Date]],"MMM")</f>
        <v>May</v>
      </c>
      <c r="G947" s="4" t="s">
        <v>20</v>
      </c>
      <c r="H947" s="4" t="s">
        <v>47</v>
      </c>
      <c r="I947" s="4" t="s">
        <v>2</v>
      </c>
      <c r="J947" s="4" t="s">
        <v>16</v>
      </c>
      <c r="K947" s="4" t="s">
        <v>23</v>
      </c>
      <c r="L947" s="4" t="s">
        <v>29</v>
      </c>
      <c r="M947" s="8">
        <v>1</v>
      </c>
      <c r="N947" s="5">
        <v>194.99</v>
      </c>
      <c r="O947" s="6">
        <v>0</v>
      </c>
      <c r="P947" s="5">
        <v>101.21</v>
      </c>
      <c r="Q947" s="5">
        <f t="shared" si="56"/>
        <v>194.99</v>
      </c>
      <c r="R947" s="5">
        <f t="shared" si="57"/>
        <v>101.21</v>
      </c>
      <c r="S947" s="5">
        <f t="shared" si="58"/>
        <v>93.780000000000015</v>
      </c>
      <c r="T947" s="7">
        <f t="shared" si="59"/>
        <v>0.48094774090979031</v>
      </c>
    </row>
    <row r="948" spans="1:20" ht="15.6">
      <c r="A948" s="2">
        <v>3401</v>
      </c>
      <c r="B948" s="3">
        <v>46172</v>
      </c>
      <c r="C948" s="17">
        <f>YEAR(SalesDataTable[[#This Row],[Order Date]])</f>
        <v>2026</v>
      </c>
      <c r="D948" s="19" t="str">
        <f>"Q"&amp;ROUNDUP(MONTH(SalesDataTable[[#This Row],[Order Date]])/3,0)</f>
        <v>Q2</v>
      </c>
      <c r="E948" s="17">
        <f>MONTH(SalesDataTable[[#This Row],[Order Date]])</f>
        <v>5</v>
      </c>
      <c r="F948" s="19" t="str">
        <f>TEXT(SalesDataTable[[#This Row],[Order Date]],"MMM")</f>
        <v>May</v>
      </c>
      <c r="G948" s="4" t="s">
        <v>11</v>
      </c>
      <c r="H948" s="4" t="s">
        <v>39</v>
      </c>
      <c r="I948" s="4" t="s">
        <v>2</v>
      </c>
      <c r="J948" s="4" t="s">
        <v>3</v>
      </c>
      <c r="K948" s="4" t="s">
        <v>34</v>
      </c>
      <c r="L948" s="4" t="s">
        <v>42</v>
      </c>
      <c r="M948" s="8">
        <v>1</v>
      </c>
      <c r="N948" s="5">
        <v>36.31</v>
      </c>
      <c r="O948" s="6">
        <v>0</v>
      </c>
      <c r="P948" s="5">
        <v>13.93</v>
      </c>
      <c r="Q948" s="5">
        <f t="shared" si="56"/>
        <v>36.31</v>
      </c>
      <c r="R948" s="5">
        <f t="shared" si="57"/>
        <v>13.93</v>
      </c>
      <c r="S948" s="5">
        <f t="shared" si="58"/>
        <v>22.380000000000003</v>
      </c>
      <c r="T948" s="7">
        <f t="shared" si="59"/>
        <v>0.61635912971633167</v>
      </c>
    </row>
    <row r="949" spans="1:20" ht="15.6">
      <c r="A949" s="2">
        <v>3511</v>
      </c>
      <c r="B949" s="3">
        <v>46172</v>
      </c>
      <c r="C949" s="17">
        <f>YEAR(SalesDataTable[[#This Row],[Order Date]])</f>
        <v>2026</v>
      </c>
      <c r="D949" s="19" t="str">
        <f>"Q"&amp;ROUNDUP(MONTH(SalesDataTable[[#This Row],[Order Date]])/3,0)</f>
        <v>Q2</v>
      </c>
      <c r="E949" s="17">
        <f>MONTH(SalesDataTable[[#This Row],[Order Date]])</f>
        <v>5</v>
      </c>
      <c r="F949" s="19" t="str">
        <f>TEXT(SalesDataTable[[#This Row],[Order Date]],"MMM")</f>
        <v>May</v>
      </c>
      <c r="G949" s="4" t="s">
        <v>0</v>
      </c>
      <c r="H949" s="4" t="s">
        <v>1</v>
      </c>
      <c r="I949" s="4" t="s">
        <v>2</v>
      </c>
      <c r="J949" s="4" t="s">
        <v>3</v>
      </c>
      <c r="K949" s="4" t="s">
        <v>14</v>
      </c>
      <c r="L949" s="4" t="s">
        <v>32</v>
      </c>
      <c r="M949" s="8">
        <v>1</v>
      </c>
      <c r="N949" s="5">
        <v>47.19</v>
      </c>
      <c r="O949" s="6">
        <v>0</v>
      </c>
      <c r="P949" s="5">
        <v>18.54</v>
      </c>
      <c r="Q949" s="5">
        <f t="shared" si="56"/>
        <v>47.19</v>
      </c>
      <c r="R949" s="5">
        <f t="shared" si="57"/>
        <v>18.54</v>
      </c>
      <c r="S949" s="5">
        <f t="shared" si="58"/>
        <v>28.65</v>
      </c>
      <c r="T949" s="7">
        <f t="shared" si="59"/>
        <v>0.60712015257469798</v>
      </c>
    </row>
    <row r="950" spans="1:20" ht="15.6">
      <c r="A950" s="2">
        <v>4485</v>
      </c>
      <c r="B950" s="3">
        <v>46172</v>
      </c>
      <c r="C950" s="17">
        <f>YEAR(SalesDataTable[[#This Row],[Order Date]])</f>
        <v>2026</v>
      </c>
      <c r="D950" s="19" t="str">
        <f>"Q"&amp;ROUNDUP(MONTH(SalesDataTable[[#This Row],[Order Date]])/3,0)</f>
        <v>Q2</v>
      </c>
      <c r="E950" s="17">
        <f>MONTH(SalesDataTable[[#This Row],[Order Date]])</f>
        <v>5</v>
      </c>
      <c r="F950" s="19" t="str">
        <f>TEXT(SalesDataTable[[#This Row],[Order Date]],"MMM")</f>
        <v>May</v>
      </c>
      <c r="G950" s="4" t="s">
        <v>20</v>
      </c>
      <c r="H950" s="4" t="s">
        <v>33</v>
      </c>
      <c r="I950" s="4" t="s">
        <v>2</v>
      </c>
      <c r="J950" s="4" t="s">
        <v>13</v>
      </c>
      <c r="K950" s="4" t="s">
        <v>34</v>
      </c>
      <c r="L950" s="4" t="s">
        <v>38</v>
      </c>
      <c r="M950" s="8">
        <v>1</v>
      </c>
      <c r="N950" s="5">
        <v>124.14</v>
      </c>
      <c r="O950" s="6">
        <v>0</v>
      </c>
      <c r="P950" s="5">
        <v>70.900000000000006</v>
      </c>
      <c r="Q950" s="5">
        <f t="shared" si="56"/>
        <v>124.14</v>
      </c>
      <c r="R950" s="5">
        <f t="shared" si="57"/>
        <v>70.900000000000006</v>
      </c>
      <c r="S950" s="5">
        <f t="shared" si="58"/>
        <v>53.239999999999995</v>
      </c>
      <c r="T950" s="7">
        <f t="shared" si="59"/>
        <v>0.42887062993394548</v>
      </c>
    </row>
    <row r="951" spans="1:20" ht="15.6">
      <c r="A951" s="2">
        <v>447</v>
      </c>
      <c r="B951" s="3">
        <v>46173</v>
      </c>
      <c r="C951" s="17">
        <f>YEAR(SalesDataTable[[#This Row],[Order Date]])</f>
        <v>2026</v>
      </c>
      <c r="D951" s="19" t="str">
        <f>"Q"&amp;ROUNDUP(MONTH(SalesDataTable[[#This Row],[Order Date]])/3,0)</f>
        <v>Q2</v>
      </c>
      <c r="E951" s="17">
        <f>MONTH(SalesDataTable[[#This Row],[Order Date]])</f>
        <v>5</v>
      </c>
      <c r="F951" s="19" t="str">
        <f>TEXT(SalesDataTable[[#This Row],[Order Date]],"MMM")</f>
        <v>May</v>
      </c>
      <c r="G951" s="4" t="s">
        <v>20</v>
      </c>
      <c r="H951" s="4" t="s">
        <v>33</v>
      </c>
      <c r="I951" s="4" t="s">
        <v>2</v>
      </c>
      <c r="J951" s="4" t="s">
        <v>3</v>
      </c>
      <c r="K951" s="4" t="s">
        <v>14</v>
      </c>
      <c r="L951" s="4" t="s">
        <v>44</v>
      </c>
      <c r="M951" s="8">
        <v>1</v>
      </c>
      <c r="N951" s="5">
        <v>131.94999999999999</v>
      </c>
      <c r="O951" s="6">
        <v>0</v>
      </c>
      <c r="P951" s="5">
        <v>65.17</v>
      </c>
      <c r="Q951" s="5">
        <f t="shared" si="56"/>
        <v>131.94999999999999</v>
      </c>
      <c r="R951" s="5">
        <f t="shared" si="57"/>
        <v>65.17</v>
      </c>
      <c r="S951" s="5">
        <f t="shared" si="58"/>
        <v>66.779999999999987</v>
      </c>
      <c r="T951" s="7">
        <f t="shared" si="59"/>
        <v>0.50610079575596811</v>
      </c>
    </row>
    <row r="952" spans="1:20" ht="15.6">
      <c r="A952" s="2">
        <v>1208</v>
      </c>
      <c r="B952" s="3">
        <v>46173</v>
      </c>
      <c r="C952" s="17">
        <f>YEAR(SalesDataTable[[#This Row],[Order Date]])</f>
        <v>2026</v>
      </c>
      <c r="D952" s="19" t="str">
        <f>"Q"&amp;ROUNDUP(MONTH(SalesDataTable[[#This Row],[Order Date]])/3,0)</f>
        <v>Q2</v>
      </c>
      <c r="E952" s="17">
        <f>MONTH(SalesDataTable[[#This Row],[Order Date]])</f>
        <v>5</v>
      </c>
      <c r="F952" s="19" t="str">
        <f>TEXT(SalesDataTable[[#This Row],[Order Date]],"MMM")</f>
        <v>May</v>
      </c>
      <c r="G952" s="4" t="s">
        <v>20</v>
      </c>
      <c r="H952" s="4" t="s">
        <v>33</v>
      </c>
      <c r="I952" s="4" t="s">
        <v>28</v>
      </c>
      <c r="J952" s="4" t="s">
        <v>13</v>
      </c>
      <c r="K952" s="4" t="s">
        <v>4</v>
      </c>
      <c r="L952" s="4" t="s">
        <v>30</v>
      </c>
      <c r="M952" s="8">
        <v>1</v>
      </c>
      <c r="N952" s="5">
        <v>102.24</v>
      </c>
      <c r="O952" s="6">
        <v>0</v>
      </c>
      <c r="P952" s="5">
        <v>50.75</v>
      </c>
      <c r="Q952" s="5">
        <f t="shared" si="56"/>
        <v>102.24</v>
      </c>
      <c r="R952" s="5">
        <f t="shared" si="57"/>
        <v>50.75</v>
      </c>
      <c r="S952" s="5">
        <f t="shared" si="58"/>
        <v>51.489999999999995</v>
      </c>
      <c r="T952" s="7">
        <f t="shared" si="59"/>
        <v>0.50361893583724571</v>
      </c>
    </row>
    <row r="953" spans="1:20" ht="15.6">
      <c r="A953" s="2">
        <v>1355</v>
      </c>
      <c r="B953" s="3">
        <v>46173</v>
      </c>
      <c r="C953" s="17">
        <f>YEAR(SalesDataTable[[#This Row],[Order Date]])</f>
        <v>2026</v>
      </c>
      <c r="D953" s="19" t="str">
        <f>"Q"&amp;ROUNDUP(MONTH(SalesDataTable[[#This Row],[Order Date]])/3,0)</f>
        <v>Q2</v>
      </c>
      <c r="E953" s="17">
        <f>MONTH(SalesDataTable[[#This Row],[Order Date]])</f>
        <v>5</v>
      </c>
      <c r="F953" s="19" t="str">
        <f>TEXT(SalesDataTable[[#This Row],[Order Date]],"MMM")</f>
        <v>May</v>
      </c>
      <c r="G953" s="4" t="s">
        <v>20</v>
      </c>
      <c r="H953" s="4" t="s">
        <v>47</v>
      </c>
      <c r="I953" s="4" t="s">
        <v>28</v>
      </c>
      <c r="J953" s="4" t="s">
        <v>13</v>
      </c>
      <c r="K953" s="4" t="s">
        <v>9</v>
      </c>
      <c r="L953" s="4" t="s">
        <v>37</v>
      </c>
      <c r="M953" s="8">
        <v>2</v>
      </c>
      <c r="N953" s="5">
        <v>152.07</v>
      </c>
      <c r="O953" s="6">
        <v>0</v>
      </c>
      <c r="P953" s="5">
        <v>76.849999999999994</v>
      </c>
      <c r="Q953" s="5">
        <f t="shared" si="56"/>
        <v>304.14</v>
      </c>
      <c r="R953" s="5">
        <f t="shared" si="57"/>
        <v>153.69999999999999</v>
      </c>
      <c r="S953" s="5">
        <f t="shared" si="58"/>
        <v>150.44</v>
      </c>
      <c r="T953" s="7">
        <f t="shared" si="59"/>
        <v>0.49464062602748737</v>
      </c>
    </row>
    <row r="954" spans="1:20" ht="15.6">
      <c r="A954" s="2">
        <v>1474</v>
      </c>
      <c r="B954" s="3">
        <v>46173</v>
      </c>
      <c r="C954" s="17">
        <f>YEAR(SalesDataTable[[#This Row],[Order Date]])</f>
        <v>2026</v>
      </c>
      <c r="D954" s="19" t="str">
        <f>"Q"&amp;ROUNDUP(MONTH(SalesDataTable[[#This Row],[Order Date]])/3,0)</f>
        <v>Q2</v>
      </c>
      <c r="E954" s="17">
        <f>MONTH(SalesDataTable[[#This Row],[Order Date]])</f>
        <v>5</v>
      </c>
      <c r="F954" s="19" t="str">
        <f>TEXT(SalesDataTable[[#This Row],[Order Date]],"MMM")</f>
        <v>May</v>
      </c>
      <c r="G954" s="4" t="s">
        <v>11</v>
      </c>
      <c r="H954" s="4" t="s">
        <v>18</v>
      </c>
      <c r="I954" s="4" t="s">
        <v>2</v>
      </c>
      <c r="J954" s="4" t="s">
        <v>13</v>
      </c>
      <c r="K954" s="4" t="s">
        <v>23</v>
      </c>
      <c r="L954" s="4" t="s">
        <v>51</v>
      </c>
      <c r="M954" s="8">
        <v>2</v>
      </c>
      <c r="N954" s="5">
        <v>123.34</v>
      </c>
      <c r="O954" s="6">
        <v>0.05</v>
      </c>
      <c r="P954" s="5">
        <v>58.96</v>
      </c>
      <c r="Q954" s="5">
        <f t="shared" si="56"/>
        <v>234.346</v>
      </c>
      <c r="R954" s="5">
        <f t="shared" si="57"/>
        <v>117.92</v>
      </c>
      <c r="S954" s="5">
        <f t="shared" si="58"/>
        <v>116.426</v>
      </c>
      <c r="T954" s="7">
        <f t="shared" si="59"/>
        <v>0.49681240558831813</v>
      </c>
    </row>
    <row r="955" spans="1:20" ht="15.6">
      <c r="A955" s="2">
        <v>1625</v>
      </c>
      <c r="B955" s="3">
        <v>46173</v>
      </c>
      <c r="C955" s="17">
        <f>YEAR(SalesDataTable[[#This Row],[Order Date]])</f>
        <v>2026</v>
      </c>
      <c r="D955" s="19" t="str">
        <f>"Q"&amp;ROUNDUP(MONTH(SalesDataTable[[#This Row],[Order Date]])/3,0)</f>
        <v>Q2</v>
      </c>
      <c r="E955" s="17">
        <f>MONTH(SalesDataTable[[#This Row],[Order Date]])</f>
        <v>5</v>
      </c>
      <c r="F955" s="19" t="str">
        <f>TEXT(SalesDataTable[[#This Row],[Order Date]],"MMM")</f>
        <v>May</v>
      </c>
      <c r="G955" s="4" t="s">
        <v>11</v>
      </c>
      <c r="H955" s="4" t="s">
        <v>12</v>
      </c>
      <c r="I955" s="4" t="s">
        <v>19</v>
      </c>
      <c r="J955" s="4" t="s">
        <v>3</v>
      </c>
      <c r="K955" s="4" t="s">
        <v>9</v>
      </c>
      <c r="L955" s="4" t="s">
        <v>37</v>
      </c>
      <c r="M955" s="8">
        <v>1</v>
      </c>
      <c r="N955" s="5">
        <v>155.81</v>
      </c>
      <c r="O955" s="6">
        <v>0</v>
      </c>
      <c r="P955" s="5">
        <v>80.31</v>
      </c>
      <c r="Q955" s="5">
        <f t="shared" si="56"/>
        <v>155.81</v>
      </c>
      <c r="R955" s="5">
        <f t="shared" si="57"/>
        <v>80.31</v>
      </c>
      <c r="S955" s="5">
        <f t="shared" si="58"/>
        <v>75.5</v>
      </c>
      <c r="T955" s="7">
        <f t="shared" si="59"/>
        <v>0.48456453372697517</v>
      </c>
    </row>
    <row r="956" spans="1:20" ht="15.6">
      <c r="A956" s="2">
        <v>1877</v>
      </c>
      <c r="B956" s="3">
        <v>46173</v>
      </c>
      <c r="C956" s="17">
        <f>YEAR(SalesDataTable[[#This Row],[Order Date]])</f>
        <v>2026</v>
      </c>
      <c r="D956" s="19" t="str">
        <f>"Q"&amp;ROUNDUP(MONTH(SalesDataTable[[#This Row],[Order Date]])/3,0)</f>
        <v>Q2</v>
      </c>
      <c r="E956" s="17">
        <f>MONTH(SalesDataTable[[#This Row],[Order Date]])</f>
        <v>5</v>
      </c>
      <c r="F956" s="19" t="str">
        <f>TEXT(SalesDataTable[[#This Row],[Order Date]],"MMM")</f>
        <v>May</v>
      </c>
      <c r="G956" s="4" t="s">
        <v>11</v>
      </c>
      <c r="H956" s="4" t="s">
        <v>52</v>
      </c>
      <c r="I956" s="4" t="s">
        <v>2</v>
      </c>
      <c r="J956" s="4" t="s">
        <v>3</v>
      </c>
      <c r="K956" s="4" t="s">
        <v>14</v>
      </c>
      <c r="L956" s="4" t="s">
        <v>48</v>
      </c>
      <c r="M956" s="8">
        <v>1</v>
      </c>
      <c r="N956" s="5">
        <v>163.19</v>
      </c>
      <c r="O956" s="6">
        <v>0.05</v>
      </c>
      <c r="P956" s="5">
        <v>87.95</v>
      </c>
      <c r="Q956" s="5">
        <f t="shared" si="56"/>
        <v>155.03049999999999</v>
      </c>
      <c r="R956" s="5">
        <f t="shared" si="57"/>
        <v>87.95</v>
      </c>
      <c r="S956" s="5">
        <f t="shared" si="58"/>
        <v>67.080499999999986</v>
      </c>
      <c r="T956" s="7">
        <f t="shared" si="59"/>
        <v>0.4326922766810401</v>
      </c>
    </row>
    <row r="957" spans="1:20" ht="15.6">
      <c r="A957" s="2">
        <v>1978</v>
      </c>
      <c r="B957" s="3">
        <v>46173</v>
      </c>
      <c r="C957" s="17">
        <f>YEAR(SalesDataTable[[#This Row],[Order Date]])</f>
        <v>2026</v>
      </c>
      <c r="D957" s="19" t="str">
        <f>"Q"&amp;ROUNDUP(MONTH(SalesDataTable[[#This Row],[Order Date]])/3,0)</f>
        <v>Q2</v>
      </c>
      <c r="E957" s="17">
        <f>MONTH(SalesDataTable[[#This Row],[Order Date]])</f>
        <v>5</v>
      </c>
      <c r="F957" s="19" t="str">
        <f>TEXT(SalesDataTable[[#This Row],[Order Date]],"MMM")</f>
        <v>May</v>
      </c>
      <c r="G957" s="4" t="s">
        <v>6</v>
      </c>
      <c r="H957" s="4" t="s">
        <v>43</v>
      </c>
      <c r="I957" s="4" t="s">
        <v>2</v>
      </c>
      <c r="J957" s="4" t="s">
        <v>3</v>
      </c>
      <c r="K957" s="4" t="s">
        <v>9</v>
      </c>
      <c r="L957" s="4" t="s">
        <v>17</v>
      </c>
      <c r="M957" s="8">
        <v>1</v>
      </c>
      <c r="N957" s="5">
        <v>147.30000000000001</v>
      </c>
      <c r="O957" s="6">
        <v>0.05</v>
      </c>
      <c r="P957" s="5">
        <v>81.510000000000005</v>
      </c>
      <c r="Q957" s="5">
        <f t="shared" si="56"/>
        <v>139.935</v>
      </c>
      <c r="R957" s="5">
        <f t="shared" si="57"/>
        <v>81.510000000000005</v>
      </c>
      <c r="S957" s="5">
        <f t="shared" si="58"/>
        <v>58.424999999999997</v>
      </c>
      <c r="T957" s="7">
        <f t="shared" si="59"/>
        <v>0.41751527494908347</v>
      </c>
    </row>
    <row r="958" spans="1:20" ht="15.6">
      <c r="A958" s="2">
        <v>3616</v>
      </c>
      <c r="B958" s="3">
        <v>46173</v>
      </c>
      <c r="C958" s="17">
        <f>YEAR(SalesDataTable[[#This Row],[Order Date]])</f>
        <v>2026</v>
      </c>
      <c r="D958" s="19" t="str">
        <f>"Q"&amp;ROUNDUP(MONTH(SalesDataTable[[#This Row],[Order Date]])/3,0)</f>
        <v>Q2</v>
      </c>
      <c r="E958" s="17">
        <f>MONTH(SalesDataTable[[#This Row],[Order Date]])</f>
        <v>5</v>
      </c>
      <c r="F958" s="19" t="str">
        <f>TEXT(SalesDataTable[[#This Row],[Order Date]],"MMM")</f>
        <v>May</v>
      </c>
      <c r="G958" s="4" t="s">
        <v>11</v>
      </c>
      <c r="H958" s="4" t="s">
        <v>12</v>
      </c>
      <c r="I958" s="4" t="s">
        <v>2</v>
      </c>
      <c r="J958" s="4" t="s">
        <v>3</v>
      </c>
      <c r="K958" s="4" t="s">
        <v>34</v>
      </c>
      <c r="L958" s="4" t="s">
        <v>38</v>
      </c>
      <c r="M958" s="8">
        <v>5</v>
      </c>
      <c r="N958" s="5">
        <v>126.16</v>
      </c>
      <c r="O958" s="6">
        <v>0</v>
      </c>
      <c r="P958" s="5">
        <v>68.59</v>
      </c>
      <c r="Q958" s="5">
        <f t="shared" si="56"/>
        <v>630.79999999999995</v>
      </c>
      <c r="R958" s="5">
        <f t="shared" si="57"/>
        <v>342.95000000000005</v>
      </c>
      <c r="S958" s="5">
        <f t="shared" si="58"/>
        <v>287.84999999999991</v>
      </c>
      <c r="T958" s="7">
        <f t="shared" si="59"/>
        <v>0.45632530120481918</v>
      </c>
    </row>
    <row r="959" spans="1:20" ht="15.6">
      <c r="A959" s="2">
        <v>3992</v>
      </c>
      <c r="B959" s="3">
        <v>46173</v>
      </c>
      <c r="C959" s="17">
        <f>YEAR(SalesDataTable[[#This Row],[Order Date]])</f>
        <v>2026</v>
      </c>
      <c r="D959" s="19" t="str">
        <f>"Q"&amp;ROUNDUP(MONTH(SalesDataTable[[#This Row],[Order Date]])/3,0)</f>
        <v>Q2</v>
      </c>
      <c r="E959" s="17">
        <f>MONTH(SalesDataTable[[#This Row],[Order Date]])</f>
        <v>5</v>
      </c>
      <c r="F959" s="19" t="str">
        <f>TEXT(SalesDataTable[[#This Row],[Order Date]],"MMM")</f>
        <v>May</v>
      </c>
      <c r="G959" s="4" t="s">
        <v>20</v>
      </c>
      <c r="H959" s="4" t="s">
        <v>33</v>
      </c>
      <c r="I959" s="4" t="s">
        <v>2</v>
      </c>
      <c r="J959" s="4" t="s">
        <v>13</v>
      </c>
      <c r="K959" s="4" t="s">
        <v>14</v>
      </c>
      <c r="L959" s="4" t="s">
        <v>48</v>
      </c>
      <c r="M959" s="8">
        <v>2</v>
      </c>
      <c r="N959" s="5">
        <v>163.57</v>
      </c>
      <c r="O959" s="6">
        <v>0</v>
      </c>
      <c r="P959" s="5">
        <v>85.72</v>
      </c>
      <c r="Q959" s="5">
        <f t="shared" si="56"/>
        <v>327.14</v>
      </c>
      <c r="R959" s="5">
        <f t="shared" si="57"/>
        <v>171.44</v>
      </c>
      <c r="S959" s="5">
        <f t="shared" si="58"/>
        <v>155.69999999999999</v>
      </c>
      <c r="T959" s="7">
        <f t="shared" si="59"/>
        <v>0.47594302133643085</v>
      </c>
    </row>
    <row r="960" spans="1:20" ht="15.6">
      <c r="A960" s="2">
        <v>4091</v>
      </c>
      <c r="B960" s="3">
        <v>46173</v>
      </c>
      <c r="C960" s="17">
        <f>YEAR(SalesDataTable[[#This Row],[Order Date]])</f>
        <v>2026</v>
      </c>
      <c r="D960" s="19" t="str">
        <f>"Q"&amp;ROUNDUP(MONTH(SalesDataTable[[#This Row],[Order Date]])/3,0)</f>
        <v>Q2</v>
      </c>
      <c r="E960" s="17">
        <f>MONTH(SalesDataTable[[#This Row],[Order Date]])</f>
        <v>5</v>
      </c>
      <c r="F960" s="19" t="str">
        <f>TEXT(SalesDataTable[[#This Row],[Order Date]],"MMM")</f>
        <v>May</v>
      </c>
      <c r="G960" s="4" t="s">
        <v>11</v>
      </c>
      <c r="H960" s="4" t="s">
        <v>52</v>
      </c>
      <c r="I960" s="4" t="s">
        <v>2</v>
      </c>
      <c r="J960" s="4" t="s">
        <v>13</v>
      </c>
      <c r="K960" s="4" t="s">
        <v>9</v>
      </c>
      <c r="L960" s="4" t="s">
        <v>17</v>
      </c>
      <c r="M960" s="8">
        <v>1</v>
      </c>
      <c r="N960" s="5">
        <v>142.06</v>
      </c>
      <c r="O960" s="6">
        <v>0</v>
      </c>
      <c r="P960" s="5">
        <v>77.36</v>
      </c>
      <c r="Q960" s="5">
        <f t="shared" si="56"/>
        <v>142.06</v>
      </c>
      <c r="R960" s="5">
        <f t="shared" si="57"/>
        <v>77.36</v>
      </c>
      <c r="S960" s="5">
        <f t="shared" si="58"/>
        <v>64.7</v>
      </c>
      <c r="T960" s="7">
        <f t="shared" si="59"/>
        <v>0.45544136280444886</v>
      </c>
    </row>
    <row r="961" spans="1:20" ht="15.6">
      <c r="A961" s="2">
        <v>4204</v>
      </c>
      <c r="B961" s="3">
        <v>46173</v>
      </c>
      <c r="C961" s="17">
        <f>YEAR(SalesDataTable[[#This Row],[Order Date]])</f>
        <v>2026</v>
      </c>
      <c r="D961" s="19" t="str">
        <f>"Q"&amp;ROUNDUP(MONTH(SalesDataTable[[#This Row],[Order Date]])/3,0)</f>
        <v>Q2</v>
      </c>
      <c r="E961" s="17">
        <f>MONTH(SalesDataTable[[#This Row],[Order Date]])</f>
        <v>5</v>
      </c>
      <c r="F961" s="19" t="str">
        <f>TEXT(SalesDataTable[[#This Row],[Order Date]],"MMM")</f>
        <v>May</v>
      </c>
      <c r="G961" s="4" t="s">
        <v>6</v>
      </c>
      <c r="H961" s="4" t="s">
        <v>41</v>
      </c>
      <c r="I961" s="4" t="s">
        <v>2</v>
      </c>
      <c r="J961" s="4" t="s">
        <v>13</v>
      </c>
      <c r="K961" s="4" t="s">
        <v>4</v>
      </c>
      <c r="L961" s="4" t="s">
        <v>5</v>
      </c>
      <c r="M961" s="8">
        <v>1</v>
      </c>
      <c r="N961" s="5">
        <v>81.37</v>
      </c>
      <c r="O961" s="6">
        <v>0</v>
      </c>
      <c r="P961" s="5">
        <v>42.01</v>
      </c>
      <c r="Q961" s="5">
        <f t="shared" si="56"/>
        <v>81.37</v>
      </c>
      <c r="R961" s="5">
        <f t="shared" si="57"/>
        <v>42.01</v>
      </c>
      <c r="S961" s="5">
        <f t="shared" si="58"/>
        <v>39.360000000000007</v>
      </c>
      <c r="T961" s="7">
        <f t="shared" si="59"/>
        <v>0.48371635737986979</v>
      </c>
    </row>
    <row r="962" spans="1:20" ht="15.6">
      <c r="A962" s="2">
        <v>4234</v>
      </c>
      <c r="B962" s="3">
        <v>46173</v>
      </c>
      <c r="C962" s="17">
        <f>YEAR(SalesDataTable[[#This Row],[Order Date]])</f>
        <v>2026</v>
      </c>
      <c r="D962" s="19" t="str">
        <f>"Q"&amp;ROUNDUP(MONTH(SalesDataTable[[#This Row],[Order Date]])/3,0)</f>
        <v>Q2</v>
      </c>
      <c r="E962" s="17">
        <f>MONTH(SalesDataTable[[#This Row],[Order Date]])</f>
        <v>5</v>
      </c>
      <c r="F962" s="19" t="str">
        <f>TEXT(SalesDataTable[[#This Row],[Order Date]],"MMM")</f>
        <v>May</v>
      </c>
      <c r="G962" s="4" t="s">
        <v>20</v>
      </c>
      <c r="H962" s="4" t="s">
        <v>33</v>
      </c>
      <c r="I962" s="4" t="s">
        <v>19</v>
      </c>
      <c r="J962" s="4" t="s">
        <v>13</v>
      </c>
      <c r="K962" s="4" t="s">
        <v>23</v>
      </c>
      <c r="L962" s="4" t="s">
        <v>51</v>
      </c>
      <c r="M962" s="8">
        <v>1</v>
      </c>
      <c r="N962" s="5">
        <v>120.75</v>
      </c>
      <c r="O962" s="6">
        <v>0</v>
      </c>
      <c r="P962" s="5">
        <v>61.21</v>
      </c>
      <c r="Q962" s="5">
        <f t="shared" ref="Q962:Q1025" si="60">M962*N962*(1-O962)</f>
        <v>120.75</v>
      </c>
      <c r="R962" s="5">
        <f t="shared" ref="R962:R1025" si="61">M962*P962</f>
        <v>61.21</v>
      </c>
      <c r="S962" s="5">
        <f t="shared" ref="S962:S1025" si="62">Q962-R962</f>
        <v>59.54</v>
      </c>
      <c r="T962" s="7">
        <f t="shared" ref="T962:T1025" si="63">IFERROR(S962/Q962,0)</f>
        <v>0.49308488612836437</v>
      </c>
    </row>
    <row r="963" spans="1:20" ht="15.6">
      <c r="A963" s="2">
        <v>4696</v>
      </c>
      <c r="B963" s="3">
        <v>46173</v>
      </c>
      <c r="C963" s="17">
        <f>YEAR(SalesDataTable[[#This Row],[Order Date]])</f>
        <v>2026</v>
      </c>
      <c r="D963" s="19" t="str">
        <f>"Q"&amp;ROUNDUP(MONTH(SalesDataTable[[#This Row],[Order Date]])/3,0)</f>
        <v>Q2</v>
      </c>
      <c r="E963" s="17">
        <f>MONTH(SalesDataTable[[#This Row],[Order Date]])</f>
        <v>5</v>
      </c>
      <c r="F963" s="19" t="str">
        <f>TEXT(SalesDataTable[[#This Row],[Order Date]],"MMM")</f>
        <v>May</v>
      </c>
      <c r="G963" s="4" t="s">
        <v>6</v>
      </c>
      <c r="H963" s="4" t="s">
        <v>49</v>
      </c>
      <c r="I963" s="4" t="s">
        <v>2</v>
      </c>
      <c r="J963" s="4" t="s">
        <v>13</v>
      </c>
      <c r="K963" s="4" t="s">
        <v>4</v>
      </c>
      <c r="L963" s="4" t="s">
        <v>5</v>
      </c>
      <c r="M963" s="8">
        <v>4</v>
      </c>
      <c r="N963" s="5">
        <v>81.790000000000006</v>
      </c>
      <c r="O963" s="6">
        <v>0</v>
      </c>
      <c r="P963" s="5">
        <v>42.96</v>
      </c>
      <c r="Q963" s="5">
        <f t="shared" si="60"/>
        <v>327.16000000000003</v>
      </c>
      <c r="R963" s="5">
        <f t="shared" si="61"/>
        <v>171.84</v>
      </c>
      <c r="S963" s="5">
        <f t="shared" si="62"/>
        <v>155.32000000000002</v>
      </c>
      <c r="T963" s="7">
        <f t="shared" si="63"/>
        <v>0.47475241472062601</v>
      </c>
    </row>
    <row r="964" spans="1:20" ht="15.6">
      <c r="A964" s="2">
        <v>4755</v>
      </c>
      <c r="B964" s="3">
        <v>46173</v>
      </c>
      <c r="C964" s="17">
        <f>YEAR(SalesDataTable[[#This Row],[Order Date]])</f>
        <v>2026</v>
      </c>
      <c r="D964" s="19" t="str">
        <f>"Q"&amp;ROUNDUP(MONTH(SalesDataTable[[#This Row],[Order Date]])/3,0)</f>
        <v>Q2</v>
      </c>
      <c r="E964" s="17">
        <f>MONTH(SalesDataTable[[#This Row],[Order Date]])</f>
        <v>5</v>
      </c>
      <c r="F964" s="19" t="str">
        <f>TEXT(SalesDataTable[[#This Row],[Order Date]],"MMM")</f>
        <v>May</v>
      </c>
      <c r="G964" s="4" t="s">
        <v>0</v>
      </c>
      <c r="H964" s="4" t="s">
        <v>50</v>
      </c>
      <c r="I964" s="4" t="s">
        <v>2</v>
      </c>
      <c r="J964" s="4" t="s">
        <v>13</v>
      </c>
      <c r="K964" s="4" t="s">
        <v>23</v>
      </c>
      <c r="L964" s="4" t="s">
        <v>40</v>
      </c>
      <c r="M964" s="8">
        <v>1</v>
      </c>
      <c r="N964" s="5">
        <v>81.2</v>
      </c>
      <c r="O964" s="6">
        <v>0.1</v>
      </c>
      <c r="P964" s="5">
        <v>40.270000000000003</v>
      </c>
      <c r="Q964" s="5">
        <f t="shared" si="60"/>
        <v>73.08</v>
      </c>
      <c r="R964" s="5">
        <f t="shared" si="61"/>
        <v>40.270000000000003</v>
      </c>
      <c r="S964" s="5">
        <f t="shared" si="62"/>
        <v>32.809999999999995</v>
      </c>
      <c r="T964" s="7">
        <f t="shared" si="63"/>
        <v>0.44896004378762994</v>
      </c>
    </row>
    <row r="965" spans="1:20" ht="15.6">
      <c r="A965" s="2">
        <v>5090</v>
      </c>
      <c r="B965" s="3">
        <v>46173</v>
      </c>
      <c r="C965" s="17">
        <f>YEAR(SalesDataTable[[#This Row],[Order Date]])</f>
        <v>2026</v>
      </c>
      <c r="D965" s="19" t="str">
        <f>"Q"&amp;ROUNDUP(MONTH(SalesDataTable[[#This Row],[Order Date]])/3,0)</f>
        <v>Q2</v>
      </c>
      <c r="E965" s="17">
        <f>MONTH(SalesDataTable[[#This Row],[Order Date]])</f>
        <v>5</v>
      </c>
      <c r="F965" s="19" t="str">
        <f>TEXT(SalesDataTable[[#This Row],[Order Date]],"MMM")</f>
        <v>May</v>
      </c>
      <c r="G965" s="4" t="s">
        <v>6</v>
      </c>
      <c r="H965" s="4" t="s">
        <v>7</v>
      </c>
      <c r="I965" s="4" t="s">
        <v>28</v>
      </c>
      <c r="J965" s="4" t="s">
        <v>13</v>
      </c>
      <c r="K965" s="4" t="s">
        <v>14</v>
      </c>
      <c r="L965" s="4" t="s">
        <v>32</v>
      </c>
      <c r="M965" s="8">
        <v>2</v>
      </c>
      <c r="N965" s="5">
        <v>46.52</v>
      </c>
      <c r="O965" s="6">
        <v>0.05</v>
      </c>
      <c r="P965" s="5">
        <v>18.739999999999998</v>
      </c>
      <c r="Q965" s="5">
        <f t="shared" si="60"/>
        <v>88.388000000000005</v>
      </c>
      <c r="R965" s="5">
        <f t="shared" si="61"/>
        <v>37.479999999999997</v>
      </c>
      <c r="S965" s="5">
        <f t="shared" si="62"/>
        <v>50.908000000000008</v>
      </c>
      <c r="T965" s="7">
        <f t="shared" si="63"/>
        <v>0.57596053762954258</v>
      </c>
    </row>
    <row r="966" spans="1:20" ht="15.6">
      <c r="A966" s="2">
        <v>27</v>
      </c>
      <c r="B966" s="3">
        <v>46174</v>
      </c>
      <c r="C966" s="17">
        <f>YEAR(SalesDataTable[[#This Row],[Order Date]])</f>
        <v>2026</v>
      </c>
      <c r="D966" s="19" t="str">
        <f>"Q"&amp;ROUNDUP(MONTH(SalesDataTable[[#This Row],[Order Date]])/3,0)</f>
        <v>Q2</v>
      </c>
      <c r="E966" s="17">
        <f>MONTH(SalesDataTable[[#This Row],[Order Date]])</f>
        <v>6</v>
      </c>
      <c r="F966" s="19" t="str">
        <f>TEXT(SalesDataTable[[#This Row],[Order Date]],"MMM")</f>
        <v>Jun</v>
      </c>
      <c r="G966" s="4" t="s">
        <v>20</v>
      </c>
      <c r="H966" s="4" t="s">
        <v>47</v>
      </c>
      <c r="I966" s="4" t="s">
        <v>2</v>
      </c>
      <c r="J966" s="4" t="s">
        <v>3</v>
      </c>
      <c r="K966" s="4" t="s">
        <v>23</v>
      </c>
      <c r="L966" s="4" t="s">
        <v>29</v>
      </c>
      <c r="M966" s="8">
        <v>1</v>
      </c>
      <c r="N966" s="5">
        <v>195.22</v>
      </c>
      <c r="O966" s="6">
        <v>0</v>
      </c>
      <c r="P966" s="5">
        <v>105.91</v>
      </c>
      <c r="Q966" s="5">
        <f t="shared" si="60"/>
        <v>195.22</v>
      </c>
      <c r="R966" s="5">
        <f t="shared" si="61"/>
        <v>105.91</v>
      </c>
      <c r="S966" s="5">
        <f t="shared" si="62"/>
        <v>89.31</v>
      </c>
      <c r="T966" s="7">
        <f t="shared" si="63"/>
        <v>0.45748386435816002</v>
      </c>
    </row>
    <row r="967" spans="1:20" ht="15.6">
      <c r="A967" s="2">
        <v>463</v>
      </c>
      <c r="B967" s="3">
        <v>46174</v>
      </c>
      <c r="C967" s="17">
        <f>YEAR(SalesDataTable[[#This Row],[Order Date]])</f>
        <v>2026</v>
      </c>
      <c r="D967" s="19" t="str">
        <f>"Q"&amp;ROUNDUP(MONTH(SalesDataTable[[#This Row],[Order Date]])/3,0)</f>
        <v>Q2</v>
      </c>
      <c r="E967" s="17">
        <f>MONTH(SalesDataTable[[#This Row],[Order Date]])</f>
        <v>6</v>
      </c>
      <c r="F967" s="19" t="str">
        <f>TEXT(SalesDataTable[[#This Row],[Order Date]],"MMM")</f>
        <v>Jun</v>
      </c>
      <c r="G967" s="4" t="s">
        <v>20</v>
      </c>
      <c r="H967" s="4" t="s">
        <v>21</v>
      </c>
      <c r="I967" s="4" t="s">
        <v>2</v>
      </c>
      <c r="J967" s="4" t="s">
        <v>13</v>
      </c>
      <c r="K967" s="4" t="s">
        <v>4</v>
      </c>
      <c r="L967" s="4" t="s">
        <v>26</v>
      </c>
      <c r="M967" s="8">
        <v>1</v>
      </c>
      <c r="N967" s="5">
        <v>40.71</v>
      </c>
      <c r="O967" s="6">
        <v>0.05</v>
      </c>
      <c r="P967" s="5">
        <v>16.559999999999999</v>
      </c>
      <c r="Q967" s="5">
        <f t="shared" si="60"/>
        <v>38.674500000000002</v>
      </c>
      <c r="R967" s="5">
        <f t="shared" si="61"/>
        <v>16.559999999999999</v>
      </c>
      <c r="S967" s="5">
        <f t="shared" si="62"/>
        <v>22.114500000000003</v>
      </c>
      <c r="T967" s="7">
        <f t="shared" si="63"/>
        <v>0.57181088314005357</v>
      </c>
    </row>
    <row r="968" spans="1:20" ht="15.6">
      <c r="A968" s="2">
        <v>653</v>
      </c>
      <c r="B968" s="3">
        <v>46174</v>
      </c>
      <c r="C968" s="17">
        <f>YEAR(SalesDataTable[[#This Row],[Order Date]])</f>
        <v>2026</v>
      </c>
      <c r="D968" s="19" t="str">
        <f>"Q"&amp;ROUNDUP(MONTH(SalesDataTable[[#This Row],[Order Date]])/3,0)</f>
        <v>Q2</v>
      </c>
      <c r="E968" s="17">
        <f>MONTH(SalesDataTable[[#This Row],[Order Date]])</f>
        <v>6</v>
      </c>
      <c r="F968" s="19" t="str">
        <f>TEXT(SalesDataTable[[#This Row],[Order Date]],"MMM")</f>
        <v>Jun</v>
      </c>
      <c r="G968" s="4" t="s">
        <v>6</v>
      </c>
      <c r="H968" s="4" t="s">
        <v>41</v>
      </c>
      <c r="I968" s="4" t="s">
        <v>2</v>
      </c>
      <c r="J968" s="4" t="s">
        <v>3</v>
      </c>
      <c r="K968" s="4" t="s">
        <v>34</v>
      </c>
      <c r="L968" s="4" t="s">
        <v>35</v>
      </c>
      <c r="M968" s="8">
        <v>1</v>
      </c>
      <c r="N968" s="5">
        <v>41.26</v>
      </c>
      <c r="O968" s="6">
        <v>0.05</v>
      </c>
      <c r="P968" s="5">
        <v>14.32</v>
      </c>
      <c r="Q968" s="5">
        <f t="shared" si="60"/>
        <v>39.196999999999996</v>
      </c>
      <c r="R968" s="5">
        <f t="shared" si="61"/>
        <v>14.32</v>
      </c>
      <c r="S968" s="5">
        <f t="shared" si="62"/>
        <v>24.876999999999995</v>
      </c>
      <c r="T968" s="7">
        <f t="shared" si="63"/>
        <v>0.63466591831007468</v>
      </c>
    </row>
    <row r="969" spans="1:20" ht="15.6">
      <c r="A969" s="2">
        <v>1485</v>
      </c>
      <c r="B969" s="3">
        <v>46174</v>
      </c>
      <c r="C969" s="17">
        <f>YEAR(SalesDataTable[[#This Row],[Order Date]])</f>
        <v>2026</v>
      </c>
      <c r="D969" s="19" t="str">
        <f>"Q"&amp;ROUNDUP(MONTH(SalesDataTable[[#This Row],[Order Date]])/3,0)</f>
        <v>Q2</v>
      </c>
      <c r="E969" s="17">
        <f>MONTH(SalesDataTable[[#This Row],[Order Date]])</f>
        <v>6</v>
      </c>
      <c r="F969" s="19" t="str">
        <f>TEXT(SalesDataTable[[#This Row],[Order Date]],"MMM")</f>
        <v>Jun</v>
      </c>
      <c r="G969" s="4" t="s">
        <v>6</v>
      </c>
      <c r="H969" s="4" t="s">
        <v>41</v>
      </c>
      <c r="I969" s="4" t="s">
        <v>19</v>
      </c>
      <c r="J969" s="4" t="s">
        <v>13</v>
      </c>
      <c r="K969" s="4" t="s">
        <v>34</v>
      </c>
      <c r="L969" s="4" t="s">
        <v>35</v>
      </c>
      <c r="M969" s="8">
        <v>2</v>
      </c>
      <c r="N969" s="5">
        <v>40.840000000000003</v>
      </c>
      <c r="O969" s="6">
        <v>0</v>
      </c>
      <c r="P969" s="5">
        <v>14.48</v>
      </c>
      <c r="Q969" s="5">
        <f t="shared" si="60"/>
        <v>81.680000000000007</v>
      </c>
      <c r="R969" s="5">
        <f t="shared" si="61"/>
        <v>28.96</v>
      </c>
      <c r="S969" s="5">
        <f t="shared" si="62"/>
        <v>52.720000000000006</v>
      </c>
      <c r="T969" s="7">
        <f t="shared" si="63"/>
        <v>0.64544564152791384</v>
      </c>
    </row>
    <row r="970" spans="1:20" ht="15.6">
      <c r="A970" s="2">
        <v>1925</v>
      </c>
      <c r="B970" s="3">
        <v>46174</v>
      </c>
      <c r="C970" s="17">
        <f>YEAR(SalesDataTable[[#This Row],[Order Date]])</f>
        <v>2026</v>
      </c>
      <c r="D970" s="19" t="str">
        <f>"Q"&amp;ROUNDUP(MONTH(SalesDataTable[[#This Row],[Order Date]])/3,0)</f>
        <v>Q2</v>
      </c>
      <c r="E970" s="17">
        <f>MONTH(SalesDataTable[[#This Row],[Order Date]])</f>
        <v>6</v>
      </c>
      <c r="F970" s="19" t="str">
        <f>TEXT(SalesDataTable[[#This Row],[Order Date]],"MMM")</f>
        <v>Jun</v>
      </c>
      <c r="G970" s="4" t="s">
        <v>20</v>
      </c>
      <c r="H970" s="4" t="s">
        <v>21</v>
      </c>
      <c r="I970" s="4" t="s">
        <v>2</v>
      </c>
      <c r="J970" s="4" t="s">
        <v>3</v>
      </c>
      <c r="K970" s="4" t="s">
        <v>9</v>
      </c>
      <c r="L970" s="4" t="s">
        <v>17</v>
      </c>
      <c r="M970" s="8">
        <v>1</v>
      </c>
      <c r="N970" s="5">
        <v>143.32</v>
      </c>
      <c r="O970" s="6">
        <v>0</v>
      </c>
      <c r="P970" s="5">
        <v>80.36</v>
      </c>
      <c r="Q970" s="5">
        <f t="shared" si="60"/>
        <v>143.32</v>
      </c>
      <c r="R970" s="5">
        <f t="shared" si="61"/>
        <v>80.36</v>
      </c>
      <c r="S970" s="5">
        <f t="shared" si="62"/>
        <v>62.959999999999994</v>
      </c>
      <c r="T970" s="7">
        <f t="shared" si="63"/>
        <v>0.43929667876081496</v>
      </c>
    </row>
    <row r="971" spans="1:20" ht="15.6">
      <c r="A971" s="2">
        <v>1952</v>
      </c>
      <c r="B971" s="3">
        <v>46174</v>
      </c>
      <c r="C971" s="17">
        <f>YEAR(SalesDataTable[[#This Row],[Order Date]])</f>
        <v>2026</v>
      </c>
      <c r="D971" s="19" t="str">
        <f>"Q"&amp;ROUNDUP(MONTH(SalesDataTable[[#This Row],[Order Date]])/3,0)</f>
        <v>Q2</v>
      </c>
      <c r="E971" s="17">
        <f>MONTH(SalesDataTable[[#This Row],[Order Date]])</f>
        <v>6</v>
      </c>
      <c r="F971" s="19" t="str">
        <f>TEXT(SalesDataTable[[#This Row],[Order Date]],"MMM")</f>
        <v>Jun</v>
      </c>
      <c r="G971" s="4" t="s">
        <v>0</v>
      </c>
      <c r="H971" s="4" t="s">
        <v>50</v>
      </c>
      <c r="I971" s="4" t="s">
        <v>2</v>
      </c>
      <c r="J971" s="4" t="s">
        <v>13</v>
      </c>
      <c r="K971" s="4" t="s">
        <v>9</v>
      </c>
      <c r="L971" s="4" t="s">
        <v>37</v>
      </c>
      <c r="M971" s="8">
        <v>2</v>
      </c>
      <c r="N971" s="5">
        <v>156.31</v>
      </c>
      <c r="O971" s="6">
        <v>0</v>
      </c>
      <c r="P971" s="5">
        <v>79.87</v>
      </c>
      <c r="Q971" s="5">
        <f t="shared" si="60"/>
        <v>312.62</v>
      </c>
      <c r="R971" s="5">
        <f t="shared" si="61"/>
        <v>159.74</v>
      </c>
      <c r="S971" s="5">
        <f t="shared" si="62"/>
        <v>152.88</v>
      </c>
      <c r="T971" s="7">
        <f t="shared" si="63"/>
        <v>0.4890282131661442</v>
      </c>
    </row>
    <row r="972" spans="1:20" ht="15.6">
      <c r="A972" s="2">
        <v>2010</v>
      </c>
      <c r="B972" s="3">
        <v>46174</v>
      </c>
      <c r="C972" s="17">
        <f>YEAR(SalesDataTable[[#This Row],[Order Date]])</f>
        <v>2026</v>
      </c>
      <c r="D972" s="19" t="str">
        <f>"Q"&amp;ROUNDUP(MONTH(SalesDataTable[[#This Row],[Order Date]])/3,0)</f>
        <v>Q2</v>
      </c>
      <c r="E972" s="17">
        <f>MONTH(SalesDataTable[[#This Row],[Order Date]])</f>
        <v>6</v>
      </c>
      <c r="F972" s="19" t="str">
        <f>TEXT(SalesDataTable[[#This Row],[Order Date]],"MMM")</f>
        <v>Jun</v>
      </c>
      <c r="G972" s="4" t="s">
        <v>20</v>
      </c>
      <c r="H972" s="4" t="s">
        <v>33</v>
      </c>
      <c r="I972" s="4" t="s">
        <v>2</v>
      </c>
      <c r="J972" s="4" t="s">
        <v>13</v>
      </c>
      <c r="K972" s="4" t="s">
        <v>4</v>
      </c>
      <c r="L972" s="4" t="s">
        <v>30</v>
      </c>
      <c r="M972" s="8">
        <v>3</v>
      </c>
      <c r="N972" s="5">
        <v>100.69</v>
      </c>
      <c r="O972" s="6">
        <v>0.1</v>
      </c>
      <c r="P972" s="5">
        <v>51.31</v>
      </c>
      <c r="Q972" s="5">
        <f t="shared" si="60"/>
        <v>271.863</v>
      </c>
      <c r="R972" s="5">
        <f t="shared" si="61"/>
        <v>153.93</v>
      </c>
      <c r="S972" s="5">
        <f t="shared" si="62"/>
        <v>117.93299999999999</v>
      </c>
      <c r="T972" s="7">
        <f t="shared" si="63"/>
        <v>0.43379569856876438</v>
      </c>
    </row>
    <row r="973" spans="1:20" ht="15.6">
      <c r="A973" s="2">
        <v>2114</v>
      </c>
      <c r="B973" s="3">
        <v>46174</v>
      </c>
      <c r="C973" s="17">
        <f>YEAR(SalesDataTable[[#This Row],[Order Date]])</f>
        <v>2026</v>
      </c>
      <c r="D973" s="19" t="str">
        <f>"Q"&amp;ROUNDUP(MONTH(SalesDataTable[[#This Row],[Order Date]])/3,0)</f>
        <v>Q2</v>
      </c>
      <c r="E973" s="17">
        <f>MONTH(SalesDataTable[[#This Row],[Order Date]])</f>
        <v>6</v>
      </c>
      <c r="F973" s="19" t="str">
        <f>TEXT(SalesDataTable[[#This Row],[Order Date]],"MMM")</f>
        <v>Jun</v>
      </c>
      <c r="G973" s="4" t="s">
        <v>20</v>
      </c>
      <c r="H973" s="4" t="s">
        <v>47</v>
      </c>
      <c r="I973" s="4" t="s">
        <v>19</v>
      </c>
      <c r="J973" s="4" t="s">
        <v>16</v>
      </c>
      <c r="K973" s="4" t="s">
        <v>14</v>
      </c>
      <c r="L973" s="4" t="s">
        <v>32</v>
      </c>
      <c r="M973" s="8">
        <v>2</v>
      </c>
      <c r="N973" s="5">
        <v>45.54</v>
      </c>
      <c r="O973" s="6">
        <v>0.1</v>
      </c>
      <c r="P973" s="5">
        <v>18.309999999999999</v>
      </c>
      <c r="Q973" s="5">
        <f t="shared" si="60"/>
        <v>81.971999999999994</v>
      </c>
      <c r="R973" s="5">
        <f t="shared" si="61"/>
        <v>36.619999999999997</v>
      </c>
      <c r="S973" s="5">
        <f t="shared" si="62"/>
        <v>45.351999999999997</v>
      </c>
      <c r="T973" s="7">
        <f t="shared" si="63"/>
        <v>0.5532620894939736</v>
      </c>
    </row>
    <row r="974" spans="1:20" ht="15.6">
      <c r="A974" s="2">
        <v>3104</v>
      </c>
      <c r="B974" s="3">
        <v>46174</v>
      </c>
      <c r="C974" s="17">
        <f>YEAR(SalesDataTable[[#This Row],[Order Date]])</f>
        <v>2026</v>
      </c>
      <c r="D974" s="19" t="str">
        <f>"Q"&amp;ROUNDUP(MONTH(SalesDataTable[[#This Row],[Order Date]])/3,0)</f>
        <v>Q2</v>
      </c>
      <c r="E974" s="17">
        <f>MONTH(SalesDataTable[[#This Row],[Order Date]])</f>
        <v>6</v>
      </c>
      <c r="F974" s="19" t="str">
        <f>TEXT(SalesDataTable[[#This Row],[Order Date]],"MMM")</f>
        <v>Jun</v>
      </c>
      <c r="G974" s="4" t="s">
        <v>11</v>
      </c>
      <c r="H974" s="4" t="s">
        <v>18</v>
      </c>
      <c r="I974" s="4" t="s">
        <v>8</v>
      </c>
      <c r="J974" s="4" t="s">
        <v>16</v>
      </c>
      <c r="K974" s="4" t="s">
        <v>9</v>
      </c>
      <c r="L974" s="4" t="s">
        <v>37</v>
      </c>
      <c r="M974" s="8">
        <v>5</v>
      </c>
      <c r="N974" s="5">
        <v>153.97</v>
      </c>
      <c r="O974" s="6">
        <v>0.15</v>
      </c>
      <c r="P974" s="5">
        <v>79.81</v>
      </c>
      <c r="Q974" s="5">
        <f t="shared" si="60"/>
        <v>654.37249999999995</v>
      </c>
      <c r="R974" s="5">
        <f t="shared" si="61"/>
        <v>399.05</v>
      </c>
      <c r="S974" s="5">
        <f t="shared" si="62"/>
        <v>255.32249999999993</v>
      </c>
      <c r="T974" s="7">
        <f t="shared" si="63"/>
        <v>0.39017914108554369</v>
      </c>
    </row>
    <row r="975" spans="1:20" ht="15.6">
      <c r="A975" s="2">
        <v>3230</v>
      </c>
      <c r="B975" s="3">
        <v>46174</v>
      </c>
      <c r="C975" s="17">
        <f>YEAR(SalesDataTable[[#This Row],[Order Date]])</f>
        <v>2026</v>
      </c>
      <c r="D975" s="19" t="str">
        <f>"Q"&amp;ROUNDUP(MONTH(SalesDataTable[[#This Row],[Order Date]])/3,0)</f>
        <v>Q2</v>
      </c>
      <c r="E975" s="17">
        <f>MONTH(SalesDataTable[[#This Row],[Order Date]])</f>
        <v>6</v>
      </c>
      <c r="F975" s="19" t="str">
        <f>TEXT(SalesDataTable[[#This Row],[Order Date]],"MMM")</f>
        <v>Jun</v>
      </c>
      <c r="G975" s="4" t="s">
        <v>11</v>
      </c>
      <c r="H975" s="4" t="s">
        <v>52</v>
      </c>
      <c r="I975" s="4" t="s">
        <v>19</v>
      </c>
      <c r="J975" s="4" t="s">
        <v>3</v>
      </c>
      <c r="K975" s="4" t="s">
        <v>34</v>
      </c>
      <c r="L975" s="4" t="s">
        <v>38</v>
      </c>
      <c r="M975" s="8">
        <v>1</v>
      </c>
      <c r="N975" s="5">
        <v>124.17</v>
      </c>
      <c r="O975" s="6">
        <v>0</v>
      </c>
      <c r="P975" s="5">
        <v>71.040000000000006</v>
      </c>
      <c r="Q975" s="5">
        <f t="shared" si="60"/>
        <v>124.17</v>
      </c>
      <c r="R975" s="5">
        <f t="shared" si="61"/>
        <v>71.040000000000006</v>
      </c>
      <c r="S975" s="5">
        <f t="shared" si="62"/>
        <v>53.129999999999995</v>
      </c>
      <c r="T975" s="7">
        <f t="shared" si="63"/>
        <v>0.4278811307079004</v>
      </c>
    </row>
    <row r="976" spans="1:20" ht="15.6">
      <c r="A976" s="2">
        <v>3415</v>
      </c>
      <c r="B976" s="3">
        <v>46174</v>
      </c>
      <c r="C976" s="17">
        <f>YEAR(SalesDataTable[[#This Row],[Order Date]])</f>
        <v>2026</v>
      </c>
      <c r="D976" s="19" t="str">
        <f>"Q"&amp;ROUNDUP(MONTH(SalesDataTable[[#This Row],[Order Date]])/3,0)</f>
        <v>Q2</v>
      </c>
      <c r="E976" s="17">
        <f>MONTH(SalesDataTable[[#This Row],[Order Date]])</f>
        <v>6</v>
      </c>
      <c r="F976" s="19" t="str">
        <f>TEXT(SalesDataTable[[#This Row],[Order Date]],"MMM")</f>
        <v>Jun</v>
      </c>
      <c r="G976" s="4" t="s">
        <v>11</v>
      </c>
      <c r="H976" s="4" t="s">
        <v>25</v>
      </c>
      <c r="I976" s="4" t="s">
        <v>19</v>
      </c>
      <c r="J976" s="4" t="s">
        <v>3</v>
      </c>
      <c r="K976" s="4" t="s">
        <v>9</v>
      </c>
      <c r="L976" s="4" t="s">
        <v>37</v>
      </c>
      <c r="M976" s="8">
        <v>1</v>
      </c>
      <c r="N976" s="5">
        <v>152.94999999999999</v>
      </c>
      <c r="O976" s="6">
        <v>0.05</v>
      </c>
      <c r="P976" s="5">
        <v>76.97</v>
      </c>
      <c r="Q976" s="5">
        <f t="shared" si="60"/>
        <v>145.30249999999998</v>
      </c>
      <c r="R976" s="5">
        <f t="shared" si="61"/>
        <v>76.97</v>
      </c>
      <c r="S976" s="5">
        <f t="shared" si="62"/>
        <v>68.332499999999982</v>
      </c>
      <c r="T976" s="7">
        <f t="shared" si="63"/>
        <v>0.47027752447480248</v>
      </c>
    </row>
    <row r="977" spans="1:20" ht="15.6">
      <c r="A977" s="2">
        <v>4130</v>
      </c>
      <c r="B977" s="3">
        <v>46174</v>
      </c>
      <c r="C977" s="17">
        <f>YEAR(SalesDataTable[[#This Row],[Order Date]])</f>
        <v>2026</v>
      </c>
      <c r="D977" s="19" t="str">
        <f>"Q"&amp;ROUNDUP(MONTH(SalesDataTable[[#This Row],[Order Date]])/3,0)</f>
        <v>Q2</v>
      </c>
      <c r="E977" s="17">
        <f>MONTH(SalesDataTable[[#This Row],[Order Date]])</f>
        <v>6</v>
      </c>
      <c r="F977" s="19" t="str">
        <f>TEXT(SalesDataTable[[#This Row],[Order Date]],"MMM")</f>
        <v>Jun</v>
      </c>
      <c r="G977" s="4" t="s">
        <v>20</v>
      </c>
      <c r="H977" s="4" t="s">
        <v>47</v>
      </c>
      <c r="I977" s="4" t="s">
        <v>2</v>
      </c>
      <c r="J977" s="4" t="s">
        <v>13</v>
      </c>
      <c r="K977" s="4" t="s">
        <v>4</v>
      </c>
      <c r="L977" s="4" t="s">
        <v>5</v>
      </c>
      <c r="M977" s="8">
        <v>3</v>
      </c>
      <c r="N977" s="5">
        <v>80.099999999999994</v>
      </c>
      <c r="O977" s="6">
        <v>0</v>
      </c>
      <c r="P977" s="5">
        <v>43.51</v>
      </c>
      <c r="Q977" s="5">
        <f t="shared" si="60"/>
        <v>240.29999999999998</v>
      </c>
      <c r="R977" s="5">
        <f t="shared" si="61"/>
        <v>130.53</v>
      </c>
      <c r="S977" s="5">
        <f t="shared" si="62"/>
        <v>109.76999999999998</v>
      </c>
      <c r="T977" s="7">
        <f t="shared" si="63"/>
        <v>0.45680399500624214</v>
      </c>
    </row>
    <row r="978" spans="1:20" ht="15.6">
      <c r="A978" s="2">
        <v>4314</v>
      </c>
      <c r="B978" s="3">
        <v>46174</v>
      </c>
      <c r="C978" s="17">
        <f>YEAR(SalesDataTable[[#This Row],[Order Date]])</f>
        <v>2026</v>
      </c>
      <c r="D978" s="19" t="str">
        <f>"Q"&amp;ROUNDUP(MONTH(SalesDataTable[[#This Row],[Order Date]])/3,0)</f>
        <v>Q2</v>
      </c>
      <c r="E978" s="17">
        <f>MONTH(SalesDataTable[[#This Row],[Order Date]])</f>
        <v>6</v>
      </c>
      <c r="F978" s="19" t="str">
        <f>TEXT(SalesDataTable[[#This Row],[Order Date]],"MMM")</f>
        <v>Jun</v>
      </c>
      <c r="G978" s="4" t="s">
        <v>20</v>
      </c>
      <c r="H978" s="4" t="s">
        <v>21</v>
      </c>
      <c r="I978" s="4" t="s">
        <v>19</v>
      </c>
      <c r="J978" s="4" t="s">
        <v>13</v>
      </c>
      <c r="K978" s="4" t="s">
        <v>34</v>
      </c>
      <c r="L978" s="4" t="s">
        <v>42</v>
      </c>
      <c r="M978" s="8">
        <v>2</v>
      </c>
      <c r="N978" s="5">
        <v>36.61</v>
      </c>
      <c r="O978" s="6">
        <v>0</v>
      </c>
      <c r="P978" s="5">
        <v>14.15</v>
      </c>
      <c r="Q978" s="5">
        <f t="shared" si="60"/>
        <v>73.22</v>
      </c>
      <c r="R978" s="5">
        <f t="shared" si="61"/>
        <v>28.3</v>
      </c>
      <c r="S978" s="5">
        <f t="shared" si="62"/>
        <v>44.92</v>
      </c>
      <c r="T978" s="7">
        <f t="shared" si="63"/>
        <v>0.61349358098880091</v>
      </c>
    </row>
    <row r="979" spans="1:20" ht="15.6">
      <c r="A979" s="2">
        <v>998</v>
      </c>
      <c r="B979" s="3">
        <v>46175</v>
      </c>
      <c r="C979" s="17">
        <f>YEAR(SalesDataTable[[#This Row],[Order Date]])</f>
        <v>2026</v>
      </c>
      <c r="D979" s="19" t="str">
        <f>"Q"&amp;ROUNDUP(MONTH(SalesDataTable[[#This Row],[Order Date]])/3,0)</f>
        <v>Q2</v>
      </c>
      <c r="E979" s="17">
        <f>MONTH(SalesDataTable[[#This Row],[Order Date]])</f>
        <v>6</v>
      </c>
      <c r="F979" s="19" t="str">
        <f>TEXT(SalesDataTable[[#This Row],[Order Date]],"MMM")</f>
        <v>Jun</v>
      </c>
      <c r="G979" s="4" t="s">
        <v>6</v>
      </c>
      <c r="H979" s="4" t="s">
        <v>41</v>
      </c>
      <c r="I979" s="4" t="s">
        <v>2</v>
      </c>
      <c r="J979" s="4" t="s">
        <v>3</v>
      </c>
      <c r="K979" s="4" t="s">
        <v>14</v>
      </c>
      <c r="L979" s="4" t="s">
        <v>44</v>
      </c>
      <c r="M979" s="8">
        <v>2</v>
      </c>
      <c r="N979" s="5">
        <v>131.81</v>
      </c>
      <c r="O979" s="6">
        <v>0.05</v>
      </c>
      <c r="P979" s="5">
        <v>66.09</v>
      </c>
      <c r="Q979" s="5">
        <f t="shared" si="60"/>
        <v>250.43899999999999</v>
      </c>
      <c r="R979" s="5">
        <f t="shared" si="61"/>
        <v>132.18</v>
      </c>
      <c r="S979" s="5">
        <f t="shared" si="62"/>
        <v>118.25899999999999</v>
      </c>
      <c r="T979" s="7">
        <f t="shared" si="63"/>
        <v>0.47220680485068217</v>
      </c>
    </row>
    <row r="980" spans="1:20" ht="15.6">
      <c r="A980" s="2">
        <v>1172</v>
      </c>
      <c r="B980" s="3">
        <v>46175</v>
      </c>
      <c r="C980" s="17">
        <f>YEAR(SalesDataTable[[#This Row],[Order Date]])</f>
        <v>2026</v>
      </c>
      <c r="D980" s="19" t="str">
        <f>"Q"&amp;ROUNDUP(MONTH(SalesDataTable[[#This Row],[Order Date]])/3,0)</f>
        <v>Q2</v>
      </c>
      <c r="E980" s="17">
        <f>MONTH(SalesDataTable[[#This Row],[Order Date]])</f>
        <v>6</v>
      </c>
      <c r="F980" s="19" t="str">
        <f>TEXT(SalesDataTable[[#This Row],[Order Date]],"MMM")</f>
        <v>Jun</v>
      </c>
      <c r="G980" s="4" t="s">
        <v>0</v>
      </c>
      <c r="H980" s="4" t="s">
        <v>50</v>
      </c>
      <c r="I980" s="4" t="s">
        <v>2</v>
      </c>
      <c r="J980" s="4" t="s">
        <v>3</v>
      </c>
      <c r="K980" s="4" t="s">
        <v>9</v>
      </c>
      <c r="L980" s="4" t="s">
        <v>37</v>
      </c>
      <c r="M980" s="8">
        <v>1</v>
      </c>
      <c r="N980" s="5">
        <v>153.43</v>
      </c>
      <c r="O980" s="6">
        <v>0.05</v>
      </c>
      <c r="P980" s="5">
        <v>78.16</v>
      </c>
      <c r="Q980" s="5">
        <f t="shared" si="60"/>
        <v>145.7585</v>
      </c>
      <c r="R980" s="5">
        <f t="shared" si="61"/>
        <v>78.16</v>
      </c>
      <c r="S980" s="5">
        <f t="shared" si="62"/>
        <v>67.598500000000001</v>
      </c>
      <c r="T980" s="7">
        <f t="shared" si="63"/>
        <v>0.46377055197467043</v>
      </c>
    </row>
    <row r="981" spans="1:20" ht="15.6">
      <c r="A981" s="2">
        <v>1261</v>
      </c>
      <c r="B981" s="3">
        <v>46175</v>
      </c>
      <c r="C981" s="17">
        <f>YEAR(SalesDataTable[[#This Row],[Order Date]])</f>
        <v>2026</v>
      </c>
      <c r="D981" s="19" t="str">
        <f>"Q"&amp;ROUNDUP(MONTH(SalesDataTable[[#This Row],[Order Date]])/3,0)</f>
        <v>Q2</v>
      </c>
      <c r="E981" s="17">
        <f>MONTH(SalesDataTable[[#This Row],[Order Date]])</f>
        <v>6</v>
      </c>
      <c r="F981" s="19" t="str">
        <f>TEXT(SalesDataTable[[#This Row],[Order Date]],"MMM")</f>
        <v>Jun</v>
      </c>
      <c r="G981" s="4" t="s">
        <v>6</v>
      </c>
      <c r="H981" s="4" t="s">
        <v>49</v>
      </c>
      <c r="I981" s="4" t="s">
        <v>2</v>
      </c>
      <c r="J981" s="4" t="s">
        <v>13</v>
      </c>
      <c r="K981" s="4" t="s">
        <v>4</v>
      </c>
      <c r="L981" s="4" t="s">
        <v>5</v>
      </c>
      <c r="M981" s="8">
        <v>2</v>
      </c>
      <c r="N981" s="5">
        <v>80.06</v>
      </c>
      <c r="O981" s="6">
        <v>0</v>
      </c>
      <c r="P981" s="5">
        <v>42.87</v>
      </c>
      <c r="Q981" s="5">
        <f t="shared" si="60"/>
        <v>160.12</v>
      </c>
      <c r="R981" s="5">
        <f t="shared" si="61"/>
        <v>85.74</v>
      </c>
      <c r="S981" s="5">
        <f t="shared" si="62"/>
        <v>74.38000000000001</v>
      </c>
      <c r="T981" s="7">
        <f t="shared" si="63"/>
        <v>0.4645266050462154</v>
      </c>
    </row>
    <row r="982" spans="1:20" ht="15.6">
      <c r="A982" s="2">
        <v>1762</v>
      </c>
      <c r="B982" s="3">
        <v>46175</v>
      </c>
      <c r="C982" s="17">
        <f>YEAR(SalesDataTable[[#This Row],[Order Date]])</f>
        <v>2026</v>
      </c>
      <c r="D982" s="19" t="str">
        <f>"Q"&amp;ROUNDUP(MONTH(SalesDataTable[[#This Row],[Order Date]])/3,0)</f>
        <v>Q2</v>
      </c>
      <c r="E982" s="17">
        <f>MONTH(SalesDataTable[[#This Row],[Order Date]])</f>
        <v>6</v>
      </c>
      <c r="F982" s="19" t="str">
        <f>TEXT(SalesDataTable[[#This Row],[Order Date]],"MMM")</f>
        <v>Jun</v>
      </c>
      <c r="G982" s="4" t="s">
        <v>20</v>
      </c>
      <c r="H982" s="4" t="s">
        <v>47</v>
      </c>
      <c r="I982" s="4" t="s">
        <v>19</v>
      </c>
      <c r="J982" s="4" t="s">
        <v>16</v>
      </c>
      <c r="K982" s="4" t="s">
        <v>34</v>
      </c>
      <c r="L982" s="4" t="s">
        <v>35</v>
      </c>
      <c r="M982" s="8">
        <v>1</v>
      </c>
      <c r="N982" s="5">
        <v>40.549999999999997</v>
      </c>
      <c r="O982" s="6">
        <v>0</v>
      </c>
      <c r="P982" s="5">
        <v>15.16</v>
      </c>
      <c r="Q982" s="5">
        <f t="shared" si="60"/>
        <v>40.549999999999997</v>
      </c>
      <c r="R982" s="5">
        <f t="shared" si="61"/>
        <v>15.16</v>
      </c>
      <c r="S982" s="5">
        <f t="shared" si="62"/>
        <v>25.389999999999997</v>
      </c>
      <c r="T982" s="7">
        <f t="shared" si="63"/>
        <v>0.62614056720098643</v>
      </c>
    </row>
    <row r="983" spans="1:20" ht="15.6">
      <c r="A983" s="2">
        <v>1851</v>
      </c>
      <c r="B983" s="3">
        <v>46175</v>
      </c>
      <c r="C983" s="17">
        <f>YEAR(SalesDataTable[[#This Row],[Order Date]])</f>
        <v>2026</v>
      </c>
      <c r="D983" s="19" t="str">
        <f>"Q"&amp;ROUNDUP(MONTH(SalesDataTable[[#This Row],[Order Date]])/3,0)</f>
        <v>Q2</v>
      </c>
      <c r="E983" s="17">
        <f>MONTH(SalesDataTable[[#This Row],[Order Date]])</f>
        <v>6</v>
      </c>
      <c r="F983" s="19" t="str">
        <f>TEXT(SalesDataTable[[#This Row],[Order Date]],"MMM")</f>
        <v>Jun</v>
      </c>
      <c r="G983" s="4" t="s">
        <v>6</v>
      </c>
      <c r="H983" s="4" t="s">
        <v>27</v>
      </c>
      <c r="I983" s="4" t="s">
        <v>2</v>
      </c>
      <c r="J983" s="4" t="s">
        <v>13</v>
      </c>
      <c r="K983" s="4" t="s">
        <v>14</v>
      </c>
      <c r="L983" s="4" t="s">
        <v>32</v>
      </c>
      <c r="M983" s="8">
        <v>3</v>
      </c>
      <c r="N983" s="5">
        <v>45.43</v>
      </c>
      <c r="O983" s="6">
        <v>0.15</v>
      </c>
      <c r="P983" s="5">
        <v>17.850000000000001</v>
      </c>
      <c r="Q983" s="5">
        <f t="shared" si="60"/>
        <v>115.84649999999999</v>
      </c>
      <c r="R983" s="5">
        <f t="shared" si="61"/>
        <v>53.550000000000004</v>
      </c>
      <c r="S983" s="5">
        <f t="shared" si="62"/>
        <v>62.296499999999988</v>
      </c>
      <c r="T983" s="7">
        <f t="shared" si="63"/>
        <v>0.53775038520801222</v>
      </c>
    </row>
    <row r="984" spans="1:20" ht="15.6">
      <c r="A984" s="2">
        <v>3205</v>
      </c>
      <c r="B984" s="3">
        <v>46175</v>
      </c>
      <c r="C984" s="17">
        <f>YEAR(SalesDataTable[[#This Row],[Order Date]])</f>
        <v>2026</v>
      </c>
      <c r="D984" s="19" t="str">
        <f>"Q"&amp;ROUNDUP(MONTH(SalesDataTable[[#This Row],[Order Date]])/3,0)</f>
        <v>Q2</v>
      </c>
      <c r="E984" s="17">
        <f>MONTH(SalesDataTable[[#This Row],[Order Date]])</f>
        <v>6</v>
      </c>
      <c r="F984" s="19" t="str">
        <f>TEXT(SalesDataTable[[#This Row],[Order Date]],"MMM")</f>
        <v>Jun</v>
      </c>
      <c r="G984" s="4" t="s">
        <v>20</v>
      </c>
      <c r="H984" s="4" t="s">
        <v>21</v>
      </c>
      <c r="I984" s="4" t="s">
        <v>8</v>
      </c>
      <c r="J984" s="4" t="s">
        <v>16</v>
      </c>
      <c r="K984" s="4" t="s">
        <v>9</v>
      </c>
      <c r="L984" s="4" t="s">
        <v>17</v>
      </c>
      <c r="M984" s="8">
        <v>6</v>
      </c>
      <c r="N984" s="5">
        <v>146.85</v>
      </c>
      <c r="O984" s="6">
        <v>0.15</v>
      </c>
      <c r="P984" s="5">
        <v>80.45</v>
      </c>
      <c r="Q984" s="5">
        <f t="shared" si="60"/>
        <v>748.93499999999995</v>
      </c>
      <c r="R984" s="5">
        <f t="shared" si="61"/>
        <v>482.70000000000005</v>
      </c>
      <c r="S984" s="5">
        <f t="shared" si="62"/>
        <v>266.2349999999999</v>
      </c>
      <c r="T984" s="7">
        <f t="shared" si="63"/>
        <v>0.35548478839952724</v>
      </c>
    </row>
    <row r="985" spans="1:20" ht="15.6">
      <c r="A985" s="2">
        <v>1396</v>
      </c>
      <c r="B985" s="3">
        <v>46176</v>
      </c>
      <c r="C985" s="17">
        <f>YEAR(SalesDataTable[[#This Row],[Order Date]])</f>
        <v>2026</v>
      </c>
      <c r="D985" s="19" t="str">
        <f>"Q"&amp;ROUNDUP(MONTH(SalesDataTable[[#This Row],[Order Date]])/3,0)</f>
        <v>Q2</v>
      </c>
      <c r="E985" s="17">
        <f>MONTH(SalesDataTable[[#This Row],[Order Date]])</f>
        <v>6</v>
      </c>
      <c r="F985" s="19" t="str">
        <f>TEXT(SalesDataTable[[#This Row],[Order Date]],"MMM")</f>
        <v>Jun</v>
      </c>
      <c r="G985" s="4" t="s">
        <v>11</v>
      </c>
      <c r="H985" s="4" t="s">
        <v>18</v>
      </c>
      <c r="I985" s="4" t="s">
        <v>2</v>
      </c>
      <c r="J985" s="4" t="s">
        <v>16</v>
      </c>
      <c r="K985" s="4" t="s">
        <v>23</v>
      </c>
      <c r="L985" s="4" t="s">
        <v>29</v>
      </c>
      <c r="M985" s="8">
        <v>1</v>
      </c>
      <c r="N985" s="5">
        <v>192.33</v>
      </c>
      <c r="O985" s="6">
        <v>0.1</v>
      </c>
      <c r="P985" s="5">
        <v>105.15</v>
      </c>
      <c r="Q985" s="5">
        <f t="shared" si="60"/>
        <v>173.09700000000001</v>
      </c>
      <c r="R985" s="5">
        <f t="shared" si="61"/>
        <v>105.15</v>
      </c>
      <c r="S985" s="5">
        <f t="shared" si="62"/>
        <v>67.947000000000003</v>
      </c>
      <c r="T985" s="7">
        <f t="shared" si="63"/>
        <v>0.39253713235931298</v>
      </c>
    </row>
    <row r="986" spans="1:20" ht="15.6">
      <c r="A986" s="2">
        <v>1441</v>
      </c>
      <c r="B986" s="3">
        <v>46176</v>
      </c>
      <c r="C986" s="17">
        <f>YEAR(SalesDataTable[[#This Row],[Order Date]])</f>
        <v>2026</v>
      </c>
      <c r="D986" s="19" t="str">
        <f>"Q"&amp;ROUNDUP(MONTH(SalesDataTable[[#This Row],[Order Date]])/3,0)</f>
        <v>Q2</v>
      </c>
      <c r="E986" s="17">
        <f>MONTH(SalesDataTable[[#This Row],[Order Date]])</f>
        <v>6</v>
      </c>
      <c r="F986" s="19" t="str">
        <f>TEXT(SalesDataTable[[#This Row],[Order Date]],"MMM")</f>
        <v>Jun</v>
      </c>
      <c r="G986" s="4" t="s">
        <v>11</v>
      </c>
      <c r="H986" s="4" t="s">
        <v>39</v>
      </c>
      <c r="I986" s="4" t="s">
        <v>28</v>
      </c>
      <c r="J986" s="4" t="s">
        <v>13</v>
      </c>
      <c r="K986" s="4" t="s">
        <v>14</v>
      </c>
      <c r="L986" s="4" t="s">
        <v>44</v>
      </c>
      <c r="M986" s="8">
        <v>3</v>
      </c>
      <c r="N986" s="5">
        <v>135.4</v>
      </c>
      <c r="O986" s="6">
        <v>0</v>
      </c>
      <c r="P986" s="5">
        <v>65.16</v>
      </c>
      <c r="Q986" s="5">
        <f t="shared" si="60"/>
        <v>406.20000000000005</v>
      </c>
      <c r="R986" s="5">
        <f t="shared" si="61"/>
        <v>195.48</v>
      </c>
      <c r="S986" s="5">
        <f t="shared" si="62"/>
        <v>210.72000000000006</v>
      </c>
      <c r="T986" s="7">
        <f t="shared" si="63"/>
        <v>0.51875923190546536</v>
      </c>
    </row>
    <row r="987" spans="1:20" ht="15.6">
      <c r="A987" s="2">
        <v>1511</v>
      </c>
      <c r="B987" s="3">
        <v>46176</v>
      </c>
      <c r="C987" s="17">
        <f>YEAR(SalesDataTable[[#This Row],[Order Date]])</f>
        <v>2026</v>
      </c>
      <c r="D987" s="19" t="str">
        <f>"Q"&amp;ROUNDUP(MONTH(SalesDataTable[[#This Row],[Order Date]])/3,0)</f>
        <v>Q2</v>
      </c>
      <c r="E987" s="17">
        <f>MONTH(SalesDataTable[[#This Row],[Order Date]])</f>
        <v>6</v>
      </c>
      <c r="F987" s="19" t="str">
        <f>TEXT(SalesDataTable[[#This Row],[Order Date]],"MMM")</f>
        <v>Jun</v>
      </c>
      <c r="G987" s="4" t="s">
        <v>11</v>
      </c>
      <c r="H987" s="4" t="s">
        <v>25</v>
      </c>
      <c r="I987" s="4" t="s">
        <v>2</v>
      </c>
      <c r="J987" s="4" t="s">
        <v>13</v>
      </c>
      <c r="K987" s="4" t="s">
        <v>34</v>
      </c>
      <c r="L987" s="4" t="s">
        <v>42</v>
      </c>
      <c r="M987" s="8">
        <v>2</v>
      </c>
      <c r="N987" s="5">
        <v>36.08</v>
      </c>
      <c r="O987" s="6">
        <v>0.05</v>
      </c>
      <c r="P987" s="5">
        <v>13.73</v>
      </c>
      <c r="Q987" s="5">
        <f t="shared" si="60"/>
        <v>68.551999999999992</v>
      </c>
      <c r="R987" s="5">
        <f t="shared" si="61"/>
        <v>27.46</v>
      </c>
      <c r="S987" s="5">
        <f t="shared" si="62"/>
        <v>41.091999999999992</v>
      </c>
      <c r="T987" s="7">
        <f t="shared" si="63"/>
        <v>0.59942817131520587</v>
      </c>
    </row>
    <row r="988" spans="1:20" ht="15.6">
      <c r="A988" s="2">
        <v>1701</v>
      </c>
      <c r="B988" s="3">
        <v>46176</v>
      </c>
      <c r="C988" s="17">
        <f>YEAR(SalesDataTable[[#This Row],[Order Date]])</f>
        <v>2026</v>
      </c>
      <c r="D988" s="19" t="str">
        <f>"Q"&amp;ROUNDUP(MONTH(SalesDataTable[[#This Row],[Order Date]])/3,0)</f>
        <v>Q2</v>
      </c>
      <c r="E988" s="17">
        <f>MONTH(SalesDataTable[[#This Row],[Order Date]])</f>
        <v>6</v>
      </c>
      <c r="F988" s="19" t="str">
        <f>TEXT(SalesDataTable[[#This Row],[Order Date]],"MMM")</f>
        <v>Jun</v>
      </c>
      <c r="G988" s="4" t="s">
        <v>0</v>
      </c>
      <c r="H988" s="4" t="s">
        <v>36</v>
      </c>
      <c r="I988" s="4" t="s">
        <v>2</v>
      </c>
      <c r="J988" s="4" t="s">
        <v>13</v>
      </c>
      <c r="K988" s="4" t="s">
        <v>14</v>
      </c>
      <c r="L988" s="4" t="s">
        <v>32</v>
      </c>
      <c r="M988" s="8">
        <v>1</v>
      </c>
      <c r="N988" s="5">
        <v>46.16</v>
      </c>
      <c r="O988" s="6">
        <v>0</v>
      </c>
      <c r="P988" s="5">
        <v>18.36</v>
      </c>
      <c r="Q988" s="5">
        <f t="shared" si="60"/>
        <v>46.16</v>
      </c>
      <c r="R988" s="5">
        <f t="shared" si="61"/>
        <v>18.36</v>
      </c>
      <c r="S988" s="5">
        <f t="shared" si="62"/>
        <v>27.799999999999997</v>
      </c>
      <c r="T988" s="7">
        <f t="shared" si="63"/>
        <v>0.60225303292894283</v>
      </c>
    </row>
    <row r="989" spans="1:20" ht="15.6">
      <c r="A989" s="2">
        <v>1984</v>
      </c>
      <c r="B989" s="3">
        <v>46176</v>
      </c>
      <c r="C989" s="17">
        <f>YEAR(SalesDataTable[[#This Row],[Order Date]])</f>
        <v>2026</v>
      </c>
      <c r="D989" s="19" t="str">
        <f>"Q"&amp;ROUNDUP(MONTH(SalesDataTable[[#This Row],[Order Date]])/3,0)</f>
        <v>Q2</v>
      </c>
      <c r="E989" s="17">
        <f>MONTH(SalesDataTable[[#This Row],[Order Date]])</f>
        <v>6</v>
      </c>
      <c r="F989" s="19" t="str">
        <f>TEXT(SalesDataTable[[#This Row],[Order Date]],"MMM")</f>
        <v>Jun</v>
      </c>
      <c r="G989" s="4" t="s">
        <v>6</v>
      </c>
      <c r="H989" s="4" t="s">
        <v>7</v>
      </c>
      <c r="I989" s="4" t="s">
        <v>2</v>
      </c>
      <c r="J989" s="4" t="s">
        <v>3</v>
      </c>
      <c r="K989" s="4" t="s">
        <v>4</v>
      </c>
      <c r="L989" s="4" t="s">
        <v>22</v>
      </c>
      <c r="M989" s="8">
        <v>2</v>
      </c>
      <c r="N989" s="5">
        <v>50.77</v>
      </c>
      <c r="O989" s="6">
        <v>0</v>
      </c>
      <c r="P989" s="5">
        <v>22.93</v>
      </c>
      <c r="Q989" s="5">
        <f t="shared" si="60"/>
        <v>101.54</v>
      </c>
      <c r="R989" s="5">
        <f t="shared" si="61"/>
        <v>45.86</v>
      </c>
      <c r="S989" s="5">
        <f t="shared" si="62"/>
        <v>55.680000000000007</v>
      </c>
      <c r="T989" s="7">
        <f t="shared" si="63"/>
        <v>0.54835532794957653</v>
      </c>
    </row>
    <row r="990" spans="1:20" ht="15.6">
      <c r="A990" s="2">
        <v>2572</v>
      </c>
      <c r="B990" s="3">
        <v>46176</v>
      </c>
      <c r="C990" s="17">
        <f>YEAR(SalesDataTable[[#This Row],[Order Date]])</f>
        <v>2026</v>
      </c>
      <c r="D990" s="19" t="str">
        <f>"Q"&amp;ROUNDUP(MONTH(SalesDataTable[[#This Row],[Order Date]])/3,0)</f>
        <v>Q2</v>
      </c>
      <c r="E990" s="17">
        <f>MONTH(SalesDataTable[[#This Row],[Order Date]])</f>
        <v>6</v>
      </c>
      <c r="F990" s="19" t="str">
        <f>TEXT(SalesDataTable[[#This Row],[Order Date]],"MMM")</f>
        <v>Jun</v>
      </c>
      <c r="G990" s="4" t="s">
        <v>20</v>
      </c>
      <c r="H990" s="4" t="s">
        <v>33</v>
      </c>
      <c r="I990" s="4" t="s">
        <v>28</v>
      </c>
      <c r="J990" s="4" t="s">
        <v>16</v>
      </c>
      <c r="K990" s="4" t="s">
        <v>9</v>
      </c>
      <c r="L990" s="4" t="s">
        <v>46</v>
      </c>
      <c r="M990" s="8">
        <v>2</v>
      </c>
      <c r="N990" s="5">
        <v>70.97</v>
      </c>
      <c r="O990" s="6">
        <v>0.05</v>
      </c>
      <c r="P990" s="5">
        <v>32.54</v>
      </c>
      <c r="Q990" s="5">
        <f t="shared" si="60"/>
        <v>134.84299999999999</v>
      </c>
      <c r="R990" s="5">
        <f t="shared" si="61"/>
        <v>65.08</v>
      </c>
      <c r="S990" s="5">
        <f t="shared" si="62"/>
        <v>69.762999999999991</v>
      </c>
      <c r="T990" s="7">
        <f t="shared" si="63"/>
        <v>0.51736463887632278</v>
      </c>
    </row>
    <row r="991" spans="1:20" ht="15.6">
      <c r="A991" s="2">
        <v>2833</v>
      </c>
      <c r="B991" s="3">
        <v>46176</v>
      </c>
      <c r="C991" s="17">
        <f>YEAR(SalesDataTable[[#This Row],[Order Date]])</f>
        <v>2026</v>
      </c>
      <c r="D991" s="19" t="str">
        <f>"Q"&amp;ROUNDUP(MONTH(SalesDataTable[[#This Row],[Order Date]])/3,0)</f>
        <v>Q2</v>
      </c>
      <c r="E991" s="17">
        <f>MONTH(SalesDataTable[[#This Row],[Order Date]])</f>
        <v>6</v>
      </c>
      <c r="F991" s="19" t="str">
        <f>TEXT(SalesDataTable[[#This Row],[Order Date]],"MMM")</f>
        <v>Jun</v>
      </c>
      <c r="G991" s="4" t="s">
        <v>20</v>
      </c>
      <c r="H991" s="4" t="s">
        <v>47</v>
      </c>
      <c r="I991" s="4" t="s">
        <v>2</v>
      </c>
      <c r="J991" s="4" t="s">
        <v>3</v>
      </c>
      <c r="K991" s="4" t="s">
        <v>9</v>
      </c>
      <c r="L991" s="4" t="s">
        <v>17</v>
      </c>
      <c r="M991" s="8">
        <v>3</v>
      </c>
      <c r="N991" s="5">
        <v>141.6</v>
      </c>
      <c r="O991" s="6">
        <v>0</v>
      </c>
      <c r="P991" s="5">
        <v>78.02</v>
      </c>
      <c r="Q991" s="5">
        <f t="shared" si="60"/>
        <v>424.79999999999995</v>
      </c>
      <c r="R991" s="5">
        <f t="shared" si="61"/>
        <v>234.06</v>
      </c>
      <c r="S991" s="5">
        <f t="shared" si="62"/>
        <v>190.73999999999995</v>
      </c>
      <c r="T991" s="7">
        <f t="shared" si="63"/>
        <v>0.44901129943502821</v>
      </c>
    </row>
    <row r="992" spans="1:20" ht="15.6">
      <c r="A992" s="2">
        <v>3522</v>
      </c>
      <c r="B992" s="3">
        <v>46176</v>
      </c>
      <c r="C992" s="17">
        <f>YEAR(SalesDataTable[[#This Row],[Order Date]])</f>
        <v>2026</v>
      </c>
      <c r="D992" s="19" t="str">
        <f>"Q"&amp;ROUNDUP(MONTH(SalesDataTable[[#This Row],[Order Date]])/3,0)</f>
        <v>Q2</v>
      </c>
      <c r="E992" s="17">
        <f>MONTH(SalesDataTable[[#This Row],[Order Date]])</f>
        <v>6</v>
      </c>
      <c r="F992" s="19" t="str">
        <f>TEXT(SalesDataTable[[#This Row],[Order Date]],"MMM")</f>
        <v>Jun</v>
      </c>
      <c r="G992" s="4" t="s">
        <v>20</v>
      </c>
      <c r="H992" s="4" t="s">
        <v>47</v>
      </c>
      <c r="I992" s="4" t="s">
        <v>2</v>
      </c>
      <c r="J992" s="4" t="s">
        <v>13</v>
      </c>
      <c r="K992" s="4" t="s">
        <v>4</v>
      </c>
      <c r="L992" s="4" t="s">
        <v>26</v>
      </c>
      <c r="M992" s="8">
        <v>1</v>
      </c>
      <c r="N992" s="5">
        <v>40.57</v>
      </c>
      <c r="O992" s="6">
        <v>0</v>
      </c>
      <c r="P992" s="5">
        <v>16.329999999999998</v>
      </c>
      <c r="Q992" s="5">
        <f t="shared" si="60"/>
        <v>40.57</v>
      </c>
      <c r="R992" s="5">
        <f t="shared" si="61"/>
        <v>16.329999999999998</v>
      </c>
      <c r="S992" s="5">
        <f t="shared" si="62"/>
        <v>24.240000000000002</v>
      </c>
      <c r="T992" s="7">
        <f t="shared" si="63"/>
        <v>0.59748582696573826</v>
      </c>
    </row>
    <row r="993" spans="1:20" ht="15.6">
      <c r="A993" s="2">
        <v>146</v>
      </c>
      <c r="B993" s="3">
        <v>46177</v>
      </c>
      <c r="C993" s="17">
        <f>YEAR(SalesDataTable[[#This Row],[Order Date]])</f>
        <v>2026</v>
      </c>
      <c r="D993" s="19" t="str">
        <f>"Q"&amp;ROUNDUP(MONTH(SalesDataTable[[#This Row],[Order Date]])/3,0)</f>
        <v>Q2</v>
      </c>
      <c r="E993" s="17">
        <f>MONTH(SalesDataTable[[#This Row],[Order Date]])</f>
        <v>6</v>
      </c>
      <c r="F993" s="19" t="str">
        <f>TEXT(SalesDataTable[[#This Row],[Order Date]],"MMM")</f>
        <v>Jun</v>
      </c>
      <c r="G993" s="4" t="s">
        <v>6</v>
      </c>
      <c r="H993" s="4" t="s">
        <v>49</v>
      </c>
      <c r="I993" s="4" t="s">
        <v>28</v>
      </c>
      <c r="J993" s="4" t="s">
        <v>3</v>
      </c>
      <c r="K993" s="4" t="s">
        <v>4</v>
      </c>
      <c r="L993" s="4" t="s">
        <v>5</v>
      </c>
      <c r="M993" s="8">
        <v>2</v>
      </c>
      <c r="N993" s="5">
        <v>81.81</v>
      </c>
      <c r="O993" s="6">
        <v>0</v>
      </c>
      <c r="P993" s="5">
        <v>42.54</v>
      </c>
      <c r="Q993" s="5">
        <f t="shared" si="60"/>
        <v>163.62</v>
      </c>
      <c r="R993" s="5">
        <f t="shared" si="61"/>
        <v>85.08</v>
      </c>
      <c r="S993" s="5">
        <f t="shared" si="62"/>
        <v>78.540000000000006</v>
      </c>
      <c r="T993" s="7">
        <f t="shared" si="63"/>
        <v>0.48001466813348004</v>
      </c>
    </row>
    <row r="994" spans="1:20" ht="15.6">
      <c r="A994" s="2">
        <v>161</v>
      </c>
      <c r="B994" s="3">
        <v>46177</v>
      </c>
      <c r="C994" s="17">
        <f>YEAR(SalesDataTable[[#This Row],[Order Date]])</f>
        <v>2026</v>
      </c>
      <c r="D994" s="19" t="str">
        <f>"Q"&amp;ROUNDUP(MONTH(SalesDataTable[[#This Row],[Order Date]])/3,0)</f>
        <v>Q2</v>
      </c>
      <c r="E994" s="17">
        <f>MONTH(SalesDataTable[[#This Row],[Order Date]])</f>
        <v>6</v>
      </c>
      <c r="F994" s="19" t="str">
        <f>TEXT(SalesDataTable[[#This Row],[Order Date]],"MMM")</f>
        <v>Jun</v>
      </c>
      <c r="G994" s="4" t="s">
        <v>0</v>
      </c>
      <c r="H994" s="4" t="s">
        <v>1</v>
      </c>
      <c r="I994" s="4" t="s">
        <v>28</v>
      </c>
      <c r="J994" s="4" t="s">
        <v>3</v>
      </c>
      <c r="K994" s="4" t="s">
        <v>4</v>
      </c>
      <c r="L994" s="4" t="s">
        <v>22</v>
      </c>
      <c r="M994" s="8">
        <v>2</v>
      </c>
      <c r="N994" s="5">
        <v>50.09</v>
      </c>
      <c r="O994" s="6">
        <v>0</v>
      </c>
      <c r="P994" s="5">
        <v>22.91</v>
      </c>
      <c r="Q994" s="5">
        <f t="shared" si="60"/>
        <v>100.18</v>
      </c>
      <c r="R994" s="5">
        <f t="shared" si="61"/>
        <v>45.82</v>
      </c>
      <c r="S994" s="5">
        <f t="shared" si="62"/>
        <v>54.360000000000007</v>
      </c>
      <c r="T994" s="7">
        <f t="shared" si="63"/>
        <v>0.54262327809942112</v>
      </c>
    </row>
    <row r="995" spans="1:20" ht="15.6">
      <c r="A995" s="2">
        <v>819</v>
      </c>
      <c r="B995" s="3">
        <v>46177</v>
      </c>
      <c r="C995" s="17">
        <f>YEAR(SalesDataTable[[#This Row],[Order Date]])</f>
        <v>2026</v>
      </c>
      <c r="D995" s="19" t="str">
        <f>"Q"&amp;ROUNDUP(MONTH(SalesDataTable[[#This Row],[Order Date]])/3,0)</f>
        <v>Q2</v>
      </c>
      <c r="E995" s="17">
        <f>MONTH(SalesDataTable[[#This Row],[Order Date]])</f>
        <v>6</v>
      </c>
      <c r="F995" s="19" t="str">
        <f>TEXT(SalesDataTable[[#This Row],[Order Date]],"MMM")</f>
        <v>Jun</v>
      </c>
      <c r="G995" s="4" t="s">
        <v>20</v>
      </c>
      <c r="H995" s="4" t="s">
        <v>33</v>
      </c>
      <c r="I995" s="4" t="s">
        <v>2</v>
      </c>
      <c r="J995" s="4" t="s">
        <v>3</v>
      </c>
      <c r="K995" s="4" t="s">
        <v>9</v>
      </c>
      <c r="L995" s="4" t="s">
        <v>46</v>
      </c>
      <c r="M995" s="8">
        <v>1</v>
      </c>
      <c r="N995" s="5">
        <v>72.38</v>
      </c>
      <c r="O995" s="6">
        <v>0</v>
      </c>
      <c r="P995" s="5">
        <v>32.68</v>
      </c>
      <c r="Q995" s="5">
        <f t="shared" si="60"/>
        <v>72.38</v>
      </c>
      <c r="R995" s="5">
        <f t="shared" si="61"/>
        <v>32.68</v>
      </c>
      <c r="S995" s="5">
        <f t="shared" si="62"/>
        <v>39.699999999999996</v>
      </c>
      <c r="T995" s="7">
        <f t="shared" si="63"/>
        <v>0.54849405913235694</v>
      </c>
    </row>
    <row r="996" spans="1:20" ht="15.6">
      <c r="A996" s="2">
        <v>2104</v>
      </c>
      <c r="B996" s="3">
        <v>46177</v>
      </c>
      <c r="C996" s="17">
        <f>YEAR(SalesDataTable[[#This Row],[Order Date]])</f>
        <v>2026</v>
      </c>
      <c r="D996" s="19" t="str">
        <f>"Q"&amp;ROUNDUP(MONTH(SalesDataTable[[#This Row],[Order Date]])/3,0)</f>
        <v>Q2</v>
      </c>
      <c r="E996" s="17">
        <f>MONTH(SalesDataTable[[#This Row],[Order Date]])</f>
        <v>6</v>
      </c>
      <c r="F996" s="19" t="str">
        <f>TEXT(SalesDataTable[[#This Row],[Order Date]],"MMM")</f>
        <v>Jun</v>
      </c>
      <c r="G996" s="4" t="s">
        <v>6</v>
      </c>
      <c r="H996" s="4" t="s">
        <v>7</v>
      </c>
      <c r="I996" s="4" t="s">
        <v>2</v>
      </c>
      <c r="J996" s="4" t="s">
        <v>13</v>
      </c>
      <c r="K996" s="4" t="s">
        <v>9</v>
      </c>
      <c r="L996" s="4" t="s">
        <v>10</v>
      </c>
      <c r="M996" s="8">
        <v>1</v>
      </c>
      <c r="N996" s="5">
        <v>92.31</v>
      </c>
      <c r="O996" s="6">
        <v>0</v>
      </c>
      <c r="P996" s="5">
        <v>45.58</v>
      </c>
      <c r="Q996" s="5">
        <f t="shared" si="60"/>
        <v>92.31</v>
      </c>
      <c r="R996" s="5">
        <f t="shared" si="61"/>
        <v>45.58</v>
      </c>
      <c r="S996" s="5">
        <f t="shared" si="62"/>
        <v>46.730000000000004</v>
      </c>
      <c r="T996" s="7">
        <f t="shared" si="63"/>
        <v>0.50622901094139316</v>
      </c>
    </row>
    <row r="997" spans="1:20" ht="15.6">
      <c r="A997" s="2">
        <v>2678</v>
      </c>
      <c r="B997" s="3">
        <v>46177</v>
      </c>
      <c r="C997" s="17">
        <f>YEAR(SalesDataTable[[#This Row],[Order Date]])</f>
        <v>2026</v>
      </c>
      <c r="D997" s="19" t="str">
        <f>"Q"&amp;ROUNDUP(MONTH(SalesDataTable[[#This Row],[Order Date]])/3,0)</f>
        <v>Q2</v>
      </c>
      <c r="E997" s="17">
        <f>MONTH(SalesDataTable[[#This Row],[Order Date]])</f>
        <v>6</v>
      </c>
      <c r="F997" s="19" t="str">
        <f>TEXT(SalesDataTable[[#This Row],[Order Date]],"MMM")</f>
        <v>Jun</v>
      </c>
      <c r="G997" s="4" t="s">
        <v>20</v>
      </c>
      <c r="H997" s="4" t="s">
        <v>33</v>
      </c>
      <c r="I997" s="4" t="s">
        <v>8</v>
      </c>
      <c r="J997" s="4" t="s">
        <v>3</v>
      </c>
      <c r="K997" s="4" t="s">
        <v>14</v>
      </c>
      <c r="L997" s="4" t="s">
        <v>32</v>
      </c>
      <c r="M997" s="8">
        <v>12</v>
      </c>
      <c r="N997" s="5">
        <v>47.6</v>
      </c>
      <c r="O997" s="6">
        <v>0.15</v>
      </c>
      <c r="P997" s="5">
        <v>18.670000000000002</v>
      </c>
      <c r="Q997" s="5">
        <f t="shared" si="60"/>
        <v>485.52000000000004</v>
      </c>
      <c r="R997" s="5">
        <f t="shared" si="61"/>
        <v>224.04000000000002</v>
      </c>
      <c r="S997" s="5">
        <f t="shared" si="62"/>
        <v>261.48</v>
      </c>
      <c r="T997" s="7">
        <f t="shared" si="63"/>
        <v>0.53855659911023235</v>
      </c>
    </row>
    <row r="998" spans="1:20" ht="15.6">
      <c r="A998" s="2">
        <v>3015</v>
      </c>
      <c r="B998" s="3">
        <v>46177</v>
      </c>
      <c r="C998" s="17">
        <f>YEAR(SalesDataTable[[#This Row],[Order Date]])</f>
        <v>2026</v>
      </c>
      <c r="D998" s="19" t="str">
        <f>"Q"&amp;ROUNDUP(MONTH(SalesDataTable[[#This Row],[Order Date]])/3,0)</f>
        <v>Q2</v>
      </c>
      <c r="E998" s="17">
        <f>MONTH(SalesDataTable[[#This Row],[Order Date]])</f>
        <v>6</v>
      </c>
      <c r="F998" s="19" t="str">
        <f>TEXT(SalesDataTable[[#This Row],[Order Date]],"MMM")</f>
        <v>Jun</v>
      </c>
      <c r="G998" s="4" t="s">
        <v>6</v>
      </c>
      <c r="H998" s="4" t="s">
        <v>49</v>
      </c>
      <c r="I998" s="4" t="s">
        <v>2</v>
      </c>
      <c r="J998" s="4" t="s">
        <v>3</v>
      </c>
      <c r="K998" s="4" t="s">
        <v>14</v>
      </c>
      <c r="L998" s="4" t="s">
        <v>32</v>
      </c>
      <c r="M998" s="8">
        <v>1</v>
      </c>
      <c r="N998" s="5">
        <v>45.5</v>
      </c>
      <c r="O998" s="6">
        <v>0.05</v>
      </c>
      <c r="P998" s="5">
        <v>18.89</v>
      </c>
      <c r="Q998" s="5">
        <f t="shared" si="60"/>
        <v>43.225000000000001</v>
      </c>
      <c r="R998" s="5">
        <f t="shared" si="61"/>
        <v>18.89</v>
      </c>
      <c r="S998" s="5">
        <f t="shared" si="62"/>
        <v>24.335000000000001</v>
      </c>
      <c r="T998" s="7">
        <f t="shared" si="63"/>
        <v>0.56298438403701567</v>
      </c>
    </row>
    <row r="999" spans="1:20" ht="15.6">
      <c r="A999" s="2">
        <v>3243</v>
      </c>
      <c r="B999" s="3">
        <v>46177</v>
      </c>
      <c r="C999" s="17">
        <f>YEAR(SalesDataTable[[#This Row],[Order Date]])</f>
        <v>2026</v>
      </c>
      <c r="D999" s="19" t="str">
        <f>"Q"&amp;ROUNDUP(MONTH(SalesDataTable[[#This Row],[Order Date]])/3,0)</f>
        <v>Q2</v>
      </c>
      <c r="E999" s="17">
        <f>MONTH(SalesDataTable[[#This Row],[Order Date]])</f>
        <v>6</v>
      </c>
      <c r="F999" s="19" t="str">
        <f>TEXT(SalesDataTable[[#This Row],[Order Date]],"MMM")</f>
        <v>Jun</v>
      </c>
      <c r="G999" s="4" t="s">
        <v>11</v>
      </c>
      <c r="H999" s="4" t="s">
        <v>25</v>
      </c>
      <c r="I999" s="4" t="s">
        <v>2</v>
      </c>
      <c r="J999" s="4" t="s">
        <v>3</v>
      </c>
      <c r="K999" s="4" t="s">
        <v>34</v>
      </c>
      <c r="L999" s="4" t="s">
        <v>42</v>
      </c>
      <c r="M999" s="8">
        <v>1</v>
      </c>
      <c r="N999" s="5">
        <v>35.99</v>
      </c>
      <c r="O999" s="6">
        <v>0</v>
      </c>
      <c r="P999" s="5">
        <v>14.05</v>
      </c>
      <c r="Q999" s="5">
        <f t="shared" si="60"/>
        <v>35.99</v>
      </c>
      <c r="R999" s="5">
        <f t="shared" si="61"/>
        <v>14.05</v>
      </c>
      <c r="S999" s="5">
        <f t="shared" si="62"/>
        <v>21.94</v>
      </c>
      <c r="T999" s="7">
        <f t="shared" si="63"/>
        <v>0.60961378160600166</v>
      </c>
    </row>
    <row r="1000" spans="1:20" ht="15.6">
      <c r="A1000" s="2">
        <v>3283</v>
      </c>
      <c r="B1000" s="3">
        <v>46177</v>
      </c>
      <c r="C1000" s="17">
        <f>YEAR(SalesDataTable[[#This Row],[Order Date]])</f>
        <v>2026</v>
      </c>
      <c r="D1000" s="19" t="str">
        <f>"Q"&amp;ROUNDUP(MONTH(SalesDataTable[[#This Row],[Order Date]])/3,0)</f>
        <v>Q2</v>
      </c>
      <c r="E1000" s="17">
        <f>MONTH(SalesDataTable[[#This Row],[Order Date]])</f>
        <v>6</v>
      </c>
      <c r="F1000" s="19" t="str">
        <f>TEXT(SalesDataTable[[#This Row],[Order Date]],"MMM")</f>
        <v>Jun</v>
      </c>
      <c r="G1000" s="4" t="s">
        <v>6</v>
      </c>
      <c r="H1000" s="4" t="s">
        <v>43</v>
      </c>
      <c r="I1000" s="4" t="s">
        <v>28</v>
      </c>
      <c r="J1000" s="4" t="s">
        <v>3</v>
      </c>
      <c r="K1000" s="4" t="s">
        <v>34</v>
      </c>
      <c r="L1000" s="4" t="s">
        <v>38</v>
      </c>
      <c r="M1000" s="8">
        <v>1</v>
      </c>
      <c r="N1000" s="5">
        <v>122.55</v>
      </c>
      <c r="O1000" s="6">
        <v>0</v>
      </c>
      <c r="P1000" s="5">
        <v>68.97</v>
      </c>
      <c r="Q1000" s="5">
        <f t="shared" si="60"/>
        <v>122.55</v>
      </c>
      <c r="R1000" s="5">
        <f t="shared" si="61"/>
        <v>68.97</v>
      </c>
      <c r="S1000" s="5">
        <f t="shared" si="62"/>
        <v>53.58</v>
      </c>
      <c r="T1000" s="7">
        <f t="shared" si="63"/>
        <v>0.43720930232558142</v>
      </c>
    </row>
    <row r="1001" spans="1:20" ht="15.6">
      <c r="A1001" s="2">
        <v>3966</v>
      </c>
      <c r="B1001" s="3">
        <v>46177</v>
      </c>
      <c r="C1001" s="17">
        <f>YEAR(SalesDataTable[[#This Row],[Order Date]])</f>
        <v>2026</v>
      </c>
      <c r="D1001" s="19" t="str">
        <f>"Q"&amp;ROUNDUP(MONTH(SalesDataTable[[#This Row],[Order Date]])/3,0)</f>
        <v>Q2</v>
      </c>
      <c r="E1001" s="17">
        <f>MONTH(SalesDataTable[[#This Row],[Order Date]])</f>
        <v>6</v>
      </c>
      <c r="F1001" s="19" t="str">
        <f>TEXT(SalesDataTable[[#This Row],[Order Date]],"MMM")</f>
        <v>Jun</v>
      </c>
      <c r="G1001" s="4" t="s">
        <v>20</v>
      </c>
      <c r="H1001" s="4" t="s">
        <v>33</v>
      </c>
      <c r="I1001" s="4" t="s">
        <v>2</v>
      </c>
      <c r="J1001" s="4" t="s">
        <v>13</v>
      </c>
      <c r="K1001" s="4" t="s">
        <v>34</v>
      </c>
      <c r="L1001" s="4" t="s">
        <v>38</v>
      </c>
      <c r="M1001" s="8">
        <v>3</v>
      </c>
      <c r="N1001" s="5">
        <v>126.22</v>
      </c>
      <c r="O1001" s="6">
        <v>0</v>
      </c>
      <c r="P1001" s="5">
        <v>69.599999999999994</v>
      </c>
      <c r="Q1001" s="5">
        <f t="shared" si="60"/>
        <v>378.65999999999997</v>
      </c>
      <c r="R1001" s="5">
        <f t="shared" si="61"/>
        <v>208.79999999999998</v>
      </c>
      <c r="S1001" s="5">
        <f t="shared" si="62"/>
        <v>169.85999999999999</v>
      </c>
      <c r="T1001" s="7">
        <f t="shared" si="63"/>
        <v>0.4485818412295991</v>
      </c>
    </row>
    <row r="1002" spans="1:20" ht="15.6">
      <c r="A1002" s="2">
        <v>1349</v>
      </c>
      <c r="B1002" s="3">
        <v>46178</v>
      </c>
      <c r="C1002" s="17">
        <f>YEAR(SalesDataTable[[#This Row],[Order Date]])</f>
        <v>2026</v>
      </c>
      <c r="D1002" s="19" t="str">
        <f>"Q"&amp;ROUNDUP(MONTH(SalesDataTable[[#This Row],[Order Date]])/3,0)</f>
        <v>Q2</v>
      </c>
      <c r="E1002" s="17">
        <f>MONTH(SalesDataTable[[#This Row],[Order Date]])</f>
        <v>6</v>
      </c>
      <c r="F1002" s="19" t="str">
        <f>TEXT(SalesDataTable[[#This Row],[Order Date]],"MMM")</f>
        <v>Jun</v>
      </c>
      <c r="G1002" s="4" t="s">
        <v>0</v>
      </c>
      <c r="H1002" s="4" t="s">
        <v>50</v>
      </c>
      <c r="I1002" s="4" t="s">
        <v>19</v>
      </c>
      <c r="J1002" s="4" t="s">
        <v>3</v>
      </c>
      <c r="K1002" s="4" t="s">
        <v>9</v>
      </c>
      <c r="L1002" s="4" t="s">
        <v>10</v>
      </c>
      <c r="M1002" s="8">
        <v>6</v>
      </c>
      <c r="N1002" s="5">
        <v>91.98</v>
      </c>
      <c r="O1002" s="6">
        <v>0.05</v>
      </c>
      <c r="P1002" s="5">
        <v>46.46</v>
      </c>
      <c r="Q1002" s="5">
        <f t="shared" si="60"/>
        <v>524.28599999999994</v>
      </c>
      <c r="R1002" s="5">
        <f t="shared" si="61"/>
        <v>278.76</v>
      </c>
      <c r="S1002" s="5">
        <f t="shared" si="62"/>
        <v>245.52599999999995</v>
      </c>
      <c r="T1002" s="7">
        <f t="shared" si="63"/>
        <v>0.46830546686350577</v>
      </c>
    </row>
    <row r="1003" spans="1:20" ht="15.6">
      <c r="A1003" s="2">
        <v>2333</v>
      </c>
      <c r="B1003" s="3">
        <v>46178</v>
      </c>
      <c r="C1003" s="17">
        <f>YEAR(SalesDataTable[[#This Row],[Order Date]])</f>
        <v>2026</v>
      </c>
      <c r="D1003" s="19" t="str">
        <f>"Q"&amp;ROUNDUP(MONTH(SalesDataTable[[#This Row],[Order Date]])/3,0)</f>
        <v>Q2</v>
      </c>
      <c r="E1003" s="17">
        <f>MONTH(SalesDataTable[[#This Row],[Order Date]])</f>
        <v>6</v>
      </c>
      <c r="F1003" s="19" t="str">
        <f>TEXT(SalesDataTable[[#This Row],[Order Date]],"MMM")</f>
        <v>Jun</v>
      </c>
      <c r="G1003" s="4" t="s">
        <v>11</v>
      </c>
      <c r="H1003" s="4" t="s">
        <v>25</v>
      </c>
      <c r="I1003" s="4" t="s">
        <v>2</v>
      </c>
      <c r="J1003" s="4" t="s">
        <v>16</v>
      </c>
      <c r="K1003" s="4" t="s">
        <v>23</v>
      </c>
      <c r="L1003" s="4" t="s">
        <v>51</v>
      </c>
      <c r="M1003" s="8">
        <v>1</v>
      </c>
      <c r="N1003" s="5">
        <v>125.32</v>
      </c>
      <c r="O1003" s="6">
        <v>0</v>
      </c>
      <c r="P1003" s="5">
        <v>59.03</v>
      </c>
      <c r="Q1003" s="5">
        <f t="shared" si="60"/>
        <v>125.32</v>
      </c>
      <c r="R1003" s="5">
        <f t="shared" si="61"/>
        <v>59.03</v>
      </c>
      <c r="S1003" s="5">
        <f t="shared" si="62"/>
        <v>66.289999999999992</v>
      </c>
      <c r="T1003" s="7">
        <f t="shared" si="63"/>
        <v>0.52896584743057773</v>
      </c>
    </row>
    <row r="1004" spans="1:20" ht="15.6">
      <c r="A1004" s="2">
        <v>2628</v>
      </c>
      <c r="B1004" s="3">
        <v>46178</v>
      </c>
      <c r="C1004" s="17">
        <f>YEAR(SalesDataTable[[#This Row],[Order Date]])</f>
        <v>2026</v>
      </c>
      <c r="D1004" s="19" t="str">
        <f>"Q"&amp;ROUNDUP(MONTH(SalesDataTable[[#This Row],[Order Date]])/3,0)</f>
        <v>Q2</v>
      </c>
      <c r="E1004" s="17">
        <f>MONTH(SalesDataTable[[#This Row],[Order Date]])</f>
        <v>6</v>
      </c>
      <c r="F1004" s="19" t="str">
        <f>TEXT(SalesDataTable[[#This Row],[Order Date]],"MMM")</f>
        <v>Jun</v>
      </c>
      <c r="G1004" s="4" t="s">
        <v>20</v>
      </c>
      <c r="H1004" s="4" t="s">
        <v>33</v>
      </c>
      <c r="I1004" s="4" t="s">
        <v>28</v>
      </c>
      <c r="J1004" s="4" t="s">
        <v>3</v>
      </c>
      <c r="K1004" s="4" t="s">
        <v>14</v>
      </c>
      <c r="L1004" s="4" t="s">
        <v>48</v>
      </c>
      <c r="M1004" s="8">
        <v>2</v>
      </c>
      <c r="N1004" s="5">
        <v>167.26</v>
      </c>
      <c r="O1004" s="6">
        <v>0</v>
      </c>
      <c r="P1004" s="5">
        <v>89.65</v>
      </c>
      <c r="Q1004" s="5">
        <f t="shared" si="60"/>
        <v>334.52</v>
      </c>
      <c r="R1004" s="5">
        <f t="shared" si="61"/>
        <v>179.3</v>
      </c>
      <c r="S1004" s="5">
        <f t="shared" si="62"/>
        <v>155.21999999999997</v>
      </c>
      <c r="T1004" s="7">
        <f t="shared" si="63"/>
        <v>0.46400813105344968</v>
      </c>
    </row>
    <row r="1005" spans="1:20" ht="15.6">
      <c r="A1005" s="2">
        <v>2718</v>
      </c>
      <c r="B1005" s="3">
        <v>46178</v>
      </c>
      <c r="C1005" s="17">
        <f>YEAR(SalesDataTable[[#This Row],[Order Date]])</f>
        <v>2026</v>
      </c>
      <c r="D1005" s="19" t="str">
        <f>"Q"&amp;ROUNDUP(MONTH(SalesDataTable[[#This Row],[Order Date]])/3,0)</f>
        <v>Q2</v>
      </c>
      <c r="E1005" s="17">
        <f>MONTH(SalesDataTable[[#This Row],[Order Date]])</f>
        <v>6</v>
      </c>
      <c r="F1005" s="19" t="str">
        <f>TEXT(SalesDataTable[[#This Row],[Order Date]],"MMM")</f>
        <v>Jun</v>
      </c>
      <c r="G1005" s="4" t="s">
        <v>0</v>
      </c>
      <c r="H1005" s="4" t="s">
        <v>1</v>
      </c>
      <c r="I1005" s="4" t="s">
        <v>28</v>
      </c>
      <c r="J1005" s="4" t="s">
        <v>3</v>
      </c>
      <c r="K1005" s="4" t="s">
        <v>4</v>
      </c>
      <c r="L1005" s="4" t="s">
        <v>5</v>
      </c>
      <c r="M1005" s="8">
        <v>1</v>
      </c>
      <c r="N1005" s="5">
        <v>80.19</v>
      </c>
      <c r="O1005" s="6">
        <v>0</v>
      </c>
      <c r="P1005" s="5">
        <v>42.18</v>
      </c>
      <c r="Q1005" s="5">
        <f t="shared" si="60"/>
        <v>80.19</v>
      </c>
      <c r="R1005" s="5">
        <f t="shared" si="61"/>
        <v>42.18</v>
      </c>
      <c r="S1005" s="5">
        <f t="shared" si="62"/>
        <v>38.01</v>
      </c>
      <c r="T1005" s="7">
        <f t="shared" si="63"/>
        <v>0.47399925177702956</v>
      </c>
    </row>
    <row r="1006" spans="1:20" ht="15.6">
      <c r="A1006" s="2">
        <v>3185</v>
      </c>
      <c r="B1006" s="3">
        <v>46178</v>
      </c>
      <c r="C1006" s="17">
        <f>YEAR(SalesDataTable[[#This Row],[Order Date]])</f>
        <v>2026</v>
      </c>
      <c r="D1006" s="19" t="str">
        <f>"Q"&amp;ROUNDUP(MONTH(SalesDataTable[[#This Row],[Order Date]])/3,0)</f>
        <v>Q2</v>
      </c>
      <c r="E1006" s="17">
        <f>MONTH(SalesDataTable[[#This Row],[Order Date]])</f>
        <v>6</v>
      </c>
      <c r="F1006" s="19" t="str">
        <f>TEXT(SalesDataTable[[#This Row],[Order Date]],"MMM")</f>
        <v>Jun</v>
      </c>
      <c r="G1006" s="4" t="s">
        <v>0</v>
      </c>
      <c r="H1006" s="4" t="s">
        <v>50</v>
      </c>
      <c r="I1006" s="4" t="s">
        <v>2</v>
      </c>
      <c r="J1006" s="4" t="s">
        <v>13</v>
      </c>
      <c r="K1006" s="4" t="s">
        <v>4</v>
      </c>
      <c r="L1006" s="4" t="s">
        <v>22</v>
      </c>
      <c r="M1006" s="8">
        <v>1</v>
      </c>
      <c r="N1006" s="5">
        <v>49.86</v>
      </c>
      <c r="O1006" s="6">
        <v>0</v>
      </c>
      <c r="P1006" s="5">
        <v>22.72</v>
      </c>
      <c r="Q1006" s="5">
        <f t="shared" si="60"/>
        <v>49.86</v>
      </c>
      <c r="R1006" s="5">
        <f t="shared" si="61"/>
        <v>22.72</v>
      </c>
      <c r="S1006" s="5">
        <f t="shared" si="62"/>
        <v>27.14</v>
      </c>
      <c r="T1006" s="7">
        <f t="shared" si="63"/>
        <v>0.5443241075010028</v>
      </c>
    </row>
    <row r="1007" spans="1:20" ht="15.6">
      <c r="A1007" s="2">
        <v>4495</v>
      </c>
      <c r="B1007" s="3">
        <v>46178</v>
      </c>
      <c r="C1007" s="17">
        <f>YEAR(SalesDataTable[[#This Row],[Order Date]])</f>
        <v>2026</v>
      </c>
      <c r="D1007" s="19" t="str">
        <f>"Q"&amp;ROUNDUP(MONTH(SalesDataTable[[#This Row],[Order Date]])/3,0)</f>
        <v>Q2</v>
      </c>
      <c r="E1007" s="17">
        <f>MONTH(SalesDataTable[[#This Row],[Order Date]])</f>
        <v>6</v>
      </c>
      <c r="F1007" s="19" t="str">
        <f>TEXT(SalesDataTable[[#This Row],[Order Date]],"MMM")</f>
        <v>Jun</v>
      </c>
      <c r="G1007" s="4" t="s">
        <v>11</v>
      </c>
      <c r="H1007" s="4" t="s">
        <v>39</v>
      </c>
      <c r="I1007" s="4" t="s">
        <v>19</v>
      </c>
      <c r="J1007" s="4" t="s">
        <v>13</v>
      </c>
      <c r="K1007" s="4" t="s">
        <v>23</v>
      </c>
      <c r="L1007" s="4" t="s">
        <v>29</v>
      </c>
      <c r="M1007" s="8">
        <v>2</v>
      </c>
      <c r="N1007" s="5">
        <v>195.51</v>
      </c>
      <c r="O1007" s="6">
        <v>0</v>
      </c>
      <c r="P1007" s="5">
        <v>102.97</v>
      </c>
      <c r="Q1007" s="5">
        <f t="shared" si="60"/>
        <v>391.02</v>
      </c>
      <c r="R1007" s="5">
        <f t="shared" si="61"/>
        <v>205.94</v>
      </c>
      <c r="S1007" s="5">
        <f t="shared" si="62"/>
        <v>185.07999999999998</v>
      </c>
      <c r="T1007" s="7">
        <f t="shared" si="63"/>
        <v>0.47332617257429288</v>
      </c>
    </row>
    <row r="1008" spans="1:20" ht="15.6">
      <c r="A1008" s="2">
        <v>815</v>
      </c>
      <c r="B1008" s="3">
        <v>46179</v>
      </c>
      <c r="C1008" s="17">
        <f>YEAR(SalesDataTable[[#This Row],[Order Date]])</f>
        <v>2026</v>
      </c>
      <c r="D1008" s="19" t="str">
        <f>"Q"&amp;ROUNDUP(MONTH(SalesDataTable[[#This Row],[Order Date]])/3,0)</f>
        <v>Q2</v>
      </c>
      <c r="E1008" s="17">
        <f>MONTH(SalesDataTable[[#This Row],[Order Date]])</f>
        <v>6</v>
      </c>
      <c r="F1008" s="19" t="str">
        <f>TEXT(SalesDataTable[[#This Row],[Order Date]],"MMM")</f>
        <v>Jun</v>
      </c>
      <c r="G1008" s="4" t="s">
        <v>0</v>
      </c>
      <c r="H1008" s="4" t="s">
        <v>1</v>
      </c>
      <c r="I1008" s="4" t="s">
        <v>19</v>
      </c>
      <c r="J1008" s="4" t="s">
        <v>13</v>
      </c>
      <c r="K1008" s="4" t="s">
        <v>34</v>
      </c>
      <c r="L1008" s="4" t="s">
        <v>35</v>
      </c>
      <c r="M1008" s="8">
        <v>1</v>
      </c>
      <c r="N1008" s="5">
        <v>39.61</v>
      </c>
      <c r="O1008" s="6">
        <v>0</v>
      </c>
      <c r="P1008" s="5">
        <v>14.75</v>
      </c>
      <c r="Q1008" s="5">
        <f t="shared" si="60"/>
        <v>39.61</v>
      </c>
      <c r="R1008" s="5">
        <f t="shared" si="61"/>
        <v>14.75</v>
      </c>
      <c r="S1008" s="5">
        <f t="shared" si="62"/>
        <v>24.86</v>
      </c>
      <c r="T1008" s="7">
        <f t="shared" si="63"/>
        <v>0.62761928805857103</v>
      </c>
    </row>
    <row r="1009" spans="1:20" ht="15.6">
      <c r="A1009" s="2">
        <v>1140</v>
      </c>
      <c r="B1009" s="3">
        <v>46179</v>
      </c>
      <c r="C1009" s="17">
        <f>YEAR(SalesDataTable[[#This Row],[Order Date]])</f>
        <v>2026</v>
      </c>
      <c r="D1009" s="19" t="str">
        <f>"Q"&amp;ROUNDUP(MONTH(SalesDataTable[[#This Row],[Order Date]])/3,0)</f>
        <v>Q2</v>
      </c>
      <c r="E1009" s="17">
        <f>MONTH(SalesDataTable[[#This Row],[Order Date]])</f>
        <v>6</v>
      </c>
      <c r="F1009" s="19" t="str">
        <f>TEXT(SalesDataTable[[#This Row],[Order Date]],"MMM")</f>
        <v>Jun</v>
      </c>
      <c r="G1009" s="4" t="s">
        <v>6</v>
      </c>
      <c r="H1009" s="4" t="s">
        <v>7</v>
      </c>
      <c r="I1009" s="4" t="s">
        <v>19</v>
      </c>
      <c r="J1009" s="4" t="s">
        <v>3</v>
      </c>
      <c r="K1009" s="4" t="s">
        <v>9</v>
      </c>
      <c r="L1009" s="4" t="s">
        <v>46</v>
      </c>
      <c r="M1009" s="8">
        <v>1</v>
      </c>
      <c r="N1009" s="5">
        <v>70.86</v>
      </c>
      <c r="O1009" s="6">
        <v>0</v>
      </c>
      <c r="P1009" s="5">
        <v>31.47</v>
      </c>
      <c r="Q1009" s="5">
        <f t="shared" si="60"/>
        <v>70.86</v>
      </c>
      <c r="R1009" s="5">
        <f t="shared" si="61"/>
        <v>31.47</v>
      </c>
      <c r="S1009" s="5">
        <f t="shared" si="62"/>
        <v>39.39</v>
      </c>
      <c r="T1009" s="7">
        <f t="shared" si="63"/>
        <v>0.55588484335309063</v>
      </c>
    </row>
    <row r="1010" spans="1:20" ht="15.6">
      <c r="A1010" s="2">
        <v>1544</v>
      </c>
      <c r="B1010" s="3">
        <v>46179</v>
      </c>
      <c r="C1010" s="17">
        <f>YEAR(SalesDataTable[[#This Row],[Order Date]])</f>
        <v>2026</v>
      </c>
      <c r="D1010" s="19" t="str">
        <f>"Q"&amp;ROUNDUP(MONTH(SalesDataTable[[#This Row],[Order Date]])/3,0)</f>
        <v>Q2</v>
      </c>
      <c r="E1010" s="17">
        <f>MONTH(SalesDataTable[[#This Row],[Order Date]])</f>
        <v>6</v>
      </c>
      <c r="F1010" s="19" t="str">
        <f>TEXT(SalesDataTable[[#This Row],[Order Date]],"MMM")</f>
        <v>Jun</v>
      </c>
      <c r="G1010" s="4" t="s">
        <v>20</v>
      </c>
      <c r="H1010" s="4" t="s">
        <v>31</v>
      </c>
      <c r="I1010" s="4" t="s">
        <v>8</v>
      </c>
      <c r="J1010" s="4" t="s">
        <v>3</v>
      </c>
      <c r="K1010" s="4" t="s">
        <v>34</v>
      </c>
      <c r="L1010" s="4" t="s">
        <v>35</v>
      </c>
      <c r="M1010" s="8">
        <v>8</v>
      </c>
      <c r="N1010" s="5">
        <v>40.46</v>
      </c>
      <c r="O1010" s="6">
        <v>0.2</v>
      </c>
      <c r="P1010" s="5">
        <v>14.7</v>
      </c>
      <c r="Q1010" s="5">
        <f t="shared" si="60"/>
        <v>258.94400000000002</v>
      </c>
      <c r="R1010" s="5">
        <f t="shared" si="61"/>
        <v>117.6</v>
      </c>
      <c r="S1010" s="5">
        <f t="shared" si="62"/>
        <v>141.34400000000002</v>
      </c>
      <c r="T1010" s="7">
        <f t="shared" si="63"/>
        <v>0.54584775086505199</v>
      </c>
    </row>
    <row r="1011" spans="1:20" ht="15.6">
      <c r="A1011" s="2">
        <v>2420</v>
      </c>
      <c r="B1011" s="3">
        <v>46179</v>
      </c>
      <c r="C1011" s="17">
        <f>YEAR(SalesDataTable[[#This Row],[Order Date]])</f>
        <v>2026</v>
      </c>
      <c r="D1011" s="19" t="str">
        <f>"Q"&amp;ROUNDUP(MONTH(SalesDataTable[[#This Row],[Order Date]])/3,0)</f>
        <v>Q2</v>
      </c>
      <c r="E1011" s="17">
        <f>MONTH(SalesDataTable[[#This Row],[Order Date]])</f>
        <v>6</v>
      </c>
      <c r="F1011" s="19" t="str">
        <f>TEXT(SalesDataTable[[#This Row],[Order Date]],"MMM")</f>
        <v>Jun</v>
      </c>
      <c r="G1011" s="4" t="s">
        <v>11</v>
      </c>
      <c r="H1011" s="4" t="s">
        <v>25</v>
      </c>
      <c r="I1011" s="4" t="s">
        <v>2</v>
      </c>
      <c r="J1011" s="4" t="s">
        <v>13</v>
      </c>
      <c r="K1011" s="4" t="s">
        <v>14</v>
      </c>
      <c r="L1011" s="4" t="s">
        <v>44</v>
      </c>
      <c r="M1011" s="8">
        <v>1</v>
      </c>
      <c r="N1011" s="5">
        <v>131.79</v>
      </c>
      <c r="O1011" s="6">
        <v>0</v>
      </c>
      <c r="P1011" s="5">
        <v>68.22</v>
      </c>
      <c r="Q1011" s="5">
        <f t="shared" si="60"/>
        <v>131.79</v>
      </c>
      <c r="R1011" s="5">
        <f t="shared" si="61"/>
        <v>68.22</v>
      </c>
      <c r="S1011" s="5">
        <f t="shared" si="62"/>
        <v>63.569999999999993</v>
      </c>
      <c r="T1011" s="7">
        <f t="shared" si="63"/>
        <v>0.48235829729114499</v>
      </c>
    </row>
    <row r="1012" spans="1:20" ht="15.6">
      <c r="A1012" s="2">
        <v>2805</v>
      </c>
      <c r="B1012" s="3">
        <v>46179</v>
      </c>
      <c r="C1012" s="17">
        <f>YEAR(SalesDataTable[[#This Row],[Order Date]])</f>
        <v>2026</v>
      </c>
      <c r="D1012" s="19" t="str">
        <f>"Q"&amp;ROUNDUP(MONTH(SalesDataTable[[#This Row],[Order Date]])/3,0)</f>
        <v>Q2</v>
      </c>
      <c r="E1012" s="17">
        <f>MONTH(SalesDataTable[[#This Row],[Order Date]])</f>
        <v>6</v>
      </c>
      <c r="F1012" s="19" t="str">
        <f>TEXT(SalesDataTable[[#This Row],[Order Date]],"MMM")</f>
        <v>Jun</v>
      </c>
      <c r="G1012" s="4" t="s">
        <v>11</v>
      </c>
      <c r="H1012" s="4" t="s">
        <v>39</v>
      </c>
      <c r="I1012" s="4" t="s">
        <v>8</v>
      </c>
      <c r="J1012" s="4" t="s">
        <v>3</v>
      </c>
      <c r="K1012" s="4" t="s">
        <v>23</v>
      </c>
      <c r="L1012" s="4" t="s">
        <v>24</v>
      </c>
      <c r="M1012" s="8">
        <v>12</v>
      </c>
      <c r="N1012" s="5">
        <v>338.45</v>
      </c>
      <c r="O1012" s="6">
        <v>0.1</v>
      </c>
      <c r="P1012" s="5">
        <v>196.78</v>
      </c>
      <c r="Q1012" s="5">
        <f t="shared" si="60"/>
        <v>3655.2599999999998</v>
      </c>
      <c r="R1012" s="5">
        <f t="shared" si="61"/>
        <v>2361.36</v>
      </c>
      <c r="S1012" s="5">
        <f t="shared" si="62"/>
        <v>1293.8999999999996</v>
      </c>
      <c r="T1012" s="7">
        <f t="shared" si="63"/>
        <v>0.35398302719915947</v>
      </c>
    </row>
    <row r="1013" spans="1:20" ht="15.6">
      <c r="A1013" s="2">
        <v>3160</v>
      </c>
      <c r="B1013" s="3">
        <v>46179</v>
      </c>
      <c r="C1013" s="17">
        <f>YEAR(SalesDataTable[[#This Row],[Order Date]])</f>
        <v>2026</v>
      </c>
      <c r="D1013" s="19" t="str">
        <f>"Q"&amp;ROUNDUP(MONTH(SalesDataTable[[#This Row],[Order Date]])/3,0)</f>
        <v>Q2</v>
      </c>
      <c r="E1013" s="17">
        <f>MONTH(SalesDataTable[[#This Row],[Order Date]])</f>
        <v>6</v>
      </c>
      <c r="F1013" s="19" t="str">
        <f>TEXT(SalesDataTable[[#This Row],[Order Date]],"MMM")</f>
        <v>Jun</v>
      </c>
      <c r="G1013" s="4" t="s">
        <v>11</v>
      </c>
      <c r="H1013" s="4" t="s">
        <v>18</v>
      </c>
      <c r="I1013" s="4" t="s">
        <v>19</v>
      </c>
      <c r="J1013" s="4" t="s">
        <v>3</v>
      </c>
      <c r="K1013" s="4" t="s">
        <v>34</v>
      </c>
      <c r="L1013" s="4" t="s">
        <v>35</v>
      </c>
      <c r="M1013" s="8">
        <v>2</v>
      </c>
      <c r="N1013" s="5">
        <v>40.99</v>
      </c>
      <c r="O1013" s="6">
        <v>0</v>
      </c>
      <c r="P1013" s="5">
        <v>14.53</v>
      </c>
      <c r="Q1013" s="5">
        <f t="shared" si="60"/>
        <v>81.98</v>
      </c>
      <c r="R1013" s="5">
        <f t="shared" si="61"/>
        <v>29.06</v>
      </c>
      <c r="S1013" s="5">
        <f t="shared" si="62"/>
        <v>52.92</v>
      </c>
      <c r="T1013" s="7">
        <f t="shared" si="63"/>
        <v>0.64552329836545497</v>
      </c>
    </row>
    <row r="1014" spans="1:20" ht="15.6">
      <c r="A1014" s="2">
        <v>3278</v>
      </c>
      <c r="B1014" s="3">
        <v>46179</v>
      </c>
      <c r="C1014" s="17">
        <f>YEAR(SalesDataTable[[#This Row],[Order Date]])</f>
        <v>2026</v>
      </c>
      <c r="D1014" s="19" t="str">
        <f>"Q"&amp;ROUNDUP(MONTH(SalesDataTable[[#This Row],[Order Date]])/3,0)</f>
        <v>Q2</v>
      </c>
      <c r="E1014" s="17">
        <f>MONTH(SalesDataTable[[#This Row],[Order Date]])</f>
        <v>6</v>
      </c>
      <c r="F1014" s="19" t="str">
        <f>TEXT(SalesDataTable[[#This Row],[Order Date]],"MMM")</f>
        <v>Jun</v>
      </c>
      <c r="G1014" s="4" t="s">
        <v>6</v>
      </c>
      <c r="H1014" s="4" t="s">
        <v>43</v>
      </c>
      <c r="I1014" s="4" t="s">
        <v>19</v>
      </c>
      <c r="J1014" s="4" t="s">
        <v>3</v>
      </c>
      <c r="K1014" s="4" t="s">
        <v>4</v>
      </c>
      <c r="L1014" s="4" t="s">
        <v>30</v>
      </c>
      <c r="M1014" s="8">
        <v>1</v>
      </c>
      <c r="N1014" s="5">
        <v>101.85</v>
      </c>
      <c r="O1014" s="6">
        <v>0</v>
      </c>
      <c r="P1014" s="5">
        <v>51.59</v>
      </c>
      <c r="Q1014" s="5">
        <f t="shared" si="60"/>
        <v>101.85</v>
      </c>
      <c r="R1014" s="5">
        <f t="shared" si="61"/>
        <v>51.59</v>
      </c>
      <c r="S1014" s="5">
        <f t="shared" si="62"/>
        <v>50.259999999999991</v>
      </c>
      <c r="T1014" s="7">
        <f t="shared" si="63"/>
        <v>0.49347079037800679</v>
      </c>
    </row>
    <row r="1015" spans="1:20" ht="15.6">
      <c r="A1015" s="2">
        <v>3555</v>
      </c>
      <c r="B1015" s="3">
        <v>46179</v>
      </c>
      <c r="C1015" s="17">
        <f>YEAR(SalesDataTable[[#This Row],[Order Date]])</f>
        <v>2026</v>
      </c>
      <c r="D1015" s="19" t="str">
        <f>"Q"&amp;ROUNDUP(MONTH(SalesDataTable[[#This Row],[Order Date]])/3,0)</f>
        <v>Q2</v>
      </c>
      <c r="E1015" s="17">
        <f>MONTH(SalesDataTable[[#This Row],[Order Date]])</f>
        <v>6</v>
      </c>
      <c r="F1015" s="19" t="str">
        <f>TEXT(SalesDataTable[[#This Row],[Order Date]],"MMM")</f>
        <v>Jun</v>
      </c>
      <c r="G1015" s="4" t="s">
        <v>11</v>
      </c>
      <c r="H1015" s="4" t="s">
        <v>12</v>
      </c>
      <c r="I1015" s="4" t="s">
        <v>8</v>
      </c>
      <c r="J1015" s="4" t="s">
        <v>16</v>
      </c>
      <c r="K1015" s="4" t="s">
        <v>23</v>
      </c>
      <c r="L1015" s="4" t="s">
        <v>24</v>
      </c>
      <c r="M1015" s="8">
        <v>4</v>
      </c>
      <c r="N1015" s="5">
        <v>346.14</v>
      </c>
      <c r="O1015" s="6">
        <v>0.05</v>
      </c>
      <c r="P1015" s="5">
        <v>198.97</v>
      </c>
      <c r="Q1015" s="5">
        <f t="shared" si="60"/>
        <v>1315.3319999999999</v>
      </c>
      <c r="R1015" s="5">
        <f t="shared" si="61"/>
        <v>795.88</v>
      </c>
      <c r="S1015" s="5">
        <f t="shared" si="62"/>
        <v>519.45199999999988</v>
      </c>
      <c r="T1015" s="7">
        <f t="shared" si="63"/>
        <v>0.39492082607280893</v>
      </c>
    </row>
    <row r="1016" spans="1:20" ht="15.6">
      <c r="A1016" s="2">
        <v>3702</v>
      </c>
      <c r="B1016" s="3">
        <v>46179</v>
      </c>
      <c r="C1016" s="17">
        <f>YEAR(SalesDataTable[[#This Row],[Order Date]])</f>
        <v>2026</v>
      </c>
      <c r="D1016" s="19" t="str">
        <f>"Q"&amp;ROUNDUP(MONTH(SalesDataTable[[#This Row],[Order Date]])/3,0)</f>
        <v>Q2</v>
      </c>
      <c r="E1016" s="17">
        <f>MONTH(SalesDataTable[[#This Row],[Order Date]])</f>
        <v>6</v>
      </c>
      <c r="F1016" s="19" t="str">
        <f>TEXT(SalesDataTable[[#This Row],[Order Date]],"MMM")</f>
        <v>Jun</v>
      </c>
      <c r="G1016" s="4" t="s">
        <v>0</v>
      </c>
      <c r="H1016" s="4" t="s">
        <v>36</v>
      </c>
      <c r="I1016" s="4" t="s">
        <v>19</v>
      </c>
      <c r="J1016" s="4" t="s">
        <v>16</v>
      </c>
      <c r="K1016" s="4" t="s">
        <v>4</v>
      </c>
      <c r="L1016" s="4" t="s">
        <v>5</v>
      </c>
      <c r="M1016" s="8">
        <v>2</v>
      </c>
      <c r="N1016" s="5">
        <v>83.28</v>
      </c>
      <c r="O1016" s="6">
        <v>0</v>
      </c>
      <c r="P1016" s="5">
        <v>43.56</v>
      </c>
      <c r="Q1016" s="5">
        <f t="shared" si="60"/>
        <v>166.56</v>
      </c>
      <c r="R1016" s="5">
        <f t="shared" si="61"/>
        <v>87.12</v>
      </c>
      <c r="S1016" s="5">
        <f t="shared" si="62"/>
        <v>79.44</v>
      </c>
      <c r="T1016" s="7">
        <f t="shared" si="63"/>
        <v>0.47694524495677232</v>
      </c>
    </row>
    <row r="1017" spans="1:20" ht="15.6">
      <c r="A1017" s="2">
        <v>4349</v>
      </c>
      <c r="B1017" s="3">
        <v>46179</v>
      </c>
      <c r="C1017" s="17">
        <f>YEAR(SalesDataTable[[#This Row],[Order Date]])</f>
        <v>2026</v>
      </c>
      <c r="D1017" s="19" t="str">
        <f>"Q"&amp;ROUNDUP(MONTH(SalesDataTable[[#This Row],[Order Date]])/3,0)</f>
        <v>Q2</v>
      </c>
      <c r="E1017" s="17">
        <f>MONTH(SalesDataTable[[#This Row],[Order Date]])</f>
        <v>6</v>
      </c>
      <c r="F1017" s="19" t="str">
        <f>TEXT(SalesDataTable[[#This Row],[Order Date]],"MMM")</f>
        <v>Jun</v>
      </c>
      <c r="G1017" s="4" t="s">
        <v>20</v>
      </c>
      <c r="H1017" s="4" t="s">
        <v>31</v>
      </c>
      <c r="I1017" s="4" t="s">
        <v>19</v>
      </c>
      <c r="J1017" s="4" t="s">
        <v>16</v>
      </c>
      <c r="K1017" s="4" t="s">
        <v>4</v>
      </c>
      <c r="L1017" s="4" t="s">
        <v>5</v>
      </c>
      <c r="M1017" s="8">
        <v>1</v>
      </c>
      <c r="N1017" s="5">
        <v>80.349999999999994</v>
      </c>
      <c r="O1017" s="6">
        <v>0.15</v>
      </c>
      <c r="P1017" s="5">
        <v>43.51</v>
      </c>
      <c r="Q1017" s="5">
        <f t="shared" si="60"/>
        <v>68.297499999999999</v>
      </c>
      <c r="R1017" s="5">
        <f t="shared" si="61"/>
        <v>43.51</v>
      </c>
      <c r="S1017" s="5">
        <f t="shared" si="62"/>
        <v>24.787500000000001</v>
      </c>
      <c r="T1017" s="7">
        <f t="shared" si="63"/>
        <v>0.3629342216040119</v>
      </c>
    </row>
    <row r="1018" spans="1:20" ht="15.6">
      <c r="A1018" s="2">
        <v>4989</v>
      </c>
      <c r="B1018" s="3">
        <v>46179</v>
      </c>
      <c r="C1018" s="17">
        <f>YEAR(SalesDataTable[[#This Row],[Order Date]])</f>
        <v>2026</v>
      </c>
      <c r="D1018" s="19" t="str">
        <f>"Q"&amp;ROUNDUP(MONTH(SalesDataTable[[#This Row],[Order Date]])/3,0)</f>
        <v>Q2</v>
      </c>
      <c r="E1018" s="17">
        <f>MONTH(SalesDataTable[[#This Row],[Order Date]])</f>
        <v>6</v>
      </c>
      <c r="F1018" s="19" t="str">
        <f>TEXT(SalesDataTable[[#This Row],[Order Date]],"MMM")</f>
        <v>Jun</v>
      </c>
      <c r="G1018" s="4" t="s">
        <v>6</v>
      </c>
      <c r="H1018" s="4" t="s">
        <v>7</v>
      </c>
      <c r="I1018" s="4" t="s">
        <v>2</v>
      </c>
      <c r="J1018" s="4" t="s">
        <v>3</v>
      </c>
      <c r="K1018" s="4" t="s">
        <v>4</v>
      </c>
      <c r="L1018" s="4" t="s">
        <v>26</v>
      </c>
      <c r="M1018" s="8">
        <v>1</v>
      </c>
      <c r="N1018" s="5">
        <v>40.86</v>
      </c>
      <c r="O1018" s="6">
        <v>0.05</v>
      </c>
      <c r="P1018" s="5">
        <v>16.899999999999999</v>
      </c>
      <c r="Q1018" s="5">
        <f t="shared" si="60"/>
        <v>38.817</v>
      </c>
      <c r="R1018" s="5">
        <f t="shared" si="61"/>
        <v>16.899999999999999</v>
      </c>
      <c r="S1018" s="5">
        <f t="shared" si="62"/>
        <v>21.917000000000002</v>
      </c>
      <c r="T1018" s="7">
        <f t="shared" si="63"/>
        <v>0.564623747327202</v>
      </c>
    </row>
    <row r="1019" spans="1:20" ht="15.6">
      <c r="A1019" s="2">
        <v>713</v>
      </c>
      <c r="B1019" s="3">
        <v>46180</v>
      </c>
      <c r="C1019" s="17">
        <f>YEAR(SalesDataTable[[#This Row],[Order Date]])</f>
        <v>2026</v>
      </c>
      <c r="D1019" s="19" t="str">
        <f>"Q"&amp;ROUNDUP(MONTH(SalesDataTable[[#This Row],[Order Date]])/3,0)</f>
        <v>Q2</v>
      </c>
      <c r="E1019" s="17">
        <f>MONTH(SalesDataTable[[#This Row],[Order Date]])</f>
        <v>6</v>
      </c>
      <c r="F1019" s="19" t="str">
        <f>TEXT(SalesDataTable[[#This Row],[Order Date]],"MMM")</f>
        <v>Jun</v>
      </c>
      <c r="G1019" s="4" t="s">
        <v>6</v>
      </c>
      <c r="H1019" s="4" t="s">
        <v>27</v>
      </c>
      <c r="I1019" s="4" t="s">
        <v>19</v>
      </c>
      <c r="J1019" s="4" t="s">
        <v>3</v>
      </c>
      <c r="K1019" s="4" t="s">
        <v>14</v>
      </c>
      <c r="L1019" s="4" t="s">
        <v>15</v>
      </c>
      <c r="M1019" s="8">
        <v>4</v>
      </c>
      <c r="N1019" s="5">
        <v>36.299999999999997</v>
      </c>
      <c r="O1019" s="6">
        <v>0.05</v>
      </c>
      <c r="P1019" s="5">
        <v>13.16</v>
      </c>
      <c r="Q1019" s="5">
        <f t="shared" si="60"/>
        <v>137.93999999999997</v>
      </c>
      <c r="R1019" s="5">
        <f t="shared" si="61"/>
        <v>52.64</v>
      </c>
      <c r="S1019" s="5">
        <f t="shared" si="62"/>
        <v>85.299999999999969</v>
      </c>
      <c r="T1019" s="7">
        <f t="shared" si="63"/>
        <v>0.61838480498767567</v>
      </c>
    </row>
    <row r="1020" spans="1:20" ht="15.6">
      <c r="A1020" s="2">
        <v>3355</v>
      </c>
      <c r="B1020" s="3">
        <v>46180</v>
      </c>
      <c r="C1020" s="17">
        <f>YEAR(SalesDataTable[[#This Row],[Order Date]])</f>
        <v>2026</v>
      </c>
      <c r="D1020" s="19" t="str">
        <f>"Q"&amp;ROUNDUP(MONTH(SalesDataTable[[#This Row],[Order Date]])/3,0)</f>
        <v>Q2</v>
      </c>
      <c r="E1020" s="17">
        <f>MONTH(SalesDataTable[[#This Row],[Order Date]])</f>
        <v>6</v>
      </c>
      <c r="F1020" s="19" t="str">
        <f>TEXT(SalesDataTable[[#This Row],[Order Date]],"MMM")</f>
        <v>Jun</v>
      </c>
      <c r="G1020" s="4" t="s">
        <v>0</v>
      </c>
      <c r="H1020" s="4" t="s">
        <v>50</v>
      </c>
      <c r="I1020" s="4" t="s">
        <v>8</v>
      </c>
      <c r="J1020" s="4" t="s">
        <v>13</v>
      </c>
      <c r="K1020" s="4" t="s">
        <v>23</v>
      </c>
      <c r="L1020" s="4" t="s">
        <v>24</v>
      </c>
      <c r="M1020" s="8">
        <v>10</v>
      </c>
      <c r="N1020" s="5">
        <v>338.26</v>
      </c>
      <c r="O1020" s="6">
        <v>0.05</v>
      </c>
      <c r="P1020" s="5">
        <v>197.42</v>
      </c>
      <c r="Q1020" s="5">
        <f t="shared" si="60"/>
        <v>3213.47</v>
      </c>
      <c r="R1020" s="5">
        <f t="shared" si="61"/>
        <v>1974.1999999999998</v>
      </c>
      <c r="S1020" s="5">
        <f t="shared" si="62"/>
        <v>1239.27</v>
      </c>
      <c r="T1020" s="7">
        <f t="shared" si="63"/>
        <v>0.38564853569505864</v>
      </c>
    </row>
    <row r="1021" spans="1:20" ht="15.6">
      <c r="A1021" s="2">
        <v>3879</v>
      </c>
      <c r="B1021" s="3">
        <v>46180</v>
      </c>
      <c r="C1021" s="17">
        <f>YEAR(SalesDataTable[[#This Row],[Order Date]])</f>
        <v>2026</v>
      </c>
      <c r="D1021" s="19" t="str">
        <f>"Q"&amp;ROUNDUP(MONTH(SalesDataTable[[#This Row],[Order Date]])/3,0)</f>
        <v>Q2</v>
      </c>
      <c r="E1021" s="17">
        <f>MONTH(SalesDataTable[[#This Row],[Order Date]])</f>
        <v>6</v>
      </c>
      <c r="F1021" s="19" t="str">
        <f>TEXT(SalesDataTable[[#This Row],[Order Date]],"MMM")</f>
        <v>Jun</v>
      </c>
      <c r="G1021" s="4" t="s">
        <v>0</v>
      </c>
      <c r="H1021" s="4" t="s">
        <v>36</v>
      </c>
      <c r="I1021" s="4" t="s">
        <v>28</v>
      </c>
      <c r="J1021" s="4" t="s">
        <v>3</v>
      </c>
      <c r="K1021" s="4" t="s">
        <v>4</v>
      </c>
      <c r="L1021" s="4" t="s">
        <v>26</v>
      </c>
      <c r="M1021" s="8">
        <v>2</v>
      </c>
      <c r="N1021" s="5">
        <v>41.25</v>
      </c>
      <c r="O1021" s="6">
        <v>0</v>
      </c>
      <c r="P1021" s="5">
        <v>17.13</v>
      </c>
      <c r="Q1021" s="5">
        <f t="shared" si="60"/>
        <v>82.5</v>
      </c>
      <c r="R1021" s="5">
        <f t="shared" si="61"/>
        <v>34.26</v>
      </c>
      <c r="S1021" s="5">
        <f t="shared" si="62"/>
        <v>48.24</v>
      </c>
      <c r="T1021" s="7">
        <f t="shared" si="63"/>
        <v>0.58472727272727276</v>
      </c>
    </row>
    <row r="1022" spans="1:20" ht="15.6">
      <c r="A1022" s="2">
        <v>3989</v>
      </c>
      <c r="B1022" s="3">
        <v>46180</v>
      </c>
      <c r="C1022" s="17">
        <f>YEAR(SalesDataTable[[#This Row],[Order Date]])</f>
        <v>2026</v>
      </c>
      <c r="D1022" s="19" t="str">
        <f>"Q"&amp;ROUNDUP(MONTH(SalesDataTable[[#This Row],[Order Date]])/3,0)</f>
        <v>Q2</v>
      </c>
      <c r="E1022" s="17">
        <f>MONTH(SalesDataTable[[#This Row],[Order Date]])</f>
        <v>6</v>
      </c>
      <c r="F1022" s="19" t="str">
        <f>TEXT(SalesDataTable[[#This Row],[Order Date]],"MMM")</f>
        <v>Jun</v>
      </c>
      <c r="G1022" s="4" t="s">
        <v>6</v>
      </c>
      <c r="H1022" s="4" t="s">
        <v>43</v>
      </c>
      <c r="I1022" s="4" t="s">
        <v>2</v>
      </c>
      <c r="J1022" s="4" t="s">
        <v>3</v>
      </c>
      <c r="K1022" s="4" t="s">
        <v>9</v>
      </c>
      <c r="L1022" s="4" t="s">
        <v>10</v>
      </c>
      <c r="M1022" s="8">
        <v>2</v>
      </c>
      <c r="N1022" s="5">
        <v>92</v>
      </c>
      <c r="O1022" s="6">
        <v>0</v>
      </c>
      <c r="P1022" s="5">
        <v>44.27</v>
      </c>
      <c r="Q1022" s="5">
        <f t="shared" si="60"/>
        <v>184</v>
      </c>
      <c r="R1022" s="5">
        <f t="shared" si="61"/>
        <v>88.54</v>
      </c>
      <c r="S1022" s="5">
        <f t="shared" si="62"/>
        <v>95.46</v>
      </c>
      <c r="T1022" s="7">
        <f t="shared" si="63"/>
        <v>0.51880434782608698</v>
      </c>
    </row>
    <row r="1023" spans="1:20" ht="15.6">
      <c r="A1023" s="2">
        <v>4193</v>
      </c>
      <c r="B1023" s="3">
        <v>46180</v>
      </c>
      <c r="C1023" s="17">
        <f>YEAR(SalesDataTable[[#This Row],[Order Date]])</f>
        <v>2026</v>
      </c>
      <c r="D1023" s="19" t="str">
        <f>"Q"&amp;ROUNDUP(MONTH(SalesDataTable[[#This Row],[Order Date]])/3,0)</f>
        <v>Q2</v>
      </c>
      <c r="E1023" s="17">
        <f>MONTH(SalesDataTable[[#This Row],[Order Date]])</f>
        <v>6</v>
      </c>
      <c r="F1023" s="19" t="str">
        <f>TEXT(SalesDataTable[[#This Row],[Order Date]],"MMM")</f>
        <v>Jun</v>
      </c>
      <c r="G1023" s="4" t="s">
        <v>6</v>
      </c>
      <c r="H1023" s="4" t="s">
        <v>27</v>
      </c>
      <c r="I1023" s="4" t="s">
        <v>2</v>
      </c>
      <c r="J1023" s="4" t="s">
        <v>13</v>
      </c>
      <c r="K1023" s="4" t="s">
        <v>23</v>
      </c>
      <c r="L1023" s="4" t="s">
        <v>40</v>
      </c>
      <c r="M1023" s="8">
        <v>1</v>
      </c>
      <c r="N1023" s="5">
        <v>80.89</v>
      </c>
      <c r="O1023" s="6">
        <v>0.1</v>
      </c>
      <c r="P1023" s="5">
        <v>40.32</v>
      </c>
      <c r="Q1023" s="5">
        <f t="shared" si="60"/>
        <v>72.801000000000002</v>
      </c>
      <c r="R1023" s="5">
        <f t="shared" si="61"/>
        <v>40.32</v>
      </c>
      <c r="S1023" s="5">
        <f t="shared" si="62"/>
        <v>32.481000000000002</v>
      </c>
      <c r="T1023" s="7">
        <f t="shared" si="63"/>
        <v>0.44616145382618372</v>
      </c>
    </row>
    <row r="1024" spans="1:20" ht="15.6">
      <c r="A1024" s="2">
        <v>4413</v>
      </c>
      <c r="B1024" s="3">
        <v>46180</v>
      </c>
      <c r="C1024" s="17">
        <f>YEAR(SalesDataTable[[#This Row],[Order Date]])</f>
        <v>2026</v>
      </c>
      <c r="D1024" s="19" t="str">
        <f>"Q"&amp;ROUNDUP(MONTH(SalesDataTable[[#This Row],[Order Date]])/3,0)</f>
        <v>Q2</v>
      </c>
      <c r="E1024" s="17">
        <f>MONTH(SalesDataTable[[#This Row],[Order Date]])</f>
        <v>6</v>
      </c>
      <c r="F1024" s="19" t="str">
        <f>TEXT(SalesDataTable[[#This Row],[Order Date]],"MMM")</f>
        <v>Jun</v>
      </c>
      <c r="G1024" s="4" t="s">
        <v>0</v>
      </c>
      <c r="H1024" s="4" t="s">
        <v>1</v>
      </c>
      <c r="I1024" s="4" t="s">
        <v>19</v>
      </c>
      <c r="J1024" s="4" t="s">
        <v>13</v>
      </c>
      <c r="K1024" s="4" t="s">
        <v>23</v>
      </c>
      <c r="L1024" s="4" t="s">
        <v>29</v>
      </c>
      <c r="M1024" s="8">
        <v>1</v>
      </c>
      <c r="N1024" s="5">
        <v>194.73</v>
      </c>
      <c r="O1024" s="6">
        <v>0</v>
      </c>
      <c r="P1024" s="5">
        <v>101.91</v>
      </c>
      <c r="Q1024" s="5">
        <f t="shared" si="60"/>
        <v>194.73</v>
      </c>
      <c r="R1024" s="5">
        <f t="shared" si="61"/>
        <v>101.91</v>
      </c>
      <c r="S1024" s="5">
        <f t="shared" si="62"/>
        <v>92.82</v>
      </c>
      <c r="T1024" s="7">
        <f t="shared" si="63"/>
        <v>0.47665999075643195</v>
      </c>
    </row>
    <row r="1025" spans="1:20" ht="15.6">
      <c r="A1025" s="2">
        <v>4598</v>
      </c>
      <c r="B1025" s="3">
        <v>46180</v>
      </c>
      <c r="C1025" s="17">
        <f>YEAR(SalesDataTable[[#This Row],[Order Date]])</f>
        <v>2026</v>
      </c>
      <c r="D1025" s="19" t="str">
        <f>"Q"&amp;ROUNDUP(MONTH(SalesDataTable[[#This Row],[Order Date]])/3,0)</f>
        <v>Q2</v>
      </c>
      <c r="E1025" s="17">
        <f>MONTH(SalesDataTable[[#This Row],[Order Date]])</f>
        <v>6</v>
      </c>
      <c r="F1025" s="19" t="str">
        <f>TEXT(SalesDataTable[[#This Row],[Order Date]],"MMM")</f>
        <v>Jun</v>
      </c>
      <c r="G1025" s="4" t="s">
        <v>20</v>
      </c>
      <c r="H1025" s="4" t="s">
        <v>21</v>
      </c>
      <c r="I1025" s="4" t="s">
        <v>8</v>
      </c>
      <c r="J1025" s="4" t="s">
        <v>16</v>
      </c>
      <c r="K1025" s="4" t="s">
        <v>9</v>
      </c>
      <c r="L1025" s="4" t="s">
        <v>10</v>
      </c>
      <c r="M1025" s="8">
        <v>5</v>
      </c>
      <c r="N1025" s="5">
        <v>93.82</v>
      </c>
      <c r="O1025" s="6">
        <v>0.15</v>
      </c>
      <c r="P1025" s="5">
        <v>46.06</v>
      </c>
      <c r="Q1025" s="5">
        <f t="shared" si="60"/>
        <v>398.73499999999996</v>
      </c>
      <c r="R1025" s="5">
        <f t="shared" si="61"/>
        <v>230.3</v>
      </c>
      <c r="S1025" s="5">
        <f t="shared" si="62"/>
        <v>168.43499999999995</v>
      </c>
      <c r="T1025" s="7">
        <f t="shared" si="63"/>
        <v>0.4224234140469233</v>
      </c>
    </row>
    <row r="1026" spans="1:20" ht="15.6">
      <c r="A1026" s="2">
        <v>72</v>
      </c>
      <c r="B1026" s="3">
        <v>46181</v>
      </c>
      <c r="C1026" s="17">
        <f>YEAR(SalesDataTable[[#This Row],[Order Date]])</f>
        <v>2026</v>
      </c>
      <c r="D1026" s="19" t="str">
        <f>"Q"&amp;ROUNDUP(MONTH(SalesDataTable[[#This Row],[Order Date]])/3,0)</f>
        <v>Q2</v>
      </c>
      <c r="E1026" s="17">
        <f>MONTH(SalesDataTable[[#This Row],[Order Date]])</f>
        <v>6</v>
      </c>
      <c r="F1026" s="19" t="str">
        <f>TEXT(SalesDataTable[[#This Row],[Order Date]],"MMM")</f>
        <v>Jun</v>
      </c>
      <c r="G1026" s="4" t="s">
        <v>11</v>
      </c>
      <c r="H1026" s="4" t="s">
        <v>39</v>
      </c>
      <c r="I1026" s="4" t="s">
        <v>19</v>
      </c>
      <c r="J1026" s="4" t="s">
        <v>13</v>
      </c>
      <c r="K1026" s="4" t="s">
        <v>9</v>
      </c>
      <c r="L1026" s="4" t="s">
        <v>17</v>
      </c>
      <c r="M1026" s="8">
        <v>3</v>
      </c>
      <c r="N1026" s="5">
        <v>142.53</v>
      </c>
      <c r="O1026" s="6">
        <v>0</v>
      </c>
      <c r="P1026" s="5">
        <v>80.67</v>
      </c>
      <c r="Q1026" s="5">
        <f t="shared" ref="Q1026:Q1089" si="64">M1026*N1026*(1-O1026)</f>
        <v>427.59000000000003</v>
      </c>
      <c r="R1026" s="5">
        <f t="shared" ref="R1026:R1089" si="65">M1026*P1026</f>
        <v>242.01</v>
      </c>
      <c r="S1026" s="5">
        <f t="shared" ref="S1026:S1089" si="66">Q1026-R1026</f>
        <v>185.58000000000004</v>
      </c>
      <c r="T1026" s="7">
        <f t="shared" ref="T1026:T1089" si="67">IFERROR(S1026/Q1026,0)</f>
        <v>0.43401389181225014</v>
      </c>
    </row>
    <row r="1027" spans="1:20" ht="15.6">
      <c r="A1027" s="2">
        <v>176</v>
      </c>
      <c r="B1027" s="3">
        <v>46181</v>
      </c>
      <c r="C1027" s="17">
        <f>YEAR(SalesDataTable[[#This Row],[Order Date]])</f>
        <v>2026</v>
      </c>
      <c r="D1027" s="19" t="str">
        <f>"Q"&amp;ROUNDUP(MONTH(SalesDataTable[[#This Row],[Order Date]])/3,0)</f>
        <v>Q2</v>
      </c>
      <c r="E1027" s="17">
        <f>MONTH(SalesDataTable[[#This Row],[Order Date]])</f>
        <v>6</v>
      </c>
      <c r="F1027" s="19" t="str">
        <f>TEXT(SalesDataTable[[#This Row],[Order Date]],"MMM")</f>
        <v>Jun</v>
      </c>
      <c r="G1027" s="4" t="s">
        <v>6</v>
      </c>
      <c r="H1027" s="4" t="s">
        <v>49</v>
      </c>
      <c r="I1027" s="4" t="s">
        <v>2</v>
      </c>
      <c r="J1027" s="4" t="s">
        <v>3</v>
      </c>
      <c r="K1027" s="4" t="s">
        <v>23</v>
      </c>
      <c r="L1027" s="4" t="s">
        <v>29</v>
      </c>
      <c r="M1027" s="8">
        <v>1</v>
      </c>
      <c r="N1027" s="5">
        <v>196.33</v>
      </c>
      <c r="O1027" s="6">
        <v>0</v>
      </c>
      <c r="P1027" s="5">
        <v>103.27</v>
      </c>
      <c r="Q1027" s="5">
        <f t="shared" si="64"/>
        <v>196.33</v>
      </c>
      <c r="R1027" s="5">
        <f t="shared" si="65"/>
        <v>103.27</v>
      </c>
      <c r="S1027" s="5">
        <f t="shared" si="66"/>
        <v>93.060000000000016</v>
      </c>
      <c r="T1027" s="7">
        <f t="shared" si="67"/>
        <v>0.47399786074466466</v>
      </c>
    </row>
    <row r="1028" spans="1:20" ht="15.6">
      <c r="A1028" s="2">
        <v>205</v>
      </c>
      <c r="B1028" s="3">
        <v>46181</v>
      </c>
      <c r="C1028" s="17">
        <f>YEAR(SalesDataTable[[#This Row],[Order Date]])</f>
        <v>2026</v>
      </c>
      <c r="D1028" s="19" t="str">
        <f>"Q"&amp;ROUNDUP(MONTH(SalesDataTable[[#This Row],[Order Date]])/3,0)</f>
        <v>Q2</v>
      </c>
      <c r="E1028" s="17">
        <f>MONTH(SalesDataTable[[#This Row],[Order Date]])</f>
        <v>6</v>
      </c>
      <c r="F1028" s="19" t="str">
        <f>TEXT(SalesDataTable[[#This Row],[Order Date]],"MMM")</f>
        <v>Jun</v>
      </c>
      <c r="G1028" s="4" t="s">
        <v>20</v>
      </c>
      <c r="H1028" s="4" t="s">
        <v>31</v>
      </c>
      <c r="I1028" s="4" t="s">
        <v>2</v>
      </c>
      <c r="J1028" s="4" t="s">
        <v>13</v>
      </c>
      <c r="K1028" s="4" t="s">
        <v>4</v>
      </c>
      <c r="L1028" s="4" t="s">
        <v>26</v>
      </c>
      <c r="M1028" s="8">
        <v>2</v>
      </c>
      <c r="N1028" s="5">
        <v>41.05</v>
      </c>
      <c r="O1028" s="6">
        <v>0</v>
      </c>
      <c r="P1028" s="5">
        <v>16.690000000000001</v>
      </c>
      <c r="Q1028" s="5">
        <f t="shared" si="64"/>
        <v>82.1</v>
      </c>
      <c r="R1028" s="5">
        <f t="shared" si="65"/>
        <v>33.380000000000003</v>
      </c>
      <c r="S1028" s="5">
        <f t="shared" si="66"/>
        <v>48.719999999999992</v>
      </c>
      <c r="T1028" s="7">
        <f t="shared" si="67"/>
        <v>0.59342265529841653</v>
      </c>
    </row>
    <row r="1029" spans="1:20" ht="15.6">
      <c r="A1029" s="2">
        <v>896</v>
      </c>
      <c r="B1029" s="3">
        <v>46181</v>
      </c>
      <c r="C1029" s="17">
        <f>YEAR(SalesDataTable[[#This Row],[Order Date]])</f>
        <v>2026</v>
      </c>
      <c r="D1029" s="19" t="str">
        <f>"Q"&amp;ROUNDUP(MONTH(SalesDataTable[[#This Row],[Order Date]])/3,0)</f>
        <v>Q2</v>
      </c>
      <c r="E1029" s="17">
        <f>MONTH(SalesDataTable[[#This Row],[Order Date]])</f>
        <v>6</v>
      </c>
      <c r="F1029" s="19" t="str">
        <f>TEXT(SalesDataTable[[#This Row],[Order Date]],"MMM")</f>
        <v>Jun</v>
      </c>
      <c r="G1029" s="4" t="s">
        <v>20</v>
      </c>
      <c r="H1029" s="4" t="s">
        <v>33</v>
      </c>
      <c r="I1029" s="4" t="s">
        <v>2</v>
      </c>
      <c r="J1029" s="4" t="s">
        <v>13</v>
      </c>
      <c r="K1029" s="4" t="s">
        <v>34</v>
      </c>
      <c r="L1029" s="4" t="s">
        <v>38</v>
      </c>
      <c r="M1029" s="8">
        <v>1</v>
      </c>
      <c r="N1029" s="5">
        <v>123.09</v>
      </c>
      <c r="O1029" s="6">
        <v>0</v>
      </c>
      <c r="P1029" s="5">
        <v>68.03</v>
      </c>
      <c r="Q1029" s="5">
        <f t="shared" si="64"/>
        <v>123.09</v>
      </c>
      <c r="R1029" s="5">
        <f t="shared" si="65"/>
        <v>68.03</v>
      </c>
      <c r="S1029" s="5">
        <f t="shared" si="66"/>
        <v>55.06</v>
      </c>
      <c r="T1029" s="7">
        <f t="shared" si="67"/>
        <v>0.44731497278414167</v>
      </c>
    </row>
    <row r="1030" spans="1:20" ht="15.6">
      <c r="A1030" s="2">
        <v>1697</v>
      </c>
      <c r="B1030" s="3">
        <v>46181</v>
      </c>
      <c r="C1030" s="17">
        <f>YEAR(SalesDataTable[[#This Row],[Order Date]])</f>
        <v>2026</v>
      </c>
      <c r="D1030" s="19" t="str">
        <f>"Q"&amp;ROUNDUP(MONTH(SalesDataTable[[#This Row],[Order Date]])/3,0)</f>
        <v>Q2</v>
      </c>
      <c r="E1030" s="17">
        <f>MONTH(SalesDataTable[[#This Row],[Order Date]])</f>
        <v>6</v>
      </c>
      <c r="F1030" s="19" t="str">
        <f>TEXT(SalesDataTable[[#This Row],[Order Date]],"MMM")</f>
        <v>Jun</v>
      </c>
      <c r="G1030" s="4" t="s">
        <v>6</v>
      </c>
      <c r="H1030" s="4" t="s">
        <v>43</v>
      </c>
      <c r="I1030" s="4" t="s">
        <v>2</v>
      </c>
      <c r="J1030" s="4" t="s">
        <v>16</v>
      </c>
      <c r="K1030" s="4" t="s">
        <v>9</v>
      </c>
      <c r="L1030" s="4" t="s">
        <v>17</v>
      </c>
      <c r="M1030" s="8">
        <v>2</v>
      </c>
      <c r="N1030" s="5">
        <v>141.09</v>
      </c>
      <c r="O1030" s="6">
        <v>0</v>
      </c>
      <c r="P1030" s="5">
        <v>81.69</v>
      </c>
      <c r="Q1030" s="5">
        <f t="shared" si="64"/>
        <v>282.18</v>
      </c>
      <c r="R1030" s="5">
        <f t="shared" si="65"/>
        <v>163.38</v>
      </c>
      <c r="S1030" s="5">
        <f t="shared" si="66"/>
        <v>118.80000000000001</v>
      </c>
      <c r="T1030" s="7">
        <f t="shared" si="67"/>
        <v>0.42100786731873274</v>
      </c>
    </row>
    <row r="1031" spans="1:20" ht="15.6">
      <c r="A1031" s="2">
        <v>2159</v>
      </c>
      <c r="B1031" s="3">
        <v>46181</v>
      </c>
      <c r="C1031" s="17">
        <f>YEAR(SalesDataTable[[#This Row],[Order Date]])</f>
        <v>2026</v>
      </c>
      <c r="D1031" s="19" t="str">
        <f>"Q"&amp;ROUNDUP(MONTH(SalesDataTable[[#This Row],[Order Date]])/3,0)</f>
        <v>Q2</v>
      </c>
      <c r="E1031" s="17">
        <f>MONTH(SalesDataTable[[#This Row],[Order Date]])</f>
        <v>6</v>
      </c>
      <c r="F1031" s="19" t="str">
        <f>TEXT(SalesDataTable[[#This Row],[Order Date]],"MMM")</f>
        <v>Jun</v>
      </c>
      <c r="G1031" s="4" t="s">
        <v>11</v>
      </c>
      <c r="H1031" s="4" t="s">
        <v>39</v>
      </c>
      <c r="I1031" s="4" t="s">
        <v>19</v>
      </c>
      <c r="J1031" s="4" t="s">
        <v>13</v>
      </c>
      <c r="K1031" s="4" t="s">
        <v>9</v>
      </c>
      <c r="L1031" s="4" t="s">
        <v>37</v>
      </c>
      <c r="M1031" s="8">
        <v>1</v>
      </c>
      <c r="N1031" s="5">
        <v>157.04</v>
      </c>
      <c r="O1031" s="6">
        <v>0</v>
      </c>
      <c r="P1031" s="5">
        <v>77.540000000000006</v>
      </c>
      <c r="Q1031" s="5">
        <f t="shared" si="64"/>
        <v>157.04</v>
      </c>
      <c r="R1031" s="5">
        <f t="shared" si="65"/>
        <v>77.540000000000006</v>
      </c>
      <c r="S1031" s="5">
        <f t="shared" si="66"/>
        <v>79.499999999999986</v>
      </c>
      <c r="T1031" s="7">
        <f t="shared" si="67"/>
        <v>0.5062404482934284</v>
      </c>
    </row>
    <row r="1032" spans="1:20" ht="15.6">
      <c r="A1032" s="2">
        <v>2772</v>
      </c>
      <c r="B1032" s="3">
        <v>46181</v>
      </c>
      <c r="C1032" s="17">
        <f>YEAR(SalesDataTable[[#This Row],[Order Date]])</f>
        <v>2026</v>
      </c>
      <c r="D1032" s="19" t="str">
        <f>"Q"&amp;ROUNDUP(MONTH(SalesDataTable[[#This Row],[Order Date]])/3,0)</f>
        <v>Q2</v>
      </c>
      <c r="E1032" s="17">
        <f>MONTH(SalesDataTable[[#This Row],[Order Date]])</f>
        <v>6</v>
      </c>
      <c r="F1032" s="19" t="str">
        <f>TEXT(SalesDataTable[[#This Row],[Order Date]],"MMM")</f>
        <v>Jun</v>
      </c>
      <c r="G1032" s="4" t="s">
        <v>20</v>
      </c>
      <c r="H1032" s="4" t="s">
        <v>31</v>
      </c>
      <c r="I1032" s="4" t="s">
        <v>19</v>
      </c>
      <c r="J1032" s="4" t="s">
        <v>13</v>
      </c>
      <c r="K1032" s="4" t="s">
        <v>14</v>
      </c>
      <c r="L1032" s="4" t="s">
        <v>44</v>
      </c>
      <c r="M1032" s="8">
        <v>6</v>
      </c>
      <c r="N1032" s="5">
        <v>136.46</v>
      </c>
      <c r="O1032" s="6">
        <v>0</v>
      </c>
      <c r="P1032" s="5">
        <v>68.61</v>
      </c>
      <c r="Q1032" s="5">
        <f t="shared" si="64"/>
        <v>818.76</v>
      </c>
      <c r="R1032" s="5">
        <f t="shared" si="65"/>
        <v>411.65999999999997</v>
      </c>
      <c r="S1032" s="5">
        <f t="shared" si="66"/>
        <v>407.1</v>
      </c>
      <c r="T1032" s="7">
        <f t="shared" si="67"/>
        <v>0.49721530118716112</v>
      </c>
    </row>
    <row r="1033" spans="1:20" ht="15.6">
      <c r="A1033" s="2">
        <v>3091</v>
      </c>
      <c r="B1033" s="3">
        <v>46181</v>
      </c>
      <c r="C1033" s="17">
        <f>YEAR(SalesDataTable[[#This Row],[Order Date]])</f>
        <v>2026</v>
      </c>
      <c r="D1033" s="19" t="str">
        <f>"Q"&amp;ROUNDUP(MONTH(SalesDataTable[[#This Row],[Order Date]])/3,0)</f>
        <v>Q2</v>
      </c>
      <c r="E1033" s="17">
        <f>MONTH(SalesDataTable[[#This Row],[Order Date]])</f>
        <v>6</v>
      </c>
      <c r="F1033" s="19" t="str">
        <f>TEXT(SalesDataTable[[#This Row],[Order Date]],"MMM")</f>
        <v>Jun</v>
      </c>
      <c r="G1033" s="4" t="s">
        <v>0</v>
      </c>
      <c r="H1033" s="4" t="s">
        <v>1</v>
      </c>
      <c r="I1033" s="4" t="s">
        <v>2</v>
      </c>
      <c r="J1033" s="4" t="s">
        <v>13</v>
      </c>
      <c r="K1033" s="4" t="s">
        <v>34</v>
      </c>
      <c r="L1033" s="4" t="s">
        <v>42</v>
      </c>
      <c r="M1033" s="8">
        <v>1</v>
      </c>
      <c r="N1033" s="5">
        <v>36.1</v>
      </c>
      <c r="O1033" s="6">
        <v>0</v>
      </c>
      <c r="P1033" s="5">
        <v>13.65</v>
      </c>
      <c r="Q1033" s="5">
        <f t="shared" si="64"/>
        <v>36.1</v>
      </c>
      <c r="R1033" s="5">
        <f t="shared" si="65"/>
        <v>13.65</v>
      </c>
      <c r="S1033" s="5">
        <f t="shared" si="66"/>
        <v>22.450000000000003</v>
      </c>
      <c r="T1033" s="7">
        <f t="shared" si="67"/>
        <v>0.62188365650969535</v>
      </c>
    </row>
    <row r="1034" spans="1:20" ht="15.6">
      <c r="A1034" s="2">
        <v>4241</v>
      </c>
      <c r="B1034" s="3">
        <v>46181</v>
      </c>
      <c r="C1034" s="17">
        <f>YEAR(SalesDataTable[[#This Row],[Order Date]])</f>
        <v>2026</v>
      </c>
      <c r="D1034" s="19" t="str">
        <f>"Q"&amp;ROUNDUP(MONTH(SalesDataTable[[#This Row],[Order Date]])/3,0)</f>
        <v>Q2</v>
      </c>
      <c r="E1034" s="17">
        <f>MONTH(SalesDataTable[[#This Row],[Order Date]])</f>
        <v>6</v>
      </c>
      <c r="F1034" s="19" t="str">
        <f>TEXT(SalesDataTable[[#This Row],[Order Date]],"MMM")</f>
        <v>Jun</v>
      </c>
      <c r="G1034" s="4" t="s">
        <v>20</v>
      </c>
      <c r="H1034" s="4" t="s">
        <v>47</v>
      </c>
      <c r="I1034" s="4" t="s">
        <v>2</v>
      </c>
      <c r="J1034" s="4" t="s">
        <v>13</v>
      </c>
      <c r="K1034" s="4" t="s">
        <v>9</v>
      </c>
      <c r="L1034" s="4" t="s">
        <v>10</v>
      </c>
      <c r="M1034" s="8">
        <v>3</v>
      </c>
      <c r="N1034" s="5">
        <v>92.73</v>
      </c>
      <c r="O1034" s="6">
        <v>0</v>
      </c>
      <c r="P1034" s="5">
        <v>44.68</v>
      </c>
      <c r="Q1034" s="5">
        <f t="shared" si="64"/>
        <v>278.19</v>
      </c>
      <c r="R1034" s="5">
        <f t="shared" si="65"/>
        <v>134.04</v>
      </c>
      <c r="S1034" s="5">
        <f t="shared" si="66"/>
        <v>144.15</v>
      </c>
      <c r="T1034" s="7">
        <f t="shared" si="67"/>
        <v>0.51817103418526911</v>
      </c>
    </row>
    <row r="1035" spans="1:20" ht="15.6">
      <c r="A1035" s="2">
        <v>5185</v>
      </c>
      <c r="B1035" s="3">
        <v>46181</v>
      </c>
      <c r="C1035" s="17">
        <f>YEAR(SalesDataTable[[#This Row],[Order Date]])</f>
        <v>2026</v>
      </c>
      <c r="D1035" s="19" t="str">
        <f>"Q"&amp;ROUNDUP(MONTH(SalesDataTable[[#This Row],[Order Date]])/3,0)</f>
        <v>Q2</v>
      </c>
      <c r="E1035" s="17">
        <f>MONTH(SalesDataTable[[#This Row],[Order Date]])</f>
        <v>6</v>
      </c>
      <c r="F1035" s="19" t="str">
        <f>TEXT(SalesDataTable[[#This Row],[Order Date]],"MMM")</f>
        <v>Jun</v>
      </c>
      <c r="G1035" s="4" t="s">
        <v>6</v>
      </c>
      <c r="H1035" s="4" t="s">
        <v>43</v>
      </c>
      <c r="I1035" s="4" t="s">
        <v>2</v>
      </c>
      <c r="J1035" s="4" t="s">
        <v>13</v>
      </c>
      <c r="K1035" s="4" t="s">
        <v>14</v>
      </c>
      <c r="L1035" s="4" t="s">
        <v>48</v>
      </c>
      <c r="M1035" s="8">
        <v>3</v>
      </c>
      <c r="N1035" s="5">
        <v>164.31</v>
      </c>
      <c r="O1035" s="6">
        <v>0.05</v>
      </c>
      <c r="P1035" s="5">
        <v>86</v>
      </c>
      <c r="Q1035" s="5">
        <f t="shared" si="64"/>
        <v>468.2835</v>
      </c>
      <c r="R1035" s="5">
        <f t="shared" si="65"/>
        <v>258</v>
      </c>
      <c r="S1035" s="5">
        <f t="shared" si="66"/>
        <v>210.2835</v>
      </c>
      <c r="T1035" s="7">
        <f t="shared" si="67"/>
        <v>0.44905169624810615</v>
      </c>
    </row>
    <row r="1036" spans="1:20" ht="15.6">
      <c r="A1036" s="2">
        <v>1437</v>
      </c>
      <c r="B1036" s="3">
        <v>46182</v>
      </c>
      <c r="C1036" s="17">
        <f>YEAR(SalesDataTable[[#This Row],[Order Date]])</f>
        <v>2026</v>
      </c>
      <c r="D1036" s="19" t="str">
        <f>"Q"&amp;ROUNDUP(MONTH(SalesDataTable[[#This Row],[Order Date]])/3,0)</f>
        <v>Q2</v>
      </c>
      <c r="E1036" s="17">
        <f>MONTH(SalesDataTable[[#This Row],[Order Date]])</f>
        <v>6</v>
      </c>
      <c r="F1036" s="19" t="str">
        <f>TEXT(SalesDataTable[[#This Row],[Order Date]],"MMM")</f>
        <v>Jun</v>
      </c>
      <c r="G1036" s="4" t="s">
        <v>20</v>
      </c>
      <c r="H1036" s="4" t="s">
        <v>33</v>
      </c>
      <c r="I1036" s="4" t="s">
        <v>28</v>
      </c>
      <c r="J1036" s="4" t="s">
        <v>13</v>
      </c>
      <c r="K1036" s="4" t="s">
        <v>14</v>
      </c>
      <c r="L1036" s="4" t="s">
        <v>15</v>
      </c>
      <c r="M1036" s="8">
        <v>2</v>
      </c>
      <c r="N1036" s="5">
        <v>36.85</v>
      </c>
      <c r="O1036" s="6">
        <v>0.1</v>
      </c>
      <c r="P1036" s="5">
        <v>13.92</v>
      </c>
      <c r="Q1036" s="5">
        <f t="shared" si="64"/>
        <v>66.33</v>
      </c>
      <c r="R1036" s="5">
        <f t="shared" si="65"/>
        <v>27.84</v>
      </c>
      <c r="S1036" s="5">
        <f t="shared" si="66"/>
        <v>38.489999999999995</v>
      </c>
      <c r="T1036" s="7">
        <f t="shared" si="67"/>
        <v>0.58028041610131154</v>
      </c>
    </row>
    <row r="1037" spans="1:20" ht="15.6">
      <c r="A1037" s="2">
        <v>2316</v>
      </c>
      <c r="B1037" s="3">
        <v>46182</v>
      </c>
      <c r="C1037" s="17">
        <f>YEAR(SalesDataTable[[#This Row],[Order Date]])</f>
        <v>2026</v>
      </c>
      <c r="D1037" s="19" t="str">
        <f>"Q"&amp;ROUNDUP(MONTH(SalesDataTable[[#This Row],[Order Date]])/3,0)</f>
        <v>Q2</v>
      </c>
      <c r="E1037" s="17">
        <f>MONTH(SalesDataTable[[#This Row],[Order Date]])</f>
        <v>6</v>
      </c>
      <c r="F1037" s="19" t="str">
        <f>TEXT(SalesDataTable[[#This Row],[Order Date]],"MMM")</f>
        <v>Jun</v>
      </c>
      <c r="G1037" s="4" t="s">
        <v>6</v>
      </c>
      <c r="H1037" s="4" t="s">
        <v>41</v>
      </c>
      <c r="I1037" s="4" t="s">
        <v>28</v>
      </c>
      <c r="J1037" s="4" t="s">
        <v>13</v>
      </c>
      <c r="K1037" s="4" t="s">
        <v>34</v>
      </c>
      <c r="L1037" s="4" t="s">
        <v>42</v>
      </c>
      <c r="M1037" s="8">
        <v>1</v>
      </c>
      <c r="N1037" s="5">
        <v>35.619999999999997</v>
      </c>
      <c r="O1037" s="6">
        <v>0</v>
      </c>
      <c r="P1037" s="5">
        <v>14.05</v>
      </c>
      <c r="Q1037" s="5">
        <f t="shared" si="64"/>
        <v>35.619999999999997</v>
      </c>
      <c r="R1037" s="5">
        <f t="shared" si="65"/>
        <v>14.05</v>
      </c>
      <c r="S1037" s="5">
        <f t="shared" si="66"/>
        <v>21.569999999999997</v>
      </c>
      <c r="T1037" s="7">
        <f t="shared" si="67"/>
        <v>0.60555867490174053</v>
      </c>
    </row>
    <row r="1038" spans="1:20" ht="15.6">
      <c r="A1038" s="2">
        <v>2329</v>
      </c>
      <c r="B1038" s="3">
        <v>46182</v>
      </c>
      <c r="C1038" s="17">
        <f>YEAR(SalesDataTable[[#This Row],[Order Date]])</f>
        <v>2026</v>
      </c>
      <c r="D1038" s="19" t="str">
        <f>"Q"&amp;ROUNDUP(MONTH(SalesDataTable[[#This Row],[Order Date]])/3,0)</f>
        <v>Q2</v>
      </c>
      <c r="E1038" s="17">
        <f>MONTH(SalesDataTable[[#This Row],[Order Date]])</f>
        <v>6</v>
      </c>
      <c r="F1038" s="19" t="str">
        <f>TEXT(SalesDataTable[[#This Row],[Order Date]],"MMM")</f>
        <v>Jun</v>
      </c>
      <c r="G1038" s="4" t="s">
        <v>20</v>
      </c>
      <c r="H1038" s="4" t="s">
        <v>33</v>
      </c>
      <c r="I1038" s="4" t="s">
        <v>2</v>
      </c>
      <c r="J1038" s="4" t="s">
        <v>13</v>
      </c>
      <c r="K1038" s="4" t="s">
        <v>9</v>
      </c>
      <c r="L1038" s="4" t="s">
        <v>37</v>
      </c>
      <c r="M1038" s="8">
        <v>3</v>
      </c>
      <c r="N1038" s="5">
        <v>157.43</v>
      </c>
      <c r="O1038" s="6">
        <v>0.15</v>
      </c>
      <c r="P1038" s="5">
        <v>77.56</v>
      </c>
      <c r="Q1038" s="5">
        <f t="shared" si="64"/>
        <v>401.44650000000001</v>
      </c>
      <c r="R1038" s="5">
        <f t="shared" si="65"/>
        <v>232.68</v>
      </c>
      <c r="S1038" s="5">
        <f t="shared" si="66"/>
        <v>168.76650000000001</v>
      </c>
      <c r="T1038" s="7">
        <f t="shared" si="67"/>
        <v>0.42039599299034863</v>
      </c>
    </row>
    <row r="1039" spans="1:20" ht="15.6">
      <c r="A1039" s="2">
        <v>3036</v>
      </c>
      <c r="B1039" s="3">
        <v>46182</v>
      </c>
      <c r="C1039" s="17">
        <f>YEAR(SalesDataTable[[#This Row],[Order Date]])</f>
        <v>2026</v>
      </c>
      <c r="D1039" s="19" t="str">
        <f>"Q"&amp;ROUNDUP(MONTH(SalesDataTable[[#This Row],[Order Date]])/3,0)</f>
        <v>Q2</v>
      </c>
      <c r="E1039" s="17">
        <f>MONTH(SalesDataTable[[#This Row],[Order Date]])</f>
        <v>6</v>
      </c>
      <c r="F1039" s="19" t="str">
        <f>TEXT(SalesDataTable[[#This Row],[Order Date]],"MMM")</f>
        <v>Jun</v>
      </c>
      <c r="G1039" s="4" t="s">
        <v>6</v>
      </c>
      <c r="H1039" s="4" t="s">
        <v>43</v>
      </c>
      <c r="I1039" s="4" t="s">
        <v>19</v>
      </c>
      <c r="J1039" s="4" t="s">
        <v>13</v>
      </c>
      <c r="K1039" s="4" t="s">
        <v>4</v>
      </c>
      <c r="L1039" s="4" t="s">
        <v>5</v>
      </c>
      <c r="M1039" s="8">
        <v>1</v>
      </c>
      <c r="N1039" s="5">
        <v>81.2</v>
      </c>
      <c r="O1039" s="6">
        <v>0.1</v>
      </c>
      <c r="P1039" s="5">
        <v>41.64</v>
      </c>
      <c r="Q1039" s="5">
        <f t="shared" si="64"/>
        <v>73.08</v>
      </c>
      <c r="R1039" s="5">
        <f t="shared" si="65"/>
        <v>41.64</v>
      </c>
      <c r="S1039" s="5">
        <f t="shared" si="66"/>
        <v>31.439999999999998</v>
      </c>
      <c r="T1039" s="7">
        <f t="shared" si="67"/>
        <v>0.43021346469622329</v>
      </c>
    </row>
    <row r="1040" spans="1:20" ht="15.6">
      <c r="A1040" s="2">
        <v>3429</v>
      </c>
      <c r="B1040" s="3">
        <v>46182</v>
      </c>
      <c r="C1040" s="17">
        <f>YEAR(SalesDataTable[[#This Row],[Order Date]])</f>
        <v>2026</v>
      </c>
      <c r="D1040" s="19" t="str">
        <f>"Q"&amp;ROUNDUP(MONTH(SalesDataTable[[#This Row],[Order Date]])/3,0)</f>
        <v>Q2</v>
      </c>
      <c r="E1040" s="17">
        <f>MONTH(SalesDataTable[[#This Row],[Order Date]])</f>
        <v>6</v>
      </c>
      <c r="F1040" s="19" t="str">
        <f>TEXT(SalesDataTable[[#This Row],[Order Date]],"MMM")</f>
        <v>Jun</v>
      </c>
      <c r="G1040" s="4" t="s">
        <v>20</v>
      </c>
      <c r="H1040" s="4" t="s">
        <v>47</v>
      </c>
      <c r="I1040" s="4" t="s">
        <v>2</v>
      </c>
      <c r="J1040" s="4" t="s">
        <v>3</v>
      </c>
      <c r="K1040" s="4" t="s">
        <v>9</v>
      </c>
      <c r="L1040" s="4" t="s">
        <v>10</v>
      </c>
      <c r="M1040" s="8">
        <v>4</v>
      </c>
      <c r="N1040" s="5">
        <v>93.58</v>
      </c>
      <c r="O1040" s="6">
        <v>0.1</v>
      </c>
      <c r="P1040" s="5">
        <v>44.56</v>
      </c>
      <c r="Q1040" s="5">
        <f t="shared" si="64"/>
        <v>336.88799999999998</v>
      </c>
      <c r="R1040" s="5">
        <f t="shared" si="65"/>
        <v>178.24</v>
      </c>
      <c r="S1040" s="5">
        <f t="shared" si="66"/>
        <v>158.64799999999997</v>
      </c>
      <c r="T1040" s="7">
        <f t="shared" si="67"/>
        <v>0.4709220868656645</v>
      </c>
    </row>
    <row r="1041" spans="1:20" ht="15.6">
      <c r="A1041" s="2">
        <v>3615</v>
      </c>
      <c r="B1041" s="3">
        <v>46182</v>
      </c>
      <c r="C1041" s="17">
        <f>YEAR(SalesDataTable[[#This Row],[Order Date]])</f>
        <v>2026</v>
      </c>
      <c r="D1041" s="19" t="str">
        <f>"Q"&amp;ROUNDUP(MONTH(SalesDataTable[[#This Row],[Order Date]])/3,0)</f>
        <v>Q2</v>
      </c>
      <c r="E1041" s="17">
        <f>MONTH(SalesDataTable[[#This Row],[Order Date]])</f>
        <v>6</v>
      </c>
      <c r="F1041" s="19" t="str">
        <f>TEXT(SalesDataTable[[#This Row],[Order Date]],"MMM")</f>
        <v>Jun</v>
      </c>
      <c r="G1041" s="4" t="s">
        <v>6</v>
      </c>
      <c r="H1041" s="4" t="s">
        <v>49</v>
      </c>
      <c r="I1041" s="4" t="s">
        <v>2</v>
      </c>
      <c r="J1041" s="4" t="s">
        <v>13</v>
      </c>
      <c r="K1041" s="4" t="s">
        <v>9</v>
      </c>
      <c r="L1041" s="4" t="s">
        <v>37</v>
      </c>
      <c r="M1041" s="8">
        <v>4</v>
      </c>
      <c r="N1041" s="5">
        <v>155.22</v>
      </c>
      <c r="O1041" s="6">
        <v>0</v>
      </c>
      <c r="P1041" s="5">
        <v>77.209999999999994</v>
      </c>
      <c r="Q1041" s="5">
        <f t="shared" si="64"/>
        <v>620.88</v>
      </c>
      <c r="R1041" s="5">
        <f t="shared" si="65"/>
        <v>308.83999999999997</v>
      </c>
      <c r="S1041" s="5">
        <f t="shared" si="66"/>
        <v>312.04000000000002</v>
      </c>
      <c r="T1041" s="7">
        <f t="shared" si="67"/>
        <v>0.50257698750161062</v>
      </c>
    </row>
    <row r="1042" spans="1:20" ht="15.6">
      <c r="A1042" s="2">
        <v>3661</v>
      </c>
      <c r="B1042" s="3">
        <v>46182</v>
      </c>
      <c r="C1042" s="17">
        <f>YEAR(SalesDataTable[[#This Row],[Order Date]])</f>
        <v>2026</v>
      </c>
      <c r="D1042" s="19" t="str">
        <f>"Q"&amp;ROUNDUP(MONTH(SalesDataTable[[#This Row],[Order Date]])/3,0)</f>
        <v>Q2</v>
      </c>
      <c r="E1042" s="17">
        <f>MONTH(SalesDataTable[[#This Row],[Order Date]])</f>
        <v>6</v>
      </c>
      <c r="F1042" s="19" t="str">
        <f>TEXT(SalesDataTable[[#This Row],[Order Date]],"MMM")</f>
        <v>Jun</v>
      </c>
      <c r="G1042" s="4" t="s">
        <v>20</v>
      </c>
      <c r="H1042" s="4" t="s">
        <v>33</v>
      </c>
      <c r="I1042" s="4" t="s">
        <v>2</v>
      </c>
      <c r="J1042" s="4" t="s">
        <v>13</v>
      </c>
      <c r="K1042" s="4" t="s">
        <v>4</v>
      </c>
      <c r="L1042" s="4" t="s">
        <v>30</v>
      </c>
      <c r="M1042" s="8">
        <v>4</v>
      </c>
      <c r="N1042" s="5">
        <v>100.33</v>
      </c>
      <c r="O1042" s="6">
        <v>0</v>
      </c>
      <c r="P1042" s="5">
        <v>49.99</v>
      </c>
      <c r="Q1042" s="5">
        <f t="shared" si="64"/>
        <v>401.32</v>
      </c>
      <c r="R1042" s="5">
        <f t="shared" si="65"/>
        <v>199.96</v>
      </c>
      <c r="S1042" s="5">
        <f t="shared" si="66"/>
        <v>201.35999999999999</v>
      </c>
      <c r="T1042" s="7">
        <f t="shared" si="67"/>
        <v>0.5017442439948171</v>
      </c>
    </row>
    <row r="1043" spans="1:20" ht="15.6">
      <c r="A1043" s="2">
        <v>3831</v>
      </c>
      <c r="B1043" s="3">
        <v>46182</v>
      </c>
      <c r="C1043" s="17">
        <f>YEAR(SalesDataTable[[#This Row],[Order Date]])</f>
        <v>2026</v>
      </c>
      <c r="D1043" s="19" t="str">
        <f>"Q"&amp;ROUNDUP(MONTH(SalesDataTable[[#This Row],[Order Date]])/3,0)</f>
        <v>Q2</v>
      </c>
      <c r="E1043" s="17">
        <f>MONTH(SalesDataTable[[#This Row],[Order Date]])</f>
        <v>6</v>
      </c>
      <c r="F1043" s="19" t="str">
        <f>TEXT(SalesDataTable[[#This Row],[Order Date]],"MMM")</f>
        <v>Jun</v>
      </c>
      <c r="G1043" s="4" t="s">
        <v>11</v>
      </c>
      <c r="H1043" s="4" t="s">
        <v>18</v>
      </c>
      <c r="I1043" s="4" t="s">
        <v>2</v>
      </c>
      <c r="J1043" s="4" t="s">
        <v>16</v>
      </c>
      <c r="K1043" s="4" t="s">
        <v>14</v>
      </c>
      <c r="L1043" s="4" t="s">
        <v>44</v>
      </c>
      <c r="M1043" s="8">
        <v>2</v>
      </c>
      <c r="N1043" s="5">
        <v>134.28</v>
      </c>
      <c r="O1043" s="6">
        <v>0</v>
      </c>
      <c r="P1043" s="5">
        <v>69.12</v>
      </c>
      <c r="Q1043" s="5">
        <f t="shared" si="64"/>
        <v>268.56</v>
      </c>
      <c r="R1043" s="5">
        <f t="shared" si="65"/>
        <v>138.24</v>
      </c>
      <c r="S1043" s="5">
        <f t="shared" si="66"/>
        <v>130.32</v>
      </c>
      <c r="T1043" s="7">
        <f t="shared" si="67"/>
        <v>0.48525469168900803</v>
      </c>
    </row>
    <row r="1044" spans="1:20" ht="15.6">
      <c r="A1044" s="2">
        <v>4394</v>
      </c>
      <c r="B1044" s="3">
        <v>46182</v>
      </c>
      <c r="C1044" s="17">
        <f>YEAR(SalesDataTable[[#This Row],[Order Date]])</f>
        <v>2026</v>
      </c>
      <c r="D1044" s="19" t="str">
        <f>"Q"&amp;ROUNDUP(MONTH(SalesDataTable[[#This Row],[Order Date]])/3,0)</f>
        <v>Q2</v>
      </c>
      <c r="E1044" s="17">
        <f>MONTH(SalesDataTable[[#This Row],[Order Date]])</f>
        <v>6</v>
      </c>
      <c r="F1044" s="19" t="str">
        <f>TEXT(SalesDataTable[[#This Row],[Order Date]],"MMM")</f>
        <v>Jun</v>
      </c>
      <c r="G1044" s="4" t="s">
        <v>11</v>
      </c>
      <c r="H1044" s="4" t="s">
        <v>12</v>
      </c>
      <c r="I1044" s="4" t="s">
        <v>2</v>
      </c>
      <c r="J1044" s="4" t="s">
        <v>13</v>
      </c>
      <c r="K1044" s="4" t="s">
        <v>34</v>
      </c>
      <c r="L1044" s="4" t="s">
        <v>45</v>
      </c>
      <c r="M1044" s="8">
        <v>2</v>
      </c>
      <c r="N1044" s="5">
        <v>51.16</v>
      </c>
      <c r="O1044" s="6">
        <v>0</v>
      </c>
      <c r="P1044" s="5">
        <v>21.57</v>
      </c>
      <c r="Q1044" s="5">
        <f t="shared" si="64"/>
        <v>102.32</v>
      </c>
      <c r="R1044" s="5">
        <f t="shared" si="65"/>
        <v>43.14</v>
      </c>
      <c r="S1044" s="5">
        <f t="shared" si="66"/>
        <v>59.179999999999993</v>
      </c>
      <c r="T1044" s="7">
        <f t="shared" si="67"/>
        <v>0.57838154808444098</v>
      </c>
    </row>
    <row r="1045" spans="1:20" ht="15.6">
      <c r="A1045" s="2">
        <v>372</v>
      </c>
      <c r="B1045" s="3">
        <v>46183</v>
      </c>
      <c r="C1045" s="17">
        <f>YEAR(SalesDataTable[[#This Row],[Order Date]])</f>
        <v>2026</v>
      </c>
      <c r="D1045" s="19" t="str">
        <f>"Q"&amp;ROUNDUP(MONTH(SalesDataTable[[#This Row],[Order Date]])/3,0)</f>
        <v>Q2</v>
      </c>
      <c r="E1045" s="17">
        <f>MONTH(SalesDataTable[[#This Row],[Order Date]])</f>
        <v>6</v>
      </c>
      <c r="F1045" s="19" t="str">
        <f>TEXT(SalesDataTable[[#This Row],[Order Date]],"MMM")</f>
        <v>Jun</v>
      </c>
      <c r="G1045" s="4" t="s">
        <v>6</v>
      </c>
      <c r="H1045" s="4" t="s">
        <v>43</v>
      </c>
      <c r="I1045" s="4" t="s">
        <v>2</v>
      </c>
      <c r="J1045" s="4" t="s">
        <v>3</v>
      </c>
      <c r="K1045" s="4" t="s">
        <v>34</v>
      </c>
      <c r="L1045" s="4" t="s">
        <v>42</v>
      </c>
      <c r="M1045" s="8">
        <v>3</v>
      </c>
      <c r="N1045" s="5">
        <v>35.94</v>
      </c>
      <c r="O1045" s="6">
        <v>0.1</v>
      </c>
      <c r="P1045" s="5">
        <v>14.04</v>
      </c>
      <c r="Q1045" s="5">
        <f t="shared" si="64"/>
        <v>97.037999999999997</v>
      </c>
      <c r="R1045" s="5">
        <f t="shared" si="65"/>
        <v>42.12</v>
      </c>
      <c r="S1045" s="5">
        <f t="shared" si="66"/>
        <v>54.917999999999999</v>
      </c>
      <c r="T1045" s="7">
        <f t="shared" si="67"/>
        <v>0.56594323873121866</v>
      </c>
    </row>
    <row r="1046" spans="1:20" ht="15.6">
      <c r="A1046" s="2">
        <v>532</v>
      </c>
      <c r="B1046" s="3">
        <v>46183</v>
      </c>
      <c r="C1046" s="17">
        <f>YEAR(SalesDataTable[[#This Row],[Order Date]])</f>
        <v>2026</v>
      </c>
      <c r="D1046" s="19" t="str">
        <f>"Q"&amp;ROUNDUP(MONTH(SalesDataTable[[#This Row],[Order Date]])/3,0)</f>
        <v>Q2</v>
      </c>
      <c r="E1046" s="17">
        <f>MONTH(SalesDataTable[[#This Row],[Order Date]])</f>
        <v>6</v>
      </c>
      <c r="F1046" s="19" t="str">
        <f>TEXT(SalesDataTable[[#This Row],[Order Date]],"MMM")</f>
        <v>Jun</v>
      </c>
      <c r="G1046" s="4" t="s">
        <v>11</v>
      </c>
      <c r="H1046" s="4" t="s">
        <v>39</v>
      </c>
      <c r="I1046" s="4" t="s">
        <v>19</v>
      </c>
      <c r="J1046" s="4" t="s">
        <v>3</v>
      </c>
      <c r="K1046" s="4" t="s">
        <v>9</v>
      </c>
      <c r="L1046" s="4" t="s">
        <v>17</v>
      </c>
      <c r="M1046" s="8">
        <v>1</v>
      </c>
      <c r="N1046" s="5">
        <v>145.34</v>
      </c>
      <c r="O1046" s="6">
        <v>0.05</v>
      </c>
      <c r="P1046" s="5">
        <v>77.89</v>
      </c>
      <c r="Q1046" s="5">
        <f t="shared" si="64"/>
        <v>138.07300000000001</v>
      </c>
      <c r="R1046" s="5">
        <f t="shared" si="65"/>
        <v>77.89</v>
      </c>
      <c r="S1046" s="5">
        <f t="shared" si="66"/>
        <v>60.183000000000007</v>
      </c>
      <c r="T1046" s="7">
        <f t="shared" si="67"/>
        <v>0.43587812244247609</v>
      </c>
    </row>
    <row r="1047" spans="1:20" ht="15.6">
      <c r="A1047" s="2">
        <v>910</v>
      </c>
      <c r="B1047" s="3">
        <v>46183</v>
      </c>
      <c r="C1047" s="17">
        <f>YEAR(SalesDataTable[[#This Row],[Order Date]])</f>
        <v>2026</v>
      </c>
      <c r="D1047" s="19" t="str">
        <f>"Q"&amp;ROUNDUP(MONTH(SalesDataTable[[#This Row],[Order Date]])/3,0)</f>
        <v>Q2</v>
      </c>
      <c r="E1047" s="17">
        <f>MONTH(SalesDataTable[[#This Row],[Order Date]])</f>
        <v>6</v>
      </c>
      <c r="F1047" s="19" t="str">
        <f>TEXT(SalesDataTable[[#This Row],[Order Date]],"MMM")</f>
        <v>Jun</v>
      </c>
      <c r="G1047" s="4" t="s">
        <v>11</v>
      </c>
      <c r="H1047" s="4" t="s">
        <v>52</v>
      </c>
      <c r="I1047" s="4" t="s">
        <v>2</v>
      </c>
      <c r="J1047" s="4" t="s">
        <v>16</v>
      </c>
      <c r="K1047" s="4" t="s">
        <v>14</v>
      </c>
      <c r="L1047" s="4" t="s">
        <v>15</v>
      </c>
      <c r="M1047" s="8">
        <v>1</v>
      </c>
      <c r="N1047" s="5">
        <v>35.950000000000003</v>
      </c>
      <c r="O1047" s="6">
        <v>0.1</v>
      </c>
      <c r="P1047" s="5">
        <v>13.63</v>
      </c>
      <c r="Q1047" s="5">
        <f t="shared" si="64"/>
        <v>32.355000000000004</v>
      </c>
      <c r="R1047" s="5">
        <f t="shared" si="65"/>
        <v>13.63</v>
      </c>
      <c r="S1047" s="5">
        <f t="shared" si="66"/>
        <v>18.725000000000001</v>
      </c>
      <c r="T1047" s="7">
        <f t="shared" si="67"/>
        <v>0.57873589862463293</v>
      </c>
    </row>
    <row r="1048" spans="1:20" ht="15.6">
      <c r="A1048" s="2">
        <v>938</v>
      </c>
      <c r="B1048" s="3">
        <v>46183</v>
      </c>
      <c r="C1048" s="17">
        <f>YEAR(SalesDataTable[[#This Row],[Order Date]])</f>
        <v>2026</v>
      </c>
      <c r="D1048" s="19" t="str">
        <f>"Q"&amp;ROUNDUP(MONTH(SalesDataTable[[#This Row],[Order Date]])/3,0)</f>
        <v>Q2</v>
      </c>
      <c r="E1048" s="17">
        <f>MONTH(SalesDataTable[[#This Row],[Order Date]])</f>
        <v>6</v>
      </c>
      <c r="F1048" s="19" t="str">
        <f>TEXT(SalesDataTable[[#This Row],[Order Date]],"MMM")</f>
        <v>Jun</v>
      </c>
      <c r="G1048" s="4" t="s">
        <v>20</v>
      </c>
      <c r="H1048" s="4" t="s">
        <v>47</v>
      </c>
      <c r="I1048" s="4" t="s">
        <v>19</v>
      </c>
      <c r="J1048" s="4" t="s">
        <v>16</v>
      </c>
      <c r="K1048" s="4" t="s">
        <v>34</v>
      </c>
      <c r="L1048" s="4" t="s">
        <v>45</v>
      </c>
      <c r="M1048" s="8">
        <v>1</v>
      </c>
      <c r="N1048" s="5">
        <v>51.09</v>
      </c>
      <c r="O1048" s="6">
        <v>0</v>
      </c>
      <c r="P1048" s="5">
        <v>22.4</v>
      </c>
      <c r="Q1048" s="5">
        <f t="shared" si="64"/>
        <v>51.09</v>
      </c>
      <c r="R1048" s="5">
        <f t="shared" si="65"/>
        <v>22.4</v>
      </c>
      <c r="S1048" s="5">
        <f t="shared" si="66"/>
        <v>28.690000000000005</v>
      </c>
      <c r="T1048" s="7">
        <f t="shared" si="67"/>
        <v>0.56155803484047762</v>
      </c>
    </row>
    <row r="1049" spans="1:20" ht="15.6">
      <c r="A1049" s="2">
        <v>1079</v>
      </c>
      <c r="B1049" s="3">
        <v>46183</v>
      </c>
      <c r="C1049" s="17">
        <f>YEAR(SalesDataTable[[#This Row],[Order Date]])</f>
        <v>2026</v>
      </c>
      <c r="D1049" s="19" t="str">
        <f>"Q"&amp;ROUNDUP(MONTH(SalesDataTable[[#This Row],[Order Date]])/3,0)</f>
        <v>Q2</v>
      </c>
      <c r="E1049" s="17">
        <f>MONTH(SalesDataTable[[#This Row],[Order Date]])</f>
        <v>6</v>
      </c>
      <c r="F1049" s="19" t="str">
        <f>TEXT(SalesDataTable[[#This Row],[Order Date]],"MMM")</f>
        <v>Jun</v>
      </c>
      <c r="G1049" s="4" t="s">
        <v>6</v>
      </c>
      <c r="H1049" s="4" t="s">
        <v>49</v>
      </c>
      <c r="I1049" s="4" t="s">
        <v>19</v>
      </c>
      <c r="J1049" s="4" t="s">
        <v>3</v>
      </c>
      <c r="K1049" s="4" t="s">
        <v>23</v>
      </c>
      <c r="L1049" s="4" t="s">
        <v>29</v>
      </c>
      <c r="M1049" s="8">
        <v>2</v>
      </c>
      <c r="N1049" s="5">
        <v>198.69</v>
      </c>
      <c r="O1049" s="6">
        <v>0.15</v>
      </c>
      <c r="P1049" s="5">
        <v>104.25</v>
      </c>
      <c r="Q1049" s="5">
        <f t="shared" si="64"/>
        <v>337.77299999999997</v>
      </c>
      <c r="R1049" s="5">
        <f t="shared" si="65"/>
        <v>208.5</v>
      </c>
      <c r="S1049" s="5">
        <f t="shared" si="66"/>
        <v>129.27299999999997</v>
      </c>
      <c r="T1049" s="7">
        <f t="shared" si="67"/>
        <v>0.38272153191640534</v>
      </c>
    </row>
    <row r="1050" spans="1:20" ht="15.6">
      <c r="A1050" s="2">
        <v>1662</v>
      </c>
      <c r="B1050" s="3">
        <v>46183</v>
      </c>
      <c r="C1050" s="17">
        <f>YEAR(SalesDataTable[[#This Row],[Order Date]])</f>
        <v>2026</v>
      </c>
      <c r="D1050" s="19" t="str">
        <f>"Q"&amp;ROUNDUP(MONTH(SalesDataTable[[#This Row],[Order Date]])/3,0)</f>
        <v>Q2</v>
      </c>
      <c r="E1050" s="17">
        <f>MONTH(SalesDataTable[[#This Row],[Order Date]])</f>
        <v>6</v>
      </c>
      <c r="F1050" s="19" t="str">
        <f>TEXT(SalesDataTable[[#This Row],[Order Date]],"MMM")</f>
        <v>Jun</v>
      </c>
      <c r="G1050" s="4" t="s">
        <v>6</v>
      </c>
      <c r="H1050" s="4" t="s">
        <v>27</v>
      </c>
      <c r="I1050" s="4" t="s">
        <v>19</v>
      </c>
      <c r="J1050" s="4" t="s">
        <v>13</v>
      </c>
      <c r="K1050" s="4" t="s">
        <v>4</v>
      </c>
      <c r="L1050" s="4" t="s">
        <v>5</v>
      </c>
      <c r="M1050" s="8">
        <v>3</v>
      </c>
      <c r="N1050" s="5">
        <v>83.45</v>
      </c>
      <c r="O1050" s="6">
        <v>0</v>
      </c>
      <c r="P1050" s="5">
        <v>43.73</v>
      </c>
      <c r="Q1050" s="5">
        <f t="shared" si="64"/>
        <v>250.35000000000002</v>
      </c>
      <c r="R1050" s="5">
        <f t="shared" si="65"/>
        <v>131.19</v>
      </c>
      <c r="S1050" s="5">
        <f t="shared" si="66"/>
        <v>119.16000000000003</v>
      </c>
      <c r="T1050" s="7">
        <f t="shared" si="67"/>
        <v>0.47597363690832839</v>
      </c>
    </row>
    <row r="1051" spans="1:20" ht="15.6">
      <c r="A1051" s="2">
        <v>2748</v>
      </c>
      <c r="B1051" s="3">
        <v>46183</v>
      </c>
      <c r="C1051" s="17">
        <f>YEAR(SalesDataTable[[#This Row],[Order Date]])</f>
        <v>2026</v>
      </c>
      <c r="D1051" s="19" t="str">
        <f>"Q"&amp;ROUNDUP(MONTH(SalesDataTable[[#This Row],[Order Date]])/3,0)</f>
        <v>Q2</v>
      </c>
      <c r="E1051" s="17">
        <f>MONTH(SalesDataTable[[#This Row],[Order Date]])</f>
        <v>6</v>
      </c>
      <c r="F1051" s="19" t="str">
        <f>TEXT(SalesDataTable[[#This Row],[Order Date]],"MMM")</f>
        <v>Jun</v>
      </c>
      <c r="G1051" s="4" t="s">
        <v>11</v>
      </c>
      <c r="H1051" s="4" t="s">
        <v>12</v>
      </c>
      <c r="I1051" s="4" t="s">
        <v>2</v>
      </c>
      <c r="J1051" s="4" t="s">
        <v>13</v>
      </c>
      <c r="K1051" s="4" t="s">
        <v>34</v>
      </c>
      <c r="L1051" s="4" t="s">
        <v>35</v>
      </c>
      <c r="M1051" s="8">
        <v>2</v>
      </c>
      <c r="N1051" s="5">
        <v>40.86</v>
      </c>
      <c r="O1051" s="6">
        <v>0</v>
      </c>
      <c r="P1051" s="5">
        <v>14.59</v>
      </c>
      <c r="Q1051" s="5">
        <f t="shared" si="64"/>
        <v>81.72</v>
      </c>
      <c r="R1051" s="5">
        <f t="shared" si="65"/>
        <v>29.18</v>
      </c>
      <c r="S1051" s="5">
        <f t="shared" si="66"/>
        <v>52.54</v>
      </c>
      <c r="T1051" s="7">
        <f t="shared" si="67"/>
        <v>0.64292706803720023</v>
      </c>
    </row>
    <row r="1052" spans="1:20" ht="15.6">
      <c r="A1052" s="2">
        <v>3354</v>
      </c>
      <c r="B1052" s="3">
        <v>46183</v>
      </c>
      <c r="C1052" s="17">
        <f>YEAR(SalesDataTable[[#This Row],[Order Date]])</f>
        <v>2026</v>
      </c>
      <c r="D1052" s="19" t="str">
        <f>"Q"&amp;ROUNDUP(MONTH(SalesDataTable[[#This Row],[Order Date]])/3,0)</f>
        <v>Q2</v>
      </c>
      <c r="E1052" s="17">
        <f>MONTH(SalesDataTable[[#This Row],[Order Date]])</f>
        <v>6</v>
      </c>
      <c r="F1052" s="19" t="str">
        <f>TEXT(SalesDataTable[[#This Row],[Order Date]],"MMM")</f>
        <v>Jun</v>
      </c>
      <c r="G1052" s="4" t="s">
        <v>6</v>
      </c>
      <c r="H1052" s="4" t="s">
        <v>27</v>
      </c>
      <c r="I1052" s="4" t="s">
        <v>19</v>
      </c>
      <c r="J1052" s="4" t="s">
        <v>13</v>
      </c>
      <c r="K1052" s="4" t="s">
        <v>23</v>
      </c>
      <c r="L1052" s="4" t="s">
        <v>40</v>
      </c>
      <c r="M1052" s="8">
        <v>1</v>
      </c>
      <c r="N1052" s="5">
        <v>82.21</v>
      </c>
      <c r="O1052" s="6">
        <v>0.05</v>
      </c>
      <c r="P1052" s="5">
        <v>39.04</v>
      </c>
      <c r="Q1052" s="5">
        <f t="shared" si="64"/>
        <v>78.099499999999992</v>
      </c>
      <c r="R1052" s="5">
        <f t="shared" si="65"/>
        <v>39.04</v>
      </c>
      <c r="S1052" s="5">
        <f t="shared" si="66"/>
        <v>39.059499999999993</v>
      </c>
      <c r="T1052" s="7">
        <f t="shared" si="67"/>
        <v>0.50012484074802011</v>
      </c>
    </row>
    <row r="1053" spans="1:20" ht="15.6">
      <c r="A1053" s="2">
        <v>3532</v>
      </c>
      <c r="B1053" s="3">
        <v>46183</v>
      </c>
      <c r="C1053" s="17">
        <f>YEAR(SalesDataTable[[#This Row],[Order Date]])</f>
        <v>2026</v>
      </c>
      <c r="D1053" s="19" t="str">
        <f>"Q"&amp;ROUNDUP(MONTH(SalesDataTable[[#This Row],[Order Date]])/3,0)</f>
        <v>Q2</v>
      </c>
      <c r="E1053" s="17">
        <f>MONTH(SalesDataTable[[#This Row],[Order Date]])</f>
        <v>6</v>
      </c>
      <c r="F1053" s="19" t="str">
        <f>TEXT(SalesDataTable[[#This Row],[Order Date]],"MMM")</f>
        <v>Jun</v>
      </c>
      <c r="G1053" s="4" t="s">
        <v>11</v>
      </c>
      <c r="H1053" s="4" t="s">
        <v>39</v>
      </c>
      <c r="I1053" s="4" t="s">
        <v>28</v>
      </c>
      <c r="J1053" s="4" t="s">
        <v>16</v>
      </c>
      <c r="K1053" s="4" t="s">
        <v>34</v>
      </c>
      <c r="L1053" s="4" t="s">
        <v>42</v>
      </c>
      <c r="M1053" s="8">
        <v>1</v>
      </c>
      <c r="N1053" s="5">
        <v>35.93</v>
      </c>
      <c r="O1053" s="6">
        <v>0.1</v>
      </c>
      <c r="P1053" s="5">
        <v>13.52</v>
      </c>
      <c r="Q1053" s="5">
        <f t="shared" si="64"/>
        <v>32.337000000000003</v>
      </c>
      <c r="R1053" s="5">
        <f t="shared" si="65"/>
        <v>13.52</v>
      </c>
      <c r="S1053" s="5">
        <f t="shared" si="66"/>
        <v>18.817000000000004</v>
      </c>
      <c r="T1053" s="7">
        <f t="shared" si="67"/>
        <v>0.58190308315551853</v>
      </c>
    </row>
    <row r="1054" spans="1:20" ht="15.6">
      <c r="A1054" s="2">
        <v>3636</v>
      </c>
      <c r="B1054" s="3">
        <v>46183</v>
      </c>
      <c r="C1054" s="17">
        <f>YEAR(SalesDataTable[[#This Row],[Order Date]])</f>
        <v>2026</v>
      </c>
      <c r="D1054" s="19" t="str">
        <f>"Q"&amp;ROUNDUP(MONTH(SalesDataTable[[#This Row],[Order Date]])/3,0)</f>
        <v>Q2</v>
      </c>
      <c r="E1054" s="17">
        <f>MONTH(SalesDataTable[[#This Row],[Order Date]])</f>
        <v>6</v>
      </c>
      <c r="F1054" s="19" t="str">
        <f>TEXT(SalesDataTable[[#This Row],[Order Date]],"MMM")</f>
        <v>Jun</v>
      </c>
      <c r="G1054" s="4" t="s">
        <v>0</v>
      </c>
      <c r="H1054" s="4" t="s">
        <v>1</v>
      </c>
      <c r="I1054" s="4" t="s">
        <v>28</v>
      </c>
      <c r="J1054" s="4" t="s">
        <v>13</v>
      </c>
      <c r="K1054" s="4" t="s">
        <v>14</v>
      </c>
      <c r="L1054" s="4" t="s">
        <v>48</v>
      </c>
      <c r="M1054" s="8">
        <v>2</v>
      </c>
      <c r="N1054" s="5">
        <v>164.77</v>
      </c>
      <c r="O1054" s="6">
        <v>0</v>
      </c>
      <c r="P1054" s="5">
        <v>89.07</v>
      </c>
      <c r="Q1054" s="5">
        <f t="shared" si="64"/>
        <v>329.54</v>
      </c>
      <c r="R1054" s="5">
        <f t="shared" si="65"/>
        <v>178.14</v>
      </c>
      <c r="S1054" s="5">
        <f t="shared" si="66"/>
        <v>151.40000000000003</v>
      </c>
      <c r="T1054" s="7">
        <f t="shared" si="67"/>
        <v>0.45942829398555568</v>
      </c>
    </row>
    <row r="1055" spans="1:20" ht="15.6">
      <c r="A1055" s="2">
        <v>3810</v>
      </c>
      <c r="B1055" s="3">
        <v>46183</v>
      </c>
      <c r="C1055" s="17">
        <f>YEAR(SalesDataTable[[#This Row],[Order Date]])</f>
        <v>2026</v>
      </c>
      <c r="D1055" s="19" t="str">
        <f>"Q"&amp;ROUNDUP(MONTH(SalesDataTable[[#This Row],[Order Date]])/3,0)</f>
        <v>Q2</v>
      </c>
      <c r="E1055" s="17">
        <f>MONTH(SalesDataTable[[#This Row],[Order Date]])</f>
        <v>6</v>
      </c>
      <c r="F1055" s="19" t="str">
        <f>TEXT(SalesDataTable[[#This Row],[Order Date]],"MMM")</f>
        <v>Jun</v>
      </c>
      <c r="G1055" s="4" t="s">
        <v>11</v>
      </c>
      <c r="H1055" s="4" t="s">
        <v>12</v>
      </c>
      <c r="I1055" s="4" t="s">
        <v>8</v>
      </c>
      <c r="J1055" s="4" t="s">
        <v>16</v>
      </c>
      <c r="K1055" s="4" t="s">
        <v>14</v>
      </c>
      <c r="L1055" s="4" t="s">
        <v>32</v>
      </c>
      <c r="M1055" s="8">
        <v>4</v>
      </c>
      <c r="N1055" s="5">
        <v>47.36</v>
      </c>
      <c r="O1055" s="6">
        <v>0.1</v>
      </c>
      <c r="P1055" s="5">
        <v>18.87</v>
      </c>
      <c r="Q1055" s="5">
        <f t="shared" si="64"/>
        <v>170.49600000000001</v>
      </c>
      <c r="R1055" s="5">
        <f t="shared" si="65"/>
        <v>75.48</v>
      </c>
      <c r="S1055" s="5">
        <f t="shared" si="66"/>
        <v>95.016000000000005</v>
      </c>
      <c r="T1055" s="7">
        <f t="shared" si="67"/>
        <v>0.55729166666666663</v>
      </c>
    </row>
    <row r="1056" spans="1:20" ht="15.6">
      <c r="A1056" s="2">
        <v>4137</v>
      </c>
      <c r="B1056" s="3">
        <v>46183</v>
      </c>
      <c r="C1056" s="17">
        <f>YEAR(SalesDataTable[[#This Row],[Order Date]])</f>
        <v>2026</v>
      </c>
      <c r="D1056" s="19" t="str">
        <f>"Q"&amp;ROUNDUP(MONTH(SalesDataTable[[#This Row],[Order Date]])/3,0)</f>
        <v>Q2</v>
      </c>
      <c r="E1056" s="17">
        <f>MONTH(SalesDataTable[[#This Row],[Order Date]])</f>
        <v>6</v>
      </c>
      <c r="F1056" s="19" t="str">
        <f>TEXT(SalesDataTable[[#This Row],[Order Date]],"MMM")</f>
        <v>Jun</v>
      </c>
      <c r="G1056" s="4" t="s">
        <v>20</v>
      </c>
      <c r="H1056" s="4" t="s">
        <v>33</v>
      </c>
      <c r="I1056" s="4" t="s">
        <v>2</v>
      </c>
      <c r="J1056" s="4" t="s">
        <v>3</v>
      </c>
      <c r="K1056" s="4" t="s">
        <v>9</v>
      </c>
      <c r="L1056" s="4" t="s">
        <v>10</v>
      </c>
      <c r="M1056" s="8">
        <v>1</v>
      </c>
      <c r="N1056" s="5">
        <v>90.7</v>
      </c>
      <c r="O1056" s="6">
        <v>0</v>
      </c>
      <c r="P1056" s="5">
        <v>44.18</v>
      </c>
      <c r="Q1056" s="5">
        <f t="shared" si="64"/>
        <v>90.7</v>
      </c>
      <c r="R1056" s="5">
        <f t="shared" si="65"/>
        <v>44.18</v>
      </c>
      <c r="S1056" s="5">
        <f t="shared" si="66"/>
        <v>46.52</v>
      </c>
      <c r="T1056" s="7">
        <f t="shared" si="67"/>
        <v>0.51289966923925034</v>
      </c>
    </row>
    <row r="1057" spans="1:20" ht="15.6">
      <c r="A1057" s="2">
        <v>4303</v>
      </c>
      <c r="B1057" s="3">
        <v>46183</v>
      </c>
      <c r="C1057" s="17">
        <f>YEAR(SalesDataTable[[#This Row],[Order Date]])</f>
        <v>2026</v>
      </c>
      <c r="D1057" s="19" t="str">
        <f>"Q"&amp;ROUNDUP(MONTH(SalesDataTable[[#This Row],[Order Date]])/3,0)</f>
        <v>Q2</v>
      </c>
      <c r="E1057" s="17">
        <f>MONTH(SalesDataTable[[#This Row],[Order Date]])</f>
        <v>6</v>
      </c>
      <c r="F1057" s="19" t="str">
        <f>TEXT(SalesDataTable[[#This Row],[Order Date]],"MMM")</f>
        <v>Jun</v>
      </c>
      <c r="G1057" s="4" t="s">
        <v>11</v>
      </c>
      <c r="H1057" s="4" t="s">
        <v>39</v>
      </c>
      <c r="I1057" s="4" t="s">
        <v>28</v>
      </c>
      <c r="J1057" s="4" t="s">
        <v>3</v>
      </c>
      <c r="K1057" s="4" t="s">
        <v>14</v>
      </c>
      <c r="L1057" s="4" t="s">
        <v>32</v>
      </c>
      <c r="M1057" s="8">
        <v>1</v>
      </c>
      <c r="N1057" s="5">
        <v>45.59</v>
      </c>
      <c r="O1057" s="6">
        <v>0</v>
      </c>
      <c r="P1057" s="5">
        <v>18.57</v>
      </c>
      <c r="Q1057" s="5">
        <f t="shared" si="64"/>
        <v>45.59</v>
      </c>
      <c r="R1057" s="5">
        <f t="shared" si="65"/>
        <v>18.57</v>
      </c>
      <c r="S1057" s="5">
        <f t="shared" si="66"/>
        <v>27.020000000000003</v>
      </c>
      <c r="T1057" s="7">
        <f t="shared" si="67"/>
        <v>0.59267383198069756</v>
      </c>
    </row>
    <row r="1058" spans="1:20" ht="15.6">
      <c r="A1058" s="2">
        <v>4991</v>
      </c>
      <c r="B1058" s="3">
        <v>46183</v>
      </c>
      <c r="C1058" s="17">
        <f>YEAR(SalesDataTable[[#This Row],[Order Date]])</f>
        <v>2026</v>
      </c>
      <c r="D1058" s="19" t="str">
        <f>"Q"&amp;ROUNDUP(MONTH(SalesDataTable[[#This Row],[Order Date]])/3,0)</f>
        <v>Q2</v>
      </c>
      <c r="E1058" s="17">
        <f>MONTH(SalesDataTable[[#This Row],[Order Date]])</f>
        <v>6</v>
      </c>
      <c r="F1058" s="19" t="str">
        <f>TEXT(SalesDataTable[[#This Row],[Order Date]],"MMM")</f>
        <v>Jun</v>
      </c>
      <c r="G1058" s="4" t="s">
        <v>20</v>
      </c>
      <c r="H1058" s="4" t="s">
        <v>21</v>
      </c>
      <c r="I1058" s="4" t="s">
        <v>2</v>
      </c>
      <c r="J1058" s="4" t="s">
        <v>13</v>
      </c>
      <c r="K1058" s="4" t="s">
        <v>9</v>
      </c>
      <c r="L1058" s="4" t="s">
        <v>17</v>
      </c>
      <c r="M1058" s="8">
        <v>3</v>
      </c>
      <c r="N1058" s="5">
        <v>146.55000000000001</v>
      </c>
      <c r="O1058" s="6">
        <v>0.1</v>
      </c>
      <c r="P1058" s="5">
        <v>79.59</v>
      </c>
      <c r="Q1058" s="5">
        <f t="shared" si="64"/>
        <v>395.68500000000006</v>
      </c>
      <c r="R1058" s="5">
        <f t="shared" si="65"/>
        <v>238.77</v>
      </c>
      <c r="S1058" s="5">
        <f t="shared" si="66"/>
        <v>156.91500000000005</v>
      </c>
      <c r="T1058" s="7">
        <f t="shared" si="67"/>
        <v>0.39656544978960545</v>
      </c>
    </row>
    <row r="1059" spans="1:20" ht="15.6">
      <c r="A1059" s="2">
        <v>39</v>
      </c>
      <c r="B1059" s="3">
        <v>46184</v>
      </c>
      <c r="C1059" s="17">
        <f>YEAR(SalesDataTable[[#This Row],[Order Date]])</f>
        <v>2026</v>
      </c>
      <c r="D1059" s="19" t="str">
        <f>"Q"&amp;ROUNDUP(MONTH(SalesDataTable[[#This Row],[Order Date]])/3,0)</f>
        <v>Q2</v>
      </c>
      <c r="E1059" s="17">
        <f>MONTH(SalesDataTable[[#This Row],[Order Date]])</f>
        <v>6</v>
      </c>
      <c r="F1059" s="19" t="str">
        <f>TEXT(SalesDataTable[[#This Row],[Order Date]],"MMM")</f>
        <v>Jun</v>
      </c>
      <c r="G1059" s="4" t="s">
        <v>20</v>
      </c>
      <c r="H1059" s="4" t="s">
        <v>33</v>
      </c>
      <c r="I1059" s="4" t="s">
        <v>28</v>
      </c>
      <c r="J1059" s="4" t="s">
        <v>16</v>
      </c>
      <c r="K1059" s="4" t="s">
        <v>4</v>
      </c>
      <c r="L1059" s="4" t="s">
        <v>26</v>
      </c>
      <c r="M1059" s="8">
        <v>4</v>
      </c>
      <c r="N1059" s="5">
        <v>40.33</v>
      </c>
      <c r="O1059" s="6">
        <v>0.1</v>
      </c>
      <c r="P1059" s="5">
        <v>17.170000000000002</v>
      </c>
      <c r="Q1059" s="5">
        <f t="shared" si="64"/>
        <v>145.18799999999999</v>
      </c>
      <c r="R1059" s="5">
        <f t="shared" si="65"/>
        <v>68.680000000000007</v>
      </c>
      <c r="S1059" s="5">
        <f t="shared" si="66"/>
        <v>76.507999999999981</v>
      </c>
      <c r="T1059" s="7">
        <f t="shared" si="67"/>
        <v>0.52695815081136177</v>
      </c>
    </row>
    <row r="1060" spans="1:20" ht="15.6">
      <c r="A1060" s="2">
        <v>206</v>
      </c>
      <c r="B1060" s="3">
        <v>46184</v>
      </c>
      <c r="C1060" s="17">
        <f>YEAR(SalesDataTable[[#This Row],[Order Date]])</f>
        <v>2026</v>
      </c>
      <c r="D1060" s="19" t="str">
        <f>"Q"&amp;ROUNDUP(MONTH(SalesDataTable[[#This Row],[Order Date]])/3,0)</f>
        <v>Q2</v>
      </c>
      <c r="E1060" s="17">
        <f>MONTH(SalesDataTable[[#This Row],[Order Date]])</f>
        <v>6</v>
      </c>
      <c r="F1060" s="19" t="str">
        <f>TEXT(SalesDataTable[[#This Row],[Order Date]],"MMM")</f>
        <v>Jun</v>
      </c>
      <c r="G1060" s="4" t="s">
        <v>0</v>
      </c>
      <c r="H1060" s="4" t="s">
        <v>1</v>
      </c>
      <c r="I1060" s="4" t="s">
        <v>19</v>
      </c>
      <c r="J1060" s="4" t="s">
        <v>13</v>
      </c>
      <c r="K1060" s="4" t="s">
        <v>4</v>
      </c>
      <c r="L1060" s="4" t="s">
        <v>22</v>
      </c>
      <c r="M1060" s="8">
        <v>2</v>
      </c>
      <c r="N1060" s="5">
        <v>51.83</v>
      </c>
      <c r="O1060" s="6">
        <v>0.1</v>
      </c>
      <c r="P1060" s="5">
        <v>23.1</v>
      </c>
      <c r="Q1060" s="5">
        <f t="shared" si="64"/>
        <v>93.293999999999997</v>
      </c>
      <c r="R1060" s="5">
        <f t="shared" si="65"/>
        <v>46.2</v>
      </c>
      <c r="S1060" s="5">
        <f t="shared" si="66"/>
        <v>47.093999999999994</v>
      </c>
      <c r="T1060" s="7">
        <f t="shared" si="67"/>
        <v>0.50479130490706792</v>
      </c>
    </row>
    <row r="1061" spans="1:20" ht="15.6">
      <c r="A1061" s="2">
        <v>397</v>
      </c>
      <c r="B1061" s="3">
        <v>46184</v>
      </c>
      <c r="C1061" s="17">
        <f>YEAR(SalesDataTable[[#This Row],[Order Date]])</f>
        <v>2026</v>
      </c>
      <c r="D1061" s="19" t="str">
        <f>"Q"&amp;ROUNDUP(MONTH(SalesDataTable[[#This Row],[Order Date]])/3,0)</f>
        <v>Q2</v>
      </c>
      <c r="E1061" s="17">
        <f>MONTH(SalesDataTable[[#This Row],[Order Date]])</f>
        <v>6</v>
      </c>
      <c r="F1061" s="19" t="str">
        <f>TEXT(SalesDataTable[[#This Row],[Order Date]],"MMM")</f>
        <v>Jun</v>
      </c>
      <c r="G1061" s="4" t="s">
        <v>20</v>
      </c>
      <c r="H1061" s="4" t="s">
        <v>33</v>
      </c>
      <c r="I1061" s="4" t="s">
        <v>2</v>
      </c>
      <c r="J1061" s="4" t="s">
        <v>16</v>
      </c>
      <c r="K1061" s="4" t="s">
        <v>23</v>
      </c>
      <c r="L1061" s="4" t="s">
        <v>51</v>
      </c>
      <c r="M1061" s="8">
        <v>2</v>
      </c>
      <c r="N1061" s="5">
        <v>121.19</v>
      </c>
      <c r="O1061" s="6">
        <v>0.05</v>
      </c>
      <c r="P1061" s="5">
        <v>58.91</v>
      </c>
      <c r="Q1061" s="5">
        <f t="shared" si="64"/>
        <v>230.261</v>
      </c>
      <c r="R1061" s="5">
        <f t="shared" si="65"/>
        <v>117.82</v>
      </c>
      <c r="S1061" s="5">
        <f t="shared" si="66"/>
        <v>112.441</v>
      </c>
      <c r="T1061" s="7">
        <f t="shared" si="67"/>
        <v>0.48831977625390321</v>
      </c>
    </row>
    <row r="1062" spans="1:20" ht="15.6">
      <c r="A1062" s="2">
        <v>763</v>
      </c>
      <c r="B1062" s="3">
        <v>46184</v>
      </c>
      <c r="C1062" s="17">
        <f>YEAR(SalesDataTable[[#This Row],[Order Date]])</f>
        <v>2026</v>
      </c>
      <c r="D1062" s="19" t="str">
        <f>"Q"&amp;ROUNDUP(MONTH(SalesDataTable[[#This Row],[Order Date]])/3,0)</f>
        <v>Q2</v>
      </c>
      <c r="E1062" s="17">
        <f>MONTH(SalesDataTable[[#This Row],[Order Date]])</f>
        <v>6</v>
      </c>
      <c r="F1062" s="19" t="str">
        <f>TEXT(SalesDataTable[[#This Row],[Order Date]],"MMM")</f>
        <v>Jun</v>
      </c>
      <c r="G1062" s="4" t="s">
        <v>20</v>
      </c>
      <c r="H1062" s="4" t="s">
        <v>47</v>
      </c>
      <c r="I1062" s="4" t="s">
        <v>19</v>
      </c>
      <c r="J1062" s="4" t="s">
        <v>13</v>
      </c>
      <c r="K1062" s="4" t="s">
        <v>9</v>
      </c>
      <c r="L1062" s="4" t="s">
        <v>37</v>
      </c>
      <c r="M1062" s="8">
        <v>1</v>
      </c>
      <c r="N1062" s="5">
        <v>154.09</v>
      </c>
      <c r="O1062" s="6">
        <v>0</v>
      </c>
      <c r="P1062" s="5">
        <v>77.37</v>
      </c>
      <c r="Q1062" s="5">
        <f t="shared" si="64"/>
        <v>154.09</v>
      </c>
      <c r="R1062" s="5">
        <f t="shared" si="65"/>
        <v>77.37</v>
      </c>
      <c r="S1062" s="5">
        <f t="shared" si="66"/>
        <v>76.72</v>
      </c>
      <c r="T1062" s="7">
        <f t="shared" si="67"/>
        <v>0.49789084301382308</v>
      </c>
    </row>
    <row r="1063" spans="1:20" ht="15.6">
      <c r="A1063" s="2">
        <v>1059</v>
      </c>
      <c r="B1063" s="3">
        <v>46184</v>
      </c>
      <c r="C1063" s="17">
        <f>YEAR(SalesDataTable[[#This Row],[Order Date]])</f>
        <v>2026</v>
      </c>
      <c r="D1063" s="19" t="str">
        <f>"Q"&amp;ROUNDUP(MONTH(SalesDataTable[[#This Row],[Order Date]])/3,0)</f>
        <v>Q2</v>
      </c>
      <c r="E1063" s="17">
        <f>MONTH(SalesDataTable[[#This Row],[Order Date]])</f>
        <v>6</v>
      </c>
      <c r="F1063" s="19" t="str">
        <f>TEXT(SalesDataTable[[#This Row],[Order Date]],"MMM")</f>
        <v>Jun</v>
      </c>
      <c r="G1063" s="4" t="s">
        <v>0</v>
      </c>
      <c r="H1063" s="4" t="s">
        <v>1</v>
      </c>
      <c r="I1063" s="4" t="s">
        <v>2</v>
      </c>
      <c r="J1063" s="4" t="s">
        <v>13</v>
      </c>
      <c r="K1063" s="4" t="s">
        <v>4</v>
      </c>
      <c r="L1063" s="4" t="s">
        <v>5</v>
      </c>
      <c r="M1063" s="8">
        <v>1</v>
      </c>
      <c r="N1063" s="5">
        <v>80.64</v>
      </c>
      <c r="O1063" s="6">
        <v>0.05</v>
      </c>
      <c r="P1063" s="5">
        <v>43.85</v>
      </c>
      <c r="Q1063" s="5">
        <f t="shared" si="64"/>
        <v>76.60799999999999</v>
      </c>
      <c r="R1063" s="5">
        <f t="shared" si="65"/>
        <v>43.85</v>
      </c>
      <c r="S1063" s="5">
        <f t="shared" si="66"/>
        <v>32.757999999999988</v>
      </c>
      <c r="T1063" s="7">
        <f t="shared" si="67"/>
        <v>0.42760547201336668</v>
      </c>
    </row>
    <row r="1064" spans="1:20" ht="15.6">
      <c r="A1064" s="2">
        <v>1332</v>
      </c>
      <c r="B1064" s="3">
        <v>46184</v>
      </c>
      <c r="C1064" s="17">
        <f>YEAR(SalesDataTable[[#This Row],[Order Date]])</f>
        <v>2026</v>
      </c>
      <c r="D1064" s="19" t="str">
        <f>"Q"&amp;ROUNDUP(MONTH(SalesDataTable[[#This Row],[Order Date]])/3,0)</f>
        <v>Q2</v>
      </c>
      <c r="E1064" s="17">
        <f>MONTH(SalesDataTable[[#This Row],[Order Date]])</f>
        <v>6</v>
      </c>
      <c r="F1064" s="19" t="str">
        <f>TEXT(SalesDataTable[[#This Row],[Order Date]],"MMM")</f>
        <v>Jun</v>
      </c>
      <c r="G1064" s="4" t="s">
        <v>6</v>
      </c>
      <c r="H1064" s="4" t="s">
        <v>43</v>
      </c>
      <c r="I1064" s="4" t="s">
        <v>28</v>
      </c>
      <c r="J1064" s="4" t="s">
        <v>3</v>
      </c>
      <c r="K1064" s="4" t="s">
        <v>9</v>
      </c>
      <c r="L1064" s="4" t="s">
        <v>10</v>
      </c>
      <c r="M1064" s="8">
        <v>1</v>
      </c>
      <c r="N1064" s="5">
        <v>94.01</v>
      </c>
      <c r="O1064" s="6">
        <v>0.15</v>
      </c>
      <c r="P1064" s="5">
        <v>46.12</v>
      </c>
      <c r="Q1064" s="5">
        <f t="shared" si="64"/>
        <v>79.908500000000004</v>
      </c>
      <c r="R1064" s="5">
        <f t="shared" si="65"/>
        <v>46.12</v>
      </c>
      <c r="S1064" s="5">
        <f t="shared" si="66"/>
        <v>33.788500000000006</v>
      </c>
      <c r="T1064" s="7">
        <f t="shared" si="67"/>
        <v>0.42283987310486376</v>
      </c>
    </row>
    <row r="1065" spans="1:20" ht="15.6">
      <c r="A1065" s="2">
        <v>1447</v>
      </c>
      <c r="B1065" s="3">
        <v>46184</v>
      </c>
      <c r="C1065" s="17">
        <f>YEAR(SalesDataTable[[#This Row],[Order Date]])</f>
        <v>2026</v>
      </c>
      <c r="D1065" s="19" t="str">
        <f>"Q"&amp;ROUNDUP(MONTH(SalesDataTable[[#This Row],[Order Date]])/3,0)</f>
        <v>Q2</v>
      </c>
      <c r="E1065" s="17">
        <f>MONTH(SalesDataTable[[#This Row],[Order Date]])</f>
        <v>6</v>
      </c>
      <c r="F1065" s="19" t="str">
        <f>TEXT(SalesDataTable[[#This Row],[Order Date]],"MMM")</f>
        <v>Jun</v>
      </c>
      <c r="G1065" s="4" t="s">
        <v>6</v>
      </c>
      <c r="H1065" s="4" t="s">
        <v>27</v>
      </c>
      <c r="I1065" s="4" t="s">
        <v>2</v>
      </c>
      <c r="J1065" s="4" t="s">
        <v>3</v>
      </c>
      <c r="K1065" s="4" t="s">
        <v>4</v>
      </c>
      <c r="L1065" s="4" t="s">
        <v>22</v>
      </c>
      <c r="M1065" s="8">
        <v>1</v>
      </c>
      <c r="N1065" s="5">
        <v>51.09</v>
      </c>
      <c r="O1065" s="6">
        <v>0</v>
      </c>
      <c r="P1065" s="5">
        <v>22.78</v>
      </c>
      <c r="Q1065" s="5">
        <f t="shared" si="64"/>
        <v>51.09</v>
      </c>
      <c r="R1065" s="5">
        <f t="shared" si="65"/>
        <v>22.78</v>
      </c>
      <c r="S1065" s="5">
        <f t="shared" si="66"/>
        <v>28.310000000000002</v>
      </c>
      <c r="T1065" s="7">
        <f t="shared" si="67"/>
        <v>0.55412018007437858</v>
      </c>
    </row>
    <row r="1066" spans="1:20" ht="15.6">
      <c r="A1066" s="2">
        <v>2990</v>
      </c>
      <c r="B1066" s="3">
        <v>46184</v>
      </c>
      <c r="C1066" s="17">
        <f>YEAR(SalesDataTable[[#This Row],[Order Date]])</f>
        <v>2026</v>
      </c>
      <c r="D1066" s="19" t="str">
        <f>"Q"&amp;ROUNDUP(MONTH(SalesDataTable[[#This Row],[Order Date]])/3,0)</f>
        <v>Q2</v>
      </c>
      <c r="E1066" s="17">
        <f>MONTH(SalesDataTable[[#This Row],[Order Date]])</f>
        <v>6</v>
      </c>
      <c r="F1066" s="19" t="str">
        <f>TEXT(SalesDataTable[[#This Row],[Order Date]],"MMM")</f>
        <v>Jun</v>
      </c>
      <c r="G1066" s="4" t="s">
        <v>6</v>
      </c>
      <c r="H1066" s="4" t="s">
        <v>27</v>
      </c>
      <c r="I1066" s="4" t="s">
        <v>28</v>
      </c>
      <c r="J1066" s="4" t="s">
        <v>3</v>
      </c>
      <c r="K1066" s="4" t="s">
        <v>9</v>
      </c>
      <c r="L1066" s="4" t="s">
        <v>17</v>
      </c>
      <c r="M1066" s="8">
        <v>1</v>
      </c>
      <c r="N1066" s="5">
        <v>146.66</v>
      </c>
      <c r="O1066" s="6">
        <v>0</v>
      </c>
      <c r="P1066" s="5">
        <v>78.709999999999994</v>
      </c>
      <c r="Q1066" s="5">
        <f t="shared" si="64"/>
        <v>146.66</v>
      </c>
      <c r="R1066" s="5">
        <f t="shared" si="65"/>
        <v>78.709999999999994</v>
      </c>
      <c r="S1066" s="5">
        <f t="shared" si="66"/>
        <v>67.95</v>
      </c>
      <c r="T1066" s="7">
        <f t="shared" si="67"/>
        <v>0.4633165143870176</v>
      </c>
    </row>
    <row r="1067" spans="1:20" ht="15.6">
      <c r="A1067" s="2">
        <v>3769</v>
      </c>
      <c r="B1067" s="3">
        <v>46184</v>
      </c>
      <c r="C1067" s="17">
        <f>YEAR(SalesDataTable[[#This Row],[Order Date]])</f>
        <v>2026</v>
      </c>
      <c r="D1067" s="19" t="str">
        <f>"Q"&amp;ROUNDUP(MONTH(SalesDataTable[[#This Row],[Order Date]])/3,0)</f>
        <v>Q2</v>
      </c>
      <c r="E1067" s="17">
        <f>MONTH(SalesDataTable[[#This Row],[Order Date]])</f>
        <v>6</v>
      </c>
      <c r="F1067" s="19" t="str">
        <f>TEXT(SalesDataTable[[#This Row],[Order Date]],"MMM")</f>
        <v>Jun</v>
      </c>
      <c r="G1067" s="4" t="s">
        <v>6</v>
      </c>
      <c r="H1067" s="4" t="s">
        <v>43</v>
      </c>
      <c r="I1067" s="4" t="s">
        <v>19</v>
      </c>
      <c r="J1067" s="4" t="s">
        <v>13</v>
      </c>
      <c r="K1067" s="4" t="s">
        <v>23</v>
      </c>
      <c r="L1067" s="4" t="s">
        <v>29</v>
      </c>
      <c r="M1067" s="8">
        <v>2</v>
      </c>
      <c r="N1067" s="5">
        <v>199.03</v>
      </c>
      <c r="O1067" s="6">
        <v>0</v>
      </c>
      <c r="P1067" s="5">
        <v>104.7</v>
      </c>
      <c r="Q1067" s="5">
        <f t="shared" si="64"/>
        <v>398.06</v>
      </c>
      <c r="R1067" s="5">
        <f t="shared" si="65"/>
        <v>209.4</v>
      </c>
      <c r="S1067" s="5">
        <f t="shared" si="66"/>
        <v>188.66</v>
      </c>
      <c r="T1067" s="7">
        <f t="shared" si="67"/>
        <v>0.47394865095714211</v>
      </c>
    </row>
    <row r="1068" spans="1:20" ht="15.6">
      <c r="A1068" s="2">
        <v>4152</v>
      </c>
      <c r="B1068" s="3">
        <v>46184</v>
      </c>
      <c r="C1068" s="17">
        <f>YEAR(SalesDataTable[[#This Row],[Order Date]])</f>
        <v>2026</v>
      </c>
      <c r="D1068" s="19" t="str">
        <f>"Q"&amp;ROUNDUP(MONTH(SalesDataTable[[#This Row],[Order Date]])/3,0)</f>
        <v>Q2</v>
      </c>
      <c r="E1068" s="17">
        <f>MONTH(SalesDataTable[[#This Row],[Order Date]])</f>
        <v>6</v>
      </c>
      <c r="F1068" s="19" t="str">
        <f>TEXT(SalesDataTable[[#This Row],[Order Date]],"MMM")</f>
        <v>Jun</v>
      </c>
      <c r="G1068" s="4" t="s">
        <v>11</v>
      </c>
      <c r="H1068" s="4" t="s">
        <v>12</v>
      </c>
      <c r="I1068" s="4" t="s">
        <v>2</v>
      </c>
      <c r="J1068" s="4" t="s">
        <v>3</v>
      </c>
      <c r="K1068" s="4" t="s">
        <v>4</v>
      </c>
      <c r="L1068" s="4" t="s">
        <v>26</v>
      </c>
      <c r="M1068" s="8">
        <v>5</v>
      </c>
      <c r="N1068" s="5">
        <v>41.18</v>
      </c>
      <c r="O1068" s="6">
        <v>0.05</v>
      </c>
      <c r="P1068" s="5">
        <v>16.87</v>
      </c>
      <c r="Q1068" s="5">
        <f t="shared" si="64"/>
        <v>195.60499999999999</v>
      </c>
      <c r="R1068" s="5">
        <f t="shared" si="65"/>
        <v>84.350000000000009</v>
      </c>
      <c r="S1068" s="5">
        <f t="shared" si="66"/>
        <v>111.25499999999998</v>
      </c>
      <c r="T1068" s="7">
        <f t="shared" si="67"/>
        <v>0.56877380435060443</v>
      </c>
    </row>
    <row r="1069" spans="1:20" ht="15.6">
      <c r="A1069" s="2">
        <v>4242</v>
      </c>
      <c r="B1069" s="3">
        <v>46184</v>
      </c>
      <c r="C1069" s="17">
        <f>YEAR(SalesDataTable[[#This Row],[Order Date]])</f>
        <v>2026</v>
      </c>
      <c r="D1069" s="19" t="str">
        <f>"Q"&amp;ROUNDUP(MONTH(SalesDataTable[[#This Row],[Order Date]])/3,0)</f>
        <v>Q2</v>
      </c>
      <c r="E1069" s="17">
        <f>MONTH(SalesDataTable[[#This Row],[Order Date]])</f>
        <v>6</v>
      </c>
      <c r="F1069" s="19" t="str">
        <f>TEXT(SalesDataTable[[#This Row],[Order Date]],"MMM")</f>
        <v>Jun</v>
      </c>
      <c r="G1069" s="4" t="s">
        <v>6</v>
      </c>
      <c r="H1069" s="4" t="s">
        <v>43</v>
      </c>
      <c r="I1069" s="4" t="s">
        <v>19</v>
      </c>
      <c r="J1069" s="4" t="s">
        <v>16</v>
      </c>
      <c r="K1069" s="4" t="s">
        <v>9</v>
      </c>
      <c r="L1069" s="4" t="s">
        <v>17</v>
      </c>
      <c r="M1069" s="8">
        <v>2</v>
      </c>
      <c r="N1069" s="5">
        <v>141.18</v>
      </c>
      <c r="O1069" s="6">
        <v>0</v>
      </c>
      <c r="P1069" s="5">
        <v>78.66</v>
      </c>
      <c r="Q1069" s="5">
        <f t="shared" si="64"/>
        <v>282.36</v>
      </c>
      <c r="R1069" s="5">
        <f t="shared" si="65"/>
        <v>157.32</v>
      </c>
      <c r="S1069" s="5">
        <f t="shared" si="66"/>
        <v>125.04000000000002</v>
      </c>
      <c r="T1069" s="7">
        <f t="shared" si="67"/>
        <v>0.44283892902677441</v>
      </c>
    </row>
    <row r="1070" spans="1:20" ht="15.6">
      <c r="A1070" s="2">
        <v>4780</v>
      </c>
      <c r="B1070" s="3">
        <v>46184</v>
      </c>
      <c r="C1070" s="17">
        <f>YEAR(SalesDataTable[[#This Row],[Order Date]])</f>
        <v>2026</v>
      </c>
      <c r="D1070" s="19" t="str">
        <f>"Q"&amp;ROUNDUP(MONTH(SalesDataTable[[#This Row],[Order Date]])/3,0)</f>
        <v>Q2</v>
      </c>
      <c r="E1070" s="17">
        <f>MONTH(SalesDataTable[[#This Row],[Order Date]])</f>
        <v>6</v>
      </c>
      <c r="F1070" s="19" t="str">
        <f>TEXT(SalesDataTable[[#This Row],[Order Date]],"MMM")</f>
        <v>Jun</v>
      </c>
      <c r="G1070" s="4" t="s">
        <v>6</v>
      </c>
      <c r="H1070" s="4" t="s">
        <v>43</v>
      </c>
      <c r="I1070" s="4" t="s">
        <v>19</v>
      </c>
      <c r="J1070" s="4" t="s">
        <v>3</v>
      </c>
      <c r="K1070" s="4" t="s">
        <v>4</v>
      </c>
      <c r="L1070" s="4" t="s">
        <v>5</v>
      </c>
      <c r="M1070" s="8">
        <v>1</v>
      </c>
      <c r="N1070" s="5">
        <v>82.47</v>
      </c>
      <c r="O1070" s="6">
        <v>0.1</v>
      </c>
      <c r="P1070" s="5">
        <v>42.73</v>
      </c>
      <c r="Q1070" s="5">
        <f t="shared" si="64"/>
        <v>74.222999999999999</v>
      </c>
      <c r="R1070" s="5">
        <f t="shared" si="65"/>
        <v>42.73</v>
      </c>
      <c r="S1070" s="5">
        <f t="shared" si="66"/>
        <v>31.493000000000002</v>
      </c>
      <c r="T1070" s="7">
        <f t="shared" si="67"/>
        <v>0.42430243994449163</v>
      </c>
    </row>
    <row r="1071" spans="1:20" ht="15.6">
      <c r="A1071" s="2">
        <v>63</v>
      </c>
      <c r="B1071" s="3">
        <v>46185</v>
      </c>
      <c r="C1071" s="17">
        <f>YEAR(SalesDataTable[[#This Row],[Order Date]])</f>
        <v>2026</v>
      </c>
      <c r="D1071" s="19" t="str">
        <f>"Q"&amp;ROUNDUP(MONTH(SalesDataTable[[#This Row],[Order Date]])/3,0)</f>
        <v>Q2</v>
      </c>
      <c r="E1071" s="17">
        <f>MONTH(SalesDataTable[[#This Row],[Order Date]])</f>
        <v>6</v>
      </c>
      <c r="F1071" s="19" t="str">
        <f>TEXT(SalesDataTable[[#This Row],[Order Date]],"MMM")</f>
        <v>Jun</v>
      </c>
      <c r="G1071" s="4" t="s">
        <v>6</v>
      </c>
      <c r="H1071" s="4" t="s">
        <v>7</v>
      </c>
      <c r="I1071" s="4" t="s">
        <v>28</v>
      </c>
      <c r="J1071" s="4" t="s">
        <v>3</v>
      </c>
      <c r="K1071" s="4" t="s">
        <v>14</v>
      </c>
      <c r="L1071" s="4" t="s">
        <v>48</v>
      </c>
      <c r="M1071" s="8">
        <v>1</v>
      </c>
      <c r="N1071" s="5">
        <v>166.91</v>
      </c>
      <c r="O1071" s="6">
        <v>0</v>
      </c>
      <c r="P1071" s="5">
        <v>85.58</v>
      </c>
      <c r="Q1071" s="5">
        <f t="shared" si="64"/>
        <v>166.91</v>
      </c>
      <c r="R1071" s="5">
        <f t="shared" si="65"/>
        <v>85.58</v>
      </c>
      <c r="S1071" s="5">
        <f t="shared" si="66"/>
        <v>81.33</v>
      </c>
      <c r="T1071" s="7">
        <f t="shared" si="67"/>
        <v>0.48726858786172189</v>
      </c>
    </row>
    <row r="1072" spans="1:20" ht="15.6">
      <c r="A1072" s="2">
        <v>190</v>
      </c>
      <c r="B1072" s="3">
        <v>46185</v>
      </c>
      <c r="C1072" s="17">
        <f>YEAR(SalesDataTable[[#This Row],[Order Date]])</f>
        <v>2026</v>
      </c>
      <c r="D1072" s="19" t="str">
        <f>"Q"&amp;ROUNDUP(MONTH(SalesDataTable[[#This Row],[Order Date]])/3,0)</f>
        <v>Q2</v>
      </c>
      <c r="E1072" s="17">
        <f>MONTH(SalesDataTable[[#This Row],[Order Date]])</f>
        <v>6</v>
      </c>
      <c r="F1072" s="19" t="str">
        <f>TEXT(SalesDataTable[[#This Row],[Order Date]],"MMM")</f>
        <v>Jun</v>
      </c>
      <c r="G1072" s="4" t="s">
        <v>0</v>
      </c>
      <c r="H1072" s="4" t="s">
        <v>1</v>
      </c>
      <c r="I1072" s="4" t="s">
        <v>19</v>
      </c>
      <c r="J1072" s="4" t="s">
        <v>16</v>
      </c>
      <c r="K1072" s="4" t="s">
        <v>14</v>
      </c>
      <c r="L1072" s="4" t="s">
        <v>32</v>
      </c>
      <c r="M1072" s="8">
        <v>1</v>
      </c>
      <c r="N1072" s="5">
        <v>45.99</v>
      </c>
      <c r="O1072" s="6">
        <v>0</v>
      </c>
      <c r="P1072" s="5">
        <v>18.579999999999998</v>
      </c>
      <c r="Q1072" s="5">
        <f t="shared" si="64"/>
        <v>45.99</v>
      </c>
      <c r="R1072" s="5">
        <f t="shared" si="65"/>
        <v>18.579999999999998</v>
      </c>
      <c r="S1072" s="5">
        <f t="shared" si="66"/>
        <v>27.410000000000004</v>
      </c>
      <c r="T1072" s="7">
        <f t="shared" si="67"/>
        <v>0.59599913024570561</v>
      </c>
    </row>
    <row r="1073" spans="1:20" ht="15.6">
      <c r="A1073" s="2">
        <v>268</v>
      </c>
      <c r="B1073" s="3">
        <v>46185</v>
      </c>
      <c r="C1073" s="17">
        <f>YEAR(SalesDataTable[[#This Row],[Order Date]])</f>
        <v>2026</v>
      </c>
      <c r="D1073" s="19" t="str">
        <f>"Q"&amp;ROUNDUP(MONTH(SalesDataTable[[#This Row],[Order Date]])/3,0)</f>
        <v>Q2</v>
      </c>
      <c r="E1073" s="17">
        <f>MONTH(SalesDataTable[[#This Row],[Order Date]])</f>
        <v>6</v>
      </c>
      <c r="F1073" s="19" t="str">
        <f>TEXT(SalesDataTable[[#This Row],[Order Date]],"MMM")</f>
        <v>Jun</v>
      </c>
      <c r="G1073" s="4" t="s">
        <v>20</v>
      </c>
      <c r="H1073" s="4" t="s">
        <v>47</v>
      </c>
      <c r="I1073" s="4" t="s">
        <v>19</v>
      </c>
      <c r="J1073" s="4" t="s">
        <v>16</v>
      </c>
      <c r="K1073" s="4" t="s">
        <v>34</v>
      </c>
      <c r="L1073" s="4" t="s">
        <v>42</v>
      </c>
      <c r="M1073" s="8">
        <v>1</v>
      </c>
      <c r="N1073" s="5">
        <v>37.01</v>
      </c>
      <c r="O1073" s="6">
        <v>0.05</v>
      </c>
      <c r="P1073" s="5">
        <v>14.18</v>
      </c>
      <c r="Q1073" s="5">
        <f t="shared" si="64"/>
        <v>35.159499999999994</v>
      </c>
      <c r="R1073" s="5">
        <f t="shared" si="65"/>
        <v>14.18</v>
      </c>
      <c r="S1073" s="5">
        <f t="shared" si="66"/>
        <v>20.979499999999994</v>
      </c>
      <c r="T1073" s="7">
        <f t="shared" si="67"/>
        <v>0.59669506107879799</v>
      </c>
    </row>
    <row r="1074" spans="1:20" ht="15.6">
      <c r="A1074" s="2">
        <v>691</v>
      </c>
      <c r="B1074" s="3">
        <v>46185</v>
      </c>
      <c r="C1074" s="17">
        <f>YEAR(SalesDataTable[[#This Row],[Order Date]])</f>
        <v>2026</v>
      </c>
      <c r="D1074" s="19" t="str">
        <f>"Q"&amp;ROUNDUP(MONTH(SalesDataTable[[#This Row],[Order Date]])/3,0)</f>
        <v>Q2</v>
      </c>
      <c r="E1074" s="17">
        <f>MONTH(SalesDataTable[[#This Row],[Order Date]])</f>
        <v>6</v>
      </c>
      <c r="F1074" s="19" t="str">
        <f>TEXT(SalesDataTable[[#This Row],[Order Date]],"MMM")</f>
        <v>Jun</v>
      </c>
      <c r="G1074" s="4" t="s">
        <v>20</v>
      </c>
      <c r="H1074" s="4" t="s">
        <v>33</v>
      </c>
      <c r="I1074" s="4" t="s">
        <v>28</v>
      </c>
      <c r="J1074" s="4" t="s">
        <v>16</v>
      </c>
      <c r="K1074" s="4" t="s">
        <v>9</v>
      </c>
      <c r="L1074" s="4" t="s">
        <v>17</v>
      </c>
      <c r="M1074" s="8">
        <v>5</v>
      </c>
      <c r="N1074" s="5">
        <v>140.9</v>
      </c>
      <c r="O1074" s="6">
        <v>0</v>
      </c>
      <c r="P1074" s="5">
        <v>80.16</v>
      </c>
      <c r="Q1074" s="5">
        <f t="shared" si="64"/>
        <v>704.5</v>
      </c>
      <c r="R1074" s="5">
        <f t="shared" si="65"/>
        <v>400.79999999999995</v>
      </c>
      <c r="S1074" s="5">
        <f t="shared" si="66"/>
        <v>303.70000000000005</v>
      </c>
      <c r="T1074" s="7">
        <f t="shared" si="67"/>
        <v>0.43108587650816188</v>
      </c>
    </row>
    <row r="1075" spans="1:20" ht="15.6">
      <c r="A1075" s="2">
        <v>810</v>
      </c>
      <c r="B1075" s="3">
        <v>46185</v>
      </c>
      <c r="C1075" s="17">
        <f>YEAR(SalesDataTable[[#This Row],[Order Date]])</f>
        <v>2026</v>
      </c>
      <c r="D1075" s="19" t="str">
        <f>"Q"&amp;ROUNDUP(MONTH(SalesDataTable[[#This Row],[Order Date]])/3,0)</f>
        <v>Q2</v>
      </c>
      <c r="E1075" s="17">
        <f>MONTH(SalesDataTable[[#This Row],[Order Date]])</f>
        <v>6</v>
      </c>
      <c r="F1075" s="19" t="str">
        <f>TEXT(SalesDataTable[[#This Row],[Order Date]],"MMM")</f>
        <v>Jun</v>
      </c>
      <c r="G1075" s="4" t="s">
        <v>6</v>
      </c>
      <c r="H1075" s="4" t="s">
        <v>43</v>
      </c>
      <c r="I1075" s="4" t="s">
        <v>19</v>
      </c>
      <c r="J1075" s="4" t="s">
        <v>13</v>
      </c>
      <c r="K1075" s="4" t="s">
        <v>34</v>
      </c>
      <c r="L1075" s="4" t="s">
        <v>42</v>
      </c>
      <c r="M1075" s="8">
        <v>3</v>
      </c>
      <c r="N1075" s="5">
        <v>36.659999999999997</v>
      </c>
      <c r="O1075" s="6">
        <v>0</v>
      </c>
      <c r="P1075" s="5">
        <v>13.55</v>
      </c>
      <c r="Q1075" s="5">
        <f t="shared" si="64"/>
        <v>109.97999999999999</v>
      </c>
      <c r="R1075" s="5">
        <f t="shared" si="65"/>
        <v>40.650000000000006</v>
      </c>
      <c r="S1075" s="5">
        <f t="shared" si="66"/>
        <v>69.329999999999984</v>
      </c>
      <c r="T1075" s="7">
        <f t="shared" si="67"/>
        <v>0.63038734315330047</v>
      </c>
    </row>
    <row r="1076" spans="1:20" ht="15.6">
      <c r="A1076" s="2">
        <v>855</v>
      </c>
      <c r="B1076" s="3">
        <v>46185</v>
      </c>
      <c r="C1076" s="17">
        <f>YEAR(SalesDataTable[[#This Row],[Order Date]])</f>
        <v>2026</v>
      </c>
      <c r="D1076" s="19" t="str">
        <f>"Q"&amp;ROUNDUP(MONTH(SalesDataTable[[#This Row],[Order Date]])/3,0)</f>
        <v>Q2</v>
      </c>
      <c r="E1076" s="17">
        <f>MONTH(SalesDataTable[[#This Row],[Order Date]])</f>
        <v>6</v>
      </c>
      <c r="F1076" s="19" t="str">
        <f>TEXT(SalesDataTable[[#This Row],[Order Date]],"MMM")</f>
        <v>Jun</v>
      </c>
      <c r="G1076" s="4" t="s">
        <v>6</v>
      </c>
      <c r="H1076" s="4" t="s">
        <v>27</v>
      </c>
      <c r="I1076" s="4" t="s">
        <v>2</v>
      </c>
      <c r="J1076" s="4" t="s">
        <v>16</v>
      </c>
      <c r="K1076" s="4" t="s">
        <v>14</v>
      </c>
      <c r="L1076" s="4" t="s">
        <v>15</v>
      </c>
      <c r="M1076" s="8">
        <v>1</v>
      </c>
      <c r="N1076" s="5">
        <v>36.299999999999997</v>
      </c>
      <c r="O1076" s="6">
        <v>0.1</v>
      </c>
      <c r="P1076" s="5">
        <v>13.69</v>
      </c>
      <c r="Q1076" s="5">
        <f t="shared" si="64"/>
        <v>32.67</v>
      </c>
      <c r="R1076" s="5">
        <f t="shared" si="65"/>
        <v>13.69</v>
      </c>
      <c r="S1076" s="5">
        <f t="shared" si="66"/>
        <v>18.980000000000004</v>
      </c>
      <c r="T1076" s="7">
        <f t="shared" si="67"/>
        <v>0.58096112641567199</v>
      </c>
    </row>
    <row r="1077" spans="1:20" ht="15.6">
      <c r="A1077" s="2">
        <v>1612</v>
      </c>
      <c r="B1077" s="3">
        <v>46185</v>
      </c>
      <c r="C1077" s="17">
        <f>YEAR(SalesDataTable[[#This Row],[Order Date]])</f>
        <v>2026</v>
      </c>
      <c r="D1077" s="19" t="str">
        <f>"Q"&amp;ROUNDUP(MONTH(SalesDataTable[[#This Row],[Order Date]])/3,0)</f>
        <v>Q2</v>
      </c>
      <c r="E1077" s="17">
        <f>MONTH(SalesDataTable[[#This Row],[Order Date]])</f>
        <v>6</v>
      </c>
      <c r="F1077" s="19" t="str">
        <f>TEXT(SalesDataTable[[#This Row],[Order Date]],"MMM")</f>
        <v>Jun</v>
      </c>
      <c r="G1077" s="4" t="s">
        <v>11</v>
      </c>
      <c r="H1077" s="4" t="s">
        <v>52</v>
      </c>
      <c r="I1077" s="4" t="s">
        <v>2</v>
      </c>
      <c r="J1077" s="4" t="s">
        <v>13</v>
      </c>
      <c r="K1077" s="4" t="s">
        <v>23</v>
      </c>
      <c r="L1077" s="4" t="s">
        <v>51</v>
      </c>
      <c r="M1077" s="8">
        <v>2</v>
      </c>
      <c r="N1077" s="5">
        <v>120.64</v>
      </c>
      <c r="O1077" s="6">
        <v>0</v>
      </c>
      <c r="P1077" s="5">
        <v>61.66</v>
      </c>
      <c r="Q1077" s="5">
        <f t="shared" si="64"/>
        <v>241.28</v>
      </c>
      <c r="R1077" s="5">
        <f t="shared" si="65"/>
        <v>123.32</v>
      </c>
      <c r="S1077" s="5">
        <f t="shared" si="66"/>
        <v>117.96000000000001</v>
      </c>
      <c r="T1077" s="7">
        <f t="shared" si="67"/>
        <v>0.48889257294429711</v>
      </c>
    </row>
    <row r="1078" spans="1:20" ht="15.6">
      <c r="A1078" s="2">
        <v>1704</v>
      </c>
      <c r="B1078" s="3">
        <v>46185</v>
      </c>
      <c r="C1078" s="17">
        <f>YEAR(SalesDataTable[[#This Row],[Order Date]])</f>
        <v>2026</v>
      </c>
      <c r="D1078" s="19" t="str">
        <f>"Q"&amp;ROUNDUP(MONTH(SalesDataTable[[#This Row],[Order Date]])/3,0)</f>
        <v>Q2</v>
      </c>
      <c r="E1078" s="17">
        <f>MONTH(SalesDataTable[[#This Row],[Order Date]])</f>
        <v>6</v>
      </c>
      <c r="F1078" s="19" t="str">
        <f>TEXT(SalesDataTable[[#This Row],[Order Date]],"MMM")</f>
        <v>Jun</v>
      </c>
      <c r="G1078" s="4" t="s">
        <v>11</v>
      </c>
      <c r="H1078" s="4" t="s">
        <v>52</v>
      </c>
      <c r="I1078" s="4" t="s">
        <v>2</v>
      </c>
      <c r="J1078" s="4" t="s">
        <v>3</v>
      </c>
      <c r="K1078" s="4" t="s">
        <v>14</v>
      </c>
      <c r="L1078" s="4" t="s">
        <v>32</v>
      </c>
      <c r="M1078" s="8">
        <v>1</v>
      </c>
      <c r="N1078" s="5">
        <v>47.07</v>
      </c>
      <c r="O1078" s="6">
        <v>0</v>
      </c>
      <c r="P1078" s="5">
        <v>18.7</v>
      </c>
      <c r="Q1078" s="5">
        <f t="shared" si="64"/>
        <v>47.07</v>
      </c>
      <c r="R1078" s="5">
        <f t="shared" si="65"/>
        <v>18.7</v>
      </c>
      <c r="S1078" s="5">
        <f t="shared" si="66"/>
        <v>28.37</v>
      </c>
      <c r="T1078" s="7">
        <f t="shared" si="67"/>
        <v>0.60271935415338862</v>
      </c>
    </row>
    <row r="1079" spans="1:20" ht="15.6">
      <c r="A1079" s="2">
        <v>1857</v>
      </c>
      <c r="B1079" s="3">
        <v>46185</v>
      </c>
      <c r="C1079" s="17">
        <f>YEAR(SalesDataTable[[#This Row],[Order Date]])</f>
        <v>2026</v>
      </c>
      <c r="D1079" s="19" t="str">
        <f>"Q"&amp;ROUNDUP(MONTH(SalesDataTable[[#This Row],[Order Date]])/3,0)</f>
        <v>Q2</v>
      </c>
      <c r="E1079" s="17">
        <f>MONTH(SalesDataTable[[#This Row],[Order Date]])</f>
        <v>6</v>
      </c>
      <c r="F1079" s="19" t="str">
        <f>TEXT(SalesDataTable[[#This Row],[Order Date]],"MMM")</f>
        <v>Jun</v>
      </c>
      <c r="G1079" s="4" t="s">
        <v>11</v>
      </c>
      <c r="H1079" s="4" t="s">
        <v>18</v>
      </c>
      <c r="I1079" s="4" t="s">
        <v>28</v>
      </c>
      <c r="J1079" s="4" t="s">
        <v>16</v>
      </c>
      <c r="K1079" s="4" t="s">
        <v>9</v>
      </c>
      <c r="L1079" s="4" t="s">
        <v>37</v>
      </c>
      <c r="M1079" s="8">
        <v>2</v>
      </c>
      <c r="N1079" s="5">
        <v>154.94</v>
      </c>
      <c r="O1079" s="6">
        <v>0.05</v>
      </c>
      <c r="P1079" s="5">
        <v>77.260000000000005</v>
      </c>
      <c r="Q1079" s="5">
        <f t="shared" si="64"/>
        <v>294.38599999999997</v>
      </c>
      <c r="R1079" s="5">
        <f t="shared" si="65"/>
        <v>154.52000000000001</v>
      </c>
      <c r="S1079" s="5">
        <f t="shared" si="66"/>
        <v>139.86599999999996</v>
      </c>
      <c r="T1079" s="7">
        <f t="shared" si="67"/>
        <v>0.47511090880680457</v>
      </c>
    </row>
    <row r="1080" spans="1:20" ht="15.6">
      <c r="A1080" s="2">
        <v>1888</v>
      </c>
      <c r="B1080" s="3">
        <v>46185</v>
      </c>
      <c r="C1080" s="17">
        <f>YEAR(SalesDataTable[[#This Row],[Order Date]])</f>
        <v>2026</v>
      </c>
      <c r="D1080" s="19" t="str">
        <f>"Q"&amp;ROUNDUP(MONTH(SalesDataTable[[#This Row],[Order Date]])/3,0)</f>
        <v>Q2</v>
      </c>
      <c r="E1080" s="17">
        <f>MONTH(SalesDataTable[[#This Row],[Order Date]])</f>
        <v>6</v>
      </c>
      <c r="F1080" s="19" t="str">
        <f>TEXT(SalesDataTable[[#This Row],[Order Date]],"MMM")</f>
        <v>Jun</v>
      </c>
      <c r="G1080" s="4" t="s">
        <v>6</v>
      </c>
      <c r="H1080" s="4" t="s">
        <v>43</v>
      </c>
      <c r="I1080" s="4" t="s">
        <v>2</v>
      </c>
      <c r="J1080" s="4" t="s">
        <v>3</v>
      </c>
      <c r="K1080" s="4" t="s">
        <v>14</v>
      </c>
      <c r="L1080" s="4" t="s">
        <v>32</v>
      </c>
      <c r="M1080" s="8">
        <v>1</v>
      </c>
      <c r="N1080" s="5">
        <v>45.97</v>
      </c>
      <c r="O1080" s="6">
        <v>0.05</v>
      </c>
      <c r="P1080" s="5">
        <v>18.41</v>
      </c>
      <c r="Q1080" s="5">
        <f t="shared" si="64"/>
        <v>43.671499999999995</v>
      </c>
      <c r="R1080" s="5">
        <f t="shared" si="65"/>
        <v>18.41</v>
      </c>
      <c r="S1080" s="5">
        <f t="shared" si="66"/>
        <v>25.261499999999995</v>
      </c>
      <c r="T1080" s="7">
        <f t="shared" si="67"/>
        <v>0.57844360738696854</v>
      </c>
    </row>
    <row r="1081" spans="1:20" ht="15.6">
      <c r="A1081" s="2">
        <v>2683</v>
      </c>
      <c r="B1081" s="3">
        <v>46185</v>
      </c>
      <c r="C1081" s="17">
        <f>YEAR(SalesDataTable[[#This Row],[Order Date]])</f>
        <v>2026</v>
      </c>
      <c r="D1081" s="19" t="str">
        <f>"Q"&amp;ROUNDUP(MONTH(SalesDataTable[[#This Row],[Order Date]])/3,0)</f>
        <v>Q2</v>
      </c>
      <c r="E1081" s="17">
        <f>MONTH(SalesDataTable[[#This Row],[Order Date]])</f>
        <v>6</v>
      </c>
      <c r="F1081" s="19" t="str">
        <f>TEXT(SalesDataTable[[#This Row],[Order Date]],"MMM")</f>
        <v>Jun</v>
      </c>
      <c r="G1081" s="4" t="s">
        <v>20</v>
      </c>
      <c r="H1081" s="4" t="s">
        <v>33</v>
      </c>
      <c r="I1081" s="4" t="s">
        <v>2</v>
      </c>
      <c r="J1081" s="4" t="s">
        <v>3</v>
      </c>
      <c r="K1081" s="4" t="s">
        <v>23</v>
      </c>
      <c r="L1081" s="4" t="s">
        <v>29</v>
      </c>
      <c r="M1081" s="8">
        <v>1</v>
      </c>
      <c r="N1081" s="5">
        <v>198.64</v>
      </c>
      <c r="O1081" s="6">
        <v>0.05</v>
      </c>
      <c r="P1081" s="5">
        <v>101.89</v>
      </c>
      <c r="Q1081" s="5">
        <f t="shared" si="64"/>
        <v>188.70799999999997</v>
      </c>
      <c r="R1081" s="5">
        <f t="shared" si="65"/>
        <v>101.89</v>
      </c>
      <c r="S1081" s="5">
        <f t="shared" si="66"/>
        <v>86.817999999999969</v>
      </c>
      <c r="T1081" s="7">
        <f t="shared" si="67"/>
        <v>0.46006528605040581</v>
      </c>
    </row>
    <row r="1082" spans="1:20" ht="15.6">
      <c r="A1082" s="2">
        <v>4211</v>
      </c>
      <c r="B1082" s="3">
        <v>46185</v>
      </c>
      <c r="C1082" s="17">
        <f>YEAR(SalesDataTable[[#This Row],[Order Date]])</f>
        <v>2026</v>
      </c>
      <c r="D1082" s="19" t="str">
        <f>"Q"&amp;ROUNDUP(MONTH(SalesDataTable[[#This Row],[Order Date]])/3,0)</f>
        <v>Q2</v>
      </c>
      <c r="E1082" s="17">
        <f>MONTH(SalesDataTable[[#This Row],[Order Date]])</f>
        <v>6</v>
      </c>
      <c r="F1082" s="19" t="str">
        <f>TEXT(SalesDataTable[[#This Row],[Order Date]],"MMM")</f>
        <v>Jun</v>
      </c>
      <c r="G1082" s="4" t="s">
        <v>11</v>
      </c>
      <c r="H1082" s="4" t="s">
        <v>18</v>
      </c>
      <c r="I1082" s="4" t="s">
        <v>2</v>
      </c>
      <c r="J1082" s="4" t="s">
        <v>13</v>
      </c>
      <c r="K1082" s="4" t="s">
        <v>14</v>
      </c>
      <c r="L1082" s="4" t="s">
        <v>48</v>
      </c>
      <c r="M1082" s="8">
        <v>5</v>
      </c>
      <c r="N1082" s="5">
        <v>168.57</v>
      </c>
      <c r="O1082" s="6">
        <v>0</v>
      </c>
      <c r="P1082" s="5">
        <v>88.65</v>
      </c>
      <c r="Q1082" s="5">
        <f t="shared" si="64"/>
        <v>842.84999999999991</v>
      </c>
      <c r="R1082" s="5">
        <f t="shared" si="65"/>
        <v>443.25</v>
      </c>
      <c r="S1082" s="5">
        <f t="shared" si="66"/>
        <v>399.59999999999991</v>
      </c>
      <c r="T1082" s="7">
        <f t="shared" si="67"/>
        <v>0.47410571276027758</v>
      </c>
    </row>
    <row r="1083" spans="1:20" ht="15.6">
      <c r="A1083" s="2">
        <v>4353</v>
      </c>
      <c r="B1083" s="3">
        <v>46185</v>
      </c>
      <c r="C1083" s="17">
        <f>YEAR(SalesDataTable[[#This Row],[Order Date]])</f>
        <v>2026</v>
      </c>
      <c r="D1083" s="19" t="str">
        <f>"Q"&amp;ROUNDUP(MONTH(SalesDataTable[[#This Row],[Order Date]])/3,0)</f>
        <v>Q2</v>
      </c>
      <c r="E1083" s="17">
        <f>MONTH(SalesDataTable[[#This Row],[Order Date]])</f>
        <v>6</v>
      </c>
      <c r="F1083" s="19" t="str">
        <f>TEXT(SalesDataTable[[#This Row],[Order Date]],"MMM")</f>
        <v>Jun</v>
      </c>
      <c r="G1083" s="4" t="s">
        <v>6</v>
      </c>
      <c r="H1083" s="4" t="s">
        <v>27</v>
      </c>
      <c r="I1083" s="4" t="s">
        <v>19</v>
      </c>
      <c r="J1083" s="4" t="s">
        <v>13</v>
      </c>
      <c r="K1083" s="4" t="s">
        <v>14</v>
      </c>
      <c r="L1083" s="4" t="s">
        <v>15</v>
      </c>
      <c r="M1083" s="8">
        <v>1</v>
      </c>
      <c r="N1083" s="5">
        <v>36.65</v>
      </c>
      <c r="O1083" s="6">
        <v>0</v>
      </c>
      <c r="P1083" s="5">
        <v>13.97</v>
      </c>
      <c r="Q1083" s="5">
        <f t="shared" si="64"/>
        <v>36.65</v>
      </c>
      <c r="R1083" s="5">
        <f t="shared" si="65"/>
        <v>13.97</v>
      </c>
      <c r="S1083" s="5">
        <f t="shared" si="66"/>
        <v>22.68</v>
      </c>
      <c r="T1083" s="7">
        <f t="shared" si="67"/>
        <v>0.61882673942701227</v>
      </c>
    </row>
    <row r="1084" spans="1:20" ht="15.6">
      <c r="A1084" s="2">
        <v>5020</v>
      </c>
      <c r="B1084" s="3">
        <v>46185</v>
      </c>
      <c r="C1084" s="17">
        <f>YEAR(SalesDataTable[[#This Row],[Order Date]])</f>
        <v>2026</v>
      </c>
      <c r="D1084" s="19" t="str">
        <f>"Q"&amp;ROUNDUP(MONTH(SalesDataTable[[#This Row],[Order Date]])/3,0)</f>
        <v>Q2</v>
      </c>
      <c r="E1084" s="17">
        <f>MONTH(SalesDataTable[[#This Row],[Order Date]])</f>
        <v>6</v>
      </c>
      <c r="F1084" s="19" t="str">
        <f>TEXT(SalesDataTable[[#This Row],[Order Date]],"MMM")</f>
        <v>Jun</v>
      </c>
      <c r="G1084" s="4" t="s">
        <v>11</v>
      </c>
      <c r="H1084" s="4" t="s">
        <v>25</v>
      </c>
      <c r="I1084" s="4" t="s">
        <v>19</v>
      </c>
      <c r="J1084" s="4" t="s">
        <v>3</v>
      </c>
      <c r="K1084" s="4" t="s">
        <v>14</v>
      </c>
      <c r="L1084" s="4" t="s">
        <v>15</v>
      </c>
      <c r="M1084" s="8">
        <v>2</v>
      </c>
      <c r="N1084" s="5">
        <v>35.450000000000003</v>
      </c>
      <c r="O1084" s="6">
        <v>0.05</v>
      </c>
      <c r="P1084" s="5">
        <v>13.39</v>
      </c>
      <c r="Q1084" s="5">
        <f t="shared" si="64"/>
        <v>67.355000000000004</v>
      </c>
      <c r="R1084" s="5">
        <f t="shared" si="65"/>
        <v>26.78</v>
      </c>
      <c r="S1084" s="5">
        <f t="shared" si="66"/>
        <v>40.575000000000003</v>
      </c>
      <c r="T1084" s="7">
        <f t="shared" si="67"/>
        <v>0.60240516665429444</v>
      </c>
    </row>
    <row r="1085" spans="1:20" ht="15.6">
      <c r="A1085" s="2">
        <v>564</v>
      </c>
      <c r="B1085" s="3">
        <v>46186</v>
      </c>
      <c r="C1085" s="17">
        <f>YEAR(SalesDataTable[[#This Row],[Order Date]])</f>
        <v>2026</v>
      </c>
      <c r="D1085" s="19" t="str">
        <f>"Q"&amp;ROUNDUP(MONTH(SalesDataTable[[#This Row],[Order Date]])/3,0)</f>
        <v>Q2</v>
      </c>
      <c r="E1085" s="17">
        <f>MONTH(SalesDataTable[[#This Row],[Order Date]])</f>
        <v>6</v>
      </c>
      <c r="F1085" s="19" t="str">
        <f>TEXT(SalesDataTable[[#This Row],[Order Date]],"MMM")</f>
        <v>Jun</v>
      </c>
      <c r="G1085" s="4" t="s">
        <v>11</v>
      </c>
      <c r="H1085" s="4" t="s">
        <v>25</v>
      </c>
      <c r="I1085" s="4" t="s">
        <v>19</v>
      </c>
      <c r="J1085" s="4" t="s">
        <v>13</v>
      </c>
      <c r="K1085" s="4" t="s">
        <v>14</v>
      </c>
      <c r="L1085" s="4" t="s">
        <v>32</v>
      </c>
      <c r="M1085" s="8">
        <v>3</v>
      </c>
      <c r="N1085" s="5">
        <v>45.82</v>
      </c>
      <c r="O1085" s="6">
        <v>0.1</v>
      </c>
      <c r="P1085" s="5">
        <v>18.61</v>
      </c>
      <c r="Q1085" s="5">
        <f t="shared" si="64"/>
        <v>123.71400000000001</v>
      </c>
      <c r="R1085" s="5">
        <f t="shared" si="65"/>
        <v>55.83</v>
      </c>
      <c r="S1085" s="5">
        <f t="shared" si="66"/>
        <v>67.884000000000015</v>
      </c>
      <c r="T1085" s="7">
        <f t="shared" si="67"/>
        <v>0.54871720258014456</v>
      </c>
    </row>
    <row r="1086" spans="1:20" ht="15.6">
      <c r="A1086" s="2">
        <v>736</v>
      </c>
      <c r="B1086" s="3">
        <v>46186</v>
      </c>
      <c r="C1086" s="17">
        <f>YEAR(SalesDataTable[[#This Row],[Order Date]])</f>
        <v>2026</v>
      </c>
      <c r="D1086" s="19" t="str">
        <f>"Q"&amp;ROUNDUP(MONTH(SalesDataTable[[#This Row],[Order Date]])/3,0)</f>
        <v>Q2</v>
      </c>
      <c r="E1086" s="17">
        <f>MONTH(SalesDataTable[[#This Row],[Order Date]])</f>
        <v>6</v>
      </c>
      <c r="F1086" s="19" t="str">
        <f>TEXT(SalesDataTable[[#This Row],[Order Date]],"MMM")</f>
        <v>Jun</v>
      </c>
      <c r="G1086" s="4" t="s">
        <v>20</v>
      </c>
      <c r="H1086" s="4" t="s">
        <v>47</v>
      </c>
      <c r="I1086" s="4" t="s">
        <v>19</v>
      </c>
      <c r="J1086" s="4" t="s">
        <v>16</v>
      </c>
      <c r="K1086" s="4" t="s">
        <v>9</v>
      </c>
      <c r="L1086" s="4" t="s">
        <v>37</v>
      </c>
      <c r="M1086" s="8">
        <v>1</v>
      </c>
      <c r="N1086" s="5">
        <v>152.78</v>
      </c>
      <c r="O1086" s="6">
        <v>0</v>
      </c>
      <c r="P1086" s="5">
        <v>78.540000000000006</v>
      </c>
      <c r="Q1086" s="5">
        <f t="shared" si="64"/>
        <v>152.78</v>
      </c>
      <c r="R1086" s="5">
        <f t="shared" si="65"/>
        <v>78.540000000000006</v>
      </c>
      <c r="S1086" s="5">
        <f t="shared" si="66"/>
        <v>74.239999999999995</v>
      </c>
      <c r="T1086" s="7">
        <f t="shared" si="67"/>
        <v>0.48592747741851022</v>
      </c>
    </row>
    <row r="1087" spans="1:20" ht="15.6">
      <c r="A1087" s="2">
        <v>1300</v>
      </c>
      <c r="B1087" s="3">
        <v>46186</v>
      </c>
      <c r="C1087" s="17">
        <f>YEAR(SalesDataTable[[#This Row],[Order Date]])</f>
        <v>2026</v>
      </c>
      <c r="D1087" s="19" t="str">
        <f>"Q"&amp;ROUNDUP(MONTH(SalesDataTable[[#This Row],[Order Date]])/3,0)</f>
        <v>Q2</v>
      </c>
      <c r="E1087" s="17">
        <f>MONTH(SalesDataTable[[#This Row],[Order Date]])</f>
        <v>6</v>
      </c>
      <c r="F1087" s="19" t="str">
        <f>TEXT(SalesDataTable[[#This Row],[Order Date]],"MMM")</f>
        <v>Jun</v>
      </c>
      <c r="G1087" s="4" t="s">
        <v>6</v>
      </c>
      <c r="H1087" s="4" t="s">
        <v>27</v>
      </c>
      <c r="I1087" s="4" t="s">
        <v>2</v>
      </c>
      <c r="J1087" s="4" t="s">
        <v>13</v>
      </c>
      <c r="K1087" s="4" t="s">
        <v>4</v>
      </c>
      <c r="L1087" s="4" t="s">
        <v>22</v>
      </c>
      <c r="M1087" s="8">
        <v>1</v>
      </c>
      <c r="N1087" s="5">
        <v>49.76</v>
      </c>
      <c r="O1087" s="6">
        <v>0.05</v>
      </c>
      <c r="P1087" s="5">
        <v>22.58</v>
      </c>
      <c r="Q1087" s="5">
        <f t="shared" si="64"/>
        <v>47.271999999999998</v>
      </c>
      <c r="R1087" s="5">
        <f t="shared" si="65"/>
        <v>22.58</v>
      </c>
      <c r="S1087" s="5">
        <f t="shared" si="66"/>
        <v>24.692</v>
      </c>
      <c r="T1087" s="7">
        <f t="shared" si="67"/>
        <v>0.52233880521238796</v>
      </c>
    </row>
    <row r="1088" spans="1:20" ht="15.6">
      <c r="A1088" s="2">
        <v>1948</v>
      </c>
      <c r="B1088" s="3">
        <v>46186</v>
      </c>
      <c r="C1088" s="17">
        <f>YEAR(SalesDataTable[[#This Row],[Order Date]])</f>
        <v>2026</v>
      </c>
      <c r="D1088" s="19" t="str">
        <f>"Q"&amp;ROUNDUP(MONTH(SalesDataTable[[#This Row],[Order Date]])/3,0)</f>
        <v>Q2</v>
      </c>
      <c r="E1088" s="17">
        <f>MONTH(SalesDataTable[[#This Row],[Order Date]])</f>
        <v>6</v>
      </c>
      <c r="F1088" s="19" t="str">
        <f>TEXT(SalesDataTable[[#This Row],[Order Date]],"MMM")</f>
        <v>Jun</v>
      </c>
      <c r="G1088" s="4" t="s">
        <v>20</v>
      </c>
      <c r="H1088" s="4" t="s">
        <v>33</v>
      </c>
      <c r="I1088" s="4" t="s">
        <v>19</v>
      </c>
      <c r="J1088" s="4" t="s">
        <v>13</v>
      </c>
      <c r="K1088" s="4" t="s">
        <v>9</v>
      </c>
      <c r="L1088" s="4" t="s">
        <v>37</v>
      </c>
      <c r="M1088" s="8">
        <v>1</v>
      </c>
      <c r="N1088" s="5">
        <v>157.6</v>
      </c>
      <c r="O1088" s="6">
        <v>0.05</v>
      </c>
      <c r="P1088" s="5">
        <v>79.34</v>
      </c>
      <c r="Q1088" s="5">
        <f t="shared" si="64"/>
        <v>149.72</v>
      </c>
      <c r="R1088" s="5">
        <f t="shared" si="65"/>
        <v>79.34</v>
      </c>
      <c r="S1088" s="5">
        <f t="shared" si="66"/>
        <v>70.38</v>
      </c>
      <c r="T1088" s="7">
        <f t="shared" si="67"/>
        <v>0.47007747795885652</v>
      </c>
    </row>
    <row r="1089" spans="1:20" ht="15.6">
      <c r="A1089" s="2">
        <v>2272</v>
      </c>
      <c r="B1089" s="3">
        <v>46186</v>
      </c>
      <c r="C1089" s="17">
        <f>YEAR(SalesDataTable[[#This Row],[Order Date]])</f>
        <v>2026</v>
      </c>
      <c r="D1089" s="19" t="str">
        <f>"Q"&amp;ROUNDUP(MONTH(SalesDataTable[[#This Row],[Order Date]])/3,0)</f>
        <v>Q2</v>
      </c>
      <c r="E1089" s="17">
        <f>MONTH(SalesDataTable[[#This Row],[Order Date]])</f>
        <v>6</v>
      </c>
      <c r="F1089" s="19" t="str">
        <f>TEXT(SalesDataTable[[#This Row],[Order Date]],"MMM")</f>
        <v>Jun</v>
      </c>
      <c r="G1089" s="4" t="s">
        <v>20</v>
      </c>
      <c r="H1089" s="4" t="s">
        <v>33</v>
      </c>
      <c r="I1089" s="4" t="s">
        <v>2</v>
      </c>
      <c r="J1089" s="4" t="s">
        <v>3</v>
      </c>
      <c r="K1089" s="4" t="s">
        <v>34</v>
      </c>
      <c r="L1089" s="4" t="s">
        <v>38</v>
      </c>
      <c r="M1089" s="8">
        <v>1</v>
      </c>
      <c r="N1089" s="5">
        <v>125.01</v>
      </c>
      <c r="O1089" s="6">
        <v>0.15</v>
      </c>
      <c r="P1089" s="5">
        <v>70.39</v>
      </c>
      <c r="Q1089" s="5">
        <f t="shared" si="64"/>
        <v>106.2585</v>
      </c>
      <c r="R1089" s="5">
        <f t="shared" si="65"/>
        <v>70.39</v>
      </c>
      <c r="S1089" s="5">
        <f t="shared" si="66"/>
        <v>35.868499999999997</v>
      </c>
      <c r="T1089" s="7">
        <f t="shared" si="67"/>
        <v>0.33755887764272974</v>
      </c>
    </row>
    <row r="1090" spans="1:20" ht="15.6">
      <c r="A1090" s="2">
        <v>2680</v>
      </c>
      <c r="B1090" s="3">
        <v>46186</v>
      </c>
      <c r="C1090" s="17">
        <f>YEAR(SalesDataTable[[#This Row],[Order Date]])</f>
        <v>2026</v>
      </c>
      <c r="D1090" s="19" t="str">
        <f>"Q"&amp;ROUNDUP(MONTH(SalesDataTable[[#This Row],[Order Date]])/3,0)</f>
        <v>Q2</v>
      </c>
      <c r="E1090" s="17">
        <f>MONTH(SalesDataTable[[#This Row],[Order Date]])</f>
        <v>6</v>
      </c>
      <c r="F1090" s="19" t="str">
        <f>TEXT(SalesDataTable[[#This Row],[Order Date]],"MMM")</f>
        <v>Jun</v>
      </c>
      <c r="G1090" s="4" t="s">
        <v>6</v>
      </c>
      <c r="H1090" s="4" t="s">
        <v>49</v>
      </c>
      <c r="I1090" s="4" t="s">
        <v>2</v>
      </c>
      <c r="J1090" s="4" t="s">
        <v>3</v>
      </c>
      <c r="K1090" s="4" t="s">
        <v>9</v>
      </c>
      <c r="L1090" s="4" t="s">
        <v>10</v>
      </c>
      <c r="M1090" s="8">
        <v>1</v>
      </c>
      <c r="N1090" s="5">
        <v>93.59</v>
      </c>
      <c r="O1090" s="6">
        <v>0.15</v>
      </c>
      <c r="P1090" s="5">
        <v>46.48</v>
      </c>
      <c r="Q1090" s="5">
        <f t="shared" ref="Q1090:Q1153" si="68">M1090*N1090*(1-O1090)</f>
        <v>79.551500000000004</v>
      </c>
      <c r="R1090" s="5">
        <f t="shared" ref="R1090:R1153" si="69">M1090*P1090</f>
        <v>46.48</v>
      </c>
      <c r="S1090" s="5">
        <f t="shared" ref="S1090:S1153" si="70">Q1090-R1090</f>
        <v>33.071500000000007</v>
      </c>
      <c r="T1090" s="7">
        <f t="shared" ref="T1090:T1153" si="71">IFERROR(S1090/Q1090,0)</f>
        <v>0.41572440494522422</v>
      </c>
    </row>
    <row r="1091" spans="1:20" ht="15.6">
      <c r="A1091" s="2">
        <v>4178</v>
      </c>
      <c r="B1091" s="3">
        <v>46186</v>
      </c>
      <c r="C1091" s="17">
        <f>YEAR(SalesDataTable[[#This Row],[Order Date]])</f>
        <v>2026</v>
      </c>
      <c r="D1091" s="19" t="str">
        <f>"Q"&amp;ROUNDUP(MONTH(SalesDataTable[[#This Row],[Order Date]])/3,0)</f>
        <v>Q2</v>
      </c>
      <c r="E1091" s="17">
        <f>MONTH(SalesDataTable[[#This Row],[Order Date]])</f>
        <v>6</v>
      </c>
      <c r="F1091" s="19" t="str">
        <f>TEXT(SalesDataTable[[#This Row],[Order Date]],"MMM")</f>
        <v>Jun</v>
      </c>
      <c r="G1091" s="4" t="s">
        <v>11</v>
      </c>
      <c r="H1091" s="4" t="s">
        <v>12</v>
      </c>
      <c r="I1091" s="4" t="s">
        <v>19</v>
      </c>
      <c r="J1091" s="4" t="s">
        <v>3</v>
      </c>
      <c r="K1091" s="4" t="s">
        <v>9</v>
      </c>
      <c r="L1091" s="4" t="s">
        <v>17</v>
      </c>
      <c r="M1091" s="8">
        <v>4</v>
      </c>
      <c r="N1091" s="5">
        <v>143.9</v>
      </c>
      <c r="O1091" s="6">
        <v>0.05</v>
      </c>
      <c r="P1091" s="5">
        <v>79.709999999999994</v>
      </c>
      <c r="Q1091" s="5">
        <f t="shared" si="68"/>
        <v>546.82000000000005</v>
      </c>
      <c r="R1091" s="5">
        <f t="shared" si="69"/>
        <v>318.83999999999997</v>
      </c>
      <c r="S1091" s="5">
        <f t="shared" si="70"/>
        <v>227.98000000000008</v>
      </c>
      <c r="T1091" s="7">
        <f t="shared" si="71"/>
        <v>0.41691964448996022</v>
      </c>
    </row>
    <row r="1092" spans="1:20" ht="15.6">
      <c r="A1092" s="2">
        <v>4272</v>
      </c>
      <c r="B1092" s="3">
        <v>46186</v>
      </c>
      <c r="C1092" s="17">
        <f>YEAR(SalesDataTable[[#This Row],[Order Date]])</f>
        <v>2026</v>
      </c>
      <c r="D1092" s="19" t="str">
        <f>"Q"&amp;ROUNDUP(MONTH(SalesDataTable[[#This Row],[Order Date]])/3,0)</f>
        <v>Q2</v>
      </c>
      <c r="E1092" s="17">
        <f>MONTH(SalesDataTable[[#This Row],[Order Date]])</f>
        <v>6</v>
      </c>
      <c r="F1092" s="19" t="str">
        <f>TEXT(SalesDataTable[[#This Row],[Order Date]],"MMM")</f>
        <v>Jun</v>
      </c>
      <c r="G1092" s="4" t="s">
        <v>20</v>
      </c>
      <c r="H1092" s="4" t="s">
        <v>31</v>
      </c>
      <c r="I1092" s="4" t="s">
        <v>28</v>
      </c>
      <c r="J1092" s="4" t="s">
        <v>3</v>
      </c>
      <c r="K1092" s="4" t="s">
        <v>23</v>
      </c>
      <c r="L1092" s="4" t="s">
        <v>29</v>
      </c>
      <c r="M1092" s="8">
        <v>4</v>
      </c>
      <c r="N1092" s="5">
        <v>190.97</v>
      </c>
      <c r="O1092" s="6">
        <v>0</v>
      </c>
      <c r="P1092" s="5">
        <v>103.36</v>
      </c>
      <c r="Q1092" s="5">
        <f t="shared" si="68"/>
        <v>763.88</v>
      </c>
      <c r="R1092" s="5">
        <f t="shared" si="69"/>
        <v>413.44</v>
      </c>
      <c r="S1092" s="5">
        <f t="shared" si="70"/>
        <v>350.44</v>
      </c>
      <c r="T1092" s="7">
        <f t="shared" si="71"/>
        <v>0.45876315651673039</v>
      </c>
    </row>
    <row r="1093" spans="1:20" ht="15.6">
      <c r="A1093" s="2">
        <v>4713</v>
      </c>
      <c r="B1093" s="3">
        <v>46186</v>
      </c>
      <c r="C1093" s="17">
        <f>YEAR(SalesDataTable[[#This Row],[Order Date]])</f>
        <v>2026</v>
      </c>
      <c r="D1093" s="19" t="str">
        <f>"Q"&amp;ROUNDUP(MONTH(SalesDataTable[[#This Row],[Order Date]])/3,0)</f>
        <v>Q2</v>
      </c>
      <c r="E1093" s="17">
        <f>MONTH(SalesDataTable[[#This Row],[Order Date]])</f>
        <v>6</v>
      </c>
      <c r="F1093" s="19" t="str">
        <f>TEXT(SalesDataTable[[#This Row],[Order Date]],"MMM")</f>
        <v>Jun</v>
      </c>
      <c r="G1093" s="4" t="s">
        <v>20</v>
      </c>
      <c r="H1093" s="4" t="s">
        <v>47</v>
      </c>
      <c r="I1093" s="4" t="s">
        <v>19</v>
      </c>
      <c r="J1093" s="4" t="s">
        <v>16</v>
      </c>
      <c r="K1093" s="4" t="s">
        <v>34</v>
      </c>
      <c r="L1093" s="4" t="s">
        <v>42</v>
      </c>
      <c r="M1093" s="8">
        <v>1</v>
      </c>
      <c r="N1093" s="5">
        <v>35.78</v>
      </c>
      <c r="O1093" s="6">
        <v>0</v>
      </c>
      <c r="P1093" s="5">
        <v>14</v>
      </c>
      <c r="Q1093" s="5">
        <f t="shared" si="68"/>
        <v>35.78</v>
      </c>
      <c r="R1093" s="5">
        <f t="shared" si="69"/>
        <v>14</v>
      </c>
      <c r="S1093" s="5">
        <f t="shared" si="70"/>
        <v>21.78</v>
      </c>
      <c r="T1093" s="7">
        <f t="shared" si="71"/>
        <v>0.60871995528228062</v>
      </c>
    </row>
    <row r="1094" spans="1:20" ht="15.6">
      <c r="A1094" s="2">
        <v>5166</v>
      </c>
      <c r="B1094" s="3">
        <v>46186</v>
      </c>
      <c r="C1094" s="17">
        <f>YEAR(SalesDataTable[[#This Row],[Order Date]])</f>
        <v>2026</v>
      </c>
      <c r="D1094" s="19" t="str">
        <f>"Q"&amp;ROUNDUP(MONTH(SalesDataTable[[#This Row],[Order Date]])/3,0)</f>
        <v>Q2</v>
      </c>
      <c r="E1094" s="17">
        <f>MONTH(SalesDataTable[[#This Row],[Order Date]])</f>
        <v>6</v>
      </c>
      <c r="F1094" s="19" t="str">
        <f>TEXT(SalesDataTable[[#This Row],[Order Date]],"MMM")</f>
        <v>Jun</v>
      </c>
      <c r="G1094" s="4" t="s">
        <v>20</v>
      </c>
      <c r="H1094" s="4" t="s">
        <v>31</v>
      </c>
      <c r="I1094" s="4" t="s">
        <v>28</v>
      </c>
      <c r="J1094" s="4" t="s">
        <v>13</v>
      </c>
      <c r="K1094" s="4" t="s">
        <v>23</v>
      </c>
      <c r="L1094" s="4" t="s">
        <v>51</v>
      </c>
      <c r="M1094" s="8">
        <v>3</v>
      </c>
      <c r="N1094" s="5">
        <v>125.25</v>
      </c>
      <c r="O1094" s="6">
        <v>0.05</v>
      </c>
      <c r="P1094" s="5">
        <v>58.95</v>
      </c>
      <c r="Q1094" s="5">
        <f t="shared" si="68"/>
        <v>356.96249999999998</v>
      </c>
      <c r="R1094" s="5">
        <f t="shared" si="69"/>
        <v>176.85000000000002</v>
      </c>
      <c r="S1094" s="5">
        <f t="shared" si="70"/>
        <v>180.11249999999995</v>
      </c>
      <c r="T1094" s="7">
        <f t="shared" si="71"/>
        <v>0.50456980775291516</v>
      </c>
    </row>
    <row r="1095" spans="1:20" ht="15.6">
      <c r="A1095" s="2">
        <v>486</v>
      </c>
      <c r="B1095" s="3">
        <v>46187</v>
      </c>
      <c r="C1095" s="17">
        <f>YEAR(SalesDataTable[[#This Row],[Order Date]])</f>
        <v>2026</v>
      </c>
      <c r="D1095" s="19" t="str">
        <f>"Q"&amp;ROUNDUP(MONTH(SalesDataTable[[#This Row],[Order Date]])/3,0)</f>
        <v>Q2</v>
      </c>
      <c r="E1095" s="17">
        <f>MONTH(SalesDataTable[[#This Row],[Order Date]])</f>
        <v>6</v>
      </c>
      <c r="F1095" s="19" t="str">
        <f>TEXT(SalesDataTable[[#This Row],[Order Date]],"MMM")</f>
        <v>Jun</v>
      </c>
      <c r="G1095" s="4" t="s">
        <v>0</v>
      </c>
      <c r="H1095" s="4" t="s">
        <v>36</v>
      </c>
      <c r="I1095" s="4" t="s">
        <v>8</v>
      </c>
      <c r="J1095" s="4" t="s">
        <v>16</v>
      </c>
      <c r="K1095" s="4" t="s">
        <v>9</v>
      </c>
      <c r="L1095" s="4" t="s">
        <v>46</v>
      </c>
      <c r="M1095" s="8">
        <v>8</v>
      </c>
      <c r="N1095" s="5">
        <v>72.36</v>
      </c>
      <c r="O1095" s="6">
        <v>0.1</v>
      </c>
      <c r="P1095" s="5">
        <v>32.229999999999997</v>
      </c>
      <c r="Q1095" s="5">
        <f t="shared" si="68"/>
        <v>520.99199999999996</v>
      </c>
      <c r="R1095" s="5">
        <f t="shared" si="69"/>
        <v>257.83999999999997</v>
      </c>
      <c r="S1095" s="5">
        <f t="shared" si="70"/>
        <v>263.15199999999999</v>
      </c>
      <c r="T1095" s="7">
        <f t="shared" si="71"/>
        <v>0.5050979669553467</v>
      </c>
    </row>
    <row r="1096" spans="1:20" ht="15.6">
      <c r="A1096" s="2">
        <v>1507</v>
      </c>
      <c r="B1096" s="3">
        <v>46187</v>
      </c>
      <c r="C1096" s="17">
        <f>YEAR(SalesDataTable[[#This Row],[Order Date]])</f>
        <v>2026</v>
      </c>
      <c r="D1096" s="19" t="str">
        <f>"Q"&amp;ROUNDUP(MONTH(SalesDataTable[[#This Row],[Order Date]])/3,0)</f>
        <v>Q2</v>
      </c>
      <c r="E1096" s="17">
        <f>MONTH(SalesDataTable[[#This Row],[Order Date]])</f>
        <v>6</v>
      </c>
      <c r="F1096" s="19" t="str">
        <f>TEXT(SalesDataTable[[#This Row],[Order Date]],"MMM")</f>
        <v>Jun</v>
      </c>
      <c r="G1096" s="4" t="s">
        <v>0</v>
      </c>
      <c r="H1096" s="4" t="s">
        <v>50</v>
      </c>
      <c r="I1096" s="4" t="s">
        <v>19</v>
      </c>
      <c r="J1096" s="4" t="s">
        <v>3</v>
      </c>
      <c r="K1096" s="4" t="s">
        <v>14</v>
      </c>
      <c r="L1096" s="4" t="s">
        <v>48</v>
      </c>
      <c r="M1096" s="8">
        <v>1</v>
      </c>
      <c r="N1096" s="5">
        <v>162.51</v>
      </c>
      <c r="O1096" s="6">
        <v>0</v>
      </c>
      <c r="P1096" s="5">
        <v>88.29</v>
      </c>
      <c r="Q1096" s="5">
        <f t="shared" si="68"/>
        <v>162.51</v>
      </c>
      <c r="R1096" s="5">
        <f t="shared" si="69"/>
        <v>88.29</v>
      </c>
      <c r="S1096" s="5">
        <f t="shared" si="70"/>
        <v>74.219999999999985</v>
      </c>
      <c r="T1096" s="7">
        <f t="shared" si="71"/>
        <v>0.45671035628576695</v>
      </c>
    </row>
    <row r="1097" spans="1:20" ht="15.6">
      <c r="A1097" s="2">
        <v>1821</v>
      </c>
      <c r="B1097" s="3">
        <v>46187</v>
      </c>
      <c r="C1097" s="17">
        <f>YEAR(SalesDataTable[[#This Row],[Order Date]])</f>
        <v>2026</v>
      </c>
      <c r="D1097" s="19" t="str">
        <f>"Q"&amp;ROUNDUP(MONTH(SalesDataTable[[#This Row],[Order Date]])/3,0)</f>
        <v>Q2</v>
      </c>
      <c r="E1097" s="17">
        <f>MONTH(SalesDataTable[[#This Row],[Order Date]])</f>
        <v>6</v>
      </c>
      <c r="F1097" s="19" t="str">
        <f>TEXT(SalesDataTable[[#This Row],[Order Date]],"MMM")</f>
        <v>Jun</v>
      </c>
      <c r="G1097" s="4" t="s">
        <v>0</v>
      </c>
      <c r="H1097" s="4" t="s">
        <v>50</v>
      </c>
      <c r="I1097" s="4" t="s">
        <v>19</v>
      </c>
      <c r="J1097" s="4" t="s">
        <v>16</v>
      </c>
      <c r="K1097" s="4" t="s">
        <v>9</v>
      </c>
      <c r="L1097" s="4" t="s">
        <v>46</v>
      </c>
      <c r="M1097" s="8">
        <v>3</v>
      </c>
      <c r="N1097" s="5">
        <v>70.52</v>
      </c>
      <c r="O1097" s="6">
        <v>0</v>
      </c>
      <c r="P1097" s="5">
        <v>33.119999999999997</v>
      </c>
      <c r="Q1097" s="5">
        <f t="shared" si="68"/>
        <v>211.56</v>
      </c>
      <c r="R1097" s="5">
        <f t="shared" si="69"/>
        <v>99.359999999999985</v>
      </c>
      <c r="S1097" s="5">
        <f t="shared" si="70"/>
        <v>112.20000000000002</v>
      </c>
      <c r="T1097" s="7">
        <f t="shared" si="71"/>
        <v>0.53034600113442998</v>
      </c>
    </row>
    <row r="1098" spans="1:20" ht="15.6">
      <c r="A1098" s="2">
        <v>2588</v>
      </c>
      <c r="B1098" s="3">
        <v>46187</v>
      </c>
      <c r="C1098" s="17">
        <f>YEAR(SalesDataTable[[#This Row],[Order Date]])</f>
        <v>2026</v>
      </c>
      <c r="D1098" s="19" t="str">
        <f>"Q"&amp;ROUNDUP(MONTH(SalesDataTable[[#This Row],[Order Date]])/3,0)</f>
        <v>Q2</v>
      </c>
      <c r="E1098" s="17">
        <f>MONTH(SalesDataTable[[#This Row],[Order Date]])</f>
        <v>6</v>
      </c>
      <c r="F1098" s="19" t="str">
        <f>TEXT(SalesDataTable[[#This Row],[Order Date]],"MMM")</f>
        <v>Jun</v>
      </c>
      <c r="G1098" s="4" t="s">
        <v>20</v>
      </c>
      <c r="H1098" s="4" t="s">
        <v>33</v>
      </c>
      <c r="I1098" s="4" t="s">
        <v>28</v>
      </c>
      <c r="J1098" s="4" t="s">
        <v>3</v>
      </c>
      <c r="K1098" s="4" t="s">
        <v>9</v>
      </c>
      <c r="L1098" s="4" t="s">
        <v>10</v>
      </c>
      <c r="M1098" s="8">
        <v>1</v>
      </c>
      <c r="N1098" s="5">
        <v>90.28</v>
      </c>
      <c r="O1098" s="6">
        <v>0</v>
      </c>
      <c r="P1098" s="5">
        <v>46.04</v>
      </c>
      <c r="Q1098" s="5">
        <f t="shared" si="68"/>
        <v>90.28</v>
      </c>
      <c r="R1098" s="5">
        <f t="shared" si="69"/>
        <v>46.04</v>
      </c>
      <c r="S1098" s="5">
        <f t="shared" si="70"/>
        <v>44.24</v>
      </c>
      <c r="T1098" s="7">
        <f t="shared" si="71"/>
        <v>0.4900310146211786</v>
      </c>
    </row>
    <row r="1099" spans="1:20" ht="15.6">
      <c r="A1099" s="2">
        <v>2815</v>
      </c>
      <c r="B1099" s="3">
        <v>46187</v>
      </c>
      <c r="C1099" s="17">
        <f>YEAR(SalesDataTable[[#This Row],[Order Date]])</f>
        <v>2026</v>
      </c>
      <c r="D1099" s="19" t="str">
        <f>"Q"&amp;ROUNDUP(MONTH(SalesDataTable[[#This Row],[Order Date]])/3,0)</f>
        <v>Q2</v>
      </c>
      <c r="E1099" s="17">
        <f>MONTH(SalesDataTable[[#This Row],[Order Date]])</f>
        <v>6</v>
      </c>
      <c r="F1099" s="19" t="str">
        <f>TEXT(SalesDataTable[[#This Row],[Order Date]],"MMM")</f>
        <v>Jun</v>
      </c>
      <c r="G1099" s="4" t="s">
        <v>20</v>
      </c>
      <c r="H1099" s="4" t="s">
        <v>47</v>
      </c>
      <c r="I1099" s="4" t="s">
        <v>28</v>
      </c>
      <c r="J1099" s="4" t="s">
        <v>13</v>
      </c>
      <c r="K1099" s="4" t="s">
        <v>23</v>
      </c>
      <c r="L1099" s="4" t="s">
        <v>24</v>
      </c>
      <c r="M1099" s="8">
        <v>2</v>
      </c>
      <c r="N1099" s="5">
        <v>342.25</v>
      </c>
      <c r="O1099" s="6">
        <v>0</v>
      </c>
      <c r="P1099" s="5">
        <v>196.86</v>
      </c>
      <c r="Q1099" s="5">
        <f t="shared" si="68"/>
        <v>684.5</v>
      </c>
      <c r="R1099" s="5">
        <f t="shared" si="69"/>
        <v>393.72</v>
      </c>
      <c r="S1099" s="5">
        <f t="shared" si="70"/>
        <v>290.77999999999997</v>
      </c>
      <c r="T1099" s="7">
        <f t="shared" si="71"/>
        <v>0.42480642804967128</v>
      </c>
    </row>
    <row r="1100" spans="1:20" ht="15.6">
      <c r="A1100" s="2">
        <v>3258</v>
      </c>
      <c r="B1100" s="3">
        <v>46187</v>
      </c>
      <c r="C1100" s="17">
        <f>YEAR(SalesDataTable[[#This Row],[Order Date]])</f>
        <v>2026</v>
      </c>
      <c r="D1100" s="19" t="str">
        <f>"Q"&amp;ROUNDUP(MONTH(SalesDataTable[[#This Row],[Order Date]])/3,0)</f>
        <v>Q2</v>
      </c>
      <c r="E1100" s="17">
        <f>MONTH(SalesDataTable[[#This Row],[Order Date]])</f>
        <v>6</v>
      </c>
      <c r="F1100" s="19" t="str">
        <f>TEXT(SalesDataTable[[#This Row],[Order Date]],"MMM")</f>
        <v>Jun</v>
      </c>
      <c r="G1100" s="4" t="s">
        <v>6</v>
      </c>
      <c r="H1100" s="4" t="s">
        <v>7</v>
      </c>
      <c r="I1100" s="4" t="s">
        <v>2</v>
      </c>
      <c r="J1100" s="4" t="s">
        <v>16</v>
      </c>
      <c r="K1100" s="4" t="s">
        <v>4</v>
      </c>
      <c r="L1100" s="4" t="s">
        <v>22</v>
      </c>
      <c r="M1100" s="8">
        <v>6</v>
      </c>
      <c r="N1100" s="5">
        <v>50.92</v>
      </c>
      <c r="O1100" s="6">
        <v>0.05</v>
      </c>
      <c r="P1100" s="5">
        <v>22.87</v>
      </c>
      <c r="Q1100" s="5">
        <f t="shared" si="68"/>
        <v>290.24399999999997</v>
      </c>
      <c r="R1100" s="5">
        <f t="shared" si="69"/>
        <v>137.22</v>
      </c>
      <c r="S1100" s="5">
        <f t="shared" si="70"/>
        <v>153.02399999999997</v>
      </c>
      <c r="T1100" s="7">
        <f t="shared" si="71"/>
        <v>0.52722536899987593</v>
      </c>
    </row>
    <row r="1101" spans="1:20" ht="15.6">
      <c r="A1101" s="2">
        <v>3361</v>
      </c>
      <c r="B1101" s="3">
        <v>46187</v>
      </c>
      <c r="C1101" s="17">
        <f>YEAR(SalesDataTable[[#This Row],[Order Date]])</f>
        <v>2026</v>
      </c>
      <c r="D1101" s="19" t="str">
        <f>"Q"&amp;ROUNDUP(MONTH(SalesDataTable[[#This Row],[Order Date]])/3,0)</f>
        <v>Q2</v>
      </c>
      <c r="E1101" s="17">
        <f>MONTH(SalesDataTable[[#This Row],[Order Date]])</f>
        <v>6</v>
      </c>
      <c r="F1101" s="19" t="str">
        <f>TEXT(SalesDataTable[[#This Row],[Order Date]],"MMM")</f>
        <v>Jun</v>
      </c>
      <c r="G1101" s="4" t="s">
        <v>0</v>
      </c>
      <c r="H1101" s="4" t="s">
        <v>1</v>
      </c>
      <c r="I1101" s="4" t="s">
        <v>19</v>
      </c>
      <c r="J1101" s="4" t="s">
        <v>3</v>
      </c>
      <c r="K1101" s="4" t="s">
        <v>14</v>
      </c>
      <c r="L1101" s="4" t="s">
        <v>15</v>
      </c>
      <c r="M1101" s="8">
        <v>5</v>
      </c>
      <c r="N1101" s="5">
        <v>36.72</v>
      </c>
      <c r="O1101" s="6">
        <v>0.15</v>
      </c>
      <c r="P1101" s="5">
        <v>13.2</v>
      </c>
      <c r="Q1101" s="5">
        <f t="shared" si="68"/>
        <v>156.06</v>
      </c>
      <c r="R1101" s="5">
        <f t="shared" si="69"/>
        <v>66</v>
      </c>
      <c r="S1101" s="5">
        <f t="shared" si="70"/>
        <v>90.06</v>
      </c>
      <c r="T1101" s="7">
        <f t="shared" si="71"/>
        <v>0.57708573625528647</v>
      </c>
    </row>
    <row r="1102" spans="1:20" ht="15.6">
      <c r="A1102" s="2">
        <v>3629</v>
      </c>
      <c r="B1102" s="3">
        <v>46187</v>
      </c>
      <c r="C1102" s="17">
        <f>YEAR(SalesDataTable[[#This Row],[Order Date]])</f>
        <v>2026</v>
      </c>
      <c r="D1102" s="19" t="str">
        <f>"Q"&amp;ROUNDUP(MONTH(SalesDataTable[[#This Row],[Order Date]])/3,0)</f>
        <v>Q2</v>
      </c>
      <c r="E1102" s="17">
        <f>MONTH(SalesDataTable[[#This Row],[Order Date]])</f>
        <v>6</v>
      </c>
      <c r="F1102" s="19" t="str">
        <f>TEXT(SalesDataTable[[#This Row],[Order Date]],"MMM")</f>
        <v>Jun</v>
      </c>
      <c r="G1102" s="4" t="s">
        <v>0</v>
      </c>
      <c r="H1102" s="4" t="s">
        <v>50</v>
      </c>
      <c r="I1102" s="4" t="s">
        <v>2</v>
      </c>
      <c r="J1102" s="4" t="s">
        <v>13</v>
      </c>
      <c r="K1102" s="4" t="s">
        <v>23</v>
      </c>
      <c r="L1102" s="4" t="s">
        <v>24</v>
      </c>
      <c r="M1102" s="8">
        <v>4</v>
      </c>
      <c r="N1102" s="5">
        <v>348.96</v>
      </c>
      <c r="O1102" s="6">
        <v>0.15</v>
      </c>
      <c r="P1102" s="5">
        <v>197.02</v>
      </c>
      <c r="Q1102" s="5">
        <f t="shared" si="68"/>
        <v>1186.4639999999999</v>
      </c>
      <c r="R1102" s="5">
        <f t="shared" si="69"/>
        <v>788.08</v>
      </c>
      <c r="S1102" s="5">
        <f t="shared" si="70"/>
        <v>398.3839999999999</v>
      </c>
      <c r="T1102" s="7">
        <f t="shared" si="71"/>
        <v>0.3357741996385899</v>
      </c>
    </row>
    <row r="1103" spans="1:20" ht="15.6">
      <c r="A1103" s="2">
        <v>3750</v>
      </c>
      <c r="B1103" s="3">
        <v>46187</v>
      </c>
      <c r="C1103" s="17">
        <f>YEAR(SalesDataTable[[#This Row],[Order Date]])</f>
        <v>2026</v>
      </c>
      <c r="D1103" s="19" t="str">
        <f>"Q"&amp;ROUNDUP(MONTH(SalesDataTable[[#This Row],[Order Date]])/3,0)</f>
        <v>Q2</v>
      </c>
      <c r="E1103" s="17">
        <f>MONTH(SalesDataTable[[#This Row],[Order Date]])</f>
        <v>6</v>
      </c>
      <c r="F1103" s="19" t="str">
        <f>TEXT(SalesDataTable[[#This Row],[Order Date]],"MMM")</f>
        <v>Jun</v>
      </c>
      <c r="G1103" s="4" t="s">
        <v>0</v>
      </c>
      <c r="H1103" s="4" t="s">
        <v>1</v>
      </c>
      <c r="I1103" s="4" t="s">
        <v>2</v>
      </c>
      <c r="J1103" s="4" t="s">
        <v>3</v>
      </c>
      <c r="K1103" s="4" t="s">
        <v>9</v>
      </c>
      <c r="L1103" s="4" t="s">
        <v>46</v>
      </c>
      <c r="M1103" s="8">
        <v>1</v>
      </c>
      <c r="N1103" s="5">
        <v>71.28</v>
      </c>
      <c r="O1103" s="6">
        <v>0</v>
      </c>
      <c r="P1103" s="5">
        <v>31.92</v>
      </c>
      <c r="Q1103" s="5">
        <f t="shared" si="68"/>
        <v>71.28</v>
      </c>
      <c r="R1103" s="5">
        <f t="shared" si="69"/>
        <v>31.92</v>
      </c>
      <c r="S1103" s="5">
        <f t="shared" si="70"/>
        <v>39.36</v>
      </c>
      <c r="T1103" s="7">
        <f t="shared" si="71"/>
        <v>0.55218855218855212</v>
      </c>
    </row>
    <row r="1104" spans="1:20" ht="15.6">
      <c r="A1104" s="2">
        <v>5088</v>
      </c>
      <c r="B1104" s="3">
        <v>46187</v>
      </c>
      <c r="C1104" s="17">
        <f>YEAR(SalesDataTable[[#This Row],[Order Date]])</f>
        <v>2026</v>
      </c>
      <c r="D1104" s="19" t="str">
        <f>"Q"&amp;ROUNDUP(MONTH(SalesDataTable[[#This Row],[Order Date]])/3,0)</f>
        <v>Q2</v>
      </c>
      <c r="E1104" s="17">
        <f>MONTH(SalesDataTable[[#This Row],[Order Date]])</f>
        <v>6</v>
      </c>
      <c r="F1104" s="19" t="str">
        <f>TEXT(SalesDataTable[[#This Row],[Order Date]],"MMM")</f>
        <v>Jun</v>
      </c>
      <c r="G1104" s="4" t="s">
        <v>6</v>
      </c>
      <c r="H1104" s="4" t="s">
        <v>43</v>
      </c>
      <c r="I1104" s="4" t="s">
        <v>2</v>
      </c>
      <c r="J1104" s="4" t="s">
        <v>13</v>
      </c>
      <c r="K1104" s="4" t="s">
        <v>14</v>
      </c>
      <c r="L1104" s="4" t="s">
        <v>48</v>
      </c>
      <c r="M1104" s="8">
        <v>1</v>
      </c>
      <c r="N1104" s="5">
        <v>160.99</v>
      </c>
      <c r="O1104" s="6">
        <v>0.05</v>
      </c>
      <c r="P1104" s="5">
        <v>89.15</v>
      </c>
      <c r="Q1104" s="5">
        <f t="shared" si="68"/>
        <v>152.94050000000001</v>
      </c>
      <c r="R1104" s="5">
        <f t="shared" si="69"/>
        <v>89.15</v>
      </c>
      <c r="S1104" s="5">
        <f t="shared" si="70"/>
        <v>63.790500000000009</v>
      </c>
      <c r="T1104" s="7">
        <f t="shared" si="71"/>
        <v>0.41709357560619981</v>
      </c>
    </row>
    <row r="1105" spans="1:20" ht="15.6">
      <c r="A1105" s="2">
        <v>1450</v>
      </c>
      <c r="B1105" s="3">
        <v>46188</v>
      </c>
      <c r="C1105" s="17">
        <f>YEAR(SalesDataTable[[#This Row],[Order Date]])</f>
        <v>2026</v>
      </c>
      <c r="D1105" s="19" t="str">
        <f>"Q"&amp;ROUNDUP(MONTH(SalesDataTable[[#This Row],[Order Date]])/3,0)</f>
        <v>Q2</v>
      </c>
      <c r="E1105" s="17">
        <f>MONTH(SalesDataTable[[#This Row],[Order Date]])</f>
        <v>6</v>
      </c>
      <c r="F1105" s="19" t="str">
        <f>TEXT(SalesDataTable[[#This Row],[Order Date]],"MMM")</f>
        <v>Jun</v>
      </c>
      <c r="G1105" s="4" t="s">
        <v>6</v>
      </c>
      <c r="H1105" s="4" t="s">
        <v>49</v>
      </c>
      <c r="I1105" s="4" t="s">
        <v>2</v>
      </c>
      <c r="J1105" s="4" t="s">
        <v>3</v>
      </c>
      <c r="K1105" s="4" t="s">
        <v>34</v>
      </c>
      <c r="L1105" s="4" t="s">
        <v>38</v>
      </c>
      <c r="M1105" s="8">
        <v>1</v>
      </c>
      <c r="N1105" s="5">
        <v>124.19</v>
      </c>
      <c r="O1105" s="6">
        <v>0.05</v>
      </c>
      <c r="P1105" s="5">
        <v>67.209999999999994</v>
      </c>
      <c r="Q1105" s="5">
        <f t="shared" si="68"/>
        <v>117.98049999999999</v>
      </c>
      <c r="R1105" s="5">
        <f t="shared" si="69"/>
        <v>67.209999999999994</v>
      </c>
      <c r="S1105" s="5">
        <f t="shared" si="70"/>
        <v>50.770499999999998</v>
      </c>
      <c r="T1105" s="7">
        <f t="shared" si="71"/>
        <v>0.43032958836417884</v>
      </c>
    </row>
    <row r="1106" spans="1:20" ht="15.6">
      <c r="A1106" s="2">
        <v>2330</v>
      </c>
      <c r="B1106" s="3">
        <v>46188</v>
      </c>
      <c r="C1106" s="17">
        <f>YEAR(SalesDataTable[[#This Row],[Order Date]])</f>
        <v>2026</v>
      </c>
      <c r="D1106" s="19" t="str">
        <f>"Q"&amp;ROUNDUP(MONTH(SalesDataTable[[#This Row],[Order Date]])/3,0)</f>
        <v>Q2</v>
      </c>
      <c r="E1106" s="17">
        <f>MONTH(SalesDataTable[[#This Row],[Order Date]])</f>
        <v>6</v>
      </c>
      <c r="F1106" s="19" t="str">
        <f>TEXT(SalesDataTable[[#This Row],[Order Date]],"MMM")</f>
        <v>Jun</v>
      </c>
      <c r="G1106" s="4" t="s">
        <v>6</v>
      </c>
      <c r="H1106" s="4" t="s">
        <v>7</v>
      </c>
      <c r="I1106" s="4" t="s">
        <v>2</v>
      </c>
      <c r="J1106" s="4" t="s">
        <v>13</v>
      </c>
      <c r="K1106" s="4" t="s">
        <v>14</v>
      </c>
      <c r="L1106" s="4" t="s">
        <v>15</v>
      </c>
      <c r="M1106" s="8">
        <v>2</v>
      </c>
      <c r="N1106" s="5">
        <v>36.11</v>
      </c>
      <c r="O1106" s="6">
        <v>0.05</v>
      </c>
      <c r="P1106" s="5">
        <v>13.29</v>
      </c>
      <c r="Q1106" s="5">
        <f t="shared" si="68"/>
        <v>68.608999999999995</v>
      </c>
      <c r="R1106" s="5">
        <f t="shared" si="69"/>
        <v>26.58</v>
      </c>
      <c r="S1106" s="5">
        <f t="shared" si="70"/>
        <v>42.028999999999996</v>
      </c>
      <c r="T1106" s="7">
        <f t="shared" si="71"/>
        <v>0.6125872698917052</v>
      </c>
    </row>
    <row r="1107" spans="1:20" ht="15.6">
      <c r="A1107" s="2">
        <v>4655</v>
      </c>
      <c r="B1107" s="3">
        <v>46188</v>
      </c>
      <c r="C1107" s="17">
        <f>YEAR(SalesDataTable[[#This Row],[Order Date]])</f>
        <v>2026</v>
      </c>
      <c r="D1107" s="19" t="str">
        <f>"Q"&amp;ROUNDUP(MONTH(SalesDataTable[[#This Row],[Order Date]])/3,0)</f>
        <v>Q2</v>
      </c>
      <c r="E1107" s="17">
        <f>MONTH(SalesDataTable[[#This Row],[Order Date]])</f>
        <v>6</v>
      </c>
      <c r="F1107" s="19" t="str">
        <f>TEXT(SalesDataTable[[#This Row],[Order Date]],"MMM")</f>
        <v>Jun</v>
      </c>
      <c r="G1107" s="4" t="s">
        <v>0</v>
      </c>
      <c r="H1107" s="4" t="s">
        <v>1</v>
      </c>
      <c r="I1107" s="4" t="s">
        <v>8</v>
      </c>
      <c r="J1107" s="4" t="s">
        <v>16</v>
      </c>
      <c r="K1107" s="4" t="s">
        <v>34</v>
      </c>
      <c r="L1107" s="4" t="s">
        <v>35</v>
      </c>
      <c r="M1107" s="8">
        <v>4</v>
      </c>
      <c r="N1107" s="5">
        <v>40.909999999999997</v>
      </c>
      <c r="O1107" s="6">
        <v>0.05</v>
      </c>
      <c r="P1107" s="5">
        <v>14.42</v>
      </c>
      <c r="Q1107" s="5">
        <f t="shared" si="68"/>
        <v>155.45799999999997</v>
      </c>
      <c r="R1107" s="5">
        <f t="shared" si="69"/>
        <v>57.68</v>
      </c>
      <c r="S1107" s="5">
        <f t="shared" si="70"/>
        <v>97.777999999999963</v>
      </c>
      <c r="T1107" s="7">
        <f t="shared" si="71"/>
        <v>0.62896730949838531</v>
      </c>
    </row>
    <row r="1108" spans="1:20" ht="15.6">
      <c r="A1108" s="2">
        <v>137</v>
      </c>
      <c r="B1108" s="3">
        <v>46189</v>
      </c>
      <c r="C1108" s="17">
        <f>YEAR(SalesDataTable[[#This Row],[Order Date]])</f>
        <v>2026</v>
      </c>
      <c r="D1108" s="19" t="str">
        <f>"Q"&amp;ROUNDUP(MONTH(SalesDataTable[[#This Row],[Order Date]])/3,0)</f>
        <v>Q2</v>
      </c>
      <c r="E1108" s="17">
        <f>MONTH(SalesDataTable[[#This Row],[Order Date]])</f>
        <v>6</v>
      </c>
      <c r="F1108" s="19" t="str">
        <f>TEXT(SalesDataTable[[#This Row],[Order Date]],"MMM")</f>
        <v>Jun</v>
      </c>
      <c r="G1108" s="4" t="s">
        <v>6</v>
      </c>
      <c r="H1108" s="4" t="s">
        <v>27</v>
      </c>
      <c r="I1108" s="4" t="s">
        <v>2</v>
      </c>
      <c r="J1108" s="4" t="s">
        <v>3</v>
      </c>
      <c r="K1108" s="4" t="s">
        <v>9</v>
      </c>
      <c r="L1108" s="4" t="s">
        <v>17</v>
      </c>
      <c r="M1108" s="8">
        <v>5</v>
      </c>
      <c r="N1108" s="5">
        <v>141.66999999999999</v>
      </c>
      <c r="O1108" s="6">
        <v>0.1</v>
      </c>
      <c r="P1108" s="5">
        <v>80.59</v>
      </c>
      <c r="Q1108" s="5">
        <f t="shared" si="68"/>
        <v>637.51499999999999</v>
      </c>
      <c r="R1108" s="5">
        <f t="shared" si="69"/>
        <v>402.95000000000005</v>
      </c>
      <c r="S1108" s="5">
        <f t="shared" si="70"/>
        <v>234.56499999999994</v>
      </c>
      <c r="T1108" s="7">
        <f t="shared" si="71"/>
        <v>0.36793644071119885</v>
      </c>
    </row>
    <row r="1109" spans="1:20" ht="15.6">
      <c r="A1109" s="2">
        <v>141</v>
      </c>
      <c r="B1109" s="3">
        <v>46189</v>
      </c>
      <c r="C1109" s="17">
        <f>YEAR(SalesDataTable[[#This Row],[Order Date]])</f>
        <v>2026</v>
      </c>
      <c r="D1109" s="19" t="str">
        <f>"Q"&amp;ROUNDUP(MONTH(SalesDataTable[[#This Row],[Order Date]])/3,0)</f>
        <v>Q2</v>
      </c>
      <c r="E1109" s="17">
        <f>MONTH(SalesDataTable[[#This Row],[Order Date]])</f>
        <v>6</v>
      </c>
      <c r="F1109" s="19" t="str">
        <f>TEXT(SalesDataTable[[#This Row],[Order Date]],"MMM")</f>
        <v>Jun</v>
      </c>
      <c r="G1109" s="4" t="s">
        <v>20</v>
      </c>
      <c r="H1109" s="4" t="s">
        <v>31</v>
      </c>
      <c r="I1109" s="4" t="s">
        <v>2</v>
      </c>
      <c r="J1109" s="4" t="s">
        <v>3</v>
      </c>
      <c r="K1109" s="4" t="s">
        <v>14</v>
      </c>
      <c r="L1109" s="4" t="s">
        <v>32</v>
      </c>
      <c r="M1109" s="8">
        <v>1</v>
      </c>
      <c r="N1109" s="5">
        <v>47.53</v>
      </c>
      <c r="O1109" s="6">
        <v>0.05</v>
      </c>
      <c r="P1109" s="5">
        <v>18.5</v>
      </c>
      <c r="Q1109" s="5">
        <f t="shared" si="68"/>
        <v>45.153500000000001</v>
      </c>
      <c r="R1109" s="5">
        <f t="shared" si="69"/>
        <v>18.5</v>
      </c>
      <c r="S1109" s="5">
        <f t="shared" si="70"/>
        <v>26.653500000000001</v>
      </c>
      <c r="T1109" s="7">
        <f t="shared" si="71"/>
        <v>0.59028646727274736</v>
      </c>
    </row>
    <row r="1110" spans="1:20" ht="15.6">
      <c r="A1110" s="2">
        <v>335</v>
      </c>
      <c r="B1110" s="3">
        <v>46189</v>
      </c>
      <c r="C1110" s="17">
        <f>YEAR(SalesDataTable[[#This Row],[Order Date]])</f>
        <v>2026</v>
      </c>
      <c r="D1110" s="19" t="str">
        <f>"Q"&amp;ROUNDUP(MONTH(SalesDataTable[[#This Row],[Order Date]])/3,0)</f>
        <v>Q2</v>
      </c>
      <c r="E1110" s="17">
        <f>MONTH(SalesDataTable[[#This Row],[Order Date]])</f>
        <v>6</v>
      </c>
      <c r="F1110" s="19" t="str">
        <f>TEXT(SalesDataTable[[#This Row],[Order Date]],"MMM")</f>
        <v>Jun</v>
      </c>
      <c r="G1110" s="4" t="s">
        <v>20</v>
      </c>
      <c r="H1110" s="4" t="s">
        <v>33</v>
      </c>
      <c r="I1110" s="4" t="s">
        <v>2</v>
      </c>
      <c r="J1110" s="4" t="s">
        <v>3</v>
      </c>
      <c r="K1110" s="4" t="s">
        <v>14</v>
      </c>
      <c r="L1110" s="4" t="s">
        <v>48</v>
      </c>
      <c r="M1110" s="8">
        <v>3</v>
      </c>
      <c r="N1110" s="5">
        <v>163.65</v>
      </c>
      <c r="O1110" s="6">
        <v>0.15</v>
      </c>
      <c r="P1110" s="5">
        <v>85.8</v>
      </c>
      <c r="Q1110" s="5">
        <f t="shared" si="68"/>
        <v>417.3075</v>
      </c>
      <c r="R1110" s="5">
        <f t="shared" si="69"/>
        <v>257.39999999999998</v>
      </c>
      <c r="S1110" s="5">
        <f t="shared" si="70"/>
        <v>159.90750000000003</v>
      </c>
      <c r="T1110" s="7">
        <f t="shared" si="71"/>
        <v>0.38318865584730688</v>
      </c>
    </row>
    <row r="1111" spans="1:20" ht="15.6">
      <c r="A1111" s="2">
        <v>498</v>
      </c>
      <c r="B1111" s="3">
        <v>46189</v>
      </c>
      <c r="C1111" s="17">
        <f>YEAR(SalesDataTable[[#This Row],[Order Date]])</f>
        <v>2026</v>
      </c>
      <c r="D1111" s="19" t="str">
        <f>"Q"&amp;ROUNDUP(MONTH(SalesDataTable[[#This Row],[Order Date]])/3,0)</f>
        <v>Q2</v>
      </c>
      <c r="E1111" s="17">
        <f>MONTH(SalesDataTable[[#This Row],[Order Date]])</f>
        <v>6</v>
      </c>
      <c r="F1111" s="19" t="str">
        <f>TEXT(SalesDataTable[[#This Row],[Order Date]],"MMM")</f>
        <v>Jun</v>
      </c>
      <c r="G1111" s="4" t="s">
        <v>0</v>
      </c>
      <c r="H1111" s="4" t="s">
        <v>50</v>
      </c>
      <c r="I1111" s="4" t="s">
        <v>8</v>
      </c>
      <c r="J1111" s="4" t="s">
        <v>16</v>
      </c>
      <c r="K1111" s="4" t="s">
        <v>14</v>
      </c>
      <c r="L1111" s="4" t="s">
        <v>44</v>
      </c>
      <c r="M1111" s="8">
        <v>5</v>
      </c>
      <c r="N1111" s="5">
        <v>130.94999999999999</v>
      </c>
      <c r="O1111" s="6">
        <v>0.15</v>
      </c>
      <c r="P1111" s="5">
        <v>68.47</v>
      </c>
      <c r="Q1111" s="5">
        <f t="shared" si="68"/>
        <v>556.53750000000002</v>
      </c>
      <c r="R1111" s="5">
        <f t="shared" si="69"/>
        <v>342.35</v>
      </c>
      <c r="S1111" s="5">
        <f t="shared" si="70"/>
        <v>214.1875</v>
      </c>
      <c r="T1111" s="7">
        <f t="shared" si="71"/>
        <v>0.38485726478449339</v>
      </c>
    </row>
    <row r="1112" spans="1:20" ht="15.6">
      <c r="A1112" s="2">
        <v>2611</v>
      </c>
      <c r="B1112" s="3">
        <v>46189</v>
      </c>
      <c r="C1112" s="17">
        <f>YEAR(SalesDataTable[[#This Row],[Order Date]])</f>
        <v>2026</v>
      </c>
      <c r="D1112" s="19" t="str">
        <f>"Q"&amp;ROUNDUP(MONTH(SalesDataTable[[#This Row],[Order Date]])/3,0)</f>
        <v>Q2</v>
      </c>
      <c r="E1112" s="17">
        <f>MONTH(SalesDataTable[[#This Row],[Order Date]])</f>
        <v>6</v>
      </c>
      <c r="F1112" s="19" t="str">
        <f>TEXT(SalesDataTable[[#This Row],[Order Date]],"MMM")</f>
        <v>Jun</v>
      </c>
      <c r="G1112" s="4" t="s">
        <v>20</v>
      </c>
      <c r="H1112" s="4" t="s">
        <v>47</v>
      </c>
      <c r="I1112" s="4" t="s">
        <v>2</v>
      </c>
      <c r="J1112" s="4" t="s">
        <v>3</v>
      </c>
      <c r="K1112" s="4" t="s">
        <v>14</v>
      </c>
      <c r="L1112" s="4" t="s">
        <v>48</v>
      </c>
      <c r="M1112" s="8">
        <v>5</v>
      </c>
      <c r="N1112" s="5">
        <v>160.82</v>
      </c>
      <c r="O1112" s="6">
        <v>0</v>
      </c>
      <c r="P1112" s="5">
        <v>90.14</v>
      </c>
      <c r="Q1112" s="5">
        <f t="shared" si="68"/>
        <v>804.09999999999991</v>
      </c>
      <c r="R1112" s="5">
        <f t="shared" si="69"/>
        <v>450.7</v>
      </c>
      <c r="S1112" s="5">
        <f t="shared" si="70"/>
        <v>353.39999999999992</v>
      </c>
      <c r="T1112" s="7">
        <f t="shared" si="71"/>
        <v>0.43949757492849145</v>
      </c>
    </row>
    <row r="1113" spans="1:20" ht="15.6">
      <c r="A1113" s="2">
        <v>3197</v>
      </c>
      <c r="B1113" s="3">
        <v>46189</v>
      </c>
      <c r="C1113" s="17">
        <f>YEAR(SalesDataTable[[#This Row],[Order Date]])</f>
        <v>2026</v>
      </c>
      <c r="D1113" s="19" t="str">
        <f>"Q"&amp;ROUNDUP(MONTH(SalesDataTable[[#This Row],[Order Date]])/3,0)</f>
        <v>Q2</v>
      </c>
      <c r="E1113" s="17">
        <f>MONTH(SalesDataTable[[#This Row],[Order Date]])</f>
        <v>6</v>
      </c>
      <c r="F1113" s="19" t="str">
        <f>TEXT(SalesDataTable[[#This Row],[Order Date]],"MMM")</f>
        <v>Jun</v>
      </c>
      <c r="G1113" s="4" t="s">
        <v>6</v>
      </c>
      <c r="H1113" s="4" t="s">
        <v>43</v>
      </c>
      <c r="I1113" s="4" t="s">
        <v>19</v>
      </c>
      <c r="J1113" s="4" t="s">
        <v>13</v>
      </c>
      <c r="K1113" s="4" t="s">
        <v>4</v>
      </c>
      <c r="L1113" s="4" t="s">
        <v>26</v>
      </c>
      <c r="M1113" s="8">
        <v>3</v>
      </c>
      <c r="N1113" s="5">
        <v>40.51</v>
      </c>
      <c r="O1113" s="6">
        <v>0</v>
      </c>
      <c r="P1113" s="5">
        <v>16.940000000000001</v>
      </c>
      <c r="Q1113" s="5">
        <f t="shared" si="68"/>
        <v>121.53</v>
      </c>
      <c r="R1113" s="5">
        <f t="shared" si="69"/>
        <v>50.820000000000007</v>
      </c>
      <c r="S1113" s="5">
        <f t="shared" si="70"/>
        <v>70.709999999999994</v>
      </c>
      <c r="T1113" s="7">
        <f t="shared" si="71"/>
        <v>0.58183164650703523</v>
      </c>
    </row>
    <row r="1114" spans="1:20" ht="15.6">
      <c r="A1114" s="2">
        <v>4668</v>
      </c>
      <c r="B1114" s="3">
        <v>46189</v>
      </c>
      <c r="C1114" s="17">
        <f>YEAR(SalesDataTable[[#This Row],[Order Date]])</f>
        <v>2026</v>
      </c>
      <c r="D1114" s="19" t="str">
        <f>"Q"&amp;ROUNDUP(MONTH(SalesDataTable[[#This Row],[Order Date]])/3,0)</f>
        <v>Q2</v>
      </c>
      <c r="E1114" s="17">
        <f>MONTH(SalesDataTable[[#This Row],[Order Date]])</f>
        <v>6</v>
      </c>
      <c r="F1114" s="19" t="str">
        <f>TEXT(SalesDataTable[[#This Row],[Order Date]],"MMM")</f>
        <v>Jun</v>
      </c>
      <c r="G1114" s="4" t="s">
        <v>6</v>
      </c>
      <c r="H1114" s="4" t="s">
        <v>41</v>
      </c>
      <c r="I1114" s="4" t="s">
        <v>2</v>
      </c>
      <c r="J1114" s="4" t="s">
        <v>16</v>
      </c>
      <c r="K1114" s="4" t="s">
        <v>4</v>
      </c>
      <c r="L1114" s="4" t="s">
        <v>5</v>
      </c>
      <c r="M1114" s="8">
        <v>1</v>
      </c>
      <c r="N1114" s="5">
        <v>81.08</v>
      </c>
      <c r="O1114" s="6">
        <v>0</v>
      </c>
      <c r="P1114" s="5">
        <v>41.52</v>
      </c>
      <c r="Q1114" s="5">
        <f t="shared" si="68"/>
        <v>81.08</v>
      </c>
      <c r="R1114" s="5">
        <f t="shared" si="69"/>
        <v>41.52</v>
      </c>
      <c r="S1114" s="5">
        <f t="shared" si="70"/>
        <v>39.559999999999995</v>
      </c>
      <c r="T1114" s="7">
        <f t="shared" si="71"/>
        <v>0.48791317217562896</v>
      </c>
    </row>
    <row r="1115" spans="1:20" ht="15.6">
      <c r="A1115" s="2">
        <v>4994</v>
      </c>
      <c r="B1115" s="3">
        <v>46189</v>
      </c>
      <c r="C1115" s="17">
        <f>YEAR(SalesDataTable[[#This Row],[Order Date]])</f>
        <v>2026</v>
      </c>
      <c r="D1115" s="19" t="str">
        <f>"Q"&amp;ROUNDUP(MONTH(SalesDataTable[[#This Row],[Order Date]])/3,0)</f>
        <v>Q2</v>
      </c>
      <c r="E1115" s="17">
        <f>MONTH(SalesDataTable[[#This Row],[Order Date]])</f>
        <v>6</v>
      </c>
      <c r="F1115" s="19" t="str">
        <f>TEXT(SalesDataTable[[#This Row],[Order Date]],"MMM")</f>
        <v>Jun</v>
      </c>
      <c r="G1115" s="4" t="s">
        <v>11</v>
      </c>
      <c r="H1115" s="4" t="s">
        <v>39</v>
      </c>
      <c r="I1115" s="4" t="s">
        <v>8</v>
      </c>
      <c r="J1115" s="4" t="s">
        <v>16</v>
      </c>
      <c r="K1115" s="4" t="s">
        <v>9</v>
      </c>
      <c r="L1115" s="4" t="s">
        <v>37</v>
      </c>
      <c r="M1115" s="8">
        <v>4</v>
      </c>
      <c r="N1115" s="5">
        <v>150.43</v>
      </c>
      <c r="O1115" s="6">
        <v>0.1</v>
      </c>
      <c r="P1115" s="5">
        <v>77.650000000000006</v>
      </c>
      <c r="Q1115" s="5">
        <f t="shared" si="68"/>
        <v>541.548</v>
      </c>
      <c r="R1115" s="5">
        <f t="shared" si="69"/>
        <v>310.60000000000002</v>
      </c>
      <c r="S1115" s="5">
        <f t="shared" si="70"/>
        <v>230.94799999999998</v>
      </c>
      <c r="T1115" s="7">
        <f t="shared" si="71"/>
        <v>0.42645896577957998</v>
      </c>
    </row>
    <row r="1116" spans="1:20" ht="15.6">
      <c r="A1116" s="2">
        <v>512</v>
      </c>
      <c r="B1116" s="3">
        <v>46190</v>
      </c>
      <c r="C1116" s="17">
        <f>YEAR(SalesDataTable[[#This Row],[Order Date]])</f>
        <v>2026</v>
      </c>
      <c r="D1116" s="19" t="str">
        <f>"Q"&amp;ROUNDUP(MONTH(SalesDataTable[[#This Row],[Order Date]])/3,0)</f>
        <v>Q2</v>
      </c>
      <c r="E1116" s="17">
        <f>MONTH(SalesDataTable[[#This Row],[Order Date]])</f>
        <v>6</v>
      </c>
      <c r="F1116" s="19" t="str">
        <f>TEXT(SalesDataTable[[#This Row],[Order Date]],"MMM")</f>
        <v>Jun</v>
      </c>
      <c r="G1116" s="4" t="s">
        <v>6</v>
      </c>
      <c r="H1116" s="4" t="s">
        <v>43</v>
      </c>
      <c r="I1116" s="4" t="s">
        <v>28</v>
      </c>
      <c r="J1116" s="4" t="s">
        <v>3</v>
      </c>
      <c r="K1116" s="4" t="s">
        <v>23</v>
      </c>
      <c r="L1116" s="4" t="s">
        <v>29</v>
      </c>
      <c r="M1116" s="8">
        <v>1</v>
      </c>
      <c r="N1116" s="5">
        <v>192.42</v>
      </c>
      <c r="O1116" s="6">
        <v>0</v>
      </c>
      <c r="P1116" s="5">
        <v>103.31</v>
      </c>
      <c r="Q1116" s="5">
        <f t="shared" si="68"/>
        <v>192.42</v>
      </c>
      <c r="R1116" s="5">
        <f t="shared" si="69"/>
        <v>103.31</v>
      </c>
      <c r="S1116" s="5">
        <f t="shared" si="70"/>
        <v>89.109999999999985</v>
      </c>
      <c r="T1116" s="7">
        <f t="shared" si="71"/>
        <v>0.46310154869556175</v>
      </c>
    </row>
    <row r="1117" spans="1:20" ht="15.6">
      <c r="A1117" s="2">
        <v>717</v>
      </c>
      <c r="B1117" s="3">
        <v>46190</v>
      </c>
      <c r="C1117" s="17">
        <f>YEAR(SalesDataTable[[#This Row],[Order Date]])</f>
        <v>2026</v>
      </c>
      <c r="D1117" s="19" t="str">
        <f>"Q"&amp;ROUNDUP(MONTH(SalesDataTable[[#This Row],[Order Date]])/3,0)</f>
        <v>Q2</v>
      </c>
      <c r="E1117" s="17">
        <f>MONTH(SalesDataTable[[#This Row],[Order Date]])</f>
        <v>6</v>
      </c>
      <c r="F1117" s="19" t="str">
        <f>TEXT(SalesDataTable[[#This Row],[Order Date]],"MMM")</f>
        <v>Jun</v>
      </c>
      <c r="G1117" s="4" t="s">
        <v>20</v>
      </c>
      <c r="H1117" s="4" t="s">
        <v>31</v>
      </c>
      <c r="I1117" s="4" t="s">
        <v>8</v>
      </c>
      <c r="J1117" s="4" t="s">
        <v>16</v>
      </c>
      <c r="K1117" s="4" t="s">
        <v>23</v>
      </c>
      <c r="L1117" s="4" t="s">
        <v>24</v>
      </c>
      <c r="M1117" s="8">
        <v>10</v>
      </c>
      <c r="N1117" s="5">
        <v>333.14</v>
      </c>
      <c r="O1117" s="6">
        <v>0.15</v>
      </c>
      <c r="P1117" s="5">
        <v>194.52</v>
      </c>
      <c r="Q1117" s="5">
        <f t="shared" si="68"/>
        <v>2831.6899999999996</v>
      </c>
      <c r="R1117" s="5">
        <f t="shared" si="69"/>
        <v>1945.2</v>
      </c>
      <c r="S1117" s="5">
        <f t="shared" si="70"/>
        <v>886.48999999999955</v>
      </c>
      <c r="T1117" s="7">
        <f t="shared" si="71"/>
        <v>0.31306039856057677</v>
      </c>
    </row>
    <row r="1118" spans="1:20" ht="15.6">
      <c r="A1118" s="2">
        <v>952</v>
      </c>
      <c r="B1118" s="3">
        <v>46190</v>
      </c>
      <c r="C1118" s="17">
        <f>YEAR(SalesDataTable[[#This Row],[Order Date]])</f>
        <v>2026</v>
      </c>
      <c r="D1118" s="19" t="str">
        <f>"Q"&amp;ROUNDUP(MONTH(SalesDataTable[[#This Row],[Order Date]])/3,0)</f>
        <v>Q2</v>
      </c>
      <c r="E1118" s="17">
        <f>MONTH(SalesDataTable[[#This Row],[Order Date]])</f>
        <v>6</v>
      </c>
      <c r="F1118" s="19" t="str">
        <f>TEXT(SalesDataTable[[#This Row],[Order Date]],"MMM")</f>
        <v>Jun</v>
      </c>
      <c r="G1118" s="4" t="s">
        <v>0</v>
      </c>
      <c r="H1118" s="4" t="s">
        <v>1</v>
      </c>
      <c r="I1118" s="4" t="s">
        <v>2</v>
      </c>
      <c r="J1118" s="4" t="s">
        <v>16</v>
      </c>
      <c r="K1118" s="4" t="s">
        <v>23</v>
      </c>
      <c r="L1118" s="4" t="s">
        <v>40</v>
      </c>
      <c r="M1118" s="8">
        <v>1</v>
      </c>
      <c r="N1118" s="5">
        <v>79.900000000000006</v>
      </c>
      <c r="O1118" s="6">
        <v>0.05</v>
      </c>
      <c r="P1118" s="5">
        <v>40.19</v>
      </c>
      <c r="Q1118" s="5">
        <f t="shared" si="68"/>
        <v>75.905000000000001</v>
      </c>
      <c r="R1118" s="5">
        <f t="shared" si="69"/>
        <v>40.19</v>
      </c>
      <c r="S1118" s="5">
        <f t="shared" si="70"/>
        <v>35.715000000000003</v>
      </c>
      <c r="T1118" s="7">
        <f t="shared" si="71"/>
        <v>0.47052236348066667</v>
      </c>
    </row>
    <row r="1119" spans="1:20" ht="15.6">
      <c r="A1119" s="2">
        <v>1081</v>
      </c>
      <c r="B1119" s="3">
        <v>46190</v>
      </c>
      <c r="C1119" s="17">
        <f>YEAR(SalesDataTable[[#This Row],[Order Date]])</f>
        <v>2026</v>
      </c>
      <c r="D1119" s="19" t="str">
        <f>"Q"&amp;ROUNDUP(MONTH(SalesDataTable[[#This Row],[Order Date]])/3,0)</f>
        <v>Q2</v>
      </c>
      <c r="E1119" s="17">
        <f>MONTH(SalesDataTable[[#This Row],[Order Date]])</f>
        <v>6</v>
      </c>
      <c r="F1119" s="19" t="str">
        <f>TEXT(SalesDataTable[[#This Row],[Order Date]],"MMM")</f>
        <v>Jun</v>
      </c>
      <c r="G1119" s="4" t="s">
        <v>20</v>
      </c>
      <c r="H1119" s="4" t="s">
        <v>47</v>
      </c>
      <c r="I1119" s="4" t="s">
        <v>2</v>
      </c>
      <c r="J1119" s="4" t="s">
        <v>3</v>
      </c>
      <c r="K1119" s="4" t="s">
        <v>4</v>
      </c>
      <c r="L1119" s="4" t="s">
        <v>22</v>
      </c>
      <c r="M1119" s="8">
        <v>1</v>
      </c>
      <c r="N1119" s="5">
        <v>51.12</v>
      </c>
      <c r="O1119" s="6">
        <v>0</v>
      </c>
      <c r="P1119" s="5">
        <v>22.43</v>
      </c>
      <c r="Q1119" s="5">
        <f t="shared" si="68"/>
        <v>51.12</v>
      </c>
      <c r="R1119" s="5">
        <f t="shared" si="69"/>
        <v>22.43</v>
      </c>
      <c r="S1119" s="5">
        <f t="shared" si="70"/>
        <v>28.689999999999998</v>
      </c>
      <c r="T1119" s="7">
        <f t="shared" si="71"/>
        <v>0.56122848200312991</v>
      </c>
    </row>
    <row r="1120" spans="1:20" ht="15.6">
      <c r="A1120" s="2">
        <v>2043</v>
      </c>
      <c r="B1120" s="3">
        <v>46190</v>
      </c>
      <c r="C1120" s="17">
        <f>YEAR(SalesDataTable[[#This Row],[Order Date]])</f>
        <v>2026</v>
      </c>
      <c r="D1120" s="19" t="str">
        <f>"Q"&amp;ROUNDUP(MONTH(SalesDataTable[[#This Row],[Order Date]])/3,0)</f>
        <v>Q2</v>
      </c>
      <c r="E1120" s="17">
        <f>MONTH(SalesDataTable[[#This Row],[Order Date]])</f>
        <v>6</v>
      </c>
      <c r="F1120" s="19" t="str">
        <f>TEXT(SalesDataTable[[#This Row],[Order Date]],"MMM")</f>
        <v>Jun</v>
      </c>
      <c r="G1120" s="4" t="s">
        <v>6</v>
      </c>
      <c r="H1120" s="4" t="s">
        <v>27</v>
      </c>
      <c r="I1120" s="4" t="s">
        <v>2</v>
      </c>
      <c r="J1120" s="4" t="s">
        <v>13</v>
      </c>
      <c r="K1120" s="4" t="s">
        <v>9</v>
      </c>
      <c r="L1120" s="4" t="s">
        <v>10</v>
      </c>
      <c r="M1120" s="8">
        <v>2</v>
      </c>
      <c r="N1120" s="5">
        <v>90.33</v>
      </c>
      <c r="O1120" s="6">
        <v>0</v>
      </c>
      <c r="P1120" s="5">
        <v>46.3</v>
      </c>
      <c r="Q1120" s="5">
        <f t="shared" si="68"/>
        <v>180.66</v>
      </c>
      <c r="R1120" s="5">
        <f t="shared" si="69"/>
        <v>92.6</v>
      </c>
      <c r="S1120" s="5">
        <f t="shared" si="70"/>
        <v>88.06</v>
      </c>
      <c r="T1120" s="7">
        <f t="shared" si="71"/>
        <v>0.48743496069965686</v>
      </c>
    </row>
    <row r="1121" spans="1:20" ht="15.6">
      <c r="A1121" s="2">
        <v>4040</v>
      </c>
      <c r="B1121" s="3">
        <v>46190</v>
      </c>
      <c r="C1121" s="17">
        <f>YEAR(SalesDataTable[[#This Row],[Order Date]])</f>
        <v>2026</v>
      </c>
      <c r="D1121" s="19" t="str">
        <f>"Q"&amp;ROUNDUP(MONTH(SalesDataTable[[#This Row],[Order Date]])/3,0)</f>
        <v>Q2</v>
      </c>
      <c r="E1121" s="17">
        <f>MONTH(SalesDataTable[[#This Row],[Order Date]])</f>
        <v>6</v>
      </c>
      <c r="F1121" s="19" t="str">
        <f>TEXT(SalesDataTable[[#This Row],[Order Date]],"MMM")</f>
        <v>Jun</v>
      </c>
      <c r="G1121" s="4" t="s">
        <v>20</v>
      </c>
      <c r="H1121" s="4" t="s">
        <v>31</v>
      </c>
      <c r="I1121" s="4" t="s">
        <v>2</v>
      </c>
      <c r="J1121" s="4" t="s">
        <v>16</v>
      </c>
      <c r="K1121" s="4" t="s">
        <v>14</v>
      </c>
      <c r="L1121" s="4" t="s">
        <v>15</v>
      </c>
      <c r="M1121" s="8">
        <v>2</v>
      </c>
      <c r="N1121" s="5">
        <v>36.799999999999997</v>
      </c>
      <c r="O1121" s="6">
        <v>0.05</v>
      </c>
      <c r="P1121" s="5">
        <v>13.94</v>
      </c>
      <c r="Q1121" s="5">
        <f t="shared" si="68"/>
        <v>69.919999999999987</v>
      </c>
      <c r="R1121" s="5">
        <f t="shared" si="69"/>
        <v>27.88</v>
      </c>
      <c r="S1121" s="5">
        <f t="shared" si="70"/>
        <v>42.039999999999992</v>
      </c>
      <c r="T1121" s="7">
        <f t="shared" si="71"/>
        <v>0.60125858123569798</v>
      </c>
    </row>
    <row r="1122" spans="1:20" ht="15.6">
      <c r="A1122" s="2">
        <v>2295</v>
      </c>
      <c r="B1122" s="3">
        <v>46191</v>
      </c>
      <c r="C1122" s="17">
        <f>YEAR(SalesDataTable[[#This Row],[Order Date]])</f>
        <v>2026</v>
      </c>
      <c r="D1122" s="19" t="str">
        <f>"Q"&amp;ROUNDUP(MONTH(SalesDataTable[[#This Row],[Order Date]])/3,0)</f>
        <v>Q2</v>
      </c>
      <c r="E1122" s="17">
        <f>MONTH(SalesDataTable[[#This Row],[Order Date]])</f>
        <v>6</v>
      </c>
      <c r="F1122" s="19" t="str">
        <f>TEXT(SalesDataTable[[#This Row],[Order Date]],"MMM")</f>
        <v>Jun</v>
      </c>
      <c r="G1122" s="4" t="s">
        <v>6</v>
      </c>
      <c r="H1122" s="4" t="s">
        <v>41</v>
      </c>
      <c r="I1122" s="4" t="s">
        <v>28</v>
      </c>
      <c r="J1122" s="4" t="s">
        <v>13</v>
      </c>
      <c r="K1122" s="4" t="s">
        <v>14</v>
      </c>
      <c r="L1122" s="4" t="s">
        <v>32</v>
      </c>
      <c r="M1122" s="8">
        <v>1</v>
      </c>
      <c r="N1122" s="5">
        <v>45.7</v>
      </c>
      <c r="O1122" s="6">
        <v>0.1</v>
      </c>
      <c r="P1122" s="5">
        <v>18.600000000000001</v>
      </c>
      <c r="Q1122" s="5">
        <f t="shared" si="68"/>
        <v>41.13</v>
      </c>
      <c r="R1122" s="5">
        <f t="shared" si="69"/>
        <v>18.600000000000001</v>
      </c>
      <c r="S1122" s="5">
        <f t="shared" si="70"/>
        <v>22.53</v>
      </c>
      <c r="T1122" s="7">
        <f t="shared" si="71"/>
        <v>0.5477753464624362</v>
      </c>
    </row>
    <row r="1123" spans="1:20" ht="15.6">
      <c r="A1123" s="2">
        <v>2670</v>
      </c>
      <c r="B1123" s="3">
        <v>46191</v>
      </c>
      <c r="C1123" s="17">
        <f>YEAR(SalesDataTable[[#This Row],[Order Date]])</f>
        <v>2026</v>
      </c>
      <c r="D1123" s="19" t="str">
        <f>"Q"&amp;ROUNDUP(MONTH(SalesDataTable[[#This Row],[Order Date]])/3,0)</f>
        <v>Q2</v>
      </c>
      <c r="E1123" s="17">
        <f>MONTH(SalesDataTable[[#This Row],[Order Date]])</f>
        <v>6</v>
      </c>
      <c r="F1123" s="19" t="str">
        <f>TEXT(SalesDataTable[[#This Row],[Order Date]],"MMM")</f>
        <v>Jun</v>
      </c>
      <c r="G1123" s="4" t="s">
        <v>11</v>
      </c>
      <c r="H1123" s="4" t="s">
        <v>25</v>
      </c>
      <c r="I1123" s="4" t="s">
        <v>28</v>
      </c>
      <c r="J1123" s="4" t="s">
        <v>3</v>
      </c>
      <c r="K1123" s="4" t="s">
        <v>14</v>
      </c>
      <c r="L1123" s="4" t="s">
        <v>48</v>
      </c>
      <c r="M1123" s="8">
        <v>3</v>
      </c>
      <c r="N1123" s="5">
        <v>162.30000000000001</v>
      </c>
      <c r="O1123" s="6">
        <v>0.1</v>
      </c>
      <c r="P1123" s="5">
        <v>86.43</v>
      </c>
      <c r="Q1123" s="5">
        <f t="shared" si="68"/>
        <v>438.21000000000004</v>
      </c>
      <c r="R1123" s="5">
        <f t="shared" si="69"/>
        <v>259.29000000000002</v>
      </c>
      <c r="S1123" s="5">
        <f t="shared" si="70"/>
        <v>178.92000000000002</v>
      </c>
      <c r="T1123" s="7">
        <f t="shared" si="71"/>
        <v>0.40829739166153217</v>
      </c>
    </row>
    <row r="1124" spans="1:20" ht="15.6">
      <c r="A1124" s="2">
        <v>2777</v>
      </c>
      <c r="B1124" s="3">
        <v>46191</v>
      </c>
      <c r="C1124" s="17">
        <f>YEAR(SalesDataTable[[#This Row],[Order Date]])</f>
        <v>2026</v>
      </c>
      <c r="D1124" s="19" t="str">
        <f>"Q"&amp;ROUNDUP(MONTH(SalesDataTable[[#This Row],[Order Date]])/3,0)</f>
        <v>Q2</v>
      </c>
      <c r="E1124" s="17">
        <f>MONTH(SalesDataTable[[#This Row],[Order Date]])</f>
        <v>6</v>
      </c>
      <c r="F1124" s="19" t="str">
        <f>TEXT(SalesDataTable[[#This Row],[Order Date]],"MMM")</f>
        <v>Jun</v>
      </c>
      <c r="G1124" s="4" t="s">
        <v>6</v>
      </c>
      <c r="H1124" s="4" t="s">
        <v>49</v>
      </c>
      <c r="I1124" s="4" t="s">
        <v>8</v>
      </c>
      <c r="J1124" s="4" t="s">
        <v>16</v>
      </c>
      <c r="K1124" s="4" t="s">
        <v>9</v>
      </c>
      <c r="L1124" s="4" t="s">
        <v>46</v>
      </c>
      <c r="M1124" s="8">
        <v>5</v>
      </c>
      <c r="N1124" s="5">
        <v>72.37</v>
      </c>
      <c r="O1124" s="6">
        <v>0.2</v>
      </c>
      <c r="P1124" s="5">
        <v>32.840000000000003</v>
      </c>
      <c r="Q1124" s="5">
        <f t="shared" si="68"/>
        <v>289.48</v>
      </c>
      <c r="R1124" s="5">
        <f t="shared" si="69"/>
        <v>164.20000000000002</v>
      </c>
      <c r="S1124" s="5">
        <f t="shared" si="70"/>
        <v>125.28</v>
      </c>
      <c r="T1124" s="7">
        <f t="shared" si="71"/>
        <v>0.43277601215973466</v>
      </c>
    </row>
    <row r="1125" spans="1:20" ht="15.6">
      <c r="A1125" s="2">
        <v>2780</v>
      </c>
      <c r="B1125" s="3">
        <v>46191</v>
      </c>
      <c r="C1125" s="17">
        <f>YEAR(SalesDataTable[[#This Row],[Order Date]])</f>
        <v>2026</v>
      </c>
      <c r="D1125" s="19" t="str">
        <f>"Q"&amp;ROUNDUP(MONTH(SalesDataTable[[#This Row],[Order Date]])/3,0)</f>
        <v>Q2</v>
      </c>
      <c r="E1125" s="17">
        <f>MONTH(SalesDataTable[[#This Row],[Order Date]])</f>
        <v>6</v>
      </c>
      <c r="F1125" s="19" t="str">
        <f>TEXT(SalesDataTable[[#This Row],[Order Date]],"MMM")</f>
        <v>Jun</v>
      </c>
      <c r="G1125" s="4" t="s">
        <v>11</v>
      </c>
      <c r="H1125" s="4" t="s">
        <v>18</v>
      </c>
      <c r="I1125" s="4" t="s">
        <v>2</v>
      </c>
      <c r="J1125" s="4" t="s">
        <v>13</v>
      </c>
      <c r="K1125" s="4" t="s">
        <v>34</v>
      </c>
      <c r="L1125" s="4" t="s">
        <v>42</v>
      </c>
      <c r="M1125" s="8">
        <v>2</v>
      </c>
      <c r="N1125" s="5">
        <v>35.61</v>
      </c>
      <c r="O1125" s="6">
        <v>0.15</v>
      </c>
      <c r="P1125" s="5">
        <v>13.96</v>
      </c>
      <c r="Q1125" s="5">
        <f t="shared" si="68"/>
        <v>60.536999999999999</v>
      </c>
      <c r="R1125" s="5">
        <f t="shared" si="69"/>
        <v>27.92</v>
      </c>
      <c r="S1125" s="5">
        <f t="shared" si="70"/>
        <v>32.616999999999997</v>
      </c>
      <c r="T1125" s="7">
        <f t="shared" si="71"/>
        <v>0.53879445628293432</v>
      </c>
    </row>
    <row r="1126" spans="1:20" ht="15.6">
      <c r="A1126" s="2">
        <v>3209</v>
      </c>
      <c r="B1126" s="3">
        <v>46191</v>
      </c>
      <c r="C1126" s="17">
        <f>YEAR(SalesDataTable[[#This Row],[Order Date]])</f>
        <v>2026</v>
      </c>
      <c r="D1126" s="19" t="str">
        <f>"Q"&amp;ROUNDUP(MONTH(SalesDataTable[[#This Row],[Order Date]])/3,0)</f>
        <v>Q2</v>
      </c>
      <c r="E1126" s="17">
        <f>MONTH(SalesDataTable[[#This Row],[Order Date]])</f>
        <v>6</v>
      </c>
      <c r="F1126" s="19" t="str">
        <f>TEXT(SalesDataTable[[#This Row],[Order Date]],"MMM")</f>
        <v>Jun</v>
      </c>
      <c r="G1126" s="4" t="s">
        <v>20</v>
      </c>
      <c r="H1126" s="4" t="s">
        <v>47</v>
      </c>
      <c r="I1126" s="4" t="s">
        <v>2</v>
      </c>
      <c r="J1126" s="4" t="s">
        <v>3</v>
      </c>
      <c r="K1126" s="4" t="s">
        <v>14</v>
      </c>
      <c r="L1126" s="4" t="s">
        <v>44</v>
      </c>
      <c r="M1126" s="8">
        <v>2</v>
      </c>
      <c r="N1126" s="5">
        <v>133.12</v>
      </c>
      <c r="O1126" s="6">
        <v>0</v>
      </c>
      <c r="P1126" s="5">
        <v>67.02</v>
      </c>
      <c r="Q1126" s="5">
        <f t="shared" si="68"/>
        <v>266.24</v>
      </c>
      <c r="R1126" s="5">
        <f t="shared" si="69"/>
        <v>134.04</v>
      </c>
      <c r="S1126" s="5">
        <f t="shared" si="70"/>
        <v>132.20000000000002</v>
      </c>
      <c r="T1126" s="7">
        <f t="shared" si="71"/>
        <v>0.4965444711538462</v>
      </c>
    </row>
    <row r="1127" spans="1:20" ht="15.6">
      <c r="A1127" s="2">
        <v>3414</v>
      </c>
      <c r="B1127" s="3">
        <v>46191</v>
      </c>
      <c r="C1127" s="17">
        <f>YEAR(SalesDataTable[[#This Row],[Order Date]])</f>
        <v>2026</v>
      </c>
      <c r="D1127" s="19" t="str">
        <f>"Q"&amp;ROUNDUP(MONTH(SalesDataTable[[#This Row],[Order Date]])/3,0)</f>
        <v>Q2</v>
      </c>
      <c r="E1127" s="17">
        <f>MONTH(SalesDataTable[[#This Row],[Order Date]])</f>
        <v>6</v>
      </c>
      <c r="F1127" s="19" t="str">
        <f>TEXT(SalesDataTable[[#This Row],[Order Date]],"MMM")</f>
        <v>Jun</v>
      </c>
      <c r="G1127" s="4" t="s">
        <v>0</v>
      </c>
      <c r="H1127" s="4" t="s">
        <v>50</v>
      </c>
      <c r="I1127" s="4" t="s">
        <v>28</v>
      </c>
      <c r="J1127" s="4" t="s">
        <v>3</v>
      </c>
      <c r="K1127" s="4" t="s">
        <v>4</v>
      </c>
      <c r="L1127" s="4" t="s">
        <v>22</v>
      </c>
      <c r="M1127" s="8">
        <v>1</v>
      </c>
      <c r="N1127" s="5">
        <v>51.23</v>
      </c>
      <c r="O1127" s="6">
        <v>0.05</v>
      </c>
      <c r="P1127" s="5">
        <v>23.12</v>
      </c>
      <c r="Q1127" s="5">
        <f t="shared" si="68"/>
        <v>48.668499999999995</v>
      </c>
      <c r="R1127" s="5">
        <f t="shared" si="69"/>
        <v>23.12</v>
      </c>
      <c r="S1127" s="5">
        <f t="shared" si="70"/>
        <v>25.548499999999994</v>
      </c>
      <c r="T1127" s="7">
        <f t="shared" si="71"/>
        <v>0.5249494025909982</v>
      </c>
    </row>
    <row r="1128" spans="1:20" ht="15.6">
      <c r="A1128" s="2">
        <v>3846</v>
      </c>
      <c r="B1128" s="3">
        <v>46191</v>
      </c>
      <c r="C1128" s="17">
        <f>YEAR(SalesDataTable[[#This Row],[Order Date]])</f>
        <v>2026</v>
      </c>
      <c r="D1128" s="19" t="str">
        <f>"Q"&amp;ROUNDUP(MONTH(SalesDataTable[[#This Row],[Order Date]])/3,0)</f>
        <v>Q2</v>
      </c>
      <c r="E1128" s="17">
        <f>MONTH(SalesDataTable[[#This Row],[Order Date]])</f>
        <v>6</v>
      </c>
      <c r="F1128" s="19" t="str">
        <f>TEXT(SalesDataTable[[#This Row],[Order Date]],"MMM")</f>
        <v>Jun</v>
      </c>
      <c r="G1128" s="4" t="s">
        <v>6</v>
      </c>
      <c r="H1128" s="4" t="s">
        <v>43</v>
      </c>
      <c r="I1128" s="4" t="s">
        <v>2</v>
      </c>
      <c r="J1128" s="4" t="s">
        <v>16</v>
      </c>
      <c r="K1128" s="4" t="s">
        <v>9</v>
      </c>
      <c r="L1128" s="4" t="s">
        <v>10</v>
      </c>
      <c r="M1128" s="8">
        <v>1</v>
      </c>
      <c r="N1128" s="5">
        <v>93.5</v>
      </c>
      <c r="O1128" s="6">
        <v>0</v>
      </c>
      <c r="P1128" s="5">
        <v>46.63</v>
      </c>
      <c r="Q1128" s="5">
        <f t="shared" si="68"/>
        <v>93.5</v>
      </c>
      <c r="R1128" s="5">
        <f t="shared" si="69"/>
        <v>46.63</v>
      </c>
      <c r="S1128" s="5">
        <f t="shared" si="70"/>
        <v>46.87</v>
      </c>
      <c r="T1128" s="7">
        <f t="shared" si="71"/>
        <v>0.50128342245989299</v>
      </c>
    </row>
    <row r="1129" spans="1:20" ht="15.6">
      <c r="A1129" s="2">
        <v>4120</v>
      </c>
      <c r="B1129" s="3">
        <v>46191</v>
      </c>
      <c r="C1129" s="17">
        <f>YEAR(SalesDataTable[[#This Row],[Order Date]])</f>
        <v>2026</v>
      </c>
      <c r="D1129" s="19" t="str">
        <f>"Q"&amp;ROUNDUP(MONTH(SalesDataTable[[#This Row],[Order Date]])/3,0)</f>
        <v>Q2</v>
      </c>
      <c r="E1129" s="17">
        <f>MONTH(SalesDataTable[[#This Row],[Order Date]])</f>
        <v>6</v>
      </c>
      <c r="F1129" s="19" t="str">
        <f>TEXT(SalesDataTable[[#This Row],[Order Date]],"MMM")</f>
        <v>Jun</v>
      </c>
      <c r="G1129" s="4" t="s">
        <v>20</v>
      </c>
      <c r="H1129" s="4" t="s">
        <v>21</v>
      </c>
      <c r="I1129" s="4" t="s">
        <v>19</v>
      </c>
      <c r="J1129" s="4" t="s">
        <v>3</v>
      </c>
      <c r="K1129" s="4" t="s">
        <v>34</v>
      </c>
      <c r="L1129" s="4" t="s">
        <v>35</v>
      </c>
      <c r="M1129" s="8">
        <v>3</v>
      </c>
      <c r="N1129" s="5">
        <v>41.16</v>
      </c>
      <c r="O1129" s="6">
        <v>0</v>
      </c>
      <c r="P1129" s="5">
        <v>14.79</v>
      </c>
      <c r="Q1129" s="5">
        <f t="shared" si="68"/>
        <v>123.47999999999999</v>
      </c>
      <c r="R1129" s="5">
        <f t="shared" si="69"/>
        <v>44.37</v>
      </c>
      <c r="S1129" s="5">
        <f t="shared" si="70"/>
        <v>79.109999999999985</v>
      </c>
      <c r="T1129" s="7">
        <f t="shared" si="71"/>
        <v>0.64067055393586003</v>
      </c>
    </row>
    <row r="1130" spans="1:20" ht="15.6">
      <c r="A1130" s="2">
        <v>4217</v>
      </c>
      <c r="B1130" s="3">
        <v>46191</v>
      </c>
      <c r="C1130" s="17">
        <f>YEAR(SalesDataTable[[#This Row],[Order Date]])</f>
        <v>2026</v>
      </c>
      <c r="D1130" s="19" t="str">
        <f>"Q"&amp;ROUNDUP(MONTH(SalesDataTable[[#This Row],[Order Date]])/3,0)</f>
        <v>Q2</v>
      </c>
      <c r="E1130" s="17">
        <f>MONTH(SalesDataTable[[#This Row],[Order Date]])</f>
        <v>6</v>
      </c>
      <c r="F1130" s="19" t="str">
        <f>TEXT(SalesDataTable[[#This Row],[Order Date]],"MMM")</f>
        <v>Jun</v>
      </c>
      <c r="G1130" s="4" t="s">
        <v>6</v>
      </c>
      <c r="H1130" s="4" t="s">
        <v>43</v>
      </c>
      <c r="I1130" s="4" t="s">
        <v>28</v>
      </c>
      <c r="J1130" s="4" t="s">
        <v>13</v>
      </c>
      <c r="K1130" s="4" t="s">
        <v>34</v>
      </c>
      <c r="L1130" s="4" t="s">
        <v>35</v>
      </c>
      <c r="M1130" s="8">
        <v>1</v>
      </c>
      <c r="N1130" s="5">
        <v>39.74</v>
      </c>
      <c r="O1130" s="6">
        <v>0.05</v>
      </c>
      <c r="P1130" s="5">
        <v>14.39</v>
      </c>
      <c r="Q1130" s="5">
        <f t="shared" si="68"/>
        <v>37.753</v>
      </c>
      <c r="R1130" s="5">
        <f t="shared" si="69"/>
        <v>14.39</v>
      </c>
      <c r="S1130" s="5">
        <f t="shared" si="70"/>
        <v>23.363</v>
      </c>
      <c r="T1130" s="7">
        <f t="shared" si="71"/>
        <v>0.6188382380208195</v>
      </c>
    </row>
    <row r="1131" spans="1:20" ht="15.6">
      <c r="A1131" s="2">
        <v>4786</v>
      </c>
      <c r="B1131" s="3">
        <v>46191</v>
      </c>
      <c r="C1131" s="17">
        <f>YEAR(SalesDataTable[[#This Row],[Order Date]])</f>
        <v>2026</v>
      </c>
      <c r="D1131" s="19" t="str">
        <f>"Q"&amp;ROUNDUP(MONTH(SalesDataTable[[#This Row],[Order Date]])/3,0)</f>
        <v>Q2</v>
      </c>
      <c r="E1131" s="17">
        <f>MONTH(SalesDataTable[[#This Row],[Order Date]])</f>
        <v>6</v>
      </c>
      <c r="F1131" s="19" t="str">
        <f>TEXT(SalesDataTable[[#This Row],[Order Date]],"MMM")</f>
        <v>Jun</v>
      </c>
      <c r="G1131" s="4" t="s">
        <v>20</v>
      </c>
      <c r="H1131" s="4" t="s">
        <v>31</v>
      </c>
      <c r="I1131" s="4" t="s">
        <v>2</v>
      </c>
      <c r="J1131" s="4" t="s">
        <v>3</v>
      </c>
      <c r="K1131" s="4" t="s">
        <v>14</v>
      </c>
      <c r="L1131" s="4" t="s">
        <v>32</v>
      </c>
      <c r="M1131" s="8">
        <v>3</v>
      </c>
      <c r="N1131" s="5">
        <v>46.79</v>
      </c>
      <c r="O1131" s="6">
        <v>0.1</v>
      </c>
      <c r="P1131" s="5">
        <v>18.25</v>
      </c>
      <c r="Q1131" s="5">
        <f t="shared" si="68"/>
        <v>126.33300000000001</v>
      </c>
      <c r="R1131" s="5">
        <f t="shared" si="69"/>
        <v>54.75</v>
      </c>
      <c r="S1131" s="5">
        <f t="shared" si="70"/>
        <v>71.583000000000013</v>
      </c>
      <c r="T1131" s="7">
        <f t="shared" si="71"/>
        <v>0.56662154781411034</v>
      </c>
    </row>
    <row r="1132" spans="1:20" ht="15.6">
      <c r="A1132" s="2">
        <v>23</v>
      </c>
      <c r="B1132" s="3">
        <v>46192</v>
      </c>
      <c r="C1132" s="17">
        <f>YEAR(SalesDataTable[[#This Row],[Order Date]])</f>
        <v>2026</v>
      </c>
      <c r="D1132" s="19" t="str">
        <f>"Q"&amp;ROUNDUP(MONTH(SalesDataTable[[#This Row],[Order Date]])/3,0)</f>
        <v>Q2</v>
      </c>
      <c r="E1132" s="17">
        <f>MONTH(SalesDataTable[[#This Row],[Order Date]])</f>
        <v>6</v>
      </c>
      <c r="F1132" s="19" t="str">
        <f>TEXT(SalesDataTable[[#This Row],[Order Date]],"MMM")</f>
        <v>Jun</v>
      </c>
      <c r="G1132" s="4" t="s">
        <v>20</v>
      </c>
      <c r="H1132" s="4" t="s">
        <v>47</v>
      </c>
      <c r="I1132" s="4" t="s">
        <v>8</v>
      </c>
      <c r="J1132" s="4" t="s">
        <v>16</v>
      </c>
      <c r="K1132" s="4" t="s">
        <v>9</v>
      </c>
      <c r="L1132" s="4" t="s">
        <v>10</v>
      </c>
      <c r="M1132" s="8">
        <v>4</v>
      </c>
      <c r="N1132" s="5">
        <v>91.74</v>
      </c>
      <c r="O1132" s="6">
        <v>0.2</v>
      </c>
      <c r="P1132" s="5">
        <v>44.74</v>
      </c>
      <c r="Q1132" s="5">
        <f t="shared" si="68"/>
        <v>293.56799999999998</v>
      </c>
      <c r="R1132" s="5">
        <f t="shared" si="69"/>
        <v>178.96</v>
      </c>
      <c r="S1132" s="5">
        <f t="shared" si="70"/>
        <v>114.60799999999998</v>
      </c>
      <c r="T1132" s="7">
        <f t="shared" si="71"/>
        <v>0.39039677349029861</v>
      </c>
    </row>
    <row r="1133" spans="1:20" ht="15.6">
      <c r="A1133" s="2">
        <v>99</v>
      </c>
      <c r="B1133" s="3">
        <v>46192</v>
      </c>
      <c r="C1133" s="17">
        <f>YEAR(SalesDataTable[[#This Row],[Order Date]])</f>
        <v>2026</v>
      </c>
      <c r="D1133" s="19" t="str">
        <f>"Q"&amp;ROUNDUP(MONTH(SalesDataTable[[#This Row],[Order Date]])/3,0)</f>
        <v>Q2</v>
      </c>
      <c r="E1133" s="17">
        <f>MONTH(SalesDataTable[[#This Row],[Order Date]])</f>
        <v>6</v>
      </c>
      <c r="F1133" s="19" t="str">
        <f>TEXT(SalesDataTable[[#This Row],[Order Date]],"MMM")</f>
        <v>Jun</v>
      </c>
      <c r="G1133" s="4" t="s">
        <v>20</v>
      </c>
      <c r="H1133" s="4" t="s">
        <v>47</v>
      </c>
      <c r="I1133" s="4" t="s">
        <v>2</v>
      </c>
      <c r="J1133" s="4" t="s">
        <v>13</v>
      </c>
      <c r="K1133" s="4" t="s">
        <v>34</v>
      </c>
      <c r="L1133" s="4" t="s">
        <v>42</v>
      </c>
      <c r="M1133" s="8">
        <v>1</v>
      </c>
      <c r="N1133" s="5">
        <v>36.28</v>
      </c>
      <c r="O1133" s="6">
        <v>0.1</v>
      </c>
      <c r="P1133" s="5">
        <v>13.8</v>
      </c>
      <c r="Q1133" s="5">
        <f t="shared" si="68"/>
        <v>32.652000000000001</v>
      </c>
      <c r="R1133" s="5">
        <f t="shared" si="69"/>
        <v>13.8</v>
      </c>
      <c r="S1133" s="5">
        <f t="shared" si="70"/>
        <v>18.852</v>
      </c>
      <c r="T1133" s="7">
        <f t="shared" si="71"/>
        <v>0.5773612642410878</v>
      </c>
    </row>
    <row r="1134" spans="1:20" ht="15.6">
      <c r="A1134" s="2">
        <v>269</v>
      </c>
      <c r="B1134" s="3">
        <v>46192</v>
      </c>
      <c r="C1134" s="17">
        <f>YEAR(SalesDataTable[[#This Row],[Order Date]])</f>
        <v>2026</v>
      </c>
      <c r="D1134" s="19" t="str">
        <f>"Q"&amp;ROUNDUP(MONTH(SalesDataTable[[#This Row],[Order Date]])/3,0)</f>
        <v>Q2</v>
      </c>
      <c r="E1134" s="17">
        <f>MONTH(SalesDataTable[[#This Row],[Order Date]])</f>
        <v>6</v>
      </c>
      <c r="F1134" s="19" t="str">
        <f>TEXT(SalesDataTable[[#This Row],[Order Date]],"MMM")</f>
        <v>Jun</v>
      </c>
      <c r="G1134" s="4" t="s">
        <v>20</v>
      </c>
      <c r="H1134" s="4" t="s">
        <v>47</v>
      </c>
      <c r="I1134" s="4" t="s">
        <v>8</v>
      </c>
      <c r="J1134" s="4" t="s">
        <v>3</v>
      </c>
      <c r="K1134" s="4" t="s">
        <v>9</v>
      </c>
      <c r="L1134" s="4" t="s">
        <v>46</v>
      </c>
      <c r="M1134" s="8">
        <v>3</v>
      </c>
      <c r="N1134" s="5">
        <v>73.02</v>
      </c>
      <c r="O1134" s="6">
        <v>0.1</v>
      </c>
      <c r="P1134" s="5">
        <v>32.69</v>
      </c>
      <c r="Q1134" s="5">
        <f t="shared" si="68"/>
        <v>197.154</v>
      </c>
      <c r="R1134" s="5">
        <f t="shared" si="69"/>
        <v>98.07</v>
      </c>
      <c r="S1134" s="5">
        <f t="shared" si="70"/>
        <v>99.084000000000003</v>
      </c>
      <c r="T1134" s="7">
        <f t="shared" si="71"/>
        <v>0.50257159377948202</v>
      </c>
    </row>
    <row r="1135" spans="1:20" ht="15.6">
      <c r="A1135" s="2">
        <v>1772</v>
      </c>
      <c r="B1135" s="3">
        <v>46192</v>
      </c>
      <c r="C1135" s="17">
        <f>YEAR(SalesDataTable[[#This Row],[Order Date]])</f>
        <v>2026</v>
      </c>
      <c r="D1135" s="19" t="str">
        <f>"Q"&amp;ROUNDUP(MONTH(SalesDataTable[[#This Row],[Order Date]])/3,0)</f>
        <v>Q2</v>
      </c>
      <c r="E1135" s="17">
        <f>MONTH(SalesDataTable[[#This Row],[Order Date]])</f>
        <v>6</v>
      </c>
      <c r="F1135" s="19" t="str">
        <f>TEXT(SalesDataTable[[#This Row],[Order Date]],"MMM")</f>
        <v>Jun</v>
      </c>
      <c r="G1135" s="4" t="s">
        <v>20</v>
      </c>
      <c r="H1135" s="4" t="s">
        <v>21</v>
      </c>
      <c r="I1135" s="4" t="s">
        <v>2</v>
      </c>
      <c r="J1135" s="4" t="s">
        <v>13</v>
      </c>
      <c r="K1135" s="4" t="s">
        <v>9</v>
      </c>
      <c r="L1135" s="4" t="s">
        <v>37</v>
      </c>
      <c r="M1135" s="8">
        <v>4</v>
      </c>
      <c r="N1135" s="5">
        <v>153.38</v>
      </c>
      <c r="O1135" s="6">
        <v>0</v>
      </c>
      <c r="P1135" s="5">
        <v>76.92</v>
      </c>
      <c r="Q1135" s="5">
        <f t="shared" si="68"/>
        <v>613.52</v>
      </c>
      <c r="R1135" s="5">
        <f t="shared" si="69"/>
        <v>307.68</v>
      </c>
      <c r="S1135" s="5">
        <f t="shared" si="70"/>
        <v>305.83999999999997</v>
      </c>
      <c r="T1135" s="7">
        <f t="shared" si="71"/>
        <v>0.49850045638283996</v>
      </c>
    </row>
    <row r="1136" spans="1:20" ht="15.6">
      <c r="A1136" s="2">
        <v>1906</v>
      </c>
      <c r="B1136" s="3">
        <v>46192</v>
      </c>
      <c r="C1136" s="17">
        <f>YEAR(SalesDataTable[[#This Row],[Order Date]])</f>
        <v>2026</v>
      </c>
      <c r="D1136" s="19" t="str">
        <f>"Q"&amp;ROUNDUP(MONTH(SalesDataTable[[#This Row],[Order Date]])/3,0)</f>
        <v>Q2</v>
      </c>
      <c r="E1136" s="17">
        <f>MONTH(SalesDataTable[[#This Row],[Order Date]])</f>
        <v>6</v>
      </c>
      <c r="F1136" s="19" t="str">
        <f>TEXT(SalesDataTable[[#This Row],[Order Date]],"MMM")</f>
        <v>Jun</v>
      </c>
      <c r="G1136" s="4" t="s">
        <v>20</v>
      </c>
      <c r="H1136" s="4" t="s">
        <v>33</v>
      </c>
      <c r="I1136" s="4" t="s">
        <v>28</v>
      </c>
      <c r="J1136" s="4" t="s">
        <v>3</v>
      </c>
      <c r="K1136" s="4" t="s">
        <v>23</v>
      </c>
      <c r="L1136" s="4" t="s">
        <v>51</v>
      </c>
      <c r="M1136" s="8">
        <v>2</v>
      </c>
      <c r="N1136" s="5">
        <v>125.5</v>
      </c>
      <c r="O1136" s="6">
        <v>0</v>
      </c>
      <c r="P1136" s="5">
        <v>61.67</v>
      </c>
      <c r="Q1136" s="5">
        <f t="shared" si="68"/>
        <v>251</v>
      </c>
      <c r="R1136" s="5">
        <f t="shared" si="69"/>
        <v>123.34</v>
      </c>
      <c r="S1136" s="5">
        <f t="shared" si="70"/>
        <v>127.66</v>
      </c>
      <c r="T1136" s="7">
        <f t="shared" si="71"/>
        <v>0.50860557768924297</v>
      </c>
    </row>
    <row r="1137" spans="1:20" ht="15.6">
      <c r="A1137" s="2">
        <v>2473</v>
      </c>
      <c r="B1137" s="3">
        <v>46192</v>
      </c>
      <c r="C1137" s="17">
        <f>YEAR(SalesDataTable[[#This Row],[Order Date]])</f>
        <v>2026</v>
      </c>
      <c r="D1137" s="19" t="str">
        <f>"Q"&amp;ROUNDUP(MONTH(SalesDataTable[[#This Row],[Order Date]])/3,0)</f>
        <v>Q2</v>
      </c>
      <c r="E1137" s="17">
        <f>MONTH(SalesDataTable[[#This Row],[Order Date]])</f>
        <v>6</v>
      </c>
      <c r="F1137" s="19" t="str">
        <f>TEXT(SalesDataTable[[#This Row],[Order Date]],"MMM")</f>
        <v>Jun</v>
      </c>
      <c r="G1137" s="4" t="s">
        <v>0</v>
      </c>
      <c r="H1137" s="4" t="s">
        <v>1</v>
      </c>
      <c r="I1137" s="4" t="s">
        <v>8</v>
      </c>
      <c r="J1137" s="4" t="s">
        <v>3</v>
      </c>
      <c r="K1137" s="4" t="s">
        <v>4</v>
      </c>
      <c r="L1137" s="4" t="s">
        <v>5</v>
      </c>
      <c r="M1137" s="8">
        <v>3</v>
      </c>
      <c r="N1137" s="5">
        <v>80.75</v>
      </c>
      <c r="O1137" s="6">
        <v>0.15</v>
      </c>
      <c r="P1137" s="5">
        <v>42.81</v>
      </c>
      <c r="Q1137" s="5">
        <f t="shared" si="68"/>
        <v>205.91249999999999</v>
      </c>
      <c r="R1137" s="5">
        <f t="shared" si="69"/>
        <v>128.43</v>
      </c>
      <c r="S1137" s="5">
        <f t="shared" si="70"/>
        <v>77.482499999999987</v>
      </c>
      <c r="T1137" s="7">
        <f t="shared" si="71"/>
        <v>0.37628847204516475</v>
      </c>
    </row>
    <row r="1138" spans="1:20" ht="15.6">
      <c r="A1138" s="2">
        <v>2549</v>
      </c>
      <c r="B1138" s="3">
        <v>46192</v>
      </c>
      <c r="C1138" s="17">
        <f>YEAR(SalesDataTable[[#This Row],[Order Date]])</f>
        <v>2026</v>
      </c>
      <c r="D1138" s="19" t="str">
        <f>"Q"&amp;ROUNDUP(MONTH(SalesDataTable[[#This Row],[Order Date]])/3,0)</f>
        <v>Q2</v>
      </c>
      <c r="E1138" s="17">
        <f>MONTH(SalesDataTable[[#This Row],[Order Date]])</f>
        <v>6</v>
      </c>
      <c r="F1138" s="19" t="str">
        <f>TEXT(SalesDataTable[[#This Row],[Order Date]],"MMM")</f>
        <v>Jun</v>
      </c>
      <c r="G1138" s="4" t="s">
        <v>20</v>
      </c>
      <c r="H1138" s="4" t="s">
        <v>47</v>
      </c>
      <c r="I1138" s="4" t="s">
        <v>8</v>
      </c>
      <c r="J1138" s="4" t="s">
        <v>3</v>
      </c>
      <c r="K1138" s="4" t="s">
        <v>34</v>
      </c>
      <c r="L1138" s="4" t="s">
        <v>42</v>
      </c>
      <c r="M1138" s="8">
        <v>8</v>
      </c>
      <c r="N1138" s="5">
        <v>36.15</v>
      </c>
      <c r="O1138" s="6">
        <v>0.05</v>
      </c>
      <c r="P1138" s="5">
        <v>13.55</v>
      </c>
      <c r="Q1138" s="5">
        <f t="shared" si="68"/>
        <v>274.73999999999995</v>
      </c>
      <c r="R1138" s="5">
        <f t="shared" si="69"/>
        <v>108.4</v>
      </c>
      <c r="S1138" s="5">
        <f t="shared" si="70"/>
        <v>166.33999999999995</v>
      </c>
      <c r="T1138" s="7">
        <f t="shared" si="71"/>
        <v>0.60544514814005956</v>
      </c>
    </row>
    <row r="1139" spans="1:20" ht="15.6">
      <c r="A1139" s="2">
        <v>3341</v>
      </c>
      <c r="B1139" s="3">
        <v>46192</v>
      </c>
      <c r="C1139" s="17">
        <f>YEAR(SalesDataTable[[#This Row],[Order Date]])</f>
        <v>2026</v>
      </c>
      <c r="D1139" s="19" t="str">
        <f>"Q"&amp;ROUNDUP(MONTH(SalesDataTable[[#This Row],[Order Date]])/3,0)</f>
        <v>Q2</v>
      </c>
      <c r="E1139" s="17">
        <f>MONTH(SalesDataTable[[#This Row],[Order Date]])</f>
        <v>6</v>
      </c>
      <c r="F1139" s="19" t="str">
        <f>TEXT(SalesDataTable[[#This Row],[Order Date]],"MMM")</f>
        <v>Jun</v>
      </c>
      <c r="G1139" s="4" t="s">
        <v>0</v>
      </c>
      <c r="H1139" s="4" t="s">
        <v>50</v>
      </c>
      <c r="I1139" s="4" t="s">
        <v>2</v>
      </c>
      <c r="J1139" s="4" t="s">
        <v>13</v>
      </c>
      <c r="K1139" s="4" t="s">
        <v>9</v>
      </c>
      <c r="L1139" s="4" t="s">
        <v>17</v>
      </c>
      <c r="M1139" s="8">
        <v>2</v>
      </c>
      <c r="N1139" s="5">
        <v>143.1</v>
      </c>
      <c r="O1139" s="6">
        <v>0</v>
      </c>
      <c r="P1139" s="5">
        <v>78.11</v>
      </c>
      <c r="Q1139" s="5">
        <f t="shared" si="68"/>
        <v>286.2</v>
      </c>
      <c r="R1139" s="5">
        <f t="shared" si="69"/>
        <v>156.22</v>
      </c>
      <c r="S1139" s="5">
        <f t="shared" si="70"/>
        <v>129.97999999999999</v>
      </c>
      <c r="T1139" s="7">
        <f t="shared" si="71"/>
        <v>0.45415793151642209</v>
      </c>
    </row>
    <row r="1140" spans="1:20" ht="15.6">
      <c r="A1140" s="2">
        <v>3351</v>
      </c>
      <c r="B1140" s="3">
        <v>46192</v>
      </c>
      <c r="C1140" s="17">
        <f>YEAR(SalesDataTable[[#This Row],[Order Date]])</f>
        <v>2026</v>
      </c>
      <c r="D1140" s="19" t="str">
        <f>"Q"&amp;ROUNDUP(MONTH(SalesDataTable[[#This Row],[Order Date]])/3,0)</f>
        <v>Q2</v>
      </c>
      <c r="E1140" s="17">
        <f>MONTH(SalesDataTable[[#This Row],[Order Date]])</f>
        <v>6</v>
      </c>
      <c r="F1140" s="19" t="str">
        <f>TEXT(SalesDataTable[[#This Row],[Order Date]],"MMM")</f>
        <v>Jun</v>
      </c>
      <c r="G1140" s="4" t="s">
        <v>6</v>
      </c>
      <c r="H1140" s="4" t="s">
        <v>7</v>
      </c>
      <c r="I1140" s="4" t="s">
        <v>28</v>
      </c>
      <c r="J1140" s="4" t="s">
        <v>13</v>
      </c>
      <c r="K1140" s="4" t="s">
        <v>23</v>
      </c>
      <c r="L1140" s="4" t="s">
        <v>51</v>
      </c>
      <c r="M1140" s="8">
        <v>4</v>
      </c>
      <c r="N1140" s="5">
        <v>123.89</v>
      </c>
      <c r="O1140" s="6">
        <v>0</v>
      </c>
      <c r="P1140" s="5">
        <v>59.42</v>
      </c>
      <c r="Q1140" s="5">
        <f t="shared" si="68"/>
        <v>495.56</v>
      </c>
      <c r="R1140" s="5">
        <f t="shared" si="69"/>
        <v>237.68</v>
      </c>
      <c r="S1140" s="5">
        <f t="shared" si="70"/>
        <v>257.88</v>
      </c>
      <c r="T1140" s="7">
        <f t="shared" si="71"/>
        <v>0.5203809831301961</v>
      </c>
    </row>
    <row r="1141" spans="1:20" ht="15.6">
      <c r="A1141" s="2">
        <v>3366</v>
      </c>
      <c r="B1141" s="3">
        <v>46192</v>
      </c>
      <c r="C1141" s="17">
        <f>YEAR(SalesDataTable[[#This Row],[Order Date]])</f>
        <v>2026</v>
      </c>
      <c r="D1141" s="19" t="str">
        <f>"Q"&amp;ROUNDUP(MONTH(SalesDataTable[[#This Row],[Order Date]])/3,0)</f>
        <v>Q2</v>
      </c>
      <c r="E1141" s="17">
        <f>MONTH(SalesDataTable[[#This Row],[Order Date]])</f>
        <v>6</v>
      </c>
      <c r="F1141" s="19" t="str">
        <f>TEXT(SalesDataTable[[#This Row],[Order Date]],"MMM")</f>
        <v>Jun</v>
      </c>
      <c r="G1141" s="4" t="s">
        <v>6</v>
      </c>
      <c r="H1141" s="4" t="s">
        <v>41</v>
      </c>
      <c r="I1141" s="4" t="s">
        <v>2</v>
      </c>
      <c r="J1141" s="4" t="s">
        <v>16</v>
      </c>
      <c r="K1141" s="4" t="s">
        <v>14</v>
      </c>
      <c r="L1141" s="4" t="s">
        <v>44</v>
      </c>
      <c r="M1141" s="8">
        <v>1</v>
      </c>
      <c r="N1141" s="5">
        <v>135.41999999999999</v>
      </c>
      <c r="O1141" s="6">
        <v>0.05</v>
      </c>
      <c r="P1141" s="5">
        <v>68.180000000000007</v>
      </c>
      <c r="Q1141" s="5">
        <f t="shared" si="68"/>
        <v>128.64899999999997</v>
      </c>
      <c r="R1141" s="5">
        <f t="shared" si="69"/>
        <v>68.180000000000007</v>
      </c>
      <c r="S1141" s="5">
        <f t="shared" si="70"/>
        <v>60.468999999999966</v>
      </c>
      <c r="T1141" s="7">
        <f t="shared" si="71"/>
        <v>0.47003085915941811</v>
      </c>
    </row>
    <row r="1142" spans="1:20" ht="15.6">
      <c r="A1142" s="2">
        <v>3691</v>
      </c>
      <c r="B1142" s="3">
        <v>46192</v>
      </c>
      <c r="C1142" s="17">
        <f>YEAR(SalesDataTable[[#This Row],[Order Date]])</f>
        <v>2026</v>
      </c>
      <c r="D1142" s="19" t="str">
        <f>"Q"&amp;ROUNDUP(MONTH(SalesDataTable[[#This Row],[Order Date]])/3,0)</f>
        <v>Q2</v>
      </c>
      <c r="E1142" s="17">
        <f>MONTH(SalesDataTable[[#This Row],[Order Date]])</f>
        <v>6</v>
      </c>
      <c r="F1142" s="19" t="str">
        <f>TEXT(SalesDataTable[[#This Row],[Order Date]],"MMM")</f>
        <v>Jun</v>
      </c>
      <c r="G1142" s="4" t="s">
        <v>6</v>
      </c>
      <c r="H1142" s="4" t="s">
        <v>27</v>
      </c>
      <c r="I1142" s="4" t="s">
        <v>19</v>
      </c>
      <c r="J1142" s="4" t="s">
        <v>3</v>
      </c>
      <c r="K1142" s="4" t="s">
        <v>9</v>
      </c>
      <c r="L1142" s="4" t="s">
        <v>10</v>
      </c>
      <c r="M1142" s="8">
        <v>1</v>
      </c>
      <c r="N1142" s="5">
        <v>93.48</v>
      </c>
      <c r="O1142" s="6">
        <v>0.05</v>
      </c>
      <c r="P1142" s="5">
        <v>44.31</v>
      </c>
      <c r="Q1142" s="5">
        <f t="shared" si="68"/>
        <v>88.805999999999997</v>
      </c>
      <c r="R1142" s="5">
        <f t="shared" si="69"/>
        <v>44.31</v>
      </c>
      <c r="S1142" s="5">
        <f t="shared" si="70"/>
        <v>44.495999999999995</v>
      </c>
      <c r="T1142" s="7">
        <f t="shared" si="71"/>
        <v>0.50104722653874734</v>
      </c>
    </row>
    <row r="1143" spans="1:20" ht="15.6">
      <c r="A1143" s="2">
        <v>3909</v>
      </c>
      <c r="B1143" s="3">
        <v>46192</v>
      </c>
      <c r="C1143" s="17">
        <f>YEAR(SalesDataTable[[#This Row],[Order Date]])</f>
        <v>2026</v>
      </c>
      <c r="D1143" s="19" t="str">
        <f>"Q"&amp;ROUNDUP(MONTH(SalesDataTable[[#This Row],[Order Date]])/3,0)</f>
        <v>Q2</v>
      </c>
      <c r="E1143" s="17">
        <f>MONTH(SalesDataTable[[#This Row],[Order Date]])</f>
        <v>6</v>
      </c>
      <c r="F1143" s="19" t="str">
        <f>TEXT(SalesDataTable[[#This Row],[Order Date]],"MMM")</f>
        <v>Jun</v>
      </c>
      <c r="G1143" s="4" t="s">
        <v>6</v>
      </c>
      <c r="H1143" s="4" t="s">
        <v>7</v>
      </c>
      <c r="I1143" s="4" t="s">
        <v>28</v>
      </c>
      <c r="J1143" s="4" t="s">
        <v>3</v>
      </c>
      <c r="K1143" s="4" t="s">
        <v>9</v>
      </c>
      <c r="L1143" s="4" t="s">
        <v>37</v>
      </c>
      <c r="M1143" s="8">
        <v>1</v>
      </c>
      <c r="N1143" s="5">
        <v>156.05000000000001</v>
      </c>
      <c r="O1143" s="6">
        <v>0.05</v>
      </c>
      <c r="P1143" s="5">
        <v>81.28</v>
      </c>
      <c r="Q1143" s="5">
        <f t="shared" si="68"/>
        <v>148.2475</v>
      </c>
      <c r="R1143" s="5">
        <f t="shared" si="69"/>
        <v>81.28</v>
      </c>
      <c r="S1143" s="5">
        <f t="shared" si="70"/>
        <v>66.967500000000001</v>
      </c>
      <c r="T1143" s="7">
        <f t="shared" si="71"/>
        <v>0.45172768512116562</v>
      </c>
    </row>
    <row r="1144" spans="1:20" ht="15.6">
      <c r="A1144" s="2">
        <v>4862</v>
      </c>
      <c r="B1144" s="3">
        <v>46192</v>
      </c>
      <c r="C1144" s="17">
        <f>YEAR(SalesDataTable[[#This Row],[Order Date]])</f>
        <v>2026</v>
      </c>
      <c r="D1144" s="19" t="str">
        <f>"Q"&amp;ROUNDUP(MONTH(SalesDataTable[[#This Row],[Order Date]])/3,0)</f>
        <v>Q2</v>
      </c>
      <c r="E1144" s="17">
        <f>MONTH(SalesDataTable[[#This Row],[Order Date]])</f>
        <v>6</v>
      </c>
      <c r="F1144" s="19" t="str">
        <f>TEXT(SalesDataTable[[#This Row],[Order Date]],"MMM")</f>
        <v>Jun</v>
      </c>
      <c r="G1144" s="4" t="s">
        <v>6</v>
      </c>
      <c r="H1144" s="4" t="s">
        <v>27</v>
      </c>
      <c r="I1144" s="4" t="s">
        <v>2</v>
      </c>
      <c r="J1144" s="4" t="s">
        <v>3</v>
      </c>
      <c r="K1144" s="4" t="s">
        <v>34</v>
      </c>
      <c r="L1144" s="4" t="s">
        <v>42</v>
      </c>
      <c r="M1144" s="8">
        <v>1</v>
      </c>
      <c r="N1144" s="5">
        <v>36.74</v>
      </c>
      <c r="O1144" s="6">
        <v>0</v>
      </c>
      <c r="P1144" s="5">
        <v>14.15</v>
      </c>
      <c r="Q1144" s="5">
        <f t="shared" si="68"/>
        <v>36.74</v>
      </c>
      <c r="R1144" s="5">
        <f t="shared" si="69"/>
        <v>14.15</v>
      </c>
      <c r="S1144" s="5">
        <f t="shared" si="70"/>
        <v>22.590000000000003</v>
      </c>
      <c r="T1144" s="7">
        <f t="shared" si="71"/>
        <v>0.61486118671747425</v>
      </c>
    </row>
    <row r="1145" spans="1:20" ht="15.6">
      <c r="A1145" s="2">
        <v>5096</v>
      </c>
      <c r="B1145" s="3">
        <v>46192</v>
      </c>
      <c r="C1145" s="17">
        <f>YEAR(SalesDataTable[[#This Row],[Order Date]])</f>
        <v>2026</v>
      </c>
      <c r="D1145" s="19" t="str">
        <f>"Q"&amp;ROUNDUP(MONTH(SalesDataTable[[#This Row],[Order Date]])/3,0)</f>
        <v>Q2</v>
      </c>
      <c r="E1145" s="17">
        <f>MONTH(SalesDataTable[[#This Row],[Order Date]])</f>
        <v>6</v>
      </c>
      <c r="F1145" s="19" t="str">
        <f>TEXT(SalesDataTable[[#This Row],[Order Date]],"MMM")</f>
        <v>Jun</v>
      </c>
      <c r="G1145" s="4" t="s">
        <v>0</v>
      </c>
      <c r="H1145" s="4" t="s">
        <v>50</v>
      </c>
      <c r="I1145" s="4" t="s">
        <v>2</v>
      </c>
      <c r="J1145" s="4" t="s">
        <v>3</v>
      </c>
      <c r="K1145" s="4" t="s">
        <v>23</v>
      </c>
      <c r="L1145" s="4" t="s">
        <v>29</v>
      </c>
      <c r="M1145" s="8">
        <v>2</v>
      </c>
      <c r="N1145" s="5">
        <v>199.28</v>
      </c>
      <c r="O1145" s="6">
        <v>0</v>
      </c>
      <c r="P1145" s="5">
        <v>102.85</v>
      </c>
      <c r="Q1145" s="5">
        <f t="shared" si="68"/>
        <v>398.56</v>
      </c>
      <c r="R1145" s="5">
        <f t="shared" si="69"/>
        <v>205.7</v>
      </c>
      <c r="S1145" s="5">
        <f t="shared" si="70"/>
        <v>192.86</v>
      </c>
      <c r="T1145" s="7">
        <f t="shared" si="71"/>
        <v>0.48389201124046571</v>
      </c>
    </row>
    <row r="1146" spans="1:20" ht="15.6">
      <c r="A1146" s="2">
        <v>5112</v>
      </c>
      <c r="B1146" s="3">
        <v>46192</v>
      </c>
      <c r="C1146" s="17">
        <f>YEAR(SalesDataTable[[#This Row],[Order Date]])</f>
        <v>2026</v>
      </c>
      <c r="D1146" s="19" t="str">
        <f>"Q"&amp;ROUNDUP(MONTH(SalesDataTable[[#This Row],[Order Date]])/3,0)</f>
        <v>Q2</v>
      </c>
      <c r="E1146" s="17">
        <f>MONTH(SalesDataTable[[#This Row],[Order Date]])</f>
        <v>6</v>
      </c>
      <c r="F1146" s="19" t="str">
        <f>TEXT(SalesDataTable[[#This Row],[Order Date]],"MMM")</f>
        <v>Jun</v>
      </c>
      <c r="G1146" s="4" t="s">
        <v>0</v>
      </c>
      <c r="H1146" s="4" t="s">
        <v>1</v>
      </c>
      <c r="I1146" s="4" t="s">
        <v>28</v>
      </c>
      <c r="J1146" s="4" t="s">
        <v>3</v>
      </c>
      <c r="K1146" s="4" t="s">
        <v>34</v>
      </c>
      <c r="L1146" s="4" t="s">
        <v>42</v>
      </c>
      <c r="M1146" s="8">
        <v>2</v>
      </c>
      <c r="N1146" s="5">
        <v>37.04</v>
      </c>
      <c r="O1146" s="6">
        <v>0.05</v>
      </c>
      <c r="P1146" s="5">
        <v>13.76</v>
      </c>
      <c r="Q1146" s="5">
        <f t="shared" si="68"/>
        <v>70.375999999999991</v>
      </c>
      <c r="R1146" s="5">
        <f t="shared" si="69"/>
        <v>27.52</v>
      </c>
      <c r="S1146" s="5">
        <f t="shared" si="70"/>
        <v>42.855999999999995</v>
      </c>
      <c r="T1146" s="7">
        <f t="shared" si="71"/>
        <v>0.60895759918153913</v>
      </c>
    </row>
    <row r="1147" spans="1:20" ht="15.6">
      <c r="A1147" s="2">
        <v>501</v>
      </c>
      <c r="B1147" s="3">
        <v>46193</v>
      </c>
      <c r="C1147" s="17">
        <f>YEAR(SalesDataTable[[#This Row],[Order Date]])</f>
        <v>2026</v>
      </c>
      <c r="D1147" s="19" t="str">
        <f>"Q"&amp;ROUNDUP(MONTH(SalesDataTable[[#This Row],[Order Date]])/3,0)</f>
        <v>Q2</v>
      </c>
      <c r="E1147" s="17">
        <f>MONTH(SalesDataTable[[#This Row],[Order Date]])</f>
        <v>6</v>
      </c>
      <c r="F1147" s="19" t="str">
        <f>TEXT(SalesDataTable[[#This Row],[Order Date]],"MMM")</f>
        <v>Jun</v>
      </c>
      <c r="G1147" s="4" t="s">
        <v>20</v>
      </c>
      <c r="H1147" s="4" t="s">
        <v>21</v>
      </c>
      <c r="I1147" s="4" t="s">
        <v>2</v>
      </c>
      <c r="J1147" s="4" t="s">
        <v>13</v>
      </c>
      <c r="K1147" s="4" t="s">
        <v>23</v>
      </c>
      <c r="L1147" s="4" t="s">
        <v>40</v>
      </c>
      <c r="M1147" s="8">
        <v>2</v>
      </c>
      <c r="N1147" s="5">
        <v>80.95</v>
      </c>
      <c r="O1147" s="6">
        <v>0.1</v>
      </c>
      <c r="P1147" s="5">
        <v>39.44</v>
      </c>
      <c r="Q1147" s="5">
        <f t="shared" si="68"/>
        <v>145.71</v>
      </c>
      <c r="R1147" s="5">
        <f t="shared" si="69"/>
        <v>78.88</v>
      </c>
      <c r="S1147" s="5">
        <f t="shared" si="70"/>
        <v>66.830000000000013</v>
      </c>
      <c r="T1147" s="7">
        <f t="shared" si="71"/>
        <v>0.45865074462974409</v>
      </c>
    </row>
    <row r="1148" spans="1:20" ht="15.6">
      <c r="A1148" s="2">
        <v>540</v>
      </c>
      <c r="B1148" s="3">
        <v>46193</v>
      </c>
      <c r="C1148" s="17">
        <f>YEAR(SalesDataTable[[#This Row],[Order Date]])</f>
        <v>2026</v>
      </c>
      <c r="D1148" s="19" t="str">
        <f>"Q"&amp;ROUNDUP(MONTH(SalesDataTable[[#This Row],[Order Date]])/3,0)</f>
        <v>Q2</v>
      </c>
      <c r="E1148" s="17">
        <f>MONTH(SalesDataTable[[#This Row],[Order Date]])</f>
        <v>6</v>
      </c>
      <c r="F1148" s="19" t="str">
        <f>TEXT(SalesDataTable[[#This Row],[Order Date]],"MMM")</f>
        <v>Jun</v>
      </c>
      <c r="G1148" s="4" t="s">
        <v>0</v>
      </c>
      <c r="H1148" s="4" t="s">
        <v>36</v>
      </c>
      <c r="I1148" s="4" t="s">
        <v>28</v>
      </c>
      <c r="J1148" s="4" t="s">
        <v>3</v>
      </c>
      <c r="K1148" s="4" t="s">
        <v>9</v>
      </c>
      <c r="L1148" s="4" t="s">
        <v>37</v>
      </c>
      <c r="M1148" s="8">
        <v>1</v>
      </c>
      <c r="N1148" s="5">
        <v>151.46</v>
      </c>
      <c r="O1148" s="6">
        <v>0.05</v>
      </c>
      <c r="P1148" s="5">
        <v>77.98</v>
      </c>
      <c r="Q1148" s="5">
        <f t="shared" si="68"/>
        <v>143.887</v>
      </c>
      <c r="R1148" s="5">
        <f t="shared" si="69"/>
        <v>77.98</v>
      </c>
      <c r="S1148" s="5">
        <f t="shared" si="70"/>
        <v>65.906999999999996</v>
      </c>
      <c r="T1148" s="7">
        <f t="shared" si="71"/>
        <v>0.45804693961233467</v>
      </c>
    </row>
    <row r="1149" spans="1:20" ht="15.6">
      <c r="A1149" s="2">
        <v>2255</v>
      </c>
      <c r="B1149" s="3">
        <v>46193</v>
      </c>
      <c r="C1149" s="17">
        <f>YEAR(SalesDataTable[[#This Row],[Order Date]])</f>
        <v>2026</v>
      </c>
      <c r="D1149" s="19" t="str">
        <f>"Q"&amp;ROUNDUP(MONTH(SalesDataTable[[#This Row],[Order Date]])/3,0)</f>
        <v>Q2</v>
      </c>
      <c r="E1149" s="17">
        <f>MONTH(SalesDataTable[[#This Row],[Order Date]])</f>
        <v>6</v>
      </c>
      <c r="F1149" s="19" t="str">
        <f>TEXT(SalesDataTable[[#This Row],[Order Date]],"MMM")</f>
        <v>Jun</v>
      </c>
      <c r="G1149" s="4" t="s">
        <v>0</v>
      </c>
      <c r="H1149" s="4" t="s">
        <v>36</v>
      </c>
      <c r="I1149" s="4" t="s">
        <v>2</v>
      </c>
      <c r="J1149" s="4" t="s">
        <v>16</v>
      </c>
      <c r="K1149" s="4" t="s">
        <v>9</v>
      </c>
      <c r="L1149" s="4" t="s">
        <v>10</v>
      </c>
      <c r="M1149" s="8">
        <v>5</v>
      </c>
      <c r="N1149" s="5">
        <v>90.1</v>
      </c>
      <c r="O1149" s="6">
        <v>0</v>
      </c>
      <c r="P1149" s="5">
        <v>44.32</v>
      </c>
      <c r="Q1149" s="5">
        <f t="shared" si="68"/>
        <v>450.5</v>
      </c>
      <c r="R1149" s="5">
        <f t="shared" si="69"/>
        <v>221.6</v>
      </c>
      <c r="S1149" s="5">
        <f t="shared" si="70"/>
        <v>228.9</v>
      </c>
      <c r="T1149" s="7">
        <f t="shared" si="71"/>
        <v>0.50810210876803552</v>
      </c>
    </row>
    <row r="1150" spans="1:20" ht="15.6">
      <c r="A1150" s="2">
        <v>3126</v>
      </c>
      <c r="B1150" s="3">
        <v>46193</v>
      </c>
      <c r="C1150" s="17">
        <f>YEAR(SalesDataTable[[#This Row],[Order Date]])</f>
        <v>2026</v>
      </c>
      <c r="D1150" s="19" t="str">
        <f>"Q"&amp;ROUNDUP(MONTH(SalesDataTable[[#This Row],[Order Date]])/3,0)</f>
        <v>Q2</v>
      </c>
      <c r="E1150" s="17">
        <f>MONTH(SalesDataTable[[#This Row],[Order Date]])</f>
        <v>6</v>
      </c>
      <c r="F1150" s="19" t="str">
        <f>TEXT(SalesDataTable[[#This Row],[Order Date]],"MMM")</f>
        <v>Jun</v>
      </c>
      <c r="G1150" s="4" t="s">
        <v>0</v>
      </c>
      <c r="H1150" s="4" t="s">
        <v>1</v>
      </c>
      <c r="I1150" s="4" t="s">
        <v>28</v>
      </c>
      <c r="J1150" s="4" t="s">
        <v>16</v>
      </c>
      <c r="K1150" s="4" t="s">
        <v>9</v>
      </c>
      <c r="L1150" s="4" t="s">
        <v>37</v>
      </c>
      <c r="M1150" s="8">
        <v>1</v>
      </c>
      <c r="N1150" s="5">
        <v>155.69</v>
      </c>
      <c r="O1150" s="6">
        <v>0.1</v>
      </c>
      <c r="P1150" s="5">
        <v>79.42</v>
      </c>
      <c r="Q1150" s="5">
        <f t="shared" si="68"/>
        <v>140.12100000000001</v>
      </c>
      <c r="R1150" s="5">
        <f t="shared" si="69"/>
        <v>79.42</v>
      </c>
      <c r="S1150" s="5">
        <f t="shared" si="70"/>
        <v>60.701000000000008</v>
      </c>
      <c r="T1150" s="7">
        <f t="shared" si="71"/>
        <v>0.43320415926235184</v>
      </c>
    </row>
    <row r="1151" spans="1:20" ht="15.6">
      <c r="A1151" s="2">
        <v>3223</v>
      </c>
      <c r="B1151" s="3">
        <v>46193</v>
      </c>
      <c r="C1151" s="17">
        <f>YEAR(SalesDataTable[[#This Row],[Order Date]])</f>
        <v>2026</v>
      </c>
      <c r="D1151" s="19" t="str">
        <f>"Q"&amp;ROUNDUP(MONTH(SalesDataTable[[#This Row],[Order Date]])/3,0)</f>
        <v>Q2</v>
      </c>
      <c r="E1151" s="17">
        <f>MONTH(SalesDataTable[[#This Row],[Order Date]])</f>
        <v>6</v>
      </c>
      <c r="F1151" s="19" t="str">
        <f>TEXT(SalesDataTable[[#This Row],[Order Date]],"MMM")</f>
        <v>Jun</v>
      </c>
      <c r="G1151" s="4" t="s">
        <v>6</v>
      </c>
      <c r="H1151" s="4" t="s">
        <v>49</v>
      </c>
      <c r="I1151" s="4" t="s">
        <v>19</v>
      </c>
      <c r="J1151" s="4" t="s">
        <v>3</v>
      </c>
      <c r="K1151" s="4" t="s">
        <v>34</v>
      </c>
      <c r="L1151" s="4" t="s">
        <v>45</v>
      </c>
      <c r="M1151" s="8">
        <v>1</v>
      </c>
      <c r="N1151" s="5">
        <v>50.11</v>
      </c>
      <c r="O1151" s="6">
        <v>0.05</v>
      </c>
      <c r="P1151" s="5">
        <v>21.38</v>
      </c>
      <c r="Q1151" s="5">
        <f t="shared" si="68"/>
        <v>47.604499999999994</v>
      </c>
      <c r="R1151" s="5">
        <f t="shared" si="69"/>
        <v>21.38</v>
      </c>
      <c r="S1151" s="5">
        <f t="shared" si="70"/>
        <v>26.224499999999995</v>
      </c>
      <c r="T1151" s="7">
        <f t="shared" si="71"/>
        <v>0.55088279469377888</v>
      </c>
    </row>
    <row r="1152" spans="1:20" ht="15.6">
      <c r="A1152" s="2">
        <v>3260</v>
      </c>
      <c r="B1152" s="3">
        <v>46193</v>
      </c>
      <c r="C1152" s="17">
        <f>YEAR(SalesDataTable[[#This Row],[Order Date]])</f>
        <v>2026</v>
      </c>
      <c r="D1152" s="19" t="str">
        <f>"Q"&amp;ROUNDUP(MONTH(SalesDataTable[[#This Row],[Order Date]])/3,0)</f>
        <v>Q2</v>
      </c>
      <c r="E1152" s="17">
        <f>MONTH(SalesDataTable[[#This Row],[Order Date]])</f>
        <v>6</v>
      </c>
      <c r="F1152" s="19" t="str">
        <f>TEXT(SalesDataTable[[#This Row],[Order Date]],"MMM")</f>
        <v>Jun</v>
      </c>
      <c r="G1152" s="4" t="s">
        <v>11</v>
      </c>
      <c r="H1152" s="4" t="s">
        <v>12</v>
      </c>
      <c r="I1152" s="4" t="s">
        <v>19</v>
      </c>
      <c r="J1152" s="4" t="s">
        <v>3</v>
      </c>
      <c r="K1152" s="4" t="s">
        <v>9</v>
      </c>
      <c r="L1152" s="4" t="s">
        <v>17</v>
      </c>
      <c r="M1152" s="8">
        <v>1</v>
      </c>
      <c r="N1152" s="5">
        <v>142.55000000000001</v>
      </c>
      <c r="O1152" s="6">
        <v>0.1</v>
      </c>
      <c r="P1152" s="5">
        <v>79.709999999999994</v>
      </c>
      <c r="Q1152" s="5">
        <f t="shared" si="68"/>
        <v>128.29500000000002</v>
      </c>
      <c r="R1152" s="5">
        <f t="shared" si="69"/>
        <v>79.709999999999994</v>
      </c>
      <c r="S1152" s="5">
        <f t="shared" si="70"/>
        <v>48.585000000000022</v>
      </c>
      <c r="T1152" s="7">
        <f t="shared" si="71"/>
        <v>0.37869753302934656</v>
      </c>
    </row>
    <row r="1153" spans="1:20" ht="15.6">
      <c r="A1153" s="2">
        <v>3404</v>
      </c>
      <c r="B1153" s="3">
        <v>46193</v>
      </c>
      <c r="C1153" s="17">
        <f>YEAR(SalesDataTable[[#This Row],[Order Date]])</f>
        <v>2026</v>
      </c>
      <c r="D1153" s="19" t="str">
        <f>"Q"&amp;ROUNDUP(MONTH(SalesDataTable[[#This Row],[Order Date]])/3,0)</f>
        <v>Q2</v>
      </c>
      <c r="E1153" s="17">
        <f>MONTH(SalesDataTable[[#This Row],[Order Date]])</f>
        <v>6</v>
      </c>
      <c r="F1153" s="19" t="str">
        <f>TEXT(SalesDataTable[[#This Row],[Order Date]],"MMM")</f>
        <v>Jun</v>
      </c>
      <c r="G1153" s="4" t="s">
        <v>20</v>
      </c>
      <c r="H1153" s="4" t="s">
        <v>33</v>
      </c>
      <c r="I1153" s="4" t="s">
        <v>2</v>
      </c>
      <c r="J1153" s="4" t="s">
        <v>13</v>
      </c>
      <c r="K1153" s="4" t="s">
        <v>23</v>
      </c>
      <c r="L1153" s="4" t="s">
        <v>29</v>
      </c>
      <c r="M1153" s="8">
        <v>3</v>
      </c>
      <c r="N1153" s="5">
        <v>191.11</v>
      </c>
      <c r="O1153" s="6">
        <v>0.05</v>
      </c>
      <c r="P1153" s="5">
        <v>102.82</v>
      </c>
      <c r="Q1153" s="5">
        <f t="shared" si="68"/>
        <v>544.6635</v>
      </c>
      <c r="R1153" s="5">
        <f t="shared" si="69"/>
        <v>308.45999999999998</v>
      </c>
      <c r="S1153" s="5">
        <f t="shared" si="70"/>
        <v>236.20350000000002</v>
      </c>
      <c r="T1153" s="7">
        <f t="shared" si="71"/>
        <v>0.43366867800026992</v>
      </c>
    </row>
    <row r="1154" spans="1:20" ht="15.6">
      <c r="A1154" s="2">
        <v>4267</v>
      </c>
      <c r="B1154" s="3">
        <v>46193</v>
      </c>
      <c r="C1154" s="17">
        <f>YEAR(SalesDataTable[[#This Row],[Order Date]])</f>
        <v>2026</v>
      </c>
      <c r="D1154" s="19" t="str">
        <f>"Q"&amp;ROUNDUP(MONTH(SalesDataTable[[#This Row],[Order Date]])/3,0)</f>
        <v>Q2</v>
      </c>
      <c r="E1154" s="17">
        <f>MONTH(SalesDataTable[[#This Row],[Order Date]])</f>
        <v>6</v>
      </c>
      <c r="F1154" s="19" t="str">
        <f>TEXT(SalesDataTable[[#This Row],[Order Date]],"MMM")</f>
        <v>Jun</v>
      </c>
      <c r="G1154" s="4" t="s">
        <v>20</v>
      </c>
      <c r="H1154" s="4" t="s">
        <v>47</v>
      </c>
      <c r="I1154" s="4" t="s">
        <v>8</v>
      </c>
      <c r="J1154" s="4" t="s">
        <v>16</v>
      </c>
      <c r="K1154" s="4" t="s">
        <v>4</v>
      </c>
      <c r="L1154" s="4" t="s">
        <v>26</v>
      </c>
      <c r="M1154" s="8">
        <v>6</v>
      </c>
      <c r="N1154" s="5">
        <v>40.229999999999997</v>
      </c>
      <c r="O1154" s="6">
        <v>0.15</v>
      </c>
      <c r="P1154" s="5">
        <v>17.079999999999998</v>
      </c>
      <c r="Q1154" s="5">
        <f t="shared" ref="Q1154:Q1217" si="72">M1154*N1154*(1-O1154)</f>
        <v>205.173</v>
      </c>
      <c r="R1154" s="5">
        <f t="shared" ref="R1154:R1217" si="73">M1154*P1154</f>
        <v>102.47999999999999</v>
      </c>
      <c r="S1154" s="5">
        <f t="shared" ref="S1154:S1217" si="74">Q1154-R1154</f>
        <v>102.69300000000001</v>
      </c>
      <c r="T1154" s="7">
        <f t="shared" ref="T1154:T1217" si="75">IFERROR(S1154/Q1154,0)</f>
        <v>0.50051907414718322</v>
      </c>
    </row>
    <row r="1155" spans="1:20" ht="15.6">
      <c r="A1155" s="2">
        <v>5082</v>
      </c>
      <c r="B1155" s="3">
        <v>46193</v>
      </c>
      <c r="C1155" s="17">
        <f>YEAR(SalesDataTable[[#This Row],[Order Date]])</f>
        <v>2026</v>
      </c>
      <c r="D1155" s="19" t="str">
        <f>"Q"&amp;ROUNDUP(MONTH(SalesDataTable[[#This Row],[Order Date]])/3,0)</f>
        <v>Q2</v>
      </c>
      <c r="E1155" s="17">
        <f>MONTH(SalesDataTable[[#This Row],[Order Date]])</f>
        <v>6</v>
      </c>
      <c r="F1155" s="19" t="str">
        <f>TEXT(SalesDataTable[[#This Row],[Order Date]],"MMM")</f>
        <v>Jun</v>
      </c>
      <c r="G1155" s="4" t="s">
        <v>6</v>
      </c>
      <c r="H1155" s="4" t="s">
        <v>41</v>
      </c>
      <c r="I1155" s="4" t="s">
        <v>2</v>
      </c>
      <c r="J1155" s="4" t="s">
        <v>16</v>
      </c>
      <c r="K1155" s="4" t="s">
        <v>4</v>
      </c>
      <c r="L1155" s="4" t="s">
        <v>5</v>
      </c>
      <c r="M1155" s="8">
        <v>2</v>
      </c>
      <c r="N1155" s="5">
        <v>81.489999999999995</v>
      </c>
      <c r="O1155" s="6">
        <v>0</v>
      </c>
      <c r="P1155" s="5">
        <v>42.15</v>
      </c>
      <c r="Q1155" s="5">
        <f t="shared" si="72"/>
        <v>162.97999999999999</v>
      </c>
      <c r="R1155" s="5">
        <f t="shared" si="73"/>
        <v>84.3</v>
      </c>
      <c r="S1155" s="5">
        <f t="shared" si="74"/>
        <v>78.679999999999993</v>
      </c>
      <c r="T1155" s="7">
        <f t="shared" si="75"/>
        <v>0.48275862068965514</v>
      </c>
    </row>
    <row r="1156" spans="1:20" ht="15.6">
      <c r="A1156" s="2">
        <v>5108</v>
      </c>
      <c r="B1156" s="3">
        <v>46193</v>
      </c>
      <c r="C1156" s="17">
        <f>YEAR(SalesDataTable[[#This Row],[Order Date]])</f>
        <v>2026</v>
      </c>
      <c r="D1156" s="19" t="str">
        <f>"Q"&amp;ROUNDUP(MONTH(SalesDataTable[[#This Row],[Order Date]])/3,0)</f>
        <v>Q2</v>
      </c>
      <c r="E1156" s="17">
        <f>MONTH(SalesDataTable[[#This Row],[Order Date]])</f>
        <v>6</v>
      </c>
      <c r="F1156" s="19" t="str">
        <f>TEXT(SalesDataTable[[#This Row],[Order Date]],"MMM")</f>
        <v>Jun</v>
      </c>
      <c r="G1156" s="4" t="s">
        <v>6</v>
      </c>
      <c r="H1156" s="4" t="s">
        <v>27</v>
      </c>
      <c r="I1156" s="4" t="s">
        <v>8</v>
      </c>
      <c r="J1156" s="4" t="s">
        <v>16</v>
      </c>
      <c r="K1156" s="4" t="s">
        <v>14</v>
      </c>
      <c r="L1156" s="4" t="s">
        <v>48</v>
      </c>
      <c r="M1156" s="8">
        <v>8</v>
      </c>
      <c r="N1156" s="5">
        <v>162.71</v>
      </c>
      <c r="O1156" s="6">
        <v>0.2</v>
      </c>
      <c r="P1156" s="5">
        <v>85.27</v>
      </c>
      <c r="Q1156" s="5">
        <f t="shared" si="72"/>
        <v>1041.3440000000001</v>
      </c>
      <c r="R1156" s="5">
        <f t="shared" si="73"/>
        <v>682.16</v>
      </c>
      <c r="S1156" s="5">
        <f t="shared" si="74"/>
        <v>359.18400000000008</v>
      </c>
      <c r="T1156" s="7">
        <f t="shared" si="75"/>
        <v>0.34492348349824847</v>
      </c>
    </row>
    <row r="1157" spans="1:20" ht="15.6">
      <c r="A1157" s="2">
        <v>1105</v>
      </c>
      <c r="B1157" s="3">
        <v>46194</v>
      </c>
      <c r="C1157" s="17">
        <f>YEAR(SalesDataTable[[#This Row],[Order Date]])</f>
        <v>2026</v>
      </c>
      <c r="D1157" s="19" t="str">
        <f>"Q"&amp;ROUNDUP(MONTH(SalesDataTable[[#This Row],[Order Date]])/3,0)</f>
        <v>Q2</v>
      </c>
      <c r="E1157" s="17">
        <f>MONTH(SalesDataTable[[#This Row],[Order Date]])</f>
        <v>6</v>
      </c>
      <c r="F1157" s="19" t="str">
        <f>TEXT(SalesDataTable[[#This Row],[Order Date]],"MMM")</f>
        <v>Jun</v>
      </c>
      <c r="G1157" s="4" t="s">
        <v>11</v>
      </c>
      <c r="H1157" s="4" t="s">
        <v>25</v>
      </c>
      <c r="I1157" s="4" t="s">
        <v>28</v>
      </c>
      <c r="J1157" s="4" t="s">
        <v>3</v>
      </c>
      <c r="K1157" s="4" t="s">
        <v>14</v>
      </c>
      <c r="L1157" s="4" t="s">
        <v>15</v>
      </c>
      <c r="M1157" s="8">
        <v>1</v>
      </c>
      <c r="N1157" s="5">
        <v>36.479999999999997</v>
      </c>
      <c r="O1157" s="6">
        <v>0.1</v>
      </c>
      <c r="P1157" s="5">
        <v>13.9</v>
      </c>
      <c r="Q1157" s="5">
        <f t="shared" si="72"/>
        <v>32.832000000000001</v>
      </c>
      <c r="R1157" s="5">
        <f t="shared" si="73"/>
        <v>13.9</v>
      </c>
      <c r="S1157" s="5">
        <f t="shared" si="74"/>
        <v>18.932000000000002</v>
      </c>
      <c r="T1157" s="7">
        <f t="shared" si="75"/>
        <v>0.57663255360623789</v>
      </c>
    </row>
    <row r="1158" spans="1:20" ht="15.6">
      <c r="A1158" s="2">
        <v>2757</v>
      </c>
      <c r="B1158" s="3">
        <v>46194</v>
      </c>
      <c r="C1158" s="17">
        <f>YEAR(SalesDataTable[[#This Row],[Order Date]])</f>
        <v>2026</v>
      </c>
      <c r="D1158" s="19" t="str">
        <f>"Q"&amp;ROUNDUP(MONTH(SalesDataTable[[#This Row],[Order Date]])/3,0)</f>
        <v>Q2</v>
      </c>
      <c r="E1158" s="17">
        <f>MONTH(SalesDataTable[[#This Row],[Order Date]])</f>
        <v>6</v>
      </c>
      <c r="F1158" s="19" t="str">
        <f>TEXT(SalesDataTable[[#This Row],[Order Date]],"MMM")</f>
        <v>Jun</v>
      </c>
      <c r="G1158" s="4" t="s">
        <v>6</v>
      </c>
      <c r="H1158" s="4" t="s">
        <v>27</v>
      </c>
      <c r="I1158" s="4" t="s">
        <v>8</v>
      </c>
      <c r="J1158" s="4" t="s">
        <v>16</v>
      </c>
      <c r="K1158" s="4" t="s">
        <v>14</v>
      </c>
      <c r="L1158" s="4" t="s">
        <v>44</v>
      </c>
      <c r="M1158" s="8">
        <v>6</v>
      </c>
      <c r="N1158" s="5">
        <v>136.65</v>
      </c>
      <c r="O1158" s="6">
        <v>0.15</v>
      </c>
      <c r="P1158" s="5">
        <v>68.56</v>
      </c>
      <c r="Q1158" s="5">
        <f t="shared" si="72"/>
        <v>696.91500000000008</v>
      </c>
      <c r="R1158" s="5">
        <f t="shared" si="73"/>
        <v>411.36</v>
      </c>
      <c r="S1158" s="5">
        <f t="shared" si="74"/>
        <v>285.55500000000006</v>
      </c>
      <c r="T1158" s="7">
        <f t="shared" si="75"/>
        <v>0.4097415036266977</v>
      </c>
    </row>
    <row r="1159" spans="1:20" ht="15.6">
      <c r="A1159" s="2">
        <v>3325</v>
      </c>
      <c r="B1159" s="3">
        <v>46194</v>
      </c>
      <c r="C1159" s="17">
        <f>YEAR(SalesDataTable[[#This Row],[Order Date]])</f>
        <v>2026</v>
      </c>
      <c r="D1159" s="19" t="str">
        <f>"Q"&amp;ROUNDUP(MONTH(SalesDataTable[[#This Row],[Order Date]])/3,0)</f>
        <v>Q2</v>
      </c>
      <c r="E1159" s="17">
        <f>MONTH(SalesDataTable[[#This Row],[Order Date]])</f>
        <v>6</v>
      </c>
      <c r="F1159" s="19" t="str">
        <f>TEXT(SalesDataTable[[#This Row],[Order Date]],"MMM")</f>
        <v>Jun</v>
      </c>
      <c r="G1159" s="4" t="s">
        <v>11</v>
      </c>
      <c r="H1159" s="4" t="s">
        <v>12</v>
      </c>
      <c r="I1159" s="4" t="s">
        <v>2</v>
      </c>
      <c r="J1159" s="4" t="s">
        <v>13</v>
      </c>
      <c r="K1159" s="4" t="s">
        <v>4</v>
      </c>
      <c r="L1159" s="4" t="s">
        <v>22</v>
      </c>
      <c r="M1159" s="8">
        <v>4</v>
      </c>
      <c r="N1159" s="5">
        <v>50.57</v>
      </c>
      <c r="O1159" s="6">
        <v>0</v>
      </c>
      <c r="P1159" s="5">
        <v>21.85</v>
      </c>
      <c r="Q1159" s="5">
        <f t="shared" si="72"/>
        <v>202.28</v>
      </c>
      <c r="R1159" s="5">
        <f t="shared" si="73"/>
        <v>87.4</v>
      </c>
      <c r="S1159" s="5">
        <f t="shared" si="74"/>
        <v>114.88</v>
      </c>
      <c r="T1159" s="7">
        <f t="shared" si="75"/>
        <v>0.56792564761716435</v>
      </c>
    </row>
    <row r="1160" spans="1:20" ht="15.6">
      <c r="A1160" s="2">
        <v>4070</v>
      </c>
      <c r="B1160" s="3">
        <v>46194</v>
      </c>
      <c r="C1160" s="17">
        <f>YEAR(SalesDataTable[[#This Row],[Order Date]])</f>
        <v>2026</v>
      </c>
      <c r="D1160" s="19" t="str">
        <f>"Q"&amp;ROUNDUP(MONTH(SalesDataTable[[#This Row],[Order Date]])/3,0)</f>
        <v>Q2</v>
      </c>
      <c r="E1160" s="17">
        <f>MONTH(SalesDataTable[[#This Row],[Order Date]])</f>
        <v>6</v>
      </c>
      <c r="F1160" s="19" t="str">
        <f>TEXT(SalesDataTable[[#This Row],[Order Date]],"MMM")</f>
        <v>Jun</v>
      </c>
      <c r="G1160" s="4" t="s">
        <v>20</v>
      </c>
      <c r="H1160" s="4" t="s">
        <v>33</v>
      </c>
      <c r="I1160" s="4" t="s">
        <v>2</v>
      </c>
      <c r="J1160" s="4" t="s">
        <v>13</v>
      </c>
      <c r="K1160" s="4" t="s">
        <v>4</v>
      </c>
      <c r="L1160" s="4" t="s">
        <v>30</v>
      </c>
      <c r="M1160" s="8">
        <v>3</v>
      </c>
      <c r="N1160" s="5">
        <v>103.72</v>
      </c>
      <c r="O1160" s="6">
        <v>0</v>
      </c>
      <c r="P1160" s="5">
        <v>50.34</v>
      </c>
      <c r="Q1160" s="5">
        <f t="shared" si="72"/>
        <v>311.15999999999997</v>
      </c>
      <c r="R1160" s="5">
        <f t="shared" si="73"/>
        <v>151.02000000000001</v>
      </c>
      <c r="S1160" s="5">
        <f t="shared" si="74"/>
        <v>160.13999999999996</v>
      </c>
      <c r="T1160" s="7">
        <f t="shared" si="75"/>
        <v>0.51465483995372152</v>
      </c>
    </row>
    <row r="1161" spans="1:20" ht="15.6">
      <c r="A1161" s="2">
        <v>4339</v>
      </c>
      <c r="B1161" s="3">
        <v>46194</v>
      </c>
      <c r="C1161" s="17">
        <f>YEAR(SalesDataTable[[#This Row],[Order Date]])</f>
        <v>2026</v>
      </c>
      <c r="D1161" s="19" t="str">
        <f>"Q"&amp;ROUNDUP(MONTH(SalesDataTable[[#This Row],[Order Date]])/3,0)</f>
        <v>Q2</v>
      </c>
      <c r="E1161" s="17">
        <f>MONTH(SalesDataTable[[#This Row],[Order Date]])</f>
        <v>6</v>
      </c>
      <c r="F1161" s="19" t="str">
        <f>TEXT(SalesDataTable[[#This Row],[Order Date]],"MMM")</f>
        <v>Jun</v>
      </c>
      <c r="G1161" s="4" t="s">
        <v>11</v>
      </c>
      <c r="H1161" s="4" t="s">
        <v>52</v>
      </c>
      <c r="I1161" s="4" t="s">
        <v>28</v>
      </c>
      <c r="J1161" s="4" t="s">
        <v>3</v>
      </c>
      <c r="K1161" s="4" t="s">
        <v>14</v>
      </c>
      <c r="L1161" s="4" t="s">
        <v>44</v>
      </c>
      <c r="M1161" s="8">
        <v>1</v>
      </c>
      <c r="N1161" s="5">
        <v>132.49</v>
      </c>
      <c r="O1161" s="6">
        <v>0</v>
      </c>
      <c r="P1161" s="5">
        <v>67.09</v>
      </c>
      <c r="Q1161" s="5">
        <f t="shared" si="72"/>
        <v>132.49</v>
      </c>
      <c r="R1161" s="5">
        <f t="shared" si="73"/>
        <v>67.09</v>
      </c>
      <c r="S1161" s="5">
        <f t="shared" si="74"/>
        <v>65.400000000000006</v>
      </c>
      <c r="T1161" s="7">
        <f t="shared" si="75"/>
        <v>0.49362216016303118</v>
      </c>
    </row>
    <row r="1162" spans="1:20" ht="15.6">
      <c r="A1162" s="2">
        <v>731</v>
      </c>
      <c r="B1162" s="3">
        <v>46195</v>
      </c>
      <c r="C1162" s="17">
        <f>YEAR(SalesDataTable[[#This Row],[Order Date]])</f>
        <v>2026</v>
      </c>
      <c r="D1162" s="19" t="str">
        <f>"Q"&amp;ROUNDUP(MONTH(SalesDataTable[[#This Row],[Order Date]])/3,0)</f>
        <v>Q2</v>
      </c>
      <c r="E1162" s="17">
        <f>MONTH(SalesDataTable[[#This Row],[Order Date]])</f>
        <v>6</v>
      </c>
      <c r="F1162" s="19" t="str">
        <f>TEXT(SalesDataTable[[#This Row],[Order Date]],"MMM")</f>
        <v>Jun</v>
      </c>
      <c r="G1162" s="4" t="s">
        <v>11</v>
      </c>
      <c r="H1162" s="4" t="s">
        <v>18</v>
      </c>
      <c r="I1162" s="4" t="s">
        <v>2</v>
      </c>
      <c r="J1162" s="4" t="s">
        <v>13</v>
      </c>
      <c r="K1162" s="4" t="s">
        <v>23</v>
      </c>
      <c r="L1162" s="4" t="s">
        <v>40</v>
      </c>
      <c r="M1162" s="8">
        <v>2</v>
      </c>
      <c r="N1162" s="5">
        <v>80.650000000000006</v>
      </c>
      <c r="O1162" s="6">
        <v>0</v>
      </c>
      <c r="P1162" s="5">
        <v>39.18</v>
      </c>
      <c r="Q1162" s="5">
        <f t="shared" si="72"/>
        <v>161.30000000000001</v>
      </c>
      <c r="R1162" s="5">
        <f t="shared" si="73"/>
        <v>78.36</v>
      </c>
      <c r="S1162" s="5">
        <f t="shared" si="74"/>
        <v>82.940000000000012</v>
      </c>
      <c r="T1162" s="7">
        <f t="shared" si="75"/>
        <v>0.51419714817110973</v>
      </c>
    </row>
    <row r="1163" spans="1:20" ht="15.6">
      <c r="A1163" s="2">
        <v>1362</v>
      </c>
      <c r="B1163" s="3">
        <v>46195</v>
      </c>
      <c r="C1163" s="17">
        <f>YEAR(SalesDataTable[[#This Row],[Order Date]])</f>
        <v>2026</v>
      </c>
      <c r="D1163" s="19" t="str">
        <f>"Q"&amp;ROUNDUP(MONTH(SalesDataTable[[#This Row],[Order Date]])/3,0)</f>
        <v>Q2</v>
      </c>
      <c r="E1163" s="17">
        <f>MONTH(SalesDataTable[[#This Row],[Order Date]])</f>
        <v>6</v>
      </c>
      <c r="F1163" s="19" t="str">
        <f>TEXT(SalesDataTable[[#This Row],[Order Date]],"MMM")</f>
        <v>Jun</v>
      </c>
      <c r="G1163" s="4" t="s">
        <v>6</v>
      </c>
      <c r="H1163" s="4" t="s">
        <v>7</v>
      </c>
      <c r="I1163" s="4" t="s">
        <v>19</v>
      </c>
      <c r="J1163" s="4" t="s">
        <v>13</v>
      </c>
      <c r="K1163" s="4" t="s">
        <v>34</v>
      </c>
      <c r="L1163" s="4" t="s">
        <v>42</v>
      </c>
      <c r="M1163" s="8">
        <v>1</v>
      </c>
      <c r="N1163" s="5">
        <v>35.409999999999997</v>
      </c>
      <c r="O1163" s="6">
        <v>0.05</v>
      </c>
      <c r="P1163" s="5">
        <v>13.9</v>
      </c>
      <c r="Q1163" s="5">
        <f t="shared" si="72"/>
        <v>33.639499999999998</v>
      </c>
      <c r="R1163" s="5">
        <f t="shared" si="73"/>
        <v>13.9</v>
      </c>
      <c r="S1163" s="5">
        <f t="shared" si="74"/>
        <v>19.7395</v>
      </c>
      <c r="T1163" s="7">
        <f t="shared" si="75"/>
        <v>0.58679528530447833</v>
      </c>
    </row>
    <row r="1164" spans="1:20" ht="15.6">
      <c r="A1164" s="2">
        <v>1512</v>
      </c>
      <c r="B1164" s="3">
        <v>46195</v>
      </c>
      <c r="C1164" s="17">
        <f>YEAR(SalesDataTable[[#This Row],[Order Date]])</f>
        <v>2026</v>
      </c>
      <c r="D1164" s="19" t="str">
        <f>"Q"&amp;ROUNDUP(MONTH(SalesDataTable[[#This Row],[Order Date]])/3,0)</f>
        <v>Q2</v>
      </c>
      <c r="E1164" s="17">
        <f>MONTH(SalesDataTable[[#This Row],[Order Date]])</f>
        <v>6</v>
      </c>
      <c r="F1164" s="19" t="str">
        <f>TEXT(SalesDataTable[[#This Row],[Order Date]],"MMM")</f>
        <v>Jun</v>
      </c>
      <c r="G1164" s="4" t="s">
        <v>0</v>
      </c>
      <c r="H1164" s="4" t="s">
        <v>1</v>
      </c>
      <c r="I1164" s="4" t="s">
        <v>28</v>
      </c>
      <c r="J1164" s="4" t="s">
        <v>3</v>
      </c>
      <c r="K1164" s="4" t="s">
        <v>34</v>
      </c>
      <c r="L1164" s="4" t="s">
        <v>35</v>
      </c>
      <c r="M1164" s="8">
        <v>3</v>
      </c>
      <c r="N1164" s="5">
        <v>41.01</v>
      </c>
      <c r="O1164" s="6">
        <v>0</v>
      </c>
      <c r="P1164" s="5">
        <v>14.33</v>
      </c>
      <c r="Q1164" s="5">
        <f t="shared" si="72"/>
        <v>123.03</v>
      </c>
      <c r="R1164" s="5">
        <f t="shared" si="73"/>
        <v>42.99</v>
      </c>
      <c r="S1164" s="5">
        <f t="shared" si="74"/>
        <v>80.039999999999992</v>
      </c>
      <c r="T1164" s="7">
        <f t="shared" si="75"/>
        <v>0.65057303096805652</v>
      </c>
    </row>
    <row r="1165" spans="1:20" ht="15.6">
      <c r="A1165" s="2">
        <v>1647</v>
      </c>
      <c r="B1165" s="3">
        <v>46195</v>
      </c>
      <c r="C1165" s="17">
        <f>YEAR(SalesDataTable[[#This Row],[Order Date]])</f>
        <v>2026</v>
      </c>
      <c r="D1165" s="19" t="str">
        <f>"Q"&amp;ROUNDUP(MONTH(SalesDataTable[[#This Row],[Order Date]])/3,0)</f>
        <v>Q2</v>
      </c>
      <c r="E1165" s="17">
        <f>MONTH(SalesDataTable[[#This Row],[Order Date]])</f>
        <v>6</v>
      </c>
      <c r="F1165" s="19" t="str">
        <f>TEXT(SalesDataTable[[#This Row],[Order Date]],"MMM")</f>
        <v>Jun</v>
      </c>
      <c r="G1165" s="4" t="s">
        <v>20</v>
      </c>
      <c r="H1165" s="4" t="s">
        <v>33</v>
      </c>
      <c r="I1165" s="4" t="s">
        <v>2</v>
      </c>
      <c r="J1165" s="4" t="s">
        <v>16</v>
      </c>
      <c r="K1165" s="4" t="s">
        <v>14</v>
      </c>
      <c r="L1165" s="4" t="s">
        <v>15</v>
      </c>
      <c r="M1165" s="8">
        <v>1</v>
      </c>
      <c r="N1165" s="5">
        <v>36.01</v>
      </c>
      <c r="O1165" s="6">
        <v>0</v>
      </c>
      <c r="P1165" s="5">
        <v>13.23</v>
      </c>
      <c r="Q1165" s="5">
        <f t="shared" si="72"/>
        <v>36.01</v>
      </c>
      <c r="R1165" s="5">
        <f t="shared" si="73"/>
        <v>13.23</v>
      </c>
      <c r="S1165" s="5">
        <f t="shared" si="74"/>
        <v>22.779999999999998</v>
      </c>
      <c r="T1165" s="7">
        <f t="shared" si="75"/>
        <v>0.63260205498472644</v>
      </c>
    </row>
    <row r="1166" spans="1:20" ht="15.6">
      <c r="A1166" s="2">
        <v>2358</v>
      </c>
      <c r="B1166" s="3">
        <v>46195</v>
      </c>
      <c r="C1166" s="17">
        <f>YEAR(SalesDataTable[[#This Row],[Order Date]])</f>
        <v>2026</v>
      </c>
      <c r="D1166" s="19" t="str">
        <f>"Q"&amp;ROUNDUP(MONTH(SalesDataTable[[#This Row],[Order Date]])/3,0)</f>
        <v>Q2</v>
      </c>
      <c r="E1166" s="17">
        <f>MONTH(SalesDataTable[[#This Row],[Order Date]])</f>
        <v>6</v>
      </c>
      <c r="F1166" s="19" t="str">
        <f>TEXT(SalesDataTable[[#This Row],[Order Date]],"MMM")</f>
        <v>Jun</v>
      </c>
      <c r="G1166" s="4" t="s">
        <v>0</v>
      </c>
      <c r="H1166" s="4" t="s">
        <v>1</v>
      </c>
      <c r="I1166" s="4" t="s">
        <v>28</v>
      </c>
      <c r="J1166" s="4" t="s">
        <v>3</v>
      </c>
      <c r="K1166" s="4" t="s">
        <v>34</v>
      </c>
      <c r="L1166" s="4" t="s">
        <v>45</v>
      </c>
      <c r="M1166" s="8">
        <v>2</v>
      </c>
      <c r="N1166" s="5">
        <v>50.21</v>
      </c>
      <c r="O1166" s="6">
        <v>0.05</v>
      </c>
      <c r="P1166" s="5">
        <v>21.74</v>
      </c>
      <c r="Q1166" s="5">
        <f t="shared" si="72"/>
        <v>95.399000000000001</v>
      </c>
      <c r="R1166" s="5">
        <f t="shared" si="73"/>
        <v>43.48</v>
      </c>
      <c r="S1166" s="5">
        <f t="shared" si="74"/>
        <v>51.919000000000004</v>
      </c>
      <c r="T1166" s="7">
        <f t="shared" si="75"/>
        <v>0.54423002337550708</v>
      </c>
    </row>
    <row r="1167" spans="1:20" ht="15.6">
      <c r="A1167" s="2">
        <v>2366</v>
      </c>
      <c r="B1167" s="3">
        <v>46195</v>
      </c>
      <c r="C1167" s="17">
        <f>YEAR(SalesDataTable[[#This Row],[Order Date]])</f>
        <v>2026</v>
      </c>
      <c r="D1167" s="19" t="str">
        <f>"Q"&amp;ROUNDUP(MONTH(SalesDataTable[[#This Row],[Order Date]])/3,0)</f>
        <v>Q2</v>
      </c>
      <c r="E1167" s="17">
        <f>MONTH(SalesDataTable[[#This Row],[Order Date]])</f>
        <v>6</v>
      </c>
      <c r="F1167" s="19" t="str">
        <f>TEXT(SalesDataTable[[#This Row],[Order Date]],"MMM")</f>
        <v>Jun</v>
      </c>
      <c r="G1167" s="4" t="s">
        <v>11</v>
      </c>
      <c r="H1167" s="4" t="s">
        <v>39</v>
      </c>
      <c r="I1167" s="4" t="s">
        <v>28</v>
      </c>
      <c r="J1167" s="4" t="s">
        <v>3</v>
      </c>
      <c r="K1167" s="4" t="s">
        <v>4</v>
      </c>
      <c r="L1167" s="4" t="s">
        <v>30</v>
      </c>
      <c r="M1167" s="8">
        <v>3</v>
      </c>
      <c r="N1167" s="5">
        <v>100.3</v>
      </c>
      <c r="O1167" s="6">
        <v>0</v>
      </c>
      <c r="P1167" s="5">
        <v>49.26</v>
      </c>
      <c r="Q1167" s="5">
        <f t="shared" si="72"/>
        <v>300.89999999999998</v>
      </c>
      <c r="R1167" s="5">
        <f t="shared" si="73"/>
        <v>147.78</v>
      </c>
      <c r="S1167" s="5">
        <f t="shared" si="74"/>
        <v>153.11999999999998</v>
      </c>
      <c r="T1167" s="7">
        <f t="shared" si="75"/>
        <v>0.5088733798604187</v>
      </c>
    </row>
    <row r="1168" spans="1:20" ht="15.6">
      <c r="A1168" s="2">
        <v>3481</v>
      </c>
      <c r="B1168" s="3">
        <v>46195</v>
      </c>
      <c r="C1168" s="17">
        <f>YEAR(SalesDataTable[[#This Row],[Order Date]])</f>
        <v>2026</v>
      </c>
      <c r="D1168" s="19" t="str">
        <f>"Q"&amp;ROUNDUP(MONTH(SalesDataTable[[#This Row],[Order Date]])/3,0)</f>
        <v>Q2</v>
      </c>
      <c r="E1168" s="17">
        <f>MONTH(SalesDataTable[[#This Row],[Order Date]])</f>
        <v>6</v>
      </c>
      <c r="F1168" s="19" t="str">
        <f>TEXT(SalesDataTable[[#This Row],[Order Date]],"MMM")</f>
        <v>Jun</v>
      </c>
      <c r="G1168" s="4" t="s">
        <v>20</v>
      </c>
      <c r="H1168" s="4" t="s">
        <v>33</v>
      </c>
      <c r="I1168" s="4" t="s">
        <v>19</v>
      </c>
      <c r="J1168" s="4" t="s">
        <v>13</v>
      </c>
      <c r="K1168" s="4" t="s">
        <v>14</v>
      </c>
      <c r="L1168" s="4" t="s">
        <v>32</v>
      </c>
      <c r="M1168" s="8">
        <v>1</v>
      </c>
      <c r="N1168" s="5">
        <v>47.7</v>
      </c>
      <c r="O1168" s="6">
        <v>0.1</v>
      </c>
      <c r="P1168" s="5">
        <v>18.760000000000002</v>
      </c>
      <c r="Q1168" s="5">
        <f t="shared" si="72"/>
        <v>42.930000000000007</v>
      </c>
      <c r="R1168" s="5">
        <f t="shared" si="73"/>
        <v>18.760000000000002</v>
      </c>
      <c r="S1168" s="5">
        <f t="shared" si="74"/>
        <v>24.170000000000005</v>
      </c>
      <c r="T1168" s="7">
        <f t="shared" si="75"/>
        <v>0.56300955043093415</v>
      </c>
    </row>
    <row r="1169" spans="1:20" ht="15.6">
      <c r="A1169" s="2">
        <v>3595</v>
      </c>
      <c r="B1169" s="3">
        <v>46195</v>
      </c>
      <c r="C1169" s="17">
        <f>YEAR(SalesDataTable[[#This Row],[Order Date]])</f>
        <v>2026</v>
      </c>
      <c r="D1169" s="19" t="str">
        <f>"Q"&amp;ROUNDUP(MONTH(SalesDataTable[[#This Row],[Order Date]])/3,0)</f>
        <v>Q2</v>
      </c>
      <c r="E1169" s="17">
        <f>MONTH(SalesDataTable[[#This Row],[Order Date]])</f>
        <v>6</v>
      </c>
      <c r="F1169" s="19" t="str">
        <f>TEXT(SalesDataTable[[#This Row],[Order Date]],"MMM")</f>
        <v>Jun</v>
      </c>
      <c r="G1169" s="4" t="s">
        <v>6</v>
      </c>
      <c r="H1169" s="4" t="s">
        <v>49</v>
      </c>
      <c r="I1169" s="4" t="s">
        <v>2</v>
      </c>
      <c r="J1169" s="4" t="s">
        <v>13</v>
      </c>
      <c r="K1169" s="4" t="s">
        <v>4</v>
      </c>
      <c r="L1169" s="4" t="s">
        <v>26</v>
      </c>
      <c r="M1169" s="8">
        <v>2</v>
      </c>
      <c r="N1169" s="5">
        <v>40.94</v>
      </c>
      <c r="O1169" s="6">
        <v>0.1</v>
      </c>
      <c r="P1169" s="5">
        <v>16.88</v>
      </c>
      <c r="Q1169" s="5">
        <f t="shared" si="72"/>
        <v>73.691999999999993</v>
      </c>
      <c r="R1169" s="5">
        <f t="shared" si="73"/>
        <v>33.76</v>
      </c>
      <c r="S1169" s="5">
        <f t="shared" si="74"/>
        <v>39.931999999999995</v>
      </c>
      <c r="T1169" s="7">
        <f t="shared" si="75"/>
        <v>0.54187700157411933</v>
      </c>
    </row>
    <row r="1170" spans="1:20" ht="15.6">
      <c r="A1170" s="2">
        <v>3766</v>
      </c>
      <c r="B1170" s="3">
        <v>46195</v>
      </c>
      <c r="C1170" s="17">
        <f>YEAR(SalesDataTable[[#This Row],[Order Date]])</f>
        <v>2026</v>
      </c>
      <c r="D1170" s="19" t="str">
        <f>"Q"&amp;ROUNDUP(MONTH(SalesDataTable[[#This Row],[Order Date]])/3,0)</f>
        <v>Q2</v>
      </c>
      <c r="E1170" s="17">
        <f>MONTH(SalesDataTable[[#This Row],[Order Date]])</f>
        <v>6</v>
      </c>
      <c r="F1170" s="19" t="str">
        <f>TEXT(SalesDataTable[[#This Row],[Order Date]],"MMM")</f>
        <v>Jun</v>
      </c>
      <c r="G1170" s="4" t="s">
        <v>20</v>
      </c>
      <c r="H1170" s="4" t="s">
        <v>33</v>
      </c>
      <c r="I1170" s="4" t="s">
        <v>19</v>
      </c>
      <c r="J1170" s="4" t="s">
        <v>3</v>
      </c>
      <c r="K1170" s="4" t="s">
        <v>9</v>
      </c>
      <c r="L1170" s="4" t="s">
        <v>10</v>
      </c>
      <c r="M1170" s="8">
        <v>1</v>
      </c>
      <c r="N1170" s="5">
        <v>93.78</v>
      </c>
      <c r="O1170" s="6">
        <v>0</v>
      </c>
      <c r="P1170" s="5">
        <v>46.62</v>
      </c>
      <c r="Q1170" s="5">
        <f t="shared" si="72"/>
        <v>93.78</v>
      </c>
      <c r="R1170" s="5">
        <f t="shared" si="73"/>
        <v>46.62</v>
      </c>
      <c r="S1170" s="5">
        <f t="shared" si="74"/>
        <v>47.160000000000004</v>
      </c>
      <c r="T1170" s="7">
        <f t="shared" si="75"/>
        <v>0.50287907869481774</v>
      </c>
    </row>
    <row r="1171" spans="1:20" ht="15.6">
      <c r="A1171" s="2">
        <v>3933</v>
      </c>
      <c r="B1171" s="3">
        <v>46195</v>
      </c>
      <c r="C1171" s="17">
        <f>YEAR(SalesDataTable[[#This Row],[Order Date]])</f>
        <v>2026</v>
      </c>
      <c r="D1171" s="19" t="str">
        <f>"Q"&amp;ROUNDUP(MONTH(SalesDataTable[[#This Row],[Order Date]])/3,0)</f>
        <v>Q2</v>
      </c>
      <c r="E1171" s="17">
        <f>MONTH(SalesDataTable[[#This Row],[Order Date]])</f>
        <v>6</v>
      </c>
      <c r="F1171" s="19" t="str">
        <f>TEXT(SalesDataTable[[#This Row],[Order Date]],"MMM")</f>
        <v>Jun</v>
      </c>
      <c r="G1171" s="4" t="s">
        <v>20</v>
      </c>
      <c r="H1171" s="4" t="s">
        <v>21</v>
      </c>
      <c r="I1171" s="4" t="s">
        <v>19</v>
      </c>
      <c r="J1171" s="4" t="s">
        <v>13</v>
      </c>
      <c r="K1171" s="4" t="s">
        <v>34</v>
      </c>
      <c r="L1171" s="4" t="s">
        <v>45</v>
      </c>
      <c r="M1171" s="8">
        <v>2</v>
      </c>
      <c r="N1171" s="5">
        <v>51.42</v>
      </c>
      <c r="O1171" s="6">
        <v>0</v>
      </c>
      <c r="P1171" s="5">
        <v>22.19</v>
      </c>
      <c r="Q1171" s="5">
        <f t="shared" si="72"/>
        <v>102.84</v>
      </c>
      <c r="R1171" s="5">
        <f t="shared" si="73"/>
        <v>44.38</v>
      </c>
      <c r="S1171" s="5">
        <f t="shared" si="74"/>
        <v>58.46</v>
      </c>
      <c r="T1171" s="7">
        <f t="shared" si="75"/>
        <v>0.56845585375340335</v>
      </c>
    </row>
    <row r="1172" spans="1:20" ht="15.6">
      <c r="A1172" s="2">
        <v>3951</v>
      </c>
      <c r="B1172" s="3">
        <v>46195</v>
      </c>
      <c r="C1172" s="17">
        <f>YEAR(SalesDataTable[[#This Row],[Order Date]])</f>
        <v>2026</v>
      </c>
      <c r="D1172" s="19" t="str">
        <f>"Q"&amp;ROUNDUP(MONTH(SalesDataTable[[#This Row],[Order Date]])/3,0)</f>
        <v>Q2</v>
      </c>
      <c r="E1172" s="17">
        <f>MONTH(SalesDataTable[[#This Row],[Order Date]])</f>
        <v>6</v>
      </c>
      <c r="F1172" s="19" t="str">
        <f>TEXT(SalesDataTable[[#This Row],[Order Date]],"MMM")</f>
        <v>Jun</v>
      </c>
      <c r="G1172" s="4" t="s">
        <v>11</v>
      </c>
      <c r="H1172" s="4" t="s">
        <v>12</v>
      </c>
      <c r="I1172" s="4" t="s">
        <v>19</v>
      </c>
      <c r="J1172" s="4" t="s">
        <v>13</v>
      </c>
      <c r="K1172" s="4" t="s">
        <v>14</v>
      </c>
      <c r="L1172" s="4" t="s">
        <v>48</v>
      </c>
      <c r="M1172" s="8">
        <v>1</v>
      </c>
      <c r="N1172" s="5">
        <v>164.99</v>
      </c>
      <c r="O1172" s="6">
        <v>0.1</v>
      </c>
      <c r="P1172" s="5">
        <v>86.6</v>
      </c>
      <c r="Q1172" s="5">
        <f t="shared" si="72"/>
        <v>148.49100000000001</v>
      </c>
      <c r="R1172" s="5">
        <f t="shared" si="73"/>
        <v>86.6</v>
      </c>
      <c r="S1172" s="5">
        <f t="shared" si="74"/>
        <v>61.89100000000002</v>
      </c>
      <c r="T1172" s="7">
        <f t="shared" si="75"/>
        <v>0.41679967136055396</v>
      </c>
    </row>
    <row r="1173" spans="1:20" ht="15.6">
      <c r="A1173" s="2">
        <v>4078</v>
      </c>
      <c r="B1173" s="3">
        <v>46195</v>
      </c>
      <c r="C1173" s="17">
        <f>YEAR(SalesDataTable[[#This Row],[Order Date]])</f>
        <v>2026</v>
      </c>
      <c r="D1173" s="19" t="str">
        <f>"Q"&amp;ROUNDUP(MONTH(SalesDataTable[[#This Row],[Order Date]])/3,0)</f>
        <v>Q2</v>
      </c>
      <c r="E1173" s="17">
        <f>MONTH(SalesDataTable[[#This Row],[Order Date]])</f>
        <v>6</v>
      </c>
      <c r="F1173" s="19" t="str">
        <f>TEXT(SalesDataTable[[#This Row],[Order Date]],"MMM")</f>
        <v>Jun</v>
      </c>
      <c r="G1173" s="4" t="s">
        <v>11</v>
      </c>
      <c r="H1173" s="4" t="s">
        <v>25</v>
      </c>
      <c r="I1173" s="4" t="s">
        <v>28</v>
      </c>
      <c r="J1173" s="4" t="s">
        <v>3</v>
      </c>
      <c r="K1173" s="4" t="s">
        <v>9</v>
      </c>
      <c r="L1173" s="4" t="s">
        <v>17</v>
      </c>
      <c r="M1173" s="8">
        <v>1</v>
      </c>
      <c r="N1173" s="5">
        <v>145.65</v>
      </c>
      <c r="O1173" s="6">
        <v>0</v>
      </c>
      <c r="P1173" s="5">
        <v>79.87</v>
      </c>
      <c r="Q1173" s="5">
        <f t="shared" si="72"/>
        <v>145.65</v>
      </c>
      <c r="R1173" s="5">
        <f t="shared" si="73"/>
        <v>79.87</v>
      </c>
      <c r="S1173" s="5">
        <f t="shared" si="74"/>
        <v>65.78</v>
      </c>
      <c r="T1173" s="7">
        <f t="shared" si="75"/>
        <v>0.45163062135255749</v>
      </c>
    </row>
    <row r="1174" spans="1:20" ht="15.6">
      <c r="A1174" s="2">
        <v>4182</v>
      </c>
      <c r="B1174" s="3">
        <v>46195</v>
      </c>
      <c r="C1174" s="17">
        <f>YEAR(SalesDataTable[[#This Row],[Order Date]])</f>
        <v>2026</v>
      </c>
      <c r="D1174" s="19" t="str">
        <f>"Q"&amp;ROUNDUP(MONTH(SalesDataTable[[#This Row],[Order Date]])/3,0)</f>
        <v>Q2</v>
      </c>
      <c r="E1174" s="17">
        <f>MONTH(SalesDataTable[[#This Row],[Order Date]])</f>
        <v>6</v>
      </c>
      <c r="F1174" s="19" t="str">
        <f>TEXT(SalesDataTable[[#This Row],[Order Date]],"MMM")</f>
        <v>Jun</v>
      </c>
      <c r="G1174" s="4" t="s">
        <v>6</v>
      </c>
      <c r="H1174" s="4" t="s">
        <v>41</v>
      </c>
      <c r="I1174" s="4" t="s">
        <v>2</v>
      </c>
      <c r="J1174" s="4" t="s">
        <v>13</v>
      </c>
      <c r="K1174" s="4" t="s">
        <v>34</v>
      </c>
      <c r="L1174" s="4" t="s">
        <v>38</v>
      </c>
      <c r="M1174" s="8">
        <v>4</v>
      </c>
      <c r="N1174" s="5">
        <v>120.94</v>
      </c>
      <c r="O1174" s="6">
        <v>0.05</v>
      </c>
      <c r="P1174" s="5">
        <v>70.84</v>
      </c>
      <c r="Q1174" s="5">
        <f t="shared" si="72"/>
        <v>459.57199999999995</v>
      </c>
      <c r="R1174" s="5">
        <f t="shared" si="73"/>
        <v>283.36</v>
      </c>
      <c r="S1174" s="5">
        <f t="shared" si="74"/>
        <v>176.21199999999993</v>
      </c>
      <c r="T1174" s="7">
        <f t="shared" si="75"/>
        <v>0.38342631840059871</v>
      </c>
    </row>
    <row r="1175" spans="1:20" ht="15.6">
      <c r="A1175" s="2">
        <v>323</v>
      </c>
      <c r="B1175" s="3">
        <v>46196</v>
      </c>
      <c r="C1175" s="17">
        <f>YEAR(SalesDataTable[[#This Row],[Order Date]])</f>
        <v>2026</v>
      </c>
      <c r="D1175" s="19" t="str">
        <f>"Q"&amp;ROUNDUP(MONTH(SalesDataTable[[#This Row],[Order Date]])/3,0)</f>
        <v>Q2</v>
      </c>
      <c r="E1175" s="17">
        <f>MONTH(SalesDataTable[[#This Row],[Order Date]])</f>
        <v>6</v>
      </c>
      <c r="F1175" s="19" t="str">
        <f>TEXT(SalesDataTable[[#This Row],[Order Date]],"MMM")</f>
        <v>Jun</v>
      </c>
      <c r="G1175" s="4" t="s">
        <v>20</v>
      </c>
      <c r="H1175" s="4" t="s">
        <v>47</v>
      </c>
      <c r="I1175" s="4" t="s">
        <v>2</v>
      </c>
      <c r="J1175" s="4" t="s">
        <v>3</v>
      </c>
      <c r="K1175" s="4" t="s">
        <v>14</v>
      </c>
      <c r="L1175" s="4" t="s">
        <v>15</v>
      </c>
      <c r="M1175" s="8">
        <v>1</v>
      </c>
      <c r="N1175" s="5">
        <v>36.94</v>
      </c>
      <c r="O1175" s="6">
        <v>0</v>
      </c>
      <c r="P1175" s="5">
        <v>13.25</v>
      </c>
      <c r="Q1175" s="5">
        <f t="shared" si="72"/>
        <v>36.94</v>
      </c>
      <c r="R1175" s="5">
        <f t="shared" si="73"/>
        <v>13.25</v>
      </c>
      <c r="S1175" s="5">
        <f t="shared" si="74"/>
        <v>23.689999999999998</v>
      </c>
      <c r="T1175" s="7">
        <f t="shared" si="75"/>
        <v>0.64131023280996213</v>
      </c>
    </row>
    <row r="1176" spans="1:20" ht="15.6">
      <c r="A1176" s="2">
        <v>544</v>
      </c>
      <c r="B1176" s="3">
        <v>46196</v>
      </c>
      <c r="C1176" s="17">
        <f>YEAR(SalesDataTable[[#This Row],[Order Date]])</f>
        <v>2026</v>
      </c>
      <c r="D1176" s="19" t="str">
        <f>"Q"&amp;ROUNDUP(MONTH(SalesDataTable[[#This Row],[Order Date]])/3,0)</f>
        <v>Q2</v>
      </c>
      <c r="E1176" s="17">
        <f>MONTH(SalesDataTable[[#This Row],[Order Date]])</f>
        <v>6</v>
      </c>
      <c r="F1176" s="19" t="str">
        <f>TEXT(SalesDataTable[[#This Row],[Order Date]],"MMM")</f>
        <v>Jun</v>
      </c>
      <c r="G1176" s="4" t="s">
        <v>0</v>
      </c>
      <c r="H1176" s="4" t="s">
        <v>50</v>
      </c>
      <c r="I1176" s="4" t="s">
        <v>2</v>
      </c>
      <c r="J1176" s="4" t="s">
        <v>16</v>
      </c>
      <c r="K1176" s="4" t="s">
        <v>9</v>
      </c>
      <c r="L1176" s="4" t="s">
        <v>10</v>
      </c>
      <c r="M1176" s="8">
        <v>1</v>
      </c>
      <c r="N1176" s="5">
        <v>90.3</v>
      </c>
      <c r="O1176" s="6">
        <v>0.05</v>
      </c>
      <c r="P1176" s="5">
        <v>45.07</v>
      </c>
      <c r="Q1176" s="5">
        <f t="shared" si="72"/>
        <v>85.784999999999997</v>
      </c>
      <c r="R1176" s="5">
        <f t="shared" si="73"/>
        <v>45.07</v>
      </c>
      <c r="S1176" s="5">
        <f t="shared" si="74"/>
        <v>40.714999999999996</v>
      </c>
      <c r="T1176" s="7">
        <f t="shared" si="75"/>
        <v>0.47461677449437545</v>
      </c>
    </row>
    <row r="1177" spans="1:20" ht="15.6">
      <c r="A1177" s="2">
        <v>1570</v>
      </c>
      <c r="B1177" s="3">
        <v>46196</v>
      </c>
      <c r="C1177" s="17">
        <f>YEAR(SalesDataTable[[#This Row],[Order Date]])</f>
        <v>2026</v>
      </c>
      <c r="D1177" s="19" t="str">
        <f>"Q"&amp;ROUNDUP(MONTH(SalesDataTable[[#This Row],[Order Date]])/3,0)</f>
        <v>Q2</v>
      </c>
      <c r="E1177" s="17">
        <f>MONTH(SalesDataTable[[#This Row],[Order Date]])</f>
        <v>6</v>
      </c>
      <c r="F1177" s="19" t="str">
        <f>TEXT(SalesDataTable[[#This Row],[Order Date]],"MMM")</f>
        <v>Jun</v>
      </c>
      <c r="G1177" s="4" t="s">
        <v>20</v>
      </c>
      <c r="H1177" s="4" t="s">
        <v>47</v>
      </c>
      <c r="I1177" s="4" t="s">
        <v>28</v>
      </c>
      <c r="J1177" s="4" t="s">
        <v>3</v>
      </c>
      <c r="K1177" s="4" t="s">
        <v>23</v>
      </c>
      <c r="L1177" s="4" t="s">
        <v>24</v>
      </c>
      <c r="M1177" s="8">
        <v>1</v>
      </c>
      <c r="N1177" s="5">
        <v>335.05</v>
      </c>
      <c r="O1177" s="6">
        <v>0</v>
      </c>
      <c r="P1177" s="5">
        <v>191.67</v>
      </c>
      <c r="Q1177" s="5">
        <f t="shared" si="72"/>
        <v>335.05</v>
      </c>
      <c r="R1177" s="5">
        <f t="shared" si="73"/>
        <v>191.67</v>
      </c>
      <c r="S1177" s="5">
        <f t="shared" si="74"/>
        <v>143.38000000000002</v>
      </c>
      <c r="T1177" s="7">
        <f t="shared" si="75"/>
        <v>0.42793612893597976</v>
      </c>
    </row>
    <row r="1178" spans="1:20" ht="15.6">
      <c r="A1178" s="2">
        <v>1932</v>
      </c>
      <c r="B1178" s="3">
        <v>46196</v>
      </c>
      <c r="C1178" s="17">
        <f>YEAR(SalesDataTable[[#This Row],[Order Date]])</f>
        <v>2026</v>
      </c>
      <c r="D1178" s="19" t="str">
        <f>"Q"&amp;ROUNDUP(MONTH(SalesDataTable[[#This Row],[Order Date]])/3,0)</f>
        <v>Q2</v>
      </c>
      <c r="E1178" s="17">
        <f>MONTH(SalesDataTable[[#This Row],[Order Date]])</f>
        <v>6</v>
      </c>
      <c r="F1178" s="19" t="str">
        <f>TEXT(SalesDataTable[[#This Row],[Order Date]],"MMM")</f>
        <v>Jun</v>
      </c>
      <c r="G1178" s="4" t="s">
        <v>20</v>
      </c>
      <c r="H1178" s="4" t="s">
        <v>33</v>
      </c>
      <c r="I1178" s="4" t="s">
        <v>2</v>
      </c>
      <c r="J1178" s="4" t="s">
        <v>13</v>
      </c>
      <c r="K1178" s="4" t="s">
        <v>14</v>
      </c>
      <c r="L1178" s="4" t="s">
        <v>15</v>
      </c>
      <c r="M1178" s="8">
        <v>1</v>
      </c>
      <c r="N1178" s="5">
        <v>35.9</v>
      </c>
      <c r="O1178" s="6">
        <v>0.05</v>
      </c>
      <c r="P1178" s="5">
        <v>13.81</v>
      </c>
      <c r="Q1178" s="5">
        <f t="shared" si="72"/>
        <v>34.104999999999997</v>
      </c>
      <c r="R1178" s="5">
        <f t="shared" si="73"/>
        <v>13.81</v>
      </c>
      <c r="S1178" s="5">
        <f t="shared" si="74"/>
        <v>20.294999999999995</v>
      </c>
      <c r="T1178" s="7">
        <f t="shared" si="75"/>
        <v>0.59507403606509301</v>
      </c>
    </row>
    <row r="1179" spans="1:20" ht="15.6">
      <c r="A1179" s="2">
        <v>4352</v>
      </c>
      <c r="B1179" s="3">
        <v>46196</v>
      </c>
      <c r="C1179" s="17">
        <f>YEAR(SalesDataTable[[#This Row],[Order Date]])</f>
        <v>2026</v>
      </c>
      <c r="D1179" s="19" t="str">
        <f>"Q"&amp;ROUNDUP(MONTH(SalesDataTable[[#This Row],[Order Date]])/3,0)</f>
        <v>Q2</v>
      </c>
      <c r="E1179" s="17">
        <f>MONTH(SalesDataTable[[#This Row],[Order Date]])</f>
        <v>6</v>
      </c>
      <c r="F1179" s="19" t="str">
        <f>TEXT(SalesDataTable[[#This Row],[Order Date]],"MMM")</f>
        <v>Jun</v>
      </c>
      <c r="G1179" s="4" t="s">
        <v>20</v>
      </c>
      <c r="H1179" s="4" t="s">
        <v>47</v>
      </c>
      <c r="I1179" s="4" t="s">
        <v>2</v>
      </c>
      <c r="J1179" s="4" t="s">
        <v>3</v>
      </c>
      <c r="K1179" s="4" t="s">
        <v>4</v>
      </c>
      <c r="L1179" s="4" t="s">
        <v>22</v>
      </c>
      <c r="M1179" s="8">
        <v>6</v>
      </c>
      <c r="N1179" s="5">
        <v>51.34</v>
      </c>
      <c r="O1179" s="6">
        <v>0.1</v>
      </c>
      <c r="P1179" s="5">
        <v>22.47</v>
      </c>
      <c r="Q1179" s="5">
        <f t="shared" si="72"/>
        <v>277.23600000000005</v>
      </c>
      <c r="R1179" s="5">
        <f t="shared" si="73"/>
        <v>134.82</v>
      </c>
      <c r="S1179" s="5">
        <f t="shared" si="74"/>
        <v>142.41600000000005</v>
      </c>
      <c r="T1179" s="7">
        <f t="shared" si="75"/>
        <v>0.51369951954291659</v>
      </c>
    </row>
    <row r="1180" spans="1:20" ht="15.6">
      <c r="A1180" s="2">
        <v>4561</v>
      </c>
      <c r="B1180" s="3">
        <v>46196</v>
      </c>
      <c r="C1180" s="17">
        <f>YEAR(SalesDataTable[[#This Row],[Order Date]])</f>
        <v>2026</v>
      </c>
      <c r="D1180" s="19" t="str">
        <f>"Q"&amp;ROUNDUP(MONTH(SalesDataTable[[#This Row],[Order Date]])/3,0)</f>
        <v>Q2</v>
      </c>
      <c r="E1180" s="17">
        <f>MONTH(SalesDataTable[[#This Row],[Order Date]])</f>
        <v>6</v>
      </c>
      <c r="F1180" s="19" t="str">
        <f>TEXT(SalesDataTable[[#This Row],[Order Date]],"MMM")</f>
        <v>Jun</v>
      </c>
      <c r="G1180" s="4" t="s">
        <v>0</v>
      </c>
      <c r="H1180" s="4" t="s">
        <v>1</v>
      </c>
      <c r="I1180" s="4" t="s">
        <v>19</v>
      </c>
      <c r="J1180" s="4" t="s">
        <v>3</v>
      </c>
      <c r="K1180" s="4" t="s">
        <v>9</v>
      </c>
      <c r="L1180" s="4" t="s">
        <v>37</v>
      </c>
      <c r="M1180" s="8">
        <v>1</v>
      </c>
      <c r="N1180" s="5">
        <v>157.91</v>
      </c>
      <c r="O1180" s="6">
        <v>0</v>
      </c>
      <c r="P1180" s="5">
        <v>77.12</v>
      </c>
      <c r="Q1180" s="5">
        <f t="shared" si="72"/>
        <v>157.91</v>
      </c>
      <c r="R1180" s="5">
        <f t="shared" si="73"/>
        <v>77.12</v>
      </c>
      <c r="S1180" s="5">
        <f t="shared" si="74"/>
        <v>80.789999999999992</v>
      </c>
      <c r="T1180" s="7">
        <f t="shared" si="75"/>
        <v>0.51162054334747642</v>
      </c>
    </row>
    <row r="1181" spans="1:20" ht="15.6">
      <c r="A1181" s="2">
        <v>4741</v>
      </c>
      <c r="B1181" s="3">
        <v>46196</v>
      </c>
      <c r="C1181" s="17">
        <f>YEAR(SalesDataTable[[#This Row],[Order Date]])</f>
        <v>2026</v>
      </c>
      <c r="D1181" s="19" t="str">
        <f>"Q"&amp;ROUNDUP(MONTH(SalesDataTable[[#This Row],[Order Date]])/3,0)</f>
        <v>Q2</v>
      </c>
      <c r="E1181" s="17">
        <f>MONTH(SalesDataTable[[#This Row],[Order Date]])</f>
        <v>6</v>
      </c>
      <c r="F1181" s="19" t="str">
        <f>TEXT(SalesDataTable[[#This Row],[Order Date]],"MMM")</f>
        <v>Jun</v>
      </c>
      <c r="G1181" s="4" t="s">
        <v>20</v>
      </c>
      <c r="H1181" s="4" t="s">
        <v>47</v>
      </c>
      <c r="I1181" s="4" t="s">
        <v>2</v>
      </c>
      <c r="J1181" s="4" t="s">
        <v>13</v>
      </c>
      <c r="K1181" s="4" t="s">
        <v>4</v>
      </c>
      <c r="L1181" s="4" t="s">
        <v>26</v>
      </c>
      <c r="M1181" s="8">
        <v>3</v>
      </c>
      <c r="N1181" s="5">
        <v>41.09</v>
      </c>
      <c r="O1181" s="6">
        <v>0.05</v>
      </c>
      <c r="P1181" s="5">
        <v>16.809999999999999</v>
      </c>
      <c r="Q1181" s="5">
        <f t="shared" si="72"/>
        <v>117.10650000000001</v>
      </c>
      <c r="R1181" s="5">
        <f t="shared" si="73"/>
        <v>50.429999999999993</v>
      </c>
      <c r="S1181" s="5">
        <f t="shared" si="74"/>
        <v>66.676500000000019</v>
      </c>
      <c r="T1181" s="7">
        <f t="shared" si="75"/>
        <v>0.569366346018368</v>
      </c>
    </row>
    <row r="1182" spans="1:20" ht="15.6">
      <c r="A1182" s="2">
        <v>4882</v>
      </c>
      <c r="B1182" s="3">
        <v>46196</v>
      </c>
      <c r="C1182" s="17">
        <f>YEAR(SalesDataTable[[#This Row],[Order Date]])</f>
        <v>2026</v>
      </c>
      <c r="D1182" s="19" t="str">
        <f>"Q"&amp;ROUNDUP(MONTH(SalesDataTable[[#This Row],[Order Date]])/3,0)</f>
        <v>Q2</v>
      </c>
      <c r="E1182" s="17">
        <f>MONTH(SalesDataTable[[#This Row],[Order Date]])</f>
        <v>6</v>
      </c>
      <c r="F1182" s="19" t="str">
        <f>TEXT(SalesDataTable[[#This Row],[Order Date]],"MMM")</f>
        <v>Jun</v>
      </c>
      <c r="G1182" s="4" t="s">
        <v>6</v>
      </c>
      <c r="H1182" s="4" t="s">
        <v>43</v>
      </c>
      <c r="I1182" s="4" t="s">
        <v>2</v>
      </c>
      <c r="J1182" s="4" t="s">
        <v>3</v>
      </c>
      <c r="K1182" s="4" t="s">
        <v>23</v>
      </c>
      <c r="L1182" s="4" t="s">
        <v>51</v>
      </c>
      <c r="M1182" s="8">
        <v>2</v>
      </c>
      <c r="N1182" s="5">
        <v>120.18</v>
      </c>
      <c r="O1182" s="6">
        <v>0.05</v>
      </c>
      <c r="P1182" s="5">
        <v>59.4</v>
      </c>
      <c r="Q1182" s="5">
        <f t="shared" si="72"/>
        <v>228.34200000000001</v>
      </c>
      <c r="R1182" s="5">
        <f t="shared" si="73"/>
        <v>118.8</v>
      </c>
      <c r="S1182" s="5">
        <f t="shared" si="74"/>
        <v>109.54200000000002</v>
      </c>
      <c r="T1182" s="7">
        <f t="shared" si="75"/>
        <v>0.47972777675591882</v>
      </c>
    </row>
    <row r="1183" spans="1:20" ht="15.6">
      <c r="A1183" s="2">
        <v>4885</v>
      </c>
      <c r="B1183" s="3">
        <v>46196</v>
      </c>
      <c r="C1183" s="17">
        <f>YEAR(SalesDataTable[[#This Row],[Order Date]])</f>
        <v>2026</v>
      </c>
      <c r="D1183" s="19" t="str">
        <f>"Q"&amp;ROUNDUP(MONTH(SalesDataTable[[#This Row],[Order Date]])/3,0)</f>
        <v>Q2</v>
      </c>
      <c r="E1183" s="17">
        <f>MONTH(SalesDataTable[[#This Row],[Order Date]])</f>
        <v>6</v>
      </c>
      <c r="F1183" s="19" t="str">
        <f>TEXT(SalesDataTable[[#This Row],[Order Date]],"MMM")</f>
        <v>Jun</v>
      </c>
      <c r="G1183" s="4" t="s">
        <v>20</v>
      </c>
      <c r="H1183" s="4" t="s">
        <v>47</v>
      </c>
      <c r="I1183" s="4" t="s">
        <v>28</v>
      </c>
      <c r="J1183" s="4" t="s">
        <v>13</v>
      </c>
      <c r="K1183" s="4" t="s">
        <v>23</v>
      </c>
      <c r="L1183" s="4" t="s">
        <v>29</v>
      </c>
      <c r="M1183" s="8">
        <v>1</v>
      </c>
      <c r="N1183" s="5">
        <v>198.1</v>
      </c>
      <c r="O1183" s="6">
        <v>0.1</v>
      </c>
      <c r="P1183" s="5">
        <v>103.46</v>
      </c>
      <c r="Q1183" s="5">
        <f t="shared" si="72"/>
        <v>178.29</v>
      </c>
      <c r="R1183" s="5">
        <f t="shared" si="73"/>
        <v>103.46</v>
      </c>
      <c r="S1183" s="5">
        <f t="shared" si="74"/>
        <v>74.83</v>
      </c>
      <c r="T1183" s="7">
        <f t="shared" si="75"/>
        <v>0.41970946211228899</v>
      </c>
    </row>
    <row r="1184" spans="1:20" ht="15.6">
      <c r="A1184" s="2">
        <v>4982</v>
      </c>
      <c r="B1184" s="3">
        <v>46196</v>
      </c>
      <c r="C1184" s="17">
        <f>YEAR(SalesDataTable[[#This Row],[Order Date]])</f>
        <v>2026</v>
      </c>
      <c r="D1184" s="19" t="str">
        <f>"Q"&amp;ROUNDUP(MONTH(SalesDataTable[[#This Row],[Order Date]])/3,0)</f>
        <v>Q2</v>
      </c>
      <c r="E1184" s="17">
        <f>MONTH(SalesDataTable[[#This Row],[Order Date]])</f>
        <v>6</v>
      </c>
      <c r="F1184" s="19" t="str">
        <f>TEXT(SalesDataTable[[#This Row],[Order Date]],"MMM")</f>
        <v>Jun</v>
      </c>
      <c r="G1184" s="4" t="s">
        <v>11</v>
      </c>
      <c r="H1184" s="4" t="s">
        <v>39</v>
      </c>
      <c r="I1184" s="4" t="s">
        <v>2</v>
      </c>
      <c r="J1184" s="4" t="s">
        <v>3</v>
      </c>
      <c r="K1184" s="4" t="s">
        <v>14</v>
      </c>
      <c r="L1184" s="4" t="s">
        <v>15</v>
      </c>
      <c r="M1184" s="8">
        <v>1</v>
      </c>
      <c r="N1184" s="5">
        <v>36.700000000000003</v>
      </c>
      <c r="O1184" s="6">
        <v>0.15</v>
      </c>
      <c r="P1184" s="5">
        <v>13.59</v>
      </c>
      <c r="Q1184" s="5">
        <f t="shared" si="72"/>
        <v>31.195</v>
      </c>
      <c r="R1184" s="5">
        <f t="shared" si="73"/>
        <v>13.59</v>
      </c>
      <c r="S1184" s="5">
        <f t="shared" si="74"/>
        <v>17.605</v>
      </c>
      <c r="T1184" s="7">
        <f t="shared" si="75"/>
        <v>0.56435326174066358</v>
      </c>
    </row>
    <row r="1185" spans="1:20" ht="15.6">
      <c r="A1185" s="2">
        <v>40</v>
      </c>
      <c r="B1185" s="3">
        <v>46197</v>
      </c>
      <c r="C1185" s="17">
        <f>YEAR(SalesDataTable[[#This Row],[Order Date]])</f>
        <v>2026</v>
      </c>
      <c r="D1185" s="19" t="str">
        <f>"Q"&amp;ROUNDUP(MONTH(SalesDataTable[[#This Row],[Order Date]])/3,0)</f>
        <v>Q2</v>
      </c>
      <c r="E1185" s="17">
        <f>MONTH(SalesDataTable[[#This Row],[Order Date]])</f>
        <v>6</v>
      </c>
      <c r="F1185" s="19" t="str">
        <f>TEXT(SalesDataTable[[#This Row],[Order Date]],"MMM")</f>
        <v>Jun</v>
      </c>
      <c r="G1185" s="4" t="s">
        <v>20</v>
      </c>
      <c r="H1185" s="4" t="s">
        <v>31</v>
      </c>
      <c r="I1185" s="4" t="s">
        <v>19</v>
      </c>
      <c r="J1185" s="4" t="s">
        <v>13</v>
      </c>
      <c r="K1185" s="4" t="s">
        <v>14</v>
      </c>
      <c r="L1185" s="4" t="s">
        <v>48</v>
      </c>
      <c r="M1185" s="8">
        <v>1</v>
      </c>
      <c r="N1185" s="5">
        <v>167.23</v>
      </c>
      <c r="O1185" s="6">
        <v>0.05</v>
      </c>
      <c r="P1185" s="5">
        <v>85.14</v>
      </c>
      <c r="Q1185" s="5">
        <f t="shared" si="72"/>
        <v>158.86849999999998</v>
      </c>
      <c r="R1185" s="5">
        <f t="shared" si="73"/>
        <v>85.14</v>
      </c>
      <c r="S1185" s="5">
        <f t="shared" si="74"/>
        <v>73.728499999999983</v>
      </c>
      <c r="T1185" s="7">
        <f t="shared" si="75"/>
        <v>0.46408507665144438</v>
      </c>
    </row>
    <row r="1186" spans="1:20" ht="15.6">
      <c r="A1186" s="2">
        <v>110</v>
      </c>
      <c r="B1186" s="3">
        <v>46197</v>
      </c>
      <c r="C1186" s="17">
        <f>YEAR(SalesDataTable[[#This Row],[Order Date]])</f>
        <v>2026</v>
      </c>
      <c r="D1186" s="19" t="str">
        <f>"Q"&amp;ROUNDUP(MONTH(SalesDataTable[[#This Row],[Order Date]])/3,0)</f>
        <v>Q2</v>
      </c>
      <c r="E1186" s="17">
        <f>MONTH(SalesDataTable[[#This Row],[Order Date]])</f>
        <v>6</v>
      </c>
      <c r="F1186" s="19" t="str">
        <f>TEXT(SalesDataTable[[#This Row],[Order Date]],"MMM")</f>
        <v>Jun</v>
      </c>
      <c r="G1186" s="4" t="s">
        <v>6</v>
      </c>
      <c r="H1186" s="4" t="s">
        <v>43</v>
      </c>
      <c r="I1186" s="4" t="s">
        <v>19</v>
      </c>
      <c r="J1186" s="4" t="s">
        <v>16</v>
      </c>
      <c r="K1186" s="4" t="s">
        <v>9</v>
      </c>
      <c r="L1186" s="4" t="s">
        <v>46</v>
      </c>
      <c r="M1186" s="8">
        <v>2</v>
      </c>
      <c r="N1186" s="5">
        <v>72.97</v>
      </c>
      <c r="O1186" s="6">
        <v>0</v>
      </c>
      <c r="P1186" s="5">
        <v>31.57</v>
      </c>
      <c r="Q1186" s="5">
        <f t="shared" si="72"/>
        <v>145.94</v>
      </c>
      <c r="R1186" s="5">
        <f t="shared" si="73"/>
        <v>63.14</v>
      </c>
      <c r="S1186" s="5">
        <f t="shared" si="74"/>
        <v>82.8</v>
      </c>
      <c r="T1186" s="7">
        <f t="shared" si="75"/>
        <v>0.56735644785528294</v>
      </c>
    </row>
    <row r="1187" spans="1:20" ht="15.6">
      <c r="A1187" s="2">
        <v>1169</v>
      </c>
      <c r="B1187" s="3">
        <v>46197</v>
      </c>
      <c r="C1187" s="17">
        <f>YEAR(SalesDataTable[[#This Row],[Order Date]])</f>
        <v>2026</v>
      </c>
      <c r="D1187" s="19" t="str">
        <f>"Q"&amp;ROUNDUP(MONTH(SalesDataTable[[#This Row],[Order Date]])/3,0)</f>
        <v>Q2</v>
      </c>
      <c r="E1187" s="17">
        <f>MONTH(SalesDataTable[[#This Row],[Order Date]])</f>
        <v>6</v>
      </c>
      <c r="F1187" s="19" t="str">
        <f>TEXT(SalesDataTable[[#This Row],[Order Date]],"MMM")</f>
        <v>Jun</v>
      </c>
      <c r="G1187" s="4" t="s">
        <v>6</v>
      </c>
      <c r="H1187" s="4" t="s">
        <v>41</v>
      </c>
      <c r="I1187" s="4" t="s">
        <v>19</v>
      </c>
      <c r="J1187" s="4" t="s">
        <v>13</v>
      </c>
      <c r="K1187" s="4" t="s">
        <v>4</v>
      </c>
      <c r="L1187" s="4" t="s">
        <v>5</v>
      </c>
      <c r="M1187" s="8">
        <v>3</v>
      </c>
      <c r="N1187" s="5">
        <v>82.91</v>
      </c>
      <c r="O1187" s="6">
        <v>0</v>
      </c>
      <c r="P1187" s="5">
        <v>42.29</v>
      </c>
      <c r="Q1187" s="5">
        <f t="shared" si="72"/>
        <v>248.73</v>
      </c>
      <c r="R1187" s="5">
        <f t="shared" si="73"/>
        <v>126.87</v>
      </c>
      <c r="S1187" s="5">
        <f t="shared" si="74"/>
        <v>121.85999999999999</v>
      </c>
      <c r="T1187" s="7">
        <f t="shared" si="75"/>
        <v>0.4899288384995778</v>
      </c>
    </row>
    <row r="1188" spans="1:20" ht="15.6">
      <c r="A1188" s="2">
        <v>2211</v>
      </c>
      <c r="B1188" s="3">
        <v>46197</v>
      </c>
      <c r="C1188" s="17">
        <f>YEAR(SalesDataTable[[#This Row],[Order Date]])</f>
        <v>2026</v>
      </c>
      <c r="D1188" s="19" t="str">
        <f>"Q"&amp;ROUNDUP(MONTH(SalesDataTable[[#This Row],[Order Date]])/3,0)</f>
        <v>Q2</v>
      </c>
      <c r="E1188" s="17">
        <f>MONTH(SalesDataTable[[#This Row],[Order Date]])</f>
        <v>6</v>
      </c>
      <c r="F1188" s="19" t="str">
        <f>TEXT(SalesDataTable[[#This Row],[Order Date]],"MMM")</f>
        <v>Jun</v>
      </c>
      <c r="G1188" s="4" t="s">
        <v>11</v>
      </c>
      <c r="H1188" s="4" t="s">
        <v>39</v>
      </c>
      <c r="I1188" s="4" t="s">
        <v>28</v>
      </c>
      <c r="J1188" s="4" t="s">
        <v>13</v>
      </c>
      <c r="K1188" s="4" t="s">
        <v>34</v>
      </c>
      <c r="L1188" s="4" t="s">
        <v>35</v>
      </c>
      <c r="M1188" s="8">
        <v>2</v>
      </c>
      <c r="N1188" s="5">
        <v>41.25</v>
      </c>
      <c r="O1188" s="6">
        <v>0</v>
      </c>
      <c r="P1188" s="5">
        <v>14.72</v>
      </c>
      <c r="Q1188" s="5">
        <f t="shared" si="72"/>
        <v>82.5</v>
      </c>
      <c r="R1188" s="5">
        <f t="shared" si="73"/>
        <v>29.44</v>
      </c>
      <c r="S1188" s="5">
        <f t="shared" si="74"/>
        <v>53.06</v>
      </c>
      <c r="T1188" s="7">
        <f t="shared" si="75"/>
        <v>0.64315151515151514</v>
      </c>
    </row>
    <row r="1189" spans="1:20" ht="15.6">
      <c r="A1189" s="2">
        <v>3494</v>
      </c>
      <c r="B1189" s="3">
        <v>46197</v>
      </c>
      <c r="C1189" s="17">
        <f>YEAR(SalesDataTable[[#This Row],[Order Date]])</f>
        <v>2026</v>
      </c>
      <c r="D1189" s="19" t="str">
        <f>"Q"&amp;ROUNDUP(MONTH(SalesDataTable[[#This Row],[Order Date]])/3,0)</f>
        <v>Q2</v>
      </c>
      <c r="E1189" s="17">
        <f>MONTH(SalesDataTable[[#This Row],[Order Date]])</f>
        <v>6</v>
      </c>
      <c r="F1189" s="19" t="str">
        <f>TEXT(SalesDataTable[[#This Row],[Order Date]],"MMM")</f>
        <v>Jun</v>
      </c>
      <c r="G1189" s="4" t="s">
        <v>20</v>
      </c>
      <c r="H1189" s="4" t="s">
        <v>33</v>
      </c>
      <c r="I1189" s="4" t="s">
        <v>8</v>
      </c>
      <c r="J1189" s="4" t="s">
        <v>16</v>
      </c>
      <c r="K1189" s="4" t="s">
        <v>23</v>
      </c>
      <c r="L1189" s="4" t="s">
        <v>29</v>
      </c>
      <c r="M1189" s="8">
        <v>6</v>
      </c>
      <c r="N1189" s="5">
        <v>194.79</v>
      </c>
      <c r="O1189" s="6">
        <v>0.15</v>
      </c>
      <c r="P1189" s="5">
        <v>106.78</v>
      </c>
      <c r="Q1189" s="5">
        <f t="shared" si="72"/>
        <v>993.42899999999997</v>
      </c>
      <c r="R1189" s="5">
        <f t="shared" si="73"/>
        <v>640.68000000000006</v>
      </c>
      <c r="S1189" s="5">
        <f t="shared" si="74"/>
        <v>352.74899999999991</v>
      </c>
      <c r="T1189" s="7">
        <f t="shared" si="75"/>
        <v>0.3550822454347517</v>
      </c>
    </row>
    <row r="1190" spans="1:20" ht="15.6">
      <c r="A1190" s="2">
        <v>3586</v>
      </c>
      <c r="B1190" s="3">
        <v>46197</v>
      </c>
      <c r="C1190" s="17">
        <f>YEAR(SalesDataTable[[#This Row],[Order Date]])</f>
        <v>2026</v>
      </c>
      <c r="D1190" s="19" t="str">
        <f>"Q"&amp;ROUNDUP(MONTH(SalesDataTable[[#This Row],[Order Date]])/3,0)</f>
        <v>Q2</v>
      </c>
      <c r="E1190" s="17">
        <f>MONTH(SalesDataTable[[#This Row],[Order Date]])</f>
        <v>6</v>
      </c>
      <c r="F1190" s="19" t="str">
        <f>TEXT(SalesDataTable[[#This Row],[Order Date]],"MMM")</f>
        <v>Jun</v>
      </c>
      <c r="G1190" s="4" t="s">
        <v>0</v>
      </c>
      <c r="H1190" s="4" t="s">
        <v>50</v>
      </c>
      <c r="I1190" s="4" t="s">
        <v>8</v>
      </c>
      <c r="J1190" s="4" t="s">
        <v>16</v>
      </c>
      <c r="K1190" s="4" t="s">
        <v>23</v>
      </c>
      <c r="L1190" s="4" t="s">
        <v>29</v>
      </c>
      <c r="M1190" s="8">
        <v>6</v>
      </c>
      <c r="N1190" s="5">
        <v>193.13</v>
      </c>
      <c r="O1190" s="6">
        <v>0.15</v>
      </c>
      <c r="P1190" s="5">
        <v>106.49</v>
      </c>
      <c r="Q1190" s="5">
        <f t="shared" si="72"/>
        <v>984.96299999999997</v>
      </c>
      <c r="R1190" s="5">
        <f t="shared" si="73"/>
        <v>638.93999999999994</v>
      </c>
      <c r="S1190" s="5">
        <f t="shared" si="74"/>
        <v>346.02300000000002</v>
      </c>
      <c r="T1190" s="7">
        <f t="shared" si="75"/>
        <v>0.35130558203709178</v>
      </c>
    </row>
    <row r="1191" spans="1:20" ht="15.6">
      <c r="A1191" s="2">
        <v>3660</v>
      </c>
      <c r="B1191" s="3">
        <v>46197</v>
      </c>
      <c r="C1191" s="17">
        <f>YEAR(SalesDataTable[[#This Row],[Order Date]])</f>
        <v>2026</v>
      </c>
      <c r="D1191" s="19" t="str">
        <f>"Q"&amp;ROUNDUP(MONTH(SalesDataTable[[#This Row],[Order Date]])/3,0)</f>
        <v>Q2</v>
      </c>
      <c r="E1191" s="17">
        <f>MONTH(SalesDataTable[[#This Row],[Order Date]])</f>
        <v>6</v>
      </c>
      <c r="F1191" s="19" t="str">
        <f>TEXT(SalesDataTable[[#This Row],[Order Date]],"MMM")</f>
        <v>Jun</v>
      </c>
      <c r="G1191" s="4" t="s">
        <v>11</v>
      </c>
      <c r="H1191" s="4" t="s">
        <v>18</v>
      </c>
      <c r="I1191" s="4" t="s">
        <v>2</v>
      </c>
      <c r="J1191" s="4" t="s">
        <v>13</v>
      </c>
      <c r="K1191" s="4" t="s">
        <v>4</v>
      </c>
      <c r="L1191" s="4" t="s">
        <v>5</v>
      </c>
      <c r="M1191" s="8">
        <v>1</v>
      </c>
      <c r="N1191" s="5">
        <v>82.7</v>
      </c>
      <c r="O1191" s="6">
        <v>0.05</v>
      </c>
      <c r="P1191" s="5">
        <v>42.16</v>
      </c>
      <c r="Q1191" s="5">
        <f t="shared" si="72"/>
        <v>78.564999999999998</v>
      </c>
      <c r="R1191" s="5">
        <f t="shared" si="73"/>
        <v>42.16</v>
      </c>
      <c r="S1191" s="5">
        <f t="shared" si="74"/>
        <v>36.405000000000001</v>
      </c>
      <c r="T1191" s="7">
        <f t="shared" si="75"/>
        <v>0.46337427607713361</v>
      </c>
    </row>
    <row r="1192" spans="1:20" ht="15.6">
      <c r="A1192" s="2">
        <v>4307</v>
      </c>
      <c r="B1192" s="3">
        <v>46197</v>
      </c>
      <c r="C1192" s="17">
        <f>YEAR(SalesDataTable[[#This Row],[Order Date]])</f>
        <v>2026</v>
      </c>
      <c r="D1192" s="19" t="str">
        <f>"Q"&amp;ROUNDUP(MONTH(SalesDataTable[[#This Row],[Order Date]])/3,0)</f>
        <v>Q2</v>
      </c>
      <c r="E1192" s="17">
        <f>MONTH(SalesDataTable[[#This Row],[Order Date]])</f>
        <v>6</v>
      </c>
      <c r="F1192" s="19" t="str">
        <f>TEXT(SalesDataTable[[#This Row],[Order Date]],"MMM")</f>
        <v>Jun</v>
      </c>
      <c r="G1192" s="4" t="s">
        <v>20</v>
      </c>
      <c r="H1192" s="4" t="s">
        <v>33</v>
      </c>
      <c r="I1192" s="4" t="s">
        <v>2</v>
      </c>
      <c r="J1192" s="4" t="s">
        <v>16</v>
      </c>
      <c r="K1192" s="4" t="s">
        <v>4</v>
      </c>
      <c r="L1192" s="4" t="s">
        <v>26</v>
      </c>
      <c r="M1192" s="8">
        <v>1</v>
      </c>
      <c r="N1192" s="5">
        <v>40.33</v>
      </c>
      <c r="O1192" s="6">
        <v>0</v>
      </c>
      <c r="P1192" s="5">
        <v>16.48</v>
      </c>
      <c r="Q1192" s="5">
        <f t="shared" si="72"/>
        <v>40.33</v>
      </c>
      <c r="R1192" s="5">
        <f t="shared" si="73"/>
        <v>16.48</v>
      </c>
      <c r="S1192" s="5">
        <f t="shared" si="74"/>
        <v>23.849999999999998</v>
      </c>
      <c r="T1192" s="7">
        <f t="shared" si="75"/>
        <v>0.59137118770146291</v>
      </c>
    </row>
    <row r="1193" spans="1:20" ht="15.6">
      <c r="A1193" s="2">
        <v>5133</v>
      </c>
      <c r="B1193" s="3">
        <v>46197</v>
      </c>
      <c r="C1193" s="17">
        <f>YEAR(SalesDataTable[[#This Row],[Order Date]])</f>
        <v>2026</v>
      </c>
      <c r="D1193" s="19" t="str">
        <f>"Q"&amp;ROUNDUP(MONTH(SalesDataTable[[#This Row],[Order Date]])/3,0)</f>
        <v>Q2</v>
      </c>
      <c r="E1193" s="17">
        <f>MONTH(SalesDataTable[[#This Row],[Order Date]])</f>
        <v>6</v>
      </c>
      <c r="F1193" s="19" t="str">
        <f>TEXT(SalesDataTable[[#This Row],[Order Date]],"MMM")</f>
        <v>Jun</v>
      </c>
      <c r="G1193" s="4" t="s">
        <v>0</v>
      </c>
      <c r="H1193" s="4" t="s">
        <v>1</v>
      </c>
      <c r="I1193" s="4" t="s">
        <v>2</v>
      </c>
      <c r="J1193" s="4" t="s">
        <v>16</v>
      </c>
      <c r="K1193" s="4" t="s">
        <v>23</v>
      </c>
      <c r="L1193" s="4" t="s">
        <v>40</v>
      </c>
      <c r="M1193" s="8">
        <v>1</v>
      </c>
      <c r="N1193" s="5">
        <v>81.99</v>
      </c>
      <c r="O1193" s="6">
        <v>0.15</v>
      </c>
      <c r="P1193" s="5">
        <v>40.29</v>
      </c>
      <c r="Q1193" s="5">
        <f t="shared" si="72"/>
        <v>69.691499999999991</v>
      </c>
      <c r="R1193" s="5">
        <f t="shared" si="73"/>
        <v>40.29</v>
      </c>
      <c r="S1193" s="5">
        <f t="shared" si="74"/>
        <v>29.401499999999992</v>
      </c>
      <c r="T1193" s="7">
        <f t="shared" si="75"/>
        <v>0.4218807171606293</v>
      </c>
    </row>
    <row r="1194" spans="1:20" ht="15.6">
      <c r="A1194" s="2">
        <v>472</v>
      </c>
      <c r="B1194" s="3">
        <v>46198</v>
      </c>
      <c r="C1194" s="17">
        <f>YEAR(SalesDataTable[[#This Row],[Order Date]])</f>
        <v>2026</v>
      </c>
      <c r="D1194" s="19" t="str">
        <f>"Q"&amp;ROUNDUP(MONTH(SalesDataTable[[#This Row],[Order Date]])/3,0)</f>
        <v>Q2</v>
      </c>
      <c r="E1194" s="17">
        <f>MONTH(SalesDataTable[[#This Row],[Order Date]])</f>
        <v>6</v>
      </c>
      <c r="F1194" s="19" t="str">
        <f>TEXT(SalesDataTable[[#This Row],[Order Date]],"MMM")</f>
        <v>Jun</v>
      </c>
      <c r="G1194" s="4" t="s">
        <v>6</v>
      </c>
      <c r="H1194" s="4" t="s">
        <v>27</v>
      </c>
      <c r="I1194" s="4" t="s">
        <v>19</v>
      </c>
      <c r="J1194" s="4" t="s">
        <v>16</v>
      </c>
      <c r="K1194" s="4" t="s">
        <v>14</v>
      </c>
      <c r="L1194" s="4" t="s">
        <v>32</v>
      </c>
      <c r="M1194" s="8">
        <v>3</v>
      </c>
      <c r="N1194" s="5">
        <v>46.29</v>
      </c>
      <c r="O1194" s="6">
        <v>0</v>
      </c>
      <c r="P1194" s="5">
        <v>18.309999999999999</v>
      </c>
      <c r="Q1194" s="5">
        <f t="shared" si="72"/>
        <v>138.87</v>
      </c>
      <c r="R1194" s="5">
        <f t="shared" si="73"/>
        <v>54.929999999999993</v>
      </c>
      <c r="S1194" s="5">
        <f t="shared" si="74"/>
        <v>83.940000000000012</v>
      </c>
      <c r="T1194" s="7">
        <f t="shared" si="75"/>
        <v>0.60445020522791104</v>
      </c>
    </row>
    <row r="1195" spans="1:20" ht="15.6">
      <c r="A1195" s="2">
        <v>689</v>
      </c>
      <c r="B1195" s="3">
        <v>46198</v>
      </c>
      <c r="C1195" s="17">
        <f>YEAR(SalesDataTable[[#This Row],[Order Date]])</f>
        <v>2026</v>
      </c>
      <c r="D1195" s="19" t="str">
        <f>"Q"&amp;ROUNDUP(MONTH(SalesDataTable[[#This Row],[Order Date]])/3,0)</f>
        <v>Q2</v>
      </c>
      <c r="E1195" s="17">
        <f>MONTH(SalesDataTable[[#This Row],[Order Date]])</f>
        <v>6</v>
      </c>
      <c r="F1195" s="19" t="str">
        <f>TEXT(SalesDataTable[[#This Row],[Order Date]],"MMM")</f>
        <v>Jun</v>
      </c>
      <c r="G1195" s="4" t="s">
        <v>20</v>
      </c>
      <c r="H1195" s="4" t="s">
        <v>31</v>
      </c>
      <c r="I1195" s="4" t="s">
        <v>2</v>
      </c>
      <c r="J1195" s="4" t="s">
        <v>13</v>
      </c>
      <c r="K1195" s="4" t="s">
        <v>4</v>
      </c>
      <c r="L1195" s="4" t="s">
        <v>26</v>
      </c>
      <c r="M1195" s="8">
        <v>1</v>
      </c>
      <c r="N1195" s="5">
        <v>39.729999999999997</v>
      </c>
      <c r="O1195" s="6">
        <v>0</v>
      </c>
      <c r="P1195" s="5">
        <v>16.55</v>
      </c>
      <c r="Q1195" s="5">
        <f t="shared" si="72"/>
        <v>39.729999999999997</v>
      </c>
      <c r="R1195" s="5">
        <f t="shared" si="73"/>
        <v>16.55</v>
      </c>
      <c r="S1195" s="5">
        <f t="shared" si="74"/>
        <v>23.179999999999996</v>
      </c>
      <c r="T1195" s="7">
        <f t="shared" si="75"/>
        <v>0.58343820790334755</v>
      </c>
    </row>
    <row r="1196" spans="1:20" ht="15.6">
      <c r="A1196" s="2">
        <v>864</v>
      </c>
      <c r="B1196" s="3">
        <v>46198</v>
      </c>
      <c r="C1196" s="17">
        <f>YEAR(SalesDataTable[[#This Row],[Order Date]])</f>
        <v>2026</v>
      </c>
      <c r="D1196" s="19" t="str">
        <f>"Q"&amp;ROUNDUP(MONTH(SalesDataTable[[#This Row],[Order Date]])/3,0)</f>
        <v>Q2</v>
      </c>
      <c r="E1196" s="17">
        <f>MONTH(SalesDataTable[[#This Row],[Order Date]])</f>
        <v>6</v>
      </c>
      <c r="F1196" s="19" t="str">
        <f>TEXT(SalesDataTable[[#This Row],[Order Date]],"MMM")</f>
        <v>Jun</v>
      </c>
      <c r="G1196" s="4" t="s">
        <v>20</v>
      </c>
      <c r="H1196" s="4" t="s">
        <v>33</v>
      </c>
      <c r="I1196" s="4" t="s">
        <v>2</v>
      </c>
      <c r="J1196" s="4" t="s">
        <v>13</v>
      </c>
      <c r="K1196" s="4" t="s">
        <v>14</v>
      </c>
      <c r="L1196" s="4" t="s">
        <v>44</v>
      </c>
      <c r="M1196" s="8">
        <v>4</v>
      </c>
      <c r="N1196" s="5">
        <v>131.02000000000001</v>
      </c>
      <c r="O1196" s="6">
        <v>0.05</v>
      </c>
      <c r="P1196" s="5">
        <v>67.42</v>
      </c>
      <c r="Q1196" s="5">
        <f t="shared" si="72"/>
        <v>497.87600000000003</v>
      </c>
      <c r="R1196" s="5">
        <f t="shared" si="73"/>
        <v>269.68</v>
      </c>
      <c r="S1196" s="5">
        <f t="shared" si="74"/>
        <v>228.19600000000003</v>
      </c>
      <c r="T1196" s="7">
        <f t="shared" si="75"/>
        <v>0.45833902417469413</v>
      </c>
    </row>
    <row r="1197" spans="1:20" ht="15.6">
      <c r="A1197" s="2">
        <v>1163</v>
      </c>
      <c r="B1197" s="3">
        <v>46198</v>
      </c>
      <c r="C1197" s="17">
        <f>YEAR(SalesDataTable[[#This Row],[Order Date]])</f>
        <v>2026</v>
      </c>
      <c r="D1197" s="19" t="str">
        <f>"Q"&amp;ROUNDUP(MONTH(SalesDataTable[[#This Row],[Order Date]])/3,0)</f>
        <v>Q2</v>
      </c>
      <c r="E1197" s="17">
        <f>MONTH(SalesDataTable[[#This Row],[Order Date]])</f>
        <v>6</v>
      </c>
      <c r="F1197" s="19" t="str">
        <f>TEXT(SalesDataTable[[#This Row],[Order Date]],"MMM")</f>
        <v>Jun</v>
      </c>
      <c r="G1197" s="4" t="s">
        <v>6</v>
      </c>
      <c r="H1197" s="4" t="s">
        <v>43</v>
      </c>
      <c r="I1197" s="4" t="s">
        <v>2</v>
      </c>
      <c r="J1197" s="4" t="s">
        <v>13</v>
      </c>
      <c r="K1197" s="4" t="s">
        <v>14</v>
      </c>
      <c r="L1197" s="4" t="s">
        <v>32</v>
      </c>
      <c r="M1197" s="8">
        <v>2</v>
      </c>
      <c r="N1197" s="5">
        <v>46.69</v>
      </c>
      <c r="O1197" s="6">
        <v>0.05</v>
      </c>
      <c r="P1197" s="5">
        <v>18.23</v>
      </c>
      <c r="Q1197" s="5">
        <f t="shared" si="72"/>
        <v>88.710999999999999</v>
      </c>
      <c r="R1197" s="5">
        <f t="shared" si="73"/>
        <v>36.46</v>
      </c>
      <c r="S1197" s="5">
        <f t="shared" si="74"/>
        <v>52.250999999999998</v>
      </c>
      <c r="T1197" s="7">
        <f t="shared" si="75"/>
        <v>0.58900249123558523</v>
      </c>
    </row>
    <row r="1198" spans="1:20" ht="15.6">
      <c r="A1198" s="2">
        <v>1323</v>
      </c>
      <c r="B1198" s="3">
        <v>46198</v>
      </c>
      <c r="C1198" s="17">
        <f>YEAR(SalesDataTable[[#This Row],[Order Date]])</f>
        <v>2026</v>
      </c>
      <c r="D1198" s="19" t="str">
        <f>"Q"&amp;ROUNDUP(MONTH(SalesDataTable[[#This Row],[Order Date]])/3,0)</f>
        <v>Q2</v>
      </c>
      <c r="E1198" s="17">
        <f>MONTH(SalesDataTable[[#This Row],[Order Date]])</f>
        <v>6</v>
      </c>
      <c r="F1198" s="19" t="str">
        <f>TEXT(SalesDataTable[[#This Row],[Order Date]],"MMM")</f>
        <v>Jun</v>
      </c>
      <c r="G1198" s="4" t="s">
        <v>6</v>
      </c>
      <c r="H1198" s="4" t="s">
        <v>43</v>
      </c>
      <c r="I1198" s="4" t="s">
        <v>2</v>
      </c>
      <c r="J1198" s="4" t="s">
        <v>3</v>
      </c>
      <c r="K1198" s="4" t="s">
        <v>34</v>
      </c>
      <c r="L1198" s="4" t="s">
        <v>35</v>
      </c>
      <c r="M1198" s="8">
        <v>2</v>
      </c>
      <c r="N1198" s="5">
        <v>39.57</v>
      </c>
      <c r="O1198" s="6">
        <v>0.1</v>
      </c>
      <c r="P1198" s="5">
        <v>14.64</v>
      </c>
      <c r="Q1198" s="5">
        <f t="shared" si="72"/>
        <v>71.225999999999999</v>
      </c>
      <c r="R1198" s="5">
        <f t="shared" si="73"/>
        <v>29.28</v>
      </c>
      <c r="S1198" s="5">
        <f t="shared" si="74"/>
        <v>41.945999999999998</v>
      </c>
      <c r="T1198" s="7">
        <f t="shared" si="75"/>
        <v>0.58891416055934631</v>
      </c>
    </row>
    <row r="1199" spans="1:20" ht="15.6">
      <c r="A1199" s="2">
        <v>2098</v>
      </c>
      <c r="B1199" s="3">
        <v>46198</v>
      </c>
      <c r="C1199" s="17">
        <f>YEAR(SalesDataTable[[#This Row],[Order Date]])</f>
        <v>2026</v>
      </c>
      <c r="D1199" s="19" t="str">
        <f>"Q"&amp;ROUNDUP(MONTH(SalesDataTable[[#This Row],[Order Date]])/3,0)</f>
        <v>Q2</v>
      </c>
      <c r="E1199" s="17">
        <f>MONTH(SalesDataTable[[#This Row],[Order Date]])</f>
        <v>6</v>
      </c>
      <c r="F1199" s="19" t="str">
        <f>TEXT(SalesDataTable[[#This Row],[Order Date]],"MMM")</f>
        <v>Jun</v>
      </c>
      <c r="G1199" s="4" t="s">
        <v>11</v>
      </c>
      <c r="H1199" s="4" t="s">
        <v>12</v>
      </c>
      <c r="I1199" s="4" t="s">
        <v>2</v>
      </c>
      <c r="J1199" s="4" t="s">
        <v>3</v>
      </c>
      <c r="K1199" s="4" t="s">
        <v>9</v>
      </c>
      <c r="L1199" s="4" t="s">
        <v>17</v>
      </c>
      <c r="M1199" s="8">
        <v>1</v>
      </c>
      <c r="N1199" s="5">
        <v>146.46</v>
      </c>
      <c r="O1199" s="6">
        <v>0.15</v>
      </c>
      <c r="P1199" s="5">
        <v>80.760000000000005</v>
      </c>
      <c r="Q1199" s="5">
        <f t="shared" si="72"/>
        <v>124.491</v>
      </c>
      <c r="R1199" s="5">
        <f t="shared" si="73"/>
        <v>80.760000000000005</v>
      </c>
      <c r="S1199" s="5">
        <f t="shared" si="74"/>
        <v>43.730999999999995</v>
      </c>
      <c r="T1199" s="7">
        <f t="shared" si="75"/>
        <v>0.35127840566787955</v>
      </c>
    </row>
    <row r="1200" spans="1:20" ht="15.6">
      <c r="A1200" s="2">
        <v>2190</v>
      </c>
      <c r="B1200" s="3">
        <v>46198</v>
      </c>
      <c r="C1200" s="17">
        <f>YEAR(SalesDataTable[[#This Row],[Order Date]])</f>
        <v>2026</v>
      </c>
      <c r="D1200" s="19" t="str">
        <f>"Q"&amp;ROUNDUP(MONTH(SalesDataTable[[#This Row],[Order Date]])/3,0)</f>
        <v>Q2</v>
      </c>
      <c r="E1200" s="17">
        <f>MONTH(SalesDataTable[[#This Row],[Order Date]])</f>
        <v>6</v>
      </c>
      <c r="F1200" s="19" t="str">
        <f>TEXT(SalesDataTable[[#This Row],[Order Date]],"MMM")</f>
        <v>Jun</v>
      </c>
      <c r="G1200" s="4" t="s">
        <v>6</v>
      </c>
      <c r="H1200" s="4" t="s">
        <v>27</v>
      </c>
      <c r="I1200" s="4" t="s">
        <v>19</v>
      </c>
      <c r="J1200" s="4" t="s">
        <v>16</v>
      </c>
      <c r="K1200" s="4" t="s">
        <v>4</v>
      </c>
      <c r="L1200" s="4" t="s">
        <v>22</v>
      </c>
      <c r="M1200" s="8">
        <v>5</v>
      </c>
      <c r="N1200" s="5">
        <v>50.78</v>
      </c>
      <c r="O1200" s="6">
        <v>0</v>
      </c>
      <c r="P1200" s="5">
        <v>22.68</v>
      </c>
      <c r="Q1200" s="5">
        <f t="shared" si="72"/>
        <v>253.9</v>
      </c>
      <c r="R1200" s="5">
        <f t="shared" si="73"/>
        <v>113.4</v>
      </c>
      <c r="S1200" s="5">
        <f t="shared" si="74"/>
        <v>140.5</v>
      </c>
      <c r="T1200" s="7">
        <f t="shared" si="75"/>
        <v>0.55336746750689247</v>
      </c>
    </row>
    <row r="1201" spans="1:20" ht="15.6">
      <c r="A1201" s="2">
        <v>2664</v>
      </c>
      <c r="B1201" s="3">
        <v>46198</v>
      </c>
      <c r="C1201" s="17">
        <f>YEAR(SalesDataTable[[#This Row],[Order Date]])</f>
        <v>2026</v>
      </c>
      <c r="D1201" s="19" t="str">
        <f>"Q"&amp;ROUNDUP(MONTH(SalesDataTable[[#This Row],[Order Date]])/3,0)</f>
        <v>Q2</v>
      </c>
      <c r="E1201" s="17">
        <f>MONTH(SalesDataTable[[#This Row],[Order Date]])</f>
        <v>6</v>
      </c>
      <c r="F1201" s="19" t="str">
        <f>TEXT(SalesDataTable[[#This Row],[Order Date]],"MMM")</f>
        <v>Jun</v>
      </c>
      <c r="G1201" s="4" t="s">
        <v>11</v>
      </c>
      <c r="H1201" s="4" t="s">
        <v>39</v>
      </c>
      <c r="I1201" s="4" t="s">
        <v>28</v>
      </c>
      <c r="J1201" s="4" t="s">
        <v>3</v>
      </c>
      <c r="K1201" s="4" t="s">
        <v>14</v>
      </c>
      <c r="L1201" s="4" t="s">
        <v>32</v>
      </c>
      <c r="M1201" s="8">
        <v>3</v>
      </c>
      <c r="N1201" s="5">
        <v>47.61</v>
      </c>
      <c r="O1201" s="6">
        <v>0</v>
      </c>
      <c r="P1201" s="5">
        <v>18.21</v>
      </c>
      <c r="Q1201" s="5">
        <f t="shared" si="72"/>
        <v>142.82999999999998</v>
      </c>
      <c r="R1201" s="5">
        <f t="shared" si="73"/>
        <v>54.63</v>
      </c>
      <c r="S1201" s="5">
        <f t="shared" si="74"/>
        <v>88.199999999999989</v>
      </c>
      <c r="T1201" s="7">
        <f t="shared" si="75"/>
        <v>0.61751732829237549</v>
      </c>
    </row>
    <row r="1202" spans="1:20" ht="15.6">
      <c r="A1202" s="2">
        <v>2992</v>
      </c>
      <c r="B1202" s="3">
        <v>46198</v>
      </c>
      <c r="C1202" s="17">
        <f>YEAR(SalesDataTable[[#This Row],[Order Date]])</f>
        <v>2026</v>
      </c>
      <c r="D1202" s="19" t="str">
        <f>"Q"&amp;ROUNDUP(MONTH(SalesDataTable[[#This Row],[Order Date]])/3,0)</f>
        <v>Q2</v>
      </c>
      <c r="E1202" s="17">
        <f>MONTH(SalesDataTable[[#This Row],[Order Date]])</f>
        <v>6</v>
      </c>
      <c r="F1202" s="19" t="str">
        <f>TEXT(SalesDataTable[[#This Row],[Order Date]],"MMM")</f>
        <v>Jun</v>
      </c>
      <c r="G1202" s="4" t="s">
        <v>11</v>
      </c>
      <c r="H1202" s="4" t="s">
        <v>52</v>
      </c>
      <c r="I1202" s="4" t="s">
        <v>2</v>
      </c>
      <c r="J1202" s="4" t="s">
        <v>13</v>
      </c>
      <c r="K1202" s="4" t="s">
        <v>4</v>
      </c>
      <c r="L1202" s="4" t="s">
        <v>22</v>
      </c>
      <c r="M1202" s="8">
        <v>1</v>
      </c>
      <c r="N1202" s="5">
        <v>50.75</v>
      </c>
      <c r="O1202" s="6">
        <v>0.1</v>
      </c>
      <c r="P1202" s="5">
        <v>22.94</v>
      </c>
      <c r="Q1202" s="5">
        <f t="shared" si="72"/>
        <v>45.675000000000004</v>
      </c>
      <c r="R1202" s="5">
        <f t="shared" si="73"/>
        <v>22.94</v>
      </c>
      <c r="S1202" s="5">
        <f t="shared" si="74"/>
        <v>22.735000000000003</v>
      </c>
      <c r="T1202" s="7">
        <f t="shared" si="75"/>
        <v>0.49775588396278053</v>
      </c>
    </row>
    <row r="1203" spans="1:20" ht="15.6">
      <c r="A1203" s="2">
        <v>3120</v>
      </c>
      <c r="B1203" s="3">
        <v>46198</v>
      </c>
      <c r="C1203" s="17">
        <f>YEAR(SalesDataTable[[#This Row],[Order Date]])</f>
        <v>2026</v>
      </c>
      <c r="D1203" s="19" t="str">
        <f>"Q"&amp;ROUNDUP(MONTH(SalesDataTable[[#This Row],[Order Date]])/3,0)</f>
        <v>Q2</v>
      </c>
      <c r="E1203" s="17">
        <f>MONTH(SalesDataTable[[#This Row],[Order Date]])</f>
        <v>6</v>
      </c>
      <c r="F1203" s="19" t="str">
        <f>TEXT(SalesDataTable[[#This Row],[Order Date]],"MMM")</f>
        <v>Jun</v>
      </c>
      <c r="G1203" s="4" t="s">
        <v>11</v>
      </c>
      <c r="H1203" s="4" t="s">
        <v>25</v>
      </c>
      <c r="I1203" s="4" t="s">
        <v>28</v>
      </c>
      <c r="J1203" s="4" t="s">
        <v>3</v>
      </c>
      <c r="K1203" s="4" t="s">
        <v>34</v>
      </c>
      <c r="L1203" s="4" t="s">
        <v>45</v>
      </c>
      <c r="M1203" s="8">
        <v>1</v>
      </c>
      <c r="N1203" s="5">
        <v>50.33</v>
      </c>
      <c r="O1203" s="6">
        <v>0</v>
      </c>
      <c r="P1203" s="5">
        <v>21.66</v>
      </c>
      <c r="Q1203" s="5">
        <f t="shared" si="72"/>
        <v>50.33</v>
      </c>
      <c r="R1203" s="5">
        <f t="shared" si="73"/>
        <v>21.66</v>
      </c>
      <c r="S1203" s="5">
        <f t="shared" si="74"/>
        <v>28.669999999999998</v>
      </c>
      <c r="T1203" s="7">
        <f t="shared" si="75"/>
        <v>0.56964037353467112</v>
      </c>
    </row>
    <row r="1204" spans="1:20" ht="15.6">
      <c r="A1204" s="2">
        <v>189</v>
      </c>
      <c r="B1204" s="3">
        <v>46199</v>
      </c>
      <c r="C1204" s="17">
        <f>YEAR(SalesDataTable[[#This Row],[Order Date]])</f>
        <v>2026</v>
      </c>
      <c r="D1204" s="19" t="str">
        <f>"Q"&amp;ROUNDUP(MONTH(SalesDataTable[[#This Row],[Order Date]])/3,0)</f>
        <v>Q2</v>
      </c>
      <c r="E1204" s="17">
        <f>MONTH(SalesDataTable[[#This Row],[Order Date]])</f>
        <v>6</v>
      </c>
      <c r="F1204" s="19" t="str">
        <f>TEXT(SalesDataTable[[#This Row],[Order Date]],"MMM")</f>
        <v>Jun</v>
      </c>
      <c r="G1204" s="4" t="s">
        <v>11</v>
      </c>
      <c r="H1204" s="4" t="s">
        <v>39</v>
      </c>
      <c r="I1204" s="4" t="s">
        <v>2</v>
      </c>
      <c r="J1204" s="4" t="s">
        <v>16</v>
      </c>
      <c r="K1204" s="4" t="s">
        <v>14</v>
      </c>
      <c r="L1204" s="4" t="s">
        <v>32</v>
      </c>
      <c r="M1204" s="8">
        <v>1</v>
      </c>
      <c r="N1204" s="5">
        <v>47.5</v>
      </c>
      <c r="O1204" s="6">
        <v>0.1</v>
      </c>
      <c r="P1204" s="5">
        <v>18.8</v>
      </c>
      <c r="Q1204" s="5">
        <f t="shared" si="72"/>
        <v>42.75</v>
      </c>
      <c r="R1204" s="5">
        <f t="shared" si="73"/>
        <v>18.8</v>
      </c>
      <c r="S1204" s="5">
        <f t="shared" si="74"/>
        <v>23.95</v>
      </c>
      <c r="T1204" s="7">
        <f t="shared" si="75"/>
        <v>0.56023391812865497</v>
      </c>
    </row>
    <row r="1205" spans="1:20" ht="15.6">
      <c r="A1205" s="2">
        <v>927</v>
      </c>
      <c r="B1205" s="3">
        <v>46199</v>
      </c>
      <c r="C1205" s="17">
        <f>YEAR(SalesDataTable[[#This Row],[Order Date]])</f>
        <v>2026</v>
      </c>
      <c r="D1205" s="19" t="str">
        <f>"Q"&amp;ROUNDUP(MONTH(SalesDataTable[[#This Row],[Order Date]])/3,0)</f>
        <v>Q2</v>
      </c>
      <c r="E1205" s="17">
        <f>MONTH(SalesDataTable[[#This Row],[Order Date]])</f>
        <v>6</v>
      </c>
      <c r="F1205" s="19" t="str">
        <f>TEXT(SalesDataTable[[#This Row],[Order Date]],"MMM")</f>
        <v>Jun</v>
      </c>
      <c r="G1205" s="4" t="s">
        <v>11</v>
      </c>
      <c r="H1205" s="4" t="s">
        <v>39</v>
      </c>
      <c r="I1205" s="4" t="s">
        <v>28</v>
      </c>
      <c r="J1205" s="4" t="s">
        <v>3</v>
      </c>
      <c r="K1205" s="4" t="s">
        <v>14</v>
      </c>
      <c r="L1205" s="4" t="s">
        <v>44</v>
      </c>
      <c r="M1205" s="8">
        <v>2</v>
      </c>
      <c r="N1205" s="5">
        <v>130.33000000000001</v>
      </c>
      <c r="O1205" s="6">
        <v>0.1</v>
      </c>
      <c r="P1205" s="5">
        <v>67.319999999999993</v>
      </c>
      <c r="Q1205" s="5">
        <f t="shared" si="72"/>
        <v>234.59400000000002</v>
      </c>
      <c r="R1205" s="5">
        <f t="shared" si="73"/>
        <v>134.63999999999999</v>
      </c>
      <c r="S1205" s="5">
        <f t="shared" si="74"/>
        <v>99.954000000000036</v>
      </c>
      <c r="T1205" s="7">
        <f t="shared" si="75"/>
        <v>0.42607227806337772</v>
      </c>
    </row>
    <row r="1206" spans="1:20" ht="15.6">
      <c r="A1206" s="2">
        <v>1388</v>
      </c>
      <c r="B1206" s="3">
        <v>46199</v>
      </c>
      <c r="C1206" s="17">
        <f>YEAR(SalesDataTable[[#This Row],[Order Date]])</f>
        <v>2026</v>
      </c>
      <c r="D1206" s="19" t="str">
        <f>"Q"&amp;ROUNDUP(MONTH(SalesDataTable[[#This Row],[Order Date]])/3,0)</f>
        <v>Q2</v>
      </c>
      <c r="E1206" s="17">
        <f>MONTH(SalesDataTable[[#This Row],[Order Date]])</f>
        <v>6</v>
      </c>
      <c r="F1206" s="19" t="str">
        <f>TEXT(SalesDataTable[[#This Row],[Order Date]],"MMM")</f>
        <v>Jun</v>
      </c>
      <c r="G1206" s="4" t="s">
        <v>6</v>
      </c>
      <c r="H1206" s="4" t="s">
        <v>49</v>
      </c>
      <c r="I1206" s="4" t="s">
        <v>2</v>
      </c>
      <c r="J1206" s="4" t="s">
        <v>3</v>
      </c>
      <c r="K1206" s="4" t="s">
        <v>9</v>
      </c>
      <c r="L1206" s="4" t="s">
        <v>37</v>
      </c>
      <c r="M1206" s="8">
        <v>3</v>
      </c>
      <c r="N1206" s="5">
        <v>156.76</v>
      </c>
      <c r="O1206" s="6">
        <v>0.05</v>
      </c>
      <c r="P1206" s="5">
        <v>78.63</v>
      </c>
      <c r="Q1206" s="5">
        <f t="shared" si="72"/>
        <v>446.76599999999996</v>
      </c>
      <c r="R1206" s="5">
        <f t="shared" si="73"/>
        <v>235.89</v>
      </c>
      <c r="S1206" s="5">
        <f t="shared" si="74"/>
        <v>210.87599999999998</v>
      </c>
      <c r="T1206" s="7">
        <f t="shared" si="75"/>
        <v>0.47200547937846654</v>
      </c>
    </row>
    <row r="1207" spans="1:20" ht="15.6">
      <c r="A1207" s="2">
        <v>3932</v>
      </c>
      <c r="B1207" s="3">
        <v>46199</v>
      </c>
      <c r="C1207" s="17">
        <f>YEAR(SalesDataTable[[#This Row],[Order Date]])</f>
        <v>2026</v>
      </c>
      <c r="D1207" s="19" t="str">
        <f>"Q"&amp;ROUNDUP(MONTH(SalesDataTable[[#This Row],[Order Date]])/3,0)</f>
        <v>Q2</v>
      </c>
      <c r="E1207" s="17">
        <f>MONTH(SalesDataTable[[#This Row],[Order Date]])</f>
        <v>6</v>
      </c>
      <c r="F1207" s="19" t="str">
        <f>TEXT(SalesDataTable[[#This Row],[Order Date]],"MMM")</f>
        <v>Jun</v>
      </c>
      <c r="G1207" s="4" t="s">
        <v>11</v>
      </c>
      <c r="H1207" s="4" t="s">
        <v>39</v>
      </c>
      <c r="I1207" s="4" t="s">
        <v>2</v>
      </c>
      <c r="J1207" s="4" t="s">
        <v>13</v>
      </c>
      <c r="K1207" s="4" t="s">
        <v>34</v>
      </c>
      <c r="L1207" s="4" t="s">
        <v>42</v>
      </c>
      <c r="M1207" s="8">
        <v>4</v>
      </c>
      <c r="N1207" s="5">
        <v>35.770000000000003</v>
      </c>
      <c r="O1207" s="6">
        <v>0</v>
      </c>
      <c r="P1207" s="5">
        <v>13.75</v>
      </c>
      <c r="Q1207" s="5">
        <f t="shared" si="72"/>
        <v>143.08000000000001</v>
      </c>
      <c r="R1207" s="5">
        <f t="shared" si="73"/>
        <v>55</v>
      </c>
      <c r="S1207" s="5">
        <f t="shared" si="74"/>
        <v>88.080000000000013</v>
      </c>
      <c r="T1207" s="7">
        <f t="shared" si="75"/>
        <v>0.61559966452334358</v>
      </c>
    </row>
    <row r="1208" spans="1:20" ht="15.6">
      <c r="A1208" s="2">
        <v>4008</v>
      </c>
      <c r="B1208" s="3">
        <v>46199</v>
      </c>
      <c r="C1208" s="17">
        <f>YEAR(SalesDataTable[[#This Row],[Order Date]])</f>
        <v>2026</v>
      </c>
      <c r="D1208" s="19" t="str">
        <f>"Q"&amp;ROUNDUP(MONTH(SalesDataTable[[#This Row],[Order Date]])/3,0)</f>
        <v>Q2</v>
      </c>
      <c r="E1208" s="17">
        <f>MONTH(SalesDataTable[[#This Row],[Order Date]])</f>
        <v>6</v>
      </c>
      <c r="F1208" s="19" t="str">
        <f>TEXT(SalesDataTable[[#This Row],[Order Date]],"MMM")</f>
        <v>Jun</v>
      </c>
      <c r="G1208" s="4" t="s">
        <v>6</v>
      </c>
      <c r="H1208" s="4" t="s">
        <v>49</v>
      </c>
      <c r="I1208" s="4" t="s">
        <v>2</v>
      </c>
      <c r="J1208" s="4" t="s">
        <v>3</v>
      </c>
      <c r="K1208" s="4" t="s">
        <v>4</v>
      </c>
      <c r="L1208" s="4" t="s">
        <v>30</v>
      </c>
      <c r="M1208" s="8">
        <v>2</v>
      </c>
      <c r="N1208" s="5">
        <v>102.49</v>
      </c>
      <c r="O1208" s="6">
        <v>0</v>
      </c>
      <c r="P1208" s="5">
        <v>50.07</v>
      </c>
      <c r="Q1208" s="5">
        <f t="shared" si="72"/>
        <v>204.98</v>
      </c>
      <c r="R1208" s="5">
        <f t="shared" si="73"/>
        <v>100.14</v>
      </c>
      <c r="S1208" s="5">
        <f t="shared" si="74"/>
        <v>104.83999999999999</v>
      </c>
      <c r="T1208" s="7">
        <f t="shared" si="75"/>
        <v>0.51146453312518292</v>
      </c>
    </row>
    <row r="1209" spans="1:20" ht="15.6">
      <c r="A1209" s="2">
        <v>4701</v>
      </c>
      <c r="B1209" s="3">
        <v>46199</v>
      </c>
      <c r="C1209" s="17">
        <f>YEAR(SalesDataTable[[#This Row],[Order Date]])</f>
        <v>2026</v>
      </c>
      <c r="D1209" s="19" t="str">
        <f>"Q"&amp;ROUNDUP(MONTH(SalesDataTable[[#This Row],[Order Date]])/3,0)</f>
        <v>Q2</v>
      </c>
      <c r="E1209" s="17">
        <f>MONTH(SalesDataTable[[#This Row],[Order Date]])</f>
        <v>6</v>
      </c>
      <c r="F1209" s="19" t="str">
        <f>TEXT(SalesDataTable[[#This Row],[Order Date]],"MMM")</f>
        <v>Jun</v>
      </c>
      <c r="G1209" s="4" t="s">
        <v>0</v>
      </c>
      <c r="H1209" s="4" t="s">
        <v>1</v>
      </c>
      <c r="I1209" s="4" t="s">
        <v>8</v>
      </c>
      <c r="J1209" s="4" t="s">
        <v>16</v>
      </c>
      <c r="K1209" s="4" t="s">
        <v>4</v>
      </c>
      <c r="L1209" s="4" t="s">
        <v>5</v>
      </c>
      <c r="M1209" s="8">
        <v>8</v>
      </c>
      <c r="N1209" s="5">
        <v>82.47</v>
      </c>
      <c r="O1209" s="6">
        <v>0.15</v>
      </c>
      <c r="P1209" s="5">
        <v>42.58</v>
      </c>
      <c r="Q1209" s="5">
        <f t="shared" si="72"/>
        <v>560.79599999999994</v>
      </c>
      <c r="R1209" s="5">
        <f t="shared" si="73"/>
        <v>340.64</v>
      </c>
      <c r="S1209" s="5">
        <f t="shared" si="74"/>
        <v>220.15599999999995</v>
      </c>
      <c r="T1209" s="7">
        <f t="shared" si="75"/>
        <v>0.39257769313618496</v>
      </c>
    </row>
    <row r="1210" spans="1:20" ht="15.6">
      <c r="A1210" s="2">
        <v>4805</v>
      </c>
      <c r="B1210" s="3">
        <v>46199</v>
      </c>
      <c r="C1210" s="17">
        <f>YEAR(SalesDataTable[[#This Row],[Order Date]])</f>
        <v>2026</v>
      </c>
      <c r="D1210" s="19" t="str">
        <f>"Q"&amp;ROUNDUP(MONTH(SalesDataTable[[#This Row],[Order Date]])/3,0)</f>
        <v>Q2</v>
      </c>
      <c r="E1210" s="17">
        <f>MONTH(SalesDataTable[[#This Row],[Order Date]])</f>
        <v>6</v>
      </c>
      <c r="F1210" s="19" t="str">
        <f>TEXT(SalesDataTable[[#This Row],[Order Date]],"MMM")</f>
        <v>Jun</v>
      </c>
      <c r="G1210" s="4" t="s">
        <v>11</v>
      </c>
      <c r="H1210" s="4" t="s">
        <v>39</v>
      </c>
      <c r="I1210" s="4" t="s">
        <v>2</v>
      </c>
      <c r="J1210" s="4" t="s">
        <v>3</v>
      </c>
      <c r="K1210" s="4" t="s">
        <v>23</v>
      </c>
      <c r="L1210" s="4" t="s">
        <v>51</v>
      </c>
      <c r="M1210" s="8">
        <v>1</v>
      </c>
      <c r="N1210" s="5">
        <v>121.44</v>
      </c>
      <c r="O1210" s="6">
        <v>0</v>
      </c>
      <c r="P1210" s="5">
        <v>62.34</v>
      </c>
      <c r="Q1210" s="5">
        <f t="shared" si="72"/>
        <v>121.44</v>
      </c>
      <c r="R1210" s="5">
        <f t="shared" si="73"/>
        <v>62.34</v>
      </c>
      <c r="S1210" s="5">
        <f t="shared" si="74"/>
        <v>59.099999999999994</v>
      </c>
      <c r="T1210" s="7">
        <f t="shared" si="75"/>
        <v>0.48666007905138337</v>
      </c>
    </row>
    <row r="1211" spans="1:20" ht="15.6">
      <c r="A1211" s="2">
        <v>912</v>
      </c>
      <c r="B1211" s="3">
        <v>46200</v>
      </c>
      <c r="C1211" s="17">
        <f>YEAR(SalesDataTable[[#This Row],[Order Date]])</f>
        <v>2026</v>
      </c>
      <c r="D1211" s="19" t="str">
        <f>"Q"&amp;ROUNDUP(MONTH(SalesDataTable[[#This Row],[Order Date]])/3,0)</f>
        <v>Q2</v>
      </c>
      <c r="E1211" s="17">
        <f>MONTH(SalesDataTable[[#This Row],[Order Date]])</f>
        <v>6</v>
      </c>
      <c r="F1211" s="19" t="str">
        <f>TEXT(SalesDataTable[[#This Row],[Order Date]],"MMM")</f>
        <v>Jun</v>
      </c>
      <c r="G1211" s="4" t="s">
        <v>0</v>
      </c>
      <c r="H1211" s="4" t="s">
        <v>1</v>
      </c>
      <c r="I1211" s="4" t="s">
        <v>28</v>
      </c>
      <c r="J1211" s="4" t="s">
        <v>13</v>
      </c>
      <c r="K1211" s="4" t="s">
        <v>14</v>
      </c>
      <c r="L1211" s="4" t="s">
        <v>32</v>
      </c>
      <c r="M1211" s="8">
        <v>4</v>
      </c>
      <c r="N1211" s="5">
        <v>46.44</v>
      </c>
      <c r="O1211" s="6">
        <v>0.05</v>
      </c>
      <c r="P1211" s="5">
        <v>18.2</v>
      </c>
      <c r="Q1211" s="5">
        <f t="shared" si="72"/>
        <v>176.47199999999998</v>
      </c>
      <c r="R1211" s="5">
        <f t="shared" si="73"/>
        <v>72.8</v>
      </c>
      <c r="S1211" s="5">
        <f t="shared" si="74"/>
        <v>103.67199999999998</v>
      </c>
      <c r="T1211" s="7">
        <f t="shared" si="75"/>
        <v>0.58746996690693143</v>
      </c>
    </row>
    <row r="1212" spans="1:20" ht="15.6">
      <c r="A1212" s="2">
        <v>1837</v>
      </c>
      <c r="B1212" s="3">
        <v>46200</v>
      </c>
      <c r="C1212" s="17">
        <f>YEAR(SalesDataTable[[#This Row],[Order Date]])</f>
        <v>2026</v>
      </c>
      <c r="D1212" s="19" t="str">
        <f>"Q"&amp;ROUNDUP(MONTH(SalesDataTable[[#This Row],[Order Date]])/3,0)</f>
        <v>Q2</v>
      </c>
      <c r="E1212" s="17">
        <f>MONTH(SalesDataTable[[#This Row],[Order Date]])</f>
        <v>6</v>
      </c>
      <c r="F1212" s="19" t="str">
        <f>TEXT(SalesDataTable[[#This Row],[Order Date]],"MMM")</f>
        <v>Jun</v>
      </c>
      <c r="G1212" s="4" t="s">
        <v>0</v>
      </c>
      <c r="H1212" s="4" t="s">
        <v>1</v>
      </c>
      <c r="I1212" s="4" t="s">
        <v>28</v>
      </c>
      <c r="J1212" s="4" t="s">
        <v>16</v>
      </c>
      <c r="K1212" s="4" t="s">
        <v>23</v>
      </c>
      <c r="L1212" s="4" t="s">
        <v>29</v>
      </c>
      <c r="M1212" s="8">
        <v>2</v>
      </c>
      <c r="N1212" s="5">
        <v>194.13</v>
      </c>
      <c r="O1212" s="6">
        <v>0.1</v>
      </c>
      <c r="P1212" s="5">
        <v>106.51</v>
      </c>
      <c r="Q1212" s="5">
        <f t="shared" si="72"/>
        <v>349.43400000000003</v>
      </c>
      <c r="R1212" s="5">
        <f t="shared" si="73"/>
        <v>213.02</v>
      </c>
      <c r="S1212" s="5">
        <f t="shared" si="74"/>
        <v>136.41400000000002</v>
      </c>
      <c r="T1212" s="7">
        <f t="shared" si="75"/>
        <v>0.39038559499075648</v>
      </c>
    </row>
    <row r="1213" spans="1:20" ht="15.6">
      <c r="A1213" s="2">
        <v>2216</v>
      </c>
      <c r="B1213" s="3">
        <v>46200</v>
      </c>
      <c r="C1213" s="17">
        <f>YEAR(SalesDataTable[[#This Row],[Order Date]])</f>
        <v>2026</v>
      </c>
      <c r="D1213" s="19" t="str">
        <f>"Q"&amp;ROUNDUP(MONTH(SalesDataTable[[#This Row],[Order Date]])/3,0)</f>
        <v>Q2</v>
      </c>
      <c r="E1213" s="17">
        <f>MONTH(SalesDataTable[[#This Row],[Order Date]])</f>
        <v>6</v>
      </c>
      <c r="F1213" s="19" t="str">
        <f>TEXT(SalesDataTable[[#This Row],[Order Date]],"MMM")</f>
        <v>Jun</v>
      </c>
      <c r="G1213" s="4" t="s">
        <v>0</v>
      </c>
      <c r="H1213" s="4" t="s">
        <v>36</v>
      </c>
      <c r="I1213" s="4" t="s">
        <v>2</v>
      </c>
      <c r="J1213" s="4" t="s">
        <v>16</v>
      </c>
      <c r="K1213" s="4" t="s">
        <v>4</v>
      </c>
      <c r="L1213" s="4" t="s">
        <v>5</v>
      </c>
      <c r="M1213" s="8">
        <v>4</v>
      </c>
      <c r="N1213" s="5">
        <v>81.86</v>
      </c>
      <c r="O1213" s="6">
        <v>0.05</v>
      </c>
      <c r="P1213" s="5">
        <v>42.22</v>
      </c>
      <c r="Q1213" s="5">
        <f t="shared" si="72"/>
        <v>311.06799999999998</v>
      </c>
      <c r="R1213" s="5">
        <f t="shared" si="73"/>
        <v>168.88</v>
      </c>
      <c r="S1213" s="5">
        <f t="shared" si="74"/>
        <v>142.18799999999999</v>
      </c>
      <c r="T1213" s="7">
        <f t="shared" si="75"/>
        <v>0.45709619761595532</v>
      </c>
    </row>
    <row r="1214" spans="1:20" ht="15.6">
      <c r="A1214" s="2">
        <v>2451</v>
      </c>
      <c r="B1214" s="3">
        <v>46200</v>
      </c>
      <c r="C1214" s="17">
        <f>YEAR(SalesDataTable[[#This Row],[Order Date]])</f>
        <v>2026</v>
      </c>
      <c r="D1214" s="19" t="str">
        <f>"Q"&amp;ROUNDUP(MONTH(SalesDataTable[[#This Row],[Order Date]])/3,0)</f>
        <v>Q2</v>
      </c>
      <c r="E1214" s="17">
        <f>MONTH(SalesDataTable[[#This Row],[Order Date]])</f>
        <v>6</v>
      </c>
      <c r="F1214" s="19" t="str">
        <f>TEXT(SalesDataTable[[#This Row],[Order Date]],"MMM")</f>
        <v>Jun</v>
      </c>
      <c r="G1214" s="4" t="s">
        <v>0</v>
      </c>
      <c r="H1214" s="4" t="s">
        <v>36</v>
      </c>
      <c r="I1214" s="4" t="s">
        <v>8</v>
      </c>
      <c r="J1214" s="4" t="s">
        <v>16</v>
      </c>
      <c r="K1214" s="4" t="s">
        <v>14</v>
      </c>
      <c r="L1214" s="4" t="s">
        <v>48</v>
      </c>
      <c r="M1214" s="8">
        <v>4</v>
      </c>
      <c r="N1214" s="5">
        <v>162.61000000000001</v>
      </c>
      <c r="O1214" s="6">
        <v>0.05</v>
      </c>
      <c r="P1214" s="5">
        <v>88.64</v>
      </c>
      <c r="Q1214" s="5">
        <f t="shared" si="72"/>
        <v>617.91800000000001</v>
      </c>
      <c r="R1214" s="5">
        <f t="shared" si="73"/>
        <v>354.56</v>
      </c>
      <c r="S1214" s="5">
        <f t="shared" si="74"/>
        <v>263.358</v>
      </c>
      <c r="T1214" s="7">
        <f t="shared" si="75"/>
        <v>0.4262021821665658</v>
      </c>
    </row>
    <row r="1215" spans="1:20" ht="15.6">
      <c r="A1215" s="2">
        <v>2874</v>
      </c>
      <c r="B1215" s="3">
        <v>46200</v>
      </c>
      <c r="C1215" s="17">
        <f>YEAR(SalesDataTable[[#This Row],[Order Date]])</f>
        <v>2026</v>
      </c>
      <c r="D1215" s="19" t="str">
        <f>"Q"&amp;ROUNDUP(MONTH(SalesDataTable[[#This Row],[Order Date]])/3,0)</f>
        <v>Q2</v>
      </c>
      <c r="E1215" s="17">
        <f>MONTH(SalesDataTable[[#This Row],[Order Date]])</f>
        <v>6</v>
      </c>
      <c r="F1215" s="19" t="str">
        <f>TEXT(SalesDataTable[[#This Row],[Order Date]],"MMM")</f>
        <v>Jun</v>
      </c>
      <c r="G1215" s="4" t="s">
        <v>6</v>
      </c>
      <c r="H1215" s="4" t="s">
        <v>43</v>
      </c>
      <c r="I1215" s="4" t="s">
        <v>19</v>
      </c>
      <c r="J1215" s="4" t="s">
        <v>13</v>
      </c>
      <c r="K1215" s="4" t="s">
        <v>4</v>
      </c>
      <c r="L1215" s="4" t="s">
        <v>26</v>
      </c>
      <c r="M1215" s="8">
        <v>1</v>
      </c>
      <c r="N1215" s="5">
        <v>40.26</v>
      </c>
      <c r="O1215" s="6">
        <v>0</v>
      </c>
      <c r="P1215" s="5">
        <v>16.62</v>
      </c>
      <c r="Q1215" s="5">
        <f t="shared" si="72"/>
        <v>40.26</v>
      </c>
      <c r="R1215" s="5">
        <f t="shared" si="73"/>
        <v>16.62</v>
      </c>
      <c r="S1215" s="5">
        <f t="shared" si="74"/>
        <v>23.639999999999997</v>
      </c>
      <c r="T1215" s="7">
        <f t="shared" si="75"/>
        <v>0.58718330849478384</v>
      </c>
    </row>
    <row r="1216" spans="1:20" ht="15.6">
      <c r="A1216" s="2">
        <v>2885</v>
      </c>
      <c r="B1216" s="3">
        <v>46200</v>
      </c>
      <c r="C1216" s="17">
        <f>YEAR(SalesDataTable[[#This Row],[Order Date]])</f>
        <v>2026</v>
      </c>
      <c r="D1216" s="19" t="str">
        <f>"Q"&amp;ROUNDUP(MONTH(SalesDataTable[[#This Row],[Order Date]])/3,0)</f>
        <v>Q2</v>
      </c>
      <c r="E1216" s="17">
        <f>MONTH(SalesDataTable[[#This Row],[Order Date]])</f>
        <v>6</v>
      </c>
      <c r="F1216" s="19" t="str">
        <f>TEXT(SalesDataTable[[#This Row],[Order Date]],"MMM")</f>
        <v>Jun</v>
      </c>
      <c r="G1216" s="4" t="s">
        <v>0</v>
      </c>
      <c r="H1216" s="4" t="s">
        <v>1</v>
      </c>
      <c r="I1216" s="4" t="s">
        <v>2</v>
      </c>
      <c r="J1216" s="4" t="s">
        <v>16</v>
      </c>
      <c r="K1216" s="4" t="s">
        <v>14</v>
      </c>
      <c r="L1216" s="4" t="s">
        <v>32</v>
      </c>
      <c r="M1216" s="8">
        <v>1</v>
      </c>
      <c r="N1216" s="5">
        <v>47.23</v>
      </c>
      <c r="O1216" s="6">
        <v>0.1</v>
      </c>
      <c r="P1216" s="5">
        <v>17.829999999999998</v>
      </c>
      <c r="Q1216" s="5">
        <f t="shared" si="72"/>
        <v>42.506999999999998</v>
      </c>
      <c r="R1216" s="5">
        <f t="shared" si="73"/>
        <v>17.829999999999998</v>
      </c>
      <c r="S1216" s="5">
        <f t="shared" si="74"/>
        <v>24.677</v>
      </c>
      <c r="T1216" s="7">
        <f t="shared" si="75"/>
        <v>0.58053967581810062</v>
      </c>
    </row>
    <row r="1217" spans="1:20" ht="15.6">
      <c r="A1217" s="2">
        <v>3014</v>
      </c>
      <c r="B1217" s="3">
        <v>46200</v>
      </c>
      <c r="C1217" s="17">
        <f>YEAR(SalesDataTable[[#This Row],[Order Date]])</f>
        <v>2026</v>
      </c>
      <c r="D1217" s="19" t="str">
        <f>"Q"&amp;ROUNDUP(MONTH(SalesDataTable[[#This Row],[Order Date]])/3,0)</f>
        <v>Q2</v>
      </c>
      <c r="E1217" s="17">
        <f>MONTH(SalesDataTable[[#This Row],[Order Date]])</f>
        <v>6</v>
      </c>
      <c r="F1217" s="19" t="str">
        <f>TEXT(SalesDataTable[[#This Row],[Order Date]],"MMM")</f>
        <v>Jun</v>
      </c>
      <c r="G1217" s="4" t="s">
        <v>11</v>
      </c>
      <c r="H1217" s="4" t="s">
        <v>39</v>
      </c>
      <c r="I1217" s="4" t="s">
        <v>2</v>
      </c>
      <c r="J1217" s="4" t="s">
        <v>13</v>
      </c>
      <c r="K1217" s="4" t="s">
        <v>34</v>
      </c>
      <c r="L1217" s="4" t="s">
        <v>45</v>
      </c>
      <c r="M1217" s="8">
        <v>1</v>
      </c>
      <c r="N1217" s="5">
        <v>50.13</v>
      </c>
      <c r="O1217" s="6">
        <v>0.15</v>
      </c>
      <c r="P1217" s="5">
        <v>22.22</v>
      </c>
      <c r="Q1217" s="5">
        <f t="shared" si="72"/>
        <v>42.610500000000002</v>
      </c>
      <c r="R1217" s="5">
        <f t="shared" si="73"/>
        <v>22.22</v>
      </c>
      <c r="S1217" s="5">
        <f t="shared" si="74"/>
        <v>20.390500000000003</v>
      </c>
      <c r="T1217" s="7">
        <f t="shared" si="75"/>
        <v>0.47853228664296366</v>
      </c>
    </row>
    <row r="1218" spans="1:20" ht="15.6">
      <c r="A1218" s="2">
        <v>3273</v>
      </c>
      <c r="B1218" s="3">
        <v>46200</v>
      </c>
      <c r="C1218" s="17">
        <f>YEAR(SalesDataTable[[#This Row],[Order Date]])</f>
        <v>2026</v>
      </c>
      <c r="D1218" s="19" t="str">
        <f>"Q"&amp;ROUNDUP(MONTH(SalesDataTable[[#This Row],[Order Date]])/3,0)</f>
        <v>Q2</v>
      </c>
      <c r="E1218" s="17">
        <f>MONTH(SalesDataTable[[#This Row],[Order Date]])</f>
        <v>6</v>
      </c>
      <c r="F1218" s="19" t="str">
        <f>TEXT(SalesDataTable[[#This Row],[Order Date]],"MMM")</f>
        <v>Jun</v>
      </c>
      <c r="G1218" s="4" t="s">
        <v>11</v>
      </c>
      <c r="H1218" s="4" t="s">
        <v>18</v>
      </c>
      <c r="I1218" s="4" t="s">
        <v>2</v>
      </c>
      <c r="J1218" s="4" t="s">
        <v>16</v>
      </c>
      <c r="K1218" s="4" t="s">
        <v>23</v>
      </c>
      <c r="L1218" s="4" t="s">
        <v>24</v>
      </c>
      <c r="M1218" s="8">
        <v>2</v>
      </c>
      <c r="N1218" s="5">
        <v>345.82</v>
      </c>
      <c r="O1218" s="6">
        <v>0.05</v>
      </c>
      <c r="P1218" s="5">
        <v>196.24</v>
      </c>
      <c r="Q1218" s="5">
        <f t="shared" ref="Q1218:Q1281" si="76">M1218*N1218*(1-O1218)</f>
        <v>657.05799999999999</v>
      </c>
      <c r="R1218" s="5">
        <f t="shared" ref="R1218:R1281" si="77">M1218*P1218</f>
        <v>392.48</v>
      </c>
      <c r="S1218" s="5">
        <f t="shared" ref="S1218:S1281" si="78">Q1218-R1218</f>
        <v>264.57799999999997</v>
      </c>
      <c r="T1218" s="7">
        <f t="shared" ref="T1218:T1281" si="79">IFERROR(S1218/Q1218,0)</f>
        <v>0.40267069269379563</v>
      </c>
    </row>
    <row r="1219" spans="1:20" ht="15.6">
      <c r="A1219" s="2">
        <v>5041</v>
      </c>
      <c r="B1219" s="3">
        <v>46200</v>
      </c>
      <c r="C1219" s="17">
        <f>YEAR(SalesDataTable[[#This Row],[Order Date]])</f>
        <v>2026</v>
      </c>
      <c r="D1219" s="19" t="str">
        <f>"Q"&amp;ROUNDUP(MONTH(SalesDataTable[[#This Row],[Order Date]])/3,0)</f>
        <v>Q2</v>
      </c>
      <c r="E1219" s="17">
        <f>MONTH(SalesDataTable[[#This Row],[Order Date]])</f>
        <v>6</v>
      </c>
      <c r="F1219" s="19" t="str">
        <f>TEXT(SalesDataTable[[#This Row],[Order Date]],"MMM")</f>
        <v>Jun</v>
      </c>
      <c r="G1219" s="4" t="s">
        <v>0</v>
      </c>
      <c r="H1219" s="4" t="s">
        <v>50</v>
      </c>
      <c r="I1219" s="4" t="s">
        <v>19</v>
      </c>
      <c r="J1219" s="4" t="s">
        <v>13</v>
      </c>
      <c r="K1219" s="4" t="s">
        <v>23</v>
      </c>
      <c r="L1219" s="4" t="s">
        <v>51</v>
      </c>
      <c r="M1219" s="8">
        <v>1</v>
      </c>
      <c r="N1219" s="5">
        <v>126.12</v>
      </c>
      <c r="O1219" s="6">
        <v>0</v>
      </c>
      <c r="P1219" s="5">
        <v>62.18</v>
      </c>
      <c r="Q1219" s="5">
        <f t="shared" si="76"/>
        <v>126.12</v>
      </c>
      <c r="R1219" s="5">
        <f t="shared" si="77"/>
        <v>62.18</v>
      </c>
      <c r="S1219" s="5">
        <f t="shared" si="78"/>
        <v>63.940000000000005</v>
      </c>
      <c r="T1219" s="7">
        <f t="shared" si="79"/>
        <v>0.50697748176339996</v>
      </c>
    </row>
    <row r="1220" spans="1:20" ht="15.6">
      <c r="A1220" s="2">
        <v>312</v>
      </c>
      <c r="B1220" s="3">
        <v>46201</v>
      </c>
      <c r="C1220" s="17">
        <f>YEAR(SalesDataTable[[#This Row],[Order Date]])</f>
        <v>2026</v>
      </c>
      <c r="D1220" s="19" t="str">
        <f>"Q"&amp;ROUNDUP(MONTH(SalesDataTable[[#This Row],[Order Date]])/3,0)</f>
        <v>Q2</v>
      </c>
      <c r="E1220" s="17">
        <f>MONTH(SalesDataTable[[#This Row],[Order Date]])</f>
        <v>6</v>
      </c>
      <c r="F1220" s="19" t="str">
        <f>TEXT(SalesDataTable[[#This Row],[Order Date]],"MMM")</f>
        <v>Jun</v>
      </c>
      <c r="G1220" s="4" t="s">
        <v>20</v>
      </c>
      <c r="H1220" s="4" t="s">
        <v>31</v>
      </c>
      <c r="I1220" s="4" t="s">
        <v>28</v>
      </c>
      <c r="J1220" s="4" t="s">
        <v>3</v>
      </c>
      <c r="K1220" s="4" t="s">
        <v>34</v>
      </c>
      <c r="L1220" s="4" t="s">
        <v>42</v>
      </c>
      <c r="M1220" s="8">
        <v>1</v>
      </c>
      <c r="N1220" s="5">
        <v>36</v>
      </c>
      <c r="O1220" s="6">
        <v>0</v>
      </c>
      <c r="P1220" s="5">
        <v>13.95</v>
      </c>
      <c r="Q1220" s="5">
        <f t="shared" si="76"/>
        <v>36</v>
      </c>
      <c r="R1220" s="5">
        <f t="shared" si="77"/>
        <v>13.95</v>
      </c>
      <c r="S1220" s="5">
        <f t="shared" si="78"/>
        <v>22.05</v>
      </c>
      <c r="T1220" s="7">
        <f t="shared" si="79"/>
        <v>0.61250000000000004</v>
      </c>
    </row>
    <row r="1221" spans="1:20" ht="15.6">
      <c r="A1221" s="2">
        <v>647</v>
      </c>
      <c r="B1221" s="3">
        <v>46201</v>
      </c>
      <c r="C1221" s="17">
        <f>YEAR(SalesDataTable[[#This Row],[Order Date]])</f>
        <v>2026</v>
      </c>
      <c r="D1221" s="19" t="str">
        <f>"Q"&amp;ROUNDUP(MONTH(SalesDataTable[[#This Row],[Order Date]])/3,0)</f>
        <v>Q2</v>
      </c>
      <c r="E1221" s="17">
        <f>MONTH(SalesDataTable[[#This Row],[Order Date]])</f>
        <v>6</v>
      </c>
      <c r="F1221" s="19" t="str">
        <f>TEXT(SalesDataTable[[#This Row],[Order Date]],"MMM")</f>
        <v>Jun</v>
      </c>
      <c r="G1221" s="4" t="s">
        <v>0</v>
      </c>
      <c r="H1221" s="4" t="s">
        <v>1</v>
      </c>
      <c r="I1221" s="4" t="s">
        <v>2</v>
      </c>
      <c r="J1221" s="4" t="s">
        <v>3</v>
      </c>
      <c r="K1221" s="4" t="s">
        <v>14</v>
      </c>
      <c r="L1221" s="4" t="s">
        <v>48</v>
      </c>
      <c r="M1221" s="8">
        <v>1</v>
      </c>
      <c r="N1221" s="5">
        <v>162.25</v>
      </c>
      <c r="O1221" s="6">
        <v>0.05</v>
      </c>
      <c r="P1221" s="5">
        <v>89.28</v>
      </c>
      <c r="Q1221" s="5">
        <f t="shared" si="76"/>
        <v>154.13749999999999</v>
      </c>
      <c r="R1221" s="5">
        <f t="shared" si="77"/>
        <v>89.28</v>
      </c>
      <c r="S1221" s="5">
        <f t="shared" si="78"/>
        <v>64.857499999999987</v>
      </c>
      <c r="T1221" s="7">
        <f t="shared" si="79"/>
        <v>0.42077690373854509</v>
      </c>
    </row>
    <row r="1222" spans="1:20" ht="15.6">
      <c r="A1222" s="2">
        <v>708</v>
      </c>
      <c r="B1222" s="3">
        <v>46201</v>
      </c>
      <c r="C1222" s="17">
        <f>YEAR(SalesDataTable[[#This Row],[Order Date]])</f>
        <v>2026</v>
      </c>
      <c r="D1222" s="19" t="str">
        <f>"Q"&amp;ROUNDUP(MONTH(SalesDataTable[[#This Row],[Order Date]])/3,0)</f>
        <v>Q2</v>
      </c>
      <c r="E1222" s="17">
        <f>MONTH(SalesDataTable[[#This Row],[Order Date]])</f>
        <v>6</v>
      </c>
      <c r="F1222" s="19" t="str">
        <f>TEXT(SalesDataTable[[#This Row],[Order Date]],"MMM")</f>
        <v>Jun</v>
      </c>
      <c r="G1222" s="4" t="s">
        <v>6</v>
      </c>
      <c r="H1222" s="4" t="s">
        <v>41</v>
      </c>
      <c r="I1222" s="4" t="s">
        <v>2</v>
      </c>
      <c r="J1222" s="4" t="s">
        <v>3</v>
      </c>
      <c r="K1222" s="4" t="s">
        <v>9</v>
      </c>
      <c r="L1222" s="4" t="s">
        <v>37</v>
      </c>
      <c r="M1222" s="8">
        <v>1</v>
      </c>
      <c r="N1222" s="5">
        <v>150.44</v>
      </c>
      <c r="O1222" s="6">
        <v>0</v>
      </c>
      <c r="P1222" s="5">
        <v>80.5</v>
      </c>
      <c r="Q1222" s="5">
        <f t="shared" si="76"/>
        <v>150.44</v>
      </c>
      <c r="R1222" s="5">
        <f t="shared" si="77"/>
        <v>80.5</v>
      </c>
      <c r="S1222" s="5">
        <f t="shared" si="78"/>
        <v>69.94</v>
      </c>
      <c r="T1222" s="7">
        <f t="shared" si="79"/>
        <v>0.46490295134272797</v>
      </c>
    </row>
    <row r="1223" spans="1:20" ht="15.6">
      <c r="A1223" s="2">
        <v>886</v>
      </c>
      <c r="B1223" s="3">
        <v>46201</v>
      </c>
      <c r="C1223" s="17">
        <f>YEAR(SalesDataTable[[#This Row],[Order Date]])</f>
        <v>2026</v>
      </c>
      <c r="D1223" s="19" t="str">
        <f>"Q"&amp;ROUNDUP(MONTH(SalesDataTable[[#This Row],[Order Date]])/3,0)</f>
        <v>Q2</v>
      </c>
      <c r="E1223" s="17">
        <f>MONTH(SalesDataTable[[#This Row],[Order Date]])</f>
        <v>6</v>
      </c>
      <c r="F1223" s="19" t="str">
        <f>TEXT(SalesDataTable[[#This Row],[Order Date]],"MMM")</f>
        <v>Jun</v>
      </c>
      <c r="G1223" s="4" t="s">
        <v>0</v>
      </c>
      <c r="H1223" s="4" t="s">
        <v>1</v>
      </c>
      <c r="I1223" s="4" t="s">
        <v>19</v>
      </c>
      <c r="J1223" s="4" t="s">
        <v>16</v>
      </c>
      <c r="K1223" s="4" t="s">
        <v>23</v>
      </c>
      <c r="L1223" s="4" t="s">
        <v>51</v>
      </c>
      <c r="M1223" s="8">
        <v>2</v>
      </c>
      <c r="N1223" s="5">
        <v>126.17</v>
      </c>
      <c r="O1223" s="6">
        <v>0.05</v>
      </c>
      <c r="P1223" s="5">
        <v>61.13</v>
      </c>
      <c r="Q1223" s="5">
        <f t="shared" si="76"/>
        <v>239.72299999999998</v>
      </c>
      <c r="R1223" s="5">
        <f t="shared" si="77"/>
        <v>122.26</v>
      </c>
      <c r="S1223" s="5">
        <f t="shared" si="78"/>
        <v>117.46299999999998</v>
      </c>
      <c r="T1223" s="7">
        <f t="shared" si="79"/>
        <v>0.48999470221881081</v>
      </c>
    </row>
    <row r="1224" spans="1:20" ht="15.6">
      <c r="A1224" s="2">
        <v>944</v>
      </c>
      <c r="B1224" s="3">
        <v>46201</v>
      </c>
      <c r="C1224" s="17">
        <f>YEAR(SalesDataTable[[#This Row],[Order Date]])</f>
        <v>2026</v>
      </c>
      <c r="D1224" s="19" t="str">
        <f>"Q"&amp;ROUNDUP(MONTH(SalesDataTable[[#This Row],[Order Date]])/3,0)</f>
        <v>Q2</v>
      </c>
      <c r="E1224" s="17">
        <f>MONTH(SalesDataTable[[#This Row],[Order Date]])</f>
        <v>6</v>
      </c>
      <c r="F1224" s="19" t="str">
        <f>TEXT(SalesDataTable[[#This Row],[Order Date]],"MMM")</f>
        <v>Jun</v>
      </c>
      <c r="G1224" s="4" t="s">
        <v>20</v>
      </c>
      <c r="H1224" s="4" t="s">
        <v>31</v>
      </c>
      <c r="I1224" s="4" t="s">
        <v>28</v>
      </c>
      <c r="J1224" s="4" t="s">
        <v>3</v>
      </c>
      <c r="K1224" s="4" t="s">
        <v>23</v>
      </c>
      <c r="L1224" s="4" t="s">
        <v>40</v>
      </c>
      <c r="M1224" s="8">
        <v>2</v>
      </c>
      <c r="N1224" s="5">
        <v>83.72</v>
      </c>
      <c r="O1224" s="6">
        <v>0</v>
      </c>
      <c r="P1224" s="5">
        <v>38.96</v>
      </c>
      <c r="Q1224" s="5">
        <f t="shared" si="76"/>
        <v>167.44</v>
      </c>
      <c r="R1224" s="5">
        <f t="shared" si="77"/>
        <v>77.92</v>
      </c>
      <c r="S1224" s="5">
        <f t="shared" si="78"/>
        <v>89.52</v>
      </c>
      <c r="T1224" s="7">
        <f t="shared" si="79"/>
        <v>0.53463927376970855</v>
      </c>
    </row>
    <row r="1225" spans="1:20" ht="15.6">
      <c r="A1225" s="2">
        <v>1050</v>
      </c>
      <c r="B1225" s="3">
        <v>46201</v>
      </c>
      <c r="C1225" s="17">
        <f>YEAR(SalesDataTable[[#This Row],[Order Date]])</f>
        <v>2026</v>
      </c>
      <c r="D1225" s="19" t="str">
        <f>"Q"&amp;ROUNDUP(MONTH(SalesDataTable[[#This Row],[Order Date]])/3,0)</f>
        <v>Q2</v>
      </c>
      <c r="E1225" s="17">
        <f>MONTH(SalesDataTable[[#This Row],[Order Date]])</f>
        <v>6</v>
      </c>
      <c r="F1225" s="19" t="str">
        <f>TEXT(SalesDataTable[[#This Row],[Order Date]],"MMM")</f>
        <v>Jun</v>
      </c>
      <c r="G1225" s="4" t="s">
        <v>20</v>
      </c>
      <c r="H1225" s="4" t="s">
        <v>33</v>
      </c>
      <c r="I1225" s="4" t="s">
        <v>28</v>
      </c>
      <c r="J1225" s="4" t="s">
        <v>13</v>
      </c>
      <c r="K1225" s="4" t="s">
        <v>9</v>
      </c>
      <c r="L1225" s="4" t="s">
        <v>46</v>
      </c>
      <c r="M1225" s="8">
        <v>1</v>
      </c>
      <c r="N1225" s="5">
        <v>70.58</v>
      </c>
      <c r="O1225" s="6">
        <v>0</v>
      </c>
      <c r="P1225" s="5">
        <v>32.78</v>
      </c>
      <c r="Q1225" s="5">
        <f t="shared" si="76"/>
        <v>70.58</v>
      </c>
      <c r="R1225" s="5">
        <f t="shared" si="77"/>
        <v>32.78</v>
      </c>
      <c r="S1225" s="5">
        <f t="shared" si="78"/>
        <v>37.799999999999997</v>
      </c>
      <c r="T1225" s="7">
        <f t="shared" si="79"/>
        <v>0.53556248228960046</v>
      </c>
    </row>
    <row r="1226" spans="1:20" ht="15.6">
      <c r="A1226" s="2">
        <v>1677</v>
      </c>
      <c r="B1226" s="3">
        <v>46201</v>
      </c>
      <c r="C1226" s="17">
        <f>YEAR(SalesDataTable[[#This Row],[Order Date]])</f>
        <v>2026</v>
      </c>
      <c r="D1226" s="19" t="str">
        <f>"Q"&amp;ROUNDUP(MONTH(SalesDataTable[[#This Row],[Order Date]])/3,0)</f>
        <v>Q2</v>
      </c>
      <c r="E1226" s="17">
        <f>MONTH(SalesDataTable[[#This Row],[Order Date]])</f>
        <v>6</v>
      </c>
      <c r="F1226" s="19" t="str">
        <f>TEXT(SalesDataTable[[#This Row],[Order Date]],"MMM")</f>
        <v>Jun</v>
      </c>
      <c r="G1226" s="4" t="s">
        <v>20</v>
      </c>
      <c r="H1226" s="4" t="s">
        <v>47</v>
      </c>
      <c r="I1226" s="4" t="s">
        <v>8</v>
      </c>
      <c r="J1226" s="4" t="s">
        <v>16</v>
      </c>
      <c r="K1226" s="4" t="s">
        <v>23</v>
      </c>
      <c r="L1226" s="4" t="s">
        <v>40</v>
      </c>
      <c r="M1226" s="8">
        <v>5</v>
      </c>
      <c r="N1226" s="5">
        <v>81.96</v>
      </c>
      <c r="O1226" s="6">
        <v>0.05</v>
      </c>
      <c r="P1226" s="5">
        <v>39.130000000000003</v>
      </c>
      <c r="Q1226" s="5">
        <f t="shared" si="76"/>
        <v>389.30999999999995</v>
      </c>
      <c r="R1226" s="5">
        <f t="shared" si="77"/>
        <v>195.65</v>
      </c>
      <c r="S1226" s="5">
        <f t="shared" si="78"/>
        <v>193.65999999999994</v>
      </c>
      <c r="T1226" s="7">
        <f t="shared" si="79"/>
        <v>0.497444196141892</v>
      </c>
    </row>
    <row r="1227" spans="1:20" ht="15.6">
      <c r="A1227" s="2">
        <v>2109</v>
      </c>
      <c r="B1227" s="3">
        <v>46201</v>
      </c>
      <c r="C1227" s="17">
        <f>YEAR(SalesDataTable[[#This Row],[Order Date]])</f>
        <v>2026</v>
      </c>
      <c r="D1227" s="19" t="str">
        <f>"Q"&amp;ROUNDUP(MONTH(SalesDataTable[[#This Row],[Order Date]])/3,0)</f>
        <v>Q2</v>
      </c>
      <c r="E1227" s="17">
        <f>MONTH(SalesDataTable[[#This Row],[Order Date]])</f>
        <v>6</v>
      </c>
      <c r="F1227" s="19" t="str">
        <f>TEXT(SalesDataTable[[#This Row],[Order Date]],"MMM")</f>
        <v>Jun</v>
      </c>
      <c r="G1227" s="4" t="s">
        <v>6</v>
      </c>
      <c r="H1227" s="4" t="s">
        <v>49</v>
      </c>
      <c r="I1227" s="4" t="s">
        <v>2</v>
      </c>
      <c r="J1227" s="4" t="s">
        <v>13</v>
      </c>
      <c r="K1227" s="4" t="s">
        <v>4</v>
      </c>
      <c r="L1227" s="4" t="s">
        <v>26</v>
      </c>
      <c r="M1227" s="8">
        <v>1</v>
      </c>
      <c r="N1227" s="5">
        <v>40.67</v>
      </c>
      <c r="O1227" s="6">
        <v>0</v>
      </c>
      <c r="P1227" s="5">
        <v>16.5</v>
      </c>
      <c r="Q1227" s="5">
        <f t="shared" si="76"/>
        <v>40.67</v>
      </c>
      <c r="R1227" s="5">
        <f t="shared" si="77"/>
        <v>16.5</v>
      </c>
      <c r="S1227" s="5">
        <f t="shared" si="78"/>
        <v>24.17</v>
      </c>
      <c r="T1227" s="7">
        <f t="shared" si="79"/>
        <v>0.59429554954511932</v>
      </c>
    </row>
    <row r="1228" spans="1:20" ht="15.6">
      <c r="A1228" s="2">
        <v>3688</v>
      </c>
      <c r="B1228" s="3">
        <v>46201</v>
      </c>
      <c r="C1228" s="17">
        <f>YEAR(SalesDataTable[[#This Row],[Order Date]])</f>
        <v>2026</v>
      </c>
      <c r="D1228" s="19" t="str">
        <f>"Q"&amp;ROUNDUP(MONTH(SalesDataTable[[#This Row],[Order Date]])/3,0)</f>
        <v>Q2</v>
      </c>
      <c r="E1228" s="17">
        <f>MONTH(SalesDataTable[[#This Row],[Order Date]])</f>
        <v>6</v>
      </c>
      <c r="F1228" s="19" t="str">
        <f>TEXT(SalesDataTable[[#This Row],[Order Date]],"MMM")</f>
        <v>Jun</v>
      </c>
      <c r="G1228" s="4" t="s">
        <v>11</v>
      </c>
      <c r="H1228" s="4" t="s">
        <v>52</v>
      </c>
      <c r="I1228" s="4" t="s">
        <v>19</v>
      </c>
      <c r="J1228" s="4" t="s">
        <v>13</v>
      </c>
      <c r="K1228" s="4" t="s">
        <v>34</v>
      </c>
      <c r="L1228" s="4" t="s">
        <v>35</v>
      </c>
      <c r="M1228" s="8">
        <v>1</v>
      </c>
      <c r="N1228" s="5">
        <v>40.94</v>
      </c>
      <c r="O1228" s="6">
        <v>0</v>
      </c>
      <c r="P1228" s="5">
        <v>14.47</v>
      </c>
      <c r="Q1228" s="5">
        <f t="shared" si="76"/>
        <v>40.94</v>
      </c>
      <c r="R1228" s="5">
        <f t="shared" si="77"/>
        <v>14.47</v>
      </c>
      <c r="S1228" s="5">
        <f t="shared" si="78"/>
        <v>26.47</v>
      </c>
      <c r="T1228" s="7">
        <f t="shared" si="79"/>
        <v>0.64655593551538837</v>
      </c>
    </row>
    <row r="1229" spans="1:20" ht="15.6">
      <c r="A1229" s="2">
        <v>521</v>
      </c>
      <c r="B1229" s="3">
        <v>46202</v>
      </c>
      <c r="C1229" s="17">
        <f>YEAR(SalesDataTable[[#This Row],[Order Date]])</f>
        <v>2026</v>
      </c>
      <c r="D1229" s="19" t="str">
        <f>"Q"&amp;ROUNDUP(MONTH(SalesDataTable[[#This Row],[Order Date]])/3,0)</f>
        <v>Q2</v>
      </c>
      <c r="E1229" s="17">
        <f>MONTH(SalesDataTable[[#This Row],[Order Date]])</f>
        <v>6</v>
      </c>
      <c r="F1229" s="19" t="str">
        <f>TEXT(SalesDataTable[[#This Row],[Order Date]],"MMM")</f>
        <v>Jun</v>
      </c>
      <c r="G1229" s="4" t="s">
        <v>20</v>
      </c>
      <c r="H1229" s="4" t="s">
        <v>33</v>
      </c>
      <c r="I1229" s="4" t="s">
        <v>8</v>
      </c>
      <c r="J1229" s="4" t="s">
        <v>16</v>
      </c>
      <c r="K1229" s="4" t="s">
        <v>4</v>
      </c>
      <c r="L1229" s="4" t="s">
        <v>30</v>
      </c>
      <c r="M1229" s="8">
        <v>3</v>
      </c>
      <c r="N1229" s="5">
        <v>100.89</v>
      </c>
      <c r="O1229" s="6">
        <v>0.05</v>
      </c>
      <c r="P1229" s="5">
        <v>49.08</v>
      </c>
      <c r="Q1229" s="5">
        <f t="shared" si="76"/>
        <v>287.53649999999999</v>
      </c>
      <c r="R1229" s="5">
        <f t="shared" si="77"/>
        <v>147.24</v>
      </c>
      <c r="S1229" s="5">
        <f t="shared" si="78"/>
        <v>140.29649999999998</v>
      </c>
      <c r="T1229" s="7">
        <f t="shared" si="79"/>
        <v>0.48792588071427451</v>
      </c>
    </row>
    <row r="1230" spans="1:20" ht="15.6">
      <c r="A1230" s="2">
        <v>557</v>
      </c>
      <c r="B1230" s="3">
        <v>46202</v>
      </c>
      <c r="C1230" s="17">
        <f>YEAR(SalesDataTable[[#This Row],[Order Date]])</f>
        <v>2026</v>
      </c>
      <c r="D1230" s="19" t="str">
        <f>"Q"&amp;ROUNDUP(MONTH(SalesDataTable[[#This Row],[Order Date]])/3,0)</f>
        <v>Q2</v>
      </c>
      <c r="E1230" s="17">
        <f>MONTH(SalesDataTable[[#This Row],[Order Date]])</f>
        <v>6</v>
      </c>
      <c r="F1230" s="19" t="str">
        <f>TEXT(SalesDataTable[[#This Row],[Order Date]],"MMM")</f>
        <v>Jun</v>
      </c>
      <c r="G1230" s="4" t="s">
        <v>6</v>
      </c>
      <c r="H1230" s="4" t="s">
        <v>43</v>
      </c>
      <c r="I1230" s="4" t="s">
        <v>8</v>
      </c>
      <c r="J1230" s="4" t="s">
        <v>16</v>
      </c>
      <c r="K1230" s="4" t="s">
        <v>4</v>
      </c>
      <c r="L1230" s="4" t="s">
        <v>26</v>
      </c>
      <c r="M1230" s="8">
        <v>3</v>
      </c>
      <c r="N1230" s="5">
        <v>39.78</v>
      </c>
      <c r="O1230" s="6">
        <v>0.15</v>
      </c>
      <c r="P1230" s="5">
        <v>16.850000000000001</v>
      </c>
      <c r="Q1230" s="5">
        <f t="shared" si="76"/>
        <v>101.43900000000001</v>
      </c>
      <c r="R1230" s="5">
        <f t="shared" si="77"/>
        <v>50.550000000000004</v>
      </c>
      <c r="S1230" s="5">
        <f t="shared" si="78"/>
        <v>50.889000000000003</v>
      </c>
      <c r="T1230" s="7">
        <f t="shared" si="79"/>
        <v>0.50167095495815217</v>
      </c>
    </row>
    <row r="1231" spans="1:20" ht="15.6">
      <c r="A1231" s="2">
        <v>929</v>
      </c>
      <c r="B1231" s="3">
        <v>46202</v>
      </c>
      <c r="C1231" s="17">
        <f>YEAR(SalesDataTable[[#This Row],[Order Date]])</f>
        <v>2026</v>
      </c>
      <c r="D1231" s="19" t="str">
        <f>"Q"&amp;ROUNDUP(MONTH(SalesDataTable[[#This Row],[Order Date]])/3,0)</f>
        <v>Q2</v>
      </c>
      <c r="E1231" s="17">
        <f>MONTH(SalesDataTable[[#This Row],[Order Date]])</f>
        <v>6</v>
      </c>
      <c r="F1231" s="19" t="str">
        <f>TEXT(SalesDataTable[[#This Row],[Order Date]],"MMM")</f>
        <v>Jun</v>
      </c>
      <c r="G1231" s="4" t="s">
        <v>0</v>
      </c>
      <c r="H1231" s="4" t="s">
        <v>1</v>
      </c>
      <c r="I1231" s="4" t="s">
        <v>2</v>
      </c>
      <c r="J1231" s="4" t="s">
        <v>3</v>
      </c>
      <c r="K1231" s="4" t="s">
        <v>34</v>
      </c>
      <c r="L1231" s="4" t="s">
        <v>35</v>
      </c>
      <c r="M1231" s="8">
        <v>1</v>
      </c>
      <c r="N1231" s="5">
        <v>40.299999999999997</v>
      </c>
      <c r="O1231" s="6">
        <v>0.05</v>
      </c>
      <c r="P1231" s="5">
        <v>14.79</v>
      </c>
      <c r="Q1231" s="5">
        <f t="shared" si="76"/>
        <v>38.284999999999997</v>
      </c>
      <c r="R1231" s="5">
        <f t="shared" si="77"/>
        <v>14.79</v>
      </c>
      <c r="S1231" s="5">
        <f t="shared" si="78"/>
        <v>23.494999999999997</v>
      </c>
      <c r="T1231" s="7">
        <f t="shared" si="79"/>
        <v>0.61368682251534545</v>
      </c>
    </row>
    <row r="1232" spans="1:20" ht="15.6">
      <c r="A1232" s="2">
        <v>1089</v>
      </c>
      <c r="B1232" s="3">
        <v>46202</v>
      </c>
      <c r="C1232" s="17">
        <f>YEAR(SalesDataTable[[#This Row],[Order Date]])</f>
        <v>2026</v>
      </c>
      <c r="D1232" s="19" t="str">
        <f>"Q"&amp;ROUNDUP(MONTH(SalesDataTable[[#This Row],[Order Date]])/3,0)</f>
        <v>Q2</v>
      </c>
      <c r="E1232" s="17">
        <f>MONTH(SalesDataTable[[#This Row],[Order Date]])</f>
        <v>6</v>
      </c>
      <c r="F1232" s="19" t="str">
        <f>TEXT(SalesDataTable[[#This Row],[Order Date]],"MMM")</f>
        <v>Jun</v>
      </c>
      <c r="G1232" s="4" t="s">
        <v>6</v>
      </c>
      <c r="H1232" s="4" t="s">
        <v>41</v>
      </c>
      <c r="I1232" s="4" t="s">
        <v>19</v>
      </c>
      <c r="J1232" s="4" t="s">
        <v>3</v>
      </c>
      <c r="K1232" s="4" t="s">
        <v>9</v>
      </c>
      <c r="L1232" s="4" t="s">
        <v>10</v>
      </c>
      <c r="M1232" s="8">
        <v>1</v>
      </c>
      <c r="N1232" s="5">
        <v>90.91</v>
      </c>
      <c r="O1232" s="6">
        <v>0.05</v>
      </c>
      <c r="P1232" s="5">
        <v>45.9</v>
      </c>
      <c r="Q1232" s="5">
        <f t="shared" si="76"/>
        <v>86.364499999999992</v>
      </c>
      <c r="R1232" s="5">
        <f t="shared" si="77"/>
        <v>45.9</v>
      </c>
      <c r="S1232" s="5">
        <f t="shared" si="78"/>
        <v>40.464499999999994</v>
      </c>
      <c r="T1232" s="7">
        <f t="shared" si="79"/>
        <v>0.46853163047316893</v>
      </c>
    </row>
    <row r="1233" spans="1:20" ht="15.6">
      <c r="A1233" s="2">
        <v>1655</v>
      </c>
      <c r="B1233" s="3">
        <v>46202</v>
      </c>
      <c r="C1233" s="17">
        <f>YEAR(SalesDataTable[[#This Row],[Order Date]])</f>
        <v>2026</v>
      </c>
      <c r="D1233" s="19" t="str">
        <f>"Q"&amp;ROUNDUP(MONTH(SalesDataTable[[#This Row],[Order Date]])/3,0)</f>
        <v>Q2</v>
      </c>
      <c r="E1233" s="17">
        <f>MONTH(SalesDataTable[[#This Row],[Order Date]])</f>
        <v>6</v>
      </c>
      <c r="F1233" s="19" t="str">
        <f>TEXT(SalesDataTable[[#This Row],[Order Date]],"MMM")</f>
        <v>Jun</v>
      </c>
      <c r="G1233" s="4" t="s">
        <v>0</v>
      </c>
      <c r="H1233" s="4" t="s">
        <v>1</v>
      </c>
      <c r="I1233" s="4" t="s">
        <v>8</v>
      </c>
      <c r="J1233" s="4" t="s">
        <v>16</v>
      </c>
      <c r="K1233" s="4" t="s">
        <v>14</v>
      </c>
      <c r="L1233" s="4" t="s">
        <v>48</v>
      </c>
      <c r="M1233" s="8">
        <v>5</v>
      </c>
      <c r="N1233" s="5">
        <v>162.29</v>
      </c>
      <c r="O1233" s="6">
        <v>0.15</v>
      </c>
      <c r="P1233" s="5">
        <v>86.66</v>
      </c>
      <c r="Q1233" s="5">
        <f t="shared" si="76"/>
        <v>689.73249999999996</v>
      </c>
      <c r="R1233" s="5">
        <f t="shared" si="77"/>
        <v>433.29999999999995</v>
      </c>
      <c r="S1233" s="5">
        <f t="shared" si="78"/>
        <v>256.4325</v>
      </c>
      <c r="T1233" s="7">
        <f t="shared" si="79"/>
        <v>0.37178543855770174</v>
      </c>
    </row>
    <row r="1234" spans="1:20" ht="15.6">
      <c r="A1234" s="2">
        <v>1897</v>
      </c>
      <c r="B1234" s="3">
        <v>46202</v>
      </c>
      <c r="C1234" s="17">
        <f>YEAR(SalesDataTable[[#This Row],[Order Date]])</f>
        <v>2026</v>
      </c>
      <c r="D1234" s="19" t="str">
        <f>"Q"&amp;ROUNDUP(MONTH(SalesDataTable[[#This Row],[Order Date]])/3,0)</f>
        <v>Q2</v>
      </c>
      <c r="E1234" s="17">
        <f>MONTH(SalesDataTable[[#This Row],[Order Date]])</f>
        <v>6</v>
      </c>
      <c r="F1234" s="19" t="str">
        <f>TEXT(SalesDataTable[[#This Row],[Order Date]],"MMM")</f>
        <v>Jun</v>
      </c>
      <c r="G1234" s="4" t="s">
        <v>6</v>
      </c>
      <c r="H1234" s="4" t="s">
        <v>41</v>
      </c>
      <c r="I1234" s="4" t="s">
        <v>2</v>
      </c>
      <c r="J1234" s="4" t="s">
        <v>16</v>
      </c>
      <c r="K1234" s="4" t="s">
        <v>4</v>
      </c>
      <c r="L1234" s="4" t="s">
        <v>22</v>
      </c>
      <c r="M1234" s="8">
        <v>2</v>
      </c>
      <c r="N1234" s="5">
        <v>51.03</v>
      </c>
      <c r="O1234" s="6">
        <v>0</v>
      </c>
      <c r="P1234" s="5">
        <v>22.59</v>
      </c>
      <c r="Q1234" s="5">
        <f t="shared" si="76"/>
        <v>102.06</v>
      </c>
      <c r="R1234" s="5">
        <f t="shared" si="77"/>
        <v>45.18</v>
      </c>
      <c r="S1234" s="5">
        <f t="shared" si="78"/>
        <v>56.88</v>
      </c>
      <c r="T1234" s="7">
        <f t="shared" si="79"/>
        <v>0.55731922398589062</v>
      </c>
    </row>
    <row r="1235" spans="1:20" ht="15.6">
      <c r="A1235" s="2">
        <v>2417</v>
      </c>
      <c r="B1235" s="3">
        <v>46202</v>
      </c>
      <c r="C1235" s="17">
        <f>YEAR(SalesDataTable[[#This Row],[Order Date]])</f>
        <v>2026</v>
      </c>
      <c r="D1235" s="19" t="str">
        <f>"Q"&amp;ROUNDUP(MONTH(SalesDataTable[[#This Row],[Order Date]])/3,0)</f>
        <v>Q2</v>
      </c>
      <c r="E1235" s="17">
        <f>MONTH(SalesDataTable[[#This Row],[Order Date]])</f>
        <v>6</v>
      </c>
      <c r="F1235" s="19" t="str">
        <f>TEXT(SalesDataTable[[#This Row],[Order Date]],"MMM")</f>
        <v>Jun</v>
      </c>
      <c r="G1235" s="4" t="s">
        <v>6</v>
      </c>
      <c r="H1235" s="4" t="s">
        <v>43</v>
      </c>
      <c r="I1235" s="4" t="s">
        <v>2</v>
      </c>
      <c r="J1235" s="4" t="s">
        <v>16</v>
      </c>
      <c r="K1235" s="4" t="s">
        <v>34</v>
      </c>
      <c r="L1235" s="4" t="s">
        <v>45</v>
      </c>
      <c r="M1235" s="8">
        <v>1</v>
      </c>
      <c r="N1235" s="5">
        <v>50.67</v>
      </c>
      <c r="O1235" s="6">
        <v>0</v>
      </c>
      <c r="P1235" s="5">
        <v>22.18</v>
      </c>
      <c r="Q1235" s="5">
        <f t="shared" si="76"/>
        <v>50.67</v>
      </c>
      <c r="R1235" s="5">
        <f t="shared" si="77"/>
        <v>22.18</v>
      </c>
      <c r="S1235" s="5">
        <f t="shared" si="78"/>
        <v>28.490000000000002</v>
      </c>
      <c r="T1235" s="7">
        <f t="shared" si="79"/>
        <v>0.56226564041839355</v>
      </c>
    </row>
    <row r="1236" spans="1:20" ht="15.6">
      <c r="A1236" s="2">
        <v>3474</v>
      </c>
      <c r="B1236" s="3">
        <v>46202</v>
      </c>
      <c r="C1236" s="17">
        <f>YEAR(SalesDataTable[[#This Row],[Order Date]])</f>
        <v>2026</v>
      </c>
      <c r="D1236" s="19" t="str">
        <f>"Q"&amp;ROUNDUP(MONTH(SalesDataTable[[#This Row],[Order Date]])/3,0)</f>
        <v>Q2</v>
      </c>
      <c r="E1236" s="17">
        <f>MONTH(SalesDataTable[[#This Row],[Order Date]])</f>
        <v>6</v>
      </c>
      <c r="F1236" s="19" t="str">
        <f>TEXT(SalesDataTable[[#This Row],[Order Date]],"MMM")</f>
        <v>Jun</v>
      </c>
      <c r="G1236" s="4" t="s">
        <v>20</v>
      </c>
      <c r="H1236" s="4" t="s">
        <v>33</v>
      </c>
      <c r="I1236" s="4" t="s">
        <v>8</v>
      </c>
      <c r="J1236" s="4" t="s">
        <v>3</v>
      </c>
      <c r="K1236" s="4" t="s">
        <v>14</v>
      </c>
      <c r="L1236" s="4" t="s">
        <v>44</v>
      </c>
      <c r="M1236" s="8">
        <v>10</v>
      </c>
      <c r="N1236" s="5">
        <v>130.62</v>
      </c>
      <c r="O1236" s="6">
        <v>0.05</v>
      </c>
      <c r="P1236" s="5">
        <v>67.05</v>
      </c>
      <c r="Q1236" s="5">
        <f t="shared" si="76"/>
        <v>1240.8899999999999</v>
      </c>
      <c r="R1236" s="5">
        <f t="shared" si="77"/>
        <v>670.5</v>
      </c>
      <c r="S1236" s="5">
        <f t="shared" si="78"/>
        <v>570.38999999999987</v>
      </c>
      <c r="T1236" s="7">
        <f t="shared" si="79"/>
        <v>0.45966201677828006</v>
      </c>
    </row>
    <row r="1237" spans="1:20" ht="15.6">
      <c r="A1237" s="2">
        <v>4079</v>
      </c>
      <c r="B1237" s="3">
        <v>46202</v>
      </c>
      <c r="C1237" s="17">
        <f>YEAR(SalesDataTable[[#This Row],[Order Date]])</f>
        <v>2026</v>
      </c>
      <c r="D1237" s="19" t="str">
        <f>"Q"&amp;ROUNDUP(MONTH(SalesDataTable[[#This Row],[Order Date]])/3,0)</f>
        <v>Q2</v>
      </c>
      <c r="E1237" s="17">
        <f>MONTH(SalesDataTable[[#This Row],[Order Date]])</f>
        <v>6</v>
      </c>
      <c r="F1237" s="19" t="str">
        <f>TEXT(SalesDataTable[[#This Row],[Order Date]],"MMM")</f>
        <v>Jun</v>
      </c>
      <c r="G1237" s="4" t="s">
        <v>11</v>
      </c>
      <c r="H1237" s="4" t="s">
        <v>25</v>
      </c>
      <c r="I1237" s="4" t="s">
        <v>2</v>
      </c>
      <c r="J1237" s="4" t="s">
        <v>13</v>
      </c>
      <c r="K1237" s="4" t="s">
        <v>23</v>
      </c>
      <c r="L1237" s="4" t="s">
        <v>29</v>
      </c>
      <c r="M1237" s="8">
        <v>4</v>
      </c>
      <c r="N1237" s="5">
        <v>194.6</v>
      </c>
      <c r="O1237" s="6">
        <v>0</v>
      </c>
      <c r="P1237" s="5">
        <v>104.64</v>
      </c>
      <c r="Q1237" s="5">
        <f t="shared" si="76"/>
        <v>778.4</v>
      </c>
      <c r="R1237" s="5">
        <f t="shared" si="77"/>
        <v>418.56</v>
      </c>
      <c r="S1237" s="5">
        <f t="shared" si="78"/>
        <v>359.84</v>
      </c>
      <c r="T1237" s="7">
        <f t="shared" si="79"/>
        <v>0.46228160328879753</v>
      </c>
    </row>
    <row r="1238" spans="1:20" ht="15.6">
      <c r="A1238" s="2">
        <v>45</v>
      </c>
      <c r="B1238" s="3">
        <v>46203</v>
      </c>
      <c r="C1238" s="17">
        <f>YEAR(SalesDataTable[[#This Row],[Order Date]])</f>
        <v>2026</v>
      </c>
      <c r="D1238" s="19" t="str">
        <f>"Q"&amp;ROUNDUP(MONTH(SalesDataTable[[#This Row],[Order Date]])/3,0)</f>
        <v>Q2</v>
      </c>
      <c r="E1238" s="17">
        <f>MONTH(SalesDataTable[[#This Row],[Order Date]])</f>
        <v>6</v>
      </c>
      <c r="F1238" s="19" t="str">
        <f>TEXT(SalesDataTable[[#This Row],[Order Date]],"MMM")</f>
        <v>Jun</v>
      </c>
      <c r="G1238" s="4" t="s">
        <v>11</v>
      </c>
      <c r="H1238" s="4" t="s">
        <v>12</v>
      </c>
      <c r="I1238" s="4" t="s">
        <v>19</v>
      </c>
      <c r="J1238" s="4" t="s">
        <v>13</v>
      </c>
      <c r="K1238" s="4" t="s">
        <v>9</v>
      </c>
      <c r="L1238" s="4" t="s">
        <v>10</v>
      </c>
      <c r="M1238" s="8">
        <v>1</v>
      </c>
      <c r="N1238" s="5">
        <v>94</v>
      </c>
      <c r="O1238" s="6">
        <v>0</v>
      </c>
      <c r="P1238" s="5">
        <v>45.62</v>
      </c>
      <c r="Q1238" s="5">
        <f t="shared" si="76"/>
        <v>94</v>
      </c>
      <c r="R1238" s="5">
        <f t="shared" si="77"/>
        <v>45.62</v>
      </c>
      <c r="S1238" s="5">
        <f t="shared" si="78"/>
        <v>48.38</v>
      </c>
      <c r="T1238" s="7">
        <f t="shared" si="79"/>
        <v>0.51468085106382977</v>
      </c>
    </row>
    <row r="1239" spans="1:20" ht="15.6">
      <c r="A1239" s="2">
        <v>2895</v>
      </c>
      <c r="B1239" s="3">
        <v>46203</v>
      </c>
      <c r="C1239" s="17">
        <f>YEAR(SalesDataTable[[#This Row],[Order Date]])</f>
        <v>2026</v>
      </c>
      <c r="D1239" s="19" t="str">
        <f>"Q"&amp;ROUNDUP(MONTH(SalesDataTable[[#This Row],[Order Date]])/3,0)</f>
        <v>Q2</v>
      </c>
      <c r="E1239" s="17">
        <f>MONTH(SalesDataTable[[#This Row],[Order Date]])</f>
        <v>6</v>
      </c>
      <c r="F1239" s="19" t="str">
        <f>TEXT(SalesDataTable[[#This Row],[Order Date]],"MMM")</f>
        <v>Jun</v>
      </c>
      <c r="G1239" s="4" t="s">
        <v>20</v>
      </c>
      <c r="H1239" s="4" t="s">
        <v>33</v>
      </c>
      <c r="I1239" s="4" t="s">
        <v>2</v>
      </c>
      <c r="J1239" s="4" t="s">
        <v>3</v>
      </c>
      <c r="K1239" s="4" t="s">
        <v>34</v>
      </c>
      <c r="L1239" s="4" t="s">
        <v>35</v>
      </c>
      <c r="M1239" s="8">
        <v>2</v>
      </c>
      <c r="N1239" s="5">
        <v>40.46</v>
      </c>
      <c r="O1239" s="6">
        <v>0</v>
      </c>
      <c r="P1239" s="5">
        <v>15.15</v>
      </c>
      <c r="Q1239" s="5">
        <f t="shared" si="76"/>
        <v>80.92</v>
      </c>
      <c r="R1239" s="5">
        <f t="shared" si="77"/>
        <v>30.3</v>
      </c>
      <c r="S1239" s="5">
        <f t="shared" si="78"/>
        <v>50.620000000000005</v>
      </c>
      <c r="T1239" s="7">
        <f t="shared" si="79"/>
        <v>0.62555610479485912</v>
      </c>
    </row>
    <row r="1240" spans="1:20" ht="15.6">
      <c r="A1240" s="2">
        <v>5158</v>
      </c>
      <c r="B1240" s="3">
        <v>46203</v>
      </c>
      <c r="C1240" s="17">
        <f>YEAR(SalesDataTable[[#This Row],[Order Date]])</f>
        <v>2026</v>
      </c>
      <c r="D1240" s="19" t="str">
        <f>"Q"&amp;ROUNDUP(MONTH(SalesDataTable[[#This Row],[Order Date]])/3,0)</f>
        <v>Q2</v>
      </c>
      <c r="E1240" s="17">
        <f>MONTH(SalesDataTable[[#This Row],[Order Date]])</f>
        <v>6</v>
      </c>
      <c r="F1240" s="19" t="str">
        <f>TEXT(SalesDataTable[[#This Row],[Order Date]],"MMM")</f>
        <v>Jun</v>
      </c>
      <c r="G1240" s="4" t="s">
        <v>6</v>
      </c>
      <c r="H1240" s="4" t="s">
        <v>27</v>
      </c>
      <c r="I1240" s="4" t="s">
        <v>19</v>
      </c>
      <c r="J1240" s="4" t="s">
        <v>13</v>
      </c>
      <c r="K1240" s="4" t="s">
        <v>9</v>
      </c>
      <c r="L1240" s="4" t="s">
        <v>37</v>
      </c>
      <c r="M1240" s="8">
        <v>1</v>
      </c>
      <c r="N1240" s="5">
        <v>156.11000000000001</v>
      </c>
      <c r="O1240" s="6">
        <v>0</v>
      </c>
      <c r="P1240" s="5">
        <v>79.52</v>
      </c>
      <c r="Q1240" s="5">
        <f t="shared" si="76"/>
        <v>156.11000000000001</v>
      </c>
      <c r="R1240" s="5">
        <f t="shared" si="77"/>
        <v>79.52</v>
      </c>
      <c r="S1240" s="5">
        <f t="shared" si="78"/>
        <v>76.590000000000018</v>
      </c>
      <c r="T1240" s="7">
        <f t="shared" si="79"/>
        <v>0.49061559157004681</v>
      </c>
    </row>
    <row r="1241" spans="1:20" ht="15.6">
      <c r="A1241" s="2">
        <v>1217</v>
      </c>
      <c r="B1241" s="3">
        <v>46204</v>
      </c>
      <c r="C1241" s="17">
        <f>YEAR(SalesDataTable[[#This Row],[Order Date]])</f>
        <v>2026</v>
      </c>
      <c r="D1241" s="19" t="str">
        <f>"Q"&amp;ROUNDUP(MONTH(SalesDataTable[[#This Row],[Order Date]])/3,0)</f>
        <v>Q3</v>
      </c>
      <c r="E1241" s="17">
        <f>MONTH(SalesDataTable[[#This Row],[Order Date]])</f>
        <v>7</v>
      </c>
      <c r="F1241" s="19" t="str">
        <f>TEXT(SalesDataTable[[#This Row],[Order Date]],"MMM")</f>
        <v>Jul</v>
      </c>
      <c r="G1241" s="4" t="s">
        <v>11</v>
      </c>
      <c r="H1241" s="4" t="s">
        <v>18</v>
      </c>
      <c r="I1241" s="4" t="s">
        <v>2</v>
      </c>
      <c r="J1241" s="4" t="s">
        <v>3</v>
      </c>
      <c r="K1241" s="4" t="s">
        <v>23</v>
      </c>
      <c r="L1241" s="4" t="s">
        <v>51</v>
      </c>
      <c r="M1241" s="8">
        <v>2</v>
      </c>
      <c r="N1241" s="5">
        <v>121.78</v>
      </c>
      <c r="O1241" s="6">
        <v>0.1</v>
      </c>
      <c r="P1241" s="5">
        <v>59.62</v>
      </c>
      <c r="Q1241" s="5">
        <f t="shared" si="76"/>
        <v>219.20400000000001</v>
      </c>
      <c r="R1241" s="5">
        <f t="shared" si="77"/>
        <v>119.24</v>
      </c>
      <c r="S1241" s="5">
        <f t="shared" si="78"/>
        <v>99.964000000000013</v>
      </c>
      <c r="T1241" s="7">
        <f t="shared" si="79"/>
        <v>0.45603182423678407</v>
      </c>
    </row>
    <row r="1242" spans="1:20" ht="15.6">
      <c r="A1242" s="2">
        <v>2249</v>
      </c>
      <c r="B1242" s="3">
        <v>46204</v>
      </c>
      <c r="C1242" s="17">
        <f>YEAR(SalesDataTable[[#This Row],[Order Date]])</f>
        <v>2026</v>
      </c>
      <c r="D1242" s="19" t="str">
        <f>"Q"&amp;ROUNDUP(MONTH(SalesDataTable[[#This Row],[Order Date]])/3,0)</f>
        <v>Q3</v>
      </c>
      <c r="E1242" s="17">
        <f>MONTH(SalesDataTable[[#This Row],[Order Date]])</f>
        <v>7</v>
      </c>
      <c r="F1242" s="19" t="str">
        <f>TEXT(SalesDataTable[[#This Row],[Order Date]],"MMM")</f>
        <v>Jul</v>
      </c>
      <c r="G1242" s="4" t="s">
        <v>0</v>
      </c>
      <c r="H1242" s="4" t="s">
        <v>50</v>
      </c>
      <c r="I1242" s="4" t="s">
        <v>28</v>
      </c>
      <c r="J1242" s="4" t="s">
        <v>13</v>
      </c>
      <c r="K1242" s="4" t="s">
        <v>34</v>
      </c>
      <c r="L1242" s="4" t="s">
        <v>42</v>
      </c>
      <c r="M1242" s="8">
        <v>3</v>
      </c>
      <c r="N1242" s="5">
        <v>36.22</v>
      </c>
      <c r="O1242" s="6">
        <v>0.1</v>
      </c>
      <c r="P1242" s="5">
        <v>13.83</v>
      </c>
      <c r="Q1242" s="5">
        <f t="shared" si="76"/>
        <v>97.793999999999997</v>
      </c>
      <c r="R1242" s="5">
        <f t="shared" si="77"/>
        <v>41.49</v>
      </c>
      <c r="S1242" s="5">
        <f t="shared" si="78"/>
        <v>56.303999999999995</v>
      </c>
      <c r="T1242" s="7">
        <f t="shared" si="79"/>
        <v>0.57574084299650286</v>
      </c>
    </row>
    <row r="1243" spans="1:20" ht="15.6">
      <c r="A1243" s="2">
        <v>2650</v>
      </c>
      <c r="B1243" s="3">
        <v>46204</v>
      </c>
      <c r="C1243" s="17">
        <f>YEAR(SalesDataTable[[#This Row],[Order Date]])</f>
        <v>2026</v>
      </c>
      <c r="D1243" s="19" t="str">
        <f>"Q"&amp;ROUNDUP(MONTH(SalesDataTable[[#This Row],[Order Date]])/3,0)</f>
        <v>Q3</v>
      </c>
      <c r="E1243" s="17">
        <f>MONTH(SalesDataTable[[#This Row],[Order Date]])</f>
        <v>7</v>
      </c>
      <c r="F1243" s="19" t="str">
        <f>TEXT(SalesDataTable[[#This Row],[Order Date]],"MMM")</f>
        <v>Jul</v>
      </c>
      <c r="G1243" s="4" t="s">
        <v>20</v>
      </c>
      <c r="H1243" s="4" t="s">
        <v>31</v>
      </c>
      <c r="I1243" s="4" t="s">
        <v>8</v>
      </c>
      <c r="J1243" s="4" t="s">
        <v>16</v>
      </c>
      <c r="K1243" s="4" t="s">
        <v>14</v>
      </c>
      <c r="L1243" s="4" t="s">
        <v>48</v>
      </c>
      <c r="M1243" s="8">
        <v>10</v>
      </c>
      <c r="N1243" s="5">
        <v>161.78</v>
      </c>
      <c r="O1243" s="6">
        <v>0.1</v>
      </c>
      <c r="P1243" s="5">
        <v>85.11</v>
      </c>
      <c r="Q1243" s="5">
        <f t="shared" si="76"/>
        <v>1456.02</v>
      </c>
      <c r="R1243" s="5">
        <f t="shared" si="77"/>
        <v>851.1</v>
      </c>
      <c r="S1243" s="5">
        <f t="shared" si="78"/>
        <v>604.91999999999996</v>
      </c>
      <c r="T1243" s="7">
        <f t="shared" si="79"/>
        <v>0.4154613260806857</v>
      </c>
    </row>
    <row r="1244" spans="1:20" ht="15.6">
      <c r="A1244" s="2">
        <v>3937</v>
      </c>
      <c r="B1244" s="3">
        <v>46204</v>
      </c>
      <c r="C1244" s="17">
        <f>YEAR(SalesDataTable[[#This Row],[Order Date]])</f>
        <v>2026</v>
      </c>
      <c r="D1244" s="19" t="str">
        <f>"Q"&amp;ROUNDUP(MONTH(SalesDataTable[[#This Row],[Order Date]])/3,0)</f>
        <v>Q3</v>
      </c>
      <c r="E1244" s="17">
        <f>MONTH(SalesDataTable[[#This Row],[Order Date]])</f>
        <v>7</v>
      </c>
      <c r="F1244" s="19" t="str">
        <f>TEXT(SalesDataTable[[#This Row],[Order Date]],"MMM")</f>
        <v>Jul</v>
      </c>
      <c r="G1244" s="4" t="s">
        <v>20</v>
      </c>
      <c r="H1244" s="4" t="s">
        <v>31</v>
      </c>
      <c r="I1244" s="4" t="s">
        <v>2</v>
      </c>
      <c r="J1244" s="4" t="s">
        <v>16</v>
      </c>
      <c r="K1244" s="4" t="s">
        <v>23</v>
      </c>
      <c r="L1244" s="4" t="s">
        <v>51</v>
      </c>
      <c r="M1244" s="8">
        <v>3</v>
      </c>
      <c r="N1244" s="5">
        <v>126.23</v>
      </c>
      <c r="O1244" s="6">
        <v>0.05</v>
      </c>
      <c r="P1244" s="5">
        <v>61.81</v>
      </c>
      <c r="Q1244" s="5">
        <f t="shared" si="76"/>
        <v>359.75549999999998</v>
      </c>
      <c r="R1244" s="5">
        <f t="shared" si="77"/>
        <v>185.43</v>
      </c>
      <c r="S1244" s="5">
        <f t="shared" si="78"/>
        <v>174.32549999999998</v>
      </c>
      <c r="T1244" s="7">
        <f t="shared" si="79"/>
        <v>0.4845666014835075</v>
      </c>
    </row>
    <row r="1245" spans="1:20" ht="15.6">
      <c r="A1245" s="2">
        <v>4122</v>
      </c>
      <c r="B1245" s="3">
        <v>46204</v>
      </c>
      <c r="C1245" s="17">
        <f>YEAR(SalesDataTable[[#This Row],[Order Date]])</f>
        <v>2026</v>
      </c>
      <c r="D1245" s="19" t="str">
        <f>"Q"&amp;ROUNDUP(MONTH(SalesDataTable[[#This Row],[Order Date]])/3,0)</f>
        <v>Q3</v>
      </c>
      <c r="E1245" s="17">
        <f>MONTH(SalesDataTable[[#This Row],[Order Date]])</f>
        <v>7</v>
      </c>
      <c r="F1245" s="19" t="str">
        <f>TEXT(SalesDataTable[[#This Row],[Order Date]],"MMM")</f>
        <v>Jul</v>
      </c>
      <c r="G1245" s="4" t="s">
        <v>20</v>
      </c>
      <c r="H1245" s="4" t="s">
        <v>33</v>
      </c>
      <c r="I1245" s="4" t="s">
        <v>2</v>
      </c>
      <c r="J1245" s="4" t="s">
        <v>3</v>
      </c>
      <c r="K1245" s="4" t="s">
        <v>4</v>
      </c>
      <c r="L1245" s="4" t="s">
        <v>5</v>
      </c>
      <c r="M1245" s="8">
        <v>4</v>
      </c>
      <c r="N1245" s="5">
        <v>79.97</v>
      </c>
      <c r="O1245" s="6">
        <v>0.1</v>
      </c>
      <c r="P1245" s="5">
        <v>43.36</v>
      </c>
      <c r="Q1245" s="5">
        <f t="shared" si="76"/>
        <v>287.892</v>
      </c>
      <c r="R1245" s="5">
        <f t="shared" si="77"/>
        <v>173.44</v>
      </c>
      <c r="S1245" s="5">
        <f t="shared" si="78"/>
        <v>114.452</v>
      </c>
      <c r="T1245" s="7">
        <f t="shared" si="79"/>
        <v>0.39755185972517471</v>
      </c>
    </row>
    <row r="1246" spans="1:20" ht="15.6">
      <c r="A1246" s="2">
        <v>4589</v>
      </c>
      <c r="B1246" s="3">
        <v>46204</v>
      </c>
      <c r="C1246" s="17">
        <f>YEAR(SalesDataTable[[#This Row],[Order Date]])</f>
        <v>2026</v>
      </c>
      <c r="D1246" s="19" t="str">
        <f>"Q"&amp;ROUNDUP(MONTH(SalesDataTable[[#This Row],[Order Date]])/3,0)</f>
        <v>Q3</v>
      </c>
      <c r="E1246" s="17">
        <f>MONTH(SalesDataTable[[#This Row],[Order Date]])</f>
        <v>7</v>
      </c>
      <c r="F1246" s="19" t="str">
        <f>TEXT(SalesDataTable[[#This Row],[Order Date]],"MMM")</f>
        <v>Jul</v>
      </c>
      <c r="G1246" s="4" t="s">
        <v>20</v>
      </c>
      <c r="H1246" s="4" t="s">
        <v>33</v>
      </c>
      <c r="I1246" s="4" t="s">
        <v>19</v>
      </c>
      <c r="J1246" s="4" t="s">
        <v>13</v>
      </c>
      <c r="K1246" s="4" t="s">
        <v>4</v>
      </c>
      <c r="L1246" s="4" t="s">
        <v>30</v>
      </c>
      <c r="M1246" s="8">
        <v>2</v>
      </c>
      <c r="N1246" s="5">
        <v>102.37</v>
      </c>
      <c r="O1246" s="6">
        <v>0</v>
      </c>
      <c r="P1246" s="5">
        <v>50.25</v>
      </c>
      <c r="Q1246" s="5">
        <f t="shared" si="76"/>
        <v>204.74</v>
      </c>
      <c r="R1246" s="5">
        <f t="shared" si="77"/>
        <v>100.5</v>
      </c>
      <c r="S1246" s="5">
        <f t="shared" si="78"/>
        <v>104.24000000000001</v>
      </c>
      <c r="T1246" s="7">
        <f t="shared" si="79"/>
        <v>0.50913353521539517</v>
      </c>
    </row>
    <row r="1247" spans="1:20" ht="15.6">
      <c r="A1247" s="2">
        <v>4873</v>
      </c>
      <c r="B1247" s="3">
        <v>46204</v>
      </c>
      <c r="C1247" s="17">
        <f>YEAR(SalesDataTable[[#This Row],[Order Date]])</f>
        <v>2026</v>
      </c>
      <c r="D1247" s="19" t="str">
        <f>"Q"&amp;ROUNDUP(MONTH(SalesDataTable[[#This Row],[Order Date]])/3,0)</f>
        <v>Q3</v>
      </c>
      <c r="E1247" s="17">
        <f>MONTH(SalesDataTable[[#This Row],[Order Date]])</f>
        <v>7</v>
      </c>
      <c r="F1247" s="19" t="str">
        <f>TEXT(SalesDataTable[[#This Row],[Order Date]],"MMM")</f>
        <v>Jul</v>
      </c>
      <c r="G1247" s="4" t="s">
        <v>20</v>
      </c>
      <c r="H1247" s="4" t="s">
        <v>47</v>
      </c>
      <c r="I1247" s="4" t="s">
        <v>2</v>
      </c>
      <c r="J1247" s="4" t="s">
        <v>13</v>
      </c>
      <c r="K1247" s="4" t="s">
        <v>4</v>
      </c>
      <c r="L1247" s="4" t="s">
        <v>30</v>
      </c>
      <c r="M1247" s="8">
        <v>1</v>
      </c>
      <c r="N1247" s="5">
        <v>102.13</v>
      </c>
      <c r="O1247" s="6">
        <v>0</v>
      </c>
      <c r="P1247" s="5">
        <v>49.17</v>
      </c>
      <c r="Q1247" s="5">
        <f t="shared" si="76"/>
        <v>102.13</v>
      </c>
      <c r="R1247" s="5">
        <f t="shared" si="77"/>
        <v>49.17</v>
      </c>
      <c r="S1247" s="5">
        <f t="shared" si="78"/>
        <v>52.959999999999994</v>
      </c>
      <c r="T1247" s="7">
        <f t="shared" si="79"/>
        <v>0.5185547831195535</v>
      </c>
    </row>
    <row r="1248" spans="1:20" ht="15.6">
      <c r="A1248" s="2">
        <v>729</v>
      </c>
      <c r="B1248" s="3">
        <v>46205</v>
      </c>
      <c r="C1248" s="17">
        <f>YEAR(SalesDataTable[[#This Row],[Order Date]])</f>
        <v>2026</v>
      </c>
      <c r="D1248" s="19" t="str">
        <f>"Q"&amp;ROUNDUP(MONTH(SalesDataTable[[#This Row],[Order Date]])/3,0)</f>
        <v>Q3</v>
      </c>
      <c r="E1248" s="17">
        <f>MONTH(SalesDataTable[[#This Row],[Order Date]])</f>
        <v>7</v>
      </c>
      <c r="F1248" s="19" t="str">
        <f>TEXT(SalesDataTable[[#This Row],[Order Date]],"MMM")</f>
        <v>Jul</v>
      </c>
      <c r="G1248" s="4" t="s">
        <v>11</v>
      </c>
      <c r="H1248" s="4" t="s">
        <v>12</v>
      </c>
      <c r="I1248" s="4" t="s">
        <v>2</v>
      </c>
      <c r="J1248" s="4" t="s">
        <v>3</v>
      </c>
      <c r="K1248" s="4" t="s">
        <v>14</v>
      </c>
      <c r="L1248" s="4" t="s">
        <v>48</v>
      </c>
      <c r="M1248" s="8">
        <v>1</v>
      </c>
      <c r="N1248" s="5">
        <v>161.82</v>
      </c>
      <c r="O1248" s="6">
        <v>0</v>
      </c>
      <c r="P1248" s="5">
        <v>87.15</v>
      </c>
      <c r="Q1248" s="5">
        <f t="shared" si="76"/>
        <v>161.82</v>
      </c>
      <c r="R1248" s="5">
        <f t="shared" si="77"/>
        <v>87.15</v>
      </c>
      <c r="S1248" s="5">
        <f t="shared" si="78"/>
        <v>74.669999999999987</v>
      </c>
      <c r="T1248" s="7">
        <f t="shared" si="79"/>
        <v>0.46143863552094916</v>
      </c>
    </row>
    <row r="1249" spans="1:20" ht="15.6">
      <c r="A1249" s="2">
        <v>906</v>
      </c>
      <c r="B1249" s="3">
        <v>46205</v>
      </c>
      <c r="C1249" s="17">
        <f>YEAR(SalesDataTable[[#This Row],[Order Date]])</f>
        <v>2026</v>
      </c>
      <c r="D1249" s="19" t="str">
        <f>"Q"&amp;ROUNDUP(MONTH(SalesDataTable[[#This Row],[Order Date]])/3,0)</f>
        <v>Q3</v>
      </c>
      <c r="E1249" s="17">
        <f>MONTH(SalesDataTable[[#This Row],[Order Date]])</f>
        <v>7</v>
      </c>
      <c r="F1249" s="19" t="str">
        <f>TEXT(SalesDataTable[[#This Row],[Order Date]],"MMM")</f>
        <v>Jul</v>
      </c>
      <c r="G1249" s="4" t="s">
        <v>20</v>
      </c>
      <c r="H1249" s="4" t="s">
        <v>33</v>
      </c>
      <c r="I1249" s="4" t="s">
        <v>2</v>
      </c>
      <c r="J1249" s="4" t="s">
        <v>13</v>
      </c>
      <c r="K1249" s="4" t="s">
        <v>4</v>
      </c>
      <c r="L1249" s="4" t="s">
        <v>5</v>
      </c>
      <c r="M1249" s="8">
        <v>2</v>
      </c>
      <c r="N1249" s="5">
        <v>83.29</v>
      </c>
      <c r="O1249" s="6">
        <v>0</v>
      </c>
      <c r="P1249" s="5">
        <v>42.45</v>
      </c>
      <c r="Q1249" s="5">
        <f t="shared" si="76"/>
        <v>166.58</v>
      </c>
      <c r="R1249" s="5">
        <f t="shared" si="77"/>
        <v>84.9</v>
      </c>
      <c r="S1249" s="5">
        <f t="shared" si="78"/>
        <v>81.680000000000007</v>
      </c>
      <c r="T1249" s="7">
        <f t="shared" si="79"/>
        <v>0.49033497418657701</v>
      </c>
    </row>
    <row r="1250" spans="1:20" ht="15.6">
      <c r="A1250" s="2">
        <v>1531</v>
      </c>
      <c r="B1250" s="3">
        <v>46205</v>
      </c>
      <c r="C1250" s="17">
        <f>YEAR(SalesDataTable[[#This Row],[Order Date]])</f>
        <v>2026</v>
      </c>
      <c r="D1250" s="19" t="str">
        <f>"Q"&amp;ROUNDUP(MONTH(SalesDataTable[[#This Row],[Order Date]])/3,0)</f>
        <v>Q3</v>
      </c>
      <c r="E1250" s="17">
        <f>MONTH(SalesDataTable[[#This Row],[Order Date]])</f>
        <v>7</v>
      </c>
      <c r="F1250" s="19" t="str">
        <f>TEXT(SalesDataTable[[#This Row],[Order Date]],"MMM")</f>
        <v>Jul</v>
      </c>
      <c r="G1250" s="4" t="s">
        <v>11</v>
      </c>
      <c r="H1250" s="4" t="s">
        <v>52</v>
      </c>
      <c r="I1250" s="4" t="s">
        <v>2</v>
      </c>
      <c r="J1250" s="4" t="s">
        <v>13</v>
      </c>
      <c r="K1250" s="4" t="s">
        <v>14</v>
      </c>
      <c r="L1250" s="4" t="s">
        <v>44</v>
      </c>
      <c r="M1250" s="8">
        <v>2</v>
      </c>
      <c r="N1250" s="5">
        <v>136.72999999999999</v>
      </c>
      <c r="O1250" s="6">
        <v>0</v>
      </c>
      <c r="P1250" s="5">
        <v>66.03</v>
      </c>
      <c r="Q1250" s="5">
        <f t="shared" si="76"/>
        <v>273.45999999999998</v>
      </c>
      <c r="R1250" s="5">
        <f t="shared" si="77"/>
        <v>132.06</v>
      </c>
      <c r="S1250" s="5">
        <f t="shared" si="78"/>
        <v>141.39999999999998</v>
      </c>
      <c r="T1250" s="7">
        <f t="shared" si="79"/>
        <v>0.5170774519125283</v>
      </c>
    </row>
    <row r="1251" spans="1:20" ht="15.6">
      <c r="A1251" s="2">
        <v>1683</v>
      </c>
      <c r="B1251" s="3">
        <v>46205</v>
      </c>
      <c r="C1251" s="17">
        <f>YEAR(SalesDataTable[[#This Row],[Order Date]])</f>
        <v>2026</v>
      </c>
      <c r="D1251" s="19" t="str">
        <f>"Q"&amp;ROUNDUP(MONTH(SalesDataTable[[#This Row],[Order Date]])/3,0)</f>
        <v>Q3</v>
      </c>
      <c r="E1251" s="17">
        <f>MONTH(SalesDataTable[[#This Row],[Order Date]])</f>
        <v>7</v>
      </c>
      <c r="F1251" s="19" t="str">
        <f>TEXT(SalesDataTable[[#This Row],[Order Date]],"MMM")</f>
        <v>Jul</v>
      </c>
      <c r="G1251" s="4" t="s">
        <v>11</v>
      </c>
      <c r="H1251" s="4" t="s">
        <v>12</v>
      </c>
      <c r="I1251" s="4" t="s">
        <v>28</v>
      </c>
      <c r="J1251" s="4" t="s">
        <v>3</v>
      </c>
      <c r="K1251" s="4" t="s">
        <v>9</v>
      </c>
      <c r="L1251" s="4" t="s">
        <v>37</v>
      </c>
      <c r="M1251" s="8">
        <v>2</v>
      </c>
      <c r="N1251" s="5">
        <v>152.44</v>
      </c>
      <c r="O1251" s="6">
        <v>0</v>
      </c>
      <c r="P1251" s="5">
        <v>81.23</v>
      </c>
      <c r="Q1251" s="5">
        <f t="shared" si="76"/>
        <v>304.88</v>
      </c>
      <c r="R1251" s="5">
        <f t="shared" si="77"/>
        <v>162.46</v>
      </c>
      <c r="S1251" s="5">
        <f t="shared" si="78"/>
        <v>142.41999999999999</v>
      </c>
      <c r="T1251" s="7">
        <f t="shared" si="79"/>
        <v>0.46713461033849379</v>
      </c>
    </row>
    <row r="1252" spans="1:20" ht="15.6">
      <c r="A1252" s="2">
        <v>2363</v>
      </c>
      <c r="B1252" s="3">
        <v>46205</v>
      </c>
      <c r="C1252" s="17">
        <f>YEAR(SalesDataTable[[#This Row],[Order Date]])</f>
        <v>2026</v>
      </c>
      <c r="D1252" s="19" t="str">
        <f>"Q"&amp;ROUNDUP(MONTH(SalesDataTable[[#This Row],[Order Date]])/3,0)</f>
        <v>Q3</v>
      </c>
      <c r="E1252" s="17">
        <f>MONTH(SalesDataTable[[#This Row],[Order Date]])</f>
        <v>7</v>
      </c>
      <c r="F1252" s="19" t="str">
        <f>TEXT(SalesDataTable[[#This Row],[Order Date]],"MMM")</f>
        <v>Jul</v>
      </c>
      <c r="G1252" s="4" t="s">
        <v>20</v>
      </c>
      <c r="H1252" s="4" t="s">
        <v>31</v>
      </c>
      <c r="I1252" s="4" t="s">
        <v>2</v>
      </c>
      <c r="J1252" s="4" t="s">
        <v>13</v>
      </c>
      <c r="K1252" s="4" t="s">
        <v>9</v>
      </c>
      <c r="L1252" s="4" t="s">
        <v>46</v>
      </c>
      <c r="M1252" s="8">
        <v>2</v>
      </c>
      <c r="N1252" s="5">
        <v>71.28</v>
      </c>
      <c r="O1252" s="6">
        <v>0.1</v>
      </c>
      <c r="P1252" s="5">
        <v>32.67</v>
      </c>
      <c r="Q1252" s="5">
        <f t="shared" si="76"/>
        <v>128.304</v>
      </c>
      <c r="R1252" s="5">
        <f t="shared" si="77"/>
        <v>65.34</v>
      </c>
      <c r="S1252" s="5">
        <f t="shared" si="78"/>
        <v>62.963999999999999</v>
      </c>
      <c r="T1252" s="7">
        <f t="shared" si="79"/>
        <v>0.4907407407407407</v>
      </c>
    </row>
    <row r="1253" spans="1:20" ht="15.6">
      <c r="A1253" s="2">
        <v>3858</v>
      </c>
      <c r="B1253" s="3">
        <v>46205</v>
      </c>
      <c r="C1253" s="17">
        <f>YEAR(SalesDataTable[[#This Row],[Order Date]])</f>
        <v>2026</v>
      </c>
      <c r="D1253" s="19" t="str">
        <f>"Q"&amp;ROUNDUP(MONTH(SalesDataTable[[#This Row],[Order Date]])/3,0)</f>
        <v>Q3</v>
      </c>
      <c r="E1253" s="17">
        <f>MONTH(SalesDataTable[[#This Row],[Order Date]])</f>
        <v>7</v>
      </c>
      <c r="F1253" s="19" t="str">
        <f>TEXT(SalesDataTable[[#This Row],[Order Date]],"MMM")</f>
        <v>Jul</v>
      </c>
      <c r="G1253" s="4" t="s">
        <v>11</v>
      </c>
      <c r="H1253" s="4" t="s">
        <v>18</v>
      </c>
      <c r="I1253" s="4" t="s">
        <v>28</v>
      </c>
      <c r="J1253" s="4" t="s">
        <v>3</v>
      </c>
      <c r="K1253" s="4" t="s">
        <v>4</v>
      </c>
      <c r="L1253" s="4" t="s">
        <v>5</v>
      </c>
      <c r="M1253" s="8">
        <v>1</v>
      </c>
      <c r="N1253" s="5">
        <v>80.290000000000006</v>
      </c>
      <c r="O1253" s="6">
        <v>0.1</v>
      </c>
      <c r="P1253" s="5">
        <v>43.47</v>
      </c>
      <c r="Q1253" s="5">
        <f t="shared" si="76"/>
        <v>72.26100000000001</v>
      </c>
      <c r="R1253" s="5">
        <f t="shared" si="77"/>
        <v>43.47</v>
      </c>
      <c r="S1253" s="5">
        <f t="shared" si="78"/>
        <v>28.791000000000011</v>
      </c>
      <c r="T1253" s="7">
        <f t="shared" si="79"/>
        <v>0.39843068875326948</v>
      </c>
    </row>
    <row r="1254" spans="1:20" ht="15.6">
      <c r="A1254" s="2">
        <v>4233</v>
      </c>
      <c r="B1254" s="3">
        <v>46205</v>
      </c>
      <c r="C1254" s="17">
        <f>YEAR(SalesDataTable[[#This Row],[Order Date]])</f>
        <v>2026</v>
      </c>
      <c r="D1254" s="19" t="str">
        <f>"Q"&amp;ROUNDUP(MONTH(SalesDataTable[[#This Row],[Order Date]])/3,0)</f>
        <v>Q3</v>
      </c>
      <c r="E1254" s="17">
        <f>MONTH(SalesDataTable[[#This Row],[Order Date]])</f>
        <v>7</v>
      </c>
      <c r="F1254" s="19" t="str">
        <f>TEXT(SalesDataTable[[#This Row],[Order Date]],"MMM")</f>
        <v>Jul</v>
      </c>
      <c r="G1254" s="4" t="s">
        <v>6</v>
      </c>
      <c r="H1254" s="4" t="s">
        <v>27</v>
      </c>
      <c r="I1254" s="4" t="s">
        <v>28</v>
      </c>
      <c r="J1254" s="4" t="s">
        <v>13</v>
      </c>
      <c r="K1254" s="4" t="s">
        <v>9</v>
      </c>
      <c r="L1254" s="4" t="s">
        <v>17</v>
      </c>
      <c r="M1254" s="8">
        <v>1</v>
      </c>
      <c r="N1254" s="5">
        <v>142.38</v>
      </c>
      <c r="O1254" s="6">
        <v>0.05</v>
      </c>
      <c r="P1254" s="5">
        <v>77.17</v>
      </c>
      <c r="Q1254" s="5">
        <f t="shared" si="76"/>
        <v>135.261</v>
      </c>
      <c r="R1254" s="5">
        <f t="shared" si="77"/>
        <v>77.17</v>
      </c>
      <c r="S1254" s="5">
        <f t="shared" si="78"/>
        <v>58.090999999999994</v>
      </c>
      <c r="T1254" s="7">
        <f t="shared" si="79"/>
        <v>0.42947338848596417</v>
      </c>
    </row>
    <row r="1255" spans="1:20" ht="15.6">
      <c r="A1255" s="2">
        <v>5071</v>
      </c>
      <c r="B1255" s="3">
        <v>46205</v>
      </c>
      <c r="C1255" s="17">
        <f>YEAR(SalesDataTable[[#This Row],[Order Date]])</f>
        <v>2026</v>
      </c>
      <c r="D1255" s="19" t="str">
        <f>"Q"&amp;ROUNDUP(MONTH(SalesDataTable[[#This Row],[Order Date]])/3,0)</f>
        <v>Q3</v>
      </c>
      <c r="E1255" s="17">
        <f>MONTH(SalesDataTable[[#This Row],[Order Date]])</f>
        <v>7</v>
      </c>
      <c r="F1255" s="19" t="str">
        <f>TEXT(SalesDataTable[[#This Row],[Order Date]],"MMM")</f>
        <v>Jul</v>
      </c>
      <c r="G1255" s="4" t="s">
        <v>20</v>
      </c>
      <c r="H1255" s="4" t="s">
        <v>31</v>
      </c>
      <c r="I1255" s="4" t="s">
        <v>2</v>
      </c>
      <c r="J1255" s="4" t="s">
        <v>13</v>
      </c>
      <c r="K1255" s="4" t="s">
        <v>9</v>
      </c>
      <c r="L1255" s="4" t="s">
        <v>10</v>
      </c>
      <c r="M1255" s="8">
        <v>3</v>
      </c>
      <c r="N1255" s="5">
        <v>91.47</v>
      </c>
      <c r="O1255" s="6">
        <v>0.05</v>
      </c>
      <c r="P1255" s="5">
        <v>45.6</v>
      </c>
      <c r="Q1255" s="5">
        <f t="shared" si="76"/>
        <v>260.68949999999995</v>
      </c>
      <c r="R1255" s="5">
        <f t="shared" si="77"/>
        <v>136.80000000000001</v>
      </c>
      <c r="S1255" s="5">
        <f t="shared" si="78"/>
        <v>123.88949999999994</v>
      </c>
      <c r="T1255" s="7">
        <f t="shared" si="79"/>
        <v>0.47523778287963253</v>
      </c>
    </row>
    <row r="1256" spans="1:20" ht="15.6">
      <c r="A1256" s="2">
        <v>5174</v>
      </c>
      <c r="B1256" s="3">
        <v>46205</v>
      </c>
      <c r="C1256" s="17">
        <f>YEAR(SalesDataTable[[#This Row],[Order Date]])</f>
        <v>2026</v>
      </c>
      <c r="D1256" s="19" t="str">
        <f>"Q"&amp;ROUNDUP(MONTH(SalesDataTable[[#This Row],[Order Date]])/3,0)</f>
        <v>Q3</v>
      </c>
      <c r="E1256" s="17">
        <f>MONTH(SalesDataTable[[#This Row],[Order Date]])</f>
        <v>7</v>
      </c>
      <c r="F1256" s="19" t="str">
        <f>TEXT(SalesDataTable[[#This Row],[Order Date]],"MMM")</f>
        <v>Jul</v>
      </c>
      <c r="G1256" s="4" t="s">
        <v>6</v>
      </c>
      <c r="H1256" s="4" t="s">
        <v>41</v>
      </c>
      <c r="I1256" s="4" t="s">
        <v>19</v>
      </c>
      <c r="J1256" s="4" t="s">
        <v>13</v>
      </c>
      <c r="K1256" s="4" t="s">
        <v>14</v>
      </c>
      <c r="L1256" s="4" t="s">
        <v>32</v>
      </c>
      <c r="M1256" s="8">
        <v>1</v>
      </c>
      <c r="N1256" s="5">
        <v>45.92</v>
      </c>
      <c r="O1256" s="6">
        <v>0.05</v>
      </c>
      <c r="P1256" s="5">
        <v>17.91</v>
      </c>
      <c r="Q1256" s="5">
        <f t="shared" si="76"/>
        <v>43.624000000000002</v>
      </c>
      <c r="R1256" s="5">
        <f t="shared" si="77"/>
        <v>17.91</v>
      </c>
      <c r="S1256" s="5">
        <f t="shared" si="78"/>
        <v>25.714000000000002</v>
      </c>
      <c r="T1256" s="7">
        <f t="shared" si="79"/>
        <v>0.58944617641665142</v>
      </c>
    </row>
    <row r="1257" spans="1:20" ht="15.6">
      <c r="A1257" s="2">
        <v>727</v>
      </c>
      <c r="B1257" s="3">
        <v>46206</v>
      </c>
      <c r="C1257" s="17">
        <f>YEAR(SalesDataTable[[#This Row],[Order Date]])</f>
        <v>2026</v>
      </c>
      <c r="D1257" s="19" t="str">
        <f>"Q"&amp;ROUNDUP(MONTH(SalesDataTable[[#This Row],[Order Date]])/3,0)</f>
        <v>Q3</v>
      </c>
      <c r="E1257" s="17">
        <f>MONTH(SalesDataTable[[#This Row],[Order Date]])</f>
        <v>7</v>
      </c>
      <c r="F1257" s="19" t="str">
        <f>TEXT(SalesDataTable[[#This Row],[Order Date]],"MMM")</f>
        <v>Jul</v>
      </c>
      <c r="G1257" s="4" t="s">
        <v>20</v>
      </c>
      <c r="H1257" s="4" t="s">
        <v>21</v>
      </c>
      <c r="I1257" s="4" t="s">
        <v>19</v>
      </c>
      <c r="J1257" s="4" t="s">
        <v>13</v>
      </c>
      <c r="K1257" s="4" t="s">
        <v>34</v>
      </c>
      <c r="L1257" s="4" t="s">
        <v>42</v>
      </c>
      <c r="M1257" s="8">
        <v>1</v>
      </c>
      <c r="N1257" s="5">
        <v>36.01</v>
      </c>
      <c r="O1257" s="6">
        <v>0</v>
      </c>
      <c r="P1257" s="5">
        <v>14.11</v>
      </c>
      <c r="Q1257" s="5">
        <f t="shared" si="76"/>
        <v>36.01</v>
      </c>
      <c r="R1257" s="5">
        <f t="shared" si="77"/>
        <v>14.11</v>
      </c>
      <c r="S1257" s="5">
        <f t="shared" si="78"/>
        <v>21.9</v>
      </c>
      <c r="T1257" s="7">
        <f t="shared" si="79"/>
        <v>0.60816439877811723</v>
      </c>
    </row>
    <row r="1258" spans="1:20" ht="15.6">
      <c r="A1258" s="2">
        <v>1546</v>
      </c>
      <c r="B1258" s="3">
        <v>46206</v>
      </c>
      <c r="C1258" s="17">
        <f>YEAR(SalesDataTable[[#This Row],[Order Date]])</f>
        <v>2026</v>
      </c>
      <c r="D1258" s="19" t="str">
        <f>"Q"&amp;ROUNDUP(MONTH(SalesDataTable[[#This Row],[Order Date]])/3,0)</f>
        <v>Q3</v>
      </c>
      <c r="E1258" s="17">
        <f>MONTH(SalesDataTable[[#This Row],[Order Date]])</f>
        <v>7</v>
      </c>
      <c r="F1258" s="19" t="str">
        <f>TEXT(SalesDataTable[[#This Row],[Order Date]],"MMM")</f>
        <v>Jul</v>
      </c>
      <c r="G1258" s="4" t="s">
        <v>20</v>
      </c>
      <c r="H1258" s="4" t="s">
        <v>47</v>
      </c>
      <c r="I1258" s="4" t="s">
        <v>2</v>
      </c>
      <c r="J1258" s="4" t="s">
        <v>16</v>
      </c>
      <c r="K1258" s="4" t="s">
        <v>14</v>
      </c>
      <c r="L1258" s="4" t="s">
        <v>48</v>
      </c>
      <c r="M1258" s="8">
        <v>1</v>
      </c>
      <c r="N1258" s="5">
        <v>165.8</v>
      </c>
      <c r="O1258" s="6">
        <v>0.1</v>
      </c>
      <c r="P1258" s="5">
        <v>88.32</v>
      </c>
      <c r="Q1258" s="5">
        <f t="shared" si="76"/>
        <v>149.22000000000003</v>
      </c>
      <c r="R1258" s="5">
        <f t="shared" si="77"/>
        <v>88.32</v>
      </c>
      <c r="S1258" s="5">
        <f t="shared" si="78"/>
        <v>60.900000000000034</v>
      </c>
      <c r="T1258" s="7">
        <f t="shared" si="79"/>
        <v>0.40812223562525146</v>
      </c>
    </row>
    <row r="1259" spans="1:20" ht="15.6">
      <c r="A1259" s="2">
        <v>3610</v>
      </c>
      <c r="B1259" s="3">
        <v>46206</v>
      </c>
      <c r="C1259" s="17">
        <f>YEAR(SalesDataTable[[#This Row],[Order Date]])</f>
        <v>2026</v>
      </c>
      <c r="D1259" s="19" t="str">
        <f>"Q"&amp;ROUNDUP(MONTH(SalesDataTable[[#This Row],[Order Date]])/3,0)</f>
        <v>Q3</v>
      </c>
      <c r="E1259" s="17">
        <f>MONTH(SalesDataTable[[#This Row],[Order Date]])</f>
        <v>7</v>
      </c>
      <c r="F1259" s="19" t="str">
        <f>TEXT(SalesDataTable[[#This Row],[Order Date]],"MMM")</f>
        <v>Jul</v>
      </c>
      <c r="G1259" s="4" t="s">
        <v>11</v>
      </c>
      <c r="H1259" s="4" t="s">
        <v>12</v>
      </c>
      <c r="I1259" s="4" t="s">
        <v>8</v>
      </c>
      <c r="J1259" s="4" t="s">
        <v>16</v>
      </c>
      <c r="K1259" s="4" t="s">
        <v>34</v>
      </c>
      <c r="L1259" s="4" t="s">
        <v>35</v>
      </c>
      <c r="M1259" s="8">
        <v>5</v>
      </c>
      <c r="N1259" s="5">
        <v>40.36</v>
      </c>
      <c r="O1259" s="6">
        <v>0.15</v>
      </c>
      <c r="P1259" s="5">
        <v>14.57</v>
      </c>
      <c r="Q1259" s="5">
        <f t="shared" si="76"/>
        <v>171.53</v>
      </c>
      <c r="R1259" s="5">
        <f t="shared" si="77"/>
        <v>72.849999999999994</v>
      </c>
      <c r="S1259" s="5">
        <f t="shared" si="78"/>
        <v>98.68</v>
      </c>
      <c r="T1259" s="7">
        <f t="shared" si="79"/>
        <v>0.57529295167026184</v>
      </c>
    </row>
    <row r="1260" spans="1:20" ht="15.6">
      <c r="A1260" s="2">
        <v>3931</v>
      </c>
      <c r="B1260" s="3">
        <v>46206</v>
      </c>
      <c r="C1260" s="17">
        <f>YEAR(SalesDataTable[[#This Row],[Order Date]])</f>
        <v>2026</v>
      </c>
      <c r="D1260" s="19" t="str">
        <f>"Q"&amp;ROUNDUP(MONTH(SalesDataTable[[#This Row],[Order Date]])/3,0)</f>
        <v>Q3</v>
      </c>
      <c r="E1260" s="17">
        <f>MONTH(SalesDataTable[[#This Row],[Order Date]])</f>
        <v>7</v>
      </c>
      <c r="F1260" s="19" t="str">
        <f>TEXT(SalesDataTable[[#This Row],[Order Date]],"MMM")</f>
        <v>Jul</v>
      </c>
      <c r="G1260" s="4" t="s">
        <v>11</v>
      </c>
      <c r="H1260" s="4" t="s">
        <v>52</v>
      </c>
      <c r="I1260" s="4" t="s">
        <v>8</v>
      </c>
      <c r="J1260" s="4" t="s">
        <v>16</v>
      </c>
      <c r="K1260" s="4" t="s">
        <v>9</v>
      </c>
      <c r="L1260" s="4" t="s">
        <v>17</v>
      </c>
      <c r="M1260" s="8">
        <v>12</v>
      </c>
      <c r="N1260" s="5">
        <v>143.77000000000001</v>
      </c>
      <c r="O1260" s="6">
        <v>0.1</v>
      </c>
      <c r="P1260" s="5">
        <v>81.680000000000007</v>
      </c>
      <c r="Q1260" s="5">
        <f t="shared" si="76"/>
        <v>1552.7160000000003</v>
      </c>
      <c r="R1260" s="5">
        <f t="shared" si="77"/>
        <v>980.16000000000008</v>
      </c>
      <c r="S1260" s="5">
        <f t="shared" si="78"/>
        <v>572.55600000000027</v>
      </c>
      <c r="T1260" s="7">
        <f t="shared" si="79"/>
        <v>0.3687448316369511</v>
      </c>
    </row>
    <row r="1261" spans="1:20" ht="15.6">
      <c r="A1261" s="2">
        <v>3942</v>
      </c>
      <c r="B1261" s="3">
        <v>46206</v>
      </c>
      <c r="C1261" s="17">
        <f>YEAR(SalesDataTable[[#This Row],[Order Date]])</f>
        <v>2026</v>
      </c>
      <c r="D1261" s="19" t="str">
        <f>"Q"&amp;ROUNDUP(MONTH(SalesDataTable[[#This Row],[Order Date]])/3,0)</f>
        <v>Q3</v>
      </c>
      <c r="E1261" s="17">
        <f>MONTH(SalesDataTable[[#This Row],[Order Date]])</f>
        <v>7</v>
      </c>
      <c r="F1261" s="19" t="str">
        <f>TEXT(SalesDataTable[[#This Row],[Order Date]],"MMM")</f>
        <v>Jul</v>
      </c>
      <c r="G1261" s="4" t="s">
        <v>6</v>
      </c>
      <c r="H1261" s="4" t="s">
        <v>43</v>
      </c>
      <c r="I1261" s="4" t="s">
        <v>2</v>
      </c>
      <c r="J1261" s="4" t="s">
        <v>13</v>
      </c>
      <c r="K1261" s="4" t="s">
        <v>9</v>
      </c>
      <c r="L1261" s="4" t="s">
        <v>46</v>
      </c>
      <c r="M1261" s="8">
        <v>2</v>
      </c>
      <c r="N1261" s="5">
        <v>70.5</v>
      </c>
      <c r="O1261" s="6">
        <v>0</v>
      </c>
      <c r="P1261" s="5">
        <v>32.51</v>
      </c>
      <c r="Q1261" s="5">
        <f t="shared" si="76"/>
        <v>141</v>
      </c>
      <c r="R1261" s="5">
        <f t="shared" si="77"/>
        <v>65.02</v>
      </c>
      <c r="S1261" s="5">
        <f t="shared" si="78"/>
        <v>75.98</v>
      </c>
      <c r="T1261" s="7">
        <f t="shared" si="79"/>
        <v>0.53886524822695037</v>
      </c>
    </row>
    <row r="1262" spans="1:20" ht="15.6">
      <c r="A1262" s="2">
        <v>4165</v>
      </c>
      <c r="B1262" s="3">
        <v>46206</v>
      </c>
      <c r="C1262" s="17">
        <f>YEAR(SalesDataTable[[#This Row],[Order Date]])</f>
        <v>2026</v>
      </c>
      <c r="D1262" s="19" t="str">
        <f>"Q"&amp;ROUNDUP(MONTH(SalesDataTable[[#This Row],[Order Date]])/3,0)</f>
        <v>Q3</v>
      </c>
      <c r="E1262" s="17">
        <f>MONTH(SalesDataTable[[#This Row],[Order Date]])</f>
        <v>7</v>
      </c>
      <c r="F1262" s="19" t="str">
        <f>TEXT(SalesDataTable[[#This Row],[Order Date]],"MMM")</f>
        <v>Jul</v>
      </c>
      <c r="G1262" s="4" t="s">
        <v>6</v>
      </c>
      <c r="H1262" s="4" t="s">
        <v>49</v>
      </c>
      <c r="I1262" s="4" t="s">
        <v>2</v>
      </c>
      <c r="J1262" s="4" t="s">
        <v>13</v>
      </c>
      <c r="K1262" s="4" t="s">
        <v>9</v>
      </c>
      <c r="L1262" s="4" t="s">
        <v>37</v>
      </c>
      <c r="M1262" s="8">
        <v>2</v>
      </c>
      <c r="N1262" s="5">
        <v>152.88999999999999</v>
      </c>
      <c r="O1262" s="6">
        <v>0</v>
      </c>
      <c r="P1262" s="5">
        <v>81.34</v>
      </c>
      <c r="Q1262" s="5">
        <f t="shared" si="76"/>
        <v>305.77999999999997</v>
      </c>
      <c r="R1262" s="5">
        <f t="shared" si="77"/>
        <v>162.68</v>
      </c>
      <c r="S1262" s="5">
        <f t="shared" si="78"/>
        <v>143.09999999999997</v>
      </c>
      <c r="T1262" s="7">
        <f t="shared" si="79"/>
        <v>0.46798351756164558</v>
      </c>
    </row>
    <row r="1263" spans="1:20" ht="15.6">
      <c r="A1263" s="2">
        <v>1149</v>
      </c>
      <c r="B1263" s="3">
        <v>46207</v>
      </c>
      <c r="C1263" s="17">
        <f>YEAR(SalesDataTable[[#This Row],[Order Date]])</f>
        <v>2026</v>
      </c>
      <c r="D1263" s="19" t="str">
        <f>"Q"&amp;ROUNDUP(MONTH(SalesDataTable[[#This Row],[Order Date]])/3,0)</f>
        <v>Q3</v>
      </c>
      <c r="E1263" s="17">
        <f>MONTH(SalesDataTable[[#This Row],[Order Date]])</f>
        <v>7</v>
      </c>
      <c r="F1263" s="19" t="str">
        <f>TEXT(SalesDataTable[[#This Row],[Order Date]],"MMM")</f>
        <v>Jul</v>
      </c>
      <c r="G1263" s="4" t="s">
        <v>0</v>
      </c>
      <c r="H1263" s="4" t="s">
        <v>50</v>
      </c>
      <c r="I1263" s="4" t="s">
        <v>2</v>
      </c>
      <c r="J1263" s="4" t="s">
        <v>13</v>
      </c>
      <c r="K1263" s="4" t="s">
        <v>4</v>
      </c>
      <c r="L1263" s="4" t="s">
        <v>5</v>
      </c>
      <c r="M1263" s="8">
        <v>2</v>
      </c>
      <c r="N1263" s="5">
        <v>81.900000000000006</v>
      </c>
      <c r="O1263" s="6">
        <v>0</v>
      </c>
      <c r="P1263" s="5">
        <v>42.61</v>
      </c>
      <c r="Q1263" s="5">
        <f t="shared" si="76"/>
        <v>163.80000000000001</v>
      </c>
      <c r="R1263" s="5">
        <f t="shared" si="77"/>
        <v>85.22</v>
      </c>
      <c r="S1263" s="5">
        <f t="shared" si="78"/>
        <v>78.580000000000013</v>
      </c>
      <c r="T1263" s="7">
        <f t="shared" si="79"/>
        <v>0.47973137973137975</v>
      </c>
    </row>
    <row r="1264" spans="1:20" ht="15.6">
      <c r="A1264" s="2">
        <v>1310</v>
      </c>
      <c r="B1264" s="3">
        <v>46207</v>
      </c>
      <c r="C1264" s="17">
        <f>YEAR(SalesDataTable[[#This Row],[Order Date]])</f>
        <v>2026</v>
      </c>
      <c r="D1264" s="19" t="str">
        <f>"Q"&amp;ROUNDUP(MONTH(SalesDataTable[[#This Row],[Order Date]])/3,0)</f>
        <v>Q3</v>
      </c>
      <c r="E1264" s="17">
        <f>MONTH(SalesDataTable[[#This Row],[Order Date]])</f>
        <v>7</v>
      </c>
      <c r="F1264" s="19" t="str">
        <f>TEXT(SalesDataTable[[#This Row],[Order Date]],"MMM")</f>
        <v>Jul</v>
      </c>
      <c r="G1264" s="4" t="s">
        <v>11</v>
      </c>
      <c r="H1264" s="4" t="s">
        <v>39</v>
      </c>
      <c r="I1264" s="4" t="s">
        <v>19</v>
      </c>
      <c r="J1264" s="4" t="s">
        <v>13</v>
      </c>
      <c r="K1264" s="4" t="s">
        <v>4</v>
      </c>
      <c r="L1264" s="4" t="s">
        <v>30</v>
      </c>
      <c r="M1264" s="8">
        <v>1</v>
      </c>
      <c r="N1264" s="5">
        <v>103.58</v>
      </c>
      <c r="O1264" s="6">
        <v>0</v>
      </c>
      <c r="P1264" s="5">
        <v>51.94</v>
      </c>
      <c r="Q1264" s="5">
        <f t="shared" si="76"/>
        <v>103.58</v>
      </c>
      <c r="R1264" s="5">
        <f t="shared" si="77"/>
        <v>51.94</v>
      </c>
      <c r="S1264" s="5">
        <f t="shared" si="78"/>
        <v>51.64</v>
      </c>
      <c r="T1264" s="7">
        <f t="shared" si="79"/>
        <v>0.49855184398532537</v>
      </c>
    </row>
    <row r="1265" spans="1:20" ht="15.6">
      <c r="A1265" s="2">
        <v>2352</v>
      </c>
      <c r="B1265" s="3">
        <v>46207</v>
      </c>
      <c r="C1265" s="17">
        <f>YEAR(SalesDataTable[[#This Row],[Order Date]])</f>
        <v>2026</v>
      </c>
      <c r="D1265" s="19" t="str">
        <f>"Q"&amp;ROUNDUP(MONTH(SalesDataTable[[#This Row],[Order Date]])/3,0)</f>
        <v>Q3</v>
      </c>
      <c r="E1265" s="17">
        <f>MONTH(SalesDataTable[[#This Row],[Order Date]])</f>
        <v>7</v>
      </c>
      <c r="F1265" s="19" t="str">
        <f>TEXT(SalesDataTable[[#This Row],[Order Date]],"MMM")</f>
        <v>Jul</v>
      </c>
      <c r="G1265" s="4" t="s">
        <v>11</v>
      </c>
      <c r="H1265" s="4" t="s">
        <v>18</v>
      </c>
      <c r="I1265" s="4" t="s">
        <v>8</v>
      </c>
      <c r="J1265" s="4" t="s">
        <v>3</v>
      </c>
      <c r="K1265" s="4" t="s">
        <v>9</v>
      </c>
      <c r="L1265" s="4" t="s">
        <v>46</v>
      </c>
      <c r="M1265" s="8">
        <v>4</v>
      </c>
      <c r="N1265" s="5">
        <v>69.7</v>
      </c>
      <c r="O1265" s="6">
        <v>0.1</v>
      </c>
      <c r="P1265" s="5">
        <v>32.799999999999997</v>
      </c>
      <c r="Q1265" s="5">
        <f t="shared" si="76"/>
        <v>250.92000000000002</v>
      </c>
      <c r="R1265" s="5">
        <f t="shared" si="77"/>
        <v>131.19999999999999</v>
      </c>
      <c r="S1265" s="5">
        <f t="shared" si="78"/>
        <v>119.72000000000003</v>
      </c>
      <c r="T1265" s="7">
        <f t="shared" si="79"/>
        <v>0.47712418300653603</v>
      </c>
    </row>
    <row r="1266" spans="1:20" ht="15.6">
      <c r="A1266" s="2">
        <v>2547</v>
      </c>
      <c r="B1266" s="3">
        <v>46207</v>
      </c>
      <c r="C1266" s="17">
        <f>YEAR(SalesDataTable[[#This Row],[Order Date]])</f>
        <v>2026</v>
      </c>
      <c r="D1266" s="19" t="str">
        <f>"Q"&amp;ROUNDUP(MONTH(SalesDataTable[[#This Row],[Order Date]])/3,0)</f>
        <v>Q3</v>
      </c>
      <c r="E1266" s="17">
        <f>MONTH(SalesDataTable[[#This Row],[Order Date]])</f>
        <v>7</v>
      </c>
      <c r="F1266" s="19" t="str">
        <f>TEXT(SalesDataTable[[#This Row],[Order Date]],"MMM")</f>
        <v>Jul</v>
      </c>
      <c r="G1266" s="4" t="s">
        <v>6</v>
      </c>
      <c r="H1266" s="4" t="s">
        <v>43</v>
      </c>
      <c r="I1266" s="4" t="s">
        <v>2</v>
      </c>
      <c r="J1266" s="4" t="s">
        <v>16</v>
      </c>
      <c r="K1266" s="4" t="s">
        <v>34</v>
      </c>
      <c r="L1266" s="4" t="s">
        <v>35</v>
      </c>
      <c r="M1266" s="8">
        <v>1</v>
      </c>
      <c r="N1266" s="5">
        <v>40.549999999999997</v>
      </c>
      <c r="O1266" s="6">
        <v>0.05</v>
      </c>
      <c r="P1266" s="5">
        <v>14.44</v>
      </c>
      <c r="Q1266" s="5">
        <f t="shared" si="76"/>
        <v>38.522499999999994</v>
      </c>
      <c r="R1266" s="5">
        <f t="shared" si="77"/>
        <v>14.44</v>
      </c>
      <c r="S1266" s="5">
        <f t="shared" si="78"/>
        <v>24.082499999999996</v>
      </c>
      <c r="T1266" s="7">
        <f t="shared" si="79"/>
        <v>0.62515413070283599</v>
      </c>
    </row>
    <row r="1267" spans="1:20" ht="15.6">
      <c r="A1267" s="2">
        <v>2720</v>
      </c>
      <c r="B1267" s="3">
        <v>46207</v>
      </c>
      <c r="C1267" s="17">
        <f>YEAR(SalesDataTable[[#This Row],[Order Date]])</f>
        <v>2026</v>
      </c>
      <c r="D1267" s="19" t="str">
        <f>"Q"&amp;ROUNDUP(MONTH(SalesDataTable[[#This Row],[Order Date]])/3,0)</f>
        <v>Q3</v>
      </c>
      <c r="E1267" s="17">
        <f>MONTH(SalesDataTable[[#This Row],[Order Date]])</f>
        <v>7</v>
      </c>
      <c r="F1267" s="19" t="str">
        <f>TEXT(SalesDataTable[[#This Row],[Order Date]],"MMM")</f>
        <v>Jul</v>
      </c>
      <c r="G1267" s="4" t="s">
        <v>20</v>
      </c>
      <c r="H1267" s="4" t="s">
        <v>33</v>
      </c>
      <c r="I1267" s="4" t="s">
        <v>2</v>
      </c>
      <c r="J1267" s="4" t="s">
        <v>13</v>
      </c>
      <c r="K1267" s="4" t="s">
        <v>9</v>
      </c>
      <c r="L1267" s="4" t="s">
        <v>17</v>
      </c>
      <c r="M1267" s="8">
        <v>2</v>
      </c>
      <c r="N1267" s="5">
        <v>145.88999999999999</v>
      </c>
      <c r="O1267" s="6">
        <v>0</v>
      </c>
      <c r="P1267" s="5">
        <v>80.709999999999994</v>
      </c>
      <c r="Q1267" s="5">
        <f t="shared" si="76"/>
        <v>291.77999999999997</v>
      </c>
      <c r="R1267" s="5">
        <f t="shared" si="77"/>
        <v>161.41999999999999</v>
      </c>
      <c r="S1267" s="5">
        <f t="shared" si="78"/>
        <v>130.35999999999999</v>
      </c>
      <c r="T1267" s="7">
        <f t="shared" si="79"/>
        <v>0.4467749674412228</v>
      </c>
    </row>
    <row r="1268" spans="1:20" ht="15.6">
      <c r="A1268" s="2">
        <v>3591</v>
      </c>
      <c r="B1268" s="3">
        <v>46207</v>
      </c>
      <c r="C1268" s="17">
        <f>YEAR(SalesDataTable[[#This Row],[Order Date]])</f>
        <v>2026</v>
      </c>
      <c r="D1268" s="19" t="str">
        <f>"Q"&amp;ROUNDUP(MONTH(SalesDataTable[[#This Row],[Order Date]])/3,0)</f>
        <v>Q3</v>
      </c>
      <c r="E1268" s="17">
        <f>MONTH(SalesDataTable[[#This Row],[Order Date]])</f>
        <v>7</v>
      </c>
      <c r="F1268" s="19" t="str">
        <f>TEXT(SalesDataTable[[#This Row],[Order Date]],"MMM")</f>
        <v>Jul</v>
      </c>
      <c r="G1268" s="4" t="s">
        <v>20</v>
      </c>
      <c r="H1268" s="4" t="s">
        <v>47</v>
      </c>
      <c r="I1268" s="4" t="s">
        <v>2</v>
      </c>
      <c r="J1268" s="4" t="s">
        <v>3</v>
      </c>
      <c r="K1268" s="4" t="s">
        <v>14</v>
      </c>
      <c r="L1268" s="4" t="s">
        <v>48</v>
      </c>
      <c r="M1268" s="8">
        <v>1</v>
      </c>
      <c r="N1268" s="5">
        <v>163.25</v>
      </c>
      <c r="O1268" s="6">
        <v>0</v>
      </c>
      <c r="P1268" s="5">
        <v>89.71</v>
      </c>
      <c r="Q1268" s="5">
        <f t="shared" si="76"/>
        <v>163.25</v>
      </c>
      <c r="R1268" s="5">
        <f t="shared" si="77"/>
        <v>89.71</v>
      </c>
      <c r="S1268" s="5">
        <f t="shared" si="78"/>
        <v>73.540000000000006</v>
      </c>
      <c r="T1268" s="7">
        <f t="shared" si="79"/>
        <v>0.45047473200612559</v>
      </c>
    </row>
    <row r="1269" spans="1:20" ht="15.6">
      <c r="A1269" s="2">
        <v>3819</v>
      </c>
      <c r="B1269" s="3">
        <v>46207</v>
      </c>
      <c r="C1269" s="17">
        <f>YEAR(SalesDataTable[[#This Row],[Order Date]])</f>
        <v>2026</v>
      </c>
      <c r="D1269" s="19" t="str">
        <f>"Q"&amp;ROUNDUP(MONTH(SalesDataTable[[#This Row],[Order Date]])/3,0)</f>
        <v>Q3</v>
      </c>
      <c r="E1269" s="17">
        <f>MONTH(SalesDataTable[[#This Row],[Order Date]])</f>
        <v>7</v>
      </c>
      <c r="F1269" s="19" t="str">
        <f>TEXT(SalesDataTable[[#This Row],[Order Date]],"MMM")</f>
        <v>Jul</v>
      </c>
      <c r="G1269" s="4" t="s">
        <v>6</v>
      </c>
      <c r="H1269" s="4" t="s">
        <v>7</v>
      </c>
      <c r="I1269" s="4" t="s">
        <v>2</v>
      </c>
      <c r="J1269" s="4" t="s">
        <v>3</v>
      </c>
      <c r="K1269" s="4" t="s">
        <v>34</v>
      </c>
      <c r="L1269" s="4" t="s">
        <v>35</v>
      </c>
      <c r="M1269" s="8">
        <v>1</v>
      </c>
      <c r="N1269" s="5">
        <v>40.39</v>
      </c>
      <c r="O1269" s="6">
        <v>0.1</v>
      </c>
      <c r="P1269" s="5">
        <v>14.38</v>
      </c>
      <c r="Q1269" s="5">
        <f t="shared" si="76"/>
        <v>36.350999999999999</v>
      </c>
      <c r="R1269" s="5">
        <f t="shared" si="77"/>
        <v>14.38</v>
      </c>
      <c r="S1269" s="5">
        <f t="shared" si="78"/>
        <v>21.970999999999997</v>
      </c>
      <c r="T1269" s="7">
        <f t="shared" si="79"/>
        <v>0.60441253335534095</v>
      </c>
    </row>
    <row r="1270" spans="1:20" ht="15.6">
      <c r="A1270" s="2">
        <v>4869</v>
      </c>
      <c r="B1270" s="3">
        <v>46207</v>
      </c>
      <c r="C1270" s="17">
        <f>YEAR(SalesDataTable[[#This Row],[Order Date]])</f>
        <v>2026</v>
      </c>
      <c r="D1270" s="19" t="str">
        <f>"Q"&amp;ROUNDUP(MONTH(SalesDataTable[[#This Row],[Order Date]])/3,0)</f>
        <v>Q3</v>
      </c>
      <c r="E1270" s="17">
        <f>MONTH(SalesDataTable[[#This Row],[Order Date]])</f>
        <v>7</v>
      </c>
      <c r="F1270" s="19" t="str">
        <f>TEXT(SalesDataTable[[#This Row],[Order Date]],"MMM")</f>
        <v>Jul</v>
      </c>
      <c r="G1270" s="4" t="s">
        <v>0</v>
      </c>
      <c r="H1270" s="4" t="s">
        <v>50</v>
      </c>
      <c r="I1270" s="4" t="s">
        <v>19</v>
      </c>
      <c r="J1270" s="4" t="s">
        <v>3</v>
      </c>
      <c r="K1270" s="4" t="s">
        <v>23</v>
      </c>
      <c r="L1270" s="4" t="s">
        <v>29</v>
      </c>
      <c r="M1270" s="8">
        <v>1</v>
      </c>
      <c r="N1270" s="5">
        <v>200.22</v>
      </c>
      <c r="O1270" s="6">
        <v>0</v>
      </c>
      <c r="P1270" s="5">
        <v>104.38</v>
      </c>
      <c r="Q1270" s="5">
        <f t="shared" si="76"/>
        <v>200.22</v>
      </c>
      <c r="R1270" s="5">
        <f t="shared" si="77"/>
        <v>104.38</v>
      </c>
      <c r="S1270" s="5">
        <f t="shared" si="78"/>
        <v>95.84</v>
      </c>
      <c r="T1270" s="7">
        <f t="shared" si="79"/>
        <v>0.47867345919488563</v>
      </c>
    </row>
    <row r="1271" spans="1:20" ht="15.6">
      <c r="A1271" s="2">
        <v>4940</v>
      </c>
      <c r="B1271" s="3">
        <v>46207</v>
      </c>
      <c r="C1271" s="17">
        <f>YEAR(SalesDataTable[[#This Row],[Order Date]])</f>
        <v>2026</v>
      </c>
      <c r="D1271" s="19" t="str">
        <f>"Q"&amp;ROUNDUP(MONTH(SalesDataTable[[#This Row],[Order Date]])/3,0)</f>
        <v>Q3</v>
      </c>
      <c r="E1271" s="17">
        <f>MONTH(SalesDataTable[[#This Row],[Order Date]])</f>
        <v>7</v>
      </c>
      <c r="F1271" s="19" t="str">
        <f>TEXT(SalesDataTable[[#This Row],[Order Date]],"MMM")</f>
        <v>Jul</v>
      </c>
      <c r="G1271" s="4" t="s">
        <v>6</v>
      </c>
      <c r="H1271" s="4" t="s">
        <v>27</v>
      </c>
      <c r="I1271" s="4" t="s">
        <v>2</v>
      </c>
      <c r="J1271" s="4" t="s">
        <v>3</v>
      </c>
      <c r="K1271" s="4" t="s">
        <v>14</v>
      </c>
      <c r="L1271" s="4" t="s">
        <v>48</v>
      </c>
      <c r="M1271" s="8">
        <v>1</v>
      </c>
      <c r="N1271" s="5">
        <v>164.78</v>
      </c>
      <c r="O1271" s="6">
        <v>0.1</v>
      </c>
      <c r="P1271" s="5">
        <v>88.72</v>
      </c>
      <c r="Q1271" s="5">
        <f t="shared" si="76"/>
        <v>148.30199999999999</v>
      </c>
      <c r="R1271" s="5">
        <f t="shared" si="77"/>
        <v>88.72</v>
      </c>
      <c r="S1271" s="5">
        <f t="shared" si="78"/>
        <v>59.581999999999994</v>
      </c>
      <c r="T1271" s="7">
        <f t="shared" si="79"/>
        <v>0.4017612709201494</v>
      </c>
    </row>
    <row r="1272" spans="1:20" ht="15.6">
      <c r="A1272" s="2">
        <v>5164</v>
      </c>
      <c r="B1272" s="3">
        <v>46207</v>
      </c>
      <c r="C1272" s="17">
        <f>YEAR(SalesDataTable[[#This Row],[Order Date]])</f>
        <v>2026</v>
      </c>
      <c r="D1272" s="19" t="str">
        <f>"Q"&amp;ROUNDUP(MONTH(SalesDataTable[[#This Row],[Order Date]])/3,0)</f>
        <v>Q3</v>
      </c>
      <c r="E1272" s="17">
        <f>MONTH(SalesDataTable[[#This Row],[Order Date]])</f>
        <v>7</v>
      </c>
      <c r="F1272" s="19" t="str">
        <f>TEXT(SalesDataTable[[#This Row],[Order Date]],"MMM")</f>
        <v>Jul</v>
      </c>
      <c r="G1272" s="4" t="s">
        <v>6</v>
      </c>
      <c r="H1272" s="4" t="s">
        <v>49</v>
      </c>
      <c r="I1272" s="4" t="s">
        <v>2</v>
      </c>
      <c r="J1272" s="4" t="s">
        <v>3</v>
      </c>
      <c r="K1272" s="4" t="s">
        <v>9</v>
      </c>
      <c r="L1272" s="4" t="s">
        <v>17</v>
      </c>
      <c r="M1272" s="8">
        <v>4</v>
      </c>
      <c r="N1272" s="5">
        <v>142.86000000000001</v>
      </c>
      <c r="O1272" s="6">
        <v>0</v>
      </c>
      <c r="P1272" s="5">
        <v>81.62</v>
      </c>
      <c r="Q1272" s="5">
        <f t="shared" si="76"/>
        <v>571.44000000000005</v>
      </c>
      <c r="R1272" s="5">
        <f t="shared" si="77"/>
        <v>326.48</v>
      </c>
      <c r="S1272" s="5">
        <f t="shared" si="78"/>
        <v>244.96000000000004</v>
      </c>
      <c r="T1272" s="7">
        <f t="shared" si="79"/>
        <v>0.42867142657146862</v>
      </c>
    </row>
    <row r="1273" spans="1:20" ht="15.6">
      <c r="A1273" s="2">
        <v>659</v>
      </c>
      <c r="B1273" s="3">
        <v>46208</v>
      </c>
      <c r="C1273" s="17">
        <f>YEAR(SalesDataTable[[#This Row],[Order Date]])</f>
        <v>2026</v>
      </c>
      <c r="D1273" s="19" t="str">
        <f>"Q"&amp;ROUNDUP(MONTH(SalesDataTable[[#This Row],[Order Date]])/3,0)</f>
        <v>Q3</v>
      </c>
      <c r="E1273" s="17">
        <f>MONTH(SalesDataTable[[#This Row],[Order Date]])</f>
        <v>7</v>
      </c>
      <c r="F1273" s="19" t="str">
        <f>TEXT(SalesDataTable[[#This Row],[Order Date]],"MMM")</f>
        <v>Jul</v>
      </c>
      <c r="G1273" s="4" t="s">
        <v>20</v>
      </c>
      <c r="H1273" s="4" t="s">
        <v>47</v>
      </c>
      <c r="I1273" s="4" t="s">
        <v>28</v>
      </c>
      <c r="J1273" s="4" t="s">
        <v>16</v>
      </c>
      <c r="K1273" s="4" t="s">
        <v>4</v>
      </c>
      <c r="L1273" s="4" t="s">
        <v>26</v>
      </c>
      <c r="M1273" s="8">
        <v>1</v>
      </c>
      <c r="N1273" s="5">
        <v>41.18</v>
      </c>
      <c r="O1273" s="6">
        <v>0</v>
      </c>
      <c r="P1273" s="5">
        <v>16.25</v>
      </c>
      <c r="Q1273" s="5">
        <f t="shared" si="76"/>
        <v>41.18</v>
      </c>
      <c r="R1273" s="5">
        <f t="shared" si="77"/>
        <v>16.25</v>
      </c>
      <c r="S1273" s="5">
        <f t="shared" si="78"/>
        <v>24.93</v>
      </c>
      <c r="T1273" s="7">
        <f t="shared" si="79"/>
        <v>0.6053909664885867</v>
      </c>
    </row>
    <row r="1274" spans="1:20" ht="15.6">
      <c r="A1274" s="2">
        <v>969</v>
      </c>
      <c r="B1274" s="3">
        <v>46208</v>
      </c>
      <c r="C1274" s="17">
        <f>YEAR(SalesDataTable[[#This Row],[Order Date]])</f>
        <v>2026</v>
      </c>
      <c r="D1274" s="19" t="str">
        <f>"Q"&amp;ROUNDUP(MONTH(SalesDataTable[[#This Row],[Order Date]])/3,0)</f>
        <v>Q3</v>
      </c>
      <c r="E1274" s="17">
        <f>MONTH(SalesDataTable[[#This Row],[Order Date]])</f>
        <v>7</v>
      </c>
      <c r="F1274" s="19" t="str">
        <f>TEXT(SalesDataTable[[#This Row],[Order Date]],"MMM")</f>
        <v>Jul</v>
      </c>
      <c r="G1274" s="4" t="s">
        <v>6</v>
      </c>
      <c r="H1274" s="4" t="s">
        <v>41</v>
      </c>
      <c r="I1274" s="4" t="s">
        <v>8</v>
      </c>
      <c r="J1274" s="4" t="s">
        <v>16</v>
      </c>
      <c r="K1274" s="4" t="s">
        <v>34</v>
      </c>
      <c r="L1274" s="4" t="s">
        <v>42</v>
      </c>
      <c r="M1274" s="8">
        <v>12</v>
      </c>
      <c r="N1274" s="5">
        <v>35.81</v>
      </c>
      <c r="O1274" s="6">
        <v>0.15</v>
      </c>
      <c r="P1274" s="5">
        <v>14.29</v>
      </c>
      <c r="Q1274" s="5">
        <f t="shared" si="76"/>
        <v>365.262</v>
      </c>
      <c r="R1274" s="5">
        <f t="shared" si="77"/>
        <v>171.48</v>
      </c>
      <c r="S1274" s="5">
        <f t="shared" si="78"/>
        <v>193.78200000000001</v>
      </c>
      <c r="T1274" s="7">
        <f t="shared" si="79"/>
        <v>0.53052877112866936</v>
      </c>
    </row>
    <row r="1275" spans="1:20" ht="15.6">
      <c r="A1275" s="2">
        <v>1096</v>
      </c>
      <c r="B1275" s="3">
        <v>46208</v>
      </c>
      <c r="C1275" s="17">
        <f>YEAR(SalesDataTable[[#This Row],[Order Date]])</f>
        <v>2026</v>
      </c>
      <c r="D1275" s="19" t="str">
        <f>"Q"&amp;ROUNDUP(MONTH(SalesDataTable[[#This Row],[Order Date]])/3,0)</f>
        <v>Q3</v>
      </c>
      <c r="E1275" s="17">
        <f>MONTH(SalesDataTable[[#This Row],[Order Date]])</f>
        <v>7</v>
      </c>
      <c r="F1275" s="19" t="str">
        <f>TEXT(SalesDataTable[[#This Row],[Order Date]],"MMM")</f>
        <v>Jul</v>
      </c>
      <c r="G1275" s="4" t="s">
        <v>6</v>
      </c>
      <c r="H1275" s="4" t="s">
        <v>49</v>
      </c>
      <c r="I1275" s="4" t="s">
        <v>19</v>
      </c>
      <c r="J1275" s="4" t="s">
        <v>13</v>
      </c>
      <c r="K1275" s="4" t="s">
        <v>23</v>
      </c>
      <c r="L1275" s="4" t="s">
        <v>24</v>
      </c>
      <c r="M1275" s="8">
        <v>3</v>
      </c>
      <c r="N1275" s="5">
        <v>345.42</v>
      </c>
      <c r="O1275" s="6">
        <v>0</v>
      </c>
      <c r="P1275" s="5">
        <v>198.69</v>
      </c>
      <c r="Q1275" s="5">
        <f t="shared" si="76"/>
        <v>1036.26</v>
      </c>
      <c r="R1275" s="5">
        <f t="shared" si="77"/>
        <v>596.06999999999994</v>
      </c>
      <c r="S1275" s="5">
        <f t="shared" si="78"/>
        <v>440.19000000000005</v>
      </c>
      <c r="T1275" s="7">
        <f t="shared" si="79"/>
        <v>0.42478721556366167</v>
      </c>
    </row>
    <row r="1276" spans="1:20" ht="15.6">
      <c r="A1276" s="2">
        <v>1440</v>
      </c>
      <c r="B1276" s="3">
        <v>46208</v>
      </c>
      <c r="C1276" s="17">
        <f>YEAR(SalesDataTable[[#This Row],[Order Date]])</f>
        <v>2026</v>
      </c>
      <c r="D1276" s="19" t="str">
        <f>"Q"&amp;ROUNDUP(MONTH(SalesDataTable[[#This Row],[Order Date]])/3,0)</f>
        <v>Q3</v>
      </c>
      <c r="E1276" s="17">
        <f>MONTH(SalesDataTable[[#This Row],[Order Date]])</f>
        <v>7</v>
      </c>
      <c r="F1276" s="19" t="str">
        <f>TEXT(SalesDataTable[[#This Row],[Order Date]],"MMM")</f>
        <v>Jul</v>
      </c>
      <c r="G1276" s="4" t="s">
        <v>20</v>
      </c>
      <c r="H1276" s="4" t="s">
        <v>33</v>
      </c>
      <c r="I1276" s="4" t="s">
        <v>2</v>
      </c>
      <c r="J1276" s="4" t="s">
        <v>3</v>
      </c>
      <c r="K1276" s="4" t="s">
        <v>4</v>
      </c>
      <c r="L1276" s="4" t="s">
        <v>30</v>
      </c>
      <c r="M1276" s="8">
        <v>4</v>
      </c>
      <c r="N1276" s="5">
        <v>101.66</v>
      </c>
      <c r="O1276" s="6">
        <v>0.1</v>
      </c>
      <c r="P1276" s="5">
        <v>51.55</v>
      </c>
      <c r="Q1276" s="5">
        <f t="shared" si="76"/>
        <v>365.976</v>
      </c>
      <c r="R1276" s="5">
        <f t="shared" si="77"/>
        <v>206.2</v>
      </c>
      <c r="S1276" s="5">
        <f t="shared" si="78"/>
        <v>159.77600000000001</v>
      </c>
      <c r="T1276" s="7">
        <f t="shared" si="79"/>
        <v>0.43657507596126527</v>
      </c>
    </row>
    <row r="1277" spans="1:20" ht="15.6">
      <c r="A1277" s="2">
        <v>2052</v>
      </c>
      <c r="B1277" s="3">
        <v>46208</v>
      </c>
      <c r="C1277" s="17">
        <f>YEAR(SalesDataTable[[#This Row],[Order Date]])</f>
        <v>2026</v>
      </c>
      <c r="D1277" s="19" t="str">
        <f>"Q"&amp;ROUNDUP(MONTH(SalesDataTable[[#This Row],[Order Date]])/3,0)</f>
        <v>Q3</v>
      </c>
      <c r="E1277" s="17">
        <f>MONTH(SalesDataTable[[#This Row],[Order Date]])</f>
        <v>7</v>
      </c>
      <c r="F1277" s="19" t="str">
        <f>TEXT(SalesDataTable[[#This Row],[Order Date]],"MMM")</f>
        <v>Jul</v>
      </c>
      <c r="G1277" s="4" t="s">
        <v>20</v>
      </c>
      <c r="H1277" s="4" t="s">
        <v>47</v>
      </c>
      <c r="I1277" s="4" t="s">
        <v>2</v>
      </c>
      <c r="J1277" s="4" t="s">
        <v>16</v>
      </c>
      <c r="K1277" s="4" t="s">
        <v>9</v>
      </c>
      <c r="L1277" s="4" t="s">
        <v>17</v>
      </c>
      <c r="M1277" s="8">
        <v>3</v>
      </c>
      <c r="N1277" s="5">
        <v>146.88999999999999</v>
      </c>
      <c r="O1277" s="6">
        <v>0</v>
      </c>
      <c r="P1277" s="5">
        <v>77.650000000000006</v>
      </c>
      <c r="Q1277" s="5">
        <f t="shared" si="76"/>
        <v>440.66999999999996</v>
      </c>
      <c r="R1277" s="5">
        <f t="shared" si="77"/>
        <v>232.95000000000002</v>
      </c>
      <c r="S1277" s="5">
        <f t="shared" si="78"/>
        <v>207.71999999999994</v>
      </c>
      <c r="T1277" s="7">
        <f t="shared" si="79"/>
        <v>0.47137313636054179</v>
      </c>
    </row>
    <row r="1278" spans="1:20" ht="15.6">
      <c r="A1278" s="2">
        <v>2096</v>
      </c>
      <c r="B1278" s="3">
        <v>46208</v>
      </c>
      <c r="C1278" s="17">
        <f>YEAR(SalesDataTable[[#This Row],[Order Date]])</f>
        <v>2026</v>
      </c>
      <c r="D1278" s="19" t="str">
        <f>"Q"&amp;ROUNDUP(MONTH(SalesDataTable[[#This Row],[Order Date]])/3,0)</f>
        <v>Q3</v>
      </c>
      <c r="E1278" s="17">
        <f>MONTH(SalesDataTable[[#This Row],[Order Date]])</f>
        <v>7</v>
      </c>
      <c r="F1278" s="19" t="str">
        <f>TEXT(SalesDataTable[[#This Row],[Order Date]],"MMM")</f>
        <v>Jul</v>
      </c>
      <c r="G1278" s="4" t="s">
        <v>20</v>
      </c>
      <c r="H1278" s="4" t="s">
        <v>47</v>
      </c>
      <c r="I1278" s="4" t="s">
        <v>28</v>
      </c>
      <c r="J1278" s="4" t="s">
        <v>3</v>
      </c>
      <c r="K1278" s="4" t="s">
        <v>14</v>
      </c>
      <c r="L1278" s="4" t="s">
        <v>48</v>
      </c>
      <c r="M1278" s="8">
        <v>2</v>
      </c>
      <c r="N1278" s="5">
        <v>161.21</v>
      </c>
      <c r="O1278" s="6">
        <v>0</v>
      </c>
      <c r="P1278" s="5">
        <v>85.2</v>
      </c>
      <c r="Q1278" s="5">
        <f t="shared" si="76"/>
        <v>322.42</v>
      </c>
      <c r="R1278" s="5">
        <f t="shared" si="77"/>
        <v>170.4</v>
      </c>
      <c r="S1278" s="5">
        <f t="shared" si="78"/>
        <v>152.02000000000001</v>
      </c>
      <c r="T1278" s="7">
        <f t="shared" si="79"/>
        <v>0.47149680540909372</v>
      </c>
    </row>
    <row r="1279" spans="1:20" ht="15.6">
      <c r="A1279" s="2">
        <v>2488</v>
      </c>
      <c r="B1279" s="3">
        <v>46208</v>
      </c>
      <c r="C1279" s="17">
        <f>YEAR(SalesDataTable[[#This Row],[Order Date]])</f>
        <v>2026</v>
      </c>
      <c r="D1279" s="19" t="str">
        <f>"Q"&amp;ROUNDUP(MONTH(SalesDataTable[[#This Row],[Order Date]])/3,0)</f>
        <v>Q3</v>
      </c>
      <c r="E1279" s="17">
        <f>MONTH(SalesDataTable[[#This Row],[Order Date]])</f>
        <v>7</v>
      </c>
      <c r="F1279" s="19" t="str">
        <f>TEXT(SalesDataTable[[#This Row],[Order Date]],"MMM")</f>
        <v>Jul</v>
      </c>
      <c r="G1279" s="4" t="s">
        <v>20</v>
      </c>
      <c r="H1279" s="4" t="s">
        <v>33</v>
      </c>
      <c r="I1279" s="4" t="s">
        <v>19</v>
      </c>
      <c r="J1279" s="4" t="s">
        <v>13</v>
      </c>
      <c r="K1279" s="4" t="s">
        <v>9</v>
      </c>
      <c r="L1279" s="4" t="s">
        <v>46</v>
      </c>
      <c r="M1279" s="8">
        <v>2</v>
      </c>
      <c r="N1279" s="5">
        <v>71.27</v>
      </c>
      <c r="O1279" s="6">
        <v>0.05</v>
      </c>
      <c r="P1279" s="5">
        <v>32.85</v>
      </c>
      <c r="Q1279" s="5">
        <f t="shared" si="76"/>
        <v>135.41299999999998</v>
      </c>
      <c r="R1279" s="5">
        <f t="shared" si="77"/>
        <v>65.7</v>
      </c>
      <c r="S1279" s="5">
        <f t="shared" si="78"/>
        <v>69.71299999999998</v>
      </c>
      <c r="T1279" s="7">
        <f t="shared" si="79"/>
        <v>0.5148176319851121</v>
      </c>
    </row>
    <row r="1280" spans="1:20" ht="15.6">
      <c r="A1280" s="2">
        <v>3220</v>
      </c>
      <c r="B1280" s="3">
        <v>46208</v>
      </c>
      <c r="C1280" s="17">
        <f>YEAR(SalesDataTable[[#This Row],[Order Date]])</f>
        <v>2026</v>
      </c>
      <c r="D1280" s="19" t="str">
        <f>"Q"&amp;ROUNDUP(MONTH(SalesDataTable[[#This Row],[Order Date]])/3,0)</f>
        <v>Q3</v>
      </c>
      <c r="E1280" s="17">
        <f>MONTH(SalesDataTable[[#This Row],[Order Date]])</f>
        <v>7</v>
      </c>
      <c r="F1280" s="19" t="str">
        <f>TEXT(SalesDataTable[[#This Row],[Order Date]],"MMM")</f>
        <v>Jul</v>
      </c>
      <c r="G1280" s="4" t="s">
        <v>0</v>
      </c>
      <c r="H1280" s="4" t="s">
        <v>36</v>
      </c>
      <c r="I1280" s="4" t="s">
        <v>19</v>
      </c>
      <c r="J1280" s="4" t="s">
        <v>3</v>
      </c>
      <c r="K1280" s="4" t="s">
        <v>34</v>
      </c>
      <c r="L1280" s="4" t="s">
        <v>45</v>
      </c>
      <c r="M1280" s="8">
        <v>3</v>
      </c>
      <c r="N1280" s="5">
        <v>50.16</v>
      </c>
      <c r="O1280" s="6">
        <v>0.05</v>
      </c>
      <c r="P1280" s="5">
        <v>22.24</v>
      </c>
      <c r="Q1280" s="5">
        <f t="shared" si="76"/>
        <v>142.95599999999999</v>
      </c>
      <c r="R1280" s="5">
        <f t="shared" si="77"/>
        <v>66.72</v>
      </c>
      <c r="S1280" s="5">
        <f t="shared" si="78"/>
        <v>76.23599999999999</v>
      </c>
      <c r="T1280" s="7">
        <f t="shared" si="79"/>
        <v>0.53328296818601528</v>
      </c>
    </row>
    <row r="1281" spans="1:20" ht="15.6">
      <c r="A1281" s="2">
        <v>3711</v>
      </c>
      <c r="B1281" s="3">
        <v>46208</v>
      </c>
      <c r="C1281" s="17">
        <f>YEAR(SalesDataTable[[#This Row],[Order Date]])</f>
        <v>2026</v>
      </c>
      <c r="D1281" s="19" t="str">
        <f>"Q"&amp;ROUNDUP(MONTH(SalesDataTable[[#This Row],[Order Date]])/3,0)</f>
        <v>Q3</v>
      </c>
      <c r="E1281" s="17">
        <f>MONTH(SalesDataTable[[#This Row],[Order Date]])</f>
        <v>7</v>
      </c>
      <c r="F1281" s="19" t="str">
        <f>TEXT(SalesDataTable[[#This Row],[Order Date]],"MMM")</f>
        <v>Jul</v>
      </c>
      <c r="G1281" s="4" t="s">
        <v>20</v>
      </c>
      <c r="H1281" s="4" t="s">
        <v>21</v>
      </c>
      <c r="I1281" s="4" t="s">
        <v>28</v>
      </c>
      <c r="J1281" s="4" t="s">
        <v>13</v>
      </c>
      <c r="K1281" s="4" t="s">
        <v>9</v>
      </c>
      <c r="L1281" s="4" t="s">
        <v>17</v>
      </c>
      <c r="M1281" s="8">
        <v>1</v>
      </c>
      <c r="N1281" s="5">
        <v>145.37</v>
      </c>
      <c r="O1281" s="6">
        <v>0.05</v>
      </c>
      <c r="P1281" s="5">
        <v>81.02</v>
      </c>
      <c r="Q1281" s="5">
        <f t="shared" si="76"/>
        <v>138.10149999999999</v>
      </c>
      <c r="R1281" s="5">
        <f t="shared" si="77"/>
        <v>81.02</v>
      </c>
      <c r="S1281" s="5">
        <f t="shared" si="78"/>
        <v>57.081499999999991</v>
      </c>
      <c r="T1281" s="7">
        <f t="shared" si="79"/>
        <v>0.41333005072356199</v>
      </c>
    </row>
    <row r="1282" spans="1:20" ht="15.6">
      <c r="A1282" s="2">
        <v>3823</v>
      </c>
      <c r="B1282" s="3">
        <v>46208</v>
      </c>
      <c r="C1282" s="17">
        <f>YEAR(SalesDataTable[[#This Row],[Order Date]])</f>
        <v>2026</v>
      </c>
      <c r="D1282" s="19" t="str">
        <f>"Q"&amp;ROUNDUP(MONTH(SalesDataTable[[#This Row],[Order Date]])/3,0)</f>
        <v>Q3</v>
      </c>
      <c r="E1282" s="17">
        <f>MONTH(SalesDataTable[[#This Row],[Order Date]])</f>
        <v>7</v>
      </c>
      <c r="F1282" s="19" t="str">
        <f>TEXT(SalesDataTable[[#This Row],[Order Date]],"MMM")</f>
        <v>Jul</v>
      </c>
      <c r="G1282" s="4" t="s">
        <v>20</v>
      </c>
      <c r="H1282" s="4" t="s">
        <v>31</v>
      </c>
      <c r="I1282" s="4" t="s">
        <v>19</v>
      </c>
      <c r="J1282" s="4" t="s">
        <v>13</v>
      </c>
      <c r="K1282" s="4" t="s">
        <v>14</v>
      </c>
      <c r="L1282" s="4" t="s">
        <v>32</v>
      </c>
      <c r="M1282" s="8">
        <v>2</v>
      </c>
      <c r="N1282" s="5">
        <v>47.1</v>
      </c>
      <c r="O1282" s="6">
        <v>0</v>
      </c>
      <c r="P1282" s="5">
        <v>17.920000000000002</v>
      </c>
      <c r="Q1282" s="5">
        <f t="shared" ref="Q1282:Q1345" si="80">M1282*N1282*(1-O1282)</f>
        <v>94.2</v>
      </c>
      <c r="R1282" s="5">
        <f t="shared" ref="R1282:R1345" si="81">M1282*P1282</f>
        <v>35.840000000000003</v>
      </c>
      <c r="S1282" s="5">
        <f t="shared" ref="S1282:S1345" si="82">Q1282-R1282</f>
        <v>58.36</v>
      </c>
      <c r="T1282" s="7">
        <f t="shared" ref="T1282:T1345" si="83">IFERROR(S1282/Q1282,0)</f>
        <v>0.6195329087048832</v>
      </c>
    </row>
    <row r="1283" spans="1:20" ht="15.6">
      <c r="A1283" s="2">
        <v>4058</v>
      </c>
      <c r="B1283" s="3">
        <v>46208</v>
      </c>
      <c r="C1283" s="17">
        <f>YEAR(SalesDataTable[[#This Row],[Order Date]])</f>
        <v>2026</v>
      </c>
      <c r="D1283" s="19" t="str">
        <f>"Q"&amp;ROUNDUP(MONTH(SalesDataTable[[#This Row],[Order Date]])/3,0)</f>
        <v>Q3</v>
      </c>
      <c r="E1283" s="17">
        <f>MONTH(SalesDataTable[[#This Row],[Order Date]])</f>
        <v>7</v>
      </c>
      <c r="F1283" s="19" t="str">
        <f>TEXT(SalesDataTable[[#This Row],[Order Date]],"MMM")</f>
        <v>Jul</v>
      </c>
      <c r="G1283" s="4" t="s">
        <v>20</v>
      </c>
      <c r="H1283" s="4" t="s">
        <v>47</v>
      </c>
      <c r="I1283" s="4" t="s">
        <v>8</v>
      </c>
      <c r="J1283" s="4" t="s">
        <v>16</v>
      </c>
      <c r="K1283" s="4" t="s">
        <v>9</v>
      </c>
      <c r="L1283" s="4" t="s">
        <v>37</v>
      </c>
      <c r="M1283" s="8">
        <v>5</v>
      </c>
      <c r="N1283" s="5">
        <v>155.09</v>
      </c>
      <c r="O1283" s="6">
        <v>0.1</v>
      </c>
      <c r="P1283" s="5">
        <v>78.52</v>
      </c>
      <c r="Q1283" s="5">
        <f t="shared" si="80"/>
        <v>697.90500000000009</v>
      </c>
      <c r="R1283" s="5">
        <f t="shared" si="81"/>
        <v>392.59999999999997</v>
      </c>
      <c r="S1283" s="5">
        <f t="shared" si="82"/>
        <v>305.30500000000012</v>
      </c>
      <c r="T1283" s="7">
        <f t="shared" si="83"/>
        <v>0.43745925305020034</v>
      </c>
    </row>
    <row r="1284" spans="1:20" ht="15.6">
      <c r="A1284" s="2">
        <v>4126</v>
      </c>
      <c r="B1284" s="3">
        <v>46208</v>
      </c>
      <c r="C1284" s="17">
        <f>YEAR(SalesDataTable[[#This Row],[Order Date]])</f>
        <v>2026</v>
      </c>
      <c r="D1284" s="19" t="str">
        <f>"Q"&amp;ROUNDUP(MONTH(SalesDataTable[[#This Row],[Order Date]])/3,0)</f>
        <v>Q3</v>
      </c>
      <c r="E1284" s="17">
        <f>MONTH(SalesDataTable[[#This Row],[Order Date]])</f>
        <v>7</v>
      </c>
      <c r="F1284" s="19" t="str">
        <f>TEXT(SalesDataTable[[#This Row],[Order Date]],"MMM")</f>
        <v>Jul</v>
      </c>
      <c r="G1284" s="4" t="s">
        <v>20</v>
      </c>
      <c r="H1284" s="4" t="s">
        <v>47</v>
      </c>
      <c r="I1284" s="4" t="s">
        <v>2</v>
      </c>
      <c r="J1284" s="4" t="s">
        <v>13</v>
      </c>
      <c r="K1284" s="4" t="s">
        <v>4</v>
      </c>
      <c r="L1284" s="4" t="s">
        <v>5</v>
      </c>
      <c r="M1284" s="8">
        <v>3</v>
      </c>
      <c r="N1284" s="5">
        <v>82.89</v>
      </c>
      <c r="O1284" s="6">
        <v>0</v>
      </c>
      <c r="P1284" s="5">
        <v>42.31</v>
      </c>
      <c r="Q1284" s="5">
        <f t="shared" si="80"/>
        <v>248.67000000000002</v>
      </c>
      <c r="R1284" s="5">
        <f t="shared" si="81"/>
        <v>126.93</v>
      </c>
      <c r="S1284" s="5">
        <f t="shared" si="82"/>
        <v>121.74000000000001</v>
      </c>
      <c r="T1284" s="7">
        <f t="shared" si="83"/>
        <v>0.48956448304982508</v>
      </c>
    </row>
    <row r="1285" spans="1:20" ht="15.6">
      <c r="A1285" s="2">
        <v>5080</v>
      </c>
      <c r="B1285" s="3">
        <v>46208</v>
      </c>
      <c r="C1285" s="17">
        <f>YEAR(SalesDataTable[[#This Row],[Order Date]])</f>
        <v>2026</v>
      </c>
      <c r="D1285" s="19" t="str">
        <f>"Q"&amp;ROUNDUP(MONTH(SalesDataTable[[#This Row],[Order Date]])/3,0)</f>
        <v>Q3</v>
      </c>
      <c r="E1285" s="17">
        <f>MONTH(SalesDataTable[[#This Row],[Order Date]])</f>
        <v>7</v>
      </c>
      <c r="F1285" s="19" t="str">
        <f>TEXT(SalesDataTable[[#This Row],[Order Date]],"MMM")</f>
        <v>Jul</v>
      </c>
      <c r="G1285" s="4" t="s">
        <v>11</v>
      </c>
      <c r="H1285" s="4" t="s">
        <v>18</v>
      </c>
      <c r="I1285" s="4" t="s">
        <v>19</v>
      </c>
      <c r="J1285" s="4" t="s">
        <v>13</v>
      </c>
      <c r="K1285" s="4" t="s">
        <v>4</v>
      </c>
      <c r="L1285" s="4" t="s">
        <v>5</v>
      </c>
      <c r="M1285" s="8">
        <v>2</v>
      </c>
      <c r="N1285" s="5">
        <v>80.8</v>
      </c>
      <c r="O1285" s="6">
        <v>0</v>
      </c>
      <c r="P1285" s="5">
        <v>42.21</v>
      </c>
      <c r="Q1285" s="5">
        <f t="shared" si="80"/>
        <v>161.6</v>
      </c>
      <c r="R1285" s="5">
        <f t="shared" si="81"/>
        <v>84.42</v>
      </c>
      <c r="S1285" s="5">
        <f t="shared" si="82"/>
        <v>77.179999999999993</v>
      </c>
      <c r="T1285" s="7">
        <f t="shared" si="83"/>
        <v>0.47759900990099008</v>
      </c>
    </row>
    <row r="1286" spans="1:20" ht="15.6">
      <c r="A1286" s="2">
        <v>923</v>
      </c>
      <c r="B1286" s="3">
        <v>46209</v>
      </c>
      <c r="C1286" s="17">
        <f>YEAR(SalesDataTable[[#This Row],[Order Date]])</f>
        <v>2026</v>
      </c>
      <c r="D1286" s="19" t="str">
        <f>"Q"&amp;ROUNDUP(MONTH(SalesDataTable[[#This Row],[Order Date]])/3,0)</f>
        <v>Q3</v>
      </c>
      <c r="E1286" s="17">
        <f>MONTH(SalesDataTable[[#This Row],[Order Date]])</f>
        <v>7</v>
      </c>
      <c r="F1286" s="19" t="str">
        <f>TEXT(SalesDataTable[[#This Row],[Order Date]],"MMM")</f>
        <v>Jul</v>
      </c>
      <c r="G1286" s="4" t="s">
        <v>11</v>
      </c>
      <c r="H1286" s="4" t="s">
        <v>25</v>
      </c>
      <c r="I1286" s="4" t="s">
        <v>2</v>
      </c>
      <c r="J1286" s="4" t="s">
        <v>13</v>
      </c>
      <c r="K1286" s="4" t="s">
        <v>34</v>
      </c>
      <c r="L1286" s="4" t="s">
        <v>35</v>
      </c>
      <c r="M1286" s="8">
        <v>2</v>
      </c>
      <c r="N1286" s="5">
        <v>39.54</v>
      </c>
      <c r="O1286" s="6">
        <v>0.05</v>
      </c>
      <c r="P1286" s="5">
        <v>14.68</v>
      </c>
      <c r="Q1286" s="5">
        <f t="shared" si="80"/>
        <v>75.125999999999991</v>
      </c>
      <c r="R1286" s="5">
        <f t="shared" si="81"/>
        <v>29.36</v>
      </c>
      <c r="S1286" s="5">
        <f t="shared" si="82"/>
        <v>45.765999999999991</v>
      </c>
      <c r="T1286" s="7">
        <f t="shared" si="83"/>
        <v>0.60918989431089099</v>
      </c>
    </row>
    <row r="1287" spans="1:20" ht="15.6">
      <c r="A1287" s="2">
        <v>1549</v>
      </c>
      <c r="B1287" s="3">
        <v>46209</v>
      </c>
      <c r="C1287" s="17">
        <f>YEAR(SalesDataTable[[#This Row],[Order Date]])</f>
        <v>2026</v>
      </c>
      <c r="D1287" s="19" t="str">
        <f>"Q"&amp;ROUNDUP(MONTH(SalesDataTable[[#This Row],[Order Date]])/3,0)</f>
        <v>Q3</v>
      </c>
      <c r="E1287" s="17">
        <f>MONTH(SalesDataTable[[#This Row],[Order Date]])</f>
        <v>7</v>
      </c>
      <c r="F1287" s="19" t="str">
        <f>TEXT(SalesDataTable[[#This Row],[Order Date]],"MMM")</f>
        <v>Jul</v>
      </c>
      <c r="G1287" s="4" t="s">
        <v>11</v>
      </c>
      <c r="H1287" s="4" t="s">
        <v>12</v>
      </c>
      <c r="I1287" s="4" t="s">
        <v>2</v>
      </c>
      <c r="J1287" s="4" t="s">
        <v>13</v>
      </c>
      <c r="K1287" s="4" t="s">
        <v>34</v>
      </c>
      <c r="L1287" s="4" t="s">
        <v>38</v>
      </c>
      <c r="M1287" s="8">
        <v>2</v>
      </c>
      <c r="N1287" s="5">
        <v>121.35</v>
      </c>
      <c r="O1287" s="6">
        <v>0</v>
      </c>
      <c r="P1287" s="5">
        <v>71.06</v>
      </c>
      <c r="Q1287" s="5">
        <f t="shared" si="80"/>
        <v>242.7</v>
      </c>
      <c r="R1287" s="5">
        <f t="shared" si="81"/>
        <v>142.12</v>
      </c>
      <c r="S1287" s="5">
        <f t="shared" si="82"/>
        <v>100.57999999999998</v>
      </c>
      <c r="T1287" s="7">
        <f t="shared" si="83"/>
        <v>0.41442109600329619</v>
      </c>
    </row>
    <row r="1288" spans="1:20" ht="15.6">
      <c r="A1288" s="2">
        <v>1839</v>
      </c>
      <c r="B1288" s="3">
        <v>46209</v>
      </c>
      <c r="C1288" s="17">
        <f>YEAR(SalesDataTable[[#This Row],[Order Date]])</f>
        <v>2026</v>
      </c>
      <c r="D1288" s="19" t="str">
        <f>"Q"&amp;ROUNDUP(MONTH(SalesDataTable[[#This Row],[Order Date]])/3,0)</f>
        <v>Q3</v>
      </c>
      <c r="E1288" s="17">
        <f>MONTH(SalesDataTable[[#This Row],[Order Date]])</f>
        <v>7</v>
      </c>
      <c r="F1288" s="19" t="str">
        <f>TEXT(SalesDataTable[[#This Row],[Order Date]],"MMM")</f>
        <v>Jul</v>
      </c>
      <c r="G1288" s="4" t="s">
        <v>20</v>
      </c>
      <c r="H1288" s="4" t="s">
        <v>33</v>
      </c>
      <c r="I1288" s="4" t="s">
        <v>19</v>
      </c>
      <c r="J1288" s="4" t="s">
        <v>3</v>
      </c>
      <c r="K1288" s="4" t="s">
        <v>34</v>
      </c>
      <c r="L1288" s="4" t="s">
        <v>35</v>
      </c>
      <c r="M1288" s="8">
        <v>1</v>
      </c>
      <c r="N1288" s="5">
        <v>41.37</v>
      </c>
      <c r="O1288" s="6">
        <v>0</v>
      </c>
      <c r="P1288" s="5">
        <v>15.12</v>
      </c>
      <c r="Q1288" s="5">
        <f t="shared" si="80"/>
        <v>41.37</v>
      </c>
      <c r="R1288" s="5">
        <f t="shared" si="81"/>
        <v>15.12</v>
      </c>
      <c r="S1288" s="5">
        <f t="shared" si="82"/>
        <v>26.25</v>
      </c>
      <c r="T1288" s="7">
        <f t="shared" si="83"/>
        <v>0.63451776649746194</v>
      </c>
    </row>
    <row r="1289" spans="1:20" ht="15.6">
      <c r="A1289" s="2">
        <v>2053</v>
      </c>
      <c r="B1289" s="3">
        <v>46209</v>
      </c>
      <c r="C1289" s="17">
        <f>YEAR(SalesDataTable[[#This Row],[Order Date]])</f>
        <v>2026</v>
      </c>
      <c r="D1289" s="19" t="str">
        <f>"Q"&amp;ROUNDUP(MONTH(SalesDataTable[[#This Row],[Order Date]])/3,0)</f>
        <v>Q3</v>
      </c>
      <c r="E1289" s="17">
        <f>MONTH(SalesDataTable[[#This Row],[Order Date]])</f>
        <v>7</v>
      </c>
      <c r="F1289" s="19" t="str">
        <f>TEXT(SalesDataTable[[#This Row],[Order Date]],"MMM")</f>
        <v>Jul</v>
      </c>
      <c r="G1289" s="4" t="s">
        <v>6</v>
      </c>
      <c r="H1289" s="4" t="s">
        <v>43</v>
      </c>
      <c r="I1289" s="4" t="s">
        <v>2</v>
      </c>
      <c r="J1289" s="4" t="s">
        <v>13</v>
      </c>
      <c r="K1289" s="4" t="s">
        <v>4</v>
      </c>
      <c r="L1289" s="4" t="s">
        <v>5</v>
      </c>
      <c r="M1289" s="8">
        <v>5</v>
      </c>
      <c r="N1289" s="5">
        <v>81.63</v>
      </c>
      <c r="O1289" s="6">
        <v>0.05</v>
      </c>
      <c r="P1289" s="5">
        <v>42.36</v>
      </c>
      <c r="Q1289" s="5">
        <f t="shared" si="80"/>
        <v>387.74249999999995</v>
      </c>
      <c r="R1289" s="5">
        <f t="shared" si="81"/>
        <v>211.8</v>
      </c>
      <c r="S1289" s="5">
        <f t="shared" si="82"/>
        <v>175.94249999999994</v>
      </c>
      <c r="T1289" s="7">
        <f t="shared" si="83"/>
        <v>0.45376119460724568</v>
      </c>
    </row>
    <row r="1290" spans="1:20" ht="15.6">
      <c r="A1290" s="2">
        <v>2342</v>
      </c>
      <c r="B1290" s="3">
        <v>46209</v>
      </c>
      <c r="C1290" s="17">
        <f>YEAR(SalesDataTable[[#This Row],[Order Date]])</f>
        <v>2026</v>
      </c>
      <c r="D1290" s="19" t="str">
        <f>"Q"&amp;ROUNDUP(MONTH(SalesDataTable[[#This Row],[Order Date]])/3,0)</f>
        <v>Q3</v>
      </c>
      <c r="E1290" s="17">
        <f>MONTH(SalesDataTable[[#This Row],[Order Date]])</f>
        <v>7</v>
      </c>
      <c r="F1290" s="19" t="str">
        <f>TEXT(SalesDataTable[[#This Row],[Order Date]],"MMM")</f>
        <v>Jul</v>
      </c>
      <c r="G1290" s="4" t="s">
        <v>6</v>
      </c>
      <c r="H1290" s="4" t="s">
        <v>7</v>
      </c>
      <c r="I1290" s="4" t="s">
        <v>2</v>
      </c>
      <c r="J1290" s="4" t="s">
        <v>3</v>
      </c>
      <c r="K1290" s="4" t="s">
        <v>34</v>
      </c>
      <c r="L1290" s="4" t="s">
        <v>42</v>
      </c>
      <c r="M1290" s="8">
        <v>1</v>
      </c>
      <c r="N1290" s="5">
        <v>36.19</v>
      </c>
      <c r="O1290" s="6">
        <v>0</v>
      </c>
      <c r="P1290" s="5">
        <v>13.91</v>
      </c>
      <c r="Q1290" s="5">
        <f t="shared" si="80"/>
        <v>36.19</v>
      </c>
      <c r="R1290" s="5">
        <f t="shared" si="81"/>
        <v>13.91</v>
      </c>
      <c r="S1290" s="5">
        <f t="shared" si="82"/>
        <v>22.279999999999998</v>
      </c>
      <c r="T1290" s="7">
        <f t="shared" si="83"/>
        <v>0.61563967946946663</v>
      </c>
    </row>
    <row r="1291" spans="1:20" ht="15.6">
      <c r="A1291" s="2">
        <v>2465</v>
      </c>
      <c r="B1291" s="3">
        <v>46209</v>
      </c>
      <c r="C1291" s="17">
        <f>YEAR(SalesDataTable[[#This Row],[Order Date]])</f>
        <v>2026</v>
      </c>
      <c r="D1291" s="19" t="str">
        <f>"Q"&amp;ROUNDUP(MONTH(SalesDataTable[[#This Row],[Order Date]])/3,0)</f>
        <v>Q3</v>
      </c>
      <c r="E1291" s="17">
        <f>MONTH(SalesDataTable[[#This Row],[Order Date]])</f>
        <v>7</v>
      </c>
      <c r="F1291" s="19" t="str">
        <f>TEXT(SalesDataTable[[#This Row],[Order Date]],"MMM")</f>
        <v>Jul</v>
      </c>
      <c r="G1291" s="4" t="s">
        <v>6</v>
      </c>
      <c r="H1291" s="4" t="s">
        <v>7</v>
      </c>
      <c r="I1291" s="4" t="s">
        <v>28</v>
      </c>
      <c r="J1291" s="4" t="s">
        <v>13</v>
      </c>
      <c r="K1291" s="4" t="s">
        <v>9</v>
      </c>
      <c r="L1291" s="4" t="s">
        <v>17</v>
      </c>
      <c r="M1291" s="8">
        <v>1</v>
      </c>
      <c r="N1291" s="5">
        <v>142.04</v>
      </c>
      <c r="O1291" s="6">
        <v>0</v>
      </c>
      <c r="P1291" s="5">
        <v>81.67</v>
      </c>
      <c r="Q1291" s="5">
        <f t="shared" si="80"/>
        <v>142.04</v>
      </c>
      <c r="R1291" s="5">
        <f t="shared" si="81"/>
        <v>81.67</v>
      </c>
      <c r="S1291" s="5">
        <f t="shared" si="82"/>
        <v>60.36999999999999</v>
      </c>
      <c r="T1291" s="7">
        <f t="shared" si="83"/>
        <v>0.4250211208110391</v>
      </c>
    </row>
    <row r="1292" spans="1:20" ht="15.6">
      <c r="A1292" s="2">
        <v>3990</v>
      </c>
      <c r="B1292" s="3">
        <v>46209</v>
      </c>
      <c r="C1292" s="17">
        <f>YEAR(SalesDataTable[[#This Row],[Order Date]])</f>
        <v>2026</v>
      </c>
      <c r="D1292" s="19" t="str">
        <f>"Q"&amp;ROUNDUP(MONTH(SalesDataTable[[#This Row],[Order Date]])/3,0)</f>
        <v>Q3</v>
      </c>
      <c r="E1292" s="17">
        <f>MONTH(SalesDataTable[[#This Row],[Order Date]])</f>
        <v>7</v>
      </c>
      <c r="F1292" s="19" t="str">
        <f>TEXT(SalesDataTable[[#This Row],[Order Date]],"MMM")</f>
        <v>Jul</v>
      </c>
      <c r="G1292" s="4" t="s">
        <v>11</v>
      </c>
      <c r="H1292" s="4" t="s">
        <v>25</v>
      </c>
      <c r="I1292" s="4" t="s">
        <v>2</v>
      </c>
      <c r="J1292" s="4" t="s">
        <v>16</v>
      </c>
      <c r="K1292" s="4" t="s">
        <v>14</v>
      </c>
      <c r="L1292" s="4" t="s">
        <v>44</v>
      </c>
      <c r="M1292" s="8">
        <v>1</v>
      </c>
      <c r="N1292" s="5">
        <v>133.66999999999999</v>
      </c>
      <c r="O1292" s="6">
        <v>0</v>
      </c>
      <c r="P1292" s="5">
        <v>68.25</v>
      </c>
      <c r="Q1292" s="5">
        <f t="shared" si="80"/>
        <v>133.66999999999999</v>
      </c>
      <c r="R1292" s="5">
        <f t="shared" si="81"/>
        <v>68.25</v>
      </c>
      <c r="S1292" s="5">
        <f t="shared" si="82"/>
        <v>65.419999999999987</v>
      </c>
      <c r="T1292" s="7">
        <f t="shared" si="83"/>
        <v>0.48941422907159415</v>
      </c>
    </row>
    <row r="1293" spans="1:20" ht="15.6">
      <c r="A1293" s="2">
        <v>4370</v>
      </c>
      <c r="B1293" s="3">
        <v>46209</v>
      </c>
      <c r="C1293" s="17">
        <f>YEAR(SalesDataTable[[#This Row],[Order Date]])</f>
        <v>2026</v>
      </c>
      <c r="D1293" s="19" t="str">
        <f>"Q"&amp;ROUNDUP(MONTH(SalesDataTable[[#This Row],[Order Date]])/3,0)</f>
        <v>Q3</v>
      </c>
      <c r="E1293" s="17">
        <f>MONTH(SalesDataTable[[#This Row],[Order Date]])</f>
        <v>7</v>
      </c>
      <c r="F1293" s="19" t="str">
        <f>TEXT(SalesDataTable[[#This Row],[Order Date]],"MMM")</f>
        <v>Jul</v>
      </c>
      <c r="G1293" s="4" t="s">
        <v>11</v>
      </c>
      <c r="H1293" s="4" t="s">
        <v>39</v>
      </c>
      <c r="I1293" s="4" t="s">
        <v>2</v>
      </c>
      <c r="J1293" s="4" t="s">
        <v>13</v>
      </c>
      <c r="K1293" s="4" t="s">
        <v>14</v>
      </c>
      <c r="L1293" s="4" t="s">
        <v>48</v>
      </c>
      <c r="M1293" s="8">
        <v>6</v>
      </c>
      <c r="N1293" s="5">
        <v>166.6</v>
      </c>
      <c r="O1293" s="6">
        <v>0</v>
      </c>
      <c r="P1293" s="5">
        <v>88.14</v>
      </c>
      <c r="Q1293" s="5">
        <f t="shared" si="80"/>
        <v>999.59999999999991</v>
      </c>
      <c r="R1293" s="5">
        <f t="shared" si="81"/>
        <v>528.84</v>
      </c>
      <c r="S1293" s="5">
        <f t="shared" si="82"/>
        <v>470.75999999999988</v>
      </c>
      <c r="T1293" s="7">
        <f t="shared" si="83"/>
        <v>0.47094837935174061</v>
      </c>
    </row>
    <row r="1294" spans="1:20" ht="15.6">
      <c r="A1294" s="2">
        <v>4856</v>
      </c>
      <c r="B1294" s="3">
        <v>46209</v>
      </c>
      <c r="C1294" s="17">
        <f>YEAR(SalesDataTable[[#This Row],[Order Date]])</f>
        <v>2026</v>
      </c>
      <c r="D1294" s="19" t="str">
        <f>"Q"&amp;ROUNDUP(MONTH(SalesDataTable[[#This Row],[Order Date]])/3,0)</f>
        <v>Q3</v>
      </c>
      <c r="E1294" s="17">
        <f>MONTH(SalesDataTable[[#This Row],[Order Date]])</f>
        <v>7</v>
      </c>
      <c r="F1294" s="19" t="str">
        <f>TEXT(SalesDataTable[[#This Row],[Order Date]],"MMM")</f>
        <v>Jul</v>
      </c>
      <c r="G1294" s="4" t="s">
        <v>6</v>
      </c>
      <c r="H1294" s="4" t="s">
        <v>43</v>
      </c>
      <c r="I1294" s="4" t="s">
        <v>2</v>
      </c>
      <c r="J1294" s="4" t="s">
        <v>3</v>
      </c>
      <c r="K1294" s="4" t="s">
        <v>4</v>
      </c>
      <c r="L1294" s="4" t="s">
        <v>30</v>
      </c>
      <c r="M1294" s="8">
        <v>2</v>
      </c>
      <c r="N1294" s="5">
        <v>99.93</v>
      </c>
      <c r="O1294" s="6">
        <v>0.1</v>
      </c>
      <c r="P1294" s="5">
        <v>51.96</v>
      </c>
      <c r="Q1294" s="5">
        <f t="shared" si="80"/>
        <v>179.87400000000002</v>
      </c>
      <c r="R1294" s="5">
        <f t="shared" si="81"/>
        <v>103.92</v>
      </c>
      <c r="S1294" s="5">
        <f t="shared" si="82"/>
        <v>75.954000000000022</v>
      </c>
      <c r="T1294" s="7">
        <f t="shared" si="83"/>
        <v>0.422262250241836</v>
      </c>
    </row>
    <row r="1295" spans="1:20" ht="15.6">
      <c r="A1295" s="2">
        <v>337</v>
      </c>
      <c r="B1295" s="3">
        <v>46210</v>
      </c>
      <c r="C1295" s="17">
        <f>YEAR(SalesDataTable[[#This Row],[Order Date]])</f>
        <v>2026</v>
      </c>
      <c r="D1295" s="19" t="str">
        <f>"Q"&amp;ROUNDUP(MONTH(SalesDataTable[[#This Row],[Order Date]])/3,0)</f>
        <v>Q3</v>
      </c>
      <c r="E1295" s="17">
        <f>MONTH(SalesDataTable[[#This Row],[Order Date]])</f>
        <v>7</v>
      </c>
      <c r="F1295" s="19" t="str">
        <f>TEXT(SalesDataTable[[#This Row],[Order Date]],"MMM")</f>
        <v>Jul</v>
      </c>
      <c r="G1295" s="4" t="s">
        <v>0</v>
      </c>
      <c r="H1295" s="4" t="s">
        <v>50</v>
      </c>
      <c r="I1295" s="4" t="s">
        <v>19</v>
      </c>
      <c r="J1295" s="4" t="s">
        <v>3</v>
      </c>
      <c r="K1295" s="4" t="s">
        <v>4</v>
      </c>
      <c r="L1295" s="4" t="s">
        <v>30</v>
      </c>
      <c r="M1295" s="8">
        <v>6</v>
      </c>
      <c r="N1295" s="5">
        <v>100.56</v>
      </c>
      <c r="O1295" s="6">
        <v>0</v>
      </c>
      <c r="P1295" s="5">
        <v>49.47</v>
      </c>
      <c r="Q1295" s="5">
        <f t="shared" si="80"/>
        <v>603.36</v>
      </c>
      <c r="R1295" s="5">
        <f t="shared" si="81"/>
        <v>296.82</v>
      </c>
      <c r="S1295" s="5">
        <f t="shared" si="82"/>
        <v>306.54000000000002</v>
      </c>
      <c r="T1295" s="7">
        <f t="shared" si="83"/>
        <v>0.508054892601432</v>
      </c>
    </row>
    <row r="1296" spans="1:20" ht="15.6">
      <c r="A1296" s="2">
        <v>1001</v>
      </c>
      <c r="B1296" s="3">
        <v>46210</v>
      </c>
      <c r="C1296" s="17">
        <f>YEAR(SalesDataTable[[#This Row],[Order Date]])</f>
        <v>2026</v>
      </c>
      <c r="D1296" s="19" t="str">
        <f>"Q"&amp;ROUNDUP(MONTH(SalesDataTable[[#This Row],[Order Date]])/3,0)</f>
        <v>Q3</v>
      </c>
      <c r="E1296" s="17">
        <f>MONTH(SalesDataTable[[#This Row],[Order Date]])</f>
        <v>7</v>
      </c>
      <c r="F1296" s="19" t="str">
        <f>TEXT(SalesDataTable[[#This Row],[Order Date]],"MMM")</f>
        <v>Jul</v>
      </c>
      <c r="G1296" s="4" t="s">
        <v>0</v>
      </c>
      <c r="H1296" s="4" t="s">
        <v>36</v>
      </c>
      <c r="I1296" s="4" t="s">
        <v>2</v>
      </c>
      <c r="J1296" s="4" t="s">
        <v>3</v>
      </c>
      <c r="K1296" s="4" t="s">
        <v>23</v>
      </c>
      <c r="L1296" s="4" t="s">
        <v>29</v>
      </c>
      <c r="M1296" s="8">
        <v>1</v>
      </c>
      <c r="N1296" s="5">
        <v>200.48</v>
      </c>
      <c r="O1296" s="6">
        <v>0.05</v>
      </c>
      <c r="P1296" s="5">
        <v>104.11</v>
      </c>
      <c r="Q1296" s="5">
        <f t="shared" si="80"/>
        <v>190.45599999999999</v>
      </c>
      <c r="R1296" s="5">
        <f t="shared" si="81"/>
        <v>104.11</v>
      </c>
      <c r="S1296" s="5">
        <f t="shared" si="82"/>
        <v>86.345999999999989</v>
      </c>
      <c r="T1296" s="7">
        <f t="shared" si="83"/>
        <v>0.45336455664300412</v>
      </c>
    </row>
    <row r="1297" spans="1:20" ht="15.6">
      <c r="A1297" s="2">
        <v>2424</v>
      </c>
      <c r="B1297" s="3">
        <v>46210</v>
      </c>
      <c r="C1297" s="17">
        <f>YEAR(SalesDataTable[[#This Row],[Order Date]])</f>
        <v>2026</v>
      </c>
      <c r="D1297" s="19" t="str">
        <f>"Q"&amp;ROUNDUP(MONTH(SalesDataTable[[#This Row],[Order Date]])/3,0)</f>
        <v>Q3</v>
      </c>
      <c r="E1297" s="17">
        <f>MONTH(SalesDataTable[[#This Row],[Order Date]])</f>
        <v>7</v>
      </c>
      <c r="F1297" s="19" t="str">
        <f>TEXT(SalesDataTable[[#This Row],[Order Date]],"MMM")</f>
        <v>Jul</v>
      </c>
      <c r="G1297" s="4" t="s">
        <v>20</v>
      </c>
      <c r="H1297" s="4" t="s">
        <v>33</v>
      </c>
      <c r="I1297" s="4" t="s">
        <v>2</v>
      </c>
      <c r="J1297" s="4" t="s">
        <v>13</v>
      </c>
      <c r="K1297" s="4" t="s">
        <v>4</v>
      </c>
      <c r="L1297" s="4" t="s">
        <v>22</v>
      </c>
      <c r="M1297" s="8">
        <v>1</v>
      </c>
      <c r="N1297" s="5">
        <v>51.06</v>
      </c>
      <c r="O1297" s="6">
        <v>0.15</v>
      </c>
      <c r="P1297" s="5">
        <v>22.56</v>
      </c>
      <c r="Q1297" s="5">
        <f t="shared" si="80"/>
        <v>43.401000000000003</v>
      </c>
      <c r="R1297" s="5">
        <f t="shared" si="81"/>
        <v>22.56</v>
      </c>
      <c r="S1297" s="5">
        <f t="shared" si="82"/>
        <v>20.841000000000005</v>
      </c>
      <c r="T1297" s="7">
        <f t="shared" si="83"/>
        <v>0.48019630884081022</v>
      </c>
    </row>
    <row r="1298" spans="1:20" ht="15.6">
      <c r="A1298" s="2">
        <v>2751</v>
      </c>
      <c r="B1298" s="3">
        <v>46210</v>
      </c>
      <c r="C1298" s="17">
        <f>YEAR(SalesDataTable[[#This Row],[Order Date]])</f>
        <v>2026</v>
      </c>
      <c r="D1298" s="19" t="str">
        <f>"Q"&amp;ROUNDUP(MONTH(SalesDataTable[[#This Row],[Order Date]])/3,0)</f>
        <v>Q3</v>
      </c>
      <c r="E1298" s="17">
        <f>MONTH(SalesDataTable[[#This Row],[Order Date]])</f>
        <v>7</v>
      </c>
      <c r="F1298" s="19" t="str">
        <f>TEXT(SalesDataTable[[#This Row],[Order Date]],"MMM")</f>
        <v>Jul</v>
      </c>
      <c r="G1298" s="4" t="s">
        <v>0</v>
      </c>
      <c r="H1298" s="4" t="s">
        <v>50</v>
      </c>
      <c r="I1298" s="4" t="s">
        <v>19</v>
      </c>
      <c r="J1298" s="4" t="s">
        <v>13</v>
      </c>
      <c r="K1298" s="4" t="s">
        <v>34</v>
      </c>
      <c r="L1298" s="4" t="s">
        <v>38</v>
      </c>
      <c r="M1298" s="8">
        <v>2</v>
      </c>
      <c r="N1298" s="5">
        <v>125.9</v>
      </c>
      <c r="O1298" s="6">
        <v>0.15</v>
      </c>
      <c r="P1298" s="5">
        <v>70.27</v>
      </c>
      <c r="Q1298" s="5">
        <f t="shared" si="80"/>
        <v>214.03</v>
      </c>
      <c r="R1298" s="5">
        <f t="shared" si="81"/>
        <v>140.54</v>
      </c>
      <c r="S1298" s="5">
        <f t="shared" si="82"/>
        <v>73.490000000000009</v>
      </c>
      <c r="T1298" s="7">
        <f t="shared" si="83"/>
        <v>0.34336307994206422</v>
      </c>
    </row>
    <row r="1299" spans="1:20" ht="15.6">
      <c r="A1299" s="2">
        <v>375</v>
      </c>
      <c r="B1299" s="3">
        <v>46211</v>
      </c>
      <c r="C1299" s="17">
        <f>YEAR(SalesDataTable[[#This Row],[Order Date]])</f>
        <v>2026</v>
      </c>
      <c r="D1299" s="19" t="str">
        <f>"Q"&amp;ROUNDUP(MONTH(SalesDataTable[[#This Row],[Order Date]])/3,0)</f>
        <v>Q3</v>
      </c>
      <c r="E1299" s="17">
        <f>MONTH(SalesDataTable[[#This Row],[Order Date]])</f>
        <v>7</v>
      </c>
      <c r="F1299" s="19" t="str">
        <f>TEXT(SalesDataTable[[#This Row],[Order Date]],"MMM")</f>
        <v>Jul</v>
      </c>
      <c r="G1299" s="4" t="s">
        <v>6</v>
      </c>
      <c r="H1299" s="4" t="s">
        <v>43</v>
      </c>
      <c r="I1299" s="4" t="s">
        <v>19</v>
      </c>
      <c r="J1299" s="4" t="s">
        <v>3</v>
      </c>
      <c r="K1299" s="4" t="s">
        <v>23</v>
      </c>
      <c r="L1299" s="4" t="s">
        <v>29</v>
      </c>
      <c r="M1299" s="8">
        <v>2</v>
      </c>
      <c r="N1299" s="5">
        <v>192.24</v>
      </c>
      <c r="O1299" s="6">
        <v>0.05</v>
      </c>
      <c r="P1299" s="5">
        <v>103.65</v>
      </c>
      <c r="Q1299" s="5">
        <f t="shared" si="80"/>
        <v>365.25599999999997</v>
      </c>
      <c r="R1299" s="5">
        <f t="shared" si="81"/>
        <v>207.3</v>
      </c>
      <c r="S1299" s="5">
        <f t="shared" si="82"/>
        <v>157.95599999999996</v>
      </c>
      <c r="T1299" s="7">
        <f t="shared" si="83"/>
        <v>0.43245285498390162</v>
      </c>
    </row>
    <row r="1300" spans="1:20" ht="15.6">
      <c r="A1300" s="2">
        <v>650</v>
      </c>
      <c r="B1300" s="3">
        <v>46211</v>
      </c>
      <c r="C1300" s="17">
        <f>YEAR(SalesDataTable[[#This Row],[Order Date]])</f>
        <v>2026</v>
      </c>
      <c r="D1300" s="19" t="str">
        <f>"Q"&amp;ROUNDUP(MONTH(SalesDataTable[[#This Row],[Order Date]])/3,0)</f>
        <v>Q3</v>
      </c>
      <c r="E1300" s="17">
        <f>MONTH(SalesDataTable[[#This Row],[Order Date]])</f>
        <v>7</v>
      </c>
      <c r="F1300" s="19" t="str">
        <f>TEXT(SalesDataTable[[#This Row],[Order Date]],"MMM")</f>
        <v>Jul</v>
      </c>
      <c r="G1300" s="4" t="s">
        <v>0</v>
      </c>
      <c r="H1300" s="4" t="s">
        <v>1</v>
      </c>
      <c r="I1300" s="4" t="s">
        <v>2</v>
      </c>
      <c r="J1300" s="4" t="s">
        <v>16</v>
      </c>
      <c r="K1300" s="4" t="s">
        <v>34</v>
      </c>
      <c r="L1300" s="4" t="s">
        <v>35</v>
      </c>
      <c r="M1300" s="8">
        <v>2</v>
      </c>
      <c r="N1300" s="5">
        <v>40.79</v>
      </c>
      <c r="O1300" s="6">
        <v>0</v>
      </c>
      <c r="P1300" s="5">
        <v>14.61</v>
      </c>
      <c r="Q1300" s="5">
        <f t="shared" si="80"/>
        <v>81.58</v>
      </c>
      <c r="R1300" s="5">
        <f t="shared" si="81"/>
        <v>29.22</v>
      </c>
      <c r="S1300" s="5">
        <f t="shared" si="82"/>
        <v>52.36</v>
      </c>
      <c r="T1300" s="7">
        <f t="shared" si="83"/>
        <v>0.64182397646481981</v>
      </c>
    </row>
    <row r="1301" spans="1:20" ht="15.6">
      <c r="A1301" s="2">
        <v>941</v>
      </c>
      <c r="B1301" s="3">
        <v>46211</v>
      </c>
      <c r="C1301" s="17">
        <f>YEAR(SalesDataTable[[#This Row],[Order Date]])</f>
        <v>2026</v>
      </c>
      <c r="D1301" s="19" t="str">
        <f>"Q"&amp;ROUNDUP(MONTH(SalesDataTable[[#This Row],[Order Date]])/3,0)</f>
        <v>Q3</v>
      </c>
      <c r="E1301" s="17">
        <f>MONTH(SalesDataTable[[#This Row],[Order Date]])</f>
        <v>7</v>
      </c>
      <c r="F1301" s="19" t="str">
        <f>TEXT(SalesDataTable[[#This Row],[Order Date]],"MMM")</f>
        <v>Jul</v>
      </c>
      <c r="G1301" s="4" t="s">
        <v>0</v>
      </c>
      <c r="H1301" s="4" t="s">
        <v>36</v>
      </c>
      <c r="I1301" s="4" t="s">
        <v>19</v>
      </c>
      <c r="J1301" s="4" t="s">
        <v>13</v>
      </c>
      <c r="K1301" s="4" t="s">
        <v>23</v>
      </c>
      <c r="L1301" s="4" t="s">
        <v>51</v>
      </c>
      <c r="M1301" s="8">
        <v>2</v>
      </c>
      <c r="N1301" s="5">
        <v>125.73</v>
      </c>
      <c r="O1301" s="6">
        <v>0.15</v>
      </c>
      <c r="P1301" s="5">
        <v>61.75</v>
      </c>
      <c r="Q1301" s="5">
        <f t="shared" si="80"/>
        <v>213.74100000000001</v>
      </c>
      <c r="R1301" s="5">
        <f t="shared" si="81"/>
        <v>123.5</v>
      </c>
      <c r="S1301" s="5">
        <f t="shared" si="82"/>
        <v>90.241000000000014</v>
      </c>
      <c r="T1301" s="7">
        <f t="shared" si="83"/>
        <v>0.42219789371248384</v>
      </c>
    </row>
    <row r="1302" spans="1:20" ht="15.6">
      <c r="A1302" s="2">
        <v>2719</v>
      </c>
      <c r="B1302" s="3">
        <v>46211</v>
      </c>
      <c r="C1302" s="17">
        <f>YEAR(SalesDataTable[[#This Row],[Order Date]])</f>
        <v>2026</v>
      </c>
      <c r="D1302" s="19" t="str">
        <f>"Q"&amp;ROUNDUP(MONTH(SalesDataTable[[#This Row],[Order Date]])/3,0)</f>
        <v>Q3</v>
      </c>
      <c r="E1302" s="17">
        <f>MONTH(SalesDataTable[[#This Row],[Order Date]])</f>
        <v>7</v>
      </c>
      <c r="F1302" s="19" t="str">
        <f>TEXT(SalesDataTable[[#This Row],[Order Date]],"MMM")</f>
        <v>Jul</v>
      </c>
      <c r="G1302" s="4" t="s">
        <v>0</v>
      </c>
      <c r="H1302" s="4" t="s">
        <v>50</v>
      </c>
      <c r="I1302" s="4" t="s">
        <v>2</v>
      </c>
      <c r="J1302" s="4" t="s">
        <v>16</v>
      </c>
      <c r="K1302" s="4" t="s">
        <v>14</v>
      </c>
      <c r="L1302" s="4" t="s">
        <v>48</v>
      </c>
      <c r="M1302" s="8">
        <v>1</v>
      </c>
      <c r="N1302" s="5">
        <v>164.92</v>
      </c>
      <c r="O1302" s="6">
        <v>0</v>
      </c>
      <c r="P1302" s="5">
        <v>89.47</v>
      </c>
      <c r="Q1302" s="5">
        <f t="shared" si="80"/>
        <v>164.92</v>
      </c>
      <c r="R1302" s="5">
        <f t="shared" si="81"/>
        <v>89.47</v>
      </c>
      <c r="S1302" s="5">
        <f t="shared" si="82"/>
        <v>75.449999999999989</v>
      </c>
      <c r="T1302" s="7">
        <f t="shared" si="83"/>
        <v>0.45749454280863444</v>
      </c>
    </row>
    <row r="1303" spans="1:20" ht="15.6">
      <c r="A1303" s="2">
        <v>3833</v>
      </c>
      <c r="B1303" s="3">
        <v>46211</v>
      </c>
      <c r="C1303" s="17">
        <f>YEAR(SalesDataTable[[#This Row],[Order Date]])</f>
        <v>2026</v>
      </c>
      <c r="D1303" s="19" t="str">
        <f>"Q"&amp;ROUNDUP(MONTH(SalesDataTable[[#This Row],[Order Date]])/3,0)</f>
        <v>Q3</v>
      </c>
      <c r="E1303" s="17">
        <f>MONTH(SalesDataTable[[#This Row],[Order Date]])</f>
        <v>7</v>
      </c>
      <c r="F1303" s="19" t="str">
        <f>TEXT(SalesDataTable[[#This Row],[Order Date]],"MMM")</f>
        <v>Jul</v>
      </c>
      <c r="G1303" s="4" t="s">
        <v>6</v>
      </c>
      <c r="H1303" s="4" t="s">
        <v>27</v>
      </c>
      <c r="I1303" s="4" t="s">
        <v>19</v>
      </c>
      <c r="J1303" s="4" t="s">
        <v>13</v>
      </c>
      <c r="K1303" s="4" t="s">
        <v>4</v>
      </c>
      <c r="L1303" s="4" t="s">
        <v>30</v>
      </c>
      <c r="M1303" s="8">
        <v>5</v>
      </c>
      <c r="N1303" s="5">
        <v>103.91</v>
      </c>
      <c r="O1303" s="6">
        <v>0</v>
      </c>
      <c r="P1303" s="5">
        <v>51.19</v>
      </c>
      <c r="Q1303" s="5">
        <f t="shared" si="80"/>
        <v>519.54999999999995</v>
      </c>
      <c r="R1303" s="5">
        <f t="shared" si="81"/>
        <v>255.95</v>
      </c>
      <c r="S1303" s="5">
        <f t="shared" si="82"/>
        <v>263.59999999999997</v>
      </c>
      <c r="T1303" s="7">
        <f t="shared" si="83"/>
        <v>0.50736214031373306</v>
      </c>
    </row>
    <row r="1304" spans="1:20" ht="15.6">
      <c r="A1304" s="2">
        <v>211</v>
      </c>
      <c r="B1304" s="3">
        <v>46212</v>
      </c>
      <c r="C1304" s="17">
        <f>YEAR(SalesDataTable[[#This Row],[Order Date]])</f>
        <v>2026</v>
      </c>
      <c r="D1304" s="19" t="str">
        <f>"Q"&amp;ROUNDUP(MONTH(SalesDataTable[[#This Row],[Order Date]])/3,0)</f>
        <v>Q3</v>
      </c>
      <c r="E1304" s="17">
        <f>MONTH(SalesDataTable[[#This Row],[Order Date]])</f>
        <v>7</v>
      </c>
      <c r="F1304" s="19" t="str">
        <f>TEXT(SalesDataTable[[#This Row],[Order Date]],"MMM")</f>
        <v>Jul</v>
      </c>
      <c r="G1304" s="4" t="s">
        <v>11</v>
      </c>
      <c r="H1304" s="4" t="s">
        <v>52</v>
      </c>
      <c r="I1304" s="4" t="s">
        <v>8</v>
      </c>
      <c r="J1304" s="4" t="s">
        <v>16</v>
      </c>
      <c r="K1304" s="4" t="s">
        <v>4</v>
      </c>
      <c r="L1304" s="4" t="s">
        <v>22</v>
      </c>
      <c r="M1304" s="8">
        <v>10</v>
      </c>
      <c r="N1304" s="5">
        <v>49.69</v>
      </c>
      <c r="O1304" s="6">
        <v>0.1</v>
      </c>
      <c r="P1304" s="5">
        <v>21.82</v>
      </c>
      <c r="Q1304" s="5">
        <f t="shared" si="80"/>
        <v>447.21</v>
      </c>
      <c r="R1304" s="5">
        <f t="shared" si="81"/>
        <v>218.2</v>
      </c>
      <c r="S1304" s="5">
        <f t="shared" si="82"/>
        <v>229.01</v>
      </c>
      <c r="T1304" s="7">
        <f t="shared" si="83"/>
        <v>0.51208604458755391</v>
      </c>
    </row>
    <row r="1305" spans="1:20" ht="15.6">
      <c r="A1305" s="2">
        <v>392</v>
      </c>
      <c r="B1305" s="3">
        <v>46212</v>
      </c>
      <c r="C1305" s="17">
        <f>YEAR(SalesDataTable[[#This Row],[Order Date]])</f>
        <v>2026</v>
      </c>
      <c r="D1305" s="19" t="str">
        <f>"Q"&amp;ROUNDUP(MONTH(SalesDataTable[[#This Row],[Order Date]])/3,0)</f>
        <v>Q3</v>
      </c>
      <c r="E1305" s="17">
        <f>MONTH(SalesDataTable[[#This Row],[Order Date]])</f>
        <v>7</v>
      </c>
      <c r="F1305" s="19" t="str">
        <f>TEXT(SalesDataTable[[#This Row],[Order Date]],"MMM")</f>
        <v>Jul</v>
      </c>
      <c r="G1305" s="4" t="s">
        <v>20</v>
      </c>
      <c r="H1305" s="4" t="s">
        <v>31</v>
      </c>
      <c r="I1305" s="4" t="s">
        <v>19</v>
      </c>
      <c r="J1305" s="4" t="s">
        <v>3</v>
      </c>
      <c r="K1305" s="4" t="s">
        <v>9</v>
      </c>
      <c r="L1305" s="4" t="s">
        <v>10</v>
      </c>
      <c r="M1305" s="8">
        <v>3</v>
      </c>
      <c r="N1305" s="5">
        <v>94.19</v>
      </c>
      <c r="O1305" s="6">
        <v>0</v>
      </c>
      <c r="P1305" s="5">
        <v>44.1</v>
      </c>
      <c r="Q1305" s="5">
        <f t="shared" si="80"/>
        <v>282.57</v>
      </c>
      <c r="R1305" s="5">
        <f t="shared" si="81"/>
        <v>132.30000000000001</v>
      </c>
      <c r="S1305" s="5">
        <f t="shared" si="82"/>
        <v>150.26999999999998</v>
      </c>
      <c r="T1305" s="7">
        <f t="shared" si="83"/>
        <v>0.53179743072512997</v>
      </c>
    </row>
    <row r="1306" spans="1:20" ht="15.6">
      <c r="A1306" s="2">
        <v>1302</v>
      </c>
      <c r="B1306" s="3">
        <v>46212</v>
      </c>
      <c r="C1306" s="17">
        <f>YEAR(SalesDataTable[[#This Row],[Order Date]])</f>
        <v>2026</v>
      </c>
      <c r="D1306" s="19" t="str">
        <f>"Q"&amp;ROUNDUP(MONTH(SalesDataTable[[#This Row],[Order Date]])/3,0)</f>
        <v>Q3</v>
      </c>
      <c r="E1306" s="17">
        <f>MONTH(SalesDataTable[[#This Row],[Order Date]])</f>
        <v>7</v>
      </c>
      <c r="F1306" s="19" t="str">
        <f>TEXT(SalesDataTable[[#This Row],[Order Date]],"MMM")</f>
        <v>Jul</v>
      </c>
      <c r="G1306" s="4" t="s">
        <v>6</v>
      </c>
      <c r="H1306" s="4" t="s">
        <v>49</v>
      </c>
      <c r="I1306" s="4" t="s">
        <v>19</v>
      </c>
      <c r="J1306" s="4" t="s">
        <v>3</v>
      </c>
      <c r="K1306" s="4" t="s">
        <v>14</v>
      </c>
      <c r="L1306" s="4" t="s">
        <v>32</v>
      </c>
      <c r="M1306" s="8">
        <v>1</v>
      </c>
      <c r="N1306" s="5">
        <v>46.87</v>
      </c>
      <c r="O1306" s="6">
        <v>0</v>
      </c>
      <c r="P1306" s="5">
        <v>18.649999999999999</v>
      </c>
      <c r="Q1306" s="5">
        <f t="shared" si="80"/>
        <v>46.87</v>
      </c>
      <c r="R1306" s="5">
        <f t="shared" si="81"/>
        <v>18.649999999999999</v>
      </c>
      <c r="S1306" s="5">
        <f t="shared" si="82"/>
        <v>28.22</v>
      </c>
      <c r="T1306" s="7">
        <f t="shared" si="83"/>
        <v>0.60209088969490077</v>
      </c>
    </row>
    <row r="1307" spans="1:20" ht="15.6">
      <c r="A1307" s="2">
        <v>1366</v>
      </c>
      <c r="B1307" s="3">
        <v>46212</v>
      </c>
      <c r="C1307" s="17">
        <f>YEAR(SalesDataTable[[#This Row],[Order Date]])</f>
        <v>2026</v>
      </c>
      <c r="D1307" s="19" t="str">
        <f>"Q"&amp;ROUNDUP(MONTH(SalesDataTable[[#This Row],[Order Date]])/3,0)</f>
        <v>Q3</v>
      </c>
      <c r="E1307" s="17">
        <f>MONTH(SalesDataTable[[#This Row],[Order Date]])</f>
        <v>7</v>
      </c>
      <c r="F1307" s="19" t="str">
        <f>TEXT(SalesDataTable[[#This Row],[Order Date]],"MMM")</f>
        <v>Jul</v>
      </c>
      <c r="G1307" s="4" t="s">
        <v>11</v>
      </c>
      <c r="H1307" s="4" t="s">
        <v>52</v>
      </c>
      <c r="I1307" s="4" t="s">
        <v>2</v>
      </c>
      <c r="J1307" s="4" t="s">
        <v>3</v>
      </c>
      <c r="K1307" s="4" t="s">
        <v>14</v>
      </c>
      <c r="L1307" s="4" t="s">
        <v>15</v>
      </c>
      <c r="M1307" s="8">
        <v>1</v>
      </c>
      <c r="N1307" s="5">
        <v>36.99</v>
      </c>
      <c r="O1307" s="6">
        <v>0.1</v>
      </c>
      <c r="P1307" s="5">
        <v>13.2</v>
      </c>
      <c r="Q1307" s="5">
        <f t="shared" si="80"/>
        <v>33.291000000000004</v>
      </c>
      <c r="R1307" s="5">
        <f t="shared" si="81"/>
        <v>13.2</v>
      </c>
      <c r="S1307" s="5">
        <f t="shared" si="82"/>
        <v>20.091000000000005</v>
      </c>
      <c r="T1307" s="7">
        <f t="shared" si="83"/>
        <v>0.60349644047940887</v>
      </c>
    </row>
    <row r="1308" spans="1:20" ht="15.6">
      <c r="A1308" s="2">
        <v>1974</v>
      </c>
      <c r="B1308" s="3">
        <v>46212</v>
      </c>
      <c r="C1308" s="17">
        <f>YEAR(SalesDataTable[[#This Row],[Order Date]])</f>
        <v>2026</v>
      </c>
      <c r="D1308" s="19" t="str">
        <f>"Q"&amp;ROUNDUP(MONTH(SalesDataTable[[#This Row],[Order Date]])/3,0)</f>
        <v>Q3</v>
      </c>
      <c r="E1308" s="17">
        <f>MONTH(SalesDataTable[[#This Row],[Order Date]])</f>
        <v>7</v>
      </c>
      <c r="F1308" s="19" t="str">
        <f>TEXT(SalesDataTable[[#This Row],[Order Date]],"MMM")</f>
        <v>Jul</v>
      </c>
      <c r="G1308" s="4" t="s">
        <v>0</v>
      </c>
      <c r="H1308" s="4" t="s">
        <v>50</v>
      </c>
      <c r="I1308" s="4" t="s">
        <v>2</v>
      </c>
      <c r="J1308" s="4" t="s">
        <v>3</v>
      </c>
      <c r="K1308" s="4" t="s">
        <v>14</v>
      </c>
      <c r="L1308" s="4" t="s">
        <v>44</v>
      </c>
      <c r="M1308" s="8">
        <v>1</v>
      </c>
      <c r="N1308" s="5">
        <v>135.44</v>
      </c>
      <c r="O1308" s="6">
        <v>0</v>
      </c>
      <c r="P1308" s="5">
        <v>65.48</v>
      </c>
      <c r="Q1308" s="5">
        <f t="shared" si="80"/>
        <v>135.44</v>
      </c>
      <c r="R1308" s="5">
        <f t="shared" si="81"/>
        <v>65.48</v>
      </c>
      <c r="S1308" s="5">
        <f t="shared" si="82"/>
        <v>69.959999999999994</v>
      </c>
      <c r="T1308" s="7">
        <f t="shared" si="83"/>
        <v>0.51653868871825159</v>
      </c>
    </row>
    <row r="1309" spans="1:20" ht="15.6">
      <c r="A1309" s="2">
        <v>2716</v>
      </c>
      <c r="B1309" s="3">
        <v>46212</v>
      </c>
      <c r="C1309" s="17">
        <f>YEAR(SalesDataTable[[#This Row],[Order Date]])</f>
        <v>2026</v>
      </c>
      <c r="D1309" s="19" t="str">
        <f>"Q"&amp;ROUNDUP(MONTH(SalesDataTable[[#This Row],[Order Date]])/3,0)</f>
        <v>Q3</v>
      </c>
      <c r="E1309" s="17">
        <f>MONTH(SalesDataTable[[#This Row],[Order Date]])</f>
        <v>7</v>
      </c>
      <c r="F1309" s="19" t="str">
        <f>TEXT(SalesDataTable[[#This Row],[Order Date]],"MMM")</f>
        <v>Jul</v>
      </c>
      <c r="G1309" s="4" t="s">
        <v>6</v>
      </c>
      <c r="H1309" s="4" t="s">
        <v>7</v>
      </c>
      <c r="I1309" s="4" t="s">
        <v>2</v>
      </c>
      <c r="J1309" s="4" t="s">
        <v>13</v>
      </c>
      <c r="K1309" s="4" t="s">
        <v>9</v>
      </c>
      <c r="L1309" s="4" t="s">
        <v>10</v>
      </c>
      <c r="M1309" s="8">
        <v>3</v>
      </c>
      <c r="N1309" s="5">
        <v>92.25</v>
      </c>
      <c r="O1309" s="6">
        <v>0</v>
      </c>
      <c r="P1309" s="5">
        <v>46.27</v>
      </c>
      <c r="Q1309" s="5">
        <f t="shared" si="80"/>
        <v>276.75</v>
      </c>
      <c r="R1309" s="5">
        <f t="shared" si="81"/>
        <v>138.81</v>
      </c>
      <c r="S1309" s="5">
        <f t="shared" si="82"/>
        <v>137.94</v>
      </c>
      <c r="T1309" s="7">
        <f t="shared" si="83"/>
        <v>0.49842818428184282</v>
      </c>
    </row>
    <row r="1310" spans="1:20" ht="15.6">
      <c r="A1310" s="2">
        <v>3161</v>
      </c>
      <c r="B1310" s="3">
        <v>46212</v>
      </c>
      <c r="C1310" s="17">
        <f>YEAR(SalesDataTable[[#This Row],[Order Date]])</f>
        <v>2026</v>
      </c>
      <c r="D1310" s="19" t="str">
        <f>"Q"&amp;ROUNDUP(MONTH(SalesDataTable[[#This Row],[Order Date]])/3,0)</f>
        <v>Q3</v>
      </c>
      <c r="E1310" s="17">
        <f>MONTH(SalesDataTable[[#This Row],[Order Date]])</f>
        <v>7</v>
      </c>
      <c r="F1310" s="19" t="str">
        <f>TEXT(SalesDataTable[[#This Row],[Order Date]],"MMM")</f>
        <v>Jul</v>
      </c>
      <c r="G1310" s="4" t="s">
        <v>11</v>
      </c>
      <c r="H1310" s="4" t="s">
        <v>25</v>
      </c>
      <c r="I1310" s="4" t="s">
        <v>2</v>
      </c>
      <c r="J1310" s="4" t="s">
        <v>13</v>
      </c>
      <c r="K1310" s="4" t="s">
        <v>23</v>
      </c>
      <c r="L1310" s="4" t="s">
        <v>29</v>
      </c>
      <c r="M1310" s="8">
        <v>2</v>
      </c>
      <c r="N1310" s="5">
        <v>192.6</v>
      </c>
      <c r="O1310" s="6">
        <v>0</v>
      </c>
      <c r="P1310" s="5">
        <v>104.89</v>
      </c>
      <c r="Q1310" s="5">
        <f t="shared" si="80"/>
        <v>385.2</v>
      </c>
      <c r="R1310" s="5">
        <f t="shared" si="81"/>
        <v>209.78</v>
      </c>
      <c r="S1310" s="5">
        <f t="shared" si="82"/>
        <v>175.42</v>
      </c>
      <c r="T1310" s="7">
        <f t="shared" si="83"/>
        <v>0.45539979231568017</v>
      </c>
    </row>
    <row r="1311" spans="1:20" ht="15.6">
      <c r="A1311" s="2">
        <v>3240</v>
      </c>
      <c r="B1311" s="3">
        <v>46212</v>
      </c>
      <c r="C1311" s="17">
        <f>YEAR(SalesDataTable[[#This Row],[Order Date]])</f>
        <v>2026</v>
      </c>
      <c r="D1311" s="19" t="str">
        <f>"Q"&amp;ROUNDUP(MONTH(SalesDataTable[[#This Row],[Order Date]])/3,0)</f>
        <v>Q3</v>
      </c>
      <c r="E1311" s="17">
        <f>MONTH(SalesDataTable[[#This Row],[Order Date]])</f>
        <v>7</v>
      </c>
      <c r="F1311" s="19" t="str">
        <f>TEXT(SalesDataTable[[#This Row],[Order Date]],"MMM")</f>
        <v>Jul</v>
      </c>
      <c r="G1311" s="4" t="s">
        <v>20</v>
      </c>
      <c r="H1311" s="4" t="s">
        <v>33</v>
      </c>
      <c r="I1311" s="4" t="s">
        <v>2</v>
      </c>
      <c r="J1311" s="4" t="s">
        <v>3</v>
      </c>
      <c r="K1311" s="4" t="s">
        <v>4</v>
      </c>
      <c r="L1311" s="4" t="s">
        <v>26</v>
      </c>
      <c r="M1311" s="8">
        <v>1</v>
      </c>
      <c r="N1311" s="5">
        <v>39.94</v>
      </c>
      <c r="O1311" s="6">
        <v>0</v>
      </c>
      <c r="P1311" s="5">
        <v>16.89</v>
      </c>
      <c r="Q1311" s="5">
        <f t="shared" si="80"/>
        <v>39.94</v>
      </c>
      <c r="R1311" s="5">
        <f t="shared" si="81"/>
        <v>16.89</v>
      </c>
      <c r="S1311" s="5">
        <f t="shared" si="82"/>
        <v>23.049999999999997</v>
      </c>
      <c r="T1311" s="7">
        <f t="shared" si="83"/>
        <v>0.57711567351026538</v>
      </c>
    </row>
    <row r="1312" spans="1:20" ht="15.6">
      <c r="A1312" s="2">
        <v>3682</v>
      </c>
      <c r="B1312" s="3">
        <v>46212</v>
      </c>
      <c r="C1312" s="17">
        <f>YEAR(SalesDataTable[[#This Row],[Order Date]])</f>
        <v>2026</v>
      </c>
      <c r="D1312" s="19" t="str">
        <f>"Q"&amp;ROUNDUP(MONTH(SalesDataTable[[#This Row],[Order Date]])/3,0)</f>
        <v>Q3</v>
      </c>
      <c r="E1312" s="17">
        <f>MONTH(SalesDataTable[[#This Row],[Order Date]])</f>
        <v>7</v>
      </c>
      <c r="F1312" s="19" t="str">
        <f>TEXT(SalesDataTable[[#This Row],[Order Date]],"MMM")</f>
        <v>Jul</v>
      </c>
      <c r="G1312" s="4" t="s">
        <v>11</v>
      </c>
      <c r="H1312" s="4" t="s">
        <v>12</v>
      </c>
      <c r="I1312" s="4" t="s">
        <v>2</v>
      </c>
      <c r="J1312" s="4" t="s">
        <v>3</v>
      </c>
      <c r="K1312" s="4" t="s">
        <v>9</v>
      </c>
      <c r="L1312" s="4" t="s">
        <v>37</v>
      </c>
      <c r="M1312" s="8">
        <v>3</v>
      </c>
      <c r="N1312" s="5">
        <v>150.61000000000001</v>
      </c>
      <c r="O1312" s="6">
        <v>0</v>
      </c>
      <c r="P1312" s="5">
        <v>79.900000000000006</v>
      </c>
      <c r="Q1312" s="5">
        <f t="shared" si="80"/>
        <v>451.83000000000004</v>
      </c>
      <c r="R1312" s="5">
        <f t="shared" si="81"/>
        <v>239.70000000000002</v>
      </c>
      <c r="S1312" s="5">
        <f t="shared" si="82"/>
        <v>212.13000000000002</v>
      </c>
      <c r="T1312" s="7">
        <f t="shared" si="83"/>
        <v>0.46949073766682159</v>
      </c>
    </row>
    <row r="1313" spans="1:20" ht="15.6">
      <c r="A1313" s="2">
        <v>4725</v>
      </c>
      <c r="B1313" s="3">
        <v>46212</v>
      </c>
      <c r="C1313" s="17">
        <f>YEAR(SalesDataTable[[#This Row],[Order Date]])</f>
        <v>2026</v>
      </c>
      <c r="D1313" s="19" t="str">
        <f>"Q"&amp;ROUNDUP(MONTH(SalesDataTable[[#This Row],[Order Date]])/3,0)</f>
        <v>Q3</v>
      </c>
      <c r="E1313" s="17">
        <f>MONTH(SalesDataTable[[#This Row],[Order Date]])</f>
        <v>7</v>
      </c>
      <c r="F1313" s="19" t="str">
        <f>TEXT(SalesDataTable[[#This Row],[Order Date]],"MMM")</f>
        <v>Jul</v>
      </c>
      <c r="G1313" s="4" t="s">
        <v>20</v>
      </c>
      <c r="H1313" s="4" t="s">
        <v>47</v>
      </c>
      <c r="I1313" s="4" t="s">
        <v>2</v>
      </c>
      <c r="J1313" s="4" t="s">
        <v>3</v>
      </c>
      <c r="K1313" s="4" t="s">
        <v>9</v>
      </c>
      <c r="L1313" s="4" t="s">
        <v>46</v>
      </c>
      <c r="M1313" s="8">
        <v>2</v>
      </c>
      <c r="N1313" s="5">
        <v>71.069999999999993</v>
      </c>
      <c r="O1313" s="6">
        <v>0</v>
      </c>
      <c r="P1313" s="5">
        <v>31.57</v>
      </c>
      <c r="Q1313" s="5">
        <f t="shared" si="80"/>
        <v>142.13999999999999</v>
      </c>
      <c r="R1313" s="5">
        <f t="shared" si="81"/>
        <v>63.14</v>
      </c>
      <c r="S1313" s="5">
        <f t="shared" si="82"/>
        <v>78.999999999999986</v>
      </c>
      <c r="T1313" s="7">
        <f t="shared" si="83"/>
        <v>0.55579006613198245</v>
      </c>
    </row>
    <row r="1314" spans="1:20" ht="15.6">
      <c r="A1314" s="2">
        <v>758</v>
      </c>
      <c r="B1314" s="3">
        <v>46213</v>
      </c>
      <c r="C1314" s="17">
        <f>YEAR(SalesDataTable[[#This Row],[Order Date]])</f>
        <v>2026</v>
      </c>
      <c r="D1314" s="19" t="str">
        <f>"Q"&amp;ROUNDUP(MONTH(SalesDataTable[[#This Row],[Order Date]])/3,0)</f>
        <v>Q3</v>
      </c>
      <c r="E1314" s="17">
        <f>MONTH(SalesDataTable[[#This Row],[Order Date]])</f>
        <v>7</v>
      </c>
      <c r="F1314" s="19" t="str">
        <f>TEXT(SalesDataTable[[#This Row],[Order Date]],"MMM")</f>
        <v>Jul</v>
      </c>
      <c r="G1314" s="4" t="s">
        <v>0</v>
      </c>
      <c r="H1314" s="4" t="s">
        <v>1</v>
      </c>
      <c r="I1314" s="4" t="s">
        <v>19</v>
      </c>
      <c r="J1314" s="4" t="s">
        <v>13</v>
      </c>
      <c r="K1314" s="4" t="s">
        <v>4</v>
      </c>
      <c r="L1314" s="4" t="s">
        <v>22</v>
      </c>
      <c r="M1314" s="8">
        <v>1</v>
      </c>
      <c r="N1314" s="5">
        <v>50.78</v>
      </c>
      <c r="O1314" s="6">
        <v>0</v>
      </c>
      <c r="P1314" s="5">
        <v>22.29</v>
      </c>
      <c r="Q1314" s="5">
        <f t="shared" si="80"/>
        <v>50.78</v>
      </c>
      <c r="R1314" s="5">
        <f t="shared" si="81"/>
        <v>22.29</v>
      </c>
      <c r="S1314" s="5">
        <f t="shared" si="82"/>
        <v>28.490000000000002</v>
      </c>
      <c r="T1314" s="7">
        <f t="shared" si="83"/>
        <v>0.56104765655769995</v>
      </c>
    </row>
    <row r="1315" spans="1:20" ht="15.6">
      <c r="A1315" s="2">
        <v>1910</v>
      </c>
      <c r="B1315" s="3">
        <v>46213</v>
      </c>
      <c r="C1315" s="17">
        <f>YEAR(SalesDataTable[[#This Row],[Order Date]])</f>
        <v>2026</v>
      </c>
      <c r="D1315" s="19" t="str">
        <f>"Q"&amp;ROUNDUP(MONTH(SalesDataTable[[#This Row],[Order Date]])/3,0)</f>
        <v>Q3</v>
      </c>
      <c r="E1315" s="17">
        <f>MONTH(SalesDataTable[[#This Row],[Order Date]])</f>
        <v>7</v>
      </c>
      <c r="F1315" s="19" t="str">
        <f>TEXT(SalesDataTable[[#This Row],[Order Date]],"MMM")</f>
        <v>Jul</v>
      </c>
      <c r="G1315" s="4" t="s">
        <v>0</v>
      </c>
      <c r="H1315" s="4" t="s">
        <v>50</v>
      </c>
      <c r="I1315" s="4" t="s">
        <v>2</v>
      </c>
      <c r="J1315" s="4" t="s">
        <v>3</v>
      </c>
      <c r="K1315" s="4" t="s">
        <v>9</v>
      </c>
      <c r="L1315" s="4" t="s">
        <v>17</v>
      </c>
      <c r="M1315" s="8">
        <v>2</v>
      </c>
      <c r="N1315" s="5">
        <v>141.51</v>
      </c>
      <c r="O1315" s="6">
        <v>0.05</v>
      </c>
      <c r="P1315" s="5">
        <v>77.040000000000006</v>
      </c>
      <c r="Q1315" s="5">
        <f t="shared" si="80"/>
        <v>268.86899999999997</v>
      </c>
      <c r="R1315" s="5">
        <f t="shared" si="81"/>
        <v>154.08000000000001</v>
      </c>
      <c r="S1315" s="5">
        <f t="shared" si="82"/>
        <v>114.78899999999996</v>
      </c>
      <c r="T1315" s="7">
        <f t="shared" si="83"/>
        <v>0.42693281858451504</v>
      </c>
    </row>
    <row r="1316" spans="1:20" ht="15.6">
      <c r="A1316" s="2">
        <v>1941</v>
      </c>
      <c r="B1316" s="3">
        <v>46213</v>
      </c>
      <c r="C1316" s="17">
        <f>YEAR(SalesDataTable[[#This Row],[Order Date]])</f>
        <v>2026</v>
      </c>
      <c r="D1316" s="19" t="str">
        <f>"Q"&amp;ROUNDUP(MONTH(SalesDataTable[[#This Row],[Order Date]])/3,0)</f>
        <v>Q3</v>
      </c>
      <c r="E1316" s="17">
        <f>MONTH(SalesDataTable[[#This Row],[Order Date]])</f>
        <v>7</v>
      </c>
      <c r="F1316" s="19" t="str">
        <f>TEXT(SalesDataTable[[#This Row],[Order Date]],"MMM")</f>
        <v>Jul</v>
      </c>
      <c r="G1316" s="4" t="s">
        <v>6</v>
      </c>
      <c r="H1316" s="4" t="s">
        <v>43</v>
      </c>
      <c r="I1316" s="4" t="s">
        <v>28</v>
      </c>
      <c r="J1316" s="4" t="s">
        <v>3</v>
      </c>
      <c r="K1316" s="4" t="s">
        <v>9</v>
      </c>
      <c r="L1316" s="4" t="s">
        <v>37</v>
      </c>
      <c r="M1316" s="8">
        <v>1</v>
      </c>
      <c r="N1316" s="5">
        <v>156.44</v>
      </c>
      <c r="O1316" s="6">
        <v>0.1</v>
      </c>
      <c r="P1316" s="5">
        <v>80.72</v>
      </c>
      <c r="Q1316" s="5">
        <f t="shared" si="80"/>
        <v>140.79599999999999</v>
      </c>
      <c r="R1316" s="5">
        <f t="shared" si="81"/>
        <v>80.72</v>
      </c>
      <c r="S1316" s="5">
        <f t="shared" si="82"/>
        <v>60.075999999999993</v>
      </c>
      <c r="T1316" s="7">
        <f t="shared" si="83"/>
        <v>0.42668825818915307</v>
      </c>
    </row>
    <row r="1317" spans="1:20" ht="15.6">
      <c r="A1317" s="2">
        <v>2324</v>
      </c>
      <c r="B1317" s="3">
        <v>46213</v>
      </c>
      <c r="C1317" s="17">
        <f>YEAR(SalesDataTable[[#This Row],[Order Date]])</f>
        <v>2026</v>
      </c>
      <c r="D1317" s="19" t="str">
        <f>"Q"&amp;ROUNDUP(MONTH(SalesDataTable[[#This Row],[Order Date]])/3,0)</f>
        <v>Q3</v>
      </c>
      <c r="E1317" s="17">
        <f>MONTH(SalesDataTable[[#This Row],[Order Date]])</f>
        <v>7</v>
      </c>
      <c r="F1317" s="19" t="str">
        <f>TEXT(SalesDataTable[[#This Row],[Order Date]],"MMM")</f>
        <v>Jul</v>
      </c>
      <c r="G1317" s="4" t="s">
        <v>6</v>
      </c>
      <c r="H1317" s="4" t="s">
        <v>43</v>
      </c>
      <c r="I1317" s="4" t="s">
        <v>2</v>
      </c>
      <c r="J1317" s="4" t="s">
        <v>13</v>
      </c>
      <c r="K1317" s="4" t="s">
        <v>34</v>
      </c>
      <c r="L1317" s="4" t="s">
        <v>45</v>
      </c>
      <c r="M1317" s="8">
        <v>2</v>
      </c>
      <c r="N1317" s="5">
        <v>51.75</v>
      </c>
      <c r="O1317" s="6">
        <v>0</v>
      </c>
      <c r="P1317" s="5">
        <v>21.4</v>
      </c>
      <c r="Q1317" s="5">
        <f t="shared" si="80"/>
        <v>103.5</v>
      </c>
      <c r="R1317" s="5">
        <f t="shared" si="81"/>
        <v>42.8</v>
      </c>
      <c r="S1317" s="5">
        <f t="shared" si="82"/>
        <v>60.7</v>
      </c>
      <c r="T1317" s="7">
        <f t="shared" si="83"/>
        <v>0.58647342995169083</v>
      </c>
    </row>
    <row r="1318" spans="1:20" ht="15.6">
      <c r="A1318" s="2">
        <v>2869</v>
      </c>
      <c r="B1318" s="3">
        <v>46213</v>
      </c>
      <c r="C1318" s="17">
        <f>YEAR(SalesDataTable[[#This Row],[Order Date]])</f>
        <v>2026</v>
      </c>
      <c r="D1318" s="19" t="str">
        <f>"Q"&amp;ROUNDUP(MONTH(SalesDataTable[[#This Row],[Order Date]])/3,0)</f>
        <v>Q3</v>
      </c>
      <c r="E1318" s="17">
        <f>MONTH(SalesDataTable[[#This Row],[Order Date]])</f>
        <v>7</v>
      </c>
      <c r="F1318" s="19" t="str">
        <f>TEXT(SalesDataTable[[#This Row],[Order Date]],"MMM")</f>
        <v>Jul</v>
      </c>
      <c r="G1318" s="4" t="s">
        <v>11</v>
      </c>
      <c r="H1318" s="4" t="s">
        <v>25</v>
      </c>
      <c r="I1318" s="4" t="s">
        <v>28</v>
      </c>
      <c r="J1318" s="4" t="s">
        <v>13</v>
      </c>
      <c r="K1318" s="4" t="s">
        <v>23</v>
      </c>
      <c r="L1318" s="4" t="s">
        <v>40</v>
      </c>
      <c r="M1318" s="8">
        <v>1</v>
      </c>
      <c r="N1318" s="5">
        <v>82.23</v>
      </c>
      <c r="O1318" s="6">
        <v>0.1</v>
      </c>
      <c r="P1318" s="5">
        <v>38.340000000000003</v>
      </c>
      <c r="Q1318" s="5">
        <f t="shared" si="80"/>
        <v>74.007000000000005</v>
      </c>
      <c r="R1318" s="5">
        <f t="shared" si="81"/>
        <v>38.340000000000003</v>
      </c>
      <c r="S1318" s="5">
        <f t="shared" si="82"/>
        <v>35.667000000000002</v>
      </c>
      <c r="T1318" s="7">
        <f t="shared" si="83"/>
        <v>0.48194089748267055</v>
      </c>
    </row>
    <row r="1319" spans="1:20" ht="15.6">
      <c r="A1319" s="2">
        <v>3236</v>
      </c>
      <c r="B1319" s="3">
        <v>46213</v>
      </c>
      <c r="C1319" s="17">
        <f>YEAR(SalesDataTable[[#This Row],[Order Date]])</f>
        <v>2026</v>
      </c>
      <c r="D1319" s="19" t="str">
        <f>"Q"&amp;ROUNDUP(MONTH(SalesDataTable[[#This Row],[Order Date]])/3,0)</f>
        <v>Q3</v>
      </c>
      <c r="E1319" s="17">
        <f>MONTH(SalesDataTable[[#This Row],[Order Date]])</f>
        <v>7</v>
      </c>
      <c r="F1319" s="19" t="str">
        <f>TEXT(SalesDataTable[[#This Row],[Order Date]],"MMM")</f>
        <v>Jul</v>
      </c>
      <c r="G1319" s="4" t="s">
        <v>6</v>
      </c>
      <c r="H1319" s="4" t="s">
        <v>27</v>
      </c>
      <c r="I1319" s="4" t="s">
        <v>2</v>
      </c>
      <c r="J1319" s="4" t="s">
        <v>13</v>
      </c>
      <c r="K1319" s="4" t="s">
        <v>9</v>
      </c>
      <c r="L1319" s="4" t="s">
        <v>17</v>
      </c>
      <c r="M1319" s="8">
        <v>1</v>
      </c>
      <c r="N1319" s="5">
        <v>144.16999999999999</v>
      </c>
      <c r="O1319" s="6">
        <v>0.1</v>
      </c>
      <c r="P1319" s="5">
        <v>78.13</v>
      </c>
      <c r="Q1319" s="5">
        <f t="shared" si="80"/>
        <v>129.75299999999999</v>
      </c>
      <c r="R1319" s="5">
        <f t="shared" si="81"/>
        <v>78.13</v>
      </c>
      <c r="S1319" s="5">
        <f t="shared" si="82"/>
        <v>51.62299999999999</v>
      </c>
      <c r="T1319" s="7">
        <f t="shared" si="83"/>
        <v>0.39785592625989374</v>
      </c>
    </row>
    <row r="1320" spans="1:20" ht="15.6">
      <c r="A1320" s="2">
        <v>3582</v>
      </c>
      <c r="B1320" s="3">
        <v>46213</v>
      </c>
      <c r="C1320" s="17">
        <f>YEAR(SalesDataTable[[#This Row],[Order Date]])</f>
        <v>2026</v>
      </c>
      <c r="D1320" s="19" t="str">
        <f>"Q"&amp;ROUNDUP(MONTH(SalesDataTable[[#This Row],[Order Date]])/3,0)</f>
        <v>Q3</v>
      </c>
      <c r="E1320" s="17">
        <f>MONTH(SalesDataTable[[#This Row],[Order Date]])</f>
        <v>7</v>
      </c>
      <c r="F1320" s="19" t="str">
        <f>TEXT(SalesDataTable[[#This Row],[Order Date]],"MMM")</f>
        <v>Jul</v>
      </c>
      <c r="G1320" s="4" t="s">
        <v>6</v>
      </c>
      <c r="H1320" s="4" t="s">
        <v>43</v>
      </c>
      <c r="I1320" s="4" t="s">
        <v>2</v>
      </c>
      <c r="J1320" s="4" t="s">
        <v>3</v>
      </c>
      <c r="K1320" s="4" t="s">
        <v>23</v>
      </c>
      <c r="L1320" s="4" t="s">
        <v>40</v>
      </c>
      <c r="M1320" s="8">
        <v>4</v>
      </c>
      <c r="N1320" s="5">
        <v>82.47</v>
      </c>
      <c r="O1320" s="6">
        <v>0</v>
      </c>
      <c r="P1320" s="5">
        <v>40.22</v>
      </c>
      <c r="Q1320" s="5">
        <f t="shared" si="80"/>
        <v>329.88</v>
      </c>
      <c r="R1320" s="5">
        <f t="shared" si="81"/>
        <v>160.88</v>
      </c>
      <c r="S1320" s="5">
        <f t="shared" si="82"/>
        <v>169</v>
      </c>
      <c r="T1320" s="7">
        <f t="shared" si="83"/>
        <v>0.51230750575967021</v>
      </c>
    </row>
    <row r="1321" spans="1:20" ht="15.6">
      <c r="A1321" s="2">
        <v>3715</v>
      </c>
      <c r="B1321" s="3">
        <v>46213</v>
      </c>
      <c r="C1321" s="17">
        <f>YEAR(SalesDataTable[[#This Row],[Order Date]])</f>
        <v>2026</v>
      </c>
      <c r="D1321" s="19" t="str">
        <f>"Q"&amp;ROUNDUP(MONTH(SalesDataTable[[#This Row],[Order Date]])/3,0)</f>
        <v>Q3</v>
      </c>
      <c r="E1321" s="17">
        <f>MONTH(SalesDataTable[[#This Row],[Order Date]])</f>
        <v>7</v>
      </c>
      <c r="F1321" s="19" t="str">
        <f>TEXT(SalesDataTable[[#This Row],[Order Date]],"MMM")</f>
        <v>Jul</v>
      </c>
      <c r="G1321" s="4" t="s">
        <v>20</v>
      </c>
      <c r="H1321" s="4" t="s">
        <v>33</v>
      </c>
      <c r="I1321" s="4" t="s">
        <v>2</v>
      </c>
      <c r="J1321" s="4" t="s">
        <v>13</v>
      </c>
      <c r="K1321" s="4" t="s">
        <v>23</v>
      </c>
      <c r="L1321" s="4" t="s">
        <v>51</v>
      </c>
      <c r="M1321" s="8">
        <v>1</v>
      </c>
      <c r="N1321" s="5">
        <v>122.14</v>
      </c>
      <c r="O1321" s="6">
        <v>0.15</v>
      </c>
      <c r="P1321" s="5">
        <v>59.87</v>
      </c>
      <c r="Q1321" s="5">
        <f t="shared" si="80"/>
        <v>103.819</v>
      </c>
      <c r="R1321" s="5">
        <f t="shared" si="81"/>
        <v>59.87</v>
      </c>
      <c r="S1321" s="5">
        <f t="shared" si="82"/>
        <v>43.949000000000005</v>
      </c>
      <c r="T1321" s="7">
        <f t="shared" si="83"/>
        <v>0.42332328379198414</v>
      </c>
    </row>
    <row r="1322" spans="1:20" ht="15.6">
      <c r="A1322" s="2">
        <v>3940</v>
      </c>
      <c r="B1322" s="3">
        <v>46213</v>
      </c>
      <c r="C1322" s="17">
        <f>YEAR(SalesDataTable[[#This Row],[Order Date]])</f>
        <v>2026</v>
      </c>
      <c r="D1322" s="19" t="str">
        <f>"Q"&amp;ROUNDUP(MONTH(SalesDataTable[[#This Row],[Order Date]])/3,0)</f>
        <v>Q3</v>
      </c>
      <c r="E1322" s="17">
        <f>MONTH(SalesDataTable[[#This Row],[Order Date]])</f>
        <v>7</v>
      </c>
      <c r="F1322" s="19" t="str">
        <f>TEXT(SalesDataTable[[#This Row],[Order Date]],"MMM")</f>
        <v>Jul</v>
      </c>
      <c r="G1322" s="4" t="s">
        <v>11</v>
      </c>
      <c r="H1322" s="4" t="s">
        <v>52</v>
      </c>
      <c r="I1322" s="4" t="s">
        <v>19</v>
      </c>
      <c r="J1322" s="4" t="s">
        <v>3</v>
      </c>
      <c r="K1322" s="4" t="s">
        <v>9</v>
      </c>
      <c r="L1322" s="4" t="s">
        <v>17</v>
      </c>
      <c r="M1322" s="8">
        <v>3</v>
      </c>
      <c r="N1322" s="5">
        <v>143.59</v>
      </c>
      <c r="O1322" s="6">
        <v>0</v>
      </c>
      <c r="P1322" s="5">
        <v>78.91</v>
      </c>
      <c r="Q1322" s="5">
        <f t="shared" si="80"/>
        <v>430.77</v>
      </c>
      <c r="R1322" s="5">
        <f t="shared" si="81"/>
        <v>236.73</v>
      </c>
      <c r="S1322" s="5">
        <f t="shared" si="82"/>
        <v>194.04</v>
      </c>
      <c r="T1322" s="7">
        <f t="shared" si="83"/>
        <v>0.45044919562643637</v>
      </c>
    </row>
    <row r="1323" spans="1:20" ht="15.6">
      <c r="A1323" s="2">
        <v>4760</v>
      </c>
      <c r="B1323" s="3">
        <v>46213</v>
      </c>
      <c r="C1323" s="17">
        <f>YEAR(SalesDataTable[[#This Row],[Order Date]])</f>
        <v>2026</v>
      </c>
      <c r="D1323" s="19" t="str">
        <f>"Q"&amp;ROUNDUP(MONTH(SalesDataTable[[#This Row],[Order Date]])/3,0)</f>
        <v>Q3</v>
      </c>
      <c r="E1323" s="17">
        <f>MONTH(SalesDataTable[[#This Row],[Order Date]])</f>
        <v>7</v>
      </c>
      <c r="F1323" s="19" t="str">
        <f>TEXT(SalesDataTable[[#This Row],[Order Date]],"MMM")</f>
        <v>Jul</v>
      </c>
      <c r="G1323" s="4" t="s">
        <v>20</v>
      </c>
      <c r="H1323" s="4" t="s">
        <v>47</v>
      </c>
      <c r="I1323" s="4" t="s">
        <v>2</v>
      </c>
      <c r="J1323" s="4" t="s">
        <v>16</v>
      </c>
      <c r="K1323" s="4" t="s">
        <v>9</v>
      </c>
      <c r="L1323" s="4" t="s">
        <v>37</v>
      </c>
      <c r="M1323" s="8">
        <v>2</v>
      </c>
      <c r="N1323" s="5">
        <v>157.66</v>
      </c>
      <c r="O1323" s="6">
        <v>0</v>
      </c>
      <c r="P1323" s="5">
        <v>78.760000000000005</v>
      </c>
      <c r="Q1323" s="5">
        <f t="shared" si="80"/>
        <v>315.32</v>
      </c>
      <c r="R1323" s="5">
        <f t="shared" si="81"/>
        <v>157.52000000000001</v>
      </c>
      <c r="S1323" s="5">
        <f t="shared" si="82"/>
        <v>157.79999999999998</v>
      </c>
      <c r="T1323" s="7">
        <f t="shared" si="83"/>
        <v>0.50044399340352652</v>
      </c>
    </row>
    <row r="1324" spans="1:20" ht="15.6">
      <c r="A1324" s="2">
        <v>4768</v>
      </c>
      <c r="B1324" s="3">
        <v>46213</v>
      </c>
      <c r="C1324" s="17">
        <f>YEAR(SalesDataTable[[#This Row],[Order Date]])</f>
        <v>2026</v>
      </c>
      <c r="D1324" s="19" t="str">
        <f>"Q"&amp;ROUNDUP(MONTH(SalesDataTable[[#This Row],[Order Date]])/3,0)</f>
        <v>Q3</v>
      </c>
      <c r="E1324" s="17">
        <f>MONTH(SalesDataTable[[#This Row],[Order Date]])</f>
        <v>7</v>
      </c>
      <c r="F1324" s="19" t="str">
        <f>TEXT(SalesDataTable[[#This Row],[Order Date]],"MMM")</f>
        <v>Jul</v>
      </c>
      <c r="G1324" s="4" t="s">
        <v>6</v>
      </c>
      <c r="H1324" s="4" t="s">
        <v>7</v>
      </c>
      <c r="I1324" s="4" t="s">
        <v>2</v>
      </c>
      <c r="J1324" s="4" t="s">
        <v>16</v>
      </c>
      <c r="K1324" s="4" t="s">
        <v>4</v>
      </c>
      <c r="L1324" s="4" t="s">
        <v>30</v>
      </c>
      <c r="M1324" s="8">
        <v>1</v>
      </c>
      <c r="N1324" s="5">
        <v>101.58</v>
      </c>
      <c r="O1324" s="6">
        <v>0</v>
      </c>
      <c r="P1324" s="5">
        <v>49.83</v>
      </c>
      <c r="Q1324" s="5">
        <f t="shared" si="80"/>
        <v>101.58</v>
      </c>
      <c r="R1324" s="5">
        <f t="shared" si="81"/>
        <v>49.83</v>
      </c>
      <c r="S1324" s="5">
        <f t="shared" si="82"/>
        <v>51.75</v>
      </c>
      <c r="T1324" s="7">
        <f t="shared" si="83"/>
        <v>0.50945067926757237</v>
      </c>
    </row>
    <row r="1325" spans="1:20" ht="15.6">
      <c r="A1325" s="2">
        <v>5025</v>
      </c>
      <c r="B1325" s="3">
        <v>46213</v>
      </c>
      <c r="C1325" s="17">
        <f>YEAR(SalesDataTable[[#This Row],[Order Date]])</f>
        <v>2026</v>
      </c>
      <c r="D1325" s="19" t="str">
        <f>"Q"&amp;ROUNDUP(MONTH(SalesDataTable[[#This Row],[Order Date]])/3,0)</f>
        <v>Q3</v>
      </c>
      <c r="E1325" s="17">
        <f>MONTH(SalesDataTable[[#This Row],[Order Date]])</f>
        <v>7</v>
      </c>
      <c r="F1325" s="19" t="str">
        <f>TEXT(SalesDataTable[[#This Row],[Order Date]],"MMM")</f>
        <v>Jul</v>
      </c>
      <c r="G1325" s="4" t="s">
        <v>11</v>
      </c>
      <c r="H1325" s="4" t="s">
        <v>18</v>
      </c>
      <c r="I1325" s="4" t="s">
        <v>2</v>
      </c>
      <c r="J1325" s="4" t="s">
        <v>3</v>
      </c>
      <c r="K1325" s="4" t="s">
        <v>14</v>
      </c>
      <c r="L1325" s="4" t="s">
        <v>48</v>
      </c>
      <c r="M1325" s="8">
        <v>4</v>
      </c>
      <c r="N1325" s="5">
        <v>166.71</v>
      </c>
      <c r="O1325" s="6">
        <v>0</v>
      </c>
      <c r="P1325" s="5">
        <v>86.55</v>
      </c>
      <c r="Q1325" s="5">
        <f t="shared" si="80"/>
        <v>666.84</v>
      </c>
      <c r="R1325" s="5">
        <f t="shared" si="81"/>
        <v>346.2</v>
      </c>
      <c r="S1325" s="5">
        <f t="shared" si="82"/>
        <v>320.64000000000004</v>
      </c>
      <c r="T1325" s="7">
        <f t="shared" si="83"/>
        <v>0.48083498290444487</v>
      </c>
    </row>
    <row r="1326" spans="1:20" ht="15.6">
      <c r="A1326" s="2">
        <v>165</v>
      </c>
      <c r="B1326" s="3">
        <v>46214</v>
      </c>
      <c r="C1326" s="17">
        <f>YEAR(SalesDataTable[[#This Row],[Order Date]])</f>
        <v>2026</v>
      </c>
      <c r="D1326" s="19" t="str">
        <f>"Q"&amp;ROUNDUP(MONTH(SalesDataTable[[#This Row],[Order Date]])/3,0)</f>
        <v>Q3</v>
      </c>
      <c r="E1326" s="17">
        <f>MONTH(SalesDataTable[[#This Row],[Order Date]])</f>
        <v>7</v>
      </c>
      <c r="F1326" s="19" t="str">
        <f>TEXT(SalesDataTable[[#This Row],[Order Date]],"MMM")</f>
        <v>Jul</v>
      </c>
      <c r="G1326" s="4" t="s">
        <v>6</v>
      </c>
      <c r="H1326" s="4" t="s">
        <v>43</v>
      </c>
      <c r="I1326" s="4" t="s">
        <v>19</v>
      </c>
      <c r="J1326" s="4" t="s">
        <v>13</v>
      </c>
      <c r="K1326" s="4" t="s">
        <v>4</v>
      </c>
      <c r="L1326" s="4" t="s">
        <v>5</v>
      </c>
      <c r="M1326" s="8">
        <v>2</v>
      </c>
      <c r="N1326" s="5">
        <v>83.33</v>
      </c>
      <c r="O1326" s="6">
        <v>0</v>
      </c>
      <c r="P1326" s="5">
        <v>42.11</v>
      </c>
      <c r="Q1326" s="5">
        <f t="shared" si="80"/>
        <v>166.66</v>
      </c>
      <c r="R1326" s="5">
        <f t="shared" si="81"/>
        <v>84.22</v>
      </c>
      <c r="S1326" s="5">
        <f t="shared" si="82"/>
        <v>82.44</v>
      </c>
      <c r="T1326" s="7">
        <f t="shared" si="83"/>
        <v>0.49465978639145564</v>
      </c>
    </row>
    <row r="1327" spans="1:20" ht="15.6">
      <c r="A1327" s="2">
        <v>198</v>
      </c>
      <c r="B1327" s="3">
        <v>46214</v>
      </c>
      <c r="C1327" s="17">
        <f>YEAR(SalesDataTable[[#This Row],[Order Date]])</f>
        <v>2026</v>
      </c>
      <c r="D1327" s="19" t="str">
        <f>"Q"&amp;ROUNDUP(MONTH(SalesDataTable[[#This Row],[Order Date]])/3,0)</f>
        <v>Q3</v>
      </c>
      <c r="E1327" s="17">
        <f>MONTH(SalesDataTable[[#This Row],[Order Date]])</f>
        <v>7</v>
      </c>
      <c r="F1327" s="19" t="str">
        <f>TEXT(SalesDataTable[[#This Row],[Order Date]],"MMM")</f>
        <v>Jul</v>
      </c>
      <c r="G1327" s="4" t="s">
        <v>0</v>
      </c>
      <c r="H1327" s="4" t="s">
        <v>50</v>
      </c>
      <c r="I1327" s="4" t="s">
        <v>2</v>
      </c>
      <c r="J1327" s="4" t="s">
        <v>13</v>
      </c>
      <c r="K1327" s="4" t="s">
        <v>9</v>
      </c>
      <c r="L1327" s="4" t="s">
        <v>46</v>
      </c>
      <c r="M1327" s="8">
        <v>2</v>
      </c>
      <c r="N1327" s="5">
        <v>71.77</v>
      </c>
      <c r="O1327" s="6">
        <v>0.05</v>
      </c>
      <c r="P1327" s="5">
        <v>32.9</v>
      </c>
      <c r="Q1327" s="5">
        <f t="shared" si="80"/>
        <v>136.363</v>
      </c>
      <c r="R1327" s="5">
        <f t="shared" si="81"/>
        <v>65.8</v>
      </c>
      <c r="S1327" s="5">
        <f t="shared" si="82"/>
        <v>70.563000000000002</v>
      </c>
      <c r="T1327" s="7">
        <f t="shared" si="83"/>
        <v>0.5174644148339359</v>
      </c>
    </row>
    <row r="1328" spans="1:20" ht="15.6">
      <c r="A1328" s="2">
        <v>1480</v>
      </c>
      <c r="B1328" s="3">
        <v>46214</v>
      </c>
      <c r="C1328" s="17">
        <f>YEAR(SalesDataTable[[#This Row],[Order Date]])</f>
        <v>2026</v>
      </c>
      <c r="D1328" s="19" t="str">
        <f>"Q"&amp;ROUNDUP(MONTH(SalesDataTable[[#This Row],[Order Date]])/3,0)</f>
        <v>Q3</v>
      </c>
      <c r="E1328" s="17">
        <f>MONTH(SalesDataTable[[#This Row],[Order Date]])</f>
        <v>7</v>
      </c>
      <c r="F1328" s="19" t="str">
        <f>TEXT(SalesDataTable[[#This Row],[Order Date]],"MMM")</f>
        <v>Jul</v>
      </c>
      <c r="G1328" s="4" t="s">
        <v>0</v>
      </c>
      <c r="H1328" s="4" t="s">
        <v>50</v>
      </c>
      <c r="I1328" s="4" t="s">
        <v>2</v>
      </c>
      <c r="J1328" s="4" t="s">
        <v>13</v>
      </c>
      <c r="K1328" s="4" t="s">
        <v>14</v>
      </c>
      <c r="L1328" s="4" t="s">
        <v>48</v>
      </c>
      <c r="M1328" s="8">
        <v>3</v>
      </c>
      <c r="N1328" s="5">
        <v>164.5</v>
      </c>
      <c r="O1328" s="6">
        <v>0</v>
      </c>
      <c r="P1328" s="5">
        <v>87.06</v>
      </c>
      <c r="Q1328" s="5">
        <f t="shared" si="80"/>
        <v>493.5</v>
      </c>
      <c r="R1328" s="5">
        <f t="shared" si="81"/>
        <v>261.18</v>
      </c>
      <c r="S1328" s="5">
        <f t="shared" si="82"/>
        <v>232.32</v>
      </c>
      <c r="T1328" s="7">
        <f t="shared" si="83"/>
        <v>0.47075987841945288</v>
      </c>
    </row>
    <row r="1329" spans="1:20" ht="15.6">
      <c r="A1329" s="2">
        <v>1990</v>
      </c>
      <c r="B1329" s="3">
        <v>46214</v>
      </c>
      <c r="C1329" s="17">
        <f>YEAR(SalesDataTable[[#This Row],[Order Date]])</f>
        <v>2026</v>
      </c>
      <c r="D1329" s="19" t="str">
        <f>"Q"&amp;ROUNDUP(MONTH(SalesDataTable[[#This Row],[Order Date]])/3,0)</f>
        <v>Q3</v>
      </c>
      <c r="E1329" s="17">
        <f>MONTH(SalesDataTable[[#This Row],[Order Date]])</f>
        <v>7</v>
      </c>
      <c r="F1329" s="19" t="str">
        <f>TEXT(SalesDataTable[[#This Row],[Order Date]],"MMM")</f>
        <v>Jul</v>
      </c>
      <c r="G1329" s="4" t="s">
        <v>0</v>
      </c>
      <c r="H1329" s="4" t="s">
        <v>50</v>
      </c>
      <c r="I1329" s="4" t="s">
        <v>2</v>
      </c>
      <c r="J1329" s="4" t="s">
        <v>3</v>
      </c>
      <c r="K1329" s="4" t="s">
        <v>23</v>
      </c>
      <c r="L1329" s="4" t="s">
        <v>40</v>
      </c>
      <c r="M1329" s="8">
        <v>3</v>
      </c>
      <c r="N1329" s="5">
        <v>82.28</v>
      </c>
      <c r="O1329" s="6">
        <v>0.1</v>
      </c>
      <c r="P1329" s="5">
        <v>39.51</v>
      </c>
      <c r="Q1329" s="5">
        <f t="shared" si="80"/>
        <v>222.15600000000001</v>
      </c>
      <c r="R1329" s="5">
        <f t="shared" si="81"/>
        <v>118.53</v>
      </c>
      <c r="S1329" s="5">
        <f t="shared" si="82"/>
        <v>103.626</v>
      </c>
      <c r="T1329" s="7">
        <f t="shared" si="83"/>
        <v>0.46645600388915898</v>
      </c>
    </row>
    <row r="1330" spans="1:20" ht="15.6">
      <c r="A1330" s="2">
        <v>2298</v>
      </c>
      <c r="B1330" s="3">
        <v>46214</v>
      </c>
      <c r="C1330" s="17">
        <f>YEAR(SalesDataTable[[#This Row],[Order Date]])</f>
        <v>2026</v>
      </c>
      <c r="D1330" s="19" t="str">
        <f>"Q"&amp;ROUNDUP(MONTH(SalesDataTable[[#This Row],[Order Date]])/3,0)</f>
        <v>Q3</v>
      </c>
      <c r="E1330" s="17">
        <f>MONTH(SalesDataTable[[#This Row],[Order Date]])</f>
        <v>7</v>
      </c>
      <c r="F1330" s="19" t="str">
        <f>TEXT(SalesDataTable[[#This Row],[Order Date]],"MMM")</f>
        <v>Jul</v>
      </c>
      <c r="G1330" s="4" t="s">
        <v>11</v>
      </c>
      <c r="H1330" s="4" t="s">
        <v>12</v>
      </c>
      <c r="I1330" s="4" t="s">
        <v>19</v>
      </c>
      <c r="J1330" s="4" t="s">
        <v>13</v>
      </c>
      <c r="K1330" s="4" t="s">
        <v>4</v>
      </c>
      <c r="L1330" s="4" t="s">
        <v>30</v>
      </c>
      <c r="M1330" s="8">
        <v>2</v>
      </c>
      <c r="N1330" s="5">
        <v>103.17</v>
      </c>
      <c r="O1330" s="6">
        <v>0</v>
      </c>
      <c r="P1330" s="5">
        <v>50.49</v>
      </c>
      <c r="Q1330" s="5">
        <f t="shared" si="80"/>
        <v>206.34</v>
      </c>
      <c r="R1330" s="5">
        <f t="shared" si="81"/>
        <v>100.98</v>
      </c>
      <c r="S1330" s="5">
        <f t="shared" si="82"/>
        <v>105.36</v>
      </c>
      <c r="T1330" s="7">
        <f t="shared" si="83"/>
        <v>0.51061355045071244</v>
      </c>
    </row>
    <row r="1331" spans="1:20" ht="15.6">
      <c r="A1331" s="2">
        <v>2886</v>
      </c>
      <c r="B1331" s="3">
        <v>46214</v>
      </c>
      <c r="C1331" s="17">
        <f>YEAR(SalesDataTable[[#This Row],[Order Date]])</f>
        <v>2026</v>
      </c>
      <c r="D1331" s="19" t="str">
        <f>"Q"&amp;ROUNDUP(MONTH(SalesDataTable[[#This Row],[Order Date]])/3,0)</f>
        <v>Q3</v>
      </c>
      <c r="E1331" s="17">
        <f>MONTH(SalesDataTable[[#This Row],[Order Date]])</f>
        <v>7</v>
      </c>
      <c r="F1331" s="19" t="str">
        <f>TEXT(SalesDataTable[[#This Row],[Order Date]],"MMM")</f>
        <v>Jul</v>
      </c>
      <c r="G1331" s="4" t="s">
        <v>0</v>
      </c>
      <c r="H1331" s="4" t="s">
        <v>50</v>
      </c>
      <c r="I1331" s="4" t="s">
        <v>2</v>
      </c>
      <c r="J1331" s="4" t="s">
        <v>13</v>
      </c>
      <c r="K1331" s="4" t="s">
        <v>4</v>
      </c>
      <c r="L1331" s="4" t="s">
        <v>22</v>
      </c>
      <c r="M1331" s="8">
        <v>1</v>
      </c>
      <c r="N1331" s="5">
        <v>50.33</v>
      </c>
      <c r="O1331" s="6">
        <v>0.05</v>
      </c>
      <c r="P1331" s="5">
        <v>22.06</v>
      </c>
      <c r="Q1331" s="5">
        <f t="shared" si="80"/>
        <v>47.813499999999998</v>
      </c>
      <c r="R1331" s="5">
        <f t="shared" si="81"/>
        <v>22.06</v>
      </c>
      <c r="S1331" s="5">
        <f t="shared" si="82"/>
        <v>25.753499999999999</v>
      </c>
      <c r="T1331" s="7">
        <f t="shared" si="83"/>
        <v>0.53862402877848303</v>
      </c>
    </row>
    <row r="1332" spans="1:20" ht="15.6">
      <c r="A1332" s="2">
        <v>2893</v>
      </c>
      <c r="B1332" s="3">
        <v>46214</v>
      </c>
      <c r="C1332" s="17">
        <f>YEAR(SalesDataTable[[#This Row],[Order Date]])</f>
        <v>2026</v>
      </c>
      <c r="D1332" s="19" t="str">
        <f>"Q"&amp;ROUNDUP(MONTH(SalesDataTable[[#This Row],[Order Date]])/3,0)</f>
        <v>Q3</v>
      </c>
      <c r="E1332" s="17">
        <f>MONTH(SalesDataTable[[#This Row],[Order Date]])</f>
        <v>7</v>
      </c>
      <c r="F1332" s="19" t="str">
        <f>TEXT(SalesDataTable[[#This Row],[Order Date]],"MMM")</f>
        <v>Jul</v>
      </c>
      <c r="G1332" s="4" t="s">
        <v>6</v>
      </c>
      <c r="H1332" s="4" t="s">
        <v>41</v>
      </c>
      <c r="I1332" s="4" t="s">
        <v>8</v>
      </c>
      <c r="J1332" s="4" t="s">
        <v>16</v>
      </c>
      <c r="K1332" s="4" t="s">
        <v>9</v>
      </c>
      <c r="L1332" s="4" t="s">
        <v>17</v>
      </c>
      <c r="M1332" s="8">
        <v>6</v>
      </c>
      <c r="N1332" s="5">
        <v>142.78</v>
      </c>
      <c r="O1332" s="6">
        <v>0.15</v>
      </c>
      <c r="P1332" s="5">
        <v>80.38</v>
      </c>
      <c r="Q1332" s="5">
        <f t="shared" si="80"/>
        <v>728.178</v>
      </c>
      <c r="R1332" s="5">
        <f t="shared" si="81"/>
        <v>482.28</v>
      </c>
      <c r="S1332" s="5">
        <f t="shared" si="82"/>
        <v>245.89800000000002</v>
      </c>
      <c r="T1332" s="7">
        <f t="shared" si="83"/>
        <v>0.33768941110552642</v>
      </c>
    </row>
    <row r="1333" spans="1:20" ht="15.6">
      <c r="A1333" s="2">
        <v>2939</v>
      </c>
      <c r="B1333" s="3">
        <v>46214</v>
      </c>
      <c r="C1333" s="17">
        <f>YEAR(SalesDataTable[[#This Row],[Order Date]])</f>
        <v>2026</v>
      </c>
      <c r="D1333" s="19" t="str">
        <f>"Q"&amp;ROUNDUP(MONTH(SalesDataTable[[#This Row],[Order Date]])/3,0)</f>
        <v>Q3</v>
      </c>
      <c r="E1333" s="17">
        <f>MONTH(SalesDataTable[[#This Row],[Order Date]])</f>
        <v>7</v>
      </c>
      <c r="F1333" s="19" t="str">
        <f>TEXT(SalesDataTable[[#This Row],[Order Date]],"MMM")</f>
        <v>Jul</v>
      </c>
      <c r="G1333" s="4" t="s">
        <v>6</v>
      </c>
      <c r="H1333" s="4" t="s">
        <v>27</v>
      </c>
      <c r="I1333" s="4" t="s">
        <v>2</v>
      </c>
      <c r="J1333" s="4" t="s">
        <v>13</v>
      </c>
      <c r="K1333" s="4" t="s">
        <v>23</v>
      </c>
      <c r="L1333" s="4" t="s">
        <v>29</v>
      </c>
      <c r="M1333" s="8">
        <v>1</v>
      </c>
      <c r="N1333" s="5">
        <v>195.38</v>
      </c>
      <c r="O1333" s="6">
        <v>0.05</v>
      </c>
      <c r="P1333" s="5">
        <v>101.67</v>
      </c>
      <c r="Q1333" s="5">
        <f t="shared" si="80"/>
        <v>185.61099999999999</v>
      </c>
      <c r="R1333" s="5">
        <f t="shared" si="81"/>
        <v>101.67</v>
      </c>
      <c r="S1333" s="5">
        <f t="shared" si="82"/>
        <v>83.940999999999988</v>
      </c>
      <c r="T1333" s="7">
        <f t="shared" si="83"/>
        <v>0.45224151585843508</v>
      </c>
    </row>
    <row r="1334" spans="1:20" ht="15.6">
      <c r="A1334" s="2">
        <v>3249</v>
      </c>
      <c r="B1334" s="3">
        <v>46214</v>
      </c>
      <c r="C1334" s="17">
        <f>YEAR(SalesDataTable[[#This Row],[Order Date]])</f>
        <v>2026</v>
      </c>
      <c r="D1334" s="19" t="str">
        <f>"Q"&amp;ROUNDUP(MONTH(SalesDataTable[[#This Row],[Order Date]])/3,0)</f>
        <v>Q3</v>
      </c>
      <c r="E1334" s="17">
        <f>MONTH(SalesDataTable[[#This Row],[Order Date]])</f>
        <v>7</v>
      </c>
      <c r="F1334" s="19" t="str">
        <f>TEXT(SalesDataTable[[#This Row],[Order Date]],"MMM")</f>
        <v>Jul</v>
      </c>
      <c r="G1334" s="4" t="s">
        <v>20</v>
      </c>
      <c r="H1334" s="4" t="s">
        <v>21</v>
      </c>
      <c r="I1334" s="4" t="s">
        <v>19</v>
      </c>
      <c r="J1334" s="4" t="s">
        <v>3</v>
      </c>
      <c r="K1334" s="4" t="s">
        <v>4</v>
      </c>
      <c r="L1334" s="4" t="s">
        <v>30</v>
      </c>
      <c r="M1334" s="8">
        <v>5</v>
      </c>
      <c r="N1334" s="5">
        <v>104.8</v>
      </c>
      <c r="O1334" s="6">
        <v>0</v>
      </c>
      <c r="P1334" s="5">
        <v>50.94</v>
      </c>
      <c r="Q1334" s="5">
        <f t="shared" si="80"/>
        <v>524</v>
      </c>
      <c r="R1334" s="5">
        <f t="shared" si="81"/>
        <v>254.7</v>
      </c>
      <c r="S1334" s="5">
        <f t="shared" si="82"/>
        <v>269.3</v>
      </c>
      <c r="T1334" s="7">
        <f t="shared" si="83"/>
        <v>0.51393129770992374</v>
      </c>
    </row>
    <row r="1335" spans="1:20" ht="15.6">
      <c r="A1335" s="2">
        <v>3832</v>
      </c>
      <c r="B1335" s="3">
        <v>46214</v>
      </c>
      <c r="C1335" s="17">
        <f>YEAR(SalesDataTable[[#This Row],[Order Date]])</f>
        <v>2026</v>
      </c>
      <c r="D1335" s="19" t="str">
        <f>"Q"&amp;ROUNDUP(MONTH(SalesDataTable[[#This Row],[Order Date]])/3,0)</f>
        <v>Q3</v>
      </c>
      <c r="E1335" s="17">
        <f>MONTH(SalesDataTable[[#This Row],[Order Date]])</f>
        <v>7</v>
      </c>
      <c r="F1335" s="19" t="str">
        <f>TEXT(SalesDataTable[[#This Row],[Order Date]],"MMM")</f>
        <v>Jul</v>
      </c>
      <c r="G1335" s="4" t="s">
        <v>20</v>
      </c>
      <c r="H1335" s="4" t="s">
        <v>31</v>
      </c>
      <c r="I1335" s="4" t="s">
        <v>2</v>
      </c>
      <c r="J1335" s="4" t="s">
        <v>3</v>
      </c>
      <c r="K1335" s="4" t="s">
        <v>23</v>
      </c>
      <c r="L1335" s="4" t="s">
        <v>40</v>
      </c>
      <c r="M1335" s="8">
        <v>3</v>
      </c>
      <c r="N1335" s="5">
        <v>82.26</v>
      </c>
      <c r="O1335" s="6">
        <v>0</v>
      </c>
      <c r="P1335" s="5">
        <v>40.020000000000003</v>
      </c>
      <c r="Q1335" s="5">
        <f t="shared" si="80"/>
        <v>246.78000000000003</v>
      </c>
      <c r="R1335" s="5">
        <f t="shared" si="81"/>
        <v>120.06</v>
      </c>
      <c r="S1335" s="5">
        <f t="shared" si="82"/>
        <v>126.72000000000003</v>
      </c>
      <c r="T1335" s="7">
        <f t="shared" si="83"/>
        <v>0.51349380014587898</v>
      </c>
    </row>
    <row r="1336" spans="1:20" ht="15.6">
      <c r="A1336" s="2">
        <v>3868</v>
      </c>
      <c r="B1336" s="3">
        <v>46214</v>
      </c>
      <c r="C1336" s="17">
        <f>YEAR(SalesDataTable[[#This Row],[Order Date]])</f>
        <v>2026</v>
      </c>
      <c r="D1336" s="19" t="str">
        <f>"Q"&amp;ROUNDUP(MONTH(SalesDataTable[[#This Row],[Order Date]])/3,0)</f>
        <v>Q3</v>
      </c>
      <c r="E1336" s="17">
        <f>MONTH(SalesDataTable[[#This Row],[Order Date]])</f>
        <v>7</v>
      </c>
      <c r="F1336" s="19" t="str">
        <f>TEXT(SalesDataTable[[#This Row],[Order Date]],"MMM")</f>
        <v>Jul</v>
      </c>
      <c r="G1336" s="4" t="s">
        <v>11</v>
      </c>
      <c r="H1336" s="4" t="s">
        <v>39</v>
      </c>
      <c r="I1336" s="4" t="s">
        <v>2</v>
      </c>
      <c r="J1336" s="4" t="s">
        <v>16</v>
      </c>
      <c r="K1336" s="4" t="s">
        <v>9</v>
      </c>
      <c r="L1336" s="4" t="s">
        <v>10</v>
      </c>
      <c r="M1336" s="8">
        <v>1</v>
      </c>
      <c r="N1336" s="5">
        <v>90.79</v>
      </c>
      <c r="O1336" s="6">
        <v>0</v>
      </c>
      <c r="P1336" s="5">
        <v>46.39</v>
      </c>
      <c r="Q1336" s="5">
        <f t="shared" si="80"/>
        <v>90.79</v>
      </c>
      <c r="R1336" s="5">
        <f t="shared" si="81"/>
        <v>46.39</v>
      </c>
      <c r="S1336" s="5">
        <f t="shared" si="82"/>
        <v>44.400000000000006</v>
      </c>
      <c r="T1336" s="7">
        <f t="shared" si="83"/>
        <v>0.4890406432426479</v>
      </c>
    </row>
    <row r="1337" spans="1:20" ht="15.6">
      <c r="A1337" s="2">
        <v>4365</v>
      </c>
      <c r="B1337" s="3">
        <v>46214</v>
      </c>
      <c r="C1337" s="17">
        <f>YEAR(SalesDataTable[[#This Row],[Order Date]])</f>
        <v>2026</v>
      </c>
      <c r="D1337" s="19" t="str">
        <f>"Q"&amp;ROUNDUP(MONTH(SalesDataTable[[#This Row],[Order Date]])/3,0)</f>
        <v>Q3</v>
      </c>
      <c r="E1337" s="17">
        <f>MONTH(SalesDataTable[[#This Row],[Order Date]])</f>
        <v>7</v>
      </c>
      <c r="F1337" s="19" t="str">
        <f>TEXT(SalesDataTable[[#This Row],[Order Date]],"MMM")</f>
        <v>Jul</v>
      </c>
      <c r="G1337" s="4" t="s">
        <v>6</v>
      </c>
      <c r="H1337" s="4" t="s">
        <v>41</v>
      </c>
      <c r="I1337" s="4" t="s">
        <v>2</v>
      </c>
      <c r="J1337" s="4" t="s">
        <v>3</v>
      </c>
      <c r="K1337" s="4" t="s">
        <v>4</v>
      </c>
      <c r="L1337" s="4" t="s">
        <v>26</v>
      </c>
      <c r="M1337" s="8">
        <v>1</v>
      </c>
      <c r="N1337" s="5">
        <v>41.33</v>
      </c>
      <c r="O1337" s="6">
        <v>0</v>
      </c>
      <c r="P1337" s="5">
        <v>17.2</v>
      </c>
      <c r="Q1337" s="5">
        <f t="shared" si="80"/>
        <v>41.33</v>
      </c>
      <c r="R1337" s="5">
        <f t="shared" si="81"/>
        <v>17.2</v>
      </c>
      <c r="S1337" s="5">
        <f t="shared" si="82"/>
        <v>24.13</v>
      </c>
      <c r="T1337" s="7">
        <f t="shared" si="83"/>
        <v>0.58383740624243896</v>
      </c>
    </row>
    <row r="1338" spans="1:20" ht="15.6">
      <c r="A1338" s="2">
        <v>314</v>
      </c>
      <c r="B1338" s="3">
        <v>46215</v>
      </c>
      <c r="C1338" s="17">
        <f>YEAR(SalesDataTable[[#This Row],[Order Date]])</f>
        <v>2026</v>
      </c>
      <c r="D1338" s="19" t="str">
        <f>"Q"&amp;ROUNDUP(MONTH(SalesDataTable[[#This Row],[Order Date]])/3,0)</f>
        <v>Q3</v>
      </c>
      <c r="E1338" s="17">
        <f>MONTH(SalesDataTable[[#This Row],[Order Date]])</f>
        <v>7</v>
      </c>
      <c r="F1338" s="19" t="str">
        <f>TEXT(SalesDataTable[[#This Row],[Order Date]],"MMM")</f>
        <v>Jul</v>
      </c>
      <c r="G1338" s="4" t="s">
        <v>11</v>
      </c>
      <c r="H1338" s="4" t="s">
        <v>12</v>
      </c>
      <c r="I1338" s="4" t="s">
        <v>2</v>
      </c>
      <c r="J1338" s="4" t="s">
        <v>3</v>
      </c>
      <c r="K1338" s="4" t="s">
        <v>34</v>
      </c>
      <c r="L1338" s="4" t="s">
        <v>35</v>
      </c>
      <c r="M1338" s="8">
        <v>2</v>
      </c>
      <c r="N1338" s="5">
        <v>41.09</v>
      </c>
      <c r="O1338" s="6">
        <v>0.05</v>
      </c>
      <c r="P1338" s="5">
        <v>14.54</v>
      </c>
      <c r="Q1338" s="5">
        <f t="shared" si="80"/>
        <v>78.070999999999998</v>
      </c>
      <c r="R1338" s="5">
        <f t="shared" si="81"/>
        <v>29.08</v>
      </c>
      <c r="S1338" s="5">
        <f t="shared" si="82"/>
        <v>48.991</v>
      </c>
      <c r="T1338" s="7">
        <f t="shared" si="83"/>
        <v>0.62751854081541159</v>
      </c>
    </row>
    <row r="1339" spans="1:20" ht="15.6">
      <c r="A1339" s="2">
        <v>552</v>
      </c>
      <c r="B1339" s="3">
        <v>46215</v>
      </c>
      <c r="C1339" s="17">
        <f>YEAR(SalesDataTable[[#This Row],[Order Date]])</f>
        <v>2026</v>
      </c>
      <c r="D1339" s="19" t="str">
        <f>"Q"&amp;ROUNDUP(MONTH(SalesDataTable[[#This Row],[Order Date]])/3,0)</f>
        <v>Q3</v>
      </c>
      <c r="E1339" s="17">
        <f>MONTH(SalesDataTable[[#This Row],[Order Date]])</f>
        <v>7</v>
      </c>
      <c r="F1339" s="19" t="str">
        <f>TEXT(SalesDataTable[[#This Row],[Order Date]],"MMM")</f>
        <v>Jul</v>
      </c>
      <c r="G1339" s="4" t="s">
        <v>6</v>
      </c>
      <c r="H1339" s="4" t="s">
        <v>43</v>
      </c>
      <c r="I1339" s="4" t="s">
        <v>8</v>
      </c>
      <c r="J1339" s="4" t="s">
        <v>16</v>
      </c>
      <c r="K1339" s="4" t="s">
        <v>23</v>
      </c>
      <c r="L1339" s="4" t="s">
        <v>40</v>
      </c>
      <c r="M1339" s="8">
        <v>5</v>
      </c>
      <c r="N1339" s="5">
        <v>82.39</v>
      </c>
      <c r="O1339" s="6">
        <v>0.05</v>
      </c>
      <c r="P1339" s="5">
        <v>39.479999999999997</v>
      </c>
      <c r="Q1339" s="5">
        <f t="shared" si="80"/>
        <v>391.35249999999996</v>
      </c>
      <c r="R1339" s="5">
        <f t="shared" si="81"/>
        <v>197.39999999999998</v>
      </c>
      <c r="S1339" s="5">
        <f t="shared" si="82"/>
        <v>193.95249999999999</v>
      </c>
      <c r="T1339" s="7">
        <f t="shared" si="83"/>
        <v>0.49559540312122702</v>
      </c>
    </row>
    <row r="1340" spans="1:20" ht="15.6">
      <c r="A1340" s="2">
        <v>1317</v>
      </c>
      <c r="B1340" s="3">
        <v>46215</v>
      </c>
      <c r="C1340" s="17">
        <f>YEAR(SalesDataTable[[#This Row],[Order Date]])</f>
        <v>2026</v>
      </c>
      <c r="D1340" s="19" t="str">
        <f>"Q"&amp;ROUNDUP(MONTH(SalesDataTable[[#This Row],[Order Date]])/3,0)</f>
        <v>Q3</v>
      </c>
      <c r="E1340" s="17">
        <f>MONTH(SalesDataTable[[#This Row],[Order Date]])</f>
        <v>7</v>
      </c>
      <c r="F1340" s="19" t="str">
        <f>TEXT(SalesDataTable[[#This Row],[Order Date]],"MMM")</f>
        <v>Jul</v>
      </c>
      <c r="G1340" s="4" t="s">
        <v>6</v>
      </c>
      <c r="H1340" s="4" t="s">
        <v>49</v>
      </c>
      <c r="I1340" s="4" t="s">
        <v>2</v>
      </c>
      <c r="J1340" s="4" t="s">
        <v>16</v>
      </c>
      <c r="K1340" s="4" t="s">
        <v>34</v>
      </c>
      <c r="L1340" s="4" t="s">
        <v>42</v>
      </c>
      <c r="M1340" s="8">
        <v>3</v>
      </c>
      <c r="N1340" s="5">
        <v>37</v>
      </c>
      <c r="O1340" s="6">
        <v>0</v>
      </c>
      <c r="P1340" s="5">
        <v>13.69</v>
      </c>
      <c r="Q1340" s="5">
        <f t="shared" si="80"/>
        <v>111</v>
      </c>
      <c r="R1340" s="5">
        <f t="shared" si="81"/>
        <v>41.07</v>
      </c>
      <c r="S1340" s="5">
        <f t="shared" si="82"/>
        <v>69.930000000000007</v>
      </c>
      <c r="T1340" s="7">
        <f t="shared" si="83"/>
        <v>0.63000000000000012</v>
      </c>
    </row>
    <row r="1341" spans="1:20" ht="15.6">
      <c r="A1341" s="2">
        <v>1515</v>
      </c>
      <c r="B1341" s="3">
        <v>46215</v>
      </c>
      <c r="C1341" s="17">
        <f>YEAR(SalesDataTable[[#This Row],[Order Date]])</f>
        <v>2026</v>
      </c>
      <c r="D1341" s="19" t="str">
        <f>"Q"&amp;ROUNDUP(MONTH(SalesDataTable[[#This Row],[Order Date]])/3,0)</f>
        <v>Q3</v>
      </c>
      <c r="E1341" s="17">
        <f>MONTH(SalesDataTable[[#This Row],[Order Date]])</f>
        <v>7</v>
      </c>
      <c r="F1341" s="19" t="str">
        <f>TEXT(SalesDataTable[[#This Row],[Order Date]],"MMM")</f>
        <v>Jul</v>
      </c>
      <c r="G1341" s="4" t="s">
        <v>20</v>
      </c>
      <c r="H1341" s="4" t="s">
        <v>33</v>
      </c>
      <c r="I1341" s="4" t="s">
        <v>19</v>
      </c>
      <c r="J1341" s="4" t="s">
        <v>13</v>
      </c>
      <c r="K1341" s="4" t="s">
        <v>34</v>
      </c>
      <c r="L1341" s="4" t="s">
        <v>35</v>
      </c>
      <c r="M1341" s="8">
        <v>2</v>
      </c>
      <c r="N1341" s="5">
        <v>40.9</v>
      </c>
      <c r="O1341" s="6">
        <v>0</v>
      </c>
      <c r="P1341" s="5">
        <v>14.81</v>
      </c>
      <c r="Q1341" s="5">
        <f t="shared" si="80"/>
        <v>81.8</v>
      </c>
      <c r="R1341" s="5">
        <f t="shared" si="81"/>
        <v>29.62</v>
      </c>
      <c r="S1341" s="5">
        <f t="shared" si="82"/>
        <v>52.179999999999993</v>
      </c>
      <c r="T1341" s="7">
        <f t="shared" si="83"/>
        <v>0.63789731051344734</v>
      </c>
    </row>
    <row r="1342" spans="1:20" ht="15.6">
      <c r="A1342" s="2">
        <v>1674</v>
      </c>
      <c r="B1342" s="3">
        <v>46215</v>
      </c>
      <c r="C1342" s="17">
        <f>YEAR(SalesDataTable[[#This Row],[Order Date]])</f>
        <v>2026</v>
      </c>
      <c r="D1342" s="19" t="str">
        <f>"Q"&amp;ROUNDUP(MONTH(SalesDataTable[[#This Row],[Order Date]])/3,0)</f>
        <v>Q3</v>
      </c>
      <c r="E1342" s="17">
        <f>MONTH(SalesDataTable[[#This Row],[Order Date]])</f>
        <v>7</v>
      </c>
      <c r="F1342" s="19" t="str">
        <f>TEXT(SalesDataTable[[#This Row],[Order Date]],"MMM")</f>
        <v>Jul</v>
      </c>
      <c r="G1342" s="4" t="s">
        <v>0</v>
      </c>
      <c r="H1342" s="4" t="s">
        <v>1</v>
      </c>
      <c r="I1342" s="4" t="s">
        <v>2</v>
      </c>
      <c r="J1342" s="4" t="s">
        <v>13</v>
      </c>
      <c r="K1342" s="4" t="s">
        <v>34</v>
      </c>
      <c r="L1342" s="4" t="s">
        <v>38</v>
      </c>
      <c r="M1342" s="8">
        <v>1</v>
      </c>
      <c r="N1342" s="5">
        <v>123.33</v>
      </c>
      <c r="O1342" s="6">
        <v>0.1</v>
      </c>
      <c r="P1342" s="5">
        <v>70.900000000000006</v>
      </c>
      <c r="Q1342" s="5">
        <f t="shared" si="80"/>
        <v>110.997</v>
      </c>
      <c r="R1342" s="5">
        <f t="shared" si="81"/>
        <v>70.900000000000006</v>
      </c>
      <c r="S1342" s="5">
        <f t="shared" si="82"/>
        <v>40.096999999999994</v>
      </c>
      <c r="T1342" s="7">
        <f t="shared" si="83"/>
        <v>0.36124399758552028</v>
      </c>
    </row>
    <row r="1343" spans="1:20" ht="15.6">
      <c r="A1343" s="2">
        <v>2407</v>
      </c>
      <c r="B1343" s="3">
        <v>46215</v>
      </c>
      <c r="C1343" s="17">
        <f>YEAR(SalesDataTable[[#This Row],[Order Date]])</f>
        <v>2026</v>
      </c>
      <c r="D1343" s="19" t="str">
        <f>"Q"&amp;ROUNDUP(MONTH(SalesDataTable[[#This Row],[Order Date]])/3,0)</f>
        <v>Q3</v>
      </c>
      <c r="E1343" s="17">
        <f>MONTH(SalesDataTable[[#This Row],[Order Date]])</f>
        <v>7</v>
      </c>
      <c r="F1343" s="19" t="str">
        <f>TEXT(SalesDataTable[[#This Row],[Order Date]],"MMM")</f>
        <v>Jul</v>
      </c>
      <c r="G1343" s="4" t="s">
        <v>6</v>
      </c>
      <c r="H1343" s="4" t="s">
        <v>43</v>
      </c>
      <c r="I1343" s="4" t="s">
        <v>28</v>
      </c>
      <c r="J1343" s="4" t="s">
        <v>16</v>
      </c>
      <c r="K1343" s="4" t="s">
        <v>9</v>
      </c>
      <c r="L1343" s="4" t="s">
        <v>37</v>
      </c>
      <c r="M1343" s="8">
        <v>1</v>
      </c>
      <c r="N1343" s="5">
        <v>153.25</v>
      </c>
      <c r="O1343" s="6">
        <v>0.15</v>
      </c>
      <c r="P1343" s="5">
        <v>78.28</v>
      </c>
      <c r="Q1343" s="5">
        <f t="shared" si="80"/>
        <v>130.26249999999999</v>
      </c>
      <c r="R1343" s="5">
        <f t="shared" si="81"/>
        <v>78.28</v>
      </c>
      <c r="S1343" s="5">
        <f t="shared" si="82"/>
        <v>51.982499999999987</v>
      </c>
      <c r="T1343" s="7">
        <f t="shared" si="83"/>
        <v>0.39905959121005657</v>
      </c>
    </row>
    <row r="1344" spans="1:20" ht="15.6">
      <c r="A1344" s="2">
        <v>2817</v>
      </c>
      <c r="B1344" s="3">
        <v>46215</v>
      </c>
      <c r="C1344" s="17">
        <f>YEAR(SalesDataTable[[#This Row],[Order Date]])</f>
        <v>2026</v>
      </c>
      <c r="D1344" s="19" t="str">
        <f>"Q"&amp;ROUNDUP(MONTH(SalesDataTable[[#This Row],[Order Date]])/3,0)</f>
        <v>Q3</v>
      </c>
      <c r="E1344" s="17">
        <f>MONTH(SalesDataTable[[#This Row],[Order Date]])</f>
        <v>7</v>
      </c>
      <c r="F1344" s="19" t="str">
        <f>TEXT(SalesDataTable[[#This Row],[Order Date]],"MMM")</f>
        <v>Jul</v>
      </c>
      <c r="G1344" s="4" t="s">
        <v>20</v>
      </c>
      <c r="H1344" s="4" t="s">
        <v>31</v>
      </c>
      <c r="I1344" s="4" t="s">
        <v>28</v>
      </c>
      <c r="J1344" s="4" t="s">
        <v>13</v>
      </c>
      <c r="K1344" s="4" t="s">
        <v>14</v>
      </c>
      <c r="L1344" s="4" t="s">
        <v>44</v>
      </c>
      <c r="M1344" s="8">
        <v>3</v>
      </c>
      <c r="N1344" s="5">
        <v>134.43</v>
      </c>
      <c r="O1344" s="6">
        <v>0.1</v>
      </c>
      <c r="P1344" s="5">
        <v>65.78</v>
      </c>
      <c r="Q1344" s="5">
        <f t="shared" si="80"/>
        <v>362.96100000000001</v>
      </c>
      <c r="R1344" s="5">
        <f t="shared" si="81"/>
        <v>197.34</v>
      </c>
      <c r="S1344" s="5">
        <f t="shared" si="82"/>
        <v>165.62100000000001</v>
      </c>
      <c r="T1344" s="7">
        <f t="shared" si="83"/>
        <v>0.45630522287518493</v>
      </c>
    </row>
    <row r="1345" spans="1:20" ht="15.6">
      <c r="A1345" s="2">
        <v>3059</v>
      </c>
      <c r="B1345" s="3">
        <v>46215</v>
      </c>
      <c r="C1345" s="17">
        <f>YEAR(SalesDataTable[[#This Row],[Order Date]])</f>
        <v>2026</v>
      </c>
      <c r="D1345" s="19" t="str">
        <f>"Q"&amp;ROUNDUP(MONTH(SalesDataTable[[#This Row],[Order Date]])/3,0)</f>
        <v>Q3</v>
      </c>
      <c r="E1345" s="17">
        <f>MONTH(SalesDataTable[[#This Row],[Order Date]])</f>
        <v>7</v>
      </c>
      <c r="F1345" s="19" t="str">
        <f>TEXT(SalesDataTable[[#This Row],[Order Date]],"MMM")</f>
        <v>Jul</v>
      </c>
      <c r="G1345" s="4" t="s">
        <v>0</v>
      </c>
      <c r="H1345" s="4" t="s">
        <v>1</v>
      </c>
      <c r="I1345" s="4" t="s">
        <v>2</v>
      </c>
      <c r="J1345" s="4" t="s">
        <v>3</v>
      </c>
      <c r="K1345" s="4" t="s">
        <v>9</v>
      </c>
      <c r="L1345" s="4" t="s">
        <v>10</v>
      </c>
      <c r="M1345" s="8">
        <v>1</v>
      </c>
      <c r="N1345" s="5">
        <v>93.73</v>
      </c>
      <c r="O1345" s="6">
        <v>0.05</v>
      </c>
      <c r="P1345" s="5">
        <v>44.51</v>
      </c>
      <c r="Q1345" s="5">
        <f t="shared" si="80"/>
        <v>89.043499999999995</v>
      </c>
      <c r="R1345" s="5">
        <f t="shared" si="81"/>
        <v>44.51</v>
      </c>
      <c r="S1345" s="5">
        <f t="shared" si="82"/>
        <v>44.533499999999997</v>
      </c>
      <c r="T1345" s="7">
        <f t="shared" si="83"/>
        <v>0.50013195797559618</v>
      </c>
    </row>
    <row r="1346" spans="1:20" ht="15.6">
      <c r="A1346" s="2">
        <v>3210</v>
      </c>
      <c r="B1346" s="3">
        <v>46215</v>
      </c>
      <c r="C1346" s="17">
        <f>YEAR(SalesDataTable[[#This Row],[Order Date]])</f>
        <v>2026</v>
      </c>
      <c r="D1346" s="19" t="str">
        <f>"Q"&amp;ROUNDUP(MONTH(SalesDataTable[[#This Row],[Order Date]])/3,0)</f>
        <v>Q3</v>
      </c>
      <c r="E1346" s="17">
        <f>MONTH(SalesDataTable[[#This Row],[Order Date]])</f>
        <v>7</v>
      </c>
      <c r="F1346" s="19" t="str">
        <f>TEXT(SalesDataTable[[#This Row],[Order Date]],"MMM")</f>
        <v>Jul</v>
      </c>
      <c r="G1346" s="4" t="s">
        <v>0</v>
      </c>
      <c r="H1346" s="4" t="s">
        <v>1</v>
      </c>
      <c r="I1346" s="4" t="s">
        <v>2</v>
      </c>
      <c r="J1346" s="4" t="s">
        <v>3</v>
      </c>
      <c r="K1346" s="4" t="s">
        <v>14</v>
      </c>
      <c r="L1346" s="4" t="s">
        <v>15</v>
      </c>
      <c r="M1346" s="8">
        <v>1</v>
      </c>
      <c r="N1346" s="5">
        <v>37.090000000000003</v>
      </c>
      <c r="O1346" s="6">
        <v>0</v>
      </c>
      <c r="P1346" s="5">
        <v>13.43</v>
      </c>
      <c r="Q1346" s="5">
        <f t="shared" ref="Q1346:Q1409" si="84">M1346*N1346*(1-O1346)</f>
        <v>37.090000000000003</v>
      </c>
      <c r="R1346" s="5">
        <f t="shared" ref="R1346:R1409" si="85">M1346*P1346</f>
        <v>13.43</v>
      </c>
      <c r="S1346" s="5">
        <f t="shared" ref="S1346:S1409" si="86">Q1346-R1346</f>
        <v>23.660000000000004</v>
      </c>
      <c r="T1346" s="7">
        <f t="shared" ref="T1346:T1409" si="87">IFERROR(S1346/Q1346,0)</f>
        <v>0.63790779185764357</v>
      </c>
    </row>
    <row r="1347" spans="1:20" ht="15.6">
      <c r="A1347" s="2">
        <v>3670</v>
      </c>
      <c r="B1347" s="3">
        <v>46215</v>
      </c>
      <c r="C1347" s="17">
        <f>YEAR(SalesDataTable[[#This Row],[Order Date]])</f>
        <v>2026</v>
      </c>
      <c r="D1347" s="19" t="str">
        <f>"Q"&amp;ROUNDUP(MONTH(SalesDataTable[[#This Row],[Order Date]])/3,0)</f>
        <v>Q3</v>
      </c>
      <c r="E1347" s="17">
        <f>MONTH(SalesDataTable[[#This Row],[Order Date]])</f>
        <v>7</v>
      </c>
      <c r="F1347" s="19" t="str">
        <f>TEXT(SalesDataTable[[#This Row],[Order Date]],"MMM")</f>
        <v>Jul</v>
      </c>
      <c r="G1347" s="4" t="s">
        <v>0</v>
      </c>
      <c r="H1347" s="4" t="s">
        <v>1</v>
      </c>
      <c r="I1347" s="4" t="s">
        <v>19</v>
      </c>
      <c r="J1347" s="4" t="s">
        <v>13</v>
      </c>
      <c r="K1347" s="4" t="s">
        <v>14</v>
      </c>
      <c r="L1347" s="4" t="s">
        <v>32</v>
      </c>
      <c r="M1347" s="8">
        <v>1</v>
      </c>
      <c r="N1347" s="5">
        <v>45.43</v>
      </c>
      <c r="O1347" s="6">
        <v>0</v>
      </c>
      <c r="P1347" s="5">
        <v>18.66</v>
      </c>
      <c r="Q1347" s="5">
        <f t="shared" si="84"/>
        <v>45.43</v>
      </c>
      <c r="R1347" s="5">
        <f t="shared" si="85"/>
        <v>18.66</v>
      </c>
      <c r="S1347" s="5">
        <f t="shared" si="86"/>
        <v>26.77</v>
      </c>
      <c r="T1347" s="7">
        <f t="shared" si="87"/>
        <v>0.58925819942769098</v>
      </c>
    </row>
    <row r="1348" spans="1:20" ht="15.6">
      <c r="A1348" s="2">
        <v>4017</v>
      </c>
      <c r="B1348" s="3">
        <v>46215</v>
      </c>
      <c r="C1348" s="17">
        <f>YEAR(SalesDataTable[[#This Row],[Order Date]])</f>
        <v>2026</v>
      </c>
      <c r="D1348" s="19" t="str">
        <f>"Q"&amp;ROUNDUP(MONTH(SalesDataTable[[#This Row],[Order Date]])/3,0)</f>
        <v>Q3</v>
      </c>
      <c r="E1348" s="17">
        <f>MONTH(SalesDataTable[[#This Row],[Order Date]])</f>
        <v>7</v>
      </c>
      <c r="F1348" s="19" t="str">
        <f>TEXT(SalesDataTable[[#This Row],[Order Date]],"MMM")</f>
        <v>Jul</v>
      </c>
      <c r="G1348" s="4" t="s">
        <v>20</v>
      </c>
      <c r="H1348" s="4" t="s">
        <v>33</v>
      </c>
      <c r="I1348" s="4" t="s">
        <v>28</v>
      </c>
      <c r="J1348" s="4" t="s">
        <v>13</v>
      </c>
      <c r="K1348" s="4" t="s">
        <v>34</v>
      </c>
      <c r="L1348" s="4" t="s">
        <v>35</v>
      </c>
      <c r="M1348" s="8">
        <v>1</v>
      </c>
      <c r="N1348" s="5">
        <v>39.5</v>
      </c>
      <c r="O1348" s="6">
        <v>0.1</v>
      </c>
      <c r="P1348" s="5">
        <v>14.86</v>
      </c>
      <c r="Q1348" s="5">
        <f t="shared" si="84"/>
        <v>35.550000000000004</v>
      </c>
      <c r="R1348" s="5">
        <f t="shared" si="85"/>
        <v>14.86</v>
      </c>
      <c r="S1348" s="5">
        <f t="shared" si="86"/>
        <v>20.690000000000005</v>
      </c>
      <c r="T1348" s="7">
        <f t="shared" si="87"/>
        <v>0.58199718706047832</v>
      </c>
    </row>
    <row r="1349" spans="1:20" ht="15.6">
      <c r="A1349" s="2">
        <v>5012</v>
      </c>
      <c r="B1349" s="3">
        <v>46215</v>
      </c>
      <c r="C1349" s="17">
        <f>YEAR(SalesDataTable[[#This Row],[Order Date]])</f>
        <v>2026</v>
      </c>
      <c r="D1349" s="19" t="str">
        <f>"Q"&amp;ROUNDUP(MONTH(SalesDataTable[[#This Row],[Order Date]])/3,0)</f>
        <v>Q3</v>
      </c>
      <c r="E1349" s="17">
        <f>MONTH(SalesDataTable[[#This Row],[Order Date]])</f>
        <v>7</v>
      </c>
      <c r="F1349" s="19" t="str">
        <f>TEXT(SalesDataTable[[#This Row],[Order Date]],"MMM")</f>
        <v>Jul</v>
      </c>
      <c r="G1349" s="4" t="s">
        <v>11</v>
      </c>
      <c r="H1349" s="4" t="s">
        <v>52</v>
      </c>
      <c r="I1349" s="4" t="s">
        <v>19</v>
      </c>
      <c r="J1349" s="4" t="s">
        <v>3</v>
      </c>
      <c r="K1349" s="4" t="s">
        <v>34</v>
      </c>
      <c r="L1349" s="4" t="s">
        <v>38</v>
      </c>
      <c r="M1349" s="8">
        <v>2</v>
      </c>
      <c r="N1349" s="5">
        <v>123.58</v>
      </c>
      <c r="O1349" s="6">
        <v>0.1</v>
      </c>
      <c r="P1349" s="5">
        <v>68.739999999999995</v>
      </c>
      <c r="Q1349" s="5">
        <f t="shared" si="84"/>
        <v>222.44399999999999</v>
      </c>
      <c r="R1349" s="5">
        <f t="shared" si="85"/>
        <v>137.47999999999999</v>
      </c>
      <c r="S1349" s="5">
        <f t="shared" si="86"/>
        <v>84.963999999999999</v>
      </c>
      <c r="T1349" s="7">
        <f t="shared" si="87"/>
        <v>0.3819568071065077</v>
      </c>
    </row>
    <row r="1350" spans="1:20" ht="15.6">
      <c r="A1350" s="2">
        <v>884</v>
      </c>
      <c r="B1350" s="3">
        <v>46216</v>
      </c>
      <c r="C1350" s="17">
        <f>YEAR(SalesDataTable[[#This Row],[Order Date]])</f>
        <v>2026</v>
      </c>
      <c r="D1350" s="19" t="str">
        <f>"Q"&amp;ROUNDUP(MONTH(SalesDataTable[[#This Row],[Order Date]])/3,0)</f>
        <v>Q3</v>
      </c>
      <c r="E1350" s="17">
        <f>MONTH(SalesDataTable[[#This Row],[Order Date]])</f>
        <v>7</v>
      </c>
      <c r="F1350" s="19" t="str">
        <f>TEXT(SalesDataTable[[#This Row],[Order Date]],"MMM")</f>
        <v>Jul</v>
      </c>
      <c r="G1350" s="4" t="s">
        <v>20</v>
      </c>
      <c r="H1350" s="4" t="s">
        <v>47</v>
      </c>
      <c r="I1350" s="4" t="s">
        <v>19</v>
      </c>
      <c r="J1350" s="4" t="s">
        <v>3</v>
      </c>
      <c r="K1350" s="4" t="s">
        <v>4</v>
      </c>
      <c r="L1350" s="4" t="s">
        <v>30</v>
      </c>
      <c r="M1350" s="8">
        <v>1</v>
      </c>
      <c r="N1350" s="5">
        <v>103.61</v>
      </c>
      <c r="O1350" s="6">
        <v>0</v>
      </c>
      <c r="P1350" s="5">
        <v>51.84</v>
      </c>
      <c r="Q1350" s="5">
        <f t="shared" si="84"/>
        <v>103.61</v>
      </c>
      <c r="R1350" s="5">
        <f t="shared" si="85"/>
        <v>51.84</v>
      </c>
      <c r="S1350" s="5">
        <f t="shared" si="86"/>
        <v>51.769999999999996</v>
      </c>
      <c r="T1350" s="7">
        <f t="shared" si="87"/>
        <v>0.49966219476884466</v>
      </c>
    </row>
    <row r="1351" spans="1:20" ht="15.6">
      <c r="A1351" s="2">
        <v>1025</v>
      </c>
      <c r="B1351" s="3">
        <v>46216</v>
      </c>
      <c r="C1351" s="17">
        <f>YEAR(SalesDataTable[[#This Row],[Order Date]])</f>
        <v>2026</v>
      </c>
      <c r="D1351" s="19" t="str">
        <f>"Q"&amp;ROUNDUP(MONTH(SalesDataTable[[#This Row],[Order Date]])/3,0)</f>
        <v>Q3</v>
      </c>
      <c r="E1351" s="17">
        <f>MONTH(SalesDataTable[[#This Row],[Order Date]])</f>
        <v>7</v>
      </c>
      <c r="F1351" s="19" t="str">
        <f>TEXT(SalesDataTable[[#This Row],[Order Date]],"MMM")</f>
        <v>Jul</v>
      </c>
      <c r="G1351" s="4" t="s">
        <v>11</v>
      </c>
      <c r="H1351" s="4" t="s">
        <v>12</v>
      </c>
      <c r="I1351" s="4" t="s">
        <v>19</v>
      </c>
      <c r="J1351" s="4" t="s">
        <v>3</v>
      </c>
      <c r="K1351" s="4" t="s">
        <v>9</v>
      </c>
      <c r="L1351" s="4" t="s">
        <v>17</v>
      </c>
      <c r="M1351" s="8">
        <v>2</v>
      </c>
      <c r="N1351" s="5">
        <v>145.75</v>
      </c>
      <c r="O1351" s="6">
        <v>0.05</v>
      </c>
      <c r="P1351" s="5">
        <v>79.319999999999993</v>
      </c>
      <c r="Q1351" s="5">
        <f t="shared" si="84"/>
        <v>276.92500000000001</v>
      </c>
      <c r="R1351" s="5">
        <f t="shared" si="85"/>
        <v>158.63999999999999</v>
      </c>
      <c r="S1351" s="5">
        <f t="shared" si="86"/>
        <v>118.28500000000003</v>
      </c>
      <c r="T1351" s="7">
        <f t="shared" si="87"/>
        <v>0.42713731154644768</v>
      </c>
    </row>
    <row r="1352" spans="1:20" ht="15.6">
      <c r="A1352" s="2">
        <v>1279</v>
      </c>
      <c r="B1352" s="3">
        <v>46216</v>
      </c>
      <c r="C1352" s="17">
        <f>YEAR(SalesDataTable[[#This Row],[Order Date]])</f>
        <v>2026</v>
      </c>
      <c r="D1352" s="19" t="str">
        <f>"Q"&amp;ROUNDUP(MONTH(SalesDataTable[[#This Row],[Order Date]])/3,0)</f>
        <v>Q3</v>
      </c>
      <c r="E1352" s="17">
        <f>MONTH(SalesDataTable[[#This Row],[Order Date]])</f>
        <v>7</v>
      </c>
      <c r="F1352" s="19" t="str">
        <f>TEXT(SalesDataTable[[#This Row],[Order Date]],"MMM")</f>
        <v>Jul</v>
      </c>
      <c r="G1352" s="4" t="s">
        <v>20</v>
      </c>
      <c r="H1352" s="4" t="s">
        <v>33</v>
      </c>
      <c r="I1352" s="4" t="s">
        <v>28</v>
      </c>
      <c r="J1352" s="4" t="s">
        <v>13</v>
      </c>
      <c r="K1352" s="4" t="s">
        <v>23</v>
      </c>
      <c r="L1352" s="4" t="s">
        <v>29</v>
      </c>
      <c r="M1352" s="8">
        <v>2</v>
      </c>
      <c r="N1352" s="5">
        <v>193.76</v>
      </c>
      <c r="O1352" s="6">
        <v>0.1</v>
      </c>
      <c r="P1352" s="5">
        <v>104.66</v>
      </c>
      <c r="Q1352" s="5">
        <f t="shared" si="84"/>
        <v>348.76799999999997</v>
      </c>
      <c r="R1352" s="5">
        <f t="shared" si="85"/>
        <v>209.32</v>
      </c>
      <c r="S1352" s="5">
        <f t="shared" si="86"/>
        <v>139.44799999999998</v>
      </c>
      <c r="T1352" s="7">
        <f t="shared" si="87"/>
        <v>0.39983025965684921</v>
      </c>
    </row>
    <row r="1353" spans="1:20" ht="15.6">
      <c r="A1353" s="2">
        <v>1534</v>
      </c>
      <c r="B1353" s="3">
        <v>46216</v>
      </c>
      <c r="C1353" s="17">
        <f>YEAR(SalesDataTable[[#This Row],[Order Date]])</f>
        <v>2026</v>
      </c>
      <c r="D1353" s="19" t="str">
        <f>"Q"&amp;ROUNDUP(MONTH(SalesDataTable[[#This Row],[Order Date]])/3,0)</f>
        <v>Q3</v>
      </c>
      <c r="E1353" s="17">
        <f>MONTH(SalesDataTable[[#This Row],[Order Date]])</f>
        <v>7</v>
      </c>
      <c r="F1353" s="19" t="str">
        <f>TEXT(SalesDataTable[[#This Row],[Order Date]],"MMM")</f>
        <v>Jul</v>
      </c>
      <c r="G1353" s="4" t="s">
        <v>11</v>
      </c>
      <c r="H1353" s="4" t="s">
        <v>52</v>
      </c>
      <c r="I1353" s="4" t="s">
        <v>2</v>
      </c>
      <c r="J1353" s="4" t="s">
        <v>3</v>
      </c>
      <c r="K1353" s="4" t="s">
        <v>9</v>
      </c>
      <c r="L1353" s="4" t="s">
        <v>17</v>
      </c>
      <c r="M1353" s="8">
        <v>2</v>
      </c>
      <c r="N1353" s="5">
        <v>146.09</v>
      </c>
      <c r="O1353" s="6">
        <v>0.1</v>
      </c>
      <c r="P1353" s="5">
        <v>79.36</v>
      </c>
      <c r="Q1353" s="5">
        <f t="shared" si="84"/>
        <v>262.96199999999999</v>
      </c>
      <c r="R1353" s="5">
        <f t="shared" si="85"/>
        <v>158.72</v>
      </c>
      <c r="S1353" s="5">
        <f t="shared" si="86"/>
        <v>104.24199999999999</v>
      </c>
      <c r="T1353" s="7">
        <f t="shared" si="87"/>
        <v>0.39641469109605187</v>
      </c>
    </row>
    <row r="1354" spans="1:20" ht="15.6">
      <c r="A1354" s="2">
        <v>2147</v>
      </c>
      <c r="B1354" s="3">
        <v>46216</v>
      </c>
      <c r="C1354" s="17">
        <f>YEAR(SalesDataTable[[#This Row],[Order Date]])</f>
        <v>2026</v>
      </c>
      <c r="D1354" s="19" t="str">
        <f>"Q"&amp;ROUNDUP(MONTH(SalesDataTable[[#This Row],[Order Date]])/3,0)</f>
        <v>Q3</v>
      </c>
      <c r="E1354" s="17">
        <f>MONTH(SalesDataTable[[#This Row],[Order Date]])</f>
        <v>7</v>
      </c>
      <c r="F1354" s="19" t="str">
        <f>TEXT(SalesDataTable[[#This Row],[Order Date]],"MMM")</f>
        <v>Jul</v>
      </c>
      <c r="G1354" s="4" t="s">
        <v>6</v>
      </c>
      <c r="H1354" s="4" t="s">
        <v>49</v>
      </c>
      <c r="I1354" s="4" t="s">
        <v>19</v>
      </c>
      <c r="J1354" s="4" t="s">
        <v>13</v>
      </c>
      <c r="K1354" s="4" t="s">
        <v>14</v>
      </c>
      <c r="L1354" s="4" t="s">
        <v>44</v>
      </c>
      <c r="M1354" s="8">
        <v>1</v>
      </c>
      <c r="N1354" s="5">
        <v>131.91999999999999</v>
      </c>
      <c r="O1354" s="6">
        <v>0</v>
      </c>
      <c r="P1354" s="5">
        <v>66.19</v>
      </c>
      <c r="Q1354" s="5">
        <f t="shared" si="84"/>
        <v>131.91999999999999</v>
      </c>
      <c r="R1354" s="5">
        <f t="shared" si="85"/>
        <v>66.19</v>
      </c>
      <c r="S1354" s="5">
        <f t="shared" si="86"/>
        <v>65.72999999999999</v>
      </c>
      <c r="T1354" s="7">
        <f t="shared" si="87"/>
        <v>0.49825651910248631</v>
      </c>
    </row>
    <row r="1355" spans="1:20" ht="15.6">
      <c r="A1355" s="2">
        <v>2385</v>
      </c>
      <c r="B1355" s="3">
        <v>46216</v>
      </c>
      <c r="C1355" s="17">
        <f>YEAR(SalesDataTable[[#This Row],[Order Date]])</f>
        <v>2026</v>
      </c>
      <c r="D1355" s="19" t="str">
        <f>"Q"&amp;ROUNDUP(MONTH(SalesDataTable[[#This Row],[Order Date]])/3,0)</f>
        <v>Q3</v>
      </c>
      <c r="E1355" s="17">
        <f>MONTH(SalesDataTable[[#This Row],[Order Date]])</f>
        <v>7</v>
      </c>
      <c r="F1355" s="19" t="str">
        <f>TEXT(SalesDataTable[[#This Row],[Order Date]],"MMM")</f>
        <v>Jul</v>
      </c>
      <c r="G1355" s="4" t="s">
        <v>6</v>
      </c>
      <c r="H1355" s="4" t="s">
        <v>41</v>
      </c>
      <c r="I1355" s="4" t="s">
        <v>8</v>
      </c>
      <c r="J1355" s="4" t="s">
        <v>16</v>
      </c>
      <c r="K1355" s="4" t="s">
        <v>23</v>
      </c>
      <c r="L1355" s="4" t="s">
        <v>40</v>
      </c>
      <c r="M1355" s="8">
        <v>6</v>
      </c>
      <c r="N1355" s="5">
        <v>83.28</v>
      </c>
      <c r="O1355" s="6">
        <v>0.15</v>
      </c>
      <c r="P1355" s="5">
        <v>38.76</v>
      </c>
      <c r="Q1355" s="5">
        <f t="shared" si="84"/>
        <v>424.72800000000001</v>
      </c>
      <c r="R1355" s="5">
        <f t="shared" si="85"/>
        <v>232.56</v>
      </c>
      <c r="S1355" s="5">
        <f t="shared" si="86"/>
        <v>192.16800000000001</v>
      </c>
      <c r="T1355" s="7">
        <f t="shared" si="87"/>
        <v>0.45244956772334294</v>
      </c>
    </row>
    <row r="1356" spans="1:20" ht="15.6">
      <c r="A1356" s="2">
        <v>2517</v>
      </c>
      <c r="B1356" s="3">
        <v>46216</v>
      </c>
      <c r="C1356" s="17">
        <f>YEAR(SalesDataTable[[#This Row],[Order Date]])</f>
        <v>2026</v>
      </c>
      <c r="D1356" s="19" t="str">
        <f>"Q"&amp;ROUNDUP(MONTH(SalesDataTable[[#This Row],[Order Date]])/3,0)</f>
        <v>Q3</v>
      </c>
      <c r="E1356" s="17">
        <f>MONTH(SalesDataTable[[#This Row],[Order Date]])</f>
        <v>7</v>
      </c>
      <c r="F1356" s="19" t="str">
        <f>TEXT(SalesDataTable[[#This Row],[Order Date]],"MMM")</f>
        <v>Jul</v>
      </c>
      <c r="G1356" s="4" t="s">
        <v>6</v>
      </c>
      <c r="H1356" s="4" t="s">
        <v>27</v>
      </c>
      <c r="I1356" s="4" t="s">
        <v>2</v>
      </c>
      <c r="J1356" s="4" t="s">
        <v>13</v>
      </c>
      <c r="K1356" s="4" t="s">
        <v>14</v>
      </c>
      <c r="L1356" s="4" t="s">
        <v>15</v>
      </c>
      <c r="M1356" s="8">
        <v>1</v>
      </c>
      <c r="N1356" s="5">
        <v>36.479999999999997</v>
      </c>
      <c r="O1356" s="6">
        <v>0.05</v>
      </c>
      <c r="P1356" s="5">
        <v>13.22</v>
      </c>
      <c r="Q1356" s="5">
        <f t="shared" si="84"/>
        <v>34.655999999999999</v>
      </c>
      <c r="R1356" s="5">
        <f t="shared" si="85"/>
        <v>13.22</v>
      </c>
      <c r="S1356" s="5">
        <f t="shared" si="86"/>
        <v>21.436</v>
      </c>
      <c r="T1356" s="7">
        <f t="shared" si="87"/>
        <v>0.61853647276084955</v>
      </c>
    </row>
    <row r="1357" spans="1:20" ht="15.6">
      <c r="A1357" s="2">
        <v>2746</v>
      </c>
      <c r="B1357" s="3">
        <v>46216</v>
      </c>
      <c r="C1357" s="17">
        <f>YEAR(SalesDataTable[[#This Row],[Order Date]])</f>
        <v>2026</v>
      </c>
      <c r="D1357" s="19" t="str">
        <f>"Q"&amp;ROUNDUP(MONTH(SalesDataTable[[#This Row],[Order Date]])/3,0)</f>
        <v>Q3</v>
      </c>
      <c r="E1357" s="17">
        <f>MONTH(SalesDataTable[[#This Row],[Order Date]])</f>
        <v>7</v>
      </c>
      <c r="F1357" s="19" t="str">
        <f>TEXT(SalesDataTable[[#This Row],[Order Date]],"MMM")</f>
        <v>Jul</v>
      </c>
      <c r="G1357" s="4" t="s">
        <v>0</v>
      </c>
      <c r="H1357" s="4" t="s">
        <v>1</v>
      </c>
      <c r="I1357" s="4" t="s">
        <v>19</v>
      </c>
      <c r="J1357" s="4" t="s">
        <v>13</v>
      </c>
      <c r="K1357" s="4" t="s">
        <v>9</v>
      </c>
      <c r="L1357" s="4" t="s">
        <v>37</v>
      </c>
      <c r="M1357" s="8">
        <v>3</v>
      </c>
      <c r="N1357" s="5">
        <v>155.44</v>
      </c>
      <c r="O1357" s="6">
        <v>0.05</v>
      </c>
      <c r="P1357" s="5">
        <v>79.95</v>
      </c>
      <c r="Q1357" s="5">
        <f t="shared" si="84"/>
        <v>443.00399999999996</v>
      </c>
      <c r="R1357" s="5">
        <f t="shared" si="85"/>
        <v>239.85000000000002</v>
      </c>
      <c r="S1357" s="5">
        <f t="shared" si="86"/>
        <v>203.15399999999994</v>
      </c>
      <c r="T1357" s="7">
        <f t="shared" si="87"/>
        <v>0.45858276674702703</v>
      </c>
    </row>
    <row r="1358" spans="1:20" ht="15.6">
      <c r="A1358" s="2">
        <v>3297</v>
      </c>
      <c r="B1358" s="3">
        <v>46216</v>
      </c>
      <c r="C1358" s="17">
        <f>YEAR(SalesDataTable[[#This Row],[Order Date]])</f>
        <v>2026</v>
      </c>
      <c r="D1358" s="19" t="str">
        <f>"Q"&amp;ROUNDUP(MONTH(SalesDataTable[[#This Row],[Order Date]])/3,0)</f>
        <v>Q3</v>
      </c>
      <c r="E1358" s="17">
        <f>MONTH(SalesDataTable[[#This Row],[Order Date]])</f>
        <v>7</v>
      </c>
      <c r="F1358" s="19" t="str">
        <f>TEXT(SalesDataTable[[#This Row],[Order Date]],"MMM")</f>
        <v>Jul</v>
      </c>
      <c r="G1358" s="4" t="s">
        <v>0</v>
      </c>
      <c r="H1358" s="4" t="s">
        <v>50</v>
      </c>
      <c r="I1358" s="4" t="s">
        <v>8</v>
      </c>
      <c r="J1358" s="4" t="s">
        <v>3</v>
      </c>
      <c r="K1358" s="4" t="s">
        <v>34</v>
      </c>
      <c r="L1358" s="4" t="s">
        <v>35</v>
      </c>
      <c r="M1358" s="8">
        <v>6</v>
      </c>
      <c r="N1358" s="5">
        <v>40.58</v>
      </c>
      <c r="O1358" s="6">
        <v>0.15</v>
      </c>
      <c r="P1358" s="5">
        <v>15.06</v>
      </c>
      <c r="Q1358" s="5">
        <f t="shared" si="84"/>
        <v>206.958</v>
      </c>
      <c r="R1358" s="5">
        <f t="shared" si="85"/>
        <v>90.36</v>
      </c>
      <c r="S1358" s="5">
        <f t="shared" si="86"/>
        <v>116.598</v>
      </c>
      <c r="T1358" s="7">
        <f t="shared" si="87"/>
        <v>0.5633896732670397</v>
      </c>
    </row>
    <row r="1359" spans="1:20" ht="15.6">
      <c r="A1359" s="2">
        <v>772</v>
      </c>
      <c r="B1359" s="3">
        <v>46217</v>
      </c>
      <c r="C1359" s="17">
        <f>YEAR(SalesDataTable[[#This Row],[Order Date]])</f>
        <v>2026</v>
      </c>
      <c r="D1359" s="19" t="str">
        <f>"Q"&amp;ROUNDUP(MONTH(SalesDataTable[[#This Row],[Order Date]])/3,0)</f>
        <v>Q3</v>
      </c>
      <c r="E1359" s="17">
        <f>MONTH(SalesDataTable[[#This Row],[Order Date]])</f>
        <v>7</v>
      </c>
      <c r="F1359" s="19" t="str">
        <f>TEXT(SalesDataTable[[#This Row],[Order Date]],"MMM")</f>
        <v>Jul</v>
      </c>
      <c r="G1359" s="4" t="s">
        <v>20</v>
      </c>
      <c r="H1359" s="4" t="s">
        <v>47</v>
      </c>
      <c r="I1359" s="4" t="s">
        <v>2</v>
      </c>
      <c r="J1359" s="4" t="s">
        <v>3</v>
      </c>
      <c r="K1359" s="4" t="s">
        <v>4</v>
      </c>
      <c r="L1359" s="4" t="s">
        <v>30</v>
      </c>
      <c r="M1359" s="8">
        <v>2</v>
      </c>
      <c r="N1359" s="5">
        <v>101.03</v>
      </c>
      <c r="O1359" s="6">
        <v>0.1</v>
      </c>
      <c r="P1359" s="5">
        <v>50.98</v>
      </c>
      <c r="Q1359" s="5">
        <f t="shared" si="84"/>
        <v>181.85400000000001</v>
      </c>
      <c r="R1359" s="5">
        <f t="shared" si="85"/>
        <v>101.96</v>
      </c>
      <c r="S1359" s="5">
        <f t="shared" si="86"/>
        <v>79.89400000000002</v>
      </c>
      <c r="T1359" s="7">
        <f t="shared" si="87"/>
        <v>0.43933045190097558</v>
      </c>
    </row>
    <row r="1360" spans="1:20" ht="15.6">
      <c r="A1360" s="2">
        <v>838</v>
      </c>
      <c r="B1360" s="3">
        <v>46217</v>
      </c>
      <c r="C1360" s="17">
        <f>YEAR(SalesDataTable[[#This Row],[Order Date]])</f>
        <v>2026</v>
      </c>
      <c r="D1360" s="19" t="str">
        <f>"Q"&amp;ROUNDUP(MONTH(SalesDataTable[[#This Row],[Order Date]])/3,0)</f>
        <v>Q3</v>
      </c>
      <c r="E1360" s="17">
        <f>MONTH(SalesDataTable[[#This Row],[Order Date]])</f>
        <v>7</v>
      </c>
      <c r="F1360" s="19" t="str">
        <f>TEXT(SalesDataTable[[#This Row],[Order Date]],"MMM")</f>
        <v>Jul</v>
      </c>
      <c r="G1360" s="4" t="s">
        <v>0</v>
      </c>
      <c r="H1360" s="4" t="s">
        <v>36</v>
      </c>
      <c r="I1360" s="4" t="s">
        <v>19</v>
      </c>
      <c r="J1360" s="4" t="s">
        <v>3</v>
      </c>
      <c r="K1360" s="4" t="s">
        <v>23</v>
      </c>
      <c r="L1360" s="4" t="s">
        <v>40</v>
      </c>
      <c r="M1360" s="8">
        <v>1</v>
      </c>
      <c r="N1360" s="5">
        <v>80.150000000000006</v>
      </c>
      <c r="O1360" s="6">
        <v>0.05</v>
      </c>
      <c r="P1360" s="5">
        <v>38.89</v>
      </c>
      <c r="Q1360" s="5">
        <f t="shared" si="84"/>
        <v>76.142499999999998</v>
      </c>
      <c r="R1360" s="5">
        <f t="shared" si="85"/>
        <v>38.89</v>
      </c>
      <c r="S1360" s="5">
        <f t="shared" si="86"/>
        <v>37.252499999999998</v>
      </c>
      <c r="T1360" s="7">
        <f t="shared" si="87"/>
        <v>0.48924713530551267</v>
      </c>
    </row>
    <row r="1361" spans="1:20" ht="15.6">
      <c r="A1361" s="2">
        <v>1144</v>
      </c>
      <c r="B1361" s="3">
        <v>46217</v>
      </c>
      <c r="C1361" s="17">
        <f>YEAR(SalesDataTable[[#This Row],[Order Date]])</f>
        <v>2026</v>
      </c>
      <c r="D1361" s="19" t="str">
        <f>"Q"&amp;ROUNDUP(MONTH(SalesDataTable[[#This Row],[Order Date]])/3,0)</f>
        <v>Q3</v>
      </c>
      <c r="E1361" s="17">
        <f>MONTH(SalesDataTable[[#This Row],[Order Date]])</f>
        <v>7</v>
      </c>
      <c r="F1361" s="19" t="str">
        <f>TEXT(SalesDataTable[[#This Row],[Order Date]],"MMM")</f>
        <v>Jul</v>
      </c>
      <c r="G1361" s="4" t="s">
        <v>11</v>
      </c>
      <c r="H1361" s="4" t="s">
        <v>12</v>
      </c>
      <c r="I1361" s="4" t="s">
        <v>19</v>
      </c>
      <c r="J1361" s="4" t="s">
        <v>13</v>
      </c>
      <c r="K1361" s="4" t="s">
        <v>23</v>
      </c>
      <c r="L1361" s="4" t="s">
        <v>40</v>
      </c>
      <c r="M1361" s="8">
        <v>1</v>
      </c>
      <c r="N1361" s="5">
        <v>83.74</v>
      </c>
      <c r="O1361" s="6">
        <v>0</v>
      </c>
      <c r="P1361" s="5">
        <v>38.96</v>
      </c>
      <c r="Q1361" s="5">
        <f t="shared" si="84"/>
        <v>83.74</v>
      </c>
      <c r="R1361" s="5">
        <f t="shared" si="85"/>
        <v>38.96</v>
      </c>
      <c r="S1361" s="5">
        <f t="shared" si="86"/>
        <v>44.779999999999994</v>
      </c>
      <c r="T1361" s="7">
        <f t="shared" si="87"/>
        <v>0.53475041796035339</v>
      </c>
    </row>
    <row r="1362" spans="1:20" ht="15.6">
      <c r="A1362" s="2">
        <v>1686</v>
      </c>
      <c r="B1362" s="3">
        <v>46217</v>
      </c>
      <c r="C1362" s="17">
        <f>YEAR(SalesDataTable[[#This Row],[Order Date]])</f>
        <v>2026</v>
      </c>
      <c r="D1362" s="19" t="str">
        <f>"Q"&amp;ROUNDUP(MONTH(SalesDataTable[[#This Row],[Order Date]])/3,0)</f>
        <v>Q3</v>
      </c>
      <c r="E1362" s="17">
        <f>MONTH(SalesDataTable[[#This Row],[Order Date]])</f>
        <v>7</v>
      </c>
      <c r="F1362" s="19" t="str">
        <f>TEXT(SalesDataTable[[#This Row],[Order Date]],"MMM")</f>
        <v>Jul</v>
      </c>
      <c r="G1362" s="4" t="s">
        <v>11</v>
      </c>
      <c r="H1362" s="4" t="s">
        <v>25</v>
      </c>
      <c r="I1362" s="4" t="s">
        <v>8</v>
      </c>
      <c r="J1362" s="4" t="s">
        <v>3</v>
      </c>
      <c r="K1362" s="4" t="s">
        <v>14</v>
      </c>
      <c r="L1362" s="4" t="s">
        <v>15</v>
      </c>
      <c r="M1362" s="8">
        <v>8</v>
      </c>
      <c r="N1362" s="5">
        <v>35.75</v>
      </c>
      <c r="O1362" s="6">
        <v>0.15</v>
      </c>
      <c r="P1362" s="5">
        <v>13.56</v>
      </c>
      <c r="Q1362" s="5">
        <f t="shared" si="84"/>
        <v>243.1</v>
      </c>
      <c r="R1362" s="5">
        <f t="shared" si="85"/>
        <v>108.48</v>
      </c>
      <c r="S1362" s="5">
        <f t="shared" si="86"/>
        <v>134.62</v>
      </c>
      <c r="T1362" s="7">
        <f t="shared" si="87"/>
        <v>0.55376388317564795</v>
      </c>
    </row>
    <row r="1363" spans="1:20" ht="15.6">
      <c r="A1363" s="2">
        <v>2823</v>
      </c>
      <c r="B1363" s="3">
        <v>46217</v>
      </c>
      <c r="C1363" s="17">
        <f>YEAR(SalesDataTable[[#This Row],[Order Date]])</f>
        <v>2026</v>
      </c>
      <c r="D1363" s="19" t="str">
        <f>"Q"&amp;ROUNDUP(MONTH(SalesDataTable[[#This Row],[Order Date]])/3,0)</f>
        <v>Q3</v>
      </c>
      <c r="E1363" s="17">
        <f>MONTH(SalesDataTable[[#This Row],[Order Date]])</f>
        <v>7</v>
      </c>
      <c r="F1363" s="19" t="str">
        <f>TEXT(SalesDataTable[[#This Row],[Order Date]],"MMM")</f>
        <v>Jul</v>
      </c>
      <c r="G1363" s="4" t="s">
        <v>0</v>
      </c>
      <c r="H1363" s="4" t="s">
        <v>50</v>
      </c>
      <c r="I1363" s="4" t="s">
        <v>2</v>
      </c>
      <c r="J1363" s="4" t="s">
        <v>13</v>
      </c>
      <c r="K1363" s="4" t="s">
        <v>4</v>
      </c>
      <c r="L1363" s="4" t="s">
        <v>5</v>
      </c>
      <c r="M1363" s="8">
        <v>3</v>
      </c>
      <c r="N1363" s="5">
        <v>81.39</v>
      </c>
      <c r="O1363" s="6">
        <v>0</v>
      </c>
      <c r="P1363" s="5">
        <v>43.54</v>
      </c>
      <c r="Q1363" s="5">
        <f t="shared" si="84"/>
        <v>244.17000000000002</v>
      </c>
      <c r="R1363" s="5">
        <f t="shared" si="85"/>
        <v>130.62</v>
      </c>
      <c r="S1363" s="5">
        <f t="shared" si="86"/>
        <v>113.55000000000001</v>
      </c>
      <c r="T1363" s="7">
        <f t="shared" si="87"/>
        <v>0.46504484580415284</v>
      </c>
    </row>
    <row r="1364" spans="1:20" ht="15.6">
      <c r="A1364" s="2">
        <v>2883</v>
      </c>
      <c r="B1364" s="3">
        <v>46217</v>
      </c>
      <c r="C1364" s="17">
        <f>YEAR(SalesDataTable[[#This Row],[Order Date]])</f>
        <v>2026</v>
      </c>
      <c r="D1364" s="19" t="str">
        <f>"Q"&amp;ROUNDUP(MONTH(SalesDataTable[[#This Row],[Order Date]])/3,0)</f>
        <v>Q3</v>
      </c>
      <c r="E1364" s="17">
        <f>MONTH(SalesDataTable[[#This Row],[Order Date]])</f>
        <v>7</v>
      </c>
      <c r="F1364" s="19" t="str">
        <f>TEXT(SalesDataTable[[#This Row],[Order Date]],"MMM")</f>
        <v>Jul</v>
      </c>
      <c r="G1364" s="4" t="s">
        <v>11</v>
      </c>
      <c r="H1364" s="4" t="s">
        <v>39</v>
      </c>
      <c r="I1364" s="4" t="s">
        <v>28</v>
      </c>
      <c r="J1364" s="4" t="s">
        <v>13</v>
      </c>
      <c r="K1364" s="4" t="s">
        <v>14</v>
      </c>
      <c r="L1364" s="4" t="s">
        <v>15</v>
      </c>
      <c r="M1364" s="8">
        <v>1</v>
      </c>
      <c r="N1364" s="5">
        <v>36.799999999999997</v>
      </c>
      <c r="O1364" s="6">
        <v>0</v>
      </c>
      <c r="P1364" s="5">
        <v>13.91</v>
      </c>
      <c r="Q1364" s="5">
        <f t="shared" si="84"/>
        <v>36.799999999999997</v>
      </c>
      <c r="R1364" s="5">
        <f t="shared" si="85"/>
        <v>13.91</v>
      </c>
      <c r="S1364" s="5">
        <f t="shared" si="86"/>
        <v>22.889999999999997</v>
      </c>
      <c r="T1364" s="7">
        <f t="shared" si="87"/>
        <v>0.62201086956521734</v>
      </c>
    </row>
    <row r="1365" spans="1:20" ht="15.6">
      <c r="A1365" s="2">
        <v>3259</v>
      </c>
      <c r="B1365" s="3">
        <v>46217</v>
      </c>
      <c r="C1365" s="17">
        <f>YEAR(SalesDataTable[[#This Row],[Order Date]])</f>
        <v>2026</v>
      </c>
      <c r="D1365" s="19" t="str">
        <f>"Q"&amp;ROUNDUP(MONTH(SalesDataTable[[#This Row],[Order Date]])/3,0)</f>
        <v>Q3</v>
      </c>
      <c r="E1365" s="17">
        <f>MONTH(SalesDataTable[[#This Row],[Order Date]])</f>
        <v>7</v>
      </c>
      <c r="F1365" s="19" t="str">
        <f>TEXT(SalesDataTable[[#This Row],[Order Date]],"MMM")</f>
        <v>Jul</v>
      </c>
      <c r="G1365" s="4" t="s">
        <v>11</v>
      </c>
      <c r="H1365" s="4" t="s">
        <v>52</v>
      </c>
      <c r="I1365" s="4" t="s">
        <v>8</v>
      </c>
      <c r="J1365" s="4" t="s">
        <v>3</v>
      </c>
      <c r="K1365" s="4" t="s">
        <v>23</v>
      </c>
      <c r="L1365" s="4" t="s">
        <v>29</v>
      </c>
      <c r="M1365" s="8">
        <v>6</v>
      </c>
      <c r="N1365" s="5">
        <v>194.15</v>
      </c>
      <c r="O1365" s="6">
        <v>0.1</v>
      </c>
      <c r="P1365" s="5">
        <v>105.12</v>
      </c>
      <c r="Q1365" s="5">
        <f t="shared" si="84"/>
        <v>1048.4100000000001</v>
      </c>
      <c r="R1365" s="5">
        <f t="shared" si="85"/>
        <v>630.72</v>
      </c>
      <c r="S1365" s="5">
        <f t="shared" si="86"/>
        <v>417.69000000000005</v>
      </c>
      <c r="T1365" s="7">
        <f t="shared" si="87"/>
        <v>0.3984032964202936</v>
      </c>
    </row>
    <row r="1366" spans="1:20" ht="15.6">
      <c r="A1366" s="2">
        <v>3709</v>
      </c>
      <c r="B1366" s="3">
        <v>46217</v>
      </c>
      <c r="C1366" s="17">
        <f>YEAR(SalesDataTable[[#This Row],[Order Date]])</f>
        <v>2026</v>
      </c>
      <c r="D1366" s="19" t="str">
        <f>"Q"&amp;ROUNDUP(MONTH(SalesDataTable[[#This Row],[Order Date]])/3,0)</f>
        <v>Q3</v>
      </c>
      <c r="E1366" s="17">
        <f>MONTH(SalesDataTable[[#This Row],[Order Date]])</f>
        <v>7</v>
      </c>
      <c r="F1366" s="19" t="str">
        <f>TEXT(SalesDataTable[[#This Row],[Order Date]],"MMM")</f>
        <v>Jul</v>
      </c>
      <c r="G1366" s="4" t="s">
        <v>0</v>
      </c>
      <c r="H1366" s="4" t="s">
        <v>36</v>
      </c>
      <c r="I1366" s="4" t="s">
        <v>2</v>
      </c>
      <c r="J1366" s="4" t="s">
        <v>13</v>
      </c>
      <c r="K1366" s="4" t="s">
        <v>34</v>
      </c>
      <c r="L1366" s="4" t="s">
        <v>45</v>
      </c>
      <c r="M1366" s="8">
        <v>1</v>
      </c>
      <c r="N1366" s="5">
        <v>50.94</v>
      </c>
      <c r="O1366" s="6">
        <v>0</v>
      </c>
      <c r="P1366" s="5">
        <v>22.28</v>
      </c>
      <c r="Q1366" s="5">
        <f t="shared" si="84"/>
        <v>50.94</v>
      </c>
      <c r="R1366" s="5">
        <f t="shared" si="85"/>
        <v>22.28</v>
      </c>
      <c r="S1366" s="5">
        <f t="shared" si="86"/>
        <v>28.659999999999997</v>
      </c>
      <c r="T1366" s="7">
        <f t="shared" si="87"/>
        <v>0.5626226933647428</v>
      </c>
    </row>
    <row r="1367" spans="1:20" ht="15.6">
      <c r="A1367" s="2">
        <v>61</v>
      </c>
      <c r="B1367" s="3">
        <v>46218</v>
      </c>
      <c r="C1367" s="17">
        <f>YEAR(SalesDataTable[[#This Row],[Order Date]])</f>
        <v>2026</v>
      </c>
      <c r="D1367" s="19" t="str">
        <f>"Q"&amp;ROUNDUP(MONTH(SalesDataTable[[#This Row],[Order Date]])/3,0)</f>
        <v>Q3</v>
      </c>
      <c r="E1367" s="17">
        <f>MONTH(SalesDataTable[[#This Row],[Order Date]])</f>
        <v>7</v>
      </c>
      <c r="F1367" s="19" t="str">
        <f>TEXT(SalesDataTable[[#This Row],[Order Date]],"MMM")</f>
        <v>Jul</v>
      </c>
      <c r="G1367" s="4" t="s">
        <v>20</v>
      </c>
      <c r="H1367" s="4" t="s">
        <v>33</v>
      </c>
      <c r="I1367" s="4" t="s">
        <v>2</v>
      </c>
      <c r="J1367" s="4" t="s">
        <v>3</v>
      </c>
      <c r="K1367" s="4" t="s">
        <v>34</v>
      </c>
      <c r="L1367" s="4" t="s">
        <v>38</v>
      </c>
      <c r="M1367" s="8">
        <v>2</v>
      </c>
      <c r="N1367" s="5">
        <v>125.89</v>
      </c>
      <c r="O1367" s="6">
        <v>0</v>
      </c>
      <c r="P1367" s="5">
        <v>70.8</v>
      </c>
      <c r="Q1367" s="5">
        <f t="shared" si="84"/>
        <v>251.78</v>
      </c>
      <c r="R1367" s="5">
        <f t="shared" si="85"/>
        <v>141.6</v>
      </c>
      <c r="S1367" s="5">
        <f t="shared" si="86"/>
        <v>110.18</v>
      </c>
      <c r="T1367" s="7">
        <f t="shared" si="87"/>
        <v>0.43760425768528083</v>
      </c>
    </row>
    <row r="1368" spans="1:20" ht="15.6">
      <c r="A1368" s="2">
        <v>357</v>
      </c>
      <c r="B1368" s="3">
        <v>46218</v>
      </c>
      <c r="C1368" s="17">
        <f>YEAR(SalesDataTable[[#This Row],[Order Date]])</f>
        <v>2026</v>
      </c>
      <c r="D1368" s="19" t="str">
        <f>"Q"&amp;ROUNDUP(MONTH(SalesDataTable[[#This Row],[Order Date]])/3,0)</f>
        <v>Q3</v>
      </c>
      <c r="E1368" s="17">
        <f>MONTH(SalesDataTable[[#This Row],[Order Date]])</f>
        <v>7</v>
      </c>
      <c r="F1368" s="19" t="str">
        <f>TEXT(SalesDataTable[[#This Row],[Order Date]],"MMM")</f>
        <v>Jul</v>
      </c>
      <c r="G1368" s="4" t="s">
        <v>0</v>
      </c>
      <c r="H1368" s="4" t="s">
        <v>36</v>
      </c>
      <c r="I1368" s="4" t="s">
        <v>2</v>
      </c>
      <c r="J1368" s="4" t="s">
        <v>13</v>
      </c>
      <c r="K1368" s="4" t="s">
        <v>34</v>
      </c>
      <c r="L1368" s="4" t="s">
        <v>45</v>
      </c>
      <c r="M1368" s="8">
        <v>2</v>
      </c>
      <c r="N1368" s="5">
        <v>51.9</v>
      </c>
      <c r="O1368" s="6">
        <v>0</v>
      </c>
      <c r="P1368" s="5">
        <v>21.82</v>
      </c>
      <c r="Q1368" s="5">
        <f t="shared" si="84"/>
        <v>103.8</v>
      </c>
      <c r="R1368" s="5">
        <f t="shared" si="85"/>
        <v>43.64</v>
      </c>
      <c r="S1368" s="5">
        <f t="shared" si="86"/>
        <v>60.16</v>
      </c>
      <c r="T1368" s="7">
        <f t="shared" si="87"/>
        <v>0.57957610789980729</v>
      </c>
    </row>
    <row r="1369" spans="1:20" ht="15.6">
      <c r="A1369" s="2">
        <v>1607</v>
      </c>
      <c r="B1369" s="3">
        <v>46218</v>
      </c>
      <c r="C1369" s="17">
        <f>YEAR(SalesDataTable[[#This Row],[Order Date]])</f>
        <v>2026</v>
      </c>
      <c r="D1369" s="19" t="str">
        <f>"Q"&amp;ROUNDUP(MONTH(SalesDataTable[[#This Row],[Order Date]])/3,0)</f>
        <v>Q3</v>
      </c>
      <c r="E1369" s="17">
        <f>MONTH(SalesDataTable[[#This Row],[Order Date]])</f>
        <v>7</v>
      </c>
      <c r="F1369" s="19" t="str">
        <f>TEXT(SalesDataTable[[#This Row],[Order Date]],"MMM")</f>
        <v>Jul</v>
      </c>
      <c r="G1369" s="4" t="s">
        <v>0</v>
      </c>
      <c r="H1369" s="4" t="s">
        <v>1</v>
      </c>
      <c r="I1369" s="4" t="s">
        <v>19</v>
      </c>
      <c r="J1369" s="4" t="s">
        <v>13</v>
      </c>
      <c r="K1369" s="4" t="s">
        <v>34</v>
      </c>
      <c r="L1369" s="4" t="s">
        <v>35</v>
      </c>
      <c r="M1369" s="8">
        <v>2</v>
      </c>
      <c r="N1369" s="5">
        <v>39.75</v>
      </c>
      <c r="O1369" s="6">
        <v>0</v>
      </c>
      <c r="P1369" s="5">
        <v>14.78</v>
      </c>
      <c r="Q1369" s="5">
        <f t="shared" si="84"/>
        <v>79.5</v>
      </c>
      <c r="R1369" s="5">
        <f t="shared" si="85"/>
        <v>29.56</v>
      </c>
      <c r="S1369" s="5">
        <f t="shared" si="86"/>
        <v>49.94</v>
      </c>
      <c r="T1369" s="7">
        <f t="shared" si="87"/>
        <v>0.62817610062893081</v>
      </c>
    </row>
    <row r="1370" spans="1:20" ht="15.6">
      <c r="A1370" s="2">
        <v>3295</v>
      </c>
      <c r="B1370" s="3">
        <v>46218</v>
      </c>
      <c r="C1370" s="17">
        <f>YEAR(SalesDataTable[[#This Row],[Order Date]])</f>
        <v>2026</v>
      </c>
      <c r="D1370" s="19" t="str">
        <f>"Q"&amp;ROUNDUP(MONTH(SalesDataTable[[#This Row],[Order Date]])/3,0)</f>
        <v>Q3</v>
      </c>
      <c r="E1370" s="17">
        <f>MONTH(SalesDataTable[[#This Row],[Order Date]])</f>
        <v>7</v>
      </c>
      <c r="F1370" s="19" t="str">
        <f>TEXT(SalesDataTable[[#This Row],[Order Date]],"MMM")</f>
        <v>Jul</v>
      </c>
      <c r="G1370" s="4" t="s">
        <v>6</v>
      </c>
      <c r="H1370" s="4" t="s">
        <v>43</v>
      </c>
      <c r="I1370" s="4" t="s">
        <v>28</v>
      </c>
      <c r="J1370" s="4" t="s">
        <v>3</v>
      </c>
      <c r="K1370" s="4" t="s">
        <v>9</v>
      </c>
      <c r="L1370" s="4" t="s">
        <v>10</v>
      </c>
      <c r="M1370" s="8">
        <v>1</v>
      </c>
      <c r="N1370" s="5">
        <v>93.46</v>
      </c>
      <c r="O1370" s="6">
        <v>0.15</v>
      </c>
      <c r="P1370" s="5">
        <v>46.65</v>
      </c>
      <c r="Q1370" s="5">
        <f t="shared" si="84"/>
        <v>79.440999999999988</v>
      </c>
      <c r="R1370" s="5">
        <f t="shared" si="85"/>
        <v>46.65</v>
      </c>
      <c r="S1370" s="5">
        <f t="shared" si="86"/>
        <v>32.79099999999999</v>
      </c>
      <c r="T1370" s="7">
        <f t="shared" si="87"/>
        <v>0.41277174255107557</v>
      </c>
    </row>
    <row r="1371" spans="1:20" ht="15.6">
      <c r="A1371" s="2">
        <v>4048</v>
      </c>
      <c r="B1371" s="3">
        <v>46218</v>
      </c>
      <c r="C1371" s="17">
        <f>YEAR(SalesDataTable[[#This Row],[Order Date]])</f>
        <v>2026</v>
      </c>
      <c r="D1371" s="19" t="str">
        <f>"Q"&amp;ROUNDUP(MONTH(SalesDataTable[[#This Row],[Order Date]])/3,0)</f>
        <v>Q3</v>
      </c>
      <c r="E1371" s="17">
        <f>MONTH(SalesDataTable[[#This Row],[Order Date]])</f>
        <v>7</v>
      </c>
      <c r="F1371" s="19" t="str">
        <f>TEXT(SalesDataTable[[#This Row],[Order Date]],"MMM")</f>
        <v>Jul</v>
      </c>
      <c r="G1371" s="4" t="s">
        <v>20</v>
      </c>
      <c r="H1371" s="4" t="s">
        <v>47</v>
      </c>
      <c r="I1371" s="4" t="s">
        <v>8</v>
      </c>
      <c r="J1371" s="4" t="s">
        <v>16</v>
      </c>
      <c r="K1371" s="4" t="s">
        <v>4</v>
      </c>
      <c r="L1371" s="4" t="s">
        <v>5</v>
      </c>
      <c r="M1371" s="8">
        <v>3</v>
      </c>
      <c r="N1371" s="5">
        <v>82.79</v>
      </c>
      <c r="O1371" s="6">
        <v>0.1</v>
      </c>
      <c r="P1371" s="5">
        <v>43.07</v>
      </c>
      <c r="Q1371" s="5">
        <f t="shared" si="84"/>
        <v>223.53300000000002</v>
      </c>
      <c r="R1371" s="5">
        <f t="shared" si="85"/>
        <v>129.21</v>
      </c>
      <c r="S1371" s="5">
        <f t="shared" si="86"/>
        <v>94.323000000000008</v>
      </c>
      <c r="T1371" s="7">
        <f t="shared" si="87"/>
        <v>0.42196454214813922</v>
      </c>
    </row>
    <row r="1372" spans="1:20" ht="15.6">
      <c r="A1372" s="2">
        <v>4424</v>
      </c>
      <c r="B1372" s="3">
        <v>46218</v>
      </c>
      <c r="C1372" s="17">
        <f>YEAR(SalesDataTable[[#This Row],[Order Date]])</f>
        <v>2026</v>
      </c>
      <c r="D1372" s="19" t="str">
        <f>"Q"&amp;ROUNDUP(MONTH(SalesDataTable[[#This Row],[Order Date]])/3,0)</f>
        <v>Q3</v>
      </c>
      <c r="E1372" s="17">
        <f>MONTH(SalesDataTable[[#This Row],[Order Date]])</f>
        <v>7</v>
      </c>
      <c r="F1372" s="19" t="str">
        <f>TEXT(SalesDataTable[[#This Row],[Order Date]],"MMM")</f>
        <v>Jul</v>
      </c>
      <c r="G1372" s="4" t="s">
        <v>11</v>
      </c>
      <c r="H1372" s="4" t="s">
        <v>12</v>
      </c>
      <c r="I1372" s="4" t="s">
        <v>19</v>
      </c>
      <c r="J1372" s="4" t="s">
        <v>16</v>
      </c>
      <c r="K1372" s="4" t="s">
        <v>9</v>
      </c>
      <c r="L1372" s="4" t="s">
        <v>10</v>
      </c>
      <c r="M1372" s="8">
        <v>1</v>
      </c>
      <c r="N1372" s="5">
        <v>92.54</v>
      </c>
      <c r="O1372" s="6">
        <v>0</v>
      </c>
      <c r="P1372" s="5">
        <v>44.48</v>
      </c>
      <c r="Q1372" s="5">
        <f t="shared" si="84"/>
        <v>92.54</v>
      </c>
      <c r="R1372" s="5">
        <f t="shared" si="85"/>
        <v>44.48</v>
      </c>
      <c r="S1372" s="5">
        <f t="shared" si="86"/>
        <v>48.060000000000009</v>
      </c>
      <c r="T1372" s="7">
        <f t="shared" si="87"/>
        <v>0.51934298681651181</v>
      </c>
    </row>
    <row r="1373" spans="1:20" ht="15.6">
      <c r="A1373" s="2">
        <v>4732</v>
      </c>
      <c r="B1373" s="3">
        <v>46218</v>
      </c>
      <c r="C1373" s="17">
        <f>YEAR(SalesDataTable[[#This Row],[Order Date]])</f>
        <v>2026</v>
      </c>
      <c r="D1373" s="19" t="str">
        <f>"Q"&amp;ROUNDUP(MONTH(SalesDataTable[[#This Row],[Order Date]])/3,0)</f>
        <v>Q3</v>
      </c>
      <c r="E1373" s="17">
        <f>MONTH(SalesDataTable[[#This Row],[Order Date]])</f>
        <v>7</v>
      </c>
      <c r="F1373" s="19" t="str">
        <f>TEXT(SalesDataTable[[#This Row],[Order Date]],"MMM")</f>
        <v>Jul</v>
      </c>
      <c r="G1373" s="4" t="s">
        <v>6</v>
      </c>
      <c r="H1373" s="4" t="s">
        <v>49</v>
      </c>
      <c r="I1373" s="4" t="s">
        <v>19</v>
      </c>
      <c r="J1373" s="4" t="s">
        <v>13</v>
      </c>
      <c r="K1373" s="4" t="s">
        <v>14</v>
      </c>
      <c r="L1373" s="4" t="s">
        <v>32</v>
      </c>
      <c r="M1373" s="8">
        <v>1</v>
      </c>
      <c r="N1373" s="5">
        <v>46.53</v>
      </c>
      <c r="O1373" s="6">
        <v>0</v>
      </c>
      <c r="P1373" s="5">
        <v>18.829999999999998</v>
      </c>
      <c r="Q1373" s="5">
        <f t="shared" si="84"/>
        <v>46.53</v>
      </c>
      <c r="R1373" s="5">
        <f t="shared" si="85"/>
        <v>18.829999999999998</v>
      </c>
      <c r="S1373" s="5">
        <f t="shared" si="86"/>
        <v>27.700000000000003</v>
      </c>
      <c r="T1373" s="7">
        <f t="shared" si="87"/>
        <v>0.59531485063399958</v>
      </c>
    </row>
    <row r="1374" spans="1:20" ht="15.6">
      <c r="A1374" s="2">
        <v>194</v>
      </c>
      <c r="B1374" s="3">
        <v>46219</v>
      </c>
      <c r="C1374" s="17">
        <f>YEAR(SalesDataTable[[#This Row],[Order Date]])</f>
        <v>2026</v>
      </c>
      <c r="D1374" s="19" t="str">
        <f>"Q"&amp;ROUNDUP(MONTH(SalesDataTable[[#This Row],[Order Date]])/3,0)</f>
        <v>Q3</v>
      </c>
      <c r="E1374" s="17">
        <f>MONTH(SalesDataTable[[#This Row],[Order Date]])</f>
        <v>7</v>
      </c>
      <c r="F1374" s="19" t="str">
        <f>TEXT(SalesDataTable[[#This Row],[Order Date]],"MMM")</f>
        <v>Jul</v>
      </c>
      <c r="G1374" s="4" t="s">
        <v>6</v>
      </c>
      <c r="H1374" s="4" t="s">
        <v>43</v>
      </c>
      <c r="I1374" s="4" t="s">
        <v>2</v>
      </c>
      <c r="J1374" s="4" t="s">
        <v>3</v>
      </c>
      <c r="K1374" s="4" t="s">
        <v>4</v>
      </c>
      <c r="L1374" s="4" t="s">
        <v>22</v>
      </c>
      <c r="M1374" s="8">
        <v>2</v>
      </c>
      <c r="N1374" s="5">
        <v>49.69</v>
      </c>
      <c r="O1374" s="6">
        <v>0</v>
      </c>
      <c r="P1374" s="5">
        <v>21.97</v>
      </c>
      <c r="Q1374" s="5">
        <f t="shared" si="84"/>
        <v>99.38</v>
      </c>
      <c r="R1374" s="5">
        <f t="shared" si="85"/>
        <v>43.94</v>
      </c>
      <c r="S1374" s="5">
        <f t="shared" si="86"/>
        <v>55.44</v>
      </c>
      <c r="T1374" s="7">
        <f t="shared" si="87"/>
        <v>0.557858724089354</v>
      </c>
    </row>
    <row r="1375" spans="1:20" ht="15.6">
      <c r="A1375" s="2">
        <v>258</v>
      </c>
      <c r="B1375" s="3">
        <v>46219</v>
      </c>
      <c r="C1375" s="17">
        <f>YEAR(SalesDataTable[[#This Row],[Order Date]])</f>
        <v>2026</v>
      </c>
      <c r="D1375" s="19" t="str">
        <f>"Q"&amp;ROUNDUP(MONTH(SalesDataTable[[#This Row],[Order Date]])/3,0)</f>
        <v>Q3</v>
      </c>
      <c r="E1375" s="17">
        <f>MONTH(SalesDataTable[[#This Row],[Order Date]])</f>
        <v>7</v>
      </c>
      <c r="F1375" s="19" t="str">
        <f>TEXT(SalesDataTable[[#This Row],[Order Date]],"MMM")</f>
        <v>Jul</v>
      </c>
      <c r="G1375" s="4" t="s">
        <v>20</v>
      </c>
      <c r="H1375" s="4" t="s">
        <v>33</v>
      </c>
      <c r="I1375" s="4" t="s">
        <v>28</v>
      </c>
      <c r="J1375" s="4" t="s">
        <v>13</v>
      </c>
      <c r="K1375" s="4" t="s">
        <v>9</v>
      </c>
      <c r="L1375" s="4" t="s">
        <v>46</v>
      </c>
      <c r="M1375" s="8">
        <v>3</v>
      </c>
      <c r="N1375" s="5">
        <v>71.34</v>
      </c>
      <c r="O1375" s="6">
        <v>0.1</v>
      </c>
      <c r="P1375" s="5">
        <v>31.71</v>
      </c>
      <c r="Q1375" s="5">
        <f t="shared" si="84"/>
        <v>192.61800000000002</v>
      </c>
      <c r="R1375" s="5">
        <f t="shared" si="85"/>
        <v>95.13</v>
      </c>
      <c r="S1375" s="5">
        <f t="shared" si="86"/>
        <v>97.488000000000028</v>
      </c>
      <c r="T1375" s="7">
        <f t="shared" si="87"/>
        <v>0.50612092327819835</v>
      </c>
    </row>
    <row r="1376" spans="1:20" ht="15.6">
      <c r="A1376" s="2">
        <v>543</v>
      </c>
      <c r="B1376" s="3">
        <v>46219</v>
      </c>
      <c r="C1376" s="17">
        <f>YEAR(SalesDataTable[[#This Row],[Order Date]])</f>
        <v>2026</v>
      </c>
      <c r="D1376" s="19" t="str">
        <f>"Q"&amp;ROUNDUP(MONTH(SalesDataTable[[#This Row],[Order Date]])/3,0)</f>
        <v>Q3</v>
      </c>
      <c r="E1376" s="17">
        <f>MONTH(SalesDataTable[[#This Row],[Order Date]])</f>
        <v>7</v>
      </c>
      <c r="F1376" s="19" t="str">
        <f>TEXT(SalesDataTable[[#This Row],[Order Date]],"MMM")</f>
        <v>Jul</v>
      </c>
      <c r="G1376" s="4" t="s">
        <v>6</v>
      </c>
      <c r="H1376" s="4" t="s">
        <v>49</v>
      </c>
      <c r="I1376" s="4" t="s">
        <v>28</v>
      </c>
      <c r="J1376" s="4" t="s">
        <v>3</v>
      </c>
      <c r="K1376" s="4" t="s">
        <v>4</v>
      </c>
      <c r="L1376" s="4" t="s">
        <v>5</v>
      </c>
      <c r="M1376" s="8">
        <v>1</v>
      </c>
      <c r="N1376" s="5">
        <v>83.03</v>
      </c>
      <c r="O1376" s="6">
        <v>0</v>
      </c>
      <c r="P1376" s="5">
        <v>42.41</v>
      </c>
      <c r="Q1376" s="5">
        <f t="shared" si="84"/>
        <v>83.03</v>
      </c>
      <c r="R1376" s="5">
        <f t="shared" si="85"/>
        <v>42.41</v>
      </c>
      <c r="S1376" s="5">
        <f t="shared" si="86"/>
        <v>40.620000000000005</v>
      </c>
      <c r="T1376" s="7">
        <f t="shared" si="87"/>
        <v>0.48922076357942917</v>
      </c>
    </row>
    <row r="1377" spans="1:20" ht="15.6">
      <c r="A1377" s="2">
        <v>972</v>
      </c>
      <c r="B1377" s="3">
        <v>46219</v>
      </c>
      <c r="C1377" s="17">
        <f>YEAR(SalesDataTable[[#This Row],[Order Date]])</f>
        <v>2026</v>
      </c>
      <c r="D1377" s="19" t="str">
        <f>"Q"&amp;ROUNDUP(MONTH(SalesDataTable[[#This Row],[Order Date]])/3,0)</f>
        <v>Q3</v>
      </c>
      <c r="E1377" s="17">
        <f>MONTH(SalesDataTable[[#This Row],[Order Date]])</f>
        <v>7</v>
      </c>
      <c r="F1377" s="19" t="str">
        <f>TEXT(SalesDataTable[[#This Row],[Order Date]],"MMM")</f>
        <v>Jul</v>
      </c>
      <c r="G1377" s="4" t="s">
        <v>20</v>
      </c>
      <c r="H1377" s="4" t="s">
        <v>21</v>
      </c>
      <c r="I1377" s="4" t="s">
        <v>2</v>
      </c>
      <c r="J1377" s="4" t="s">
        <v>3</v>
      </c>
      <c r="K1377" s="4" t="s">
        <v>34</v>
      </c>
      <c r="L1377" s="4" t="s">
        <v>35</v>
      </c>
      <c r="M1377" s="8">
        <v>1</v>
      </c>
      <c r="N1377" s="5">
        <v>40.799999999999997</v>
      </c>
      <c r="O1377" s="6">
        <v>0</v>
      </c>
      <c r="P1377" s="5">
        <v>14.42</v>
      </c>
      <c r="Q1377" s="5">
        <f t="shared" si="84"/>
        <v>40.799999999999997</v>
      </c>
      <c r="R1377" s="5">
        <f t="shared" si="85"/>
        <v>14.42</v>
      </c>
      <c r="S1377" s="5">
        <f t="shared" si="86"/>
        <v>26.379999999999995</v>
      </c>
      <c r="T1377" s="7">
        <f t="shared" si="87"/>
        <v>0.64656862745098032</v>
      </c>
    </row>
    <row r="1378" spans="1:20" ht="15.6">
      <c r="A1378" s="2">
        <v>1146</v>
      </c>
      <c r="B1378" s="3">
        <v>46219</v>
      </c>
      <c r="C1378" s="17">
        <f>YEAR(SalesDataTable[[#This Row],[Order Date]])</f>
        <v>2026</v>
      </c>
      <c r="D1378" s="19" t="str">
        <f>"Q"&amp;ROUNDUP(MONTH(SalesDataTable[[#This Row],[Order Date]])/3,0)</f>
        <v>Q3</v>
      </c>
      <c r="E1378" s="17">
        <f>MONTH(SalesDataTable[[#This Row],[Order Date]])</f>
        <v>7</v>
      </c>
      <c r="F1378" s="19" t="str">
        <f>TEXT(SalesDataTable[[#This Row],[Order Date]],"MMM")</f>
        <v>Jul</v>
      </c>
      <c r="G1378" s="4" t="s">
        <v>6</v>
      </c>
      <c r="H1378" s="4" t="s">
        <v>27</v>
      </c>
      <c r="I1378" s="4" t="s">
        <v>28</v>
      </c>
      <c r="J1378" s="4" t="s">
        <v>3</v>
      </c>
      <c r="K1378" s="4" t="s">
        <v>23</v>
      </c>
      <c r="L1378" s="4" t="s">
        <v>51</v>
      </c>
      <c r="M1378" s="8">
        <v>2</v>
      </c>
      <c r="N1378" s="5">
        <v>125.34</v>
      </c>
      <c r="O1378" s="6">
        <v>0.15</v>
      </c>
      <c r="P1378" s="5">
        <v>59.04</v>
      </c>
      <c r="Q1378" s="5">
        <f t="shared" si="84"/>
        <v>213.078</v>
      </c>
      <c r="R1378" s="5">
        <f t="shared" si="85"/>
        <v>118.08</v>
      </c>
      <c r="S1378" s="5">
        <f t="shared" si="86"/>
        <v>94.998000000000005</v>
      </c>
      <c r="T1378" s="7">
        <f t="shared" si="87"/>
        <v>0.44583673584321237</v>
      </c>
    </row>
    <row r="1379" spans="1:20" ht="15.6">
      <c r="A1379" s="2">
        <v>1464</v>
      </c>
      <c r="B1379" s="3">
        <v>46219</v>
      </c>
      <c r="C1379" s="17">
        <f>YEAR(SalesDataTable[[#This Row],[Order Date]])</f>
        <v>2026</v>
      </c>
      <c r="D1379" s="19" t="str">
        <f>"Q"&amp;ROUNDUP(MONTH(SalesDataTable[[#This Row],[Order Date]])/3,0)</f>
        <v>Q3</v>
      </c>
      <c r="E1379" s="17">
        <f>MONTH(SalesDataTable[[#This Row],[Order Date]])</f>
        <v>7</v>
      </c>
      <c r="F1379" s="19" t="str">
        <f>TEXT(SalesDataTable[[#This Row],[Order Date]],"MMM")</f>
        <v>Jul</v>
      </c>
      <c r="G1379" s="4" t="s">
        <v>0</v>
      </c>
      <c r="H1379" s="4" t="s">
        <v>36</v>
      </c>
      <c r="I1379" s="4" t="s">
        <v>2</v>
      </c>
      <c r="J1379" s="4" t="s">
        <v>3</v>
      </c>
      <c r="K1379" s="4" t="s">
        <v>34</v>
      </c>
      <c r="L1379" s="4" t="s">
        <v>38</v>
      </c>
      <c r="M1379" s="8">
        <v>1</v>
      </c>
      <c r="N1379" s="5">
        <v>122.73</v>
      </c>
      <c r="O1379" s="6">
        <v>0.1</v>
      </c>
      <c r="P1379" s="5">
        <v>70.540000000000006</v>
      </c>
      <c r="Q1379" s="5">
        <f t="shared" si="84"/>
        <v>110.45700000000001</v>
      </c>
      <c r="R1379" s="5">
        <f t="shared" si="85"/>
        <v>70.540000000000006</v>
      </c>
      <c r="S1379" s="5">
        <f t="shared" si="86"/>
        <v>39.917000000000002</v>
      </c>
      <c r="T1379" s="7">
        <f t="shared" si="87"/>
        <v>0.36138044668966202</v>
      </c>
    </row>
    <row r="1380" spans="1:20" ht="15.6">
      <c r="A1380" s="2">
        <v>1581</v>
      </c>
      <c r="B1380" s="3">
        <v>46219</v>
      </c>
      <c r="C1380" s="17">
        <f>YEAR(SalesDataTable[[#This Row],[Order Date]])</f>
        <v>2026</v>
      </c>
      <c r="D1380" s="19" t="str">
        <f>"Q"&amp;ROUNDUP(MONTH(SalesDataTable[[#This Row],[Order Date]])/3,0)</f>
        <v>Q3</v>
      </c>
      <c r="E1380" s="17">
        <f>MONTH(SalesDataTable[[#This Row],[Order Date]])</f>
        <v>7</v>
      </c>
      <c r="F1380" s="19" t="str">
        <f>TEXT(SalesDataTable[[#This Row],[Order Date]],"MMM")</f>
        <v>Jul</v>
      </c>
      <c r="G1380" s="4" t="s">
        <v>11</v>
      </c>
      <c r="H1380" s="4" t="s">
        <v>25</v>
      </c>
      <c r="I1380" s="4" t="s">
        <v>19</v>
      </c>
      <c r="J1380" s="4" t="s">
        <v>13</v>
      </c>
      <c r="K1380" s="4" t="s">
        <v>9</v>
      </c>
      <c r="L1380" s="4" t="s">
        <v>10</v>
      </c>
      <c r="M1380" s="8">
        <v>5</v>
      </c>
      <c r="N1380" s="5">
        <v>92.72</v>
      </c>
      <c r="O1380" s="6">
        <v>0.1</v>
      </c>
      <c r="P1380" s="5">
        <v>46.2</v>
      </c>
      <c r="Q1380" s="5">
        <f t="shared" si="84"/>
        <v>417.24</v>
      </c>
      <c r="R1380" s="5">
        <f t="shared" si="85"/>
        <v>231</v>
      </c>
      <c r="S1380" s="5">
        <f t="shared" si="86"/>
        <v>186.24</v>
      </c>
      <c r="T1380" s="7">
        <f t="shared" si="87"/>
        <v>0.44636180615473109</v>
      </c>
    </row>
    <row r="1381" spans="1:20" ht="15.6">
      <c r="A1381" s="2">
        <v>1894</v>
      </c>
      <c r="B1381" s="3">
        <v>46219</v>
      </c>
      <c r="C1381" s="17">
        <f>YEAR(SalesDataTable[[#This Row],[Order Date]])</f>
        <v>2026</v>
      </c>
      <c r="D1381" s="19" t="str">
        <f>"Q"&amp;ROUNDUP(MONTH(SalesDataTable[[#This Row],[Order Date]])/3,0)</f>
        <v>Q3</v>
      </c>
      <c r="E1381" s="17">
        <f>MONTH(SalesDataTable[[#This Row],[Order Date]])</f>
        <v>7</v>
      </c>
      <c r="F1381" s="19" t="str">
        <f>TEXT(SalesDataTable[[#This Row],[Order Date]],"MMM")</f>
        <v>Jul</v>
      </c>
      <c r="G1381" s="4" t="s">
        <v>20</v>
      </c>
      <c r="H1381" s="4" t="s">
        <v>31</v>
      </c>
      <c r="I1381" s="4" t="s">
        <v>8</v>
      </c>
      <c r="J1381" s="4" t="s">
        <v>16</v>
      </c>
      <c r="K1381" s="4" t="s">
        <v>34</v>
      </c>
      <c r="L1381" s="4" t="s">
        <v>42</v>
      </c>
      <c r="M1381" s="8">
        <v>5</v>
      </c>
      <c r="N1381" s="5">
        <v>36.29</v>
      </c>
      <c r="O1381" s="6">
        <v>0.05</v>
      </c>
      <c r="P1381" s="5">
        <v>13.52</v>
      </c>
      <c r="Q1381" s="5">
        <f t="shared" si="84"/>
        <v>172.37749999999997</v>
      </c>
      <c r="R1381" s="5">
        <f t="shared" si="85"/>
        <v>67.599999999999994</v>
      </c>
      <c r="S1381" s="5">
        <f t="shared" si="86"/>
        <v>104.77749999999997</v>
      </c>
      <c r="T1381" s="7">
        <f t="shared" si="87"/>
        <v>0.60783744978317933</v>
      </c>
    </row>
    <row r="1382" spans="1:20" ht="15.6">
      <c r="A1382" s="2">
        <v>2100</v>
      </c>
      <c r="B1382" s="3">
        <v>46219</v>
      </c>
      <c r="C1382" s="17">
        <f>YEAR(SalesDataTable[[#This Row],[Order Date]])</f>
        <v>2026</v>
      </c>
      <c r="D1382" s="19" t="str">
        <f>"Q"&amp;ROUNDUP(MONTH(SalesDataTable[[#This Row],[Order Date]])/3,0)</f>
        <v>Q3</v>
      </c>
      <c r="E1382" s="17">
        <f>MONTH(SalesDataTable[[#This Row],[Order Date]])</f>
        <v>7</v>
      </c>
      <c r="F1382" s="19" t="str">
        <f>TEXT(SalesDataTable[[#This Row],[Order Date]],"MMM")</f>
        <v>Jul</v>
      </c>
      <c r="G1382" s="4" t="s">
        <v>11</v>
      </c>
      <c r="H1382" s="4" t="s">
        <v>12</v>
      </c>
      <c r="I1382" s="4" t="s">
        <v>2</v>
      </c>
      <c r="J1382" s="4" t="s">
        <v>16</v>
      </c>
      <c r="K1382" s="4" t="s">
        <v>4</v>
      </c>
      <c r="L1382" s="4" t="s">
        <v>22</v>
      </c>
      <c r="M1382" s="8">
        <v>2</v>
      </c>
      <c r="N1382" s="5">
        <v>49.84</v>
      </c>
      <c r="O1382" s="6">
        <v>0.1</v>
      </c>
      <c r="P1382" s="5">
        <v>23.06</v>
      </c>
      <c r="Q1382" s="5">
        <f t="shared" si="84"/>
        <v>89.712000000000003</v>
      </c>
      <c r="R1382" s="5">
        <f t="shared" si="85"/>
        <v>46.12</v>
      </c>
      <c r="S1382" s="5">
        <f t="shared" si="86"/>
        <v>43.592000000000006</v>
      </c>
      <c r="T1382" s="7">
        <f t="shared" si="87"/>
        <v>0.48591046905653651</v>
      </c>
    </row>
    <row r="1383" spans="1:20" ht="15.6">
      <c r="A1383" s="2">
        <v>2902</v>
      </c>
      <c r="B1383" s="3">
        <v>46219</v>
      </c>
      <c r="C1383" s="17">
        <f>YEAR(SalesDataTable[[#This Row],[Order Date]])</f>
        <v>2026</v>
      </c>
      <c r="D1383" s="19" t="str">
        <f>"Q"&amp;ROUNDUP(MONTH(SalesDataTable[[#This Row],[Order Date]])/3,0)</f>
        <v>Q3</v>
      </c>
      <c r="E1383" s="17">
        <f>MONTH(SalesDataTable[[#This Row],[Order Date]])</f>
        <v>7</v>
      </c>
      <c r="F1383" s="19" t="str">
        <f>TEXT(SalesDataTable[[#This Row],[Order Date]],"MMM")</f>
        <v>Jul</v>
      </c>
      <c r="G1383" s="4" t="s">
        <v>6</v>
      </c>
      <c r="H1383" s="4" t="s">
        <v>43</v>
      </c>
      <c r="I1383" s="4" t="s">
        <v>28</v>
      </c>
      <c r="J1383" s="4" t="s">
        <v>16</v>
      </c>
      <c r="K1383" s="4" t="s">
        <v>34</v>
      </c>
      <c r="L1383" s="4" t="s">
        <v>42</v>
      </c>
      <c r="M1383" s="8">
        <v>1</v>
      </c>
      <c r="N1383" s="5">
        <v>35.799999999999997</v>
      </c>
      <c r="O1383" s="6">
        <v>0</v>
      </c>
      <c r="P1383" s="5">
        <v>14.05</v>
      </c>
      <c r="Q1383" s="5">
        <f t="shared" si="84"/>
        <v>35.799999999999997</v>
      </c>
      <c r="R1383" s="5">
        <f t="shared" si="85"/>
        <v>14.05</v>
      </c>
      <c r="S1383" s="5">
        <f t="shared" si="86"/>
        <v>21.749999999999996</v>
      </c>
      <c r="T1383" s="7">
        <f t="shared" si="87"/>
        <v>0.60754189944134074</v>
      </c>
    </row>
    <row r="1384" spans="1:20" ht="15.6">
      <c r="A1384" s="2">
        <v>3115</v>
      </c>
      <c r="B1384" s="3">
        <v>46219</v>
      </c>
      <c r="C1384" s="17">
        <f>YEAR(SalesDataTable[[#This Row],[Order Date]])</f>
        <v>2026</v>
      </c>
      <c r="D1384" s="19" t="str">
        <f>"Q"&amp;ROUNDUP(MONTH(SalesDataTable[[#This Row],[Order Date]])/3,0)</f>
        <v>Q3</v>
      </c>
      <c r="E1384" s="17">
        <f>MONTH(SalesDataTable[[#This Row],[Order Date]])</f>
        <v>7</v>
      </c>
      <c r="F1384" s="19" t="str">
        <f>TEXT(SalesDataTable[[#This Row],[Order Date]],"MMM")</f>
        <v>Jul</v>
      </c>
      <c r="G1384" s="4" t="s">
        <v>20</v>
      </c>
      <c r="H1384" s="4" t="s">
        <v>47</v>
      </c>
      <c r="I1384" s="4" t="s">
        <v>2</v>
      </c>
      <c r="J1384" s="4" t="s">
        <v>13</v>
      </c>
      <c r="K1384" s="4" t="s">
        <v>23</v>
      </c>
      <c r="L1384" s="4" t="s">
        <v>29</v>
      </c>
      <c r="M1384" s="8">
        <v>1</v>
      </c>
      <c r="N1384" s="5">
        <v>195.12</v>
      </c>
      <c r="O1384" s="6">
        <v>0</v>
      </c>
      <c r="P1384" s="5">
        <v>101.14</v>
      </c>
      <c r="Q1384" s="5">
        <f t="shared" si="84"/>
        <v>195.12</v>
      </c>
      <c r="R1384" s="5">
        <f t="shared" si="85"/>
        <v>101.14</v>
      </c>
      <c r="S1384" s="5">
        <f t="shared" si="86"/>
        <v>93.98</v>
      </c>
      <c r="T1384" s="7">
        <f t="shared" si="87"/>
        <v>0.48165231652316526</v>
      </c>
    </row>
    <row r="1385" spans="1:20" ht="15.6">
      <c r="A1385" s="2">
        <v>3546</v>
      </c>
      <c r="B1385" s="3">
        <v>46219</v>
      </c>
      <c r="C1385" s="17">
        <f>YEAR(SalesDataTable[[#This Row],[Order Date]])</f>
        <v>2026</v>
      </c>
      <c r="D1385" s="19" t="str">
        <f>"Q"&amp;ROUNDUP(MONTH(SalesDataTable[[#This Row],[Order Date]])/3,0)</f>
        <v>Q3</v>
      </c>
      <c r="E1385" s="17">
        <f>MONTH(SalesDataTable[[#This Row],[Order Date]])</f>
        <v>7</v>
      </c>
      <c r="F1385" s="19" t="str">
        <f>TEXT(SalesDataTable[[#This Row],[Order Date]],"MMM")</f>
        <v>Jul</v>
      </c>
      <c r="G1385" s="4" t="s">
        <v>0</v>
      </c>
      <c r="H1385" s="4" t="s">
        <v>50</v>
      </c>
      <c r="I1385" s="4" t="s">
        <v>2</v>
      </c>
      <c r="J1385" s="4" t="s">
        <v>13</v>
      </c>
      <c r="K1385" s="4" t="s">
        <v>4</v>
      </c>
      <c r="L1385" s="4" t="s">
        <v>26</v>
      </c>
      <c r="M1385" s="8">
        <v>2</v>
      </c>
      <c r="N1385" s="5">
        <v>39.69</v>
      </c>
      <c r="O1385" s="6">
        <v>0.05</v>
      </c>
      <c r="P1385" s="5">
        <v>16.88</v>
      </c>
      <c r="Q1385" s="5">
        <f t="shared" si="84"/>
        <v>75.410999999999987</v>
      </c>
      <c r="R1385" s="5">
        <f t="shared" si="85"/>
        <v>33.76</v>
      </c>
      <c r="S1385" s="5">
        <f t="shared" si="86"/>
        <v>41.650999999999989</v>
      </c>
      <c r="T1385" s="7">
        <f t="shared" si="87"/>
        <v>0.55231995332245953</v>
      </c>
    </row>
    <row r="1386" spans="1:20" ht="15.6">
      <c r="A1386" s="2">
        <v>4224</v>
      </c>
      <c r="B1386" s="3">
        <v>46219</v>
      </c>
      <c r="C1386" s="17">
        <f>YEAR(SalesDataTable[[#This Row],[Order Date]])</f>
        <v>2026</v>
      </c>
      <c r="D1386" s="19" t="str">
        <f>"Q"&amp;ROUNDUP(MONTH(SalesDataTable[[#This Row],[Order Date]])/3,0)</f>
        <v>Q3</v>
      </c>
      <c r="E1386" s="17">
        <f>MONTH(SalesDataTable[[#This Row],[Order Date]])</f>
        <v>7</v>
      </c>
      <c r="F1386" s="19" t="str">
        <f>TEXT(SalesDataTable[[#This Row],[Order Date]],"MMM")</f>
        <v>Jul</v>
      </c>
      <c r="G1386" s="4" t="s">
        <v>11</v>
      </c>
      <c r="H1386" s="4" t="s">
        <v>18</v>
      </c>
      <c r="I1386" s="4" t="s">
        <v>19</v>
      </c>
      <c r="J1386" s="4" t="s">
        <v>3</v>
      </c>
      <c r="K1386" s="4" t="s">
        <v>23</v>
      </c>
      <c r="L1386" s="4" t="s">
        <v>24</v>
      </c>
      <c r="M1386" s="8">
        <v>1</v>
      </c>
      <c r="N1386" s="5">
        <v>348.73</v>
      </c>
      <c r="O1386" s="6">
        <v>0.15</v>
      </c>
      <c r="P1386" s="5">
        <v>190.33</v>
      </c>
      <c r="Q1386" s="5">
        <f t="shared" si="84"/>
        <v>296.4205</v>
      </c>
      <c r="R1386" s="5">
        <f t="shared" si="85"/>
        <v>190.33</v>
      </c>
      <c r="S1386" s="5">
        <f t="shared" si="86"/>
        <v>106.09049999999999</v>
      </c>
      <c r="T1386" s="7">
        <f t="shared" si="87"/>
        <v>0.35790540802677273</v>
      </c>
    </row>
    <row r="1387" spans="1:20" ht="15.6">
      <c r="A1387" s="2">
        <v>4858</v>
      </c>
      <c r="B1387" s="3">
        <v>46219</v>
      </c>
      <c r="C1387" s="17">
        <f>YEAR(SalesDataTable[[#This Row],[Order Date]])</f>
        <v>2026</v>
      </c>
      <c r="D1387" s="19" t="str">
        <f>"Q"&amp;ROUNDUP(MONTH(SalesDataTable[[#This Row],[Order Date]])/3,0)</f>
        <v>Q3</v>
      </c>
      <c r="E1387" s="17">
        <f>MONTH(SalesDataTable[[#This Row],[Order Date]])</f>
        <v>7</v>
      </c>
      <c r="F1387" s="19" t="str">
        <f>TEXT(SalesDataTable[[#This Row],[Order Date]],"MMM")</f>
        <v>Jul</v>
      </c>
      <c r="G1387" s="4" t="s">
        <v>6</v>
      </c>
      <c r="H1387" s="4" t="s">
        <v>43</v>
      </c>
      <c r="I1387" s="4" t="s">
        <v>19</v>
      </c>
      <c r="J1387" s="4" t="s">
        <v>3</v>
      </c>
      <c r="K1387" s="4" t="s">
        <v>14</v>
      </c>
      <c r="L1387" s="4" t="s">
        <v>15</v>
      </c>
      <c r="M1387" s="8">
        <v>1</v>
      </c>
      <c r="N1387" s="5">
        <v>35.5</v>
      </c>
      <c r="O1387" s="6">
        <v>0</v>
      </c>
      <c r="P1387" s="5">
        <v>13.26</v>
      </c>
      <c r="Q1387" s="5">
        <f t="shared" si="84"/>
        <v>35.5</v>
      </c>
      <c r="R1387" s="5">
        <f t="shared" si="85"/>
        <v>13.26</v>
      </c>
      <c r="S1387" s="5">
        <f t="shared" si="86"/>
        <v>22.240000000000002</v>
      </c>
      <c r="T1387" s="7">
        <f t="shared" si="87"/>
        <v>0.62647887323943663</v>
      </c>
    </row>
    <row r="1388" spans="1:20" ht="15.6">
      <c r="A1388" s="2">
        <v>768</v>
      </c>
      <c r="B1388" s="3">
        <v>46220</v>
      </c>
      <c r="C1388" s="17">
        <f>YEAR(SalesDataTable[[#This Row],[Order Date]])</f>
        <v>2026</v>
      </c>
      <c r="D1388" s="19" t="str">
        <f>"Q"&amp;ROUNDUP(MONTH(SalesDataTable[[#This Row],[Order Date]])/3,0)</f>
        <v>Q3</v>
      </c>
      <c r="E1388" s="17">
        <f>MONTH(SalesDataTable[[#This Row],[Order Date]])</f>
        <v>7</v>
      </c>
      <c r="F1388" s="19" t="str">
        <f>TEXT(SalesDataTable[[#This Row],[Order Date]],"MMM")</f>
        <v>Jul</v>
      </c>
      <c r="G1388" s="4" t="s">
        <v>0</v>
      </c>
      <c r="H1388" s="4" t="s">
        <v>36</v>
      </c>
      <c r="I1388" s="4" t="s">
        <v>2</v>
      </c>
      <c r="J1388" s="4" t="s">
        <v>16</v>
      </c>
      <c r="K1388" s="4" t="s">
        <v>14</v>
      </c>
      <c r="L1388" s="4" t="s">
        <v>32</v>
      </c>
      <c r="M1388" s="8">
        <v>1</v>
      </c>
      <c r="N1388" s="5">
        <v>46.44</v>
      </c>
      <c r="O1388" s="6">
        <v>0</v>
      </c>
      <c r="P1388" s="5">
        <v>18.47</v>
      </c>
      <c r="Q1388" s="5">
        <f t="shared" si="84"/>
        <v>46.44</v>
      </c>
      <c r="R1388" s="5">
        <f t="shared" si="85"/>
        <v>18.47</v>
      </c>
      <c r="S1388" s="5">
        <f t="shared" si="86"/>
        <v>27.97</v>
      </c>
      <c r="T1388" s="7">
        <f t="shared" si="87"/>
        <v>0.60228251507321273</v>
      </c>
    </row>
    <row r="1389" spans="1:20" ht="15.6">
      <c r="A1389" s="2">
        <v>1901</v>
      </c>
      <c r="B1389" s="3">
        <v>46220</v>
      </c>
      <c r="C1389" s="17">
        <f>YEAR(SalesDataTable[[#This Row],[Order Date]])</f>
        <v>2026</v>
      </c>
      <c r="D1389" s="19" t="str">
        <f>"Q"&amp;ROUNDUP(MONTH(SalesDataTable[[#This Row],[Order Date]])/3,0)</f>
        <v>Q3</v>
      </c>
      <c r="E1389" s="17">
        <f>MONTH(SalesDataTable[[#This Row],[Order Date]])</f>
        <v>7</v>
      </c>
      <c r="F1389" s="19" t="str">
        <f>TEXT(SalesDataTable[[#This Row],[Order Date]],"MMM")</f>
        <v>Jul</v>
      </c>
      <c r="G1389" s="4" t="s">
        <v>6</v>
      </c>
      <c r="H1389" s="4" t="s">
        <v>49</v>
      </c>
      <c r="I1389" s="4" t="s">
        <v>2</v>
      </c>
      <c r="J1389" s="4" t="s">
        <v>13</v>
      </c>
      <c r="K1389" s="4" t="s">
        <v>9</v>
      </c>
      <c r="L1389" s="4" t="s">
        <v>46</v>
      </c>
      <c r="M1389" s="8">
        <v>1</v>
      </c>
      <c r="N1389" s="5">
        <v>70.44</v>
      </c>
      <c r="O1389" s="6">
        <v>0.05</v>
      </c>
      <c r="P1389" s="5">
        <v>32.229999999999997</v>
      </c>
      <c r="Q1389" s="5">
        <f t="shared" si="84"/>
        <v>66.917999999999992</v>
      </c>
      <c r="R1389" s="5">
        <f t="shared" si="85"/>
        <v>32.229999999999997</v>
      </c>
      <c r="S1389" s="5">
        <f t="shared" si="86"/>
        <v>34.687999999999995</v>
      </c>
      <c r="T1389" s="7">
        <f t="shared" si="87"/>
        <v>0.51836576108072563</v>
      </c>
    </row>
    <row r="1390" spans="1:20" ht="15.6">
      <c r="A1390" s="2">
        <v>2226</v>
      </c>
      <c r="B1390" s="3">
        <v>46220</v>
      </c>
      <c r="C1390" s="17">
        <f>YEAR(SalesDataTable[[#This Row],[Order Date]])</f>
        <v>2026</v>
      </c>
      <c r="D1390" s="19" t="str">
        <f>"Q"&amp;ROUNDUP(MONTH(SalesDataTable[[#This Row],[Order Date]])/3,0)</f>
        <v>Q3</v>
      </c>
      <c r="E1390" s="17">
        <f>MONTH(SalesDataTable[[#This Row],[Order Date]])</f>
        <v>7</v>
      </c>
      <c r="F1390" s="19" t="str">
        <f>TEXT(SalesDataTable[[#This Row],[Order Date]],"MMM")</f>
        <v>Jul</v>
      </c>
      <c r="G1390" s="4" t="s">
        <v>0</v>
      </c>
      <c r="H1390" s="4" t="s">
        <v>50</v>
      </c>
      <c r="I1390" s="4" t="s">
        <v>19</v>
      </c>
      <c r="J1390" s="4" t="s">
        <v>13</v>
      </c>
      <c r="K1390" s="4" t="s">
        <v>9</v>
      </c>
      <c r="L1390" s="4" t="s">
        <v>46</v>
      </c>
      <c r="M1390" s="8">
        <v>1</v>
      </c>
      <c r="N1390" s="5">
        <v>69.78</v>
      </c>
      <c r="O1390" s="6">
        <v>0.05</v>
      </c>
      <c r="P1390" s="5">
        <v>32.83</v>
      </c>
      <c r="Q1390" s="5">
        <f t="shared" si="84"/>
        <v>66.290999999999997</v>
      </c>
      <c r="R1390" s="5">
        <f t="shared" si="85"/>
        <v>32.83</v>
      </c>
      <c r="S1390" s="5">
        <f t="shared" si="86"/>
        <v>33.460999999999999</v>
      </c>
      <c r="T1390" s="7">
        <f t="shared" si="87"/>
        <v>0.50475931876121949</v>
      </c>
    </row>
    <row r="1391" spans="1:20" ht="15.6">
      <c r="A1391" s="2">
        <v>2660</v>
      </c>
      <c r="B1391" s="3">
        <v>46220</v>
      </c>
      <c r="C1391" s="17">
        <f>YEAR(SalesDataTable[[#This Row],[Order Date]])</f>
        <v>2026</v>
      </c>
      <c r="D1391" s="19" t="str">
        <f>"Q"&amp;ROUNDUP(MONTH(SalesDataTable[[#This Row],[Order Date]])/3,0)</f>
        <v>Q3</v>
      </c>
      <c r="E1391" s="17">
        <f>MONTH(SalesDataTable[[#This Row],[Order Date]])</f>
        <v>7</v>
      </c>
      <c r="F1391" s="19" t="str">
        <f>TEXT(SalesDataTable[[#This Row],[Order Date]],"MMM")</f>
        <v>Jul</v>
      </c>
      <c r="G1391" s="4" t="s">
        <v>11</v>
      </c>
      <c r="H1391" s="4" t="s">
        <v>25</v>
      </c>
      <c r="I1391" s="4" t="s">
        <v>19</v>
      </c>
      <c r="J1391" s="4" t="s">
        <v>13</v>
      </c>
      <c r="K1391" s="4" t="s">
        <v>14</v>
      </c>
      <c r="L1391" s="4" t="s">
        <v>15</v>
      </c>
      <c r="M1391" s="8">
        <v>4</v>
      </c>
      <c r="N1391" s="5">
        <v>35.450000000000003</v>
      </c>
      <c r="O1391" s="6">
        <v>0.1</v>
      </c>
      <c r="P1391" s="5">
        <v>13.83</v>
      </c>
      <c r="Q1391" s="5">
        <f t="shared" si="84"/>
        <v>127.62000000000002</v>
      </c>
      <c r="R1391" s="5">
        <f t="shared" si="85"/>
        <v>55.32</v>
      </c>
      <c r="S1391" s="5">
        <f t="shared" si="86"/>
        <v>72.300000000000011</v>
      </c>
      <c r="T1391" s="7">
        <f t="shared" si="87"/>
        <v>0.56652562294311237</v>
      </c>
    </row>
    <row r="1392" spans="1:20" ht="15.6">
      <c r="A1392" s="2">
        <v>3004</v>
      </c>
      <c r="B1392" s="3">
        <v>46220</v>
      </c>
      <c r="C1392" s="17">
        <f>YEAR(SalesDataTable[[#This Row],[Order Date]])</f>
        <v>2026</v>
      </c>
      <c r="D1392" s="19" t="str">
        <f>"Q"&amp;ROUNDUP(MONTH(SalesDataTable[[#This Row],[Order Date]])/3,0)</f>
        <v>Q3</v>
      </c>
      <c r="E1392" s="17">
        <f>MONTH(SalesDataTable[[#This Row],[Order Date]])</f>
        <v>7</v>
      </c>
      <c r="F1392" s="19" t="str">
        <f>TEXT(SalesDataTable[[#This Row],[Order Date]],"MMM")</f>
        <v>Jul</v>
      </c>
      <c r="G1392" s="4" t="s">
        <v>20</v>
      </c>
      <c r="H1392" s="4" t="s">
        <v>33</v>
      </c>
      <c r="I1392" s="4" t="s">
        <v>2</v>
      </c>
      <c r="J1392" s="4" t="s">
        <v>3</v>
      </c>
      <c r="K1392" s="4" t="s">
        <v>4</v>
      </c>
      <c r="L1392" s="4" t="s">
        <v>22</v>
      </c>
      <c r="M1392" s="8">
        <v>1</v>
      </c>
      <c r="N1392" s="5">
        <v>50.82</v>
      </c>
      <c r="O1392" s="6">
        <v>0.05</v>
      </c>
      <c r="P1392" s="5">
        <v>22.36</v>
      </c>
      <c r="Q1392" s="5">
        <f t="shared" si="84"/>
        <v>48.278999999999996</v>
      </c>
      <c r="R1392" s="5">
        <f t="shared" si="85"/>
        <v>22.36</v>
      </c>
      <c r="S1392" s="5">
        <f t="shared" si="86"/>
        <v>25.918999999999997</v>
      </c>
      <c r="T1392" s="7">
        <f t="shared" si="87"/>
        <v>0.5368586756146565</v>
      </c>
    </row>
    <row r="1393" spans="1:20" ht="15.6">
      <c r="A1393" s="2">
        <v>4020</v>
      </c>
      <c r="B1393" s="3">
        <v>46220</v>
      </c>
      <c r="C1393" s="17">
        <f>YEAR(SalesDataTable[[#This Row],[Order Date]])</f>
        <v>2026</v>
      </c>
      <c r="D1393" s="19" t="str">
        <f>"Q"&amp;ROUNDUP(MONTH(SalesDataTable[[#This Row],[Order Date]])/3,0)</f>
        <v>Q3</v>
      </c>
      <c r="E1393" s="17">
        <f>MONTH(SalesDataTable[[#This Row],[Order Date]])</f>
        <v>7</v>
      </c>
      <c r="F1393" s="19" t="str">
        <f>TEXT(SalesDataTable[[#This Row],[Order Date]],"MMM")</f>
        <v>Jul</v>
      </c>
      <c r="G1393" s="4" t="s">
        <v>11</v>
      </c>
      <c r="H1393" s="4" t="s">
        <v>12</v>
      </c>
      <c r="I1393" s="4" t="s">
        <v>2</v>
      </c>
      <c r="J1393" s="4" t="s">
        <v>3</v>
      </c>
      <c r="K1393" s="4" t="s">
        <v>23</v>
      </c>
      <c r="L1393" s="4" t="s">
        <v>51</v>
      </c>
      <c r="M1393" s="8">
        <v>1</v>
      </c>
      <c r="N1393" s="5">
        <v>126.13</v>
      </c>
      <c r="O1393" s="6">
        <v>0.15</v>
      </c>
      <c r="P1393" s="5">
        <v>60.43</v>
      </c>
      <c r="Q1393" s="5">
        <f t="shared" si="84"/>
        <v>107.2105</v>
      </c>
      <c r="R1393" s="5">
        <f t="shared" si="85"/>
        <v>60.43</v>
      </c>
      <c r="S1393" s="5">
        <f t="shared" si="86"/>
        <v>46.780499999999996</v>
      </c>
      <c r="T1393" s="7">
        <f t="shared" si="87"/>
        <v>0.43634252242084498</v>
      </c>
    </row>
    <row r="1394" spans="1:20" ht="15.6">
      <c r="A1394" s="2">
        <v>4154</v>
      </c>
      <c r="B1394" s="3">
        <v>46220</v>
      </c>
      <c r="C1394" s="17">
        <f>YEAR(SalesDataTable[[#This Row],[Order Date]])</f>
        <v>2026</v>
      </c>
      <c r="D1394" s="19" t="str">
        <f>"Q"&amp;ROUNDUP(MONTH(SalesDataTable[[#This Row],[Order Date]])/3,0)</f>
        <v>Q3</v>
      </c>
      <c r="E1394" s="17">
        <f>MONTH(SalesDataTable[[#This Row],[Order Date]])</f>
        <v>7</v>
      </c>
      <c r="F1394" s="19" t="str">
        <f>TEXT(SalesDataTable[[#This Row],[Order Date]],"MMM")</f>
        <v>Jul</v>
      </c>
      <c r="G1394" s="4" t="s">
        <v>11</v>
      </c>
      <c r="H1394" s="4" t="s">
        <v>39</v>
      </c>
      <c r="I1394" s="4" t="s">
        <v>2</v>
      </c>
      <c r="J1394" s="4" t="s">
        <v>3</v>
      </c>
      <c r="K1394" s="4" t="s">
        <v>9</v>
      </c>
      <c r="L1394" s="4" t="s">
        <v>46</v>
      </c>
      <c r="M1394" s="8">
        <v>3</v>
      </c>
      <c r="N1394" s="5">
        <v>72.150000000000006</v>
      </c>
      <c r="O1394" s="6">
        <v>0</v>
      </c>
      <c r="P1394" s="5">
        <v>33.01</v>
      </c>
      <c r="Q1394" s="5">
        <f t="shared" si="84"/>
        <v>216.45000000000002</v>
      </c>
      <c r="R1394" s="5">
        <f t="shared" si="85"/>
        <v>99.03</v>
      </c>
      <c r="S1394" s="5">
        <f t="shared" si="86"/>
        <v>117.42000000000002</v>
      </c>
      <c r="T1394" s="7">
        <f t="shared" si="87"/>
        <v>0.54248094248094247</v>
      </c>
    </row>
    <row r="1395" spans="1:20" ht="15.6">
      <c r="A1395" s="2">
        <v>4957</v>
      </c>
      <c r="B1395" s="3">
        <v>46220</v>
      </c>
      <c r="C1395" s="17">
        <f>YEAR(SalesDataTable[[#This Row],[Order Date]])</f>
        <v>2026</v>
      </c>
      <c r="D1395" s="19" t="str">
        <f>"Q"&amp;ROUNDUP(MONTH(SalesDataTable[[#This Row],[Order Date]])/3,0)</f>
        <v>Q3</v>
      </c>
      <c r="E1395" s="17">
        <f>MONTH(SalesDataTable[[#This Row],[Order Date]])</f>
        <v>7</v>
      </c>
      <c r="F1395" s="19" t="str">
        <f>TEXT(SalesDataTable[[#This Row],[Order Date]],"MMM")</f>
        <v>Jul</v>
      </c>
      <c r="G1395" s="4" t="s">
        <v>6</v>
      </c>
      <c r="H1395" s="4" t="s">
        <v>7</v>
      </c>
      <c r="I1395" s="4" t="s">
        <v>2</v>
      </c>
      <c r="J1395" s="4" t="s">
        <v>3</v>
      </c>
      <c r="K1395" s="4" t="s">
        <v>34</v>
      </c>
      <c r="L1395" s="4" t="s">
        <v>42</v>
      </c>
      <c r="M1395" s="8">
        <v>1</v>
      </c>
      <c r="N1395" s="5">
        <v>35.58</v>
      </c>
      <c r="O1395" s="6">
        <v>0</v>
      </c>
      <c r="P1395" s="5">
        <v>13.68</v>
      </c>
      <c r="Q1395" s="5">
        <f t="shared" si="84"/>
        <v>35.58</v>
      </c>
      <c r="R1395" s="5">
        <f t="shared" si="85"/>
        <v>13.68</v>
      </c>
      <c r="S1395" s="5">
        <f t="shared" si="86"/>
        <v>21.9</v>
      </c>
      <c r="T1395" s="7">
        <f t="shared" si="87"/>
        <v>0.61551433389544685</v>
      </c>
    </row>
    <row r="1396" spans="1:20" ht="15.6">
      <c r="A1396" s="2">
        <v>945</v>
      </c>
      <c r="B1396" s="3">
        <v>46221</v>
      </c>
      <c r="C1396" s="17">
        <f>YEAR(SalesDataTable[[#This Row],[Order Date]])</f>
        <v>2026</v>
      </c>
      <c r="D1396" s="19" t="str">
        <f>"Q"&amp;ROUNDUP(MONTH(SalesDataTable[[#This Row],[Order Date]])/3,0)</f>
        <v>Q3</v>
      </c>
      <c r="E1396" s="17">
        <f>MONTH(SalesDataTable[[#This Row],[Order Date]])</f>
        <v>7</v>
      </c>
      <c r="F1396" s="19" t="str">
        <f>TEXT(SalesDataTable[[#This Row],[Order Date]],"MMM")</f>
        <v>Jul</v>
      </c>
      <c r="G1396" s="4" t="s">
        <v>11</v>
      </c>
      <c r="H1396" s="4" t="s">
        <v>18</v>
      </c>
      <c r="I1396" s="4" t="s">
        <v>2</v>
      </c>
      <c r="J1396" s="4" t="s">
        <v>13</v>
      </c>
      <c r="K1396" s="4" t="s">
        <v>9</v>
      </c>
      <c r="L1396" s="4" t="s">
        <v>37</v>
      </c>
      <c r="M1396" s="8">
        <v>1</v>
      </c>
      <c r="N1396" s="5">
        <v>154.9</v>
      </c>
      <c r="O1396" s="6">
        <v>0.05</v>
      </c>
      <c r="P1396" s="5">
        <v>77.819999999999993</v>
      </c>
      <c r="Q1396" s="5">
        <f t="shared" si="84"/>
        <v>147.155</v>
      </c>
      <c r="R1396" s="5">
        <f t="shared" si="85"/>
        <v>77.819999999999993</v>
      </c>
      <c r="S1396" s="5">
        <f t="shared" si="86"/>
        <v>69.335000000000008</v>
      </c>
      <c r="T1396" s="7">
        <f t="shared" si="87"/>
        <v>0.47116985491488572</v>
      </c>
    </row>
    <row r="1397" spans="1:20" ht="15.6">
      <c r="A1397" s="2">
        <v>1726</v>
      </c>
      <c r="B1397" s="3">
        <v>46221</v>
      </c>
      <c r="C1397" s="17">
        <f>YEAR(SalesDataTable[[#This Row],[Order Date]])</f>
        <v>2026</v>
      </c>
      <c r="D1397" s="19" t="str">
        <f>"Q"&amp;ROUNDUP(MONTH(SalesDataTable[[#This Row],[Order Date]])/3,0)</f>
        <v>Q3</v>
      </c>
      <c r="E1397" s="17">
        <f>MONTH(SalesDataTable[[#This Row],[Order Date]])</f>
        <v>7</v>
      </c>
      <c r="F1397" s="19" t="str">
        <f>TEXT(SalesDataTable[[#This Row],[Order Date]],"MMM")</f>
        <v>Jul</v>
      </c>
      <c r="G1397" s="4" t="s">
        <v>6</v>
      </c>
      <c r="H1397" s="4" t="s">
        <v>49</v>
      </c>
      <c r="I1397" s="4" t="s">
        <v>19</v>
      </c>
      <c r="J1397" s="4" t="s">
        <v>16</v>
      </c>
      <c r="K1397" s="4" t="s">
        <v>23</v>
      </c>
      <c r="L1397" s="4" t="s">
        <v>40</v>
      </c>
      <c r="M1397" s="8">
        <v>2</v>
      </c>
      <c r="N1397" s="5">
        <v>80.98</v>
      </c>
      <c r="O1397" s="6">
        <v>0.05</v>
      </c>
      <c r="P1397" s="5">
        <v>39.85</v>
      </c>
      <c r="Q1397" s="5">
        <f t="shared" si="84"/>
        <v>153.86199999999999</v>
      </c>
      <c r="R1397" s="5">
        <f t="shared" si="85"/>
        <v>79.7</v>
      </c>
      <c r="S1397" s="5">
        <f t="shared" si="86"/>
        <v>74.161999999999992</v>
      </c>
      <c r="T1397" s="7">
        <f t="shared" si="87"/>
        <v>0.48200335365457353</v>
      </c>
    </row>
    <row r="1398" spans="1:20" ht="15.6">
      <c r="A1398" s="2">
        <v>1790</v>
      </c>
      <c r="B1398" s="3">
        <v>46221</v>
      </c>
      <c r="C1398" s="17">
        <f>YEAR(SalesDataTable[[#This Row],[Order Date]])</f>
        <v>2026</v>
      </c>
      <c r="D1398" s="19" t="str">
        <f>"Q"&amp;ROUNDUP(MONTH(SalesDataTable[[#This Row],[Order Date]])/3,0)</f>
        <v>Q3</v>
      </c>
      <c r="E1398" s="17">
        <f>MONTH(SalesDataTable[[#This Row],[Order Date]])</f>
        <v>7</v>
      </c>
      <c r="F1398" s="19" t="str">
        <f>TEXT(SalesDataTable[[#This Row],[Order Date]],"MMM")</f>
        <v>Jul</v>
      </c>
      <c r="G1398" s="4" t="s">
        <v>6</v>
      </c>
      <c r="H1398" s="4" t="s">
        <v>43</v>
      </c>
      <c r="I1398" s="4" t="s">
        <v>2</v>
      </c>
      <c r="J1398" s="4" t="s">
        <v>13</v>
      </c>
      <c r="K1398" s="4" t="s">
        <v>9</v>
      </c>
      <c r="L1398" s="4" t="s">
        <v>10</v>
      </c>
      <c r="M1398" s="8">
        <v>1</v>
      </c>
      <c r="N1398" s="5">
        <v>91.36</v>
      </c>
      <c r="O1398" s="6">
        <v>0</v>
      </c>
      <c r="P1398" s="5">
        <v>44.86</v>
      </c>
      <c r="Q1398" s="5">
        <f t="shared" si="84"/>
        <v>91.36</v>
      </c>
      <c r="R1398" s="5">
        <f t="shared" si="85"/>
        <v>44.86</v>
      </c>
      <c r="S1398" s="5">
        <f t="shared" si="86"/>
        <v>46.5</v>
      </c>
      <c r="T1398" s="7">
        <f t="shared" si="87"/>
        <v>0.50897548161120842</v>
      </c>
    </row>
    <row r="1399" spans="1:20" ht="15.6">
      <c r="A1399" s="2">
        <v>2193</v>
      </c>
      <c r="B1399" s="3">
        <v>46221</v>
      </c>
      <c r="C1399" s="17">
        <f>YEAR(SalesDataTable[[#This Row],[Order Date]])</f>
        <v>2026</v>
      </c>
      <c r="D1399" s="19" t="str">
        <f>"Q"&amp;ROUNDUP(MONTH(SalesDataTable[[#This Row],[Order Date]])/3,0)</f>
        <v>Q3</v>
      </c>
      <c r="E1399" s="17">
        <f>MONTH(SalesDataTable[[#This Row],[Order Date]])</f>
        <v>7</v>
      </c>
      <c r="F1399" s="19" t="str">
        <f>TEXT(SalesDataTable[[#This Row],[Order Date]],"MMM")</f>
        <v>Jul</v>
      </c>
      <c r="G1399" s="4" t="s">
        <v>11</v>
      </c>
      <c r="H1399" s="4" t="s">
        <v>12</v>
      </c>
      <c r="I1399" s="4" t="s">
        <v>2</v>
      </c>
      <c r="J1399" s="4" t="s">
        <v>3</v>
      </c>
      <c r="K1399" s="4" t="s">
        <v>4</v>
      </c>
      <c r="L1399" s="4" t="s">
        <v>26</v>
      </c>
      <c r="M1399" s="8">
        <v>2</v>
      </c>
      <c r="N1399" s="5">
        <v>39.409999999999997</v>
      </c>
      <c r="O1399" s="6">
        <v>0</v>
      </c>
      <c r="P1399" s="5">
        <v>16.8</v>
      </c>
      <c r="Q1399" s="5">
        <f t="shared" si="84"/>
        <v>78.819999999999993</v>
      </c>
      <c r="R1399" s="5">
        <f t="shared" si="85"/>
        <v>33.6</v>
      </c>
      <c r="S1399" s="5">
        <f t="shared" si="86"/>
        <v>45.219999999999992</v>
      </c>
      <c r="T1399" s="7">
        <f t="shared" si="87"/>
        <v>0.57371225577264651</v>
      </c>
    </row>
    <row r="1400" spans="1:20" ht="15.6">
      <c r="A1400" s="2">
        <v>2781</v>
      </c>
      <c r="B1400" s="3">
        <v>46221</v>
      </c>
      <c r="C1400" s="17">
        <f>YEAR(SalesDataTable[[#This Row],[Order Date]])</f>
        <v>2026</v>
      </c>
      <c r="D1400" s="19" t="str">
        <f>"Q"&amp;ROUNDUP(MONTH(SalesDataTable[[#This Row],[Order Date]])/3,0)</f>
        <v>Q3</v>
      </c>
      <c r="E1400" s="17">
        <f>MONTH(SalesDataTable[[#This Row],[Order Date]])</f>
        <v>7</v>
      </c>
      <c r="F1400" s="19" t="str">
        <f>TEXT(SalesDataTable[[#This Row],[Order Date]],"MMM")</f>
        <v>Jul</v>
      </c>
      <c r="G1400" s="4" t="s">
        <v>0</v>
      </c>
      <c r="H1400" s="4" t="s">
        <v>1</v>
      </c>
      <c r="I1400" s="4" t="s">
        <v>2</v>
      </c>
      <c r="J1400" s="4" t="s">
        <v>3</v>
      </c>
      <c r="K1400" s="4" t="s">
        <v>14</v>
      </c>
      <c r="L1400" s="4" t="s">
        <v>44</v>
      </c>
      <c r="M1400" s="8">
        <v>2</v>
      </c>
      <c r="N1400" s="5">
        <v>134.99</v>
      </c>
      <c r="O1400" s="6">
        <v>0</v>
      </c>
      <c r="P1400" s="5">
        <v>68.77</v>
      </c>
      <c r="Q1400" s="5">
        <f t="shared" si="84"/>
        <v>269.98</v>
      </c>
      <c r="R1400" s="5">
        <f t="shared" si="85"/>
        <v>137.54</v>
      </c>
      <c r="S1400" s="5">
        <f t="shared" si="86"/>
        <v>132.44000000000003</v>
      </c>
      <c r="T1400" s="7">
        <f t="shared" si="87"/>
        <v>0.49055485591525305</v>
      </c>
    </row>
    <row r="1401" spans="1:20" ht="15.6">
      <c r="A1401" s="2">
        <v>3043</v>
      </c>
      <c r="B1401" s="3">
        <v>46221</v>
      </c>
      <c r="C1401" s="17">
        <f>YEAR(SalesDataTable[[#This Row],[Order Date]])</f>
        <v>2026</v>
      </c>
      <c r="D1401" s="19" t="str">
        <f>"Q"&amp;ROUNDUP(MONTH(SalesDataTable[[#This Row],[Order Date]])/3,0)</f>
        <v>Q3</v>
      </c>
      <c r="E1401" s="17">
        <f>MONTH(SalesDataTable[[#This Row],[Order Date]])</f>
        <v>7</v>
      </c>
      <c r="F1401" s="19" t="str">
        <f>TEXT(SalesDataTable[[#This Row],[Order Date]],"MMM")</f>
        <v>Jul</v>
      </c>
      <c r="G1401" s="4" t="s">
        <v>6</v>
      </c>
      <c r="H1401" s="4" t="s">
        <v>43</v>
      </c>
      <c r="I1401" s="4" t="s">
        <v>28</v>
      </c>
      <c r="J1401" s="4" t="s">
        <v>13</v>
      </c>
      <c r="K1401" s="4" t="s">
        <v>4</v>
      </c>
      <c r="L1401" s="4" t="s">
        <v>26</v>
      </c>
      <c r="M1401" s="8">
        <v>2</v>
      </c>
      <c r="N1401" s="5">
        <v>40.93</v>
      </c>
      <c r="O1401" s="6">
        <v>0.05</v>
      </c>
      <c r="P1401" s="5">
        <v>16.89</v>
      </c>
      <c r="Q1401" s="5">
        <f t="shared" si="84"/>
        <v>77.766999999999996</v>
      </c>
      <c r="R1401" s="5">
        <f t="shared" si="85"/>
        <v>33.78</v>
      </c>
      <c r="S1401" s="5">
        <f t="shared" si="86"/>
        <v>43.986999999999995</v>
      </c>
      <c r="T1401" s="7">
        <f t="shared" si="87"/>
        <v>0.56562552239381736</v>
      </c>
    </row>
    <row r="1402" spans="1:20" ht="15.6">
      <c r="A1402" s="2">
        <v>3102</v>
      </c>
      <c r="B1402" s="3">
        <v>46221</v>
      </c>
      <c r="C1402" s="17">
        <f>YEAR(SalesDataTable[[#This Row],[Order Date]])</f>
        <v>2026</v>
      </c>
      <c r="D1402" s="19" t="str">
        <f>"Q"&amp;ROUNDUP(MONTH(SalesDataTable[[#This Row],[Order Date]])/3,0)</f>
        <v>Q3</v>
      </c>
      <c r="E1402" s="17">
        <f>MONTH(SalesDataTable[[#This Row],[Order Date]])</f>
        <v>7</v>
      </c>
      <c r="F1402" s="19" t="str">
        <f>TEXT(SalesDataTable[[#This Row],[Order Date]],"MMM")</f>
        <v>Jul</v>
      </c>
      <c r="G1402" s="4" t="s">
        <v>20</v>
      </c>
      <c r="H1402" s="4" t="s">
        <v>47</v>
      </c>
      <c r="I1402" s="4" t="s">
        <v>28</v>
      </c>
      <c r="J1402" s="4" t="s">
        <v>3</v>
      </c>
      <c r="K1402" s="4" t="s">
        <v>9</v>
      </c>
      <c r="L1402" s="4" t="s">
        <v>10</v>
      </c>
      <c r="M1402" s="8">
        <v>1</v>
      </c>
      <c r="N1402" s="5">
        <v>90.02</v>
      </c>
      <c r="O1402" s="6">
        <v>0.05</v>
      </c>
      <c r="P1402" s="5">
        <v>45.83</v>
      </c>
      <c r="Q1402" s="5">
        <f t="shared" si="84"/>
        <v>85.518999999999991</v>
      </c>
      <c r="R1402" s="5">
        <f t="shared" si="85"/>
        <v>45.83</v>
      </c>
      <c r="S1402" s="5">
        <f t="shared" si="86"/>
        <v>39.688999999999993</v>
      </c>
      <c r="T1402" s="7">
        <f t="shared" si="87"/>
        <v>0.46409569803201622</v>
      </c>
    </row>
    <row r="1403" spans="1:20" ht="15.6">
      <c r="A1403" s="2">
        <v>3156</v>
      </c>
      <c r="B1403" s="3">
        <v>46221</v>
      </c>
      <c r="C1403" s="17">
        <f>YEAR(SalesDataTable[[#This Row],[Order Date]])</f>
        <v>2026</v>
      </c>
      <c r="D1403" s="19" t="str">
        <f>"Q"&amp;ROUNDUP(MONTH(SalesDataTable[[#This Row],[Order Date]])/3,0)</f>
        <v>Q3</v>
      </c>
      <c r="E1403" s="17">
        <f>MONTH(SalesDataTable[[#This Row],[Order Date]])</f>
        <v>7</v>
      </c>
      <c r="F1403" s="19" t="str">
        <f>TEXT(SalesDataTable[[#This Row],[Order Date]],"MMM")</f>
        <v>Jul</v>
      </c>
      <c r="G1403" s="4" t="s">
        <v>0</v>
      </c>
      <c r="H1403" s="4" t="s">
        <v>1</v>
      </c>
      <c r="I1403" s="4" t="s">
        <v>19</v>
      </c>
      <c r="J1403" s="4" t="s">
        <v>3</v>
      </c>
      <c r="K1403" s="4" t="s">
        <v>34</v>
      </c>
      <c r="L1403" s="4" t="s">
        <v>45</v>
      </c>
      <c r="M1403" s="8">
        <v>2</v>
      </c>
      <c r="N1403" s="5">
        <v>50.73</v>
      </c>
      <c r="O1403" s="6">
        <v>0</v>
      </c>
      <c r="P1403" s="5">
        <v>21.87</v>
      </c>
      <c r="Q1403" s="5">
        <f t="shared" si="84"/>
        <v>101.46</v>
      </c>
      <c r="R1403" s="5">
        <f t="shared" si="85"/>
        <v>43.74</v>
      </c>
      <c r="S1403" s="5">
        <f t="shared" si="86"/>
        <v>57.719999999999992</v>
      </c>
      <c r="T1403" s="7">
        <f t="shared" si="87"/>
        <v>0.56889414547604966</v>
      </c>
    </row>
    <row r="1404" spans="1:20" ht="15.6">
      <c r="A1404" s="2">
        <v>3308</v>
      </c>
      <c r="B1404" s="3">
        <v>46221</v>
      </c>
      <c r="C1404" s="17">
        <f>YEAR(SalesDataTable[[#This Row],[Order Date]])</f>
        <v>2026</v>
      </c>
      <c r="D1404" s="19" t="str">
        <f>"Q"&amp;ROUNDUP(MONTH(SalesDataTable[[#This Row],[Order Date]])/3,0)</f>
        <v>Q3</v>
      </c>
      <c r="E1404" s="17">
        <f>MONTH(SalesDataTable[[#This Row],[Order Date]])</f>
        <v>7</v>
      </c>
      <c r="F1404" s="19" t="str">
        <f>TEXT(SalesDataTable[[#This Row],[Order Date]],"MMM")</f>
        <v>Jul</v>
      </c>
      <c r="G1404" s="4" t="s">
        <v>20</v>
      </c>
      <c r="H1404" s="4" t="s">
        <v>47</v>
      </c>
      <c r="I1404" s="4" t="s">
        <v>19</v>
      </c>
      <c r="J1404" s="4" t="s">
        <v>13</v>
      </c>
      <c r="K1404" s="4" t="s">
        <v>34</v>
      </c>
      <c r="L1404" s="4" t="s">
        <v>38</v>
      </c>
      <c r="M1404" s="8">
        <v>3</v>
      </c>
      <c r="N1404" s="5">
        <v>121.05</v>
      </c>
      <c r="O1404" s="6">
        <v>0.05</v>
      </c>
      <c r="P1404" s="5">
        <v>68.56</v>
      </c>
      <c r="Q1404" s="5">
        <f t="shared" si="84"/>
        <v>344.99249999999995</v>
      </c>
      <c r="R1404" s="5">
        <f t="shared" si="85"/>
        <v>205.68</v>
      </c>
      <c r="S1404" s="5">
        <f t="shared" si="86"/>
        <v>139.31249999999994</v>
      </c>
      <c r="T1404" s="7">
        <f t="shared" si="87"/>
        <v>0.40381312637231231</v>
      </c>
    </row>
    <row r="1405" spans="1:20" ht="15.6">
      <c r="A1405" s="2">
        <v>3329</v>
      </c>
      <c r="B1405" s="3">
        <v>46221</v>
      </c>
      <c r="C1405" s="17">
        <f>YEAR(SalesDataTable[[#This Row],[Order Date]])</f>
        <v>2026</v>
      </c>
      <c r="D1405" s="19" t="str">
        <f>"Q"&amp;ROUNDUP(MONTH(SalesDataTable[[#This Row],[Order Date]])/3,0)</f>
        <v>Q3</v>
      </c>
      <c r="E1405" s="17">
        <f>MONTH(SalesDataTable[[#This Row],[Order Date]])</f>
        <v>7</v>
      </c>
      <c r="F1405" s="19" t="str">
        <f>TEXT(SalesDataTable[[#This Row],[Order Date]],"MMM")</f>
        <v>Jul</v>
      </c>
      <c r="G1405" s="4" t="s">
        <v>6</v>
      </c>
      <c r="H1405" s="4" t="s">
        <v>41</v>
      </c>
      <c r="I1405" s="4" t="s">
        <v>2</v>
      </c>
      <c r="J1405" s="4" t="s">
        <v>13</v>
      </c>
      <c r="K1405" s="4" t="s">
        <v>4</v>
      </c>
      <c r="L1405" s="4" t="s">
        <v>5</v>
      </c>
      <c r="M1405" s="8">
        <v>2</v>
      </c>
      <c r="N1405" s="5">
        <v>81.739999999999995</v>
      </c>
      <c r="O1405" s="6">
        <v>0</v>
      </c>
      <c r="P1405" s="5">
        <v>42.75</v>
      </c>
      <c r="Q1405" s="5">
        <f t="shared" si="84"/>
        <v>163.47999999999999</v>
      </c>
      <c r="R1405" s="5">
        <f t="shared" si="85"/>
        <v>85.5</v>
      </c>
      <c r="S1405" s="5">
        <f t="shared" si="86"/>
        <v>77.97999999999999</v>
      </c>
      <c r="T1405" s="7">
        <f t="shared" si="87"/>
        <v>0.47700024467824809</v>
      </c>
    </row>
    <row r="1406" spans="1:20" ht="15.6">
      <c r="A1406" s="2">
        <v>4102</v>
      </c>
      <c r="B1406" s="3">
        <v>46221</v>
      </c>
      <c r="C1406" s="17">
        <f>YEAR(SalesDataTable[[#This Row],[Order Date]])</f>
        <v>2026</v>
      </c>
      <c r="D1406" s="19" t="str">
        <f>"Q"&amp;ROUNDUP(MONTH(SalesDataTable[[#This Row],[Order Date]])/3,0)</f>
        <v>Q3</v>
      </c>
      <c r="E1406" s="17">
        <f>MONTH(SalesDataTable[[#This Row],[Order Date]])</f>
        <v>7</v>
      </c>
      <c r="F1406" s="19" t="str">
        <f>TEXT(SalesDataTable[[#This Row],[Order Date]],"MMM")</f>
        <v>Jul</v>
      </c>
      <c r="G1406" s="4" t="s">
        <v>6</v>
      </c>
      <c r="H1406" s="4" t="s">
        <v>43</v>
      </c>
      <c r="I1406" s="4" t="s">
        <v>2</v>
      </c>
      <c r="J1406" s="4" t="s">
        <v>3</v>
      </c>
      <c r="K1406" s="4" t="s">
        <v>9</v>
      </c>
      <c r="L1406" s="4" t="s">
        <v>37</v>
      </c>
      <c r="M1406" s="8">
        <v>3</v>
      </c>
      <c r="N1406" s="5">
        <v>154.01</v>
      </c>
      <c r="O1406" s="6">
        <v>0.1</v>
      </c>
      <c r="P1406" s="5">
        <v>78.78</v>
      </c>
      <c r="Q1406" s="5">
        <f t="shared" si="84"/>
        <v>415.827</v>
      </c>
      <c r="R1406" s="5">
        <f t="shared" si="85"/>
        <v>236.34</v>
      </c>
      <c r="S1406" s="5">
        <f t="shared" si="86"/>
        <v>179.48699999999999</v>
      </c>
      <c r="T1406" s="7">
        <f t="shared" si="87"/>
        <v>0.43163863818366771</v>
      </c>
    </row>
    <row r="1407" spans="1:20" ht="15.6">
      <c r="A1407" s="2">
        <v>4109</v>
      </c>
      <c r="B1407" s="3">
        <v>46221</v>
      </c>
      <c r="C1407" s="17">
        <f>YEAR(SalesDataTable[[#This Row],[Order Date]])</f>
        <v>2026</v>
      </c>
      <c r="D1407" s="19" t="str">
        <f>"Q"&amp;ROUNDUP(MONTH(SalesDataTable[[#This Row],[Order Date]])/3,0)</f>
        <v>Q3</v>
      </c>
      <c r="E1407" s="17">
        <f>MONTH(SalesDataTable[[#This Row],[Order Date]])</f>
        <v>7</v>
      </c>
      <c r="F1407" s="19" t="str">
        <f>TEXT(SalesDataTable[[#This Row],[Order Date]],"MMM")</f>
        <v>Jul</v>
      </c>
      <c r="G1407" s="4" t="s">
        <v>6</v>
      </c>
      <c r="H1407" s="4" t="s">
        <v>43</v>
      </c>
      <c r="I1407" s="4" t="s">
        <v>28</v>
      </c>
      <c r="J1407" s="4" t="s">
        <v>13</v>
      </c>
      <c r="K1407" s="4" t="s">
        <v>4</v>
      </c>
      <c r="L1407" s="4" t="s">
        <v>30</v>
      </c>
      <c r="M1407" s="8">
        <v>4</v>
      </c>
      <c r="N1407" s="5">
        <v>101.61</v>
      </c>
      <c r="O1407" s="6">
        <v>0</v>
      </c>
      <c r="P1407" s="5">
        <v>51.68</v>
      </c>
      <c r="Q1407" s="5">
        <f t="shared" si="84"/>
        <v>406.44</v>
      </c>
      <c r="R1407" s="5">
        <f t="shared" si="85"/>
        <v>206.72</v>
      </c>
      <c r="S1407" s="5">
        <f t="shared" si="86"/>
        <v>199.72</v>
      </c>
      <c r="T1407" s="7">
        <f t="shared" si="87"/>
        <v>0.49138864285011319</v>
      </c>
    </row>
    <row r="1408" spans="1:20" ht="15.6">
      <c r="A1408" s="2">
        <v>4813</v>
      </c>
      <c r="B1408" s="3">
        <v>46221</v>
      </c>
      <c r="C1408" s="17">
        <f>YEAR(SalesDataTable[[#This Row],[Order Date]])</f>
        <v>2026</v>
      </c>
      <c r="D1408" s="19" t="str">
        <f>"Q"&amp;ROUNDUP(MONTH(SalesDataTable[[#This Row],[Order Date]])/3,0)</f>
        <v>Q3</v>
      </c>
      <c r="E1408" s="17">
        <f>MONTH(SalesDataTable[[#This Row],[Order Date]])</f>
        <v>7</v>
      </c>
      <c r="F1408" s="19" t="str">
        <f>TEXT(SalesDataTable[[#This Row],[Order Date]],"MMM")</f>
        <v>Jul</v>
      </c>
      <c r="G1408" s="4" t="s">
        <v>11</v>
      </c>
      <c r="H1408" s="4" t="s">
        <v>39</v>
      </c>
      <c r="I1408" s="4" t="s">
        <v>19</v>
      </c>
      <c r="J1408" s="4" t="s">
        <v>3</v>
      </c>
      <c r="K1408" s="4" t="s">
        <v>34</v>
      </c>
      <c r="L1408" s="4" t="s">
        <v>42</v>
      </c>
      <c r="M1408" s="8">
        <v>2</v>
      </c>
      <c r="N1408" s="5">
        <v>36.869999999999997</v>
      </c>
      <c r="O1408" s="6">
        <v>0.15</v>
      </c>
      <c r="P1408" s="5">
        <v>13.94</v>
      </c>
      <c r="Q1408" s="5">
        <f t="shared" si="84"/>
        <v>62.678999999999995</v>
      </c>
      <c r="R1408" s="5">
        <f t="shared" si="85"/>
        <v>27.88</v>
      </c>
      <c r="S1408" s="5">
        <f t="shared" si="86"/>
        <v>34.798999999999992</v>
      </c>
      <c r="T1408" s="7">
        <f t="shared" si="87"/>
        <v>0.55519392459994565</v>
      </c>
    </row>
    <row r="1409" spans="1:20" ht="15.6">
      <c r="A1409" s="2">
        <v>5054</v>
      </c>
      <c r="B1409" s="3">
        <v>46221</v>
      </c>
      <c r="C1409" s="17">
        <f>YEAR(SalesDataTable[[#This Row],[Order Date]])</f>
        <v>2026</v>
      </c>
      <c r="D1409" s="19" t="str">
        <f>"Q"&amp;ROUNDUP(MONTH(SalesDataTable[[#This Row],[Order Date]])/3,0)</f>
        <v>Q3</v>
      </c>
      <c r="E1409" s="17">
        <f>MONTH(SalesDataTable[[#This Row],[Order Date]])</f>
        <v>7</v>
      </c>
      <c r="F1409" s="19" t="str">
        <f>TEXT(SalesDataTable[[#This Row],[Order Date]],"MMM")</f>
        <v>Jul</v>
      </c>
      <c r="G1409" s="4" t="s">
        <v>20</v>
      </c>
      <c r="H1409" s="4" t="s">
        <v>33</v>
      </c>
      <c r="I1409" s="4" t="s">
        <v>2</v>
      </c>
      <c r="J1409" s="4" t="s">
        <v>13</v>
      </c>
      <c r="K1409" s="4" t="s">
        <v>23</v>
      </c>
      <c r="L1409" s="4" t="s">
        <v>51</v>
      </c>
      <c r="M1409" s="8">
        <v>2</v>
      </c>
      <c r="N1409" s="5">
        <v>121.06</v>
      </c>
      <c r="O1409" s="6">
        <v>0</v>
      </c>
      <c r="P1409" s="5">
        <v>59.62</v>
      </c>
      <c r="Q1409" s="5">
        <f t="shared" si="84"/>
        <v>242.12</v>
      </c>
      <c r="R1409" s="5">
        <f t="shared" si="85"/>
        <v>119.24</v>
      </c>
      <c r="S1409" s="5">
        <f t="shared" si="86"/>
        <v>122.88000000000001</v>
      </c>
      <c r="T1409" s="7">
        <f t="shared" si="87"/>
        <v>0.50751693375185858</v>
      </c>
    </row>
    <row r="1410" spans="1:20" ht="15.6">
      <c r="A1410" s="2">
        <v>138</v>
      </c>
      <c r="B1410" s="3">
        <v>46222</v>
      </c>
      <c r="C1410" s="17">
        <f>YEAR(SalesDataTable[[#This Row],[Order Date]])</f>
        <v>2026</v>
      </c>
      <c r="D1410" s="19" t="str">
        <f>"Q"&amp;ROUNDUP(MONTH(SalesDataTable[[#This Row],[Order Date]])/3,0)</f>
        <v>Q3</v>
      </c>
      <c r="E1410" s="17">
        <f>MONTH(SalesDataTable[[#This Row],[Order Date]])</f>
        <v>7</v>
      </c>
      <c r="F1410" s="19" t="str">
        <f>TEXT(SalesDataTable[[#This Row],[Order Date]],"MMM")</f>
        <v>Jul</v>
      </c>
      <c r="G1410" s="4" t="s">
        <v>6</v>
      </c>
      <c r="H1410" s="4" t="s">
        <v>43</v>
      </c>
      <c r="I1410" s="4" t="s">
        <v>2</v>
      </c>
      <c r="J1410" s="4" t="s">
        <v>13</v>
      </c>
      <c r="K1410" s="4" t="s">
        <v>9</v>
      </c>
      <c r="L1410" s="4" t="s">
        <v>46</v>
      </c>
      <c r="M1410" s="8">
        <v>2</v>
      </c>
      <c r="N1410" s="5">
        <v>71.81</v>
      </c>
      <c r="O1410" s="6">
        <v>0</v>
      </c>
      <c r="P1410" s="5">
        <v>32.35</v>
      </c>
      <c r="Q1410" s="5">
        <f t="shared" ref="Q1410:Q1473" si="88">M1410*N1410*(1-O1410)</f>
        <v>143.62</v>
      </c>
      <c r="R1410" s="5">
        <f t="shared" ref="R1410:R1473" si="89">M1410*P1410</f>
        <v>64.7</v>
      </c>
      <c r="S1410" s="5">
        <f t="shared" ref="S1410:S1473" si="90">Q1410-R1410</f>
        <v>78.92</v>
      </c>
      <c r="T1410" s="7">
        <f t="shared" ref="T1410:T1473" si="91">IFERROR(S1410/Q1410,0)</f>
        <v>0.54950563988302459</v>
      </c>
    </row>
    <row r="1411" spans="1:20" ht="15.6">
      <c r="A1411" s="2">
        <v>433</v>
      </c>
      <c r="B1411" s="3">
        <v>46222</v>
      </c>
      <c r="C1411" s="17">
        <f>YEAR(SalesDataTable[[#This Row],[Order Date]])</f>
        <v>2026</v>
      </c>
      <c r="D1411" s="19" t="str">
        <f>"Q"&amp;ROUNDUP(MONTH(SalesDataTable[[#This Row],[Order Date]])/3,0)</f>
        <v>Q3</v>
      </c>
      <c r="E1411" s="17">
        <f>MONTH(SalesDataTable[[#This Row],[Order Date]])</f>
        <v>7</v>
      </c>
      <c r="F1411" s="19" t="str">
        <f>TEXT(SalesDataTable[[#This Row],[Order Date]],"MMM")</f>
        <v>Jul</v>
      </c>
      <c r="G1411" s="4" t="s">
        <v>6</v>
      </c>
      <c r="H1411" s="4" t="s">
        <v>43</v>
      </c>
      <c r="I1411" s="4" t="s">
        <v>2</v>
      </c>
      <c r="J1411" s="4" t="s">
        <v>13</v>
      </c>
      <c r="K1411" s="4" t="s">
        <v>9</v>
      </c>
      <c r="L1411" s="4" t="s">
        <v>17</v>
      </c>
      <c r="M1411" s="8">
        <v>4</v>
      </c>
      <c r="N1411" s="5">
        <v>145.18</v>
      </c>
      <c r="O1411" s="6">
        <v>0</v>
      </c>
      <c r="P1411" s="5">
        <v>79.540000000000006</v>
      </c>
      <c r="Q1411" s="5">
        <f t="shared" si="88"/>
        <v>580.72</v>
      </c>
      <c r="R1411" s="5">
        <f t="shared" si="89"/>
        <v>318.16000000000003</v>
      </c>
      <c r="S1411" s="5">
        <f t="shared" si="90"/>
        <v>262.56</v>
      </c>
      <c r="T1411" s="7">
        <f t="shared" si="91"/>
        <v>0.45212839234054275</v>
      </c>
    </row>
    <row r="1412" spans="1:20" ht="15.6">
      <c r="A1412" s="2">
        <v>484</v>
      </c>
      <c r="B1412" s="3">
        <v>46222</v>
      </c>
      <c r="C1412" s="17">
        <f>YEAR(SalesDataTable[[#This Row],[Order Date]])</f>
        <v>2026</v>
      </c>
      <c r="D1412" s="19" t="str">
        <f>"Q"&amp;ROUNDUP(MONTH(SalesDataTable[[#This Row],[Order Date]])/3,0)</f>
        <v>Q3</v>
      </c>
      <c r="E1412" s="17">
        <f>MONTH(SalesDataTable[[#This Row],[Order Date]])</f>
        <v>7</v>
      </c>
      <c r="F1412" s="19" t="str">
        <f>TEXT(SalesDataTable[[#This Row],[Order Date]],"MMM")</f>
        <v>Jul</v>
      </c>
      <c r="G1412" s="4" t="s">
        <v>6</v>
      </c>
      <c r="H1412" s="4" t="s">
        <v>43</v>
      </c>
      <c r="I1412" s="4" t="s">
        <v>2</v>
      </c>
      <c r="J1412" s="4" t="s">
        <v>13</v>
      </c>
      <c r="K1412" s="4" t="s">
        <v>34</v>
      </c>
      <c r="L1412" s="4" t="s">
        <v>42</v>
      </c>
      <c r="M1412" s="8">
        <v>2</v>
      </c>
      <c r="N1412" s="5">
        <v>36.07</v>
      </c>
      <c r="O1412" s="6">
        <v>0</v>
      </c>
      <c r="P1412" s="5">
        <v>13.6</v>
      </c>
      <c r="Q1412" s="5">
        <f t="shared" si="88"/>
        <v>72.14</v>
      </c>
      <c r="R1412" s="5">
        <f t="shared" si="89"/>
        <v>27.2</v>
      </c>
      <c r="S1412" s="5">
        <f t="shared" si="90"/>
        <v>44.94</v>
      </c>
      <c r="T1412" s="7">
        <f t="shared" si="91"/>
        <v>0.62295536456889378</v>
      </c>
    </row>
    <row r="1413" spans="1:20" ht="15.6">
      <c r="A1413" s="2">
        <v>492</v>
      </c>
      <c r="B1413" s="3">
        <v>46222</v>
      </c>
      <c r="C1413" s="17">
        <f>YEAR(SalesDataTable[[#This Row],[Order Date]])</f>
        <v>2026</v>
      </c>
      <c r="D1413" s="19" t="str">
        <f>"Q"&amp;ROUNDUP(MONTH(SalesDataTable[[#This Row],[Order Date]])/3,0)</f>
        <v>Q3</v>
      </c>
      <c r="E1413" s="17">
        <f>MONTH(SalesDataTable[[#This Row],[Order Date]])</f>
        <v>7</v>
      </c>
      <c r="F1413" s="19" t="str">
        <f>TEXT(SalesDataTable[[#This Row],[Order Date]],"MMM")</f>
        <v>Jul</v>
      </c>
      <c r="G1413" s="4" t="s">
        <v>6</v>
      </c>
      <c r="H1413" s="4" t="s">
        <v>49</v>
      </c>
      <c r="I1413" s="4" t="s">
        <v>19</v>
      </c>
      <c r="J1413" s="4" t="s">
        <v>13</v>
      </c>
      <c r="K1413" s="4" t="s">
        <v>9</v>
      </c>
      <c r="L1413" s="4" t="s">
        <v>46</v>
      </c>
      <c r="M1413" s="8">
        <v>3</v>
      </c>
      <c r="N1413" s="5">
        <v>72.23</v>
      </c>
      <c r="O1413" s="6">
        <v>0.1</v>
      </c>
      <c r="P1413" s="5">
        <v>31.67</v>
      </c>
      <c r="Q1413" s="5">
        <f t="shared" si="88"/>
        <v>195.02100000000002</v>
      </c>
      <c r="R1413" s="5">
        <f t="shared" si="89"/>
        <v>95.01</v>
      </c>
      <c r="S1413" s="5">
        <f t="shared" si="90"/>
        <v>100.01100000000001</v>
      </c>
      <c r="T1413" s="7">
        <f t="shared" si="91"/>
        <v>0.5128216961250327</v>
      </c>
    </row>
    <row r="1414" spans="1:20" ht="15.6">
      <c r="A1414" s="2">
        <v>626</v>
      </c>
      <c r="B1414" s="3">
        <v>46222</v>
      </c>
      <c r="C1414" s="17">
        <f>YEAR(SalesDataTable[[#This Row],[Order Date]])</f>
        <v>2026</v>
      </c>
      <c r="D1414" s="19" t="str">
        <f>"Q"&amp;ROUNDUP(MONTH(SalesDataTable[[#This Row],[Order Date]])/3,0)</f>
        <v>Q3</v>
      </c>
      <c r="E1414" s="17">
        <f>MONTH(SalesDataTable[[#This Row],[Order Date]])</f>
        <v>7</v>
      </c>
      <c r="F1414" s="19" t="str">
        <f>TEXT(SalesDataTable[[#This Row],[Order Date]],"MMM")</f>
        <v>Jul</v>
      </c>
      <c r="G1414" s="4" t="s">
        <v>6</v>
      </c>
      <c r="H1414" s="4" t="s">
        <v>49</v>
      </c>
      <c r="I1414" s="4" t="s">
        <v>19</v>
      </c>
      <c r="J1414" s="4" t="s">
        <v>3</v>
      </c>
      <c r="K1414" s="4" t="s">
        <v>14</v>
      </c>
      <c r="L1414" s="4" t="s">
        <v>15</v>
      </c>
      <c r="M1414" s="8">
        <v>1</v>
      </c>
      <c r="N1414" s="5">
        <v>36.549999999999997</v>
      </c>
      <c r="O1414" s="6">
        <v>0.1</v>
      </c>
      <c r="P1414" s="5">
        <v>13.2</v>
      </c>
      <c r="Q1414" s="5">
        <f t="shared" si="88"/>
        <v>32.894999999999996</v>
      </c>
      <c r="R1414" s="5">
        <f t="shared" si="89"/>
        <v>13.2</v>
      </c>
      <c r="S1414" s="5">
        <f t="shared" si="90"/>
        <v>19.694999999999997</v>
      </c>
      <c r="T1414" s="7">
        <f t="shared" si="91"/>
        <v>0.59872321021431829</v>
      </c>
    </row>
    <row r="1415" spans="1:20" ht="15.6">
      <c r="A1415" s="2">
        <v>1409</v>
      </c>
      <c r="B1415" s="3">
        <v>46222</v>
      </c>
      <c r="C1415" s="17">
        <f>YEAR(SalesDataTable[[#This Row],[Order Date]])</f>
        <v>2026</v>
      </c>
      <c r="D1415" s="19" t="str">
        <f>"Q"&amp;ROUNDUP(MONTH(SalesDataTable[[#This Row],[Order Date]])/3,0)</f>
        <v>Q3</v>
      </c>
      <c r="E1415" s="17">
        <f>MONTH(SalesDataTable[[#This Row],[Order Date]])</f>
        <v>7</v>
      </c>
      <c r="F1415" s="19" t="str">
        <f>TEXT(SalesDataTable[[#This Row],[Order Date]],"MMM")</f>
        <v>Jul</v>
      </c>
      <c r="G1415" s="4" t="s">
        <v>6</v>
      </c>
      <c r="H1415" s="4" t="s">
        <v>49</v>
      </c>
      <c r="I1415" s="4" t="s">
        <v>2</v>
      </c>
      <c r="J1415" s="4" t="s">
        <v>13</v>
      </c>
      <c r="K1415" s="4" t="s">
        <v>23</v>
      </c>
      <c r="L1415" s="4" t="s">
        <v>51</v>
      </c>
      <c r="M1415" s="8">
        <v>5</v>
      </c>
      <c r="N1415" s="5">
        <v>124.68</v>
      </c>
      <c r="O1415" s="6">
        <v>0.05</v>
      </c>
      <c r="P1415" s="5">
        <v>60.61</v>
      </c>
      <c r="Q1415" s="5">
        <f t="shared" si="88"/>
        <v>592.23</v>
      </c>
      <c r="R1415" s="5">
        <f t="shared" si="89"/>
        <v>303.05</v>
      </c>
      <c r="S1415" s="5">
        <f t="shared" si="90"/>
        <v>289.18</v>
      </c>
      <c r="T1415" s="7">
        <f t="shared" si="91"/>
        <v>0.48829002245749115</v>
      </c>
    </row>
    <row r="1416" spans="1:20" ht="15.6">
      <c r="A1416" s="2">
        <v>1486</v>
      </c>
      <c r="B1416" s="3">
        <v>46222</v>
      </c>
      <c r="C1416" s="17">
        <f>YEAR(SalesDataTable[[#This Row],[Order Date]])</f>
        <v>2026</v>
      </c>
      <c r="D1416" s="19" t="str">
        <f>"Q"&amp;ROUNDUP(MONTH(SalesDataTable[[#This Row],[Order Date]])/3,0)</f>
        <v>Q3</v>
      </c>
      <c r="E1416" s="17">
        <f>MONTH(SalesDataTable[[#This Row],[Order Date]])</f>
        <v>7</v>
      </c>
      <c r="F1416" s="19" t="str">
        <f>TEXT(SalesDataTable[[#This Row],[Order Date]],"MMM")</f>
        <v>Jul</v>
      </c>
      <c r="G1416" s="4" t="s">
        <v>20</v>
      </c>
      <c r="H1416" s="4" t="s">
        <v>33</v>
      </c>
      <c r="I1416" s="4" t="s">
        <v>2</v>
      </c>
      <c r="J1416" s="4" t="s">
        <v>3</v>
      </c>
      <c r="K1416" s="4" t="s">
        <v>4</v>
      </c>
      <c r="L1416" s="4" t="s">
        <v>30</v>
      </c>
      <c r="M1416" s="8">
        <v>1</v>
      </c>
      <c r="N1416" s="5">
        <v>101.7</v>
      </c>
      <c r="O1416" s="6">
        <v>0.05</v>
      </c>
      <c r="P1416" s="5">
        <v>49.92</v>
      </c>
      <c r="Q1416" s="5">
        <f t="shared" si="88"/>
        <v>96.614999999999995</v>
      </c>
      <c r="R1416" s="5">
        <f t="shared" si="89"/>
        <v>49.92</v>
      </c>
      <c r="S1416" s="5">
        <f t="shared" si="90"/>
        <v>46.694999999999993</v>
      </c>
      <c r="T1416" s="7">
        <f t="shared" si="91"/>
        <v>0.48331004502406455</v>
      </c>
    </row>
    <row r="1417" spans="1:20" ht="15.6">
      <c r="A1417" s="2">
        <v>1940</v>
      </c>
      <c r="B1417" s="3">
        <v>46222</v>
      </c>
      <c r="C1417" s="17">
        <f>YEAR(SalesDataTable[[#This Row],[Order Date]])</f>
        <v>2026</v>
      </c>
      <c r="D1417" s="19" t="str">
        <f>"Q"&amp;ROUNDUP(MONTH(SalesDataTable[[#This Row],[Order Date]])/3,0)</f>
        <v>Q3</v>
      </c>
      <c r="E1417" s="17">
        <f>MONTH(SalesDataTable[[#This Row],[Order Date]])</f>
        <v>7</v>
      </c>
      <c r="F1417" s="19" t="str">
        <f>TEXT(SalesDataTable[[#This Row],[Order Date]],"MMM")</f>
        <v>Jul</v>
      </c>
      <c r="G1417" s="4" t="s">
        <v>11</v>
      </c>
      <c r="H1417" s="4" t="s">
        <v>52</v>
      </c>
      <c r="I1417" s="4" t="s">
        <v>2</v>
      </c>
      <c r="J1417" s="4" t="s">
        <v>13</v>
      </c>
      <c r="K1417" s="4" t="s">
        <v>34</v>
      </c>
      <c r="L1417" s="4" t="s">
        <v>45</v>
      </c>
      <c r="M1417" s="8">
        <v>2</v>
      </c>
      <c r="N1417" s="5">
        <v>50.24</v>
      </c>
      <c r="O1417" s="6">
        <v>0.05</v>
      </c>
      <c r="P1417" s="5">
        <v>21.88</v>
      </c>
      <c r="Q1417" s="5">
        <f t="shared" si="88"/>
        <v>95.456000000000003</v>
      </c>
      <c r="R1417" s="5">
        <f t="shared" si="89"/>
        <v>43.76</v>
      </c>
      <c r="S1417" s="5">
        <f t="shared" si="90"/>
        <v>51.696000000000005</v>
      </c>
      <c r="T1417" s="7">
        <f t="shared" si="91"/>
        <v>0.54156889037881328</v>
      </c>
    </row>
    <row r="1418" spans="1:20" ht="15.6">
      <c r="A1418" s="2">
        <v>2215</v>
      </c>
      <c r="B1418" s="3">
        <v>46222</v>
      </c>
      <c r="C1418" s="17">
        <f>YEAR(SalesDataTable[[#This Row],[Order Date]])</f>
        <v>2026</v>
      </c>
      <c r="D1418" s="19" t="str">
        <f>"Q"&amp;ROUNDUP(MONTH(SalesDataTable[[#This Row],[Order Date]])/3,0)</f>
        <v>Q3</v>
      </c>
      <c r="E1418" s="17">
        <f>MONTH(SalesDataTable[[#This Row],[Order Date]])</f>
        <v>7</v>
      </c>
      <c r="F1418" s="19" t="str">
        <f>TEXT(SalesDataTable[[#This Row],[Order Date]],"MMM")</f>
        <v>Jul</v>
      </c>
      <c r="G1418" s="4" t="s">
        <v>20</v>
      </c>
      <c r="H1418" s="4" t="s">
        <v>47</v>
      </c>
      <c r="I1418" s="4" t="s">
        <v>19</v>
      </c>
      <c r="J1418" s="4" t="s">
        <v>3</v>
      </c>
      <c r="K1418" s="4" t="s">
        <v>34</v>
      </c>
      <c r="L1418" s="4" t="s">
        <v>42</v>
      </c>
      <c r="M1418" s="8">
        <v>3</v>
      </c>
      <c r="N1418" s="5">
        <v>35.53</v>
      </c>
      <c r="O1418" s="6">
        <v>0</v>
      </c>
      <c r="P1418" s="5">
        <v>14</v>
      </c>
      <c r="Q1418" s="5">
        <f t="shared" si="88"/>
        <v>106.59</v>
      </c>
      <c r="R1418" s="5">
        <f t="shared" si="89"/>
        <v>42</v>
      </c>
      <c r="S1418" s="5">
        <f t="shared" si="90"/>
        <v>64.59</v>
      </c>
      <c r="T1418" s="7">
        <f t="shared" si="91"/>
        <v>0.60596678862932729</v>
      </c>
    </row>
    <row r="1419" spans="1:20" ht="15.6">
      <c r="A1419" s="2">
        <v>2555</v>
      </c>
      <c r="B1419" s="3">
        <v>46222</v>
      </c>
      <c r="C1419" s="17">
        <f>YEAR(SalesDataTable[[#This Row],[Order Date]])</f>
        <v>2026</v>
      </c>
      <c r="D1419" s="19" t="str">
        <f>"Q"&amp;ROUNDUP(MONTH(SalesDataTable[[#This Row],[Order Date]])/3,0)</f>
        <v>Q3</v>
      </c>
      <c r="E1419" s="17">
        <f>MONTH(SalesDataTable[[#This Row],[Order Date]])</f>
        <v>7</v>
      </c>
      <c r="F1419" s="19" t="str">
        <f>TEXT(SalesDataTable[[#This Row],[Order Date]],"MMM")</f>
        <v>Jul</v>
      </c>
      <c r="G1419" s="4" t="s">
        <v>11</v>
      </c>
      <c r="H1419" s="4" t="s">
        <v>12</v>
      </c>
      <c r="I1419" s="4" t="s">
        <v>28</v>
      </c>
      <c r="J1419" s="4" t="s">
        <v>13</v>
      </c>
      <c r="K1419" s="4" t="s">
        <v>14</v>
      </c>
      <c r="L1419" s="4" t="s">
        <v>32</v>
      </c>
      <c r="M1419" s="8">
        <v>2</v>
      </c>
      <c r="N1419" s="5">
        <v>46.89</v>
      </c>
      <c r="O1419" s="6">
        <v>0.1</v>
      </c>
      <c r="P1419" s="5">
        <v>18.53</v>
      </c>
      <c r="Q1419" s="5">
        <f t="shared" si="88"/>
        <v>84.402000000000001</v>
      </c>
      <c r="R1419" s="5">
        <f t="shared" si="89"/>
        <v>37.06</v>
      </c>
      <c r="S1419" s="5">
        <f t="shared" si="90"/>
        <v>47.341999999999999</v>
      </c>
      <c r="T1419" s="7">
        <f t="shared" si="91"/>
        <v>0.56091087888912583</v>
      </c>
    </row>
    <row r="1420" spans="1:20" ht="15.6">
      <c r="A1420" s="2">
        <v>4710</v>
      </c>
      <c r="B1420" s="3">
        <v>46222</v>
      </c>
      <c r="C1420" s="17">
        <f>YEAR(SalesDataTable[[#This Row],[Order Date]])</f>
        <v>2026</v>
      </c>
      <c r="D1420" s="19" t="str">
        <f>"Q"&amp;ROUNDUP(MONTH(SalesDataTable[[#This Row],[Order Date]])/3,0)</f>
        <v>Q3</v>
      </c>
      <c r="E1420" s="17">
        <f>MONTH(SalesDataTable[[#This Row],[Order Date]])</f>
        <v>7</v>
      </c>
      <c r="F1420" s="19" t="str">
        <f>TEXT(SalesDataTable[[#This Row],[Order Date]],"MMM")</f>
        <v>Jul</v>
      </c>
      <c r="G1420" s="4" t="s">
        <v>0</v>
      </c>
      <c r="H1420" s="4" t="s">
        <v>1</v>
      </c>
      <c r="I1420" s="4" t="s">
        <v>19</v>
      </c>
      <c r="J1420" s="4" t="s">
        <v>3</v>
      </c>
      <c r="K1420" s="4" t="s">
        <v>23</v>
      </c>
      <c r="L1420" s="4" t="s">
        <v>29</v>
      </c>
      <c r="M1420" s="8">
        <v>1</v>
      </c>
      <c r="N1420" s="5">
        <v>197.29</v>
      </c>
      <c r="O1420" s="6">
        <v>0.1</v>
      </c>
      <c r="P1420" s="5">
        <v>104.7</v>
      </c>
      <c r="Q1420" s="5">
        <f t="shared" si="88"/>
        <v>177.56100000000001</v>
      </c>
      <c r="R1420" s="5">
        <f t="shared" si="89"/>
        <v>104.7</v>
      </c>
      <c r="S1420" s="5">
        <f t="shared" si="90"/>
        <v>72.861000000000004</v>
      </c>
      <c r="T1420" s="7">
        <f t="shared" si="91"/>
        <v>0.4103434875901803</v>
      </c>
    </row>
    <row r="1421" spans="1:20" ht="15.6">
      <c r="A1421" s="2">
        <v>4974</v>
      </c>
      <c r="B1421" s="3">
        <v>46222</v>
      </c>
      <c r="C1421" s="17">
        <f>YEAR(SalesDataTable[[#This Row],[Order Date]])</f>
        <v>2026</v>
      </c>
      <c r="D1421" s="19" t="str">
        <f>"Q"&amp;ROUNDUP(MONTH(SalesDataTable[[#This Row],[Order Date]])/3,0)</f>
        <v>Q3</v>
      </c>
      <c r="E1421" s="17">
        <f>MONTH(SalesDataTable[[#This Row],[Order Date]])</f>
        <v>7</v>
      </c>
      <c r="F1421" s="19" t="str">
        <f>TEXT(SalesDataTable[[#This Row],[Order Date]],"MMM")</f>
        <v>Jul</v>
      </c>
      <c r="G1421" s="4" t="s">
        <v>0</v>
      </c>
      <c r="H1421" s="4" t="s">
        <v>36</v>
      </c>
      <c r="I1421" s="4" t="s">
        <v>19</v>
      </c>
      <c r="J1421" s="4" t="s">
        <v>16</v>
      </c>
      <c r="K1421" s="4" t="s">
        <v>9</v>
      </c>
      <c r="L1421" s="4" t="s">
        <v>46</v>
      </c>
      <c r="M1421" s="8">
        <v>1</v>
      </c>
      <c r="N1421" s="5">
        <v>70.52</v>
      </c>
      <c r="O1421" s="6">
        <v>0.1</v>
      </c>
      <c r="P1421" s="5">
        <v>33.28</v>
      </c>
      <c r="Q1421" s="5">
        <f t="shared" si="88"/>
        <v>63.467999999999996</v>
      </c>
      <c r="R1421" s="5">
        <f t="shared" si="89"/>
        <v>33.28</v>
      </c>
      <c r="S1421" s="5">
        <f t="shared" si="90"/>
        <v>30.187999999999995</v>
      </c>
      <c r="T1421" s="7">
        <f t="shared" si="91"/>
        <v>0.47564126804058732</v>
      </c>
    </row>
    <row r="1422" spans="1:20" ht="15.6">
      <c r="A1422" s="2">
        <v>5048</v>
      </c>
      <c r="B1422" s="3">
        <v>46222</v>
      </c>
      <c r="C1422" s="17">
        <f>YEAR(SalesDataTable[[#This Row],[Order Date]])</f>
        <v>2026</v>
      </c>
      <c r="D1422" s="19" t="str">
        <f>"Q"&amp;ROUNDUP(MONTH(SalesDataTable[[#This Row],[Order Date]])/3,0)</f>
        <v>Q3</v>
      </c>
      <c r="E1422" s="17">
        <f>MONTH(SalesDataTable[[#This Row],[Order Date]])</f>
        <v>7</v>
      </c>
      <c r="F1422" s="19" t="str">
        <f>TEXT(SalesDataTable[[#This Row],[Order Date]],"MMM")</f>
        <v>Jul</v>
      </c>
      <c r="G1422" s="4" t="s">
        <v>6</v>
      </c>
      <c r="H1422" s="4" t="s">
        <v>43</v>
      </c>
      <c r="I1422" s="4" t="s">
        <v>28</v>
      </c>
      <c r="J1422" s="4" t="s">
        <v>13</v>
      </c>
      <c r="K1422" s="4" t="s">
        <v>34</v>
      </c>
      <c r="L1422" s="4" t="s">
        <v>45</v>
      </c>
      <c r="M1422" s="8">
        <v>3</v>
      </c>
      <c r="N1422" s="5">
        <v>49.9</v>
      </c>
      <c r="O1422" s="6">
        <v>0.05</v>
      </c>
      <c r="P1422" s="5">
        <v>22.27</v>
      </c>
      <c r="Q1422" s="5">
        <f t="shared" si="88"/>
        <v>142.21499999999997</v>
      </c>
      <c r="R1422" s="5">
        <f t="shared" si="89"/>
        <v>66.81</v>
      </c>
      <c r="S1422" s="5">
        <f t="shared" si="90"/>
        <v>75.404999999999973</v>
      </c>
      <c r="T1422" s="7">
        <f t="shared" si="91"/>
        <v>0.53021833139964125</v>
      </c>
    </row>
    <row r="1423" spans="1:20" ht="15.6">
      <c r="A1423" s="2">
        <v>1</v>
      </c>
      <c r="B1423" s="3">
        <v>46223</v>
      </c>
      <c r="C1423" s="17">
        <f>YEAR(SalesDataTable[[#This Row],[Order Date]])</f>
        <v>2026</v>
      </c>
      <c r="D1423" s="19" t="str">
        <f>"Q"&amp;ROUNDUP(MONTH(SalesDataTable[[#This Row],[Order Date]])/3,0)</f>
        <v>Q3</v>
      </c>
      <c r="E1423" s="17">
        <f>MONTH(SalesDataTable[[#This Row],[Order Date]])</f>
        <v>7</v>
      </c>
      <c r="F1423" s="19" t="str">
        <f>TEXT(SalesDataTable[[#This Row],[Order Date]],"MMM")</f>
        <v>Jul</v>
      </c>
      <c r="G1423" s="4" t="s">
        <v>20</v>
      </c>
      <c r="H1423" s="4" t="s">
        <v>31</v>
      </c>
      <c r="I1423" s="4" t="s">
        <v>19</v>
      </c>
      <c r="J1423" s="4" t="s">
        <v>13</v>
      </c>
      <c r="K1423" s="4" t="s">
        <v>9</v>
      </c>
      <c r="L1423" s="4" t="s">
        <v>37</v>
      </c>
      <c r="M1423" s="8">
        <v>3</v>
      </c>
      <c r="N1423" s="5">
        <v>156.25</v>
      </c>
      <c r="O1423" s="6">
        <v>0</v>
      </c>
      <c r="P1423" s="5">
        <v>79.900000000000006</v>
      </c>
      <c r="Q1423" s="5">
        <f t="shared" si="88"/>
        <v>468.75</v>
      </c>
      <c r="R1423" s="5">
        <f t="shared" si="89"/>
        <v>239.70000000000002</v>
      </c>
      <c r="S1423" s="5">
        <f t="shared" si="90"/>
        <v>229.04999999999998</v>
      </c>
      <c r="T1423" s="7">
        <f t="shared" si="91"/>
        <v>0.48863999999999996</v>
      </c>
    </row>
    <row r="1424" spans="1:20" ht="15.6">
      <c r="A1424" s="2">
        <v>270</v>
      </c>
      <c r="B1424" s="3">
        <v>46223</v>
      </c>
      <c r="C1424" s="17">
        <f>YEAR(SalesDataTable[[#This Row],[Order Date]])</f>
        <v>2026</v>
      </c>
      <c r="D1424" s="19" t="str">
        <f>"Q"&amp;ROUNDUP(MONTH(SalesDataTable[[#This Row],[Order Date]])/3,0)</f>
        <v>Q3</v>
      </c>
      <c r="E1424" s="17">
        <f>MONTH(SalesDataTable[[#This Row],[Order Date]])</f>
        <v>7</v>
      </c>
      <c r="F1424" s="19" t="str">
        <f>TEXT(SalesDataTable[[#This Row],[Order Date]],"MMM")</f>
        <v>Jul</v>
      </c>
      <c r="G1424" s="4" t="s">
        <v>11</v>
      </c>
      <c r="H1424" s="4" t="s">
        <v>12</v>
      </c>
      <c r="I1424" s="4" t="s">
        <v>28</v>
      </c>
      <c r="J1424" s="4" t="s">
        <v>3</v>
      </c>
      <c r="K1424" s="4" t="s">
        <v>23</v>
      </c>
      <c r="L1424" s="4" t="s">
        <v>51</v>
      </c>
      <c r="M1424" s="8">
        <v>3</v>
      </c>
      <c r="N1424" s="5">
        <v>120.14</v>
      </c>
      <c r="O1424" s="6">
        <v>0</v>
      </c>
      <c r="P1424" s="5">
        <v>58.9</v>
      </c>
      <c r="Q1424" s="5">
        <f t="shared" si="88"/>
        <v>360.42</v>
      </c>
      <c r="R1424" s="5">
        <f t="shared" si="89"/>
        <v>176.7</v>
      </c>
      <c r="S1424" s="5">
        <f t="shared" si="90"/>
        <v>183.72000000000003</v>
      </c>
      <c r="T1424" s="7">
        <f t="shared" si="91"/>
        <v>0.5097386382553688</v>
      </c>
    </row>
    <row r="1425" spans="1:20" ht="15.6">
      <c r="A1425" s="2">
        <v>2130</v>
      </c>
      <c r="B1425" s="3">
        <v>46223</v>
      </c>
      <c r="C1425" s="17">
        <f>YEAR(SalesDataTable[[#This Row],[Order Date]])</f>
        <v>2026</v>
      </c>
      <c r="D1425" s="19" t="str">
        <f>"Q"&amp;ROUNDUP(MONTH(SalesDataTable[[#This Row],[Order Date]])/3,0)</f>
        <v>Q3</v>
      </c>
      <c r="E1425" s="17">
        <f>MONTH(SalesDataTable[[#This Row],[Order Date]])</f>
        <v>7</v>
      </c>
      <c r="F1425" s="19" t="str">
        <f>TEXT(SalesDataTable[[#This Row],[Order Date]],"MMM")</f>
        <v>Jul</v>
      </c>
      <c r="G1425" s="4" t="s">
        <v>6</v>
      </c>
      <c r="H1425" s="4" t="s">
        <v>49</v>
      </c>
      <c r="I1425" s="4" t="s">
        <v>19</v>
      </c>
      <c r="J1425" s="4" t="s">
        <v>3</v>
      </c>
      <c r="K1425" s="4" t="s">
        <v>9</v>
      </c>
      <c r="L1425" s="4" t="s">
        <v>17</v>
      </c>
      <c r="M1425" s="8">
        <v>1</v>
      </c>
      <c r="N1425" s="5">
        <v>145.21</v>
      </c>
      <c r="O1425" s="6">
        <v>0</v>
      </c>
      <c r="P1425" s="5">
        <v>80.52</v>
      </c>
      <c r="Q1425" s="5">
        <f t="shared" si="88"/>
        <v>145.21</v>
      </c>
      <c r="R1425" s="5">
        <f t="shared" si="89"/>
        <v>80.52</v>
      </c>
      <c r="S1425" s="5">
        <f t="shared" si="90"/>
        <v>64.690000000000012</v>
      </c>
      <c r="T1425" s="7">
        <f t="shared" si="91"/>
        <v>0.44549273466014744</v>
      </c>
    </row>
    <row r="1426" spans="1:20" ht="15.6">
      <c r="A1426" s="2">
        <v>2474</v>
      </c>
      <c r="B1426" s="3">
        <v>46223</v>
      </c>
      <c r="C1426" s="17">
        <f>YEAR(SalesDataTable[[#This Row],[Order Date]])</f>
        <v>2026</v>
      </c>
      <c r="D1426" s="19" t="str">
        <f>"Q"&amp;ROUNDUP(MONTH(SalesDataTable[[#This Row],[Order Date]])/3,0)</f>
        <v>Q3</v>
      </c>
      <c r="E1426" s="17">
        <f>MONTH(SalesDataTable[[#This Row],[Order Date]])</f>
        <v>7</v>
      </c>
      <c r="F1426" s="19" t="str">
        <f>TEXT(SalesDataTable[[#This Row],[Order Date]],"MMM")</f>
        <v>Jul</v>
      </c>
      <c r="G1426" s="4" t="s">
        <v>11</v>
      </c>
      <c r="H1426" s="4" t="s">
        <v>12</v>
      </c>
      <c r="I1426" s="4" t="s">
        <v>19</v>
      </c>
      <c r="J1426" s="4" t="s">
        <v>3</v>
      </c>
      <c r="K1426" s="4" t="s">
        <v>4</v>
      </c>
      <c r="L1426" s="4" t="s">
        <v>26</v>
      </c>
      <c r="M1426" s="8">
        <v>2</v>
      </c>
      <c r="N1426" s="5">
        <v>39.78</v>
      </c>
      <c r="O1426" s="6">
        <v>0.1</v>
      </c>
      <c r="P1426" s="5">
        <v>16.260000000000002</v>
      </c>
      <c r="Q1426" s="5">
        <f t="shared" si="88"/>
        <v>71.603999999999999</v>
      </c>
      <c r="R1426" s="5">
        <f t="shared" si="89"/>
        <v>32.520000000000003</v>
      </c>
      <c r="S1426" s="5">
        <f t="shared" si="90"/>
        <v>39.083999999999996</v>
      </c>
      <c r="T1426" s="7">
        <f t="shared" si="91"/>
        <v>0.54583542818836928</v>
      </c>
    </row>
    <row r="1427" spans="1:20" ht="15.6">
      <c r="A1427" s="2">
        <v>2514</v>
      </c>
      <c r="B1427" s="3">
        <v>46223</v>
      </c>
      <c r="C1427" s="17">
        <f>YEAR(SalesDataTable[[#This Row],[Order Date]])</f>
        <v>2026</v>
      </c>
      <c r="D1427" s="19" t="str">
        <f>"Q"&amp;ROUNDUP(MONTH(SalesDataTable[[#This Row],[Order Date]])/3,0)</f>
        <v>Q3</v>
      </c>
      <c r="E1427" s="17">
        <f>MONTH(SalesDataTable[[#This Row],[Order Date]])</f>
        <v>7</v>
      </c>
      <c r="F1427" s="19" t="str">
        <f>TEXT(SalesDataTable[[#This Row],[Order Date]],"MMM")</f>
        <v>Jul</v>
      </c>
      <c r="G1427" s="4" t="s">
        <v>6</v>
      </c>
      <c r="H1427" s="4" t="s">
        <v>27</v>
      </c>
      <c r="I1427" s="4" t="s">
        <v>2</v>
      </c>
      <c r="J1427" s="4" t="s">
        <v>13</v>
      </c>
      <c r="K1427" s="4" t="s">
        <v>14</v>
      </c>
      <c r="L1427" s="4" t="s">
        <v>48</v>
      </c>
      <c r="M1427" s="8">
        <v>2</v>
      </c>
      <c r="N1427" s="5">
        <v>161.97</v>
      </c>
      <c r="O1427" s="6">
        <v>0.1</v>
      </c>
      <c r="P1427" s="5">
        <v>88.57</v>
      </c>
      <c r="Q1427" s="5">
        <f t="shared" si="88"/>
        <v>291.54599999999999</v>
      </c>
      <c r="R1427" s="5">
        <f t="shared" si="89"/>
        <v>177.14</v>
      </c>
      <c r="S1427" s="5">
        <f t="shared" si="90"/>
        <v>114.40600000000001</v>
      </c>
      <c r="T1427" s="7">
        <f t="shared" si="91"/>
        <v>0.39241148909606033</v>
      </c>
    </row>
    <row r="1428" spans="1:20" ht="15.6">
      <c r="A1428" s="2">
        <v>2616</v>
      </c>
      <c r="B1428" s="3">
        <v>46223</v>
      </c>
      <c r="C1428" s="17">
        <f>YEAR(SalesDataTable[[#This Row],[Order Date]])</f>
        <v>2026</v>
      </c>
      <c r="D1428" s="19" t="str">
        <f>"Q"&amp;ROUNDUP(MONTH(SalesDataTable[[#This Row],[Order Date]])/3,0)</f>
        <v>Q3</v>
      </c>
      <c r="E1428" s="17">
        <f>MONTH(SalesDataTable[[#This Row],[Order Date]])</f>
        <v>7</v>
      </c>
      <c r="F1428" s="19" t="str">
        <f>TEXT(SalesDataTable[[#This Row],[Order Date]],"MMM")</f>
        <v>Jul</v>
      </c>
      <c r="G1428" s="4" t="s">
        <v>11</v>
      </c>
      <c r="H1428" s="4" t="s">
        <v>18</v>
      </c>
      <c r="I1428" s="4" t="s">
        <v>19</v>
      </c>
      <c r="J1428" s="4" t="s">
        <v>13</v>
      </c>
      <c r="K1428" s="4" t="s">
        <v>34</v>
      </c>
      <c r="L1428" s="4" t="s">
        <v>38</v>
      </c>
      <c r="M1428" s="8">
        <v>2</v>
      </c>
      <c r="N1428" s="5">
        <v>125.37</v>
      </c>
      <c r="O1428" s="6">
        <v>0</v>
      </c>
      <c r="P1428" s="5">
        <v>68.040000000000006</v>
      </c>
      <c r="Q1428" s="5">
        <f t="shared" si="88"/>
        <v>250.74</v>
      </c>
      <c r="R1428" s="5">
        <f t="shared" si="89"/>
        <v>136.08000000000001</v>
      </c>
      <c r="S1428" s="5">
        <f t="shared" si="90"/>
        <v>114.66</v>
      </c>
      <c r="T1428" s="7">
        <f t="shared" si="91"/>
        <v>0.457286432160804</v>
      </c>
    </row>
    <row r="1429" spans="1:20" ht="15.6">
      <c r="A1429" s="2">
        <v>2632</v>
      </c>
      <c r="B1429" s="3">
        <v>46223</v>
      </c>
      <c r="C1429" s="17">
        <f>YEAR(SalesDataTable[[#This Row],[Order Date]])</f>
        <v>2026</v>
      </c>
      <c r="D1429" s="19" t="str">
        <f>"Q"&amp;ROUNDUP(MONTH(SalesDataTable[[#This Row],[Order Date]])/3,0)</f>
        <v>Q3</v>
      </c>
      <c r="E1429" s="17">
        <f>MONTH(SalesDataTable[[#This Row],[Order Date]])</f>
        <v>7</v>
      </c>
      <c r="F1429" s="19" t="str">
        <f>TEXT(SalesDataTable[[#This Row],[Order Date]],"MMM")</f>
        <v>Jul</v>
      </c>
      <c r="G1429" s="4" t="s">
        <v>0</v>
      </c>
      <c r="H1429" s="4" t="s">
        <v>50</v>
      </c>
      <c r="I1429" s="4" t="s">
        <v>2</v>
      </c>
      <c r="J1429" s="4" t="s">
        <v>13</v>
      </c>
      <c r="K1429" s="4" t="s">
        <v>23</v>
      </c>
      <c r="L1429" s="4" t="s">
        <v>29</v>
      </c>
      <c r="M1429" s="8">
        <v>1</v>
      </c>
      <c r="N1429" s="5">
        <v>196.57</v>
      </c>
      <c r="O1429" s="6">
        <v>0</v>
      </c>
      <c r="P1429" s="5">
        <v>104.78</v>
      </c>
      <c r="Q1429" s="5">
        <f t="shared" si="88"/>
        <v>196.57</v>
      </c>
      <c r="R1429" s="5">
        <f t="shared" si="89"/>
        <v>104.78</v>
      </c>
      <c r="S1429" s="5">
        <f t="shared" si="90"/>
        <v>91.789999999999992</v>
      </c>
      <c r="T1429" s="7">
        <f t="shared" si="91"/>
        <v>0.46695833545301924</v>
      </c>
    </row>
    <row r="1430" spans="1:20" ht="15.6">
      <c r="A1430" s="2">
        <v>3725</v>
      </c>
      <c r="B1430" s="3">
        <v>46223</v>
      </c>
      <c r="C1430" s="17">
        <f>YEAR(SalesDataTable[[#This Row],[Order Date]])</f>
        <v>2026</v>
      </c>
      <c r="D1430" s="19" t="str">
        <f>"Q"&amp;ROUNDUP(MONTH(SalesDataTable[[#This Row],[Order Date]])/3,0)</f>
        <v>Q3</v>
      </c>
      <c r="E1430" s="17">
        <f>MONTH(SalesDataTable[[#This Row],[Order Date]])</f>
        <v>7</v>
      </c>
      <c r="F1430" s="19" t="str">
        <f>TEXT(SalesDataTable[[#This Row],[Order Date]],"MMM")</f>
        <v>Jul</v>
      </c>
      <c r="G1430" s="4" t="s">
        <v>11</v>
      </c>
      <c r="H1430" s="4" t="s">
        <v>52</v>
      </c>
      <c r="I1430" s="4" t="s">
        <v>2</v>
      </c>
      <c r="J1430" s="4" t="s">
        <v>3</v>
      </c>
      <c r="K1430" s="4" t="s">
        <v>23</v>
      </c>
      <c r="L1430" s="4" t="s">
        <v>29</v>
      </c>
      <c r="M1430" s="8">
        <v>2</v>
      </c>
      <c r="N1430" s="5">
        <v>195.74</v>
      </c>
      <c r="O1430" s="6">
        <v>0.05</v>
      </c>
      <c r="P1430" s="5">
        <v>107.17</v>
      </c>
      <c r="Q1430" s="5">
        <f t="shared" si="88"/>
        <v>371.90600000000001</v>
      </c>
      <c r="R1430" s="5">
        <f t="shared" si="89"/>
        <v>214.34</v>
      </c>
      <c r="S1430" s="5">
        <f t="shared" si="90"/>
        <v>157.566</v>
      </c>
      <c r="T1430" s="7">
        <f t="shared" si="91"/>
        <v>0.4236715729243411</v>
      </c>
    </row>
    <row r="1431" spans="1:20" ht="15.6">
      <c r="A1431" s="2">
        <v>3834</v>
      </c>
      <c r="B1431" s="3">
        <v>46223</v>
      </c>
      <c r="C1431" s="17">
        <f>YEAR(SalesDataTable[[#This Row],[Order Date]])</f>
        <v>2026</v>
      </c>
      <c r="D1431" s="19" t="str">
        <f>"Q"&amp;ROUNDUP(MONTH(SalesDataTable[[#This Row],[Order Date]])/3,0)</f>
        <v>Q3</v>
      </c>
      <c r="E1431" s="17">
        <f>MONTH(SalesDataTable[[#This Row],[Order Date]])</f>
        <v>7</v>
      </c>
      <c r="F1431" s="19" t="str">
        <f>TEXT(SalesDataTable[[#This Row],[Order Date]],"MMM")</f>
        <v>Jul</v>
      </c>
      <c r="G1431" s="4" t="s">
        <v>6</v>
      </c>
      <c r="H1431" s="4" t="s">
        <v>49</v>
      </c>
      <c r="I1431" s="4" t="s">
        <v>19</v>
      </c>
      <c r="J1431" s="4" t="s">
        <v>13</v>
      </c>
      <c r="K1431" s="4" t="s">
        <v>23</v>
      </c>
      <c r="L1431" s="4" t="s">
        <v>29</v>
      </c>
      <c r="M1431" s="8">
        <v>3</v>
      </c>
      <c r="N1431" s="5">
        <v>192.28</v>
      </c>
      <c r="O1431" s="6">
        <v>0</v>
      </c>
      <c r="P1431" s="5">
        <v>104.3</v>
      </c>
      <c r="Q1431" s="5">
        <f t="shared" si="88"/>
        <v>576.84</v>
      </c>
      <c r="R1431" s="5">
        <f t="shared" si="89"/>
        <v>312.89999999999998</v>
      </c>
      <c r="S1431" s="5">
        <f t="shared" si="90"/>
        <v>263.94000000000005</v>
      </c>
      <c r="T1431" s="7">
        <f t="shared" si="91"/>
        <v>0.45756188891200339</v>
      </c>
    </row>
    <row r="1432" spans="1:20" ht="15.6">
      <c r="A1432" s="2">
        <v>159</v>
      </c>
      <c r="B1432" s="3">
        <v>46224</v>
      </c>
      <c r="C1432" s="17">
        <f>YEAR(SalesDataTable[[#This Row],[Order Date]])</f>
        <v>2026</v>
      </c>
      <c r="D1432" s="19" t="str">
        <f>"Q"&amp;ROUNDUP(MONTH(SalesDataTable[[#This Row],[Order Date]])/3,0)</f>
        <v>Q3</v>
      </c>
      <c r="E1432" s="17">
        <f>MONTH(SalesDataTable[[#This Row],[Order Date]])</f>
        <v>7</v>
      </c>
      <c r="F1432" s="19" t="str">
        <f>TEXT(SalesDataTable[[#This Row],[Order Date]],"MMM")</f>
        <v>Jul</v>
      </c>
      <c r="G1432" s="4" t="s">
        <v>6</v>
      </c>
      <c r="H1432" s="4" t="s">
        <v>7</v>
      </c>
      <c r="I1432" s="4" t="s">
        <v>2</v>
      </c>
      <c r="J1432" s="4" t="s">
        <v>3</v>
      </c>
      <c r="K1432" s="4" t="s">
        <v>9</v>
      </c>
      <c r="L1432" s="4" t="s">
        <v>46</v>
      </c>
      <c r="M1432" s="8">
        <v>2</v>
      </c>
      <c r="N1432" s="5">
        <v>70.150000000000006</v>
      </c>
      <c r="O1432" s="6">
        <v>0.05</v>
      </c>
      <c r="P1432" s="5">
        <v>32.950000000000003</v>
      </c>
      <c r="Q1432" s="5">
        <f t="shared" si="88"/>
        <v>133.285</v>
      </c>
      <c r="R1432" s="5">
        <f t="shared" si="89"/>
        <v>65.900000000000006</v>
      </c>
      <c r="S1432" s="5">
        <f t="shared" si="90"/>
        <v>67.384999999999991</v>
      </c>
      <c r="T1432" s="7">
        <f t="shared" si="91"/>
        <v>0.50557076940390888</v>
      </c>
    </row>
    <row r="1433" spans="1:20" ht="15.6">
      <c r="A1433" s="2">
        <v>435</v>
      </c>
      <c r="B1433" s="3">
        <v>46224</v>
      </c>
      <c r="C1433" s="17">
        <f>YEAR(SalesDataTable[[#This Row],[Order Date]])</f>
        <v>2026</v>
      </c>
      <c r="D1433" s="19" t="str">
        <f>"Q"&amp;ROUNDUP(MONTH(SalesDataTable[[#This Row],[Order Date]])/3,0)</f>
        <v>Q3</v>
      </c>
      <c r="E1433" s="17">
        <f>MONTH(SalesDataTable[[#This Row],[Order Date]])</f>
        <v>7</v>
      </c>
      <c r="F1433" s="19" t="str">
        <f>TEXT(SalesDataTable[[#This Row],[Order Date]],"MMM")</f>
        <v>Jul</v>
      </c>
      <c r="G1433" s="4" t="s">
        <v>11</v>
      </c>
      <c r="H1433" s="4" t="s">
        <v>12</v>
      </c>
      <c r="I1433" s="4" t="s">
        <v>2</v>
      </c>
      <c r="J1433" s="4" t="s">
        <v>3</v>
      </c>
      <c r="K1433" s="4" t="s">
        <v>23</v>
      </c>
      <c r="L1433" s="4" t="s">
        <v>24</v>
      </c>
      <c r="M1433" s="8">
        <v>2</v>
      </c>
      <c r="N1433" s="5">
        <v>342.38</v>
      </c>
      <c r="O1433" s="6">
        <v>0.05</v>
      </c>
      <c r="P1433" s="5">
        <v>192.01</v>
      </c>
      <c r="Q1433" s="5">
        <f t="shared" si="88"/>
        <v>650.52199999999993</v>
      </c>
      <c r="R1433" s="5">
        <f t="shared" si="89"/>
        <v>384.02</v>
      </c>
      <c r="S1433" s="5">
        <f t="shared" si="90"/>
        <v>266.50199999999995</v>
      </c>
      <c r="T1433" s="7">
        <f t="shared" si="91"/>
        <v>0.40967407712575438</v>
      </c>
    </row>
    <row r="1434" spans="1:20" ht="15.6">
      <c r="A1434" s="2">
        <v>1467</v>
      </c>
      <c r="B1434" s="3">
        <v>46224</v>
      </c>
      <c r="C1434" s="17">
        <f>YEAR(SalesDataTable[[#This Row],[Order Date]])</f>
        <v>2026</v>
      </c>
      <c r="D1434" s="19" t="str">
        <f>"Q"&amp;ROUNDUP(MONTH(SalesDataTable[[#This Row],[Order Date]])/3,0)</f>
        <v>Q3</v>
      </c>
      <c r="E1434" s="17">
        <f>MONTH(SalesDataTable[[#This Row],[Order Date]])</f>
        <v>7</v>
      </c>
      <c r="F1434" s="19" t="str">
        <f>TEXT(SalesDataTable[[#This Row],[Order Date]],"MMM")</f>
        <v>Jul</v>
      </c>
      <c r="G1434" s="4" t="s">
        <v>6</v>
      </c>
      <c r="H1434" s="4" t="s">
        <v>49</v>
      </c>
      <c r="I1434" s="4" t="s">
        <v>28</v>
      </c>
      <c r="J1434" s="4" t="s">
        <v>13</v>
      </c>
      <c r="K1434" s="4" t="s">
        <v>34</v>
      </c>
      <c r="L1434" s="4" t="s">
        <v>45</v>
      </c>
      <c r="M1434" s="8">
        <v>1</v>
      </c>
      <c r="N1434" s="5">
        <v>50.59</v>
      </c>
      <c r="O1434" s="6">
        <v>0.05</v>
      </c>
      <c r="P1434" s="5">
        <v>22.04</v>
      </c>
      <c r="Q1434" s="5">
        <f t="shared" si="88"/>
        <v>48.060499999999998</v>
      </c>
      <c r="R1434" s="5">
        <f t="shared" si="89"/>
        <v>22.04</v>
      </c>
      <c r="S1434" s="5">
        <f t="shared" si="90"/>
        <v>26.020499999999998</v>
      </c>
      <c r="T1434" s="7">
        <f t="shared" si="91"/>
        <v>0.54141134611583319</v>
      </c>
    </row>
    <row r="1435" spans="1:20" ht="15.6">
      <c r="A1435" s="2">
        <v>1552</v>
      </c>
      <c r="B1435" s="3">
        <v>46224</v>
      </c>
      <c r="C1435" s="17">
        <f>YEAR(SalesDataTable[[#This Row],[Order Date]])</f>
        <v>2026</v>
      </c>
      <c r="D1435" s="19" t="str">
        <f>"Q"&amp;ROUNDUP(MONTH(SalesDataTable[[#This Row],[Order Date]])/3,0)</f>
        <v>Q3</v>
      </c>
      <c r="E1435" s="17">
        <f>MONTH(SalesDataTable[[#This Row],[Order Date]])</f>
        <v>7</v>
      </c>
      <c r="F1435" s="19" t="str">
        <f>TEXT(SalesDataTable[[#This Row],[Order Date]],"MMM")</f>
        <v>Jul</v>
      </c>
      <c r="G1435" s="4" t="s">
        <v>20</v>
      </c>
      <c r="H1435" s="4" t="s">
        <v>21</v>
      </c>
      <c r="I1435" s="4" t="s">
        <v>19</v>
      </c>
      <c r="J1435" s="4" t="s">
        <v>13</v>
      </c>
      <c r="K1435" s="4" t="s">
        <v>14</v>
      </c>
      <c r="L1435" s="4" t="s">
        <v>32</v>
      </c>
      <c r="M1435" s="8">
        <v>2</v>
      </c>
      <c r="N1435" s="5">
        <v>46.34</v>
      </c>
      <c r="O1435" s="6">
        <v>0.1</v>
      </c>
      <c r="P1435" s="5">
        <v>18.41</v>
      </c>
      <c r="Q1435" s="5">
        <f t="shared" si="88"/>
        <v>83.412000000000006</v>
      </c>
      <c r="R1435" s="5">
        <f t="shared" si="89"/>
        <v>36.82</v>
      </c>
      <c r="S1435" s="5">
        <f t="shared" si="90"/>
        <v>46.592000000000006</v>
      </c>
      <c r="T1435" s="7">
        <f t="shared" si="91"/>
        <v>0.55857670359180933</v>
      </c>
    </row>
    <row r="1436" spans="1:20" ht="15.6">
      <c r="A1436" s="2">
        <v>1745</v>
      </c>
      <c r="B1436" s="3">
        <v>46224</v>
      </c>
      <c r="C1436" s="17">
        <f>YEAR(SalesDataTable[[#This Row],[Order Date]])</f>
        <v>2026</v>
      </c>
      <c r="D1436" s="19" t="str">
        <f>"Q"&amp;ROUNDUP(MONTH(SalesDataTable[[#This Row],[Order Date]])/3,0)</f>
        <v>Q3</v>
      </c>
      <c r="E1436" s="17">
        <f>MONTH(SalesDataTable[[#This Row],[Order Date]])</f>
        <v>7</v>
      </c>
      <c r="F1436" s="19" t="str">
        <f>TEXT(SalesDataTable[[#This Row],[Order Date]],"MMM")</f>
        <v>Jul</v>
      </c>
      <c r="G1436" s="4" t="s">
        <v>6</v>
      </c>
      <c r="H1436" s="4" t="s">
        <v>27</v>
      </c>
      <c r="I1436" s="4" t="s">
        <v>28</v>
      </c>
      <c r="J1436" s="4" t="s">
        <v>13</v>
      </c>
      <c r="K1436" s="4" t="s">
        <v>9</v>
      </c>
      <c r="L1436" s="4" t="s">
        <v>10</v>
      </c>
      <c r="M1436" s="8">
        <v>1</v>
      </c>
      <c r="N1436" s="5">
        <v>91.45</v>
      </c>
      <c r="O1436" s="6">
        <v>0</v>
      </c>
      <c r="P1436" s="5">
        <v>44.16</v>
      </c>
      <c r="Q1436" s="5">
        <f t="shared" si="88"/>
        <v>91.45</v>
      </c>
      <c r="R1436" s="5">
        <f t="shared" si="89"/>
        <v>44.16</v>
      </c>
      <c r="S1436" s="5">
        <f t="shared" si="90"/>
        <v>47.290000000000006</v>
      </c>
      <c r="T1436" s="7">
        <f t="shared" si="91"/>
        <v>0.51711317659923461</v>
      </c>
    </row>
    <row r="1437" spans="1:20" ht="15.6">
      <c r="A1437" s="2">
        <v>2174</v>
      </c>
      <c r="B1437" s="3">
        <v>46224</v>
      </c>
      <c r="C1437" s="17">
        <f>YEAR(SalesDataTable[[#This Row],[Order Date]])</f>
        <v>2026</v>
      </c>
      <c r="D1437" s="19" t="str">
        <f>"Q"&amp;ROUNDUP(MONTH(SalesDataTable[[#This Row],[Order Date]])/3,0)</f>
        <v>Q3</v>
      </c>
      <c r="E1437" s="17">
        <f>MONTH(SalesDataTable[[#This Row],[Order Date]])</f>
        <v>7</v>
      </c>
      <c r="F1437" s="19" t="str">
        <f>TEXT(SalesDataTable[[#This Row],[Order Date]],"MMM")</f>
        <v>Jul</v>
      </c>
      <c r="G1437" s="4" t="s">
        <v>20</v>
      </c>
      <c r="H1437" s="4" t="s">
        <v>33</v>
      </c>
      <c r="I1437" s="4" t="s">
        <v>28</v>
      </c>
      <c r="J1437" s="4" t="s">
        <v>3</v>
      </c>
      <c r="K1437" s="4" t="s">
        <v>4</v>
      </c>
      <c r="L1437" s="4" t="s">
        <v>26</v>
      </c>
      <c r="M1437" s="8">
        <v>3</v>
      </c>
      <c r="N1437" s="5">
        <v>40.28</v>
      </c>
      <c r="O1437" s="6">
        <v>0</v>
      </c>
      <c r="P1437" s="5">
        <v>17.12</v>
      </c>
      <c r="Q1437" s="5">
        <f t="shared" si="88"/>
        <v>120.84</v>
      </c>
      <c r="R1437" s="5">
        <f t="shared" si="89"/>
        <v>51.36</v>
      </c>
      <c r="S1437" s="5">
        <f t="shared" si="90"/>
        <v>69.48</v>
      </c>
      <c r="T1437" s="7">
        <f t="shared" si="91"/>
        <v>0.57497517378351537</v>
      </c>
    </row>
    <row r="1438" spans="1:20" ht="15.6">
      <c r="A1438" s="2">
        <v>3444</v>
      </c>
      <c r="B1438" s="3">
        <v>46224</v>
      </c>
      <c r="C1438" s="17">
        <f>YEAR(SalesDataTable[[#This Row],[Order Date]])</f>
        <v>2026</v>
      </c>
      <c r="D1438" s="19" t="str">
        <f>"Q"&amp;ROUNDUP(MONTH(SalesDataTable[[#This Row],[Order Date]])/3,0)</f>
        <v>Q3</v>
      </c>
      <c r="E1438" s="17">
        <f>MONTH(SalesDataTable[[#This Row],[Order Date]])</f>
        <v>7</v>
      </c>
      <c r="F1438" s="19" t="str">
        <f>TEXT(SalesDataTable[[#This Row],[Order Date]],"MMM")</f>
        <v>Jul</v>
      </c>
      <c r="G1438" s="4" t="s">
        <v>6</v>
      </c>
      <c r="H1438" s="4" t="s">
        <v>49</v>
      </c>
      <c r="I1438" s="4" t="s">
        <v>2</v>
      </c>
      <c r="J1438" s="4" t="s">
        <v>3</v>
      </c>
      <c r="K1438" s="4" t="s">
        <v>34</v>
      </c>
      <c r="L1438" s="4" t="s">
        <v>42</v>
      </c>
      <c r="M1438" s="8">
        <v>2</v>
      </c>
      <c r="N1438" s="5">
        <v>36.93</v>
      </c>
      <c r="O1438" s="6">
        <v>0</v>
      </c>
      <c r="P1438" s="5">
        <v>13.63</v>
      </c>
      <c r="Q1438" s="5">
        <f t="shared" si="88"/>
        <v>73.86</v>
      </c>
      <c r="R1438" s="5">
        <f t="shared" si="89"/>
        <v>27.26</v>
      </c>
      <c r="S1438" s="5">
        <f t="shared" si="90"/>
        <v>46.599999999999994</v>
      </c>
      <c r="T1438" s="7">
        <f t="shared" si="91"/>
        <v>0.63092336853506625</v>
      </c>
    </row>
    <row r="1439" spans="1:20" ht="15.6">
      <c r="A1439" s="2">
        <v>3646</v>
      </c>
      <c r="B1439" s="3">
        <v>46224</v>
      </c>
      <c r="C1439" s="17">
        <f>YEAR(SalesDataTable[[#This Row],[Order Date]])</f>
        <v>2026</v>
      </c>
      <c r="D1439" s="19" t="str">
        <f>"Q"&amp;ROUNDUP(MONTH(SalesDataTable[[#This Row],[Order Date]])/3,0)</f>
        <v>Q3</v>
      </c>
      <c r="E1439" s="17">
        <f>MONTH(SalesDataTable[[#This Row],[Order Date]])</f>
        <v>7</v>
      </c>
      <c r="F1439" s="19" t="str">
        <f>TEXT(SalesDataTable[[#This Row],[Order Date]],"MMM")</f>
        <v>Jul</v>
      </c>
      <c r="G1439" s="4" t="s">
        <v>11</v>
      </c>
      <c r="H1439" s="4" t="s">
        <v>12</v>
      </c>
      <c r="I1439" s="4" t="s">
        <v>28</v>
      </c>
      <c r="J1439" s="4" t="s">
        <v>3</v>
      </c>
      <c r="K1439" s="4" t="s">
        <v>9</v>
      </c>
      <c r="L1439" s="4" t="s">
        <v>17</v>
      </c>
      <c r="M1439" s="8">
        <v>1</v>
      </c>
      <c r="N1439" s="5">
        <v>143.69</v>
      </c>
      <c r="O1439" s="6">
        <v>0</v>
      </c>
      <c r="P1439" s="5">
        <v>80.87</v>
      </c>
      <c r="Q1439" s="5">
        <f t="shared" si="88"/>
        <v>143.69</v>
      </c>
      <c r="R1439" s="5">
        <f t="shared" si="89"/>
        <v>80.87</v>
      </c>
      <c r="S1439" s="5">
        <f t="shared" si="90"/>
        <v>62.819999999999993</v>
      </c>
      <c r="T1439" s="7">
        <f t="shared" si="91"/>
        <v>0.43719117544714309</v>
      </c>
    </row>
    <row r="1440" spans="1:20" ht="15.6">
      <c r="A1440" s="2">
        <v>4558</v>
      </c>
      <c r="B1440" s="3">
        <v>46224</v>
      </c>
      <c r="C1440" s="17">
        <f>YEAR(SalesDataTable[[#This Row],[Order Date]])</f>
        <v>2026</v>
      </c>
      <c r="D1440" s="19" t="str">
        <f>"Q"&amp;ROUNDUP(MONTH(SalesDataTable[[#This Row],[Order Date]])/3,0)</f>
        <v>Q3</v>
      </c>
      <c r="E1440" s="17">
        <f>MONTH(SalesDataTable[[#This Row],[Order Date]])</f>
        <v>7</v>
      </c>
      <c r="F1440" s="19" t="str">
        <f>TEXT(SalesDataTable[[#This Row],[Order Date]],"MMM")</f>
        <v>Jul</v>
      </c>
      <c r="G1440" s="4" t="s">
        <v>6</v>
      </c>
      <c r="H1440" s="4" t="s">
        <v>49</v>
      </c>
      <c r="I1440" s="4" t="s">
        <v>28</v>
      </c>
      <c r="J1440" s="4" t="s">
        <v>13</v>
      </c>
      <c r="K1440" s="4" t="s">
        <v>9</v>
      </c>
      <c r="L1440" s="4" t="s">
        <v>17</v>
      </c>
      <c r="M1440" s="8">
        <v>2</v>
      </c>
      <c r="N1440" s="5">
        <v>147.09</v>
      </c>
      <c r="O1440" s="6">
        <v>0</v>
      </c>
      <c r="P1440" s="5">
        <v>81.58</v>
      </c>
      <c r="Q1440" s="5">
        <f t="shared" si="88"/>
        <v>294.18</v>
      </c>
      <c r="R1440" s="5">
        <f t="shared" si="89"/>
        <v>163.16</v>
      </c>
      <c r="S1440" s="5">
        <f t="shared" si="90"/>
        <v>131.02000000000001</v>
      </c>
      <c r="T1440" s="7">
        <f t="shared" si="91"/>
        <v>0.44537358080087025</v>
      </c>
    </row>
    <row r="1441" spans="1:20" ht="15.6">
      <c r="A1441" s="2">
        <v>4564</v>
      </c>
      <c r="B1441" s="3">
        <v>46224</v>
      </c>
      <c r="C1441" s="17">
        <f>YEAR(SalesDataTable[[#This Row],[Order Date]])</f>
        <v>2026</v>
      </c>
      <c r="D1441" s="19" t="str">
        <f>"Q"&amp;ROUNDUP(MONTH(SalesDataTable[[#This Row],[Order Date]])/3,0)</f>
        <v>Q3</v>
      </c>
      <c r="E1441" s="17">
        <f>MONTH(SalesDataTable[[#This Row],[Order Date]])</f>
        <v>7</v>
      </c>
      <c r="F1441" s="19" t="str">
        <f>TEXT(SalesDataTable[[#This Row],[Order Date]],"MMM")</f>
        <v>Jul</v>
      </c>
      <c r="G1441" s="4" t="s">
        <v>11</v>
      </c>
      <c r="H1441" s="4" t="s">
        <v>25</v>
      </c>
      <c r="I1441" s="4" t="s">
        <v>2</v>
      </c>
      <c r="J1441" s="4" t="s">
        <v>13</v>
      </c>
      <c r="K1441" s="4" t="s">
        <v>9</v>
      </c>
      <c r="L1441" s="4" t="s">
        <v>37</v>
      </c>
      <c r="M1441" s="8">
        <v>1</v>
      </c>
      <c r="N1441" s="5">
        <v>153.88</v>
      </c>
      <c r="O1441" s="6">
        <v>0</v>
      </c>
      <c r="P1441" s="5">
        <v>80.98</v>
      </c>
      <c r="Q1441" s="5">
        <f t="shared" si="88"/>
        <v>153.88</v>
      </c>
      <c r="R1441" s="5">
        <f t="shared" si="89"/>
        <v>80.98</v>
      </c>
      <c r="S1441" s="5">
        <f t="shared" si="90"/>
        <v>72.899999999999991</v>
      </c>
      <c r="T1441" s="7">
        <f t="shared" si="91"/>
        <v>0.47374577592929551</v>
      </c>
    </row>
    <row r="1442" spans="1:20" ht="15.6">
      <c r="A1442" s="2">
        <v>4616</v>
      </c>
      <c r="B1442" s="3">
        <v>46224</v>
      </c>
      <c r="C1442" s="17">
        <f>YEAR(SalesDataTable[[#This Row],[Order Date]])</f>
        <v>2026</v>
      </c>
      <c r="D1442" s="19" t="str">
        <f>"Q"&amp;ROUNDUP(MONTH(SalesDataTable[[#This Row],[Order Date]])/3,0)</f>
        <v>Q3</v>
      </c>
      <c r="E1442" s="17">
        <f>MONTH(SalesDataTable[[#This Row],[Order Date]])</f>
        <v>7</v>
      </c>
      <c r="F1442" s="19" t="str">
        <f>TEXT(SalesDataTable[[#This Row],[Order Date]],"MMM")</f>
        <v>Jul</v>
      </c>
      <c r="G1442" s="4" t="s">
        <v>20</v>
      </c>
      <c r="H1442" s="4" t="s">
        <v>47</v>
      </c>
      <c r="I1442" s="4" t="s">
        <v>28</v>
      </c>
      <c r="J1442" s="4" t="s">
        <v>13</v>
      </c>
      <c r="K1442" s="4" t="s">
        <v>9</v>
      </c>
      <c r="L1442" s="4" t="s">
        <v>46</v>
      </c>
      <c r="M1442" s="8">
        <v>3</v>
      </c>
      <c r="N1442" s="5">
        <v>72.2</v>
      </c>
      <c r="O1442" s="6">
        <v>0</v>
      </c>
      <c r="P1442" s="5">
        <v>31.45</v>
      </c>
      <c r="Q1442" s="5">
        <f t="shared" si="88"/>
        <v>216.60000000000002</v>
      </c>
      <c r="R1442" s="5">
        <f t="shared" si="89"/>
        <v>94.35</v>
      </c>
      <c r="S1442" s="5">
        <f t="shared" si="90"/>
        <v>122.25000000000003</v>
      </c>
      <c r="T1442" s="7">
        <f t="shared" si="91"/>
        <v>0.5644044321329641</v>
      </c>
    </row>
    <row r="1443" spans="1:20" ht="15.6">
      <c r="A1443" s="2">
        <v>536</v>
      </c>
      <c r="B1443" s="3">
        <v>46225</v>
      </c>
      <c r="C1443" s="17">
        <f>YEAR(SalesDataTable[[#This Row],[Order Date]])</f>
        <v>2026</v>
      </c>
      <c r="D1443" s="19" t="str">
        <f>"Q"&amp;ROUNDUP(MONTH(SalesDataTable[[#This Row],[Order Date]])/3,0)</f>
        <v>Q3</v>
      </c>
      <c r="E1443" s="17">
        <f>MONTH(SalesDataTable[[#This Row],[Order Date]])</f>
        <v>7</v>
      </c>
      <c r="F1443" s="19" t="str">
        <f>TEXT(SalesDataTable[[#This Row],[Order Date]],"MMM")</f>
        <v>Jul</v>
      </c>
      <c r="G1443" s="4" t="s">
        <v>20</v>
      </c>
      <c r="H1443" s="4" t="s">
        <v>47</v>
      </c>
      <c r="I1443" s="4" t="s">
        <v>19</v>
      </c>
      <c r="J1443" s="4" t="s">
        <v>16</v>
      </c>
      <c r="K1443" s="4" t="s">
        <v>34</v>
      </c>
      <c r="L1443" s="4" t="s">
        <v>35</v>
      </c>
      <c r="M1443" s="8">
        <v>1</v>
      </c>
      <c r="N1443" s="5">
        <v>40.67</v>
      </c>
      <c r="O1443" s="6">
        <v>0</v>
      </c>
      <c r="P1443" s="5">
        <v>14.28</v>
      </c>
      <c r="Q1443" s="5">
        <f t="shared" si="88"/>
        <v>40.67</v>
      </c>
      <c r="R1443" s="5">
        <f t="shared" si="89"/>
        <v>14.28</v>
      </c>
      <c r="S1443" s="5">
        <f t="shared" si="90"/>
        <v>26.39</v>
      </c>
      <c r="T1443" s="7">
        <f t="shared" si="91"/>
        <v>0.64888123924268504</v>
      </c>
    </row>
    <row r="1444" spans="1:20" ht="15.6">
      <c r="A1444" s="2">
        <v>571</v>
      </c>
      <c r="B1444" s="3">
        <v>46225</v>
      </c>
      <c r="C1444" s="17">
        <f>YEAR(SalesDataTable[[#This Row],[Order Date]])</f>
        <v>2026</v>
      </c>
      <c r="D1444" s="19" t="str">
        <f>"Q"&amp;ROUNDUP(MONTH(SalesDataTable[[#This Row],[Order Date]])/3,0)</f>
        <v>Q3</v>
      </c>
      <c r="E1444" s="17">
        <f>MONTH(SalesDataTable[[#This Row],[Order Date]])</f>
        <v>7</v>
      </c>
      <c r="F1444" s="19" t="str">
        <f>TEXT(SalesDataTable[[#This Row],[Order Date]],"MMM")</f>
        <v>Jul</v>
      </c>
      <c r="G1444" s="4" t="s">
        <v>0</v>
      </c>
      <c r="H1444" s="4" t="s">
        <v>1</v>
      </c>
      <c r="I1444" s="4" t="s">
        <v>2</v>
      </c>
      <c r="J1444" s="4" t="s">
        <v>13</v>
      </c>
      <c r="K1444" s="4" t="s">
        <v>9</v>
      </c>
      <c r="L1444" s="4" t="s">
        <v>37</v>
      </c>
      <c r="M1444" s="8">
        <v>3</v>
      </c>
      <c r="N1444" s="5">
        <v>152.53</v>
      </c>
      <c r="O1444" s="6">
        <v>0</v>
      </c>
      <c r="P1444" s="5">
        <v>80.88</v>
      </c>
      <c r="Q1444" s="5">
        <f t="shared" si="88"/>
        <v>457.59000000000003</v>
      </c>
      <c r="R1444" s="5">
        <f t="shared" si="89"/>
        <v>242.64</v>
      </c>
      <c r="S1444" s="5">
        <f t="shared" si="90"/>
        <v>214.95000000000005</v>
      </c>
      <c r="T1444" s="7">
        <f t="shared" si="91"/>
        <v>0.46974365698551113</v>
      </c>
    </row>
    <row r="1445" spans="1:20" ht="15.6">
      <c r="A1445" s="2">
        <v>965</v>
      </c>
      <c r="B1445" s="3">
        <v>46225</v>
      </c>
      <c r="C1445" s="17">
        <f>YEAR(SalesDataTable[[#This Row],[Order Date]])</f>
        <v>2026</v>
      </c>
      <c r="D1445" s="19" t="str">
        <f>"Q"&amp;ROUNDUP(MONTH(SalesDataTable[[#This Row],[Order Date]])/3,0)</f>
        <v>Q3</v>
      </c>
      <c r="E1445" s="17">
        <f>MONTH(SalesDataTable[[#This Row],[Order Date]])</f>
        <v>7</v>
      </c>
      <c r="F1445" s="19" t="str">
        <f>TEXT(SalesDataTable[[#This Row],[Order Date]],"MMM")</f>
        <v>Jul</v>
      </c>
      <c r="G1445" s="4" t="s">
        <v>6</v>
      </c>
      <c r="H1445" s="4" t="s">
        <v>41</v>
      </c>
      <c r="I1445" s="4" t="s">
        <v>19</v>
      </c>
      <c r="J1445" s="4" t="s">
        <v>3</v>
      </c>
      <c r="K1445" s="4" t="s">
        <v>14</v>
      </c>
      <c r="L1445" s="4" t="s">
        <v>15</v>
      </c>
      <c r="M1445" s="8">
        <v>2</v>
      </c>
      <c r="N1445" s="5">
        <v>35.39</v>
      </c>
      <c r="O1445" s="6">
        <v>0.05</v>
      </c>
      <c r="P1445" s="5">
        <v>13.39</v>
      </c>
      <c r="Q1445" s="5">
        <f t="shared" si="88"/>
        <v>67.241</v>
      </c>
      <c r="R1445" s="5">
        <f t="shared" si="89"/>
        <v>26.78</v>
      </c>
      <c r="S1445" s="5">
        <f t="shared" si="90"/>
        <v>40.460999999999999</v>
      </c>
      <c r="T1445" s="7">
        <f t="shared" si="91"/>
        <v>0.60173108668818132</v>
      </c>
    </row>
    <row r="1446" spans="1:20" ht="15.6">
      <c r="A1446" s="2">
        <v>1504</v>
      </c>
      <c r="B1446" s="3">
        <v>46225</v>
      </c>
      <c r="C1446" s="17">
        <f>YEAR(SalesDataTable[[#This Row],[Order Date]])</f>
        <v>2026</v>
      </c>
      <c r="D1446" s="19" t="str">
        <f>"Q"&amp;ROUNDUP(MONTH(SalesDataTable[[#This Row],[Order Date]])/3,0)</f>
        <v>Q3</v>
      </c>
      <c r="E1446" s="17">
        <f>MONTH(SalesDataTable[[#This Row],[Order Date]])</f>
        <v>7</v>
      </c>
      <c r="F1446" s="19" t="str">
        <f>TEXT(SalesDataTable[[#This Row],[Order Date]],"MMM")</f>
        <v>Jul</v>
      </c>
      <c r="G1446" s="4" t="s">
        <v>20</v>
      </c>
      <c r="H1446" s="4" t="s">
        <v>21</v>
      </c>
      <c r="I1446" s="4" t="s">
        <v>2</v>
      </c>
      <c r="J1446" s="4" t="s">
        <v>3</v>
      </c>
      <c r="K1446" s="4" t="s">
        <v>9</v>
      </c>
      <c r="L1446" s="4" t="s">
        <v>10</v>
      </c>
      <c r="M1446" s="8">
        <v>5</v>
      </c>
      <c r="N1446" s="5">
        <v>93.35</v>
      </c>
      <c r="O1446" s="6">
        <v>0</v>
      </c>
      <c r="P1446" s="5">
        <v>46.31</v>
      </c>
      <c r="Q1446" s="5">
        <f t="shared" si="88"/>
        <v>466.75</v>
      </c>
      <c r="R1446" s="5">
        <f t="shared" si="89"/>
        <v>231.55</v>
      </c>
      <c r="S1446" s="5">
        <f t="shared" si="90"/>
        <v>235.2</v>
      </c>
      <c r="T1446" s="7">
        <f t="shared" si="91"/>
        <v>0.50391001606855912</v>
      </c>
    </row>
    <row r="1447" spans="1:20" ht="15.6">
      <c r="A1447" s="2">
        <v>2560</v>
      </c>
      <c r="B1447" s="3">
        <v>46225</v>
      </c>
      <c r="C1447" s="17">
        <f>YEAR(SalesDataTable[[#This Row],[Order Date]])</f>
        <v>2026</v>
      </c>
      <c r="D1447" s="19" t="str">
        <f>"Q"&amp;ROUNDUP(MONTH(SalesDataTable[[#This Row],[Order Date]])/3,0)</f>
        <v>Q3</v>
      </c>
      <c r="E1447" s="17">
        <f>MONTH(SalesDataTable[[#This Row],[Order Date]])</f>
        <v>7</v>
      </c>
      <c r="F1447" s="19" t="str">
        <f>TEXT(SalesDataTable[[#This Row],[Order Date]],"MMM")</f>
        <v>Jul</v>
      </c>
      <c r="G1447" s="4" t="s">
        <v>6</v>
      </c>
      <c r="H1447" s="4" t="s">
        <v>43</v>
      </c>
      <c r="I1447" s="4" t="s">
        <v>2</v>
      </c>
      <c r="J1447" s="4" t="s">
        <v>3</v>
      </c>
      <c r="K1447" s="4" t="s">
        <v>4</v>
      </c>
      <c r="L1447" s="4" t="s">
        <v>22</v>
      </c>
      <c r="M1447" s="8">
        <v>2</v>
      </c>
      <c r="N1447" s="5">
        <v>51.71</v>
      </c>
      <c r="O1447" s="6">
        <v>0</v>
      </c>
      <c r="P1447" s="5">
        <v>22.75</v>
      </c>
      <c r="Q1447" s="5">
        <f t="shared" si="88"/>
        <v>103.42</v>
      </c>
      <c r="R1447" s="5">
        <f t="shared" si="89"/>
        <v>45.5</v>
      </c>
      <c r="S1447" s="5">
        <f t="shared" si="90"/>
        <v>57.92</v>
      </c>
      <c r="T1447" s="7">
        <f t="shared" si="91"/>
        <v>0.5600464126861342</v>
      </c>
    </row>
    <row r="1448" spans="1:20" ht="15.6">
      <c r="A1448" s="2">
        <v>2758</v>
      </c>
      <c r="B1448" s="3">
        <v>46225</v>
      </c>
      <c r="C1448" s="17">
        <f>YEAR(SalesDataTable[[#This Row],[Order Date]])</f>
        <v>2026</v>
      </c>
      <c r="D1448" s="19" t="str">
        <f>"Q"&amp;ROUNDUP(MONTH(SalesDataTable[[#This Row],[Order Date]])/3,0)</f>
        <v>Q3</v>
      </c>
      <c r="E1448" s="17">
        <f>MONTH(SalesDataTable[[#This Row],[Order Date]])</f>
        <v>7</v>
      </c>
      <c r="F1448" s="19" t="str">
        <f>TEXT(SalesDataTable[[#This Row],[Order Date]],"MMM")</f>
        <v>Jul</v>
      </c>
      <c r="G1448" s="4" t="s">
        <v>0</v>
      </c>
      <c r="H1448" s="4" t="s">
        <v>1</v>
      </c>
      <c r="I1448" s="4" t="s">
        <v>2</v>
      </c>
      <c r="J1448" s="4" t="s">
        <v>13</v>
      </c>
      <c r="K1448" s="4" t="s">
        <v>4</v>
      </c>
      <c r="L1448" s="4" t="s">
        <v>26</v>
      </c>
      <c r="M1448" s="8">
        <v>1</v>
      </c>
      <c r="N1448" s="5">
        <v>39.86</v>
      </c>
      <c r="O1448" s="6">
        <v>0</v>
      </c>
      <c r="P1448" s="5">
        <v>16.53</v>
      </c>
      <c r="Q1448" s="5">
        <f t="shared" si="88"/>
        <v>39.86</v>
      </c>
      <c r="R1448" s="5">
        <f t="shared" si="89"/>
        <v>16.53</v>
      </c>
      <c r="S1448" s="5">
        <f t="shared" si="90"/>
        <v>23.33</v>
      </c>
      <c r="T1448" s="7">
        <f t="shared" si="91"/>
        <v>0.58529854490717503</v>
      </c>
    </row>
    <row r="1449" spans="1:20" ht="15.6">
      <c r="A1449" s="2">
        <v>4030</v>
      </c>
      <c r="B1449" s="3">
        <v>46225</v>
      </c>
      <c r="C1449" s="17">
        <f>YEAR(SalesDataTable[[#This Row],[Order Date]])</f>
        <v>2026</v>
      </c>
      <c r="D1449" s="19" t="str">
        <f>"Q"&amp;ROUNDUP(MONTH(SalesDataTable[[#This Row],[Order Date]])/3,0)</f>
        <v>Q3</v>
      </c>
      <c r="E1449" s="17">
        <f>MONTH(SalesDataTable[[#This Row],[Order Date]])</f>
        <v>7</v>
      </c>
      <c r="F1449" s="19" t="str">
        <f>TEXT(SalesDataTable[[#This Row],[Order Date]],"MMM")</f>
        <v>Jul</v>
      </c>
      <c r="G1449" s="4" t="s">
        <v>20</v>
      </c>
      <c r="H1449" s="4" t="s">
        <v>33</v>
      </c>
      <c r="I1449" s="4" t="s">
        <v>2</v>
      </c>
      <c r="J1449" s="4" t="s">
        <v>13</v>
      </c>
      <c r="K1449" s="4" t="s">
        <v>23</v>
      </c>
      <c r="L1449" s="4" t="s">
        <v>40</v>
      </c>
      <c r="M1449" s="8">
        <v>2</v>
      </c>
      <c r="N1449" s="5">
        <v>83.71</v>
      </c>
      <c r="O1449" s="6">
        <v>0</v>
      </c>
      <c r="P1449" s="5">
        <v>39.29</v>
      </c>
      <c r="Q1449" s="5">
        <f t="shared" si="88"/>
        <v>167.42</v>
      </c>
      <c r="R1449" s="5">
        <f t="shared" si="89"/>
        <v>78.58</v>
      </c>
      <c r="S1449" s="5">
        <f t="shared" si="90"/>
        <v>88.839999999999989</v>
      </c>
      <c r="T1449" s="7">
        <f t="shared" si="91"/>
        <v>0.53064150041811009</v>
      </c>
    </row>
    <row r="1450" spans="1:20" ht="15.6">
      <c r="A1450" s="2">
        <v>4337</v>
      </c>
      <c r="B1450" s="3">
        <v>46225</v>
      </c>
      <c r="C1450" s="17">
        <f>YEAR(SalesDataTable[[#This Row],[Order Date]])</f>
        <v>2026</v>
      </c>
      <c r="D1450" s="19" t="str">
        <f>"Q"&amp;ROUNDUP(MONTH(SalesDataTable[[#This Row],[Order Date]])/3,0)</f>
        <v>Q3</v>
      </c>
      <c r="E1450" s="17">
        <f>MONTH(SalesDataTable[[#This Row],[Order Date]])</f>
        <v>7</v>
      </c>
      <c r="F1450" s="19" t="str">
        <f>TEXT(SalesDataTable[[#This Row],[Order Date]],"MMM")</f>
        <v>Jul</v>
      </c>
      <c r="G1450" s="4" t="s">
        <v>6</v>
      </c>
      <c r="H1450" s="4" t="s">
        <v>49</v>
      </c>
      <c r="I1450" s="4" t="s">
        <v>19</v>
      </c>
      <c r="J1450" s="4" t="s">
        <v>13</v>
      </c>
      <c r="K1450" s="4" t="s">
        <v>14</v>
      </c>
      <c r="L1450" s="4" t="s">
        <v>32</v>
      </c>
      <c r="M1450" s="8">
        <v>1</v>
      </c>
      <c r="N1450" s="5">
        <v>47.62</v>
      </c>
      <c r="O1450" s="6">
        <v>0</v>
      </c>
      <c r="P1450" s="5">
        <v>17.82</v>
      </c>
      <c r="Q1450" s="5">
        <f t="shared" si="88"/>
        <v>47.62</v>
      </c>
      <c r="R1450" s="5">
        <f t="shared" si="89"/>
        <v>17.82</v>
      </c>
      <c r="S1450" s="5">
        <f t="shared" si="90"/>
        <v>29.799999999999997</v>
      </c>
      <c r="T1450" s="7">
        <f t="shared" si="91"/>
        <v>0.62578748425031494</v>
      </c>
    </row>
    <row r="1451" spans="1:20" ht="15.6">
      <c r="A1451" s="2">
        <v>5129</v>
      </c>
      <c r="B1451" s="3">
        <v>46225</v>
      </c>
      <c r="C1451" s="17">
        <f>YEAR(SalesDataTable[[#This Row],[Order Date]])</f>
        <v>2026</v>
      </c>
      <c r="D1451" s="19" t="str">
        <f>"Q"&amp;ROUNDUP(MONTH(SalesDataTable[[#This Row],[Order Date]])/3,0)</f>
        <v>Q3</v>
      </c>
      <c r="E1451" s="17">
        <f>MONTH(SalesDataTable[[#This Row],[Order Date]])</f>
        <v>7</v>
      </c>
      <c r="F1451" s="19" t="str">
        <f>TEXT(SalesDataTable[[#This Row],[Order Date]],"MMM")</f>
        <v>Jul</v>
      </c>
      <c r="G1451" s="4" t="s">
        <v>6</v>
      </c>
      <c r="H1451" s="4" t="s">
        <v>43</v>
      </c>
      <c r="I1451" s="4" t="s">
        <v>2</v>
      </c>
      <c r="J1451" s="4" t="s">
        <v>3</v>
      </c>
      <c r="K1451" s="4" t="s">
        <v>4</v>
      </c>
      <c r="L1451" s="4" t="s">
        <v>5</v>
      </c>
      <c r="M1451" s="8">
        <v>1</v>
      </c>
      <c r="N1451" s="5">
        <v>80.05</v>
      </c>
      <c r="O1451" s="6">
        <v>0.05</v>
      </c>
      <c r="P1451" s="5">
        <v>43.81</v>
      </c>
      <c r="Q1451" s="5">
        <f t="shared" si="88"/>
        <v>76.047499999999999</v>
      </c>
      <c r="R1451" s="5">
        <f t="shared" si="89"/>
        <v>43.81</v>
      </c>
      <c r="S1451" s="5">
        <f t="shared" si="90"/>
        <v>32.237499999999997</v>
      </c>
      <c r="T1451" s="7">
        <f t="shared" si="91"/>
        <v>0.42391268615010352</v>
      </c>
    </row>
    <row r="1452" spans="1:20" ht="15.6">
      <c r="A1452" s="2">
        <v>81</v>
      </c>
      <c r="B1452" s="3">
        <v>46226</v>
      </c>
      <c r="C1452" s="17">
        <f>YEAR(SalesDataTable[[#This Row],[Order Date]])</f>
        <v>2026</v>
      </c>
      <c r="D1452" s="19" t="str">
        <f>"Q"&amp;ROUNDUP(MONTH(SalesDataTable[[#This Row],[Order Date]])/3,0)</f>
        <v>Q3</v>
      </c>
      <c r="E1452" s="17">
        <f>MONTH(SalesDataTable[[#This Row],[Order Date]])</f>
        <v>7</v>
      </c>
      <c r="F1452" s="19" t="str">
        <f>TEXT(SalesDataTable[[#This Row],[Order Date]],"MMM")</f>
        <v>Jul</v>
      </c>
      <c r="G1452" s="4" t="s">
        <v>20</v>
      </c>
      <c r="H1452" s="4" t="s">
        <v>33</v>
      </c>
      <c r="I1452" s="4" t="s">
        <v>19</v>
      </c>
      <c r="J1452" s="4" t="s">
        <v>3</v>
      </c>
      <c r="K1452" s="4" t="s">
        <v>34</v>
      </c>
      <c r="L1452" s="4" t="s">
        <v>45</v>
      </c>
      <c r="M1452" s="8">
        <v>1</v>
      </c>
      <c r="N1452" s="5">
        <v>51.82</v>
      </c>
      <c r="O1452" s="6">
        <v>0</v>
      </c>
      <c r="P1452" s="5">
        <v>21.43</v>
      </c>
      <c r="Q1452" s="5">
        <f t="shared" si="88"/>
        <v>51.82</v>
      </c>
      <c r="R1452" s="5">
        <f t="shared" si="89"/>
        <v>21.43</v>
      </c>
      <c r="S1452" s="5">
        <f t="shared" si="90"/>
        <v>30.39</v>
      </c>
      <c r="T1452" s="7">
        <f t="shared" si="91"/>
        <v>0.58645310690852959</v>
      </c>
    </row>
    <row r="1453" spans="1:20" ht="15.6">
      <c r="A1453" s="2">
        <v>493</v>
      </c>
      <c r="B1453" s="3">
        <v>46226</v>
      </c>
      <c r="C1453" s="17">
        <f>YEAR(SalesDataTable[[#This Row],[Order Date]])</f>
        <v>2026</v>
      </c>
      <c r="D1453" s="19" t="str">
        <f>"Q"&amp;ROUNDUP(MONTH(SalesDataTable[[#This Row],[Order Date]])/3,0)</f>
        <v>Q3</v>
      </c>
      <c r="E1453" s="17">
        <f>MONTH(SalesDataTable[[#This Row],[Order Date]])</f>
        <v>7</v>
      </c>
      <c r="F1453" s="19" t="str">
        <f>TEXT(SalesDataTable[[#This Row],[Order Date]],"MMM")</f>
        <v>Jul</v>
      </c>
      <c r="G1453" s="4" t="s">
        <v>6</v>
      </c>
      <c r="H1453" s="4" t="s">
        <v>41</v>
      </c>
      <c r="I1453" s="4" t="s">
        <v>2</v>
      </c>
      <c r="J1453" s="4" t="s">
        <v>16</v>
      </c>
      <c r="K1453" s="4" t="s">
        <v>14</v>
      </c>
      <c r="L1453" s="4" t="s">
        <v>48</v>
      </c>
      <c r="M1453" s="8">
        <v>4</v>
      </c>
      <c r="N1453" s="5">
        <v>161.28</v>
      </c>
      <c r="O1453" s="6">
        <v>0.15</v>
      </c>
      <c r="P1453" s="5">
        <v>89.2</v>
      </c>
      <c r="Q1453" s="5">
        <f t="shared" si="88"/>
        <v>548.35199999999998</v>
      </c>
      <c r="R1453" s="5">
        <f t="shared" si="89"/>
        <v>356.8</v>
      </c>
      <c r="S1453" s="5">
        <f t="shared" si="90"/>
        <v>191.55199999999996</v>
      </c>
      <c r="T1453" s="7">
        <f t="shared" si="91"/>
        <v>0.3493230625583566</v>
      </c>
    </row>
    <row r="1454" spans="1:20" ht="15.6">
      <c r="A1454" s="2">
        <v>613</v>
      </c>
      <c r="B1454" s="3">
        <v>46226</v>
      </c>
      <c r="C1454" s="17">
        <f>YEAR(SalesDataTable[[#This Row],[Order Date]])</f>
        <v>2026</v>
      </c>
      <c r="D1454" s="19" t="str">
        <f>"Q"&amp;ROUNDUP(MONTH(SalesDataTable[[#This Row],[Order Date]])/3,0)</f>
        <v>Q3</v>
      </c>
      <c r="E1454" s="17">
        <f>MONTH(SalesDataTable[[#This Row],[Order Date]])</f>
        <v>7</v>
      </c>
      <c r="F1454" s="19" t="str">
        <f>TEXT(SalesDataTable[[#This Row],[Order Date]],"MMM")</f>
        <v>Jul</v>
      </c>
      <c r="G1454" s="4" t="s">
        <v>0</v>
      </c>
      <c r="H1454" s="4" t="s">
        <v>1</v>
      </c>
      <c r="I1454" s="4" t="s">
        <v>2</v>
      </c>
      <c r="J1454" s="4" t="s">
        <v>13</v>
      </c>
      <c r="K1454" s="4" t="s">
        <v>4</v>
      </c>
      <c r="L1454" s="4" t="s">
        <v>26</v>
      </c>
      <c r="M1454" s="8">
        <v>1</v>
      </c>
      <c r="N1454" s="5">
        <v>39.86</v>
      </c>
      <c r="O1454" s="6">
        <v>0.05</v>
      </c>
      <c r="P1454" s="5">
        <v>16.989999999999998</v>
      </c>
      <c r="Q1454" s="5">
        <f t="shared" si="88"/>
        <v>37.866999999999997</v>
      </c>
      <c r="R1454" s="5">
        <f t="shared" si="89"/>
        <v>16.989999999999998</v>
      </c>
      <c r="S1454" s="5">
        <f t="shared" si="90"/>
        <v>20.876999999999999</v>
      </c>
      <c r="T1454" s="7">
        <f t="shared" si="91"/>
        <v>0.55132437214461139</v>
      </c>
    </row>
    <row r="1455" spans="1:20" ht="15.6">
      <c r="A1455" s="2">
        <v>958</v>
      </c>
      <c r="B1455" s="3">
        <v>46226</v>
      </c>
      <c r="C1455" s="17">
        <f>YEAR(SalesDataTable[[#This Row],[Order Date]])</f>
        <v>2026</v>
      </c>
      <c r="D1455" s="19" t="str">
        <f>"Q"&amp;ROUNDUP(MONTH(SalesDataTable[[#This Row],[Order Date]])/3,0)</f>
        <v>Q3</v>
      </c>
      <c r="E1455" s="17">
        <f>MONTH(SalesDataTable[[#This Row],[Order Date]])</f>
        <v>7</v>
      </c>
      <c r="F1455" s="19" t="str">
        <f>TEXT(SalesDataTable[[#This Row],[Order Date]],"MMM")</f>
        <v>Jul</v>
      </c>
      <c r="G1455" s="4" t="s">
        <v>20</v>
      </c>
      <c r="H1455" s="4" t="s">
        <v>33</v>
      </c>
      <c r="I1455" s="4" t="s">
        <v>28</v>
      </c>
      <c r="J1455" s="4" t="s">
        <v>13</v>
      </c>
      <c r="K1455" s="4" t="s">
        <v>4</v>
      </c>
      <c r="L1455" s="4" t="s">
        <v>30</v>
      </c>
      <c r="M1455" s="8">
        <v>6</v>
      </c>
      <c r="N1455" s="5">
        <v>102.96</v>
      </c>
      <c r="O1455" s="6">
        <v>0.05</v>
      </c>
      <c r="P1455" s="5">
        <v>51.74</v>
      </c>
      <c r="Q1455" s="5">
        <f t="shared" si="88"/>
        <v>586.87199999999996</v>
      </c>
      <c r="R1455" s="5">
        <f t="shared" si="89"/>
        <v>310.44</v>
      </c>
      <c r="S1455" s="5">
        <f t="shared" si="90"/>
        <v>276.43199999999996</v>
      </c>
      <c r="T1455" s="7">
        <f t="shared" si="91"/>
        <v>0.47102604997341835</v>
      </c>
    </row>
    <row r="1456" spans="1:20" ht="15.6">
      <c r="A1456" s="2">
        <v>1270</v>
      </c>
      <c r="B1456" s="3">
        <v>46226</v>
      </c>
      <c r="C1456" s="17">
        <f>YEAR(SalesDataTable[[#This Row],[Order Date]])</f>
        <v>2026</v>
      </c>
      <c r="D1456" s="19" t="str">
        <f>"Q"&amp;ROUNDUP(MONTH(SalesDataTable[[#This Row],[Order Date]])/3,0)</f>
        <v>Q3</v>
      </c>
      <c r="E1456" s="17">
        <f>MONTH(SalesDataTable[[#This Row],[Order Date]])</f>
        <v>7</v>
      </c>
      <c r="F1456" s="19" t="str">
        <f>TEXT(SalesDataTable[[#This Row],[Order Date]],"MMM")</f>
        <v>Jul</v>
      </c>
      <c r="G1456" s="4" t="s">
        <v>6</v>
      </c>
      <c r="H1456" s="4" t="s">
        <v>43</v>
      </c>
      <c r="I1456" s="4" t="s">
        <v>28</v>
      </c>
      <c r="J1456" s="4" t="s">
        <v>3</v>
      </c>
      <c r="K1456" s="4" t="s">
        <v>9</v>
      </c>
      <c r="L1456" s="4" t="s">
        <v>10</v>
      </c>
      <c r="M1456" s="8">
        <v>1</v>
      </c>
      <c r="N1456" s="5">
        <v>94.04</v>
      </c>
      <c r="O1456" s="6">
        <v>0</v>
      </c>
      <c r="P1456" s="5">
        <v>44.88</v>
      </c>
      <c r="Q1456" s="5">
        <f t="shared" si="88"/>
        <v>94.04</v>
      </c>
      <c r="R1456" s="5">
        <f t="shared" si="89"/>
        <v>44.88</v>
      </c>
      <c r="S1456" s="5">
        <f t="shared" si="90"/>
        <v>49.160000000000004</v>
      </c>
      <c r="T1456" s="7">
        <f t="shared" si="91"/>
        <v>0.52275627392598889</v>
      </c>
    </row>
    <row r="1457" spans="1:20" ht="15.6">
      <c r="A1457" s="2">
        <v>1513</v>
      </c>
      <c r="B1457" s="3">
        <v>46226</v>
      </c>
      <c r="C1457" s="17">
        <f>YEAR(SalesDataTable[[#This Row],[Order Date]])</f>
        <v>2026</v>
      </c>
      <c r="D1457" s="19" t="str">
        <f>"Q"&amp;ROUNDUP(MONTH(SalesDataTable[[#This Row],[Order Date]])/3,0)</f>
        <v>Q3</v>
      </c>
      <c r="E1457" s="17">
        <f>MONTH(SalesDataTable[[#This Row],[Order Date]])</f>
        <v>7</v>
      </c>
      <c r="F1457" s="19" t="str">
        <f>TEXT(SalesDataTable[[#This Row],[Order Date]],"MMM")</f>
        <v>Jul</v>
      </c>
      <c r="G1457" s="4" t="s">
        <v>20</v>
      </c>
      <c r="H1457" s="4" t="s">
        <v>33</v>
      </c>
      <c r="I1457" s="4" t="s">
        <v>2</v>
      </c>
      <c r="J1457" s="4" t="s">
        <v>13</v>
      </c>
      <c r="K1457" s="4" t="s">
        <v>9</v>
      </c>
      <c r="L1457" s="4" t="s">
        <v>46</v>
      </c>
      <c r="M1457" s="8">
        <v>2</v>
      </c>
      <c r="N1457" s="5">
        <v>70.790000000000006</v>
      </c>
      <c r="O1457" s="6">
        <v>0</v>
      </c>
      <c r="P1457" s="5">
        <v>32.44</v>
      </c>
      <c r="Q1457" s="5">
        <f t="shared" si="88"/>
        <v>141.58000000000001</v>
      </c>
      <c r="R1457" s="5">
        <f t="shared" si="89"/>
        <v>64.88</v>
      </c>
      <c r="S1457" s="5">
        <f t="shared" si="90"/>
        <v>76.700000000000017</v>
      </c>
      <c r="T1457" s="7">
        <f t="shared" si="91"/>
        <v>0.541743184065546</v>
      </c>
    </row>
    <row r="1458" spans="1:20" ht="15.6">
      <c r="A1458" s="2">
        <v>2009</v>
      </c>
      <c r="B1458" s="3">
        <v>46226</v>
      </c>
      <c r="C1458" s="17">
        <f>YEAR(SalesDataTable[[#This Row],[Order Date]])</f>
        <v>2026</v>
      </c>
      <c r="D1458" s="19" t="str">
        <f>"Q"&amp;ROUNDUP(MONTH(SalesDataTable[[#This Row],[Order Date]])/3,0)</f>
        <v>Q3</v>
      </c>
      <c r="E1458" s="17">
        <f>MONTH(SalesDataTable[[#This Row],[Order Date]])</f>
        <v>7</v>
      </c>
      <c r="F1458" s="19" t="str">
        <f>TEXT(SalesDataTable[[#This Row],[Order Date]],"MMM")</f>
        <v>Jul</v>
      </c>
      <c r="G1458" s="4" t="s">
        <v>11</v>
      </c>
      <c r="H1458" s="4" t="s">
        <v>39</v>
      </c>
      <c r="I1458" s="4" t="s">
        <v>2</v>
      </c>
      <c r="J1458" s="4" t="s">
        <v>13</v>
      </c>
      <c r="K1458" s="4" t="s">
        <v>14</v>
      </c>
      <c r="L1458" s="4" t="s">
        <v>32</v>
      </c>
      <c r="M1458" s="8">
        <v>2</v>
      </c>
      <c r="N1458" s="5">
        <v>46.41</v>
      </c>
      <c r="O1458" s="6">
        <v>0</v>
      </c>
      <c r="P1458" s="5">
        <v>18.600000000000001</v>
      </c>
      <c r="Q1458" s="5">
        <f t="shared" si="88"/>
        <v>92.82</v>
      </c>
      <c r="R1458" s="5">
        <f t="shared" si="89"/>
        <v>37.200000000000003</v>
      </c>
      <c r="S1458" s="5">
        <f t="shared" si="90"/>
        <v>55.61999999999999</v>
      </c>
      <c r="T1458" s="7">
        <f t="shared" si="91"/>
        <v>0.59922430510665803</v>
      </c>
    </row>
    <row r="1459" spans="1:20" ht="15.6">
      <c r="A1459" s="2">
        <v>2838</v>
      </c>
      <c r="B1459" s="3">
        <v>46226</v>
      </c>
      <c r="C1459" s="17">
        <f>YEAR(SalesDataTable[[#This Row],[Order Date]])</f>
        <v>2026</v>
      </c>
      <c r="D1459" s="19" t="str">
        <f>"Q"&amp;ROUNDUP(MONTH(SalesDataTable[[#This Row],[Order Date]])/3,0)</f>
        <v>Q3</v>
      </c>
      <c r="E1459" s="17">
        <f>MONTH(SalesDataTable[[#This Row],[Order Date]])</f>
        <v>7</v>
      </c>
      <c r="F1459" s="19" t="str">
        <f>TEXT(SalesDataTable[[#This Row],[Order Date]],"MMM")</f>
        <v>Jul</v>
      </c>
      <c r="G1459" s="4" t="s">
        <v>20</v>
      </c>
      <c r="H1459" s="4" t="s">
        <v>47</v>
      </c>
      <c r="I1459" s="4" t="s">
        <v>28</v>
      </c>
      <c r="J1459" s="4" t="s">
        <v>13</v>
      </c>
      <c r="K1459" s="4" t="s">
        <v>9</v>
      </c>
      <c r="L1459" s="4" t="s">
        <v>46</v>
      </c>
      <c r="M1459" s="8">
        <v>1</v>
      </c>
      <c r="N1459" s="5">
        <v>69.75</v>
      </c>
      <c r="O1459" s="6">
        <v>0</v>
      </c>
      <c r="P1459" s="5">
        <v>33.299999999999997</v>
      </c>
      <c r="Q1459" s="5">
        <f t="shared" si="88"/>
        <v>69.75</v>
      </c>
      <c r="R1459" s="5">
        <f t="shared" si="89"/>
        <v>33.299999999999997</v>
      </c>
      <c r="S1459" s="5">
        <f t="shared" si="90"/>
        <v>36.450000000000003</v>
      </c>
      <c r="T1459" s="7">
        <f t="shared" si="91"/>
        <v>0.52258064516129032</v>
      </c>
    </row>
    <row r="1460" spans="1:20" ht="15.6">
      <c r="A1460" s="2">
        <v>3730</v>
      </c>
      <c r="B1460" s="3">
        <v>46226</v>
      </c>
      <c r="C1460" s="17">
        <f>YEAR(SalesDataTable[[#This Row],[Order Date]])</f>
        <v>2026</v>
      </c>
      <c r="D1460" s="19" t="str">
        <f>"Q"&amp;ROUNDUP(MONTH(SalesDataTable[[#This Row],[Order Date]])/3,0)</f>
        <v>Q3</v>
      </c>
      <c r="E1460" s="17">
        <f>MONTH(SalesDataTable[[#This Row],[Order Date]])</f>
        <v>7</v>
      </c>
      <c r="F1460" s="19" t="str">
        <f>TEXT(SalesDataTable[[#This Row],[Order Date]],"MMM")</f>
        <v>Jul</v>
      </c>
      <c r="G1460" s="4" t="s">
        <v>0</v>
      </c>
      <c r="H1460" s="4" t="s">
        <v>50</v>
      </c>
      <c r="I1460" s="4" t="s">
        <v>19</v>
      </c>
      <c r="J1460" s="4" t="s">
        <v>16</v>
      </c>
      <c r="K1460" s="4" t="s">
        <v>4</v>
      </c>
      <c r="L1460" s="4" t="s">
        <v>26</v>
      </c>
      <c r="M1460" s="8">
        <v>3</v>
      </c>
      <c r="N1460" s="5">
        <v>40.81</v>
      </c>
      <c r="O1460" s="6">
        <v>0</v>
      </c>
      <c r="P1460" s="5">
        <v>16.86</v>
      </c>
      <c r="Q1460" s="5">
        <f t="shared" si="88"/>
        <v>122.43</v>
      </c>
      <c r="R1460" s="5">
        <f t="shared" si="89"/>
        <v>50.58</v>
      </c>
      <c r="S1460" s="5">
        <f t="shared" si="90"/>
        <v>71.850000000000009</v>
      </c>
      <c r="T1460" s="7">
        <f t="shared" si="91"/>
        <v>0.58686596422445481</v>
      </c>
    </row>
    <row r="1461" spans="1:20" ht="15.6">
      <c r="A1461" s="2">
        <v>4287</v>
      </c>
      <c r="B1461" s="3">
        <v>46226</v>
      </c>
      <c r="C1461" s="17">
        <f>YEAR(SalesDataTable[[#This Row],[Order Date]])</f>
        <v>2026</v>
      </c>
      <c r="D1461" s="19" t="str">
        <f>"Q"&amp;ROUNDUP(MONTH(SalesDataTable[[#This Row],[Order Date]])/3,0)</f>
        <v>Q3</v>
      </c>
      <c r="E1461" s="17">
        <f>MONTH(SalesDataTable[[#This Row],[Order Date]])</f>
        <v>7</v>
      </c>
      <c r="F1461" s="19" t="str">
        <f>TEXT(SalesDataTable[[#This Row],[Order Date]],"MMM")</f>
        <v>Jul</v>
      </c>
      <c r="G1461" s="4" t="s">
        <v>20</v>
      </c>
      <c r="H1461" s="4" t="s">
        <v>33</v>
      </c>
      <c r="I1461" s="4" t="s">
        <v>28</v>
      </c>
      <c r="J1461" s="4" t="s">
        <v>3</v>
      </c>
      <c r="K1461" s="4" t="s">
        <v>9</v>
      </c>
      <c r="L1461" s="4" t="s">
        <v>37</v>
      </c>
      <c r="M1461" s="8">
        <v>5</v>
      </c>
      <c r="N1461" s="5">
        <v>156.69</v>
      </c>
      <c r="O1461" s="6">
        <v>0</v>
      </c>
      <c r="P1461" s="5">
        <v>80.489999999999995</v>
      </c>
      <c r="Q1461" s="5">
        <f t="shared" si="88"/>
        <v>783.45</v>
      </c>
      <c r="R1461" s="5">
        <f t="shared" si="89"/>
        <v>402.45</v>
      </c>
      <c r="S1461" s="5">
        <f t="shared" si="90"/>
        <v>381.00000000000006</v>
      </c>
      <c r="T1461" s="7">
        <f t="shared" si="91"/>
        <v>0.48631054949262881</v>
      </c>
    </row>
    <row r="1462" spans="1:20" ht="15.6">
      <c r="A1462" s="2">
        <v>4297</v>
      </c>
      <c r="B1462" s="3">
        <v>46226</v>
      </c>
      <c r="C1462" s="17">
        <f>YEAR(SalesDataTable[[#This Row],[Order Date]])</f>
        <v>2026</v>
      </c>
      <c r="D1462" s="19" t="str">
        <f>"Q"&amp;ROUNDUP(MONTH(SalesDataTable[[#This Row],[Order Date]])/3,0)</f>
        <v>Q3</v>
      </c>
      <c r="E1462" s="17">
        <f>MONTH(SalesDataTable[[#This Row],[Order Date]])</f>
        <v>7</v>
      </c>
      <c r="F1462" s="19" t="str">
        <f>TEXT(SalesDataTable[[#This Row],[Order Date]],"MMM")</f>
        <v>Jul</v>
      </c>
      <c r="G1462" s="4" t="s">
        <v>6</v>
      </c>
      <c r="H1462" s="4" t="s">
        <v>27</v>
      </c>
      <c r="I1462" s="4" t="s">
        <v>28</v>
      </c>
      <c r="J1462" s="4" t="s">
        <v>3</v>
      </c>
      <c r="K1462" s="4" t="s">
        <v>14</v>
      </c>
      <c r="L1462" s="4" t="s">
        <v>48</v>
      </c>
      <c r="M1462" s="8">
        <v>1</v>
      </c>
      <c r="N1462" s="5">
        <v>168.59</v>
      </c>
      <c r="O1462" s="6">
        <v>0.1</v>
      </c>
      <c r="P1462" s="5">
        <v>88.8</v>
      </c>
      <c r="Q1462" s="5">
        <f t="shared" si="88"/>
        <v>151.73099999999999</v>
      </c>
      <c r="R1462" s="5">
        <f t="shared" si="89"/>
        <v>88.8</v>
      </c>
      <c r="S1462" s="5">
        <f t="shared" si="90"/>
        <v>62.930999999999997</v>
      </c>
      <c r="T1462" s="7">
        <f t="shared" si="91"/>
        <v>0.41475374181940405</v>
      </c>
    </row>
    <row r="1463" spans="1:20" ht="15.6">
      <c r="A1463" s="2">
        <v>5118</v>
      </c>
      <c r="B1463" s="3">
        <v>46226</v>
      </c>
      <c r="C1463" s="17">
        <f>YEAR(SalesDataTable[[#This Row],[Order Date]])</f>
        <v>2026</v>
      </c>
      <c r="D1463" s="19" t="str">
        <f>"Q"&amp;ROUNDUP(MONTH(SalesDataTable[[#This Row],[Order Date]])/3,0)</f>
        <v>Q3</v>
      </c>
      <c r="E1463" s="17">
        <f>MONTH(SalesDataTable[[#This Row],[Order Date]])</f>
        <v>7</v>
      </c>
      <c r="F1463" s="19" t="str">
        <f>TEXT(SalesDataTable[[#This Row],[Order Date]],"MMM")</f>
        <v>Jul</v>
      </c>
      <c r="G1463" s="4" t="s">
        <v>6</v>
      </c>
      <c r="H1463" s="4" t="s">
        <v>43</v>
      </c>
      <c r="I1463" s="4" t="s">
        <v>2</v>
      </c>
      <c r="J1463" s="4" t="s">
        <v>16</v>
      </c>
      <c r="K1463" s="4" t="s">
        <v>14</v>
      </c>
      <c r="L1463" s="4" t="s">
        <v>15</v>
      </c>
      <c r="M1463" s="8">
        <v>5</v>
      </c>
      <c r="N1463" s="5">
        <v>36.880000000000003</v>
      </c>
      <c r="O1463" s="6">
        <v>0.1</v>
      </c>
      <c r="P1463" s="5">
        <v>13.76</v>
      </c>
      <c r="Q1463" s="5">
        <f t="shared" si="88"/>
        <v>165.96</v>
      </c>
      <c r="R1463" s="5">
        <f t="shared" si="89"/>
        <v>68.8</v>
      </c>
      <c r="S1463" s="5">
        <f t="shared" si="90"/>
        <v>97.160000000000011</v>
      </c>
      <c r="T1463" s="7">
        <f t="shared" si="91"/>
        <v>0.58544227524704751</v>
      </c>
    </row>
    <row r="1464" spans="1:20" ht="15.6">
      <c r="A1464" s="2">
        <v>363</v>
      </c>
      <c r="B1464" s="3">
        <v>46227</v>
      </c>
      <c r="C1464" s="17">
        <f>YEAR(SalesDataTable[[#This Row],[Order Date]])</f>
        <v>2026</v>
      </c>
      <c r="D1464" s="19" t="str">
        <f>"Q"&amp;ROUNDUP(MONTH(SalesDataTable[[#This Row],[Order Date]])/3,0)</f>
        <v>Q3</v>
      </c>
      <c r="E1464" s="17">
        <f>MONTH(SalesDataTable[[#This Row],[Order Date]])</f>
        <v>7</v>
      </c>
      <c r="F1464" s="19" t="str">
        <f>TEXT(SalesDataTable[[#This Row],[Order Date]],"MMM")</f>
        <v>Jul</v>
      </c>
      <c r="G1464" s="4" t="s">
        <v>0</v>
      </c>
      <c r="H1464" s="4" t="s">
        <v>1</v>
      </c>
      <c r="I1464" s="4" t="s">
        <v>8</v>
      </c>
      <c r="J1464" s="4" t="s">
        <v>16</v>
      </c>
      <c r="K1464" s="4" t="s">
        <v>14</v>
      </c>
      <c r="L1464" s="4" t="s">
        <v>44</v>
      </c>
      <c r="M1464" s="8">
        <v>8</v>
      </c>
      <c r="N1464" s="5">
        <v>136.13</v>
      </c>
      <c r="O1464" s="6">
        <v>0.1</v>
      </c>
      <c r="P1464" s="5">
        <v>66.55</v>
      </c>
      <c r="Q1464" s="5">
        <f t="shared" si="88"/>
        <v>980.13599999999997</v>
      </c>
      <c r="R1464" s="5">
        <f t="shared" si="89"/>
        <v>532.4</v>
      </c>
      <c r="S1464" s="5">
        <f t="shared" si="90"/>
        <v>447.73599999999999</v>
      </c>
      <c r="T1464" s="7">
        <f t="shared" si="91"/>
        <v>0.45681007533648393</v>
      </c>
    </row>
    <row r="1465" spans="1:20" ht="15.6">
      <c r="A1465" s="2">
        <v>4243</v>
      </c>
      <c r="B1465" s="3">
        <v>46227</v>
      </c>
      <c r="C1465" s="17">
        <f>YEAR(SalesDataTable[[#This Row],[Order Date]])</f>
        <v>2026</v>
      </c>
      <c r="D1465" s="19" t="str">
        <f>"Q"&amp;ROUNDUP(MONTH(SalesDataTable[[#This Row],[Order Date]])/3,0)</f>
        <v>Q3</v>
      </c>
      <c r="E1465" s="17">
        <f>MONTH(SalesDataTable[[#This Row],[Order Date]])</f>
        <v>7</v>
      </c>
      <c r="F1465" s="19" t="str">
        <f>TEXT(SalesDataTable[[#This Row],[Order Date]],"MMM")</f>
        <v>Jul</v>
      </c>
      <c r="G1465" s="4" t="s">
        <v>6</v>
      </c>
      <c r="H1465" s="4" t="s">
        <v>49</v>
      </c>
      <c r="I1465" s="4" t="s">
        <v>28</v>
      </c>
      <c r="J1465" s="4" t="s">
        <v>3</v>
      </c>
      <c r="K1465" s="4" t="s">
        <v>4</v>
      </c>
      <c r="L1465" s="4" t="s">
        <v>26</v>
      </c>
      <c r="M1465" s="8">
        <v>2</v>
      </c>
      <c r="N1465" s="5">
        <v>40.479999999999997</v>
      </c>
      <c r="O1465" s="6">
        <v>0.05</v>
      </c>
      <c r="P1465" s="5">
        <v>16.93</v>
      </c>
      <c r="Q1465" s="5">
        <f t="shared" si="88"/>
        <v>76.911999999999992</v>
      </c>
      <c r="R1465" s="5">
        <f t="shared" si="89"/>
        <v>33.86</v>
      </c>
      <c r="S1465" s="5">
        <f t="shared" si="90"/>
        <v>43.051999999999992</v>
      </c>
      <c r="T1465" s="7">
        <f t="shared" si="91"/>
        <v>0.5597566049511129</v>
      </c>
    </row>
    <row r="1466" spans="1:20" ht="15.6">
      <c r="A1466" s="2">
        <v>4348</v>
      </c>
      <c r="B1466" s="3">
        <v>46227</v>
      </c>
      <c r="C1466" s="17">
        <f>YEAR(SalesDataTable[[#This Row],[Order Date]])</f>
        <v>2026</v>
      </c>
      <c r="D1466" s="19" t="str">
        <f>"Q"&amp;ROUNDUP(MONTH(SalesDataTable[[#This Row],[Order Date]])/3,0)</f>
        <v>Q3</v>
      </c>
      <c r="E1466" s="17">
        <f>MONTH(SalesDataTable[[#This Row],[Order Date]])</f>
        <v>7</v>
      </c>
      <c r="F1466" s="19" t="str">
        <f>TEXT(SalesDataTable[[#This Row],[Order Date]],"MMM")</f>
        <v>Jul</v>
      </c>
      <c r="G1466" s="4" t="s">
        <v>0</v>
      </c>
      <c r="H1466" s="4" t="s">
        <v>1</v>
      </c>
      <c r="I1466" s="4" t="s">
        <v>2</v>
      </c>
      <c r="J1466" s="4" t="s">
        <v>13</v>
      </c>
      <c r="K1466" s="4" t="s">
        <v>4</v>
      </c>
      <c r="L1466" s="4" t="s">
        <v>22</v>
      </c>
      <c r="M1466" s="8">
        <v>4</v>
      </c>
      <c r="N1466" s="5">
        <v>50.09</v>
      </c>
      <c r="O1466" s="6">
        <v>0</v>
      </c>
      <c r="P1466" s="5">
        <v>22.11</v>
      </c>
      <c r="Q1466" s="5">
        <f t="shared" si="88"/>
        <v>200.36</v>
      </c>
      <c r="R1466" s="5">
        <f t="shared" si="89"/>
        <v>88.44</v>
      </c>
      <c r="S1466" s="5">
        <f t="shared" si="90"/>
        <v>111.92000000000002</v>
      </c>
      <c r="T1466" s="7">
        <f t="shared" si="91"/>
        <v>0.55859452984627678</v>
      </c>
    </row>
    <row r="1467" spans="1:20" ht="15.6">
      <c r="A1467" s="2">
        <v>4405</v>
      </c>
      <c r="B1467" s="3">
        <v>46227</v>
      </c>
      <c r="C1467" s="17">
        <f>YEAR(SalesDataTable[[#This Row],[Order Date]])</f>
        <v>2026</v>
      </c>
      <c r="D1467" s="19" t="str">
        <f>"Q"&amp;ROUNDUP(MONTH(SalesDataTable[[#This Row],[Order Date]])/3,0)</f>
        <v>Q3</v>
      </c>
      <c r="E1467" s="17">
        <f>MONTH(SalesDataTable[[#This Row],[Order Date]])</f>
        <v>7</v>
      </c>
      <c r="F1467" s="19" t="str">
        <f>TEXT(SalesDataTable[[#This Row],[Order Date]],"MMM")</f>
        <v>Jul</v>
      </c>
      <c r="G1467" s="4" t="s">
        <v>20</v>
      </c>
      <c r="H1467" s="4" t="s">
        <v>33</v>
      </c>
      <c r="I1467" s="4" t="s">
        <v>2</v>
      </c>
      <c r="J1467" s="4" t="s">
        <v>3</v>
      </c>
      <c r="K1467" s="4" t="s">
        <v>9</v>
      </c>
      <c r="L1467" s="4" t="s">
        <v>37</v>
      </c>
      <c r="M1467" s="8">
        <v>1</v>
      </c>
      <c r="N1467" s="5">
        <v>156.54</v>
      </c>
      <c r="O1467" s="6">
        <v>0.1</v>
      </c>
      <c r="P1467" s="5">
        <v>77.38</v>
      </c>
      <c r="Q1467" s="5">
        <f t="shared" si="88"/>
        <v>140.886</v>
      </c>
      <c r="R1467" s="5">
        <f t="shared" si="89"/>
        <v>77.38</v>
      </c>
      <c r="S1467" s="5">
        <f t="shared" si="90"/>
        <v>63.506</v>
      </c>
      <c r="T1467" s="7">
        <f t="shared" si="91"/>
        <v>0.4507616086765186</v>
      </c>
    </row>
    <row r="1468" spans="1:20" ht="15.6">
      <c r="A1468" s="2">
        <v>4857</v>
      </c>
      <c r="B1468" s="3">
        <v>46227</v>
      </c>
      <c r="C1468" s="17">
        <f>YEAR(SalesDataTable[[#This Row],[Order Date]])</f>
        <v>2026</v>
      </c>
      <c r="D1468" s="19" t="str">
        <f>"Q"&amp;ROUNDUP(MONTH(SalesDataTable[[#This Row],[Order Date]])/3,0)</f>
        <v>Q3</v>
      </c>
      <c r="E1468" s="17">
        <f>MONTH(SalesDataTable[[#This Row],[Order Date]])</f>
        <v>7</v>
      </c>
      <c r="F1468" s="19" t="str">
        <f>TEXT(SalesDataTable[[#This Row],[Order Date]],"MMM")</f>
        <v>Jul</v>
      </c>
      <c r="G1468" s="4" t="s">
        <v>6</v>
      </c>
      <c r="H1468" s="4" t="s">
        <v>27</v>
      </c>
      <c r="I1468" s="4" t="s">
        <v>19</v>
      </c>
      <c r="J1468" s="4" t="s">
        <v>3</v>
      </c>
      <c r="K1468" s="4" t="s">
        <v>9</v>
      </c>
      <c r="L1468" s="4" t="s">
        <v>37</v>
      </c>
      <c r="M1468" s="8">
        <v>1</v>
      </c>
      <c r="N1468" s="5">
        <v>152.1</v>
      </c>
      <c r="O1468" s="6">
        <v>0.1</v>
      </c>
      <c r="P1468" s="5">
        <v>80.459999999999994</v>
      </c>
      <c r="Q1468" s="5">
        <f t="shared" si="88"/>
        <v>136.88999999999999</v>
      </c>
      <c r="R1468" s="5">
        <f t="shared" si="89"/>
        <v>80.459999999999994</v>
      </c>
      <c r="S1468" s="5">
        <f t="shared" si="90"/>
        <v>56.429999999999993</v>
      </c>
      <c r="T1468" s="7">
        <f t="shared" si="91"/>
        <v>0.41222879684418146</v>
      </c>
    </row>
    <row r="1469" spans="1:20" ht="15.6">
      <c r="A1469" s="2">
        <v>87</v>
      </c>
      <c r="B1469" s="3">
        <v>46228</v>
      </c>
      <c r="C1469" s="17">
        <f>YEAR(SalesDataTable[[#This Row],[Order Date]])</f>
        <v>2026</v>
      </c>
      <c r="D1469" s="19" t="str">
        <f>"Q"&amp;ROUNDUP(MONTH(SalesDataTable[[#This Row],[Order Date]])/3,0)</f>
        <v>Q3</v>
      </c>
      <c r="E1469" s="17">
        <f>MONTH(SalesDataTable[[#This Row],[Order Date]])</f>
        <v>7</v>
      </c>
      <c r="F1469" s="19" t="str">
        <f>TEXT(SalesDataTable[[#This Row],[Order Date]],"MMM")</f>
        <v>Jul</v>
      </c>
      <c r="G1469" s="4" t="s">
        <v>6</v>
      </c>
      <c r="H1469" s="4" t="s">
        <v>41</v>
      </c>
      <c r="I1469" s="4" t="s">
        <v>2</v>
      </c>
      <c r="J1469" s="4" t="s">
        <v>3</v>
      </c>
      <c r="K1469" s="4" t="s">
        <v>9</v>
      </c>
      <c r="L1469" s="4" t="s">
        <v>37</v>
      </c>
      <c r="M1469" s="8">
        <v>1</v>
      </c>
      <c r="N1469" s="5">
        <v>155.35</v>
      </c>
      <c r="O1469" s="6">
        <v>0</v>
      </c>
      <c r="P1469" s="5">
        <v>80.47</v>
      </c>
      <c r="Q1469" s="5">
        <f t="shared" si="88"/>
        <v>155.35</v>
      </c>
      <c r="R1469" s="5">
        <f t="shared" si="89"/>
        <v>80.47</v>
      </c>
      <c r="S1469" s="5">
        <f t="shared" si="90"/>
        <v>74.88</v>
      </c>
      <c r="T1469" s="7">
        <f t="shared" si="91"/>
        <v>0.48200836820083681</v>
      </c>
    </row>
    <row r="1470" spans="1:20" ht="15.6">
      <c r="A1470" s="2">
        <v>315</v>
      </c>
      <c r="B1470" s="3">
        <v>46228</v>
      </c>
      <c r="C1470" s="17">
        <f>YEAR(SalesDataTable[[#This Row],[Order Date]])</f>
        <v>2026</v>
      </c>
      <c r="D1470" s="19" t="str">
        <f>"Q"&amp;ROUNDUP(MONTH(SalesDataTable[[#This Row],[Order Date]])/3,0)</f>
        <v>Q3</v>
      </c>
      <c r="E1470" s="17">
        <f>MONTH(SalesDataTable[[#This Row],[Order Date]])</f>
        <v>7</v>
      </c>
      <c r="F1470" s="19" t="str">
        <f>TEXT(SalesDataTable[[#This Row],[Order Date]],"MMM")</f>
        <v>Jul</v>
      </c>
      <c r="G1470" s="4" t="s">
        <v>11</v>
      </c>
      <c r="H1470" s="4" t="s">
        <v>18</v>
      </c>
      <c r="I1470" s="4" t="s">
        <v>28</v>
      </c>
      <c r="J1470" s="4" t="s">
        <v>13</v>
      </c>
      <c r="K1470" s="4" t="s">
        <v>4</v>
      </c>
      <c r="L1470" s="4" t="s">
        <v>5</v>
      </c>
      <c r="M1470" s="8">
        <v>1</v>
      </c>
      <c r="N1470" s="5">
        <v>81.13</v>
      </c>
      <c r="O1470" s="6">
        <v>0.05</v>
      </c>
      <c r="P1470" s="5">
        <v>42.41</v>
      </c>
      <c r="Q1470" s="5">
        <f t="shared" si="88"/>
        <v>77.073499999999996</v>
      </c>
      <c r="R1470" s="5">
        <f t="shared" si="89"/>
        <v>42.41</v>
      </c>
      <c r="S1470" s="5">
        <f t="shared" si="90"/>
        <v>34.663499999999999</v>
      </c>
      <c r="T1470" s="7">
        <f t="shared" si="91"/>
        <v>0.44974602165465433</v>
      </c>
    </row>
    <row r="1471" spans="1:20" ht="15.6">
      <c r="A1471" s="2">
        <v>970</v>
      </c>
      <c r="B1471" s="3">
        <v>46228</v>
      </c>
      <c r="C1471" s="17">
        <f>YEAR(SalesDataTable[[#This Row],[Order Date]])</f>
        <v>2026</v>
      </c>
      <c r="D1471" s="19" t="str">
        <f>"Q"&amp;ROUNDUP(MONTH(SalesDataTable[[#This Row],[Order Date]])/3,0)</f>
        <v>Q3</v>
      </c>
      <c r="E1471" s="17">
        <f>MONTH(SalesDataTable[[#This Row],[Order Date]])</f>
        <v>7</v>
      </c>
      <c r="F1471" s="19" t="str">
        <f>TEXT(SalesDataTable[[#This Row],[Order Date]],"MMM")</f>
        <v>Jul</v>
      </c>
      <c r="G1471" s="4" t="s">
        <v>6</v>
      </c>
      <c r="H1471" s="4" t="s">
        <v>41</v>
      </c>
      <c r="I1471" s="4" t="s">
        <v>2</v>
      </c>
      <c r="J1471" s="4" t="s">
        <v>13</v>
      </c>
      <c r="K1471" s="4" t="s">
        <v>9</v>
      </c>
      <c r="L1471" s="4" t="s">
        <v>17</v>
      </c>
      <c r="M1471" s="8">
        <v>1</v>
      </c>
      <c r="N1471" s="5">
        <v>145.87</v>
      </c>
      <c r="O1471" s="6">
        <v>0</v>
      </c>
      <c r="P1471" s="5">
        <v>81.430000000000007</v>
      </c>
      <c r="Q1471" s="5">
        <f t="shared" si="88"/>
        <v>145.87</v>
      </c>
      <c r="R1471" s="5">
        <f t="shared" si="89"/>
        <v>81.430000000000007</v>
      </c>
      <c r="S1471" s="5">
        <f t="shared" si="90"/>
        <v>64.44</v>
      </c>
      <c r="T1471" s="7">
        <f t="shared" si="91"/>
        <v>0.44176321382052508</v>
      </c>
    </row>
    <row r="1472" spans="1:20" ht="15.6">
      <c r="A1472" s="2">
        <v>1891</v>
      </c>
      <c r="B1472" s="3">
        <v>46228</v>
      </c>
      <c r="C1472" s="17">
        <f>YEAR(SalesDataTable[[#This Row],[Order Date]])</f>
        <v>2026</v>
      </c>
      <c r="D1472" s="19" t="str">
        <f>"Q"&amp;ROUNDUP(MONTH(SalesDataTable[[#This Row],[Order Date]])/3,0)</f>
        <v>Q3</v>
      </c>
      <c r="E1472" s="17">
        <f>MONTH(SalesDataTable[[#This Row],[Order Date]])</f>
        <v>7</v>
      </c>
      <c r="F1472" s="19" t="str">
        <f>TEXT(SalesDataTable[[#This Row],[Order Date]],"MMM")</f>
        <v>Jul</v>
      </c>
      <c r="G1472" s="4" t="s">
        <v>6</v>
      </c>
      <c r="H1472" s="4" t="s">
        <v>43</v>
      </c>
      <c r="I1472" s="4" t="s">
        <v>2</v>
      </c>
      <c r="J1472" s="4" t="s">
        <v>13</v>
      </c>
      <c r="K1472" s="4" t="s">
        <v>9</v>
      </c>
      <c r="L1472" s="4" t="s">
        <v>37</v>
      </c>
      <c r="M1472" s="8">
        <v>6</v>
      </c>
      <c r="N1472" s="5">
        <v>151.88999999999999</v>
      </c>
      <c r="O1472" s="6">
        <v>0.15</v>
      </c>
      <c r="P1472" s="5">
        <v>76.83</v>
      </c>
      <c r="Q1472" s="5">
        <f t="shared" si="88"/>
        <v>774.6389999999999</v>
      </c>
      <c r="R1472" s="5">
        <f t="shared" si="89"/>
        <v>460.98</v>
      </c>
      <c r="S1472" s="5">
        <f t="shared" si="90"/>
        <v>313.65899999999988</v>
      </c>
      <c r="T1472" s="7">
        <f t="shared" si="91"/>
        <v>0.40490989996630677</v>
      </c>
    </row>
    <row r="1473" spans="1:20" ht="15.6">
      <c r="A1473" s="2">
        <v>2148</v>
      </c>
      <c r="B1473" s="3">
        <v>46228</v>
      </c>
      <c r="C1473" s="17">
        <f>YEAR(SalesDataTable[[#This Row],[Order Date]])</f>
        <v>2026</v>
      </c>
      <c r="D1473" s="19" t="str">
        <f>"Q"&amp;ROUNDUP(MONTH(SalesDataTable[[#This Row],[Order Date]])/3,0)</f>
        <v>Q3</v>
      </c>
      <c r="E1473" s="17">
        <f>MONTH(SalesDataTable[[#This Row],[Order Date]])</f>
        <v>7</v>
      </c>
      <c r="F1473" s="19" t="str">
        <f>TEXT(SalesDataTable[[#This Row],[Order Date]],"MMM")</f>
        <v>Jul</v>
      </c>
      <c r="G1473" s="4" t="s">
        <v>11</v>
      </c>
      <c r="H1473" s="4" t="s">
        <v>39</v>
      </c>
      <c r="I1473" s="4" t="s">
        <v>2</v>
      </c>
      <c r="J1473" s="4" t="s">
        <v>13</v>
      </c>
      <c r="K1473" s="4" t="s">
        <v>34</v>
      </c>
      <c r="L1473" s="4" t="s">
        <v>35</v>
      </c>
      <c r="M1473" s="8">
        <v>2</v>
      </c>
      <c r="N1473" s="5">
        <v>41.14</v>
      </c>
      <c r="O1473" s="6">
        <v>0.1</v>
      </c>
      <c r="P1473" s="5">
        <v>14.84</v>
      </c>
      <c r="Q1473" s="5">
        <f t="shared" si="88"/>
        <v>74.052000000000007</v>
      </c>
      <c r="R1473" s="5">
        <f t="shared" si="89"/>
        <v>29.68</v>
      </c>
      <c r="S1473" s="5">
        <f t="shared" si="90"/>
        <v>44.372000000000007</v>
      </c>
      <c r="T1473" s="7">
        <f t="shared" si="91"/>
        <v>0.59920056176740677</v>
      </c>
    </row>
    <row r="1474" spans="1:20" ht="15.6">
      <c r="A1474" s="2">
        <v>2467</v>
      </c>
      <c r="B1474" s="3">
        <v>46228</v>
      </c>
      <c r="C1474" s="17">
        <f>YEAR(SalesDataTable[[#This Row],[Order Date]])</f>
        <v>2026</v>
      </c>
      <c r="D1474" s="19" t="str">
        <f>"Q"&amp;ROUNDUP(MONTH(SalesDataTable[[#This Row],[Order Date]])/3,0)</f>
        <v>Q3</v>
      </c>
      <c r="E1474" s="17">
        <f>MONTH(SalesDataTable[[#This Row],[Order Date]])</f>
        <v>7</v>
      </c>
      <c r="F1474" s="19" t="str">
        <f>TEXT(SalesDataTable[[#This Row],[Order Date]],"MMM")</f>
        <v>Jul</v>
      </c>
      <c r="G1474" s="4" t="s">
        <v>20</v>
      </c>
      <c r="H1474" s="4" t="s">
        <v>21</v>
      </c>
      <c r="I1474" s="4" t="s">
        <v>19</v>
      </c>
      <c r="J1474" s="4" t="s">
        <v>3</v>
      </c>
      <c r="K1474" s="4" t="s">
        <v>4</v>
      </c>
      <c r="L1474" s="4" t="s">
        <v>22</v>
      </c>
      <c r="M1474" s="8">
        <v>1</v>
      </c>
      <c r="N1474" s="5">
        <v>49.5</v>
      </c>
      <c r="O1474" s="6">
        <v>0</v>
      </c>
      <c r="P1474" s="5">
        <v>21.83</v>
      </c>
      <c r="Q1474" s="5">
        <f t="shared" ref="Q1474:Q1537" si="92">M1474*N1474*(1-O1474)</f>
        <v>49.5</v>
      </c>
      <c r="R1474" s="5">
        <f t="shared" ref="R1474:R1537" si="93">M1474*P1474</f>
        <v>21.83</v>
      </c>
      <c r="S1474" s="5">
        <f t="shared" ref="S1474:S1537" si="94">Q1474-R1474</f>
        <v>27.67</v>
      </c>
      <c r="T1474" s="7">
        <f t="shared" ref="T1474:T1537" si="95">IFERROR(S1474/Q1474,0)</f>
        <v>0.55898989898989904</v>
      </c>
    </row>
    <row r="1475" spans="1:20" ht="15.6">
      <c r="A1475" s="2">
        <v>3710</v>
      </c>
      <c r="B1475" s="3">
        <v>46228</v>
      </c>
      <c r="C1475" s="17">
        <f>YEAR(SalesDataTable[[#This Row],[Order Date]])</f>
        <v>2026</v>
      </c>
      <c r="D1475" s="19" t="str">
        <f>"Q"&amp;ROUNDUP(MONTH(SalesDataTable[[#This Row],[Order Date]])/3,0)</f>
        <v>Q3</v>
      </c>
      <c r="E1475" s="17">
        <f>MONTH(SalesDataTable[[#This Row],[Order Date]])</f>
        <v>7</v>
      </c>
      <c r="F1475" s="19" t="str">
        <f>TEXT(SalesDataTable[[#This Row],[Order Date]],"MMM")</f>
        <v>Jul</v>
      </c>
      <c r="G1475" s="4" t="s">
        <v>20</v>
      </c>
      <c r="H1475" s="4" t="s">
        <v>31</v>
      </c>
      <c r="I1475" s="4" t="s">
        <v>2</v>
      </c>
      <c r="J1475" s="4" t="s">
        <v>13</v>
      </c>
      <c r="K1475" s="4" t="s">
        <v>14</v>
      </c>
      <c r="L1475" s="4" t="s">
        <v>32</v>
      </c>
      <c r="M1475" s="8">
        <v>2</v>
      </c>
      <c r="N1475" s="5">
        <v>46.48</v>
      </c>
      <c r="O1475" s="6">
        <v>0.05</v>
      </c>
      <c r="P1475" s="5">
        <v>18.760000000000002</v>
      </c>
      <c r="Q1475" s="5">
        <f t="shared" si="92"/>
        <v>88.311999999999983</v>
      </c>
      <c r="R1475" s="5">
        <f t="shared" si="93"/>
        <v>37.520000000000003</v>
      </c>
      <c r="S1475" s="5">
        <f t="shared" si="94"/>
        <v>50.79199999999998</v>
      </c>
      <c r="T1475" s="7">
        <f t="shared" si="95"/>
        <v>0.57514267596702584</v>
      </c>
    </row>
    <row r="1476" spans="1:20" ht="15.6">
      <c r="A1476" s="2">
        <v>3714</v>
      </c>
      <c r="B1476" s="3">
        <v>46228</v>
      </c>
      <c r="C1476" s="17">
        <f>YEAR(SalesDataTable[[#This Row],[Order Date]])</f>
        <v>2026</v>
      </c>
      <c r="D1476" s="19" t="str">
        <f>"Q"&amp;ROUNDUP(MONTH(SalesDataTable[[#This Row],[Order Date]])/3,0)</f>
        <v>Q3</v>
      </c>
      <c r="E1476" s="17">
        <f>MONTH(SalesDataTable[[#This Row],[Order Date]])</f>
        <v>7</v>
      </c>
      <c r="F1476" s="19" t="str">
        <f>TEXT(SalesDataTable[[#This Row],[Order Date]],"MMM")</f>
        <v>Jul</v>
      </c>
      <c r="G1476" s="4" t="s">
        <v>11</v>
      </c>
      <c r="H1476" s="4" t="s">
        <v>12</v>
      </c>
      <c r="I1476" s="4" t="s">
        <v>28</v>
      </c>
      <c r="J1476" s="4" t="s">
        <v>3</v>
      </c>
      <c r="K1476" s="4" t="s">
        <v>14</v>
      </c>
      <c r="L1476" s="4" t="s">
        <v>15</v>
      </c>
      <c r="M1476" s="8">
        <v>1</v>
      </c>
      <c r="N1476" s="5">
        <v>36.909999999999997</v>
      </c>
      <c r="O1476" s="6">
        <v>0</v>
      </c>
      <c r="P1476" s="5">
        <v>13.56</v>
      </c>
      <c r="Q1476" s="5">
        <f t="shared" si="92"/>
        <v>36.909999999999997</v>
      </c>
      <c r="R1476" s="5">
        <f t="shared" si="93"/>
        <v>13.56</v>
      </c>
      <c r="S1476" s="5">
        <f t="shared" si="94"/>
        <v>23.349999999999994</v>
      </c>
      <c r="T1476" s="7">
        <f t="shared" si="95"/>
        <v>0.63261988620969922</v>
      </c>
    </row>
    <row r="1477" spans="1:20" ht="15.6">
      <c r="A1477" s="2">
        <v>3893</v>
      </c>
      <c r="B1477" s="3">
        <v>46228</v>
      </c>
      <c r="C1477" s="17">
        <f>YEAR(SalesDataTable[[#This Row],[Order Date]])</f>
        <v>2026</v>
      </c>
      <c r="D1477" s="19" t="str">
        <f>"Q"&amp;ROUNDUP(MONTH(SalesDataTable[[#This Row],[Order Date]])/3,0)</f>
        <v>Q3</v>
      </c>
      <c r="E1477" s="17">
        <f>MONTH(SalesDataTable[[#This Row],[Order Date]])</f>
        <v>7</v>
      </c>
      <c r="F1477" s="19" t="str">
        <f>TEXT(SalesDataTable[[#This Row],[Order Date]],"MMM")</f>
        <v>Jul</v>
      </c>
      <c r="G1477" s="4" t="s">
        <v>0</v>
      </c>
      <c r="H1477" s="4" t="s">
        <v>1</v>
      </c>
      <c r="I1477" s="4" t="s">
        <v>2</v>
      </c>
      <c r="J1477" s="4" t="s">
        <v>3</v>
      </c>
      <c r="K1477" s="4" t="s">
        <v>14</v>
      </c>
      <c r="L1477" s="4" t="s">
        <v>15</v>
      </c>
      <c r="M1477" s="8">
        <v>1</v>
      </c>
      <c r="N1477" s="5">
        <v>35.6</v>
      </c>
      <c r="O1477" s="6">
        <v>0</v>
      </c>
      <c r="P1477" s="5">
        <v>13.91</v>
      </c>
      <c r="Q1477" s="5">
        <f t="shared" si="92"/>
        <v>35.6</v>
      </c>
      <c r="R1477" s="5">
        <f t="shared" si="93"/>
        <v>13.91</v>
      </c>
      <c r="S1477" s="5">
        <f t="shared" si="94"/>
        <v>21.69</v>
      </c>
      <c r="T1477" s="7">
        <f t="shared" si="95"/>
        <v>0.60926966292134832</v>
      </c>
    </row>
    <row r="1478" spans="1:20" ht="15.6">
      <c r="A1478" s="2">
        <v>4136</v>
      </c>
      <c r="B1478" s="3">
        <v>46228</v>
      </c>
      <c r="C1478" s="17">
        <f>YEAR(SalesDataTable[[#This Row],[Order Date]])</f>
        <v>2026</v>
      </c>
      <c r="D1478" s="19" t="str">
        <f>"Q"&amp;ROUNDUP(MONTH(SalesDataTable[[#This Row],[Order Date]])/3,0)</f>
        <v>Q3</v>
      </c>
      <c r="E1478" s="17">
        <f>MONTH(SalesDataTable[[#This Row],[Order Date]])</f>
        <v>7</v>
      </c>
      <c r="F1478" s="19" t="str">
        <f>TEXT(SalesDataTable[[#This Row],[Order Date]],"MMM")</f>
        <v>Jul</v>
      </c>
      <c r="G1478" s="4" t="s">
        <v>6</v>
      </c>
      <c r="H1478" s="4" t="s">
        <v>41</v>
      </c>
      <c r="I1478" s="4" t="s">
        <v>19</v>
      </c>
      <c r="J1478" s="4" t="s">
        <v>13</v>
      </c>
      <c r="K1478" s="4" t="s">
        <v>4</v>
      </c>
      <c r="L1478" s="4" t="s">
        <v>5</v>
      </c>
      <c r="M1478" s="8">
        <v>2</v>
      </c>
      <c r="N1478" s="5">
        <v>80.25</v>
      </c>
      <c r="O1478" s="6">
        <v>0.05</v>
      </c>
      <c r="P1478" s="5">
        <v>42.39</v>
      </c>
      <c r="Q1478" s="5">
        <f t="shared" si="92"/>
        <v>152.47499999999999</v>
      </c>
      <c r="R1478" s="5">
        <f t="shared" si="93"/>
        <v>84.78</v>
      </c>
      <c r="S1478" s="5">
        <f t="shared" si="94"/>
        <v>67.694999999999993</v>
      </c>
      <c r="T1478" s="7">
        <f t="shared" si="95"/>
        <v>0.44397442203639936</v>
      </c>
    </row>
    <row r="1479" spans="1:20" ht="15.6">
      <c r="A1479" s="2">
        <v>4212</v>
      </c>
      <c r="B1479" s="3">
        <v>46228</v>
      </c>
      <c r="C1479" s="17">
        <f>YEAR(SalesDataTable[[#This Row],[Order Date]])</f>
        <v>2026</v>
      </c>
      <c r="D1479" s="19" t="str">
        <f>"Q"&amp;ROUNDUP(MONTH(SalesDataTable[[#This Row],[Order Date]])/3,0)</f>
        <v>Q3</v>
      </c>
      <c r="E1479" s="17">
        <f>MONTH(SalesDataTable[[#This Row],[Order Date]])</f>
        <v>7</v>
      </c>
      <c r="F1479" s="19" t="str">
        <f>TEXT(SalesDataTable[[#This Row],[Order Date]],"MMM")</f>
        <v>Jul</v>
      </c>
      <c r="G1479" s="4" t="s">
        <v>0</v>
      </c>
      <c r="H1479" s="4" t="s">
        <v>1</v>
      </c>
      <c r="I1479" s="4" t="s">
        <v>28</v>
      </c>
      <c r="J1479" s="4" t="s">
        <v>3</v>
      </c>
      <c r="K1479" s="4" t="s">
        <v>14</v>
      </c>
      <c r="L1479" s="4" t="s">
        <v>32</v>
      </c>
      <c r="M1479" s="8">
        <v>2</v>
      </c>
      <c r="N1479" s="5">
        <v>47.52</v>
      </c>
      <c r="O1479" s="6">
        <v>0.1</v>
      </c>
      <c r="P1479" s="5">
        <v>17.86</v>
      </c>
      <c r="Q1479" s="5">
        <f t="shared" si="92"/>
        <v>85.536000000000001</v>
      </c>
      <c r="R1479" s="5">
        <f t="shared" si="93"/>
        <v>35.72</v>
      </c>
      <c r="S1479" s="5">
        <f t="shared" si="94"/>
        <v>49.816000000000003</v>
      </c>
      <c r="T1479" s="7">
        <f t="shared" si="95"/>
        <v>0.58239805462027683</v>
      </c>
    </row>
    <row r="1480" spans="1:20" ht="15.6">
      <c r="A1480" s="2">
        <v>4332</v>
      </c>
      <c r="B1480" s="3">
        <v>46228</v>
      </c>
      <c r="C1480" s="17">
        <f>YEAR(SalesDataTable[[#This Row],[Order Date]])</f>
        <v>2026</v>
      </c>
      <c r="D1480" s="19" t="str">
        <f>"Q"&amp;ROUNDUP(MONTH(SalesDataTable[[#This Row],[Order Date]])/3,0)</f>
        <v>Q3</v>
      </c>
      <c r="E1480" s="17">
        <f>MONTH(SalesDataTable[[#This Row],[Order Date]])</f>
        <v>7</v>
      </c>
      <c r="F1480" s="19" t="str">
        <f>TEXT(SalesDataTable[[#This Row],[Order Date]],"MMM")</f>
        <v>Jul</v>
      </c>
      <c r="G1480" s="4" t="s">
        <v>20</v>
      </c>
      <c r="H1480" s="4" t="s">
        <v>47</v>
      </c>
      <c r="I1480" s="4" t="s">
        <v>2</v>
      </c>
      <c r="J1480" s="4" t="s">
        <v>13</v>
      </c>
      <c r="K1480" s="4" t="s">
        <v>14</v>
      </c>
      <c r="L1480" s="4" t="s">
        <v>48</v>
      </c>
      <c r="M1480" s="8">
        <v>2</v>
      </c>
      <c r="N1480" s="5">
        <v>164.58</v>
      </c>
      <c r="O1480" s="6">
        <v>0.1</v>
      </c>
      <c r="P1480" s="5">
        <v>86.55</v>
      </c>
      <c r="Q1480" s="5">
        <f t="shared" si="92"/>
        <v>296.24400000000003</v>
      </c>
      <c r="R1480" s="5">
        <f t="shared" si="93"/>
        <v>173.1</v>
      </c>
      <c r="S1480" s="5">
        <f t="shared" si="94"/>
        <v>123.14400000000003</v>
      </c>
      <c r="T1480" s="7">
        <f t="shared" si="95"/>
        <v>0.41568436829100341</v>
      </c>
    </row>
    <row r="1481" spans="1:20" ht="15.6">
      <c r="A1481" s="2">
        <v>702</v>
      </c>
      <c r="B1481" s="3">
        <v>46229</v>
      </c>
      <c r="C1481" s="17">
        <f>YEAR(SalesDataTable[[#This Row],[Order Date]])</f>
        <v>2026</v>
      </c>
      <c r="D1481" s="19" t="str">
        <f>"Q"&amp;ROUNDUP(MONTH(SalesDataTable[[#This Row],[Order Date]])/3,0)</f>
        <v>Q3</v>
      </c>
      <c r="E1481" s="17">
        <f>MONTH(SalesDataTable[[#This Row],[Order Date]])</f>
        <v>7</v>
      </c>
      <c r="F1481" s="19" t="str">
        <f>TEXT(SalesDataTable[[#This Row],[Order Date]],"MMM")</f>
        <v>Jul</v>
      </c>
      <c r="G1481" s="4" t="s">
        <v>0</v>
      </c>
      <c r="H1481" s="4" t="s">
        <v>36</v>
      </c>
      <c r="I1481" s="4" t="s">
        <v>2</v>
      </c>
      <c r="J1481" s="4" t="s">
        <v>13</v>
      </c>
      <c r="K1481" s="4" t="s">
        <v>4</v>
      </c>
      <c r="L1481" s="4" t="s">
        <v>26</v>
      </c>
      <c r="M1481" s="8">
        <v>1</v>
      </c>
      <c r="N1481" s="5">
        <v>39.99</v>
      </c>
      <c r="O1481" s="6">
        <v>0.05</v>
      </c>
      <c r="P1481" s="5">
        <v>16.739999999999998</v>
      </c>
      <c r="Q1481" s="5">
        <f t="shared" si="92"/>
        <v>37.990499999999997</v>
      </c>
      <c r="R1481" s="5">
        <f t="shared" si="93"/>
        <v>16.739999999999998</v>
      </c>
      <c r="S1481" s="5">
        <f t="shared" si="94"/>
        <v>21.250499999999999</v>
      </c>
      <c r="T1481" s="7">
        <f t="shared" si="95"/>
        <v>0.55936352509179932</v>
      </c>
    </row>
    <row r="1482" spans="1:20" ht="15.6">
      <c r="A1482" s="2">
        <v>1223</v>
      </c>
      <c r="B1482" s="3">
        <v>46229</v>
      </c>
      <c r="C1482" s="17">
        <f>YEAR(SalesDataTable[[#This Row],[Order Date]])</f>
        <v>2026</v>
      </c>
      <c r="D1482" s="19" t="str">
        <f>"Q"&amp;ROUNDUP(MONTH(SalesDataTable[[#This Row],[Order Date]])/3,0)</f>
        <v>Q3</v>
      </c>
      <c r="E1482" s="17">
        <f>MONTH(SalesDataTable[[#This Row],[Order Date]])</f>
        <v>7</v>
      </c>
      <c r="F1482" s="19" t="str">
        <f>TEXT(SalesDataTable[[#This Row],[Order Date]],"MMM")</f>
        <v>Jul</v>
      </c>
      <c r="G1482" s="4" t="s">
        <v>6</v>
      </c>
      <c r="H1482" s="4" t="s">
        <v>43</v>
      </c>
      <c r="I1482" s="4" t="s">
        <v>19</v>
      </c>
      <c r="J1482" s="4" t="s">
        <v>13</v>
      </c>
      <c r="K1482" s="4" t="s">
        <v>9</v>
      </c>
      <c r="L1482" s="4" t="s">
        <v>17</v>
      </c>
      <c r="M1482" s="8">
        <v>1</v>
      </c>
      <c r="N1482" s="5">
        <v>140.44</v>
      </c>
      <c r="O1482" s="6">
        <v>0</v>
      </c>
      <c r="P1482" s="5">
        <v>77.08</v>
      </c>
      <c r="Q1482" s="5">
        <f t="shared" si="92"/>
        <v>140.44</v>
      </c>
      <c r="R1482" s="5">
        <f t="shared" si="93"/>
        <v>77.08</v>
      </c>
      <c r="S1482" s="5">
        <f t="shared" si="94"/>
        <v>63.36</v>
      </c>
      <c r="T1482" s="7">
        <f t="shared" si="95"/>
        <v>0.45115351751637711</v>
      </c>
    </row>
    <row r="1483" spans="1:20" ht="15.6">
      <c r="A1483" s="2">
        <v>1370</v>
      </c>
      <c r="B1483" s="3">
        <v>46229</v>
      </c>
      <c r="C1483" s="17">
        <f>YEAR(SalesDataTable[[#This Row],[Order Date]])</f>
        <v>2026</v>
      </c>
      <c r="D1483" s="19" t="str">
        <f>"Q"&amp;ROUNDUP(MONTH(SalesDataTable[[#This Row],[Order Date]])/3,0)</f>
        <v>Q3</v>
      </c>
      <c r="E1483" s="17">
        <f>MONTH(SalesDataTable[[#This Row],[Order Date]])</f>
        <v>7</v>
      </c>
      <c r="F1483" s="19" t="str">
        <f>TEXT(SalesDataTable[[#This Row],[Order Date]],"MMM")</f>
        <v>Jul</v>
      </c>
      <c r="G1483" s="4" t="s">
        <v>11</v>
      </c>
      <c r="H1483" s="4" t="s">
        <v>39</v>
      </c>
      <c r="I1483" s="4" t="s">
        <v>28</v>
      </c>
      <c r="J1483" s="4" t="s">
        <v>13</v>
      </c>
      <c r="K1483" s="4" t="s">
        <v>34</v>
      </c>
      <c r="L1483" s="4" t="s">
        <v>38</v>
      </c>
      <c r="M1483" s="8">
        <v>2</v>
      </c>
      <c r="N1483" s="5">
        <v>123.73</v>
      </c>
      <c r="O1483" s="6">
        <v>0.05</v>
      </c>
      <c r="P1483" s="5">
        <v>68.22</v>
      </c>
      <c r="Q1483" s="5">
        <f t="shared" si="92"/>
        <v>235.08699999999999</v>
      </c>
      <c r="R1483" s="5">
        <f t="shared" si="93"/>
        <v>136.44</v>
      </c>
      <c r="S1483" s="5">
        <f t="shared" si="94"/>
        <v>98.646999999999991</v>
      </c>
      <c r="T1483" s="7">
        <f t="shared" si="95"/>
        <v>0.41961911973014243</v>
      </c>
    </row>
    <row r="1484" spans="1:20" ht="15.6">
      <c r="A1484" s="2">
        <v>3476</v>
      </c>
      <c r="B1484" s="3">
        <v>46229</v>
      </c>
      <c r="C1484" s="17">
        <f>YEAR(SalesDataTable[[#This Row],[Order Date]])</f>
        <v>2026</v>
      </c>
      <c r="D1484" s="19" t="str">
        <f>"Q"&amp;ROUNDUP(MONTH(SalesDataTable[[#This Row],[Order Date]])/3,0)</f>
        <v>Q3</v>
      </c>
      <c r="E1484" s="17">
        <f>MONTH(SalesDataTable[[#This Row],[Order Date]])</f>
        <v>7</v>
      </c>
      <c r="F1484" s="19" t="str">
        <f>TEXT(SalesDataTable[[#This Row],[Order Date]],"MMM")</f>
        <v>Jul</v>
      </c>
      <c r="G1484" s="4" t="s">
        <v>20</v>
      </c>
      <c r="H1484" s="4" t="s">
        <v>47</v>
      </c>
      <c r="I1484" s="4" t="s">
        <v>8</v>
      </c>
      <c r="J1484" s="4" t="s">
        <v>13</v>
      </c>
      <c r="K1484" s="4" t="s">
        <v>14</v>
      </c>
      <c r="L1484" s="4" t="s">
        <v>44</v>
      </c>
      <c r="M1484" s="8">
        <v>3</v>
      </c>
      <c r="N1484" s="5">
        <v>132.68</v>
      </c>
      <c r="O1484" s="6">
        <v>0.15</v>
      </c>
      <c r="P1484" s="5">
        <v>67.38</v>
      </c>
      <c r="Q1484" s="5">
        <f t="shared" si="92"/>
        <v>338.334</v>
      </c>
      <c r="R1484" s="5">
        <f t="shared" si="93"/>
        <v>202.14</v>
      </c>
      <c r="S1484" s="5">
        <f t="shared" si="94"/>
        <v>136.19400000000002</v>
      </c>
      <c r="T1484" s="7">
        <f t="shared" si="95"/>
        <v>0.40254304917625783</v>
      </c>
    </row>
    <row r="1485" spans="1:20" ht="15.6">
      <c r="A1485" s="2">
        <v>4066</v>
      </c>
      <c r="B1485" s="3">
        <v>46229</v>
      </c>
      <c r="C1485" s="17">
        <f>YEAR(SalesDataTable[[#This Row],[Order Date]])</f>
        <v>2026</v>
      </c>
      <c r="D1485" s="19" t="str">
        <f>"Q"&amp;ROUNDUP(MONTH(SalesDataTable[[#This Row],[Order Date]])/3,0)</f>
        <v>Q3</v>
      </c>
      <c r="E1485" s="17">
        <f>MONTH(SalesDataTable[[#This Row],[Order Date]])</f>
        <v>7</v>
      </c>
      <c r="F1485" s="19" t="str">
        <f>TEXT(SalesDataTable[[#This Row],[Order Date]],"MMM")</f>
        <v>Jul</v>
      </c>
      <c r="G1485" s="4" t="s">
        <v>20</v>
      </c>
      <c r="H1485" s="4" t="s">
        <v>31</v>
      </c>
      <c r="I1485" s="4" t="s">
        <v>19</v>
      </c>
      <c r="J1485" s="4" t="s">
        <v>13</v>
      </c>
      <c r="K1485" s="4" t="s">
        <v>34</v>
      </c>
      <c r="L1485" s="4" t="s">
        <v>42</v>
      </c>
      <c r="M1485" s="8">
        <v>1</v>
      </c>
      <c r="N1485" s="5">
        <v>35.479999999999997</v>
      </c>
      <c r="O1485" s="6">
        <v>0.05</v>
      </c>
      <c r="P1485" s="5">
        <v>14.15</v>
      </c>
      <c r="Q1485" s="5">
        <f t="shared" si="92"/>
        <v>33.705999999999996</v>
      </c>
      <c r="R1485" s="5">
        <f t="shared" si="93"/>
        <v>14.15</v>
      </c>
      <c r="S1485" s="5">
        <f t="shared" si="94"/>
        <v>19.555999999999997</v>
      </c>
      <c r="T1485" s="7">
        <f t="shared" si="95"/>
        <v>0.58019343737020113</v>
      </c>
    </row>
    <row r="1486" spans="1:20" ht="15.6">
      <c r="A1486" s="2">
        <v>4153</v>
      </c>
      <c r="B1486" s="3">
        <v>46229</v>
      </c>
      <c r="C1486" s="17">
        <f>YEAR(SalesDataTable[[#This Row],[Order Date]])</f>
        <v>2026</v>
      </c>
      <c r="D1486" s="19" t="str">
        <f>"Q"&amp;ROUNDUP(MONTH(SalesDataTable[[#This Row],[Order Date]])/3,0)</f>
        <v>Q3</v>
      </c>
      <c r="E1486" s="17">
        <f>MONTH(SalesDataTable[[#This Row],[Order Date]])</f>
        <v>7</v>
      </c>
      <c r="F1486" s="19" t="str">
        <f>TEXT(SalesDataTable[[#This Row],[Order Date]],"MMM")</f>
        <v>Jul</v>
      </c>
      <c r="G1486" s="4" t="s">
        <v>20</v>
      </c>
      <c r="H1486" s="4" t="s">
        <v>31</v>
      </c>
      <c r="I1486" s="4" t="s">
        <v>2</v>
      </c>
      <c r="J1486" s="4" t="s">
        <v>16</v>
      </c>
      <c r="K1486" s="4" t="s">
        <v>14</v>
      </c>
      <c r="L1486" s="4" t="s">
        <v>44</v>
      </c>
      <c r="M1486" s="8">
        <v>3</v>
      </c>
      <c r="N1486" s="5">
        <v>134.63</v>
      </c>
      <c r="O1486" s="6">
        <v>0</v>
      </c>
      <c r="P1486" s="5">
        <v>67.2</v>
      </c>
      <c r="Q1486" s="5">
        <f t="shared" si="92"/>
        <v>403.89</v>
      </c>
      <c r="R1486" s="5">
        <f t="shared" si="93"/>
        <v>201.60000000000002</v>
      </c>
      <c r="S1486" s="5">
        <f t="shared" si="94"/>
        <v>202.28999999999996</v>
      </c>
      <c r="T1486" s="7">
        <f t="shared" si="95"/>
        <v>0.50085419297333422</v>
      </c>
    </row>
    <row r="1487" spans="1:20" ht="15.6">
      <c r="A1487" s="2">
        <v>379</v>
      </c>
      <c r="B1487" s="3">
        <v>46230</v>
      </c>
      <c r="C1487" s="17">
        <f>YEAR(SalesDataTable[[#This Row],[Order Date]])</f>
        <v>2026</v>
      </c>
      <c r="D1487" s="19" t="str">
        <f>"Q"&amp;ROUNDUP(MONTH(SalesDataTable[[#This Row],[Order Date]])/3,0)</f>
        <v>Q3</v>
      </c>
      <c r="E1487" s="17">
        <f>MONTH(SalesDataTable[[#This Row],[Order Date]])</f>
        <v>7</v>
      </c>
      <c r="F1487" s="19" t="str">
        <f>TEXT(SalesDataTable[[#This Row],[Order Date]],"MMM")</f>
        <v>Jul</v>
      </c>
      <c r="G1487" s="4" t="s">
        <v>0</v>
      </c>
      <c r="H1487" s="4" t="s">
        <v>36</v>
      </c>
      <c r="I1487" s="4" t="s">
        <v>28</v>
      </c>
      <c r="J1487" s="4" t="s">
        <v>13</v>
      </c>
      <c r="K1487" s="4" t="s">
        <v>9</v>
      </c>
      <c r="L1487" s="4" t="s">
        <v>46</v>
      </c>
      <c r="M1487" s="8">
        <v>3</v>
      </c>
      <c r="N1487" s="5">
        <v>72.03</v>
      </c>
      <c r="O1487" s="6">
        <v>0</v>
      </c>
      <c r="P1487" s="5">
        <v>32.46</v>
      </c>
      <c r="Q1487" s="5">
        <f t="shared" si="92"/>
        <v>216.09</v>
      </c>
      <c r="R1487" s="5">
        <f t="shared" si="93"/>
        <v>97.38</v>
      </c>
      <c r="S1487" s="5">
        <f t="shared" si="94"/>
        <v>118.71000000000001</v>
      </c>
      <c r="T1487" s="7">
        <f t="shared" si="95"/>
        <v>0.54935443565181175</v>
      </c>
    </row>
    <row r="1488" spans="1:20" ht="15.6">
      <c r="A1488" s="2">
        <v>820</v>
      </c>
      <c r="B1488" s="3">
        <v>46230</v>
      </c>
      <c r="C1488" s="17">
        <f>YEAR(SalesDataTable[[#This Row],[Order Date]])</f>
        <v>2026</v>
      </c>
      <c r="D1488" s="19" t="str">
        <f>"Q"&amp;ROUNDUP(MONTH(SalesDataTable[[#This Row],[Order Date]])/3,0)</f>
        <v>Q3</v>
      </c>
      <c r="E1488" s="17">
        <f>MONTH(SalesDataTable[[#This Row],[Order Date]])</f>
        <v>7</v>
      </c>
      <c r="F1488" s="19" t="str">
        <f>TEXT(SalesDataTable[[#This Row],[Order Date]],"MMM")</f>
        <v>Jul</v>
      </c>
      <c r="G1488" s="4" t="s">
        <v>20</v>
      </c>
      <c r="H1488" s="4" t="s">
        <v>31</v>
      </c>
      <c r="I1488" s="4" t="s">
        <v>28</v>
      </c>
      <c r="J1488" s="4" t="s">
        <v>3</v>
      </c>
      <c r="K1488" s="4" t="s">
        <v>34</v>
      </c>
      <c r="L1488" s="4" t="s">
        <v>35</v>
      </c>
      <c r="M1488" s="8">
        <v>1</v>
      </c>
      <c r="N1488" s="5">
        <v>40.24</v>
      </c>
      <c r="O1488" s="6">
        <v>0</v>
      </c>
      <c r="P1488" s="5">
        <v>15.05</v>
      </c>
      <c r="Q1488" s="5">
        <f t="shared" si="92"/>
        <v>40.24</v>
      </c>
      <c r="R1488" s="5">
        <f t="shared" si="93"/>
        <v>15.05</v>
      </c>
      <c r="S1488" s="5">
        <f t="shared" si="94"/>
        <v>25.19</v>
      </c>
      <c r="T1488" s="7">
        <f t="shared" si="95"/>
        <v>0.62599403578528823</v>
      </c>
    </row>
    <row r="1489" spans="1:20" ht="15.6">
      <c r="A1489" s="2">
        <v>2003</v>
      </c>
      <c r="B1489" s="3">
        <v>46230</v>
      </c>
      <c r="C1489" s="17">
        <f>YEAR(SalesDataTable[[#This Row],[Order Date]])</f>
        <v>2026</v>
      </c>
      <c r="D1489" s="19" t="str">
        <f>"Q"&amp;ROUNDUP(MONTH(SalesDataTable[[#This Row],[Order Date]])/3,0)</f>
        <v>Q3</v>
      </c>
      <c r="E1489" s="17">
        <f>MONTH(SalesDataTable[[#This Row],[Order Date]])</f>
        <v>7</v>
      </c>
      <c r="F1489" s="19" t="str">
        <f>TEXT(SalesDataTable[[#This Row],[Order Date]],"MMM")</f>
        <v>Jul</v>
      </c>
      <c r="G1489" s="4" t="s">
        <v>11</v>
      </c>
      <c r="H1489" s="4" t="s">
        <v>25</v>
      </c>
      <c r="I1489" s="4" t="s">
        <v>19</v>
      </c>
      <c r="J1489" s="4" t="s">
        <v>3</v>
      </c>
      <c r="K1489" s="4" t="s">
        <v>14</v>
      </c>
      <c r="L1489" s="4" t="s">
        <v>15</v>
      </c>
      <c r="M1489" s="8">
        <v>1</v>
      </c>
      <c r="N1489" s="5">
        <v>36.14</v>
      </c>
      <c r="O1489" s="6">
        <v>0</v>
      </c>
      <c r="P1489" s="5">
        <v>13.52</v>
      </c>
      <c r="Q1489" s="5">
        <f t="shared" si="92"/>
        <v>36.14</v>
      </c>
      <c r="R1489" s="5">
        <f t="shared" si="93"/>
        <v>13.52</v>
      </c>
      <c r="S1489" s="5">
        <f t="shared" si="94"/>
        <v>22.62</v>
      </c>
      <c r="T1489" s="7">
        <f t="shared" si="95"/>
        <v>0.62589928057553956</v>
      </c>
    </row>
    <row r="1490" spans="1:20" ht="15.6">
      <c r="A1490" s="2">
        <v>2682</v>
      </c>
      <c r="B1490" s="3">
        <v>46230</v>
      </c>
      <c r="C1490" s="17">
        <f>YEAR(SalesDataTable[[#This Row],[Order Date]])</f>
        <v>2026</v>
      </c>
      <c r="D1490" s="19" t="str">
        <f>"Q"&amp;ROUNDUP(MONTH(SalesDataTable[[#This Row],[Order Date]])/3,0)</f>
        <v>Q3</v>
      </c>
      <c r="E1490" s="17">
        <f>MONTH(SalesDataTable[[#This Row],[Order Date]])</f>
        <v>7</v>
      </c>
      <c r="F1490" s="19" t="str">
        <f>TEXT(SalesDataTable[[#This Row],[Order Date]],"MMM")</f>
        <v>Jul</v>
      </c>
      <c r="G1490" s="4" t="s">
        <v>6</v>
      </c>
      <c r="H1490" s="4" t="s">
        <v>41</v>
      </c>
      <c r="I1490" s="4" t="s">
        <v>2</v>
      </c>
      <c r="J1490" s="4" t="s">
        <v>13</v>
      </c>
      <c r="K1490" s="4" t="s">
        <v>34</v>
      </c>
      <c r="L1490" s="4" t="s">
        <v>35</v>
      </c>
      <c r="M1490" s="8">
        <v>2</v>
      </c>
      <c r="N1490" s="5">
        <v>40.22</v>
      </c>
      <c r="O1490" s="6">
        <v>0.05</v>
      </c>
      <c r="P1490" s="5">
        <v>14.72</v>
      </c>
      <c r="Q1490" s="5">
        <f t="shared" si="92"/>
        <v>76.417999999999992</v>
      </c>
      <c r="R1490" s="5">
        <f t="shared" si="93"/>
        <v>29.44</v>
      </c>
      <c r="S1490" s="5">
        <f t="shared" si="94"/>
        <v>46.977999999999994</v>
      </c>
      <c r="T1490" s="7">
        <f t="shared" si="95"/>
        <v>0.61475045146431473</v>
      </c>
    </row>
    <row r="1491" spans="1:20" ht="15.6">
      <c r="A1491" s="2">
        <v>3860</v>
      </c>
      <c r="B1491" s="3">
        <v>46230</v>
      </c>
      <c r="C1491" s="17">
        <f>YEAR(SalesDataTable[[#This Row],[Order Date]])</f>
        <v>2026</v>
      </c>
      <c r="D1491" s="19" t="str">
        <f>"Q"&amp;ROUNDUP(MONTH(SalesDataTable[[#This Row],[Order Date]])/3,0)</f>
        <v>Q3</v>
      </c>
      <c r="E1491" s="17">
        <f>MONTH(SalesDataTable[[#This Row],[Order Date]])</f>
        <v>7</v>
      </c>
      <c r="F1491" s="19" t="str">
        <f>TEXT(SalesDataTable[[#This Row],[Order Date]],"MMM")</f>
        <v>Jul</v>
      </c>
      <c r="G1491" s="4" t="s">
        <v>20</v>
      </c>
      <c r="H1491" s="4" t="s">
        <v>31</v>
      </c>
      <c r="I1491" s="4" t="s">
        <v>2</v>
      </c>
      <c r="J1491" s="4" t="s">
        <v>3</v>
      </c>
      <c r="K1491" s="4" t="s">
        <v>34</v>
      </c>
      <c r="L1491" s="4" t="s">
        <v>42</v>
      </c>
      <c r="M1491" s="8">
        <v>3</v>
      </c>
      <c r="N1491" s="5">
        <v>37.130000000000003</v>
      </c>
      <c r="O1491" s="6">
        <v>0.05</v>
      </c>
      <c r="P1491" s="5">
        <v>14.29</v>
      </c>
      <c r="Q1491" s="5">
        <f t="shared" si="92"/>
        <v>105.82050000000001</v>
      </c>
      <c r="R1491" s="5">
        <f t="shared" si="93"/>
        <v>42.87</v>
      </c>
      <c r="S1491" s="5">
        <f t="shared" si="94"/>
        <v>62.950500000000012</v>
      </c>
      <c r="T1491" s="7">
        <f t="shared" si="95"/>
        <v>0.59488000907196625</v>
      </c>
    </row>
    <row r="1492" spans="1:20" ht="15.6">
      <c r="A1492" s="2">
        <v>4063</v>
      </c>
      <c r="B1492" s="3">
        <v>46230</v>
      </c>
      <c r="C1492" s="17">
        <f>YEAR(SalesDataTable[[#This Row],[Order Date]])</f>
        <v>2026</v>
      </c>
      <c r="D1492" s="19" t="str">
        <f>"Q"&amp;ROUNDUP(MONTH(SalesDataTable[[#This Row],[Order Date]])/3,0)</f>
        <v>Q3</v>
      </c>
      <c r="E1492" s="17">
        <f>MONTH(SalesDataTable[[#This Row],[Order Date]])</f>
        <v>7</v>
      </c>
      <c r="F1492" s="19" t="str">
        <f>TEXT(SalesDataTable[[#This Row],[Order Date]],"MMM")</f>
        <v>Jul</v>
      </c>
      <c r="G1492" s="4" t="s">
        <v>0</v>
      </c>
      <c r="H1492" s="4" t="s">
        <v>36</v>
      </c>
      <c r="I1492" s="4" t="s">
        <v>2</v>
      </c>
      <c r="J1492" s="4" t="s">
        <v>13</v>
      </c>
      <c r="K1492" s="4" t="s">
        <v>23</v>
      </c>
      <c r="L1492" s="4" t="s">
        <v>51</v>
      </c>
      <c r="M1492" s="8">
        <v>4</v>
      </c>
      <c r="N1492" s="5">
        <v>125.07</v>
      </c>
      <c r="O1492" s="6">
        <v>0.05</v>
      </c>
      <c r="P1492" s="5">
        <v>60</v>
      </c>
      <c r="Q1492" s="5">
        <f t="shared" si="92"/>
        <v>475.26599999999996</v>
      </c>
      <c r="R1492" s="5">
        <f t="shared" si="93"/>
        <v>240</v>
      </c>
      <c r="S1492" s="5">
        <f t="shared" si="94"/>
        <v>235.26599999999996</v>
      </c>
      <c r="T1492" s="7">
        <f t="shared" si="95"/>
        <v>0.4950196311118405</v>
      </c>
    </row>
    <row r="1493" spans="1:20" ht="15.6">
      <c r="A1493" s="2">
        <v>4474</v>
      </c>
      <c r="B1493" s="3">
        <v>46230</v>
      </c>
      <c r="C1493" s="17">
        <f>YEAR(SalesDataTable[[#This Row],[Order Date]])</f>
        <v>2026</v>
      </c>
      <c r="D1493" s="19" t="str">
        <f>"Q"&amp;ROUNDUP(MONTH(SalesDataTable[[#This Row],[Order Date]])/3,0)</f>
        <v>Q3</v>
      </c>
      <c r="E1493" s="17">
        <f>MONTH(SalesDataTable[[#This Row],[Order Date]])</f>
        <v>7</v>
      </c>
      <c r="F1493" s="19" t="str">
        <f>TEXT(SalesDataTable[[#This Row],[Order Date]],"MMM")</f>
        <v>Jul</v>
      </c>
      <c r="G1493" s="4" t="s">
        <v>20</v>
      </c>
      <c r="H1493" s="4" t="s">
        <v>47</v>
      </c>
      <c r="I1493" s="4" t="s">
        <v>8</v>
      </c>
      <c r="J1493" s="4" t="s">
        <v>3</v>
      </c>
      <c r="K1493" s="4" t="s">
        <v>34</v>
      </c>
      <c r="L1493" s="4" t="s">
        <v>38</v>
      </c>
      <c r="M1493" s="8">
        <v>5</v>
      </c>
      <c r="N1493" s="5">
        <v>122.14</v>
      </c>
      <c r="O1493" s="6">
        <v>0.05</v>
      </c>
      <c r="P1493" s="5">
        <v>70.64</v>
      </c>
      <c r="Q1493" s="5">
        <f t="shared" si="92"/>
        <v>580.16499999999996</v>
      </c>
      <c r="R1493" s="5">
        <f t="shared" si="93"/>
        <v>353.2</v>
      </c>
      <c r="S1493" s="5">
        <f t="shared" si="94"/>
        <v>226.96499999999997</v>
      </c>
      <c r="T1493" s="7">
        <f t="shared" si="95"/>
        <v>0.39120767367903958</v>
      </c>
    </row>
    <row r="1494" spans="1:20" ht="15.6">
      <c r="A1494" s="2">
        <v>21</v>
      </c>
      <c r="B1494" s="3">
        <v>46231</v>
      </c>
      <c r="C1494" s="17">
        <f>YEAR(SalesDataTable[[#This Row],[Order Date]])</f>
        <v>2026</v>
      </c>
      <c r="D1494" s="19" t="str">
        <f>"Q"&amp;ROUNDUP(MONTH(SalesDataTable[[#This Row],[Order Date]])/3,0)</f>
        <v>Q3</v>
      </c>
      <c r="E1494" s="17">
        <f>MONTH(SalesDataTable[[#This Row],[Order Date]])</f>
        <v>7</v>
      </c>
      <c r="F1494" s="19" t="str">
        <f>TEXT(SalesDataTable[[#This Row],[Order Date]],"MMM")</f>
        <v>Jul</v>
      </c>
      <c r="G1494" s="4" t="s">
        <v>6</v>
      </c>
      <c r="H1494" s="4" t="s">
        <v>41</v>
      </c>
      <c r="I1494" s="4" t="s">
        <v>2</v>
      </c>
      <c r="J1494" s="4" t="s">
        <v>16</v>
      </c>
      <c r="K1494" s="4" t="s">
        <v>23</v>
      </c>
      <c r="L1494" s="4" t="s">
        <v>51</v>
      </c>
      <c r="M1494" s="8">
        <v>1</v>
      </c>
      <c r="N1494" s="5">
        <v>120.09</v>
      </c>
      <c r="O1494" s="6">
        <v>0</v>
      </c>
      <c r="P1494" s="5">
        <v>62.18</v>
      </c>
      <c r="Q1494" s="5">
        <f t="shared" si="92"/>
        <v>120.09</v>
      </c>
      <c r="R1494" s="5">
        <f t="shared" si="93"/>
        <v>62.18</v>
      </c>
      <c r="S1494" s="5">
        <f t="shared" si="94"/>
        <v>57.910000000000004</v>
      </c>
      <c r="T1494" s="7">
        <f t="shared" si="95"/>
        <v>0.48222166708302111</v>
      </c>
    </row>
    <row r="1495" spans="1:20" ht="15.6">
      <c r="A1495" s="2">
        <v>368</v>
      </c>
      <c r="B1495" s="3">
        <v>46231</v>
      </c>
      <c r="C1495" s="17">
        <f>YEAR(SalesDataTable[[#This Row],[Order Date]])</f>
        <v>2026</v>
      </c>
      <c r="D1495" s="19" t="str">
        <f>"Q"&amp;ROUNDUP(MONTH(SalesDataTable[[#This Row],[Order Date]])/3,0)</f>
        <v>Q3</v>
      </c>
      <c r="E1495" s="17">
        <f>MONTH(SalesDataTable[[#This Row],[Order Date]])</f>
        <v>7</v>
      </c>
      <c r="F1495" s="19" t="str">
        <f>TEXT(SalesDataTable[[#This Row],[Order Date]],"MMM")</f>
        <v>Jul</v>
      </c>
      <c r="G1495" s="4" t="s">
        <v>20</v>
      </c>
      <c r="H1495" s="4" t="s">
        <v>21</v>
      </c>
      <c r="I1495" s="4" t="s">
        <v>28</v>
      </c>
      <c r="J1495" s="4" t="s">
        <v>3</v>
      </c>
      <c r="K1495" s="4" t="s">
        <v>4</v>
      </c>
      <c r="L1495" s="4" t="s">
        <v>30</v>
      </c>
      <c r="M1495" s="8">
        <v>6</v>
      </c>
      <c r="N1495" s="5">
        <v>102.75</v>
      </c>
      <c r="O1495" s="6">
        <v>0</v>
      </c>
      <c r="P1495" s="5">
        <v>51.55</v>
      </c>
      <c r="Q1495" s="5">
        <f t="shared" si="92"/>
        <v>616.5</v>
      </c>
      <c r="R1495" s="5">
        <f t="shared" si="93"/>
        <v>309.29999999999995</v>
      </c>
      <c r="S1495" s="5">
        <f t="shared" si="94"/>
        <v>307.20000000000005</v>
      </c>
      <c r="T1495" s="7">
        <f t="shared" si="95"/>
        <v>0.49829683698296845</v>
      </c>
    </row>
    <row r="1496" spans="1:20" ht="15.6">
      <c r="A1496" s="2">
        <v>457</v>
      </c>
      <c r="B1496" s="3">
        <v>46231</v>
      </c>
      <c r="C1496" s="17">
        <f>YEAR(SalesDataTable[[#This Row],[Order Date]])</f>
        <v>2026</v>
      </c>
      <c r="D1496" s="19" t="str">
        <f>"Q"&amp;ROUNDUP(MONTH(SalesDataTable[[#This Row],[Order Date]])/3,0)</f>
        <v>Q3</v>
      </c>
      <c r="E1496" s="17">
        <f>MONTH(SalesDataTable[[#This Row],[Order Date]])</f>
        <v>7</v>
      </c>
      <c r="F1496" s="19" t="str">
        <f>TEXT(SalesDataTable[[#This Row],[Order Date]],"MMM")</f>
        <v>Jul</v>
      </c>
      <c r="G1496" s="4" t="s">
        <v>11</v>
      </c>
      <c r="H1496" s="4" t="s">
        <v>12</v>
      </c>
      <c r="I1496" s="4" t="s">
        <v>2</v>
      </c>
      <c r="J1496" s="4" t="s">
        <v>3</v>
      </c>
      <c r="K1496" s="4" t="s">
        <v>23</v>
      </c>
      <c r="L1496" s="4" t="s">
        <v>29</v>
      </c>
      <c r="M1496" s="8">
        <v>4</v>
      </c>
      <c r="N1496" s="5">
        <v>191.15</v>
      </c>
      <c r="O1496" s="6">
        <v>0</v>
      </c>
      <c r="P1496" s="5">
        <v>105.01</v>
      </c>
      <c r="Q1496" s="5">
        <f t="shared" si="92"/>
        <v>764.6</v>
      </c>
      <c r="R1496" s="5">
        <f t="shared" si="93"/>
        <v>420.04</v>
      </c>
      <c r="S1496" s="5">
        <f t="shared" si="94"/>
        <v>344.56</v>
      </c>
      <c r="T1496" s="7">
        <f t="shared" si="95"/>
        <v>0.45064085796494896</v>
      </c>
    </row>
    <row r="1497" spans="1:20" ht="15.6">
      <c r="A1497" s="2">
        <v>1516</v>
      </c>
      <c r="B1497" s="3">
        <v>46231</v>
      </c>
      <c r="C1497" s="17">
        <f>YEAR(SalesDataTable[[#This Row],[Order Date]])</f>
        <v>2026</v>
      </c>
      <c r="D1497" s="19" t="str">
        <f>"Q"&amp;ROUNDUP(MONTH(SalesDataTable[[#This Row],[Order Date]])/3,0)</f>
        <v>Q3</v>
      </c>
      <c r="E1497" s="17">
        <f>MONTH(SalesDataTable[[#This Row],[Order Date]])</f>
        <v>7</v>
      </c>
      <c r="F1497" s="19" t="str">
        <f>TEXT(SalesDataTable[[#This Row],[Order Date]],"MMM")</f>
        <v>Jul</v>
      </c>
      <c r="G1497" s="4" t="s">
        <v>0</v>
      </c>
      <c r="H1497" s="4" t="s">
        <v>36</v>
      </c>
      <c r="I1497" s="4" t="s">
        <v>2</v>
      </c>
      <c r="J1497" s="4" t="s">
        <v>16</v>
      </c>
      <c r="K1497" s="4" t="s">
        <v>34</v>
      </c>
      <c r="L1497" s="4" t="s">
        <v>35</v>
      </c>
      <c r="M1497" s="8">
        <v>2</v>
      </c>
      <c r="N1497" s="5">
        <v>40.15</v>
      </c>
      <c r="O1497" s="6">
        <v>0.1</v>
      </c>
      <c r="P1497" s="5">
        <v>14.86</v>
      </c>
      <c r="Q1497" s="5">
        <f t="shared" si="92"/>
        <v>72.27</v>
      </c>
      <c r="R1497" s="5">
        <f t="shared" si="93"/>
        <v>29.72</v>
      </c>
      <c r="S1497" s="5">
        <f t="shared" si="94"/>
        <v>42.55</v>
      </c>
      <c r="T1497" s="7">
        <f t="shared" si="95"/>
        <v>0.58876435588764353</v>
      </c>
    </row>
    <row r="1498" spans="1:20" ht="15.6">
      <c r="A1498" s="2">
        <v>2266</v>
      </c>
      <c r="B1498" s="3">
        <v>46231</v>
      </c>
      <c r="C1498" s="17">
        <f>YEAR(SalesDataTable[[#This Row],[Order Date]])</f>
        <v>2026</v>
      </c>
      <c r="D1498" s="19" t="str">
        <f>"Q"&amp;ROUNDUP(MONTH(SalesDataTable[[#This Row],[Order Date]])/3,0)</f>
        <v>Q3</v>
      </c>
      <c r="E1498" s="17">
        <f>MONTH(SalesDataTable[[#This Row],[Order Date]])</f>
        <v>7</v>
      </c>
      <c r="F1498" s="19" t="str">
        <f>TEXT(SalesDataTable[[#This Row],[Order Date]],"MMM")</f>
        <v>Jul</v>
      </c>
      <c r="G1498" s="4" t="s">
        <v>6</v>
      </c>
      <c r="H1498" s="4" t="s">
        <v>41</v>
      </c>
      <c r="I1498" s="4" t="s">
        <v>28</v>
      </c>
      <c r="J1498" s="4" t="s">
        <v>16</v>
      </c>
      <c r="K1498" s="4" t="s">
        <v>23</v>
      </c>
      <c r="L1498" s="4" t="s">
        <v>40</v>
      </c>
      <c r="M1498" s="8">
        <v>1</v>
      </c>
      <c r="N1498" s="5">
        <v>83.05</v>
      </c>
      <c r="O1498" s="6">
        <v>0</v>
      </c>
      <c r="P1498" s="5">
        <v>38.86</v>
      </c>
      <c r="Q1498" s="5">
        <f t="shared" si="92"/>
        <v>83.05</v>
      </c>
      <c r="R1498" s="5">
        <f t="shared" si="93"/>
        <v>38.86</v>
      </c>
      <c r="S1498" s="5">
        <f t="shared" si="94"/>
        <v>44.19</v>
      </c>
      <c r="T1498" s="7">
        <f t="shared" si="95"/>
        <v>0.53208910295003009</v>
      </c>
    </row>
    <row r="1499" spans="1:20" ht="15.6">
      <c r="A1499" s="2">
        <v>2802</v>
      </c>
      <c r="B1499" s="3">
        <v>46231</v>
      </c>
      <c r="C1499" s="17">
        <f>YEAR(SalesDataTable[[#This Row],[Order Date]])</f>
        <v>2026</v>
      </c>
      <c r="D1499" s="19" t="str">
        <f>"Q"&amp;ROUNDUP(MONTH(SalesDataTable[[#This Row],[Order Date]])/3,0)</f>
        <v>Q3</v>
      </c>
      <c r="E1499" s="17">
        <f>MONTH(SalesDataTable[[#This Row],[Order Date]])</f>
        <v>7</v>
      </c>
      <c r="F1499" s="19" t="str">
        <f>TEXT(SalesDataTable[[#This Row],[Order Date]],"MMM")</f>
        <v>Jul</v>
      </c>
      <c r="G1499" s="4" t="s">
        <v>0</v>
      </c>
      <c r="H1499" s="4" t="s">
        <v>36</v>
      </c>
      <c r="I1499" s="4" t="s">
        <v>2</v>
      </c>
      <c r="J1499" s="4" t="s">
        <v>3</v>
      </c>
      <c r="K1499" s="4" t="s">
        <v>9</v>
      </c>
      <c r="L1499" s="4" t="s">
        <v>17</v>
      </c>
      <c r="M1499" s="8">
        <v>2</v>
      </c>
      <c r="N1499" s="5">
        <v>146.22999999999999</v>
      </c>
      <c r="O1499" s="6">
        <v>0</v>
      </c>
      <c r="P1499" s="5">
        <v>79.040000000000006</v>
      </c>
      <c r="Q1499" s="5">
        <f t="shared" si="92"/>
        <v>292.45999999999998</v>
      </c>
      <c r="R1499" s="5">
        <f t="shared" si="93"/>
        <v>158.08000000000001</v>
      </c>
      <c r="S1499" s="5">
        <f t="shared" si="94"/>
        <v>134.37999999999997</v>
      </c>
      <c r="T1499" s="7">
        <f t="shared" si="95"/>
        <v>0.45948163851466861</v>
      </c>
    </row>
    <row r="1500" spans="1:20" ht="15.6">
      <c r="A1500" s="2">
        <v>3604</v>
      </c>
      <c r="B1500" s="3">
        <v>46231</v>
      </c>
      <c r="C1500" s="17">
        <f>YEAR(SalesDataTable[[#This Row],[Order Date]])</f>
        <v>2026</v>
      </c>
      <c r="D1500" s="19" t="str">
        <f>"Q"&amp;ROUNDUP(MONTH(SalesDataTable[[#This Row],[Order Date]])/3,0)</f>
        <v>Q3</v>
      </c>
      <c r="E1500" s="17">
        <f>MONTH(SalesDataTable[[#This Row],[Order Date]])</f>
        <v>7</v>
      </c>
      <c r="F1500" s="19" t="str">
        <f>TEXT(SalesDataTable[[#This Row],[Order Date]],"MMM")</f>
        <v>Jul</v>
      </c>
      <c r="G1500" s="4" t="s">
        <v>6</v>
      </c>
      <c r="H1500" s="4" t="s">
        <v>49</v>
      </c>
      <c r="I1500" s="4" t="s">
        <v>2</v>
      </c>
      <c r="J1500" s="4" t="s">
        <v>3</v>
      </c>
      <c r="K1500" s="4" t="s">
        <v>9</v>
      </c>
      <c r="L1500" s="4" t="s">
        <v>17</v>
      </c>
      <c r="M1500" s="8">
        <v>2</v>
      </c>
      <c r="N1500" s="5">
        <v>144.09</v>
      </c>
      <c r="O1500" s="6">
        <v>0</v>
      </c>
      <c r="P1500" s="5">
        <v>77.67</v>
      </c>
      <c r="Q1500" s="5">
        <f t="shared" si="92"/>
        <v>288.18</v>
      </c>
      <c r="R1500" s="5">
        <f t="shared" si="93"/>
        <v>155.34</v>
      </c>
      <c r="S1500" s="5">
        <f t="shared" si="94"/>
        <v>132.84</v>
      </c>
      <c r="T1500" s="7">
        <f t="shared" si="95"/>
        <v>0.46096189881324173</v>
      </c>
    </row>
    <row r="1501" spans="1:20" ht="15.6">
      <c r="A1501" s="2">
        <v>3644</v>
      </c>
      <c r="B1501" s="3">
        <v>46231</v>
      </c>
      <c r="C1501" s="17">
        <f>YEAR(SalesDataTable[[#This Row],[Order Date]])</f>
        <v>2026</v>
      </c>
      <c r="D1501" s="19" t="str">
        <f>"Q"&amp;ROUNDUP(MONTH(SalesDataTable[[#This Row],[Order Date]])/3,0)</f>
        <v>Q3</v>
      </c>
      <c r="E1501" s="17">
        <f>MONTH(SalesDataTable[[#This Row],[Order Date]])</f>
        <v>7</v>
      </c>
      <c r="F1501" s="19" t="str">
        <f>TEXT(SalesDataTable[[#This Row],[Order Date]],"MMM")</f>
        <v>Jul</v>
      </c>
      <c r="G1501" s="4" t="s">
        <v>11</v>
      </c>
      <c r="H1501" s="4" t="s">
        <v>39</v>
      </c>
      <c r="I1501" s="4" t="s">
        <v>19</v>
      </c>
      <c r="J1501" s="4" t="s">
        <v>16</v>
      </c>
      <c r="K1501" s="4" t="s">
        <v>9</v>
      </c>
      <c r="L1501" s="4" t="s">
        <v>10</v>
      </c>
      <c r="M1501" s="8">
        <v>3</v>
      </c>
      <c r="N1501" s="5">
        <v>93.01</v>
      </c>
      <c r="O1501" s="6">
        <v>0.15</v>
      </c>
      <c r="P1501" s="5">
        <v>46.68</v>
      </c>
      <c r="Q1501" s="5">
        <f t="shared" si="92"/>
        <v>237.17550000000003</v>
      </c>
      <c r="R1501" s="5">
        <f t="shared" si="93"/>
        <v>140.04</v>
      </c>
      <c r="S1501" s="5">
        <f t="shared" si="94"/>
        <v>97.135500000000036</v>
      </c>
      <c r="T1501" s="7">
        <f t="shared" si="95"/>
        <v>0.4095511551572571</v>
      </c>
    </row>
    <row r="1502" spans="1:20" ht="15.6">
      <c r="A1502" s="2">
        <v>4271</v>
      </c>
      <c r="B1502" s="3">
        <v>46231</v>
      </c>
      <c r="C1502" s="17">
        <f>YEAR(SalesDataTable[[#This Row],[Order Date]])</f>
        <v>2026</v>
      </c>
      <c r="D1502" s="19" t="str">
        <f>"Q"&amp;ROUNDUP(MONTH(SalesDataTable[[#This Row],[Order Date]])/3,0)</f>
        <v>Q3</v>
      </c>
      <c r="E1502" s="17">
        <f>MONTH(SalesDataTable[[#This Row],[Order Date]])</f>
        <v>7</v>
      </c>
      <c r="F1502" s="19" t="str">
        <f>TEXT(SalesDataTable[[#This Row],[Order Date]],"MMM")</f>
        <v>Jul</v>
      </c>
      <c r="G1502" s="4" t="s">
        <v>0</v>
      </c>
      <c r="H1502" s="4" t="s">
        <v>1</v>
      </c>
      <c r="I1502" s="4" t="s">
        <v>19</v>
      </c>
      <c r="J1502" s="4" t="s">
        <v>13</v>
      </c>
      <c r="K1502" s="4" t="s">
        <v>23</v>
      </c>
      <c r="L1502" s="4" t="s">
        <v>51</v>
      </c>
      <c r="M1502" s="8">
        <v>1</v>
      </c>
      <c r="N1502" s="5">
        <v>121.61</v>
      </c>
      <c r="O1502" s="6">
        <v>0.1</v>
      </c>
      <c r="P1502" s="5">
        <v>60.58</v>
      </c>
      <c r="Q1502" s="5">
        <f t="shared" si="92"/>
        <v>109.449</v>
      </c>
      <c r="R1502" s="5">
        <f t="shared" si="93"/>
        <v>60.58</v>
      </c>
      <c r="S1502" s="5">
        <f t="shared" si="94"/>
        <v>48.869</v>
      </c>
      <c r="T1502" s="7">
        <f t="shared" si="95"/>
        <v>0.4465001964385239</v>
      </c>
    </row>
    <row r="1503" spans="1:20" ht="15.6">
      <c r="A1503" s="2">
        <v>272</v>
      </c>
      <c r="B1503" s="3">
        <v>46232</v>
      </c>
      <c r="C1503" s="17">
        <f>YEAR(SalesDataTable[[#This Row],[Order Date]])</f>
        <v>2026</v>
      </c>
      <c r="D1503" s="19" t="str">
        <f>"Q"&amp;ROUNDUP(MONTH(SalesDataTable[[#This Row],[Order Date]])/3,0)</f>
        <v>Q3</v>
      </c>
      <c r="E1503" s="17">
        <f>MONTH(SalesDataTable[[#This Row],[Order Date]])</f>
        <v>7</v>
      </c>
      <c r="F1503" s="19" t="str">
        <f>TEXT(SalesDataTable[[#This Row],[Order Date]],"MMM")</f>
        <v>Jul</v>
      </c>
      <c r="G1503" s="4" t="s">
        <v>20</v>
      </c>
      <c r="H1503" s="4" t="s">
        <v>21</v>
      </c>
      <c r="I1503" s="4" t="s">
        <v>2</v>
      </c>
      <c r="J1503" s="4" t="s">
        <v>16</v>
      </c>
      <c r="K1503" s="4" t="s">
        <v>23</v>
      </c>
      <c r="L1503" s="4" t="s">
        <v>29</v>
      </c>
      <c r="M1503" s="8">
        <v>2</v>
      </c>
      <c r="N1503" s="5">
        <v>195.09</v>
      </c>
      <c r="O1503" s="6">
        <v>0</v>
      </c>
      <c r="P1503" s="5">
        <v>106.82</v>
      </c>
      <c r="Q1503" s="5">
        <f t="shared" si="92"/>
        <v>390.18</v>
      </c>
      <c r="R1503" s="5">
        <f t="shared" si="93"/>
        <v>213.64</v>
      </c>
      <c r="S1503" s="5">
        <f t="shared" si="94"/>
        <v>176.54000000000002</v>
      </c>
      <c r="T1503" s="7">
        <f t="shared" si="95"/>
        <v>0.45245783997129535</v>
      </c>
    </row>
    <row r="1504" spans="1:20" ht="15.6">
      <c r="A1504" s="2">
        <v>1469</v>
      </c>
      <c r="B1504" s="3">
        <v>46232</v>
      </c>
      <c r="C1504" s="17">
        <f>YEAR(SalesDataTable[[#This Row],[Order Date]])</f>
        <v>2026</v>
      </c>
      <c r="D1504" s="19" t="str">
        <f>"Q"&amp;ROUNDUP(MONTH(SalesDataTable[[#This Row],[Order Date]])/3,0)</f>
        <v>Q3</v>
      </c>
      <c r="E1504" s="17">
        <f>MONTH(SalesDataTable[[#This Row],[Order Date]])</f>
        <v>7</v>
      </c>
      <c r="F1504" s="19" t="str">
        <f>TEXT(SalesDataTable[[#This Row],[Order Date]],"MMM")</f>
        <v>Jul</v>
      </c>
      <c r="G1504" s="4" t="s">
        <v>11</v>
      </c>
      <c r="H1504" s="4" t="s">
        <v>39</v>
      </c>
      <c r="I1504" s="4" t="s">
        <v>19</v>
      </c>
      <c r="J1504" s="4" t="s">
        <v>3</v>
      </c>
      <c r="K1504" s="4" t="s">
        <v>14</v>
      </c>
      <c r="L1504" s="4" t="s">
        <v>48</v>
      </c>
      <c r="M1504" s="8">
        <v>3</v>
      </c>
      <c r="N1504" s="5">
        <v>167.52</v>
      </c>
      <c r="O1504" s="6">
        <v>0</v>
      </c>
      <c r="P1504" s="5">
        <v>87.26</v>
      </c>
      <c r="Q1504" s="5">
        <f t="shared" si="92"/>
        <v>502.56000000000006</v>
      </c>
      <c r="R1504" s="5">
        <f t="shared" si="93"/>
        <v>261.78000000000003</v>
      </c>
      <c r="S1504" s="5">
        <f t="shared" si="94"/>
        <v>240.78000000000003</v>
      </c>
      <c r="T1504" s="7">
        <f t="shared" si="95"/>
        <v>0.4791069723018147</v>
      </c>
    </row>
    <row r="1505" spans="1:20" ht="15.6">
      <c r="A1505" s="2">
        <v>2253</v>
      </c>
      <c r="B1505" s="3">
        <v>46232</v>
      </c>
      <c r="C1505" s="17">
        <f>YEAR(SalesDataTable[[#This Row],[Order Date]])</f>
        <v>2026</v>
      </c>
      <c r="D1505" s="19" t="str">
        <f>"Q"&amp;ROUNDUP(MONTH(SalesDataTable[[#This Row],[Order Date]])/3,0)</f>
        <v>Q3</v>
      </c>
      <c r="E1505" s="17">
        <f>MONTH(SalesDataTable[[#This Row],[Order Date]])</f>
        <v>7</v>
      </c>
      <c r="F1505" s="19" t="str">
        <f>TEXT(SalesDataTable[[#This Row],[Order Date]],"MMM")</f>
        <v>Jul</v>
      </c>
      <c r="G1505" s="4" t="s">
        <v>6</v>
      </c>
      <c r="H1505" s="4" t="s">
        <v>49</v>
      </c>
      <c r="I1505" s="4" t="s">
        <v>28</v>
      </c>
      <c r="J1505" s="4" t="s">
        <v>13</v>
      </c>
      <c r="K1505" s="4" t="s">
        <v>4</v>
      </c>
      <c r="L1505" s="4" t="s">
        <v>22</v>
      </c>
      <c r="M1505" s="8">
        <v>3</v>
      </c>
      <c r="N1505" s="5">
        <v>50.98</v>
      </c>
      <c r="O1505" s="6">
        <v>0</v>
      </c>
      <c r="P1505" s="5">
        <v>22.63</v>
      </c>
      <c r="Q1505" s="5">
        <f t="shared" si="92"/>
        <v>152.94</v>
      </c>
      <c r="R1505" s="5">
        <f t="shared" si="93"/>
        <v>67.89</v>
      </c>
      <c r="S1505" s="5">
        <f t="shared" si="94"/>
        <v>85.05</v>
      </c>
      <c r="T1505" s="7">
        <f t="shared" si="95"/>
        <v>0.55610043154178113</v>
      </c>
    </row>
    <row r="1506" spans="1:20" ht="15.6">
      <c r="A1506" s="2">
        <v>2554</v>
      </c>
      <c r="B1506" s="3">
        <v>46232</v>
      </c>
      <c r="C1506" s="17">
        <f>YEAR(SalesDataTable[[#This Row],[Order Date]])</f>
        <v>2026</v>
      </c>
      <c r="D1506" s="19" t="str">
        <f>"Q"&amp;ROUNDUP(MONTH(SalesDataTable[[#This Row],[Order Date]])/3,0)</f>
        <v>Q3</v>
      </c>
      <c r="E1506" s="17">
        <f>MONTH(SalesDataTable[[#This Row],[Order Date]])</f>
        <v>7</v>
      </c>
      <c r="F1506" s="19" t="str">
        <f>TEXT(SalesDataTable[[#This Row],[Order Date]],"MMM")</f>
        <v>Jul</v>
      </c>
      <c r="G1506" s="4" t="s">
        <v>6</v>
      </c>
      <c r="H1506" s="4" t="s">
        <v>41</v>
      </c>
      <c r="I1506" s="4" t="s">
        <v>28</v>
      </c>
      <c r="J1506" s="4" t="s">
        <v>13</v>
      </c>
      <c r="K1506" s="4" t="s">
        <v>34</v>
      </c>
      <c r="L1506" s="4" t="s">
        <v>45</v>
      </c>
      <c r="M1506" s="8">
        <v>2</v>
      </c>
      <c r="N1506" s="5">
        <v>49.98</v>
      </c>
      <c r="O1506" s="6">
        <v>0.1</v>
      </c>
      <c r="P1506" s="5">
        <v>21.91</v>
      </c>
      <c r="Q1506" s="5">
        <f t="shared" si="92"/>
        <v>89.963999999999999</v>
      </c>
      <c r="R1506" s="5">
        <f t="shared" si="93"/>
        <v>43.82</v>
      </c>
      <c r="S1506" s="5">
        <f t="shared" si="94"/>
        <v>46.143999999999998</v>
      </c>
      <c r="T1506" s="7">
        <f t="shared" si="95"/>
        <v>0.51291627762215997</v>
      </c>
    </row>
    <row r="1507" spans="1:20" ht="15.6">
      <c r="A1507" s="2">
        <v>2624</v>
      </c>
      <c r="B1507" s="3">
        <v>46232</v>
      </c>
      <c r="C1507" s="17">
        <f>YEAR(SalesDataTable[[#This Row],[Order Date]])</f>
        <v>2026</v>
      </c>
      <c r="D1507" s="19" t="str">
        <f>"Q"&amp;ROUNDUP(MONTH(SalesDataTable[[#This Row],[Order Date]])/3,0)</f>
        <v>Q3</v>
      </c>
      <c r="E1507" s="17">
        <f>MONTH(SalesDataTable[[#This Row],[Order Date]])</f>
        <v>7</v>
      </c>
      <c r="F1507" s="19" t="str">
        <f>TEXT(SalesDataTable[[#This Row],[Order Date]],"MMM")</f>
        <v>Jul</v>
      </c>
      <c r="G1507" s="4" t="s">
        <v>20</v>
      </c>
      <c r="H1507" s="4" t="s">
        <v>21</v>
      </c>
      <c r="I1507" s="4" t="s">
        <v>8</v>
      </c>
      <c r="J1507" s="4" t="s">
        <v>16</v>
      </c>
      <c r="K1507" s="4" t="s">
        <v>14</v>
      </c>
      <c r="L1507" s="4" t="s">
        <v>15</v>
      </c>
      <c r="M1507" s="8">
        <v>4</v>
      </c>
      <c r="N1507" s="5">
        <v>36.44</v>
      </c>
      <c r="O1507" s="6">
        <v>0.15</v>
      </c>
      <c r="P1507" s="5">
        <v>13.32</v>
      </c>
      <c r="Q1507" s="5">
        <f t="shared" si="92"/>
        <v>123.89599999999999</v>
      </c>
      <c r="R1507" s="5">
        <f t="shared" si="93"/>
        <v>53.28</v>
      </c>
      <c r="S1507" s="5">
        <f t="shared" si="94"/>
        <v>70.615999999999985</v>
      </c>
      <c r="T1507" s="7">
        <f t="shared" si="95"/>
        <v>0.5699619035319945</v>
      </c>
    </row>
    <row r="1508" spans="1:20" ht="15.6">
      <c r="A1508" s="2">
        <v>3338</v>
      </c>
      <c r="B1508" s="3">
        <v>46232</v>
      </c>
      <c r="C1508" s="17">
        <f>YEAR(SalesDataTable[[#This Row],[Order Date]])</f>
        <v>2026</v>
      </c>
      <c r="D1508" s="19" t="str">
        <f>"Q"&amp;ROUNDUP(MONTH(SalesDataTable[[#This Row],[Order Date]])/3,0)</f>
        <v>Q3</v>
      </c>
      <c r="E1508" s="17">
        <f>MONTH(SalesDataTable[[#This Row],[Order Date]])</f>
        <v>7</v>
      </c>
      <c r="F1508" s="19" t="str">
        <f>TEXT(SalesDataTable[[#This Row],[Order Date]],"MMM")</f>
        <v>Jul</v>
      </c>
      <c r="G1508" s="4" t="s">
        <v>0</v>
      </c>
      <c r="H1508" s="4" t="s">
        <v>1</v>
      </c>
      <c r="I1508" s="4" t="s">
        <v>2</v>
      </c>
      <c r="J1508" s="4" t="s">
        <v>3</v>
      </c>
      <c r="K1508" s="4" t="s">
        <v>23</v>
      </c>
      <c r="L1508" s="4" t="s">
        <v>29</v>
      </c>
      <c r="M1508" s="8">
        <v>1</v>
      </c>
      <c r="N1508" s="5">
        <v>195.34</v>
      </c>
      <c r="O1508" s="6">
        <v>0.05</v>
      </c>
      <c r="P1508" s="5">
        <v>106.6</v>
      </c>
      <c r="Q1508" s="5">
        <f t="shared" si="92"/>
        <v>185.57300000000001</v>
      </c>
      <c r="R1508" s="5">
        <f t="shared" si="93"/>
        <v>106.6</v>
      </c>
      <c r="S1508" s="5">
        <f t="shared" si="94"/>
        <v>78.973000000000013</v>
      </c>
      <c r="T1508" s="7">
        <f t="shared" si="95"/>
        <v>0.42556298599472991</v>
      </c>
    </row>
    <row r="1509" spans="1:20" ht="15.6">
      <c r="A1509" s="2">
        <v>4575</v>
      </c>
      <c r="B1509" s="3">
        <v>46232</v>
      </c>
      <c r="C1509" s="17">
        <f>YEAR(SalesDataTable[[#This Row],[Order Date]])</f>
        <v>2026</v>
      </c>
      <c r="D1509" s="19" t="str">
        <f>"Q"&amp;ROUNDUP(MONTH(SalesDataTable[[#This Row],[Order Date]])/3,0)</f>
        <v>Q3</v>
      </c>
      <c r="E1509" s="17">
        <f>MONTH(SalesDataTable[[#This Row],[Order Date]])</f>
        <v>7</v>
      </c>
      <c r="F1509" s="19" t="str">
        <f>TEXT(SalesDataTable[[#This Row],[Order Date]],"MMM")</f>
        <v>Jul</v>
      </c>
      <c r="G1509" s="4" t="s">
        <v>11</v>
      </c>
      <c r="H1509" s="4" t="s">
        <v>25</v>
      </c>
      <c r="I1509" s="4" t="s">
        <v>2</v>
      </c>
      <c r="J1509" s="4" t="s">
        <v>16</v>
      </c>
      <c r="K1509" s="4" t="s">
        <v>4</v>
      </c>
      <c r="L1509" s="4" t="s">
        <v>30</v>
      </c>
      <c r="M1509" s="8">
        <v>1</v>
      </c>
      <c r="N1509" s="5">
        <v>103.31</v>
      </c>
      <c r="O1509" s="6">
        <v>0</v>
      </c>
      <c r="P1509" s="5">
        <v>50.93</v>
      </c>
      <c r="Q1509" s="5">
        <f t="shared" si="92"/>
        <v>103.31</v>
      </c>
      <c r="R1509" s="5">
        <f t="shared" si="93"/>
        <v>50.93</v>
      </c>
      <c r="S1509" s="5">
        <f t="shared" si="94"/>
        <v>52.38</v>
      </c>
      <c r="T1509" s="7">
        <f t="shared" si="95"/>
        <v>0.50701771367728199</v>
      </c>
    </row>
    <row r="1510" spans="1:20" ht="15.6">
      <c r="A1510" s="2">
        <v>4871</v>
      </c>
      <c r="B1510" s="3">
        <v>46232</v>
      </c>
      <c r="C1510" s="17">
        <f>YEAR(SalesDataTable[[#This Row],[Order Date]])</f>
        <v>2026</v>
      </c>
      <c r="D1510" s="19" t="str">
        <f>"Q"&amp;ROUNDUP(MONTH(SalesDataTable[[#This Row],[Order Date]])/3,0)</f>
        <v>Q3</v>
      </c>
      <c r="E1510" s="17">
        <f>MONTH(SalesDataTable[[#This Row],[Order Date]])</f>
        <v>7</v>
      </c>
      <c r="F1510" s="19" t="str">
        <f>TEXT(SalesDataTable[[#This Row],[Order Date]],"MMM")</f>
        <v>Jul</v>
      </c>
      <c r="G1510" s="4" t="s">
        <v>0</v>
      </c>
      <c r="H1510" s="4" t="s">
        <v>1</v>
      </c>
      <c r="I1510" s="4" t="s">
        <v>2</v>
      </c>
      <c r="J1510" s="4" t="s">
        <v>13</v>
      </c>
      <c r="K1510" s="4" t="s">
        <v>23</v>
      </c>
      <c r="L1510" s="4" t="s">
        <v>51</v>
      </c>
      <c r="M1510" s="8">
        <v>3</v>
      </c>
      <c r="N1510" s="5">
        <v>123.31</v>
      </c>
      <c r="O1510" s="6">
        <v>0</v>
      </c>
      <c r="P1510" s="5">
        <v>59.16</v>
      </c>
      <c r="Q1510" s="5">
        <f t="shared" si="92"/>
        <v>369.93</v>
      </c>
      <c r="R1510" s="5">
        <f t="shared" si="93"/>
        <v>177.48</v>
      </c>
      <c r="S1510" s="5">
        <f t="shared" si="94"/>
        <v>192.45000000000002</v>
      </c>
      <c r="T1510" s="7">
        <f t="shared" si="95"/>
        <v>0.52023355770010549</v>
      </c>
    </row>
    <row r="1511" spans="1:20" ht="15.6">
      <c r="A1511" s="2">
        <v>4931</v>
      </c>
      <c r="B1511" s="3">
        <v>46232</v>
      </c>
      <c r="C1511" s="17">
        <f>YEAR(SalesDataTable[[#This Row],[Order Date]])</f>
        <v>2026</v>
      </c>
      <c r="D1511" s="19" t="str">
        <f>"Q"&amp;ROUNDUP(MONTH(SalesDataTable[[#This Row],[Order Date]])/3,0)</f>
        <v>Q3</v>
      </c>
      <c r="E1511" s="17">
        <f>MONTH(SalesDataTable[[#This Row],[Order Date]])</f>
        <v>7</v>
      </c>
      <c r="F1511" s="19" t="str">
        <f>TEXT(SalesDataTable[[#This Row],[Order Date]],"MMM")</f>
        <v>Jul</v>
      </c>
      <c r="G1511" s="4" t="s">
        <v>0</v>
      </c>
      <c r="H1511" s="4" t="s">
        <v>50</v>
      </c>
      <c r="I1511" s="4" t="s">
        <v>2</v>
      </c>
      <c r="J1511" s="4" t="s">
        <v>13</v>
      </c>
      <c r="K1511" s="4" t="s">
        <v>34</v>
      </c>
      <c r="L1511" s="4" t="s">
        <v>35</v>
      </c>
      <c r="M1511" s="8">
        <v>1</v>
      </c>
      <c r="N1511" s="5">
        <v>40.36</v>
      </c>
      <c r="O1511" s="6">
        <v>0.1</v>
      </c>
      <c r="P1511" s="5">
        <v>14.82</v>
      </c>
      <c r="Q1511" s="5">
        <f t="shared" si="92"/>
        <v>36.323999999999998</v>
      </c>
      <c r="R1511" s="5">
        <f t="shared" si="93"/>
        <v>14.82</v>
      </c>
      <c r="S1511" s="5">
        <f t="shared" si="94"/>
        <v>21.503999999999998</v>
      </c>
      <c r="T1511" s="7">
        <f t="shared" si="95"/>
        <v>0.59200528576148004</v>
      </c>
    </row>
    <row r="1512" spans="1:20" ht="15.6">
      <c r="A1512" s="2">
        <v>4962</v>
      </c>
      <c r="B1512" s="3">
        <v>46232</v>
      </c>
      <c r="C1512" s="17">
        <f>YEAR(SalesDataTable[[#This Row],[Order Date]])</f>
        <v>2026</v>
      </c>
      <c r="D1512" s="19" t="str">
        <f>"Q"&amp;ROUNDUP(MONTH(SalesDataTable[[#This Row],[Order Date]])/3,0)</f>
        <v>Q3</v>
      </c>
      <c r="E1512" s="17">
        <f>MONTH(SalesDataTable[[#This Row],[Order Date]])</f>
        <v>7</v>
      </c>
      <c r="F1512" s="19" t="str">
        <f>TEXT(SalesDataTable[[#This Row],[Order Date]],"MMM")</f>
        <v>Jul</v>
      </c>
      <c r="G1512" s="4" t="s">
        <v>0</v>
      </c>
      <c r="H1512" s="4" t="s">
        <v>50</v>
      </c>
      <c r="I1512" s="4" t="s">
        <v>19</v>
      </c>
      <c r="J1512" s="4" t="s">
        <v>13</v>
      </c>
      <c r="K1512" s="4" t="s">
        <v>23</v>
      </c>
      <c r="L1512" s="4" t="s">
        <v>40</v>
      </c>
      <c r="M1512" s="8">
        <v>2</v>
      </c>
      <c r="N1512" s="5">
        <v>83.06</v>
      </c>
      <c r="O1512" s="6">
        <v>0</v>
      </c>
      <c r="P1512" s="5">
        <v>38.74</v>
      </c>
      <c r="Q1512" s="5">
        <f t="shared" si="92"/>
        <v>166.12</v>
      </c>
      <c r="R1512" s="5">
        <f t="shared" si="93"/>
        <v>77.48</v>
      </c>
      <c r="S1512" s="5">
        <f t="shared" si="94"/>
        <v>88.64</v>
      </c>
      <c r="T1512" s="7">
        <f t="shared" si="95"/>
        <v>0.5335901757765471</v>
      </c>
    </row>
    <row r="1513" spans="1:20" ht="15.6">
      <c r="A1513" s="2">
        <v>5006</v>
      </c>
      <c r="B1513" s="3">
        <v>46232</v>
      </c>
      <c r="C1513" s="17">
        <f>YEAR(SalesDataTable[[#This Row],[Order Date]])</f>
        <v>2026</v>
      </c>
      <c r="D1513" s="19" t="str">
        <f>"Q"&amp;ROUNDUP(MONTH(SalesDataTable[[#This Row],[Order Date]])/3,0)</f>
        <v>Q3</v>
      </c>
      <c r="E1513" s="17">
        <f>MONTH(SalesDataTable[[#This Row],[Order Date]])</f>
        <v>7</v>
      </c>
      <c r="F1513" s="19" t="str">
        <f>TEXT(SalesDataTable[[#This Row],[Order Date]],"MMM")</f>
        <v>Jul</v>
      </c>
      <c r="G1513" s="4" t="s">
        <v>11</v>
      </c>
      <c r="H1513" s="4" t="s">
        <v>18</v>
      </c>
      <c r="I1513" s="4" t="s">
        <v>2</v>
      </c>
      <c r="J1513" s="4" t="s">
        <v>3</v>
      </c>
      <c r="K1513" s="4" t="s">
        <v>9</v>
      </c>
      <c r="L1513" s="4" t="s">
        <v>37</v>
      </c>
      <c r="M1513" s="8">
        <v>2</v>
      </c>
      <c r="N1513" s="5">
        <v>151.72999999999999</v>
      </c>
      <c r="O1513" s="6">
        <v>0</v>
      </c>
      <c r="P1513" s="5">
        <v>81.209999999999994</v>
      </c>
      <c r="Q1513" s="5">
        <f t="shared" si="92"/>
        <v>303.45999999999998</v>
      </c>
      <c r="R1513" s="5">
        <f t="shared" si="93"/>
        <v>162.41999999999999</v>
      </c>
      <c r="S1513" s="5">
        <f t="shared" si="94"/>
        <v>141.04</v>
      </c>
      <c r="T1513" s="7">
        <f t="shared" si="95"/>
        <v>0.46477295195412904</v>
      </c>
    </row>
    <row r="1514" spans="1:20" ht="15.6">
      <c r="A1514" s="2">
        <v>5033</v>
      </c>
      <c r="B1514" s="3">
        <v>46232</v>
      </c>
      <c r="C1514" s="17">
        <f>YEAR(SalesDataTable[[#This Row],[Order Date]])</f>
        <v>2026</v>
      </c>
      <c r="D1514" s="19" t="str">
        <f>"Q"&amp;ROUNDUP(MONTH(SalesDataTable[[#This Row],[Order Date]])/3,0)</f>
        <v>Q3</v>
      </c>
      <c r="E1514" s="17">
        <f>MONTH(SalesDataTable[[#This Row],[Order Date]])</f>
        <v>7</v>
      </c>
      <c r="F1514" s="19" t="str">
        <f>TEXT(SalesDataTable[[#This Row],[Order Date]],"MMM")</f>
        <v>Jul</v>
      </c>
      <c r="G1514" s="4" t="s">
        <v>20</v>
      </c>
      <c r="H1514" s="4" t="s">
        <v>33</v>
      </c>
      <c r="I1514" s="4" t="s">
        <v>2</v>
      </c>
      <c r="J1514" s="4" t="s">
        <v>13</v>
      </c>
      <c r="K1514" s="4" t="s">
        <v>9</v>
      </c>
      <c r="L1514" s="4" t="s">
        <v>46</v>
      </c>
      <c r="M1514" s="8">
        <v>4</v>
      </c>
      <c r="N1514" s="5">
        <v>72.010000000000005</v>
      </c>
      <c r="O1514" s="6">
        <v>0.05</v>
      </c>
      <c r="P1514" s="5">
        <v>32.36</v>
      </c>
      <c r="Q1514" s="5">
        <f t="shared" si="92"/>
        <v>273.63800000000003</v>
      </c>
      <c r="R1514" s="5">
        <f t="shared" si="93"/>
        <v>129.44</v>
      </c>
      <c r="S1514" s="5">
        <f t="shared" si="94"/>
        <v>144.19800000000004</v>
      </c>
      <c r="T1514" s="7">
        <f t="shared" si="95"/>
        <v>0.52696628392255473</v>
      </c>
    </row>
    <row r="1515" spans="1:20" ht="15.6">
      <c r="A1515" s="2">
        <v>5117</v>
      </c>
      <c r="B1515" s="3">
        <v>46232</v>
      </c>
      <c r="C1515" s="17">
        <f>YEAR(SalesDataTable[[#This Row],[Order Date]])</f>
        <v>2026</v>
      </c>
      <c r="D1515" s="19" t="str">
        <f>"Q"&amp;ROUNDUP(MONTH(SalesDataTable[[#This Row],[Order Date]])/3,0)</f>
        <v>Q3</v>
      </c>
      <c r="E1515" s="17">
        <f>MONTH(SalesDataTable[[#This Row],[Order Date]])</f>
        <v>7</v>
      </c>
      <c r="F1515" s="19" t="str">
        <f>TEXT(SalesDataTable[[#This Row],[Order Date]],"MMM")</f>
        <v>Jul</v>
      </c>
      <c r="G1515" s="4" t="s">
        <v>6</v>
      </c>
      <c r="H1515" s="4" t="s">
        <v>41</v>
      </c>
      <c r="I1515" s="4" t="s">
        <v>2</v>
      </c>
      <c r="J1515" s="4" t="s">
        <v>16</v>
      </c>
      <c r="K1515" s="4" t="s">
        <v>9</v>
      </c>
      <c r="L1515" s="4" t="s">
        <v>37</v>
      </c>
      <c r="M1515" s="8">
        <v>1</v>
      </c>
      <c r="N1515" s="5">
        <v>154.87</v>
      </c>
      <c r="O1515" s="6">
        <v>0</v>
      </c>
      <c r="P1515" s="5">
        <v>80.459999999999994</v>
      </c>
      <c r="Q1515" s="5">
        <f t="shared" si="92"/>
        <v>154.87</v>
      </c>
      <c r="R1515" s="5">
        <f t="shared" si="93"/>
        <v>80.459999999999994</v>
      </c>
      <c r="S1515" s="5">
        <f t="shared" si="94"/>
        <v>74.410000000000011</v>
      </c>
      <c r="T1515" s="7">
        <f t="shared" si="95"/>
        <v>0.48046748886162594</v>
      </c>
    </row>
    <row r="1516" spans="1:20" ht="15.6">
      <c r="A1516" s="2">
        <v>954</v>
      </c>
      <c r="B1516" s="3">
        <v>46233</v>
      </c>
      <c r="C1516" s="17">
        <f>YEAR(SalesDataTable[[#This Row],[Order Date]])</f>
        <v>2026</v>
      </c>
      <c r="D1516" s="19" t="str">
        <f>"Q"&amp;ROUNDUP(MONTH(SalesDataTable[[#This Row],[Order Date]])/3,0)</f>
        <v>Q3</v>
      </c>
      <c r="E1516" s="17">
        <f>MONTH(SalesDataTable[[#This Row],[Order Date]])</f>
        <v>7</v>
      </c>
      <c r="F1516" s="19" t="str">
        <f>TEXT(SalesDataTable[[#This Row],[Order Date]],"MMM")</f>
        <v>Jul</v>
      </c>
      <c r="G1516" s="4" t="s">
        <v>6</v>
      </c>
      <c r="H1516" s="4" t="s">
        <v>7</v>
      </c>
      <c r="I1516" s="4" t="s">
        <v>2</v>
      </c>
      <c r="J1516" s="4" t="s">
        <v>13</v>
      </c>
      <c r="K1516" s="4" t="s">
        <v>14</v>
      </c>
      <c r="L1516" s="4" t="s">
        <v>44</v>
      </c>
      <c r="M1516" s="8">
        <v>3</v>
      </c>
      <c r="N1516" s="5">
        <v>134.61000000000001</v>
      </c>
      <c r="O1516" s="6">
        <v>0.1</v>
      </c>
      <c r="P1516" s="5">
        <v>65.77</v>
      </c>
      <c r="Q1516" s="5">
        <f t="shared" si="92"/>
        <v>363.44700000000006</v>
      </c>
      <c r="R1516" s="5">
        <f t="shared" si="93"/>
        <v>197.31</v>
      </c>
      <c r="S1516" s="5">
        <f t="shared" si="94"/>
        <v>166.13700000000006</v>
      </c>
      <c r="T1516" s="7">
        <f t="shared" si="95"/>
        <v>0.45711479252820914</v>
      </c>
    </row>
    <row r="1517" spans="1:20" ht="15.6">
      <c r="A1517" s="2">
        <v>1644</v>
      </c>
      <c r="B1517" s="3">
        <v>46233</v>
      </c>
      <c r="C1517" s="17">
        <f>YEAR(SalesDataTable[[#This Row],[Order Date]])</f>
        <v>2026</v>
      </c>
      <c r="D1517" s="19" t="str">
        <f>"Q"&amp;ROUNDUP(MONTH(SalesDataTable[[#This Row],[Order Date]])/3,0)</f>
        <v>Q3</v>
      </c>
      <c r="E1517" s="17">
        <f>MONTH(SalesDataTable[[#This Row],[Order Date]])</f>
        <v>7</v>
      </c>
      <c r="F1517" s="19" t="str">
        <f>TEXT(SalesDataTable[[#This Row],[Order Date]],"MMM")</f>
        <v>Jul</v>
      </c>
      <c r="G1517" s="4" t="s">
        <v>20</v>
      </c>
      <c r="H1517" s="4" t="s">
        <v>47</v>
      </c>
      <c r="I1517" s="4" t="s">
        <v>2</v>
      </c>
      <c r="J1517" s="4" t="s">
        <v>3</v>
      </c>
      <c r="K1517" s="4" t="s">
        <v>4</v>
      </c>
      <c r="L1517" s="4" t="s">
        <v>5</v>
      </c>
      <c r="M1517" s="8">
        <v>3</v>
      </c>
      <c r="N1517" s="5">
        <v>81.5</v>
      </c>
      <c r="O1517" s="6">
        <v>0.05</v>
      </c>
      <c r="P1517" s="5">
        <v>43.85</v>
      </c>
      <c r="Q1517" s="5">
        <f t="shared" si="92"/>
        <v>232.27499999999998</v>
      </c>
      <c r="R1517" s="5">
        <f t="shared" si="93"/>
        <v>131.55000000000001</v>
      </c>
      <c r="S1517" s="5">
        <f t="shared" si="94"/>
        <v>100.72499999999997</v>
      </c>
      <c r="T1517" s="7">
        <f t="shared" si="95"/>
        <v>0.43364546335163051</v>
      </c>
    </row>
    <row r="1518" spans="1:20" ht="15.6">
      <c r="A1518" s="2">
        <v>2030</v>
      </c>
      <c r="B1518" s="3">
        <v>46233</v>
      </c>
      <c r="C1518" s="17">
        <f>YEAR(SalesDataTable[[#This Row],[Order Date]])</f>
        <v>2026</v>
      </c>
      <c r="D1518" s="19" t="str">
        <f>"Q"&amp;ROUNDUP(MONTH(SalesDataTable[[#This Row],[Order Date]])/3,0)</f>
        <v>Q3</v>
      </c>
      <c r="E1518" s="17">
        <f>MONTH(SalesDataTable[[#This Row],[Order Date]])</f>
        <v>7</v>
      </c>
      <c r="F1518" s="19" t="str">
        <f>TEXT(SalesDataTable[[#This Row],[Order Date]],"MMM")</f>
        <v>Jul</v>
      </c>
      <c r="G1518" s="4" t="s">
        <v>0</v>
      </c>
      <c r="H1518" s="4" t="s">
        <v>1</v>
      </c>
      <c r="I1518" s="4" t="s">
        <v>28</v>
      </c>
      <c r="J1518" s="4" t="s">
        <v>16</v>
      </c>
      <c r="K1518" s="4" t="s">
        <v>14</v>
      </c>
      <c r="L1518" s="4" t="s">
        <v>44</v>
      </c>
      <c r="M1518" s="8">
        <v>2</v>
      </c>
      <c r="N1518" s="5">
        <v>135.63</v>
      </c>
      <c r="O1518" s="6">
        <v>0</v>
      </c>
      <c r="P1518" s="5">
        <v>66.63</v>
      </c>
      <c r="Q1518" s="5">
        <f t="shared" si="92"/>
        <v>271.26</v>
      </c>
      <c r="R1518" s="5">
        <f t="shared" si="93"/>
        <v>133.26</v>
      </c>
      <c r="S1518" s="5">
        <f t="shared" si="94"/>
        <v>138</v>
      </c>
      <c r="T1518" s="7">
        <f t="shared" si="95"/>
        <v>0.50873700508737008</v>
      </c>
    </row>
    <row r="1519" spans="1:20" ht="15.6">
      <c r="A1519" s="2">
        <v>2595</v>
      </c>
      <c r="B1519" s="3">
        <v>46233</v>
      </c>
      <c r="C1519" s="17">
        <f>YEAR(SalesDataTable[[#This Row],[Order Date]])</f>
        <v>2026</v>
      </c>
      <c r="D1519" s="19" t="str">
        <f>"Q"&amp;ROUNDUP(MONTH(SalesDataTable[[#This Row],[Order Date]])/3,0)</f>
        <v>Q3</v>
      </c>
      <c r="E1519" s="17">
        <f>MONTH(SalesDataTable[[#This Row],[Order Date]])</f>
        <v>7</v>
      </c>
      <c r="F1519" s="19" t="str">
        <f>TEXT(SalesDataTable[[#This Row],[Order Date]],"MMM")</f>
        <v>Jul</v>
      </c>
      <c r="G1519" s="4" t="s">
        <v>0</v>
      </c>
      <c r="H1519" s="4" t="s">
        <v>36</v>
      </c>
      <c r="I1519" s="4" t="s">
        <v>8</v>
      </c>
      <c r="J1519" s="4" t="s">
        <v>16</v>
      </c>
      <c r="K1519" s="4" t="s">
        <v>14</v>
      </c>
      <c r="L1519" s="4" t="s">
        <v>44</v>
      </c>
      <c r="M1519" s="8">
        <v>15</v>
      </c>
      <c r="N1519" s="5">
        <v>133.44999999999999</v>
      </c>
      <c r="O1519" s="6">
        <v>0.2</v>
      </c>
      <c r="P1519" s="5">
        <v>65.819999999999993</v>
      </c>
      <c r="Q1519" s="5">
        <f t="shared" si="92"/>
        <v>1601.3999999999999</v>
      </c>
      <c r="R1519" s="5">
        <f t="shared" si="93"/>
        <v>987.3</v>
      </c>
      <c r="S1519" s="5">
        <f t="shared" si="94"/>
        <v>614.09999999999991</v>
      </c>
      <c r="T1519" s="7">
        <f t="shared" si="95"/>
        <v>0.3834769576620457</v>
      </c>
    </row>
    <row r="1520" spans="1:20" ht="15.6">
      <c r="A1520" s="2">
        <v>2763</v>
      </c>
      <c r="B1520" s="3">
        <v>46233</v>
      </c>
      <c r="C1520" s="17">
        <f>YEAR(SalesDataTable[[#This Row],[Order Date]])</f>
        <v>2026</v>
      </c>
      <c r="D1520" s="19" t="str">
        <f>"Q"&amp;ROUNDUP(MONTH(SalesDataTable[[#This Row],[Order Date]])/3,0)</f>
        <v>Q3</v>
      </c>
      <c r="E1520" s="17">
        <f>MONTH(SalesDataTable[[#This Row],[Order Date]])</f>
        <v>7</v>
      </c>
      <c r="F1520" s="19" t="str">
        <f>TEXT(SalesDataTable[[#This Row],[Order Date]],"MMM")</f>
        <v>Jul</v>
      </c>
      <c r="G1520" s="4" t="s">
        <v>0</v>
      </c>
      <c r="H1520" s="4" t="s">
        <v>50</v>
      </c>
      <c r="I1520" s="4" t="s">
        <v>2</v>
      </c>
      <c r="J1520" s="4" t="s">
        <v>16</v>
      </c>
      <c r="K1520" s="4" t="s">
        <v>23</v>
      </c>
      <c r="L1520" s="4" t="s">
        <v>51</v>
      </c>
      <c r="M1520" s="8">
        <v>1</v>
      </c>
      <c r="N1520" s="5">
        <v>120.94</v>
      </c>
      <c r="O1520" s="6">
        <v>0</v>
      </c>
      <c r="P1520" s="5">
        <v>62.24</v>
      </c>
      <c r="Q1520" s="5">
        <f t="shared" si="92"/>
        <v>120.94</v>
      </c>
      <c r="R1520" s="5">
        <f t="shared" si="93"/>
        <v>62.24</v>
      </c>
      <c r="S1520" s="5">
        <f t="shared" si="94"/>
        <v>58.699999999999996</v>
      </c>
      <c r="T1520" s="7">
        <f t="shared" si="95"/>
        <v>0.48536464362493797</v>
      </c>
    </row>
    <row r="1521" spans="1:20" ht="15.6">
      <c r="A1521" s="2">
        <v>3537</v>
      </c>
      <c r="B1521" s="3">
        <v>46233</v>
      </c>
      <c r="C1521" s="17">
        <f>YEAR(SalesDataTable[[#This Row],[Order Date]])</f>
        <v>2026</v>
      </c>
      <c r="D1521" s="19" t="str">
        <f>"Q"&amp;ROUNDUP(MONTH(SalesDataTable[[#This Row],[Order Date]])/3,0)</f>
        <v>Q3</v>
      </c>
      <c r="E1521" s="17">
        <f>MONTH(SalesDataTable[[#This Row],[Order Date]])</f>
        <v>7</v>
      </c>
      <c r="F1521" s="19" t="str">
        <f>TEXT(SalesDataTable[[#This Row],[Order Date]],"MMM")</f>
        <v>Jul</v>
      </c>
      <c r="G1521" s="4" t="s">
        <v>6</v>
      </c>
      <c r="H1521" s="4" t="s">
        <v>41</v>
      </c>
      <c r="I1521" s="4" t="s">
        <v>2</v>
      </c>
      <c r="J1521" s="4" t="s">
        <v>3</v>
      </c>
      <c r="K1521" s="4" t="s">
        <v>23</v>
      </c>
      <c r="L1521" s="4" t="s">
        <v>24</v>
      </c>
      <c r="M1521" s="8">
        <v>2</v>
      </c>
      <c r="N1521" s="5">
        <v>332.99</v>
      </c>
      <c r="O1521" s="6">
        <v>0.15</v>
      </c>
      <c r="P1521" s="5">
        <v>199.09</v>
      </c>
      <c r="Q1521" s="5">
        <f t="shared" si="92"/>
        <v>566.08299999999997</v>
      </c>
      <c r="R1521" s="5">
        <f t="shared" si="93"/>
        <v>398.18</v>
      </c>
      <c r="S1521" s="5">
        <f t="shared" si="94"/>
        <v>167.90299999999996</v>
      </c>
      <c r="T1521" s="7">
        <f t="shared" si="95"/>
        <v>0.29660491482697759</v>
      </c>
    </row>
    <row r="1522" spans="1:20" ht="15.6">
      <c r="A1522" s="2">
        <v>3550</v>
      </c>
      <c r="B1522" s="3">
        <v>46233</v>
      </c>
      <c r="C1522" s="17">
        <f>YEAR(SalesDataTable[[#This Row],[Order Date]])</f>
        <v>2026</v>
      </c>
      <c r="D1522" s="19" t="str">
        <f>"Q"&amp;ROUNDUP(MONTH(SalesDataTable[[#This Row],[Order Date]])/3,0)</f>
        <v>Q3</v>
      </c>
      <c r="E1522" s="17">
        <f>MONTH(SalesDataTable[[#This Row],[Order Date]])</f>
        <v>7</v>
      </c>
      <c r="F1522" s="19" t="str">
        <f>TEXT(SalesDataTable[[#This Row],[Order Date]],"MMM")</f>
        <v>Jul</v>
      </c>
      <c r="G1522" s="4" t="s">
        <v>0</v>
      </c>
      <c r="H1522" s="4" t="s">
        <v>50</v>
      </c>
      <c r="I1522" s="4" t="s">
        <v>2</v>
      </c>
      <c r="J1522" s="4" t="s">
        <v>3</v>
      </c>
      <c r="K1522" s="4" t="s">
        <v>23</v>
      </c>
      <c r="L1522" s="4" t="s">
        <v>51</v>
      </c>
      <c r="M1522" s="8">
        <v>3</v>
      </c>
      <c r="N1522" s="5">
        <v>120.88</v>
      </c>
      <c r="O1522" s="6">
        <v>0</v>
      </c>
      <c r="P1522" s="5">
        <v>60.97</v>
      </c>
      <c r="Q1522" s="5">
        <f t="shared" si="92"/>
        <v>362.64</v>
      </c>
      <c r="R1522" s="5">
        <f t="shared" si="93"/>
        <v>182.91</v>
      </c>
      <c r="S1522" s="5">
        <f t="shared" si="94"/>
        <v>179.73</v>
      </c>
      <c r="T1522" s="7">
        <f t="shared" si="95"/>
        <v>0.49561548643282594</v>
      </c>
    </row>
    <row r="1523" spans="1:20" ht="15.6">
      <c r="A1523" s="2">
        <v>3875</v>
      </c>
      <c r="B1523" s="3">
        <v>46233</v>
      </c>
      <c r="C1523" s="17">
        <f>YEAR(SalesDataTable[[#This Row],[Order Date]])</f>
        <v>2026</v>
      </c>
      <c r="D1523" s="19" t="str">
        <f>"Q"&amp;ROUNDUP(MONTH(SalesDataTable[[#This Row],[Order Date]])/3,0)</f>
        <v>Q3</v>
      </c>
      <c r="E1523" s="17">
        <f>MONTH(SalesDataTable[[#This Row],[Order Date]])</f>
        <v>7</v>
      </c>
      <c r="F1523" s="19" t="str">
        <f>TEXT(SalesDataTable[[#This Row],[Order Date]],"MMM")</f>
        <v>Jul</v>
      </c>
      <c r="G1523" s="4" t="s">
        <v>20</v>
      </c>
      <c r="H1523" s="4" t="s">
        <v>33</v>
      </c>
      <c r="I1523" s="4" t="s">
        <v>2</v>
      </c>
      <c r="J1523" s="4" t="s">
        <v>3</v>
      </c>
      <c r="K1523" s="4" t="s">
        <v>4</v>
      </c>
      <c r="L1523" s="4" t="s">
        <v>30</v>
      </c>
      <c r="M1523" s="8">
        <v>1</v>
      </c>
      <c r="N1523" s="5">
        <v>101.73</v>
      </c>
      <c r="O1523" s="6">
        <v>0.05</v>
      </c>
      <c r="P1523" s="5">
        <v>51.63</v>
      </c>
      <c r="Q1523" s="5">
        <f t="shared" si="92"/>
        <v>96.643500000000003</v>
      </c>
      <c r="R1523" s="5">
        <f t="shared" si="93"/>
        <v>51.63</v>
      </c>
      <c r="S1523" s="5">
        <f t="shared" si="94"/>
        <v>45.013500000000001</v>
      </c>
      <c r="T1523" s="7">
        <f t="shared" si="95"/>
        <v>0.46576852038678235</v>
      </c>
    </row>
    <row r="1524" spans="1:20" ht="15.6">
      <c r="A1524" s="2">
        <v>4467</v>
      </c>
      <c r="B1524" s="3">
        <v>46233</v>
      </c>
      <c r="C1524" s="17">
        <f>YEAR(SalesDataTable[[#This Row],[Order Date]])</f>
        <v>2026</v>
      </c>
      <c r="D1524" s="19" t="str">
        <f>"Q"&amp;ROUNDUP(MONTH(SalesDataTable[[#This Row],[Order Date]])/3,0)</f>
        <v>Q3</v>
      </c>
      <c r="E1524" s="17">
        <f>MONTH(SalesDataTable[[#This Row],[Order Date]])</f>
        <v>7</v>
      </c>
      <c r="F1524" s="19" t="str">
        <f>TEXT(SalesDataTable[[#This Row],[Order Date]],"MMM")</f>
        <v>Jul</v>
      </c>
      <c r="G1524" s="4" t="s">
        <v>20</v>
      </c>
      <c r="H1524" s="4" t="s">
        <v>31</v>
      </c>
      <c r="I1524" s="4" t="s">
        <v>2</v>
      </c>
      <c r="J1524" s="4" t="s">
        <v>3</v>
      </c>
      <c r="K1524" s="4" t="s">
        <v>14</v>
      </c>
      <c r="L1524" s="4" t="s">
        <v>15</v>
      </c>
      <c r="M1524" s="8">
        <v>2</v>
      </c>
      <c r="N1524" s="5">
        <v>36.21</v>
      </c>
      <c r="O1524" s="6">
        <v>0</v>
      </c>
      <c r="P1524" s="5">
        <v>13.5</v>
      </c>
      <c r="Q1524" s="5">
        <f t="shared" si="92"/>
        <v>72.42</v>
      </c>
      <c r="R1524" s="5">
        <f t="shared" si="93"/>
        <v>27</v>
      </c>
      <c r="S1524" s="5">
        <f t="shared" si="94"/>
        <v>45.42</v>
      </c>
      <c r="T1524" s="7">
        <f t="shared" si="95"/>
        <v>0.62717481358740679</v>
      </c>
    </row>
    <row r="1525" spans="1:20" ht="15.6">
      <c r="A1525" s="2">
        <v>739</v>
      </c>
      <c r="B1525" s="3">
        <v>46234</v>
      </c>
      <c r="C1525" s="17">
        <f>YEAR(SalesDataTable[[#This Row],[Order Date]])</f>
        <v>2026</v>
      </c>
      <c r="D1525" s="19" t="str">
        <f>"Q"&amp;ROUNDUP(MONTH(SalesDataTable[[#This Row],[Order Date]])/3,0)</f>
        <v>Q3</v>
      </c>
      <c r="E1525" s="17">
        <f>MONTH(SalesDataTable[[#This Row],[Order Date]])</f>
        <v>7</v>
      </c>
      <c r="F1525" s="19" t="str">
        <f>TEXT(SalesDataTable[[#This Row],[Order Date]],"MMM")</f>
        <v>Jul</v>
      </c>
      <c r="G1525" s="4" t="s">
        <v>20</v>
      </c>
      <c r="H1525" s="4" t="s">
        <v>31</v>
      </c>
      <c r="I1525" s="4" t="s">
        <v>2</v>
      </c>
      <c r="J1525" s="4" t="s">
        <v>16</v>
      </c>
      <c r="K1525" s="4" t="s">
        <v>4</v>
      </c>
      <c r="L1525" s="4" t="s">
        <v>30</v>
      </c>
      <c r="M1525" s="8">
        <v>5</v>
      </c>
      <c r="N1525" s="5">
        <v>104.65</v>
      </c>
      <c r="O1525" s="6">
        <v>0</v>
      </c>
      <c r="P1525" s="5">
        <v>49.2</v>
      </c>
      <c r="Q1525" s="5">
        <f t="shared" si="92"/>
        <v>523.25</v>
      </c>
      <c r="R1525" s="5">
        <f t="shared" si="93"/>
        <v>246</v>
      </c>
      <c r="S1525" s="5">
        <f t="shared" si="94"/>
        <v>277.25</v>
      </c>
      <c r="T1525" s="7">
        <f t="shared" si="95"/>
        <v>0.52986144290492121</v>
      </c>
    </row>
    <row r="1526" spans="1:20" ht="15.6">
      <c r="A1526" s="2">
        <v>2376</v>
      </c>
      <c r="B1526" s="3">
        <v>46234</v>
      </c>
      <c r="C1526" s="17">
        <f>YEAR(SalesDataTable[[#This Row],[Order Date]])</f>
        <v>2026</v>
      </c>
      <c r="D1526" s="19" t="str">
        <f>"Q"&amp;ROUNDUP(MONTH(SalesDataTable[[#This Row],[Order Date]])/3,0)</f>
        <v>Q3</v>
      </c>
      <c r="E1526" s="17">
        <f>MONTH(SalesDataTable[[#This Row],[Order Date]])</f>
        <v>7</v>
      </c>
      <c r="F1526" s="19" t="str">
        <f>TEXT(SalesDataTable[[#This Row],[Order Date]],"MMM")</f>
        <v>Jul</v>
      </c>
      <c r="G1526" s="4" t="s">
        <v>11</v>
      </c>
      <c r="H1526" s="4" t="s">
        <v>25</v>
      </c>
      <c r="I1526" s="4" t="s">
        <v>8</v>
      </c>
      <c r="J1526" s="4" t="s">
        <v>3</v>
      </c>
      <c r="K1526" s="4" t="s">
        <v>23</v>
      </c>
      <c r="L1526" s="4" t="s">
        <v>29</v>
      </c>
      <c r="M1526" s="8">
        <v>5</v>
      </c>
      <c r="N1526" s="5">
        <v>198.35</v>
      </c>
      <c r="O1526" s="6">
        <v>0.05</v>
      </c>
      <c r="P1526" s="5">
        <v>104.96</v>
      </c>
      <c r="Q1526" s="5">
        <f t="shared" si="92"/>
        <v>942.16249999999991</v>
      </c>
      <c r="R1526" s="5">
        <f t="shared" si="93"/>
        <v>524.79999999999995</v>
      </c>
      <c r="S1526" s="5">
        <f t="shared" si="94"/>
        <v>417.36249999999995</v>
      </c>
      <c r="T1526" s="7">
        <f t="shared" si="95"/>
        <v>0.44298356175288234</v>
      </c>
    </row>
    <row r="1527" spans="1:20" ht="15.6">
      <c r="A1527" s="2">
        <v>3109</v>
      </c>
      <c r="B1527" s="3">
        <v>46234</v>
      </c>
      <c r="C1527" s="17">
        <f>YEAR(SalesDataTable[[#This Row],[Order Date]])</f>
        <v>2026</v>
      </c>
      <c r="D1527" s="19" t="str">
        <f>"Q"&amp;ROUNDUP(MONTH(SalesDataTable[[#This Row],[Order Date]])/3,0)</f>
        <v>Q3</v>
      </c>
      <c r="E1527" s="17">
        <f>MONTH(SalesDataTable[[#This Row],[Order Date]])</f>
        <v>7</v>
      </c>
      <c r="F1527" s="19" t="str">
        <f>TEXT(SalesDataTable[[#This Row],[Order Date]],"MMM")</f>
        <v>Jul</v>
      </c>
      <c r="G1527" s="4" t="s">
        <v>0</v>
      </c>
      <c r="H1527" s="4" t="s">
        <v>1</v>
      </c>
      <c r="I1527" s="4" t="s">
        <v>28</v>
      </c>
      <c r="J1527" s="4" t="s">
        <v>3</v>
      </c>
      <c r="K1527" s="4" t="s">
        <v>34</v>
      </c>
      <c r="L1527" s="4" t="s">
        <v>42</v>
      </c>
      <c r="M1527" s="8">
        <v>2</v>
      </c>
      <c r="N1527" s="5">
        <v>36.56</v>
      </c>
      <c r="O1527" s="6">
        <v>0.05</v>
      </c>
      <c r="P1527" s="5">
        <v>13.76</v>
      </c>
      <c r="Q1527" s="5">
        <f t="shared" si="92"/>
        <v>69.463999999999999</v>
      </c>
      <c r="R1527" s="5">
        <f t="shared" si="93"/>
        <v>27.52</v>
      </c>
      <c r="S1527" s="5">
        <f t="shared" si="94"/>
        <v>41.944000000000003</v>
      </c>
      <c r="T1527" s="7">
        <f t="shared" si="95"/>
        <v>0.60382356328457909</v>
      </c>
    </row>
    <row r="1528" spans="1:20" ht="15.6">
      <c r="A1528" s="2">
        <v>4362</v>
      </c>
      <c r="B1528" s="3">
        <v>46234</v>
      </c>
      <c r="C1528" s="17">
        <f>YEAR(SalesDataTable[[#This Row],[Order Date]])</f>
        <v>2026</v>
      </c>
      <c r="D1528" s="19" t="str">
        <f>"Q"&amp;ROUNDUP(MONTH(SalesDataTable[[#This Row],[Order Date]])/3,0)</f>
        <v>Q3</v>
      </c>
      <c r="E1528" s="17">
        <f>MONTH(SalesDataTable[[#This Row],[Order Date]])</f>
        <v>7</v>
      </c>
      <c r="F1528" s="19" t="str">
        <f>TEXT(SalesDataTable[[#This Row],[Order Date]],"MMM")</f>
        <v>Jul</v>
      </c>
      <c r="G1528" s="4" t="s">
        <v>6</v>
      </c>
      <c r="H1528" s="4" t="s">
        <v>49</v>
      </c>
      <c r="I1528" s="4" t="s">
        <v>2</v>
      </c>
      <c r="J1528" s="4" t="s">
        <v>3</v>
      </c>
      <c r="K1528" s="4" t="s">
        <v>9</v>
      </c>
      <c r="L1528" s="4" t="s">
        <v>10</v>
      </c>
      <c r="M1528" s="8">
        <v>5</v>
      </c>
      <c r="N1528" s="5">
        <v>92.41</v>
      </c>
      <c r="O1528" s="6">
        <v>0</v>
      </c>
      <c r="P1528" s="5">
        <v>44.29</v>
      </c>
      <c r="Q1528" s="5">
        <f t="shared" si="92"/>
        <v>462.04999999999995</v>
      </c>
      <c r="R1528" s="5">
        <f t="shared" si="93"/>
        <v>221.45</v>
      </c>
      <c r="S1528" s="5">
        <f t="shared" si="94"/>
        <v>240.59999999999997</v>
      </c>
      <c r="T1528" s="7">
        <f t="shared" si="95"/>
        <v>0.52072286549074775</v>
      </c>
    </row>
    <row r="1529" spans="1:20" ht="15.6">
      <c r="A1529" s="2">
        <v>777</v>
      </c>
      <c r="B1529" s="3">
        <v>46235</v>
      </c>
      <c r="C1529" s="17">
        <f>YEAR(SalesDataTable[[#This Row],[Order Date]])</f>
        <v>2026</v>
      </c>
      <c r="D1529" s="19" t="str">
        <f>"Q"&amp;ROUNDUP(MONTH(SalesDataTable[[#This Row],[Order Date]])/3,0)</f>
        <v>Q3</v>
      </c>
      <c r="E1529" s="17">
        <f>MONTH(SalesDataTable[[#This Row],[Order Date]])</f>
        <v>8</v>
      </c>
      <c r="F1529" s="19" t="str">
        <f>TEXT(SalesDataTable[[#This Row],[Order Date]],"MMM")</f>
        <v>Aug</v>
      </c>
      <c r="G1529" s="4" t="s">
        <v>20</v>
      </c>
      <c r="H1529" s="4" t="s">
        <v>47</v>
      </c>
      <c r="I1529" s="4" t="s">
        <v>2</v>
      </c>
      <c r="J1529" s="4" t="s">
        <v>3</v>
      </c>
      <c r="K1529" s="4" t="s">
        <v>23</v>
      </c>
      <c r="L1529" s="4" t="s">
        <v>51</v>
      </c>
      <c r="M1529" s="8">
        <v>4</v>
      </c>
      <c r="N1529" s="5">
        <v>121.87</v>
      </c>
      <c r="O1529" s="6">
        <v>0</v>
      </c>
      <c r="P1529" s="5">
        <v>59.89</v>
      </c>
      <c r="Q1529" s="5">
        <f t="shared" si="92"/>
        <v>487.48</v>
      </c>
      <c r="R1529" s="5">
        <f t="shared" si="93"/>
        <v>239.56</v>
      </c>
      <c r="S1529" s="5">
        <f t="shared" si="94"/>
        <v>247.92000000000002</v>
      </c>
      <c r="T1529" s="7">
        <f t="shared" si="95"/>
        <v>0.50857471075736438</v>
      </c>
    </row>
    <row r="1530" spans="1:20" ht="15.6">
      <c r="A1530" s="2">
        <v>831</v>
      </c>
      <c r="B1530" s="3">
        <v>46235</v>
      </c>
      <c r="C1530" s="17">
        <f>YEAR(SalesDataTable[[#This Row],[Order Date]])</f>
        <v>2026</v>
      </c>
      <c r="D1530" s="19" t="str">
        <f>"Q"&amp;ROUNDUP(MONTH(SalesDataTable[[#This Row],[Order Date]])/3,0)</f>
        <v>Q3</v>
      </c>
      <c r="E1530" s="17">
        <f>MONTH(SalesDataTable[[#This Row],[Order Date]])</f>
        <v>8</v>
      </c>
      <c r="F1530" s="19" t="str">
        <f>TEXT(SalesDataTable[[#This Row],[Order Date]],"MMM")</f>
        <v>Aug</v>
      </c>
      <c r="G1530" s="4" t="s">
        <v>20</v>
      </c>
      <c r="H1530" s="4" t="s">
        <v>33</v>
      </c>
      <c r="I1530" s="4" t="s">
        <v>2</v>
      </c>
      <c r="J1530" s="4" t="s">
        <v>3</v>
      </c>
      <c r="K1530" s="4" t="s">
        <v>14</v>
      </c>
      <c r="L1530" s="4" t="s">
        <v>44</v>
      </c>
      <c r="M1530" s="8">
        <v>2</v>
      </c>
      <c r="N1530" s="5">
        <v>130.9</v>
      </c>
      <c r="O1530" s="6">
        <v>0.05</v>
      </c>
      <c r="P1530" s="5">
        <v>67.959999999999994</v>
      </c>
      <c r="Q1530" s="5">
        <f t="shared" si="92"/>
        <v>248.71</v>
      </c>
      <c r="R1530" s="5">
        <f t="shared" si="93"/>
        <v>135.91999999999999</v>
      </c>
      <c r="S1530" s="5">
        <f t="shared" si="94"/>
        <v>112.79000000000002</v>
      </c>
      <c r="T1530" s="7">
        <f t="shared" si="95"/>
        <v>0.45350006031120588</v>
      </c>
    </row>
    <row r="1531" spans="1:20" ht="15.6">
      <c r="A1531" s="2">
        <v>2059</v>
      </c>
      <c r="B1531" s="3">
        <v>46235</v>
      </c>
      <c r="C1531" s="17">
        <f>YEAR(SalesDataTable[[#This Row],[Order Date]])</f>
        <v>2026</v>
      </c>
      <c r="D1531" s="19" t="str">
        <f>"Q"&amp;ROUNDUP(MONTH(SalesDataTable[[#This Row],[Order Date]])/3,0)</f>
        <v>Q3</v>
      </c>
      <c r="E1531" s="17">
        <f>MONTH(SalesDataTable[[#This Row],[Order Date]])</f>
        <v>8</v>
      </c>
      <c r="F1531" s="19" t="str">
        <f>TEXT(SalesDataTable[[#This Row],[Order Date]],"MMM")</f>
        <v>Aug</v>
      </c>
      <c r="G1531" s="4" t="s">
        <v>11</v>
      </c>
      <c r="H1531" s="4" t="s">
        <v>12</v>
      </c>
      <c r="I1531" s="4" t="s">
        <v>19</v>
      </c>
      <c r="J1531" s="4" t="s">
        <v>13</v>
      </c>
      <c r="K1531" s="4" t="s">
        <v>4</v>
      </c>
      <c r="L1531" s="4" t="s">
        <v>22</v>
      </c>
      <c r="M1531" s="8">
        <v>1</v>
      </c>
      <c r="N1531" s="5">
        <v>50.98</v>
      </c>
      <c r="O1531" s="6">
        <v>0</v>
      </c>
      <c r="P1531" s="5">
        <v>22.92</v>
      </c>
      <c r="Q1531" s="5">
        <f t="shared" si="92"/>
        <v>50.98</v>
      </c>
      <c r="R1531" s="5">
        <f t="shared" si="93"/>
        <v>22.92</v>
      </c>
      <c r="S1531" s="5">
        <f t="shared" si="94"/>
        <v>28.059999999999995</v>
      </c>
      <c r="T1531" s="7">
        <f t="shared" si="95"/>
        <v>0.55041192624558644</v>
      </c>
    </row>
    <row r="1532" spans="1:20" ht="15.6">
      <c r="A1532" s="2">
        <v>2519</v>
      </c>
      <c r="B1532" s="3">
        <v>46235</v>
      </c>
      <c r="C1532" s="17">
        <f>YEAR(SalesDataTable[[#This Row],[Order Date]])</f>
        <v>2026</v>
      </c>
      <c r="D1532" s="19" t="str">
        <f>"Q"&amp;ROUNDUP(MONTH(SalesDataTable[[#This Row],[Order Date]])/3,0)</f>
        <v>Q3</v>
      </c>
      <c r="E1532" s="17">
        <f>MONTH(SalesDataTable[[#This Row],[Order Date]])</f>
        <v>8</v>
      </c>
      <c r="F1532" s="19" t="str">
        <f>TEXT(SalesDataTable[[#This Row],[Order Date]],"MMM")</f>
        <v>Aug</v>
      </c>
      <c r="G1532" s="4" t="s">
        <v>11</v>
      </c>
      <c r="H1532" s="4" t="s">
        <v>12</v>
      </c>
      <c r="I1532" s="4" t="s">
        <v>2</v>
      </c>
      <c r="J1532" s="4" t="s">
        <v>3</v>
      </c>
      <c r="K1532" s="4" t="s">
        <v>9</v>
      </c>
      <c r="L1532" s="4" t="s">
        <v>10</v>
      </c>
      <c r="M1532" s="8">
        <v>2</v>
      </c>
      <c r="N1532" s="5">
        <v>91.11</v>
      </c>
      <c r="O1532" s="6">
        <v>0</v>
      </c>
      <c r="P1532" s="5">
        <v>44.19</v>
      </c>
      <c r="Q1532" s="5">
        <f t="shared" si="92"/>
        <v>182.22</v>
      </c>
      <c r="R1532" s="5">
        <f t="shared" si="93"/>
        <v>88.38</v>
      </c>
      <c r="S1532" s="5">
        <f t="shared" si="94"/>
        <v>93.84</v>
      </c>
      <c r="T1532" s="7">
        <f t="shared" si="95"/>
        <v>0.51498189002304906</v>
      </c>
    </row>
    <row r="1533" spans="1:20" ht="15.6">
      <c r="A1533" s="2">
        <v>2644</v>
      </c>
      <c r="B1533" s="3">
        <v>46235</v>
      </c>
      <c r="C1533" s="17">
        <f>YEAR(SalesDataTable[[#This Row],[Order Date]])</f>
        <v>2026</v>
      </c>
      <c r="D1533" s="19" t="str">
        <f>"Q"&amp;ROUNDUP(MONTH(SalesDataTable[[#This Row],[Order Date]])/3,0)</f>
        <v>Q3</v>
      </c>
      <c r="E1533" s="17">
        <f>MONTH(SalesDataTable[[#This Row],[Order Date]])</f>
        <v>8</v>
      </c>
      <c r="F1533" s="19" t="str">
        <f>TEXT(SalesDataTable[[#This Row],[Order Date]],"MMM")</f>
        <v>Aug</v>
      </c>
      <c r="G1533" s="4" t="s">
        <v>0</v>
      </c>
      <c r="H1533" s="4" t="s">
        <v>1</v>
      </c>
      <c r="I1533" s="4" t="s">
        <v>28</v>
      </c>
      <c r="J1533" s="4" t="s">
        <v>3</v>
      </c>
      <c r="K1533" s="4" t="s">
        <v>14</v>
      </c>
      <c r="L1533" s="4" t="s">
        <v>15</v>
      </c>
      <c r="M1533" s="8">
        <v>3</v>
      </c>
      <c r="N1533" s="5">
        <v>35.619999999999997</v>
      </c>
      <c r="O1533" s="6">
        <v>0.05</v>
      </c>
      <c r="P1533" s="5">
        <v>13.47</v>
      </c>
      <c r="Q1533" s="5">
        <f t="shared" si="92"/>
        <v>101.51699999999998</v>
      </c>
      <c r="R1533" s="5">
        <f t="shared" si="93"/>
        <v>40.410000000000004</v>
      </c>
      <c r="S1533" s="5">
        <f t="shared" si="94"/>
        <v>61.106999999999978</v>
      </c>
      <c r="T1533" s="7">
        <f t="shared" si="95"/>
        <v>0.60193859156594454</v>
      </c>
    </row>
    <row r="1534" spans="1:20" ht="15.6">
      <c r="A1534" s="2">
        <v>4141</v>
      </c>
      <c r="B1534" s="3">
        <v>46235</v>
      </c>
      <c r="C1534" s="17">
        <f>YEAR(SalesDataTable[[#This Row],[Order Date]])</f>
        <v>2026</v>
      </c>
      <c r="D1534" s="19" t="str">
        <f>"Q"&amp;ROUNDUP(MONTH(SalesDataTable[[#This Row],[Order Date]])/3,0)</f>
        <v>Q3</v>
      </c>
      <c r="E1534" s="17">
        <f>MONTH(SalesDataTable[[#This Row],[Order Date]])</f>
        <v>8</v>
      </c>
      <c r="F1534" s="19" t="str">
        <f>TEXT(SalesDataTable[[#This Row],[Order Date]],"MMM")</f>
        <v>Aug</v>
      </c>
      <c r="G1534" s="4" t="s">
        <v>20</v>
      </c>
      <c r="H1534" s="4" t="s">
        <v>47</v>
      </c>
      <c r="I1534" s="4" t="s">
        <v>2</v>
      </c>
      <c r="J1534" s="4" t="s">
        <v>13</v>
      </c>
      <c r="K1534" s="4" t="s">
        <v>9</v>
      </c>
      <c r="L1534" s="4" t="s">
        <v>10</v>
      </c>
      <c r="M1534" s="8">
        <v>1</v>
      </c>
      <c r="N1534" s="5">
        <v>91.95</v>
      </c>
      <c r="O1534" s="6">
        <v>0.05</v>
      </c>
      <c r="P1534" s="5">
        <v>46.47</v>
      </c>
      <c r="Q1534" s="5">
        <f t="shared" si="92"/>
        <v>87.352499999999992</v>
      </c>
      <c r="R1534" s="5">
        <f t="shared" si="93"/>
        <v>46.47</v>
      </c>
      <c r="S1534" s="5">
        <f t="shared" si="94"/>
        <v>40.882499999999993</v>
      </c>
      <c r="T1534" s="7">
        <f t="shared" si="95"/>
        <v>0.46801751523997592</v>
      </c>
    </row>
    <row r="1535" spans="1:20" ht="15.6">
      <c r="A1535" s="2">
        <v>4804</v>
      </c>
      <c r="B1535" s="3">
        <v>46235</v>
      </c>
      <c r="C1535" s="17">
        <f>YEAR(SalesDataTable[[#This Row],[Order Date]])</f>
        <v>2026</v>
      </c>
      <c r="D1535" s="19" t="str">
        <f>"Q"&amp;ROUNDUP(MONTH(SalesDataTable[[#This Row],[Order Date]])/3,0)</f>
        <v>Q3</v>
      </c>
      <c r="E1535" s="17">
        <f>MONTH(SalesDataTable[[#This Row],[Order Date]])</f>
        <v>8</v>
      </c>
      <c r="F1535" s="19" t="str">
        <f>TEXT(SalesDataTable[[#This Row],[Order Date]],"MMM")</f>
        <v>Aug</v>
      </c>
      <c r="G1535" s="4" t="s">
        <v>0</v>
      </c>
      <c r="H1535" s="4" t="s">
        <v>36</v>
      </c>
      <c r="I1535" s="4" t="s">
        <v>2</v>
      </c>
      <c r="J1535" s="4" t="s">
        <v>3</v>
      </c>
      <c r="K1535" s="4" t="s">
        <v>34</v>
      </c>
      <c r="L1535" s="4" t="s">
        <v>45</v>
      </c>
      <c r="M1535" s="8">
        <v>1</v>
      </c>
      <c r="N1535" s="5">
        <v>49.46</v>
      </c>
      <c r="O1535" s="6">
        <v>0</v>
      </c>
      <c r="P1535" s="5">
        <v>21.47</v>
      </c>
      <c r="Q1535" s="5">
        <f t="shared" si="92"/>
        <v>49.46</v>
      </c>
      <c r="R1535" s="5">
        <f t="shared" si="93"/>
        <v>21.47</v>
      </c>
      <c r="S1535" s="5">
        <f t="shared" si="94"/>
        <v>27.990000000000002</v>
      </c>
      <c r="T1535" s="7">
        <f t="shared" si="95"/>
        <v>0.5659118479579458</v>
      </c>
    </row>
    <row r="1536" spans="1:20" ht="15.6">
      <c r="A1536" s="2">
        <v>5161</v>
      </c>
      <c r="B1536" s="3">
        <v>46235</v>
      </c>
      <c r="C1536" s="17">
        <f>YEAR(SalesDataTable[[#This Row],[Order Date]])</f>
        <v>2026</v>
      </c>
      <c r="D1536" s="19" t="str">
        <f>"Q"&amp;ROUNDUP(MONTH(SalesDataTable[[#This Row],[Order Date]])/3,0)</f>
        <v>Q3</v>
      </c>
      <c r="E1536" s="17">
        <f>MONTH(SalesDataTable[[#This Row],[Order Date]])</f>
        <v>8</v>
      </c>
      <c r="F1536" s="19" t="str">
        <f>TEXT(SalesDataTable[[#This Row],[Order Date]],"MMM")</f>
        <v>Aug</v>
      </c>
      <c r="G1536" s="4" t="s">
        <v>0</v>
      </c>
      <c r="H1536" s="4" t="s">
        <v>50</v>
      </c>
      <c r="I1536" s="4" t="s">
        <v>2</v>
      </c>
      <c r="J1536" s="4" t="s">
        <v>13</v>
      </c>
      <c r="K1536" s="4" t="s">
        <v>4</v>
      </c>
      <c r="L1536" s="4" t="s">
        <v>26</v>
      </c>
      <c r="M1536" s="8">
        <v>1</v>
      </c>
      <c r="N1536" s="5">
        <v>41.25</v>
      </c>
      <c r="O1536" s="6">
        <v>0.05</v>
      </c>
      <c r="P1536" s="5">
        <v>16.98</v>
      </c>
      <c r="Q1536" s="5">
        <f t="shared" si="92"/>
        <v>39.1875</v>
      </c>
      <c r="R1536" s="5">
        <f t="shared" si="93"/>
        <v>16.98</v>
      </c>
      <c r="S1536" s="5">
        <f t="shared" si="94"/>
        <v>22.2075</v>
      </c>
      <c r="T1536" s="7">
        <f t="shared" si="95"/>
        <v>0.56669856459330148</v>
      </c>
    </row>
    <row r="1537" spans="1:20" ht="15.6">
      <c r="A1537" s="2">
        <v>590</v>
      </c>
      <c r="B1537" s="3">
        <v>46236</v>
      </c>
      <c r="C1537" s="17">
        <f>YEAR(SalesDataTable[[#This Row],[Order Date]])</f>
        <v>2026</v>
      </c>
      <c r="D1537" s="19" t="str">
        <f>"Q"&amp;ROUNDUP(MONTH(SalesDataTable[[#This Row],[Order Date]])/3,0)</f>
        <v>Q3</v>
      </c>
      <c r="E1537" s="17">
        <f>MONTH(SalesDataTable[[#This Row],[Order Date]])</f>
        <v>8</v>
      </c>
      <c r="F1537" s="19" t="str">
        <f>TEXT(SalesDataTable[[#This Row],[Order Date]],"MMM")</f>
        <v>Aug</v>
      </c>
      <c r="G1537" s="4" t="s">
        <v>11</v>
      </c>
      <c r="H1537" s="4" t="s">
        <v>25</v>
      </c>
      <c r="I1537" s="4" t="s">
        <v>2</v>
      </c>
      <c r="J1537" s="4" t="s">
        <v>3</v>
      </c>
      <c r="K1537" s="4" t="s">
        <v>14</v>
      </c>
      <c r="L1537" s="4" t="s">
        <v>44</v>
      </c>
      <c r="M1537" s="8">
        <v>4</v>
      </c>
      <c r="N1537" s="5">
        <v>133.65</v>
      </c>
      <c r="O1537" s="6">
        <v>0</v>
      </c>
      <c r="P1537" s="5">
        <v>66</v>
      </c>
      <c r="Q1537" s="5">
        <f t="shared" si="92"/>
        <v>534.6</v>
      </c>
      <c r="R1537" s="5">
        <f t="shared" si="93"/>
        <v>264</v>
      </c>
      <c r="S1537" s="5">
        <f t="shared" si="94"/>
        <v>270.60000000000002</v>
      </c>
      <c r="T1537" s="7">
        <f t="shared" si="95"/>
        <v>0.50617283950617287</v>
      </c>
    </row>
    <row r="1538" spans="1:20" ht="15.6">
      <c r="A1538" s="2">
        <v>1599</v>
      </c>
      <c r="B1538" s="3">
        <v>46236</v>
      </c>
      <c r="C1538" s="17">
        <f>YEAR(SalesDataTable[[#This Row],[Order Date]])</f>
        <v>2026</v>
      </c>
      <c r="D1538" s="19" t="str">
        <f>"Q"&amp;ROUNDUP(MONTH(SalesDataTable[[#This Row],[Order Date]])/3,0)</f>
        <v>Q3</v>
      </c>
      <c r="E1538" s="17">
        <f>MONTH(SalesDataTable[[#This Row],[Order Date]])</f>
        <v>8</v>
      </c>
      <c r="F1538" s="19" t="str">
        <f>TEXT(SalesDataTable[[#This Row],[Order Date]],"MMM")</f>
        <v>Aug</v>
      </c>
      <c r="G1538" s="4" t="s">
        <v>20</v>
      </c>
      <c r="H1538" s="4" t="s">
        <v>21</v>
      </c>
      <c r="I1538" s="4" t="s">
        <v>2</v>
      </c>
      <c r="J1538" s="4" t="s">
        <v>3</v>
      </c>
      <c r="K1538" s="4" t="s">
        <v>23</v>
      </c>
      <c r="L1538" s="4" t="s">
        <v>29</v>
      </c>
      <c r="M1538" s="8">
        <v>2</v>
      </c>
      <c r="N1538" s="5">
        <v>200.45</v>
      </c>
      <c r="O1538" s="6">
        <v>0.05</v>
      </c>
      <c r="P1538" s="5">
        <v>105.42</v>
      </c>
      <c r="Q1538" s="5">
        <f t="shared" ref="Q1538:Q1601" si="96">M1538*N1538*(1-O1538)</f>
        <v>380.85499999999996</v>
      </c>
      <c r="R1538" s="5">
        <f t="shared" ref="R1538:R1601" si="97">M1538*P1538</f>
        <v>210.84</v>
      </c>
      <c r="S1538" s="5">
        <f t="shared" ref="S1538:S1601" si="98">Q1538-R1538</f>
        <v>170.01499999999996</v>
      </c>
      <c r="T1538" s="7">
        <f t="shared" ref="T1538:T1601" si="99">IFERROR(S1538/Q1538,0)</f>
        <v>0.44640348689133652</v>
      </c>
    </row>
    <row r="1539" spans="1:20" ht="15.6">
      <c r="A1539" s="2">
        <v>1665</v>
      </c>
      <c r="B1539" s="3">
        <v>46236</v>
      </c>
      <c r="C1539" s="17">
        <f>YEAR(SalesDataTable[[#This Row],[Order Date]])</f>
        <v>2026</v>
      </c>
      <c r="D1539" s="19" t="str">
        <f>"Q"&amp;ROUNDUP(MONTH(SalesDataTable[[#This Row],[Order Date]])/3,0)</f>
        <v>Q3</v>
      </c>
      <c r="E1539" s="17">
        <f>MONTH(SalesDataTable[[#This Row],[Order Date]])</f>
        <v>8</v>
      </c>
      <c r="F1539" s="19" t="str">
        <f>TEXT(SalesDataTable[[#This Row],[Order Date]],"MMM")</f>
        <v>Aug</v>
      </c>
      <c r="G1539" s="4" t="s">
        <v>0</v>
      </c>
      <c r="H1539" s="4" t="s">
        <v>1</v>
      </c>
      <c r="I1539" s="4" t="s">
        <v>28</v>
      </c>
      <c r="J1539" s="4" t="s">
        <v>3</v>
      </c>
      <c r="K1539" s="4" t="s">
        <v>4</v>
      </c>
      <c r="L1539" s="4" t="s">
        <v>22</v>
      </c>
      <c r="M1539" s="8">
        <v>2</v>
      </c>
      <c r="N1539" s="5">
        <v>51.87</v>
      </c>
      <c r="O1539" s="6">
        <v>0.05</v>
      </c>
      <c r="P1539" s="5">
        <v>21.98</v>
      </c>
      <c r="Q1539" s="5">
        <f t="shared" si="96"/>
        <v>98.552999999999997</v>
      </c>
      <c r="R1539" s="5">
        <f t="shared" si="97"/>
        <v>43.96</v>
      </c>
      <c r="S1539" s="5">
        <f t="shared" si="98"/>
        <v>54.592999999999996</v>
      </c>
      <c r="T1539" s="7">
        <f t="shared" si="99"/>
        <v>0.55394559272675614</v>
      </c>
    </row>
    <row r="1540" spans="1:20" ht="15.6">
      <c r="A1540" s="2">
        <v>2409</v>
      </c>
      <c r="B1540" s="3">
        <v>46236</v>
      </c>
      <c r="C1540" s="17">
        <f>YEAR(SalesDataTable[[#This Row],[Order Date]])</f>
        <v>2026</v>
      </c>
      <c r="D1540" s="19" t="str">
        <f>"Q"&amp;ROUNDUP(MONTH(SalesDataTable[[#This Row],[Order Date]])/3,0)</f>
        <v>Q3</v>
      </c>
      <c r="E1540" s="17">
        <f>MONTH(SalesDataTable[[#This Row],[Order Date]])</f>
        <v>8</v>
      </c>
      <c r="F1540" s="19" t="str">
        <f>TEXT(SalesDataTable[[#This Row],[Order Date]],"MMM")</f>
        <v>Aug</v>
      </c>
      <c r="G1540" s="4" t="s">
        <v>20</v>
      </c>
      <c r="H1540" s="4" t="s">
        <v>47</v>
      </c>
      <c r="I1540" s="4" t="s">
        <v>2</v>
      </c>
      <c r="J1540" s="4" t="s">
        <v>3</v>
      </c>
      <c r="K1540" s="4" t="s">
        <v>23</v>
      </c>
      <c r="L1540" s="4" t="s">
        <v>40</v>
      </c>
      <c r="M1540" s="8">
        <v>1</v>
      </c>
      <c r="N1540" s="5">
        <v>83.6</v>
      </c>
      <c r="O1540" s="6">
        <v>0.05</v>
      </c>
      <c r="P1540" s="5">
        <v>38.51</v>
      </c>
      <c r="Q1540" s="5">
        <f t="shared" si="96"/>
        <v>79.419999999999987</v>
      </c>
      <c r="R1540" s="5">
        <f t="shared" si="97"/>
        <v>38.51</v>
      </c>
      <c r="S1540" s="5">
        <f t="shared" si="98"/>
        <v>40.909999999999989</v>
      </c>
      <c r="T1540" s="7">
        <f t="shared" si="99"/>
        <v>0.51510954419541677</v>
      </c>
    </row>
    <row r="1541" spans="1:20" ht="15.6">
      <c r="A1541" s="2">
        <v>2936</v>
      </c>
      <c r="B1541" s="3">
        <v>46236</v>
      </c>
      <c r="C1541" s="17">
        <f>YEAR(SalesDataTable[[#This Row],[Order Date]])</f>
        <v>2026</v>
      </c>
      <c r="D1541" s="19" t="str">
        <f>"Q"&amp;ROUNDUP(MONTH(SalesDataTable[[#This Row],[Order Date]])/3,0)</f>
        <v>Q3</v>
      </c>
      <c r="E1541" s="17">
        <f>MONTH(SalesDataTable[[#This Row],[Order Date]])</f>
        <v>8</v>
      </c>
      <c r="F1541" s="19" t="str">
        <f>TEXT(SalesDataTable[[#This Row],[Order Date]],"MMM")</f>
        <v>Aug</v>
      </c>
      <c r="G1541" s="4" t="s">
        <v>11</v>
      </c>
      <c r="H1541" s="4" t="s">
        <v>52</v>
      </c>
      <c r="I1541" s="4" t="s">
        <v>2</v>
      </c>
      <c r="J1541" s="4" t="s">
        <v>13</v>
      </c>
      <c r="K1541" s="4" t="s">
        <v>14</v>
      </c>
      <c r="L1541" s="4" t="s">
        <v>15</v>
      </c>
      <c r="M1541" s="8">
        <v>1</v>
      </c>
      <c r="N1541" s="5">
        <v>35.74</v>
      </c>
      <c r="O1541" s="6">
        <v>0</v>
      </c>
      <c r="P1541" s="5">
        <v>13.49</v>
      </c>
      <c r="Q1541" s="5">
        <f t="shared" si="96"/>
        <v>35.74</v>
      </c>
      <c r="R1541" s="5">
        <f t="shared" si="97"/>
        <v>13.49</v>
      </c>
      <c r="S1541" s="5">
        <f t="shared" si="98"/>
        <v>22.25</v>
      </c>
      <c r="T1541" s="7">
        <f t="shared" si="99"/>
        <v>0.62255176273083379</v>
      </c>
    </row>
    <row r="1542" spans="1:20" ht="15.6">
      <c r="A1542" s="2">
        <v>3397</v>
      </c>
      <c r="B1542" s="3">
        <v>46236</v>
      </c>
      <c r="C1542" s="17">
        <f>YEAR(SalesDataTable[[#This Row],[Order Date]])</f>
        <v>2026</v>
      </c>
      <c r="D1542" s="19" t="str">
        <f>"Q"&amp;ROUNDUP(MONTH(SalesDataTable[[#This Row],[Order Date]])/3,0)</f>
        <v>Q3</v>
      </c>
      <c r="E1542" s="17">
        <f>MONTH(SalesDataTable[[#This Row],[Order Date]])</f>
        <v>8</v>
      </c>
      <c r="F1542" s="19" t="str">
        <f>TEXT(SalesDataTable[[#This Row],[Order Date]],"MMM")</f>
        <v>Aug</v>
      </c>
      <c r="G1542" s="4" t="s">
        <v>20</v>
      </c>
      <c r="H1542" s="4" t="s">
        <v>21</v>
      </c>
      <c r="I1542" s="4" t="s">
        <v>2</v>
      </c>
      <c r="J1542" s="4" t="s">
        <v>3</v>
      </c>
      <c r="K1542" s="4" t="s">
        <v>4</v>
      </c>
      <c r="L1542" s="4" t="s">
        <v>5</v>
      </c>
      <c r="M1542" s="8">
        <v>1</v>
      </c>
      <c r="N1542" s="5">
        <v>79.849999999999994</v>
      </c>
      <c r="O1542" s="6">
        <v>0.1</v>
      </c>
      <c r="P1542" s="5">
        <v>43.11</v>
      </c>
      <c r="Q1542" s="5">
        <f t="shared" si="96"/>
        <v>71.864999999999995</v>
      </c>
      <c r="R1542" s="5">
        <f t="shared" si="97"/>
        <v>43.11</v>
      </c>
      <c r="S1542" s="5">
        <f t="shared" si="98"/>
        <v>28.754999999999995</v>
      </c>
      <c r="T1542" s="7">
        <f t="shared" si="99"/>
        <v>0.40012523481527862</v>
      </c>
    </row>
    <row r="1543" spans="1:20" ht="15.6">
      <c r="A1543" s="2">
        <v>4556</v>
      </c>
      <c r="B1543" s="3">
        <v>46236</v>
      </c>
      <c r="C1543" s="17">
        <f>YEAR(SalesDataTable[[#This Row],[Order Date]])</f>
        <v>2026</v>
      </c>
      <c r="D1543" s="19" t="str">
        <f>"Q"&amp;ROUNDUP(MONTH(SalesDataTable[[#This Row],[Order Date]])/3,0)</f>
        <v>Q3</v>
      </c>
      <c r="E1543" s="17">
        <f>MONTH(SalesDataTable[[#This Row],[Order Date]])</f>
        <v>8</v>
      </c>
      <c r="F1543" s="19" t="str">
        <f>TEXT(SalesDataTable[[#This Row],[Order Date]],"MMM")</f>
        <v>Aug</v>
      </c>
      <c r="G1543" s="4" t="s">
        <v>0</v>
      </c>
      <c r="H1543" s="4" t="s">
        <v>50</v>
      </c>
      <c r="I1543" s="4" t="s">
        <v>2</v>
      </c>
      <c r="J1543" s="4" t="s">
        <v>3</v>
      </c>
      <c r="K1543" s="4" t="s">
        <v>14</v>
      </c>
      <c r="L1543" s="4" t="s">
        <v>32</v>
      </c>
      <c r="M1543" s="8">
        <v>2</v>
      </c>
      <c r="N1543" s="5">
        <v>46.44</v>
      </c>
      <c r="O1543" s="6">
        <v>0</v>
      </c>
      <c r="P1543" s="5">
        <v>18.489999999999998</v>
      </c>
      <c r="Q1543" s="5">
        <f t="shared" si="96"/>
        <v>92.88</v>
      </c>
      <c r="R1543" s="5">
        <f t="shared" si="97"/>
        <v>36.979999999999997</v>
      </c>
      <c r="S1543" s="5">
        <f t="shared" si="98"/>
        <v>55.9</v>
      </c>
      <c r="T1543" s="7">
        <f t="shared" si="99"/>
        <v>0.60185185185185186</v>
      </c>
    </row>
    <row r="1544" spans="1:20" ht="15.6">
      <c r="A1544" s="2">
        <v>4614</v>
      </c>
      <c r="B1544" s="3">
        <v>46236</v>
      </c>
      <c r="C1544" s="17">
        <f>YEAR(SalesDataTable[[#This Row],[Order Date]])</f>
        <v>2026</v>
      </c>
      <c r="D1544" s="19" t="str">
        <f>"Q"&amp;ROUNDUP(MONTH(SalesDataTable[[#This Row],[Order Date]])/3,0)</f>
        <v>Q3</v>
      </c>
      <c r="E1544" s="17">
        <f>MONTH(SalesDataTable[[#This Row],[Order Date]])</f>
        <v>8</v>
      </c>
      <c r="F1544" s="19" t="str">
        <f>TEXT(SalesDataTable[[#This Row],[Order Date]],"MMM")</f>
        <v>Aug</v>
      </c>
      <c r="G1544" s="4" t="s">
        <v>20</v>
      </c>
      <c r="H1544" s="4" t="s">
        <v>33</v>
      </c>
      <c r="I1544" s="4" t="s">
        <v>19</v>
      </c>
      <c r="J1544" s="4" t="s">
        <v>3</v>
      </c>
      <c r="K1544" s="4" t="s">
        <v>4</v>
      </c>
      <c r="L1544" s="4" t="s">
        <v>22</v>
      </c>
      <c r="M1544" s="8">
        <v>2</v>
      </c>
      <c r="N1544" s="5">
        <v>50.44</v>
      </c>
      <c r="O1544" s="6">
        <v>0</v>
      </c>
      <c r="P1544" s="5">
        <v>22.99</v>
      </c>
      <c r="Q1544" s="5">
        <f t="shared" si="96"/>
        <v>100.88</v>
      </c>
      <c r="R1544" s="5">
        <f t="shared" si="97"/>
        <v>45.98</v>
      </c>
      <c r="S1544" s="5">
        <f t="shared" si="98"/>
        <v>54.9</v>
      </c>
      <c r="T1544" s="7">
        <f t="shared" si="99"/>
        <v>0.54421094369547984</v>
      </c>
    </row>
    <row r="1545" spans="1:20" ht="15.6">
      <c r="A1545" s="2">
        <v>4999</v>
      </c>
      <c r="B1545" s="3">
        <v>46236</v>
      </c>
      <c r="C1545" s="17">
        <f>YEAR(SalesDataTable[[#This Row],[Order Date]])</f>
        <v>2026</v>
      </c>
      <c r="D1545" s="19" t="str">
        <f>"Q"&amp;ROUNDUP(MONTH(SalesDataTable[[#This Row],[Order Date]])/3,0)</f>
        <v>Q3</v>
      </c>
      <c r="E1545" s="17">
        <f>MONTH(SalesDataTable[[#This Row],[Order Date]])</f>
        <v>8</v>
      </c>
      <c r="F1545" s="19" t="str">
        <f>TEXT(SalesDataTable[[#This Row],[Order Date]],"MMM")</f>
        <v>Aug</v>
      </c>
      <c r="G1545" s="4" t="s">
        <v>20</v>
      </c>
      <c r="H1545" s="4" t="s">
        <v>33</v>
      </c>
      <c r="I1545" s="4" t="s">
        <v>2</v>
      </c>
      <c r="J1545" s="4" t="s">
        <v>3</v>
      </c>
      <c r="K1545" s="4" t="s">
        <v>4</v>
      </c>
      <c r="L1545" s="4" t="s">
        <v>5</v>
      </c>
      <c r="M1545" s="8">
        <v>2</v>
      </c>
      <c r="N1545" s="5">
        <v>81.38</v>
      </c>
      <c r="O1545" s="6">
        <v>0</v>
      </c>
      <c r="P1545" s="5">
        <v>42.19</v>
      </c>
      <c r="Q1545" s="5">
        <f t="shared" si="96"/>
        <v>162.76</v>
      </c>
      <c r="R1545" s="5">
        <f t="shared" si="97"/>
        <v>84.38</v>
      </c>
      <c r="S1545" s="5">
        <f t="shared" si="98"/>
        <v>78.38</v>
      </c>
      <c r="T1545" s="7">
        <f t="shared" si="99"/>
        <v>0.4815679528139592</v>
      </c>
    </row>
    <row r="1546" spans="1:20" ht="15.6">
      <c r="A1546" s="2">
        <v>207</v>
      </c>
      <c r="B1546" s="3">
        <v>46237</v>
      </c>
      <c r="C1546" s="17">
        <f>YEAR(SalesDataTable[[#This Row],[Order Date]])</f>
        <v>2026</v>
      </c>
      <c r="D1546" s="19" t="str">
        <f>"Q"&amp;ROUNDUP(MONTH(SalesDataTable[[#This Row],[Order Date]])/3,0)</f>
        <v>Q3</v>
      </c>
      <c r="E1546" s="17">
        <f>MONTH(SalesDataTable[[#This Row],[Order Date]])</f>
        <v>8</v>
      </c>
      <c r="F1546" s="19" t="str">
        <f>TEXT(SalesDataTable[[#This Row],[Order Date]],"MMM")</f>
        <v>Aug</v>
      </c>
      <c r="G1546" s="4" t="s">
        <v>11</v>
      </c>
      <c r="H1546" s="4" t="s">
        <v>52</v>
      </c>
      <c r="I1546" s="4" t="s">
        <v>2</v>
      </c>
      <c r="J1546" s="4" t="s">
        <v>3</v>
      </c>
      <c r="K1546" s="4" t="s">
        <v>34</v>
      </c>
      <c r="L1546" s="4" t="s">
        <v>35</v>
      </c>
      <c r="M1546" s="8">
        <v>1</v>
      </c>
      <c r="N1546" s="5">
        <v>41.3</v>
      </c>
      <c r="O1546" s="6">
        <v>0</v>
      </c>
      <c r="P1546" s="5">
        <v>14.52</v>
      </c>
      <c r="Q1546" s="5">
        <f t="shared" si="96"/>
        <v>41.3</v>
      </c>
      <c r="R1546" s="5">
        <f t="shared" si="97"/>
        <v>14.52</v>
      </c>
      <c r="S1546" s="5">
        <f t="shared" si="98"/>
        <v>26.779999999999998</v>
      </c>
      <c r="T1546" s="7">
        <f t="shared" si="99"/>
        <v>0.64842615012106541</v>
      </c>
    </row>
    <row r="1547" spans="1:20" ht="15.6">
      <c r="A1547" s="2">
        <v>295</v>
      </c>
      <c r="B1547" s="3">
        <v>46237</v>
      </c>
      <c r="C1547" s="17">
        <f>YEAR(SalesDataTable[[#This Row],[Order Date]])</f>
        <v>2026</v>
      </c>
      <c r="D1547" s="19" t="str">
        <f>"Q"&amp;ROUNDUP(MONTH(SalesDataTable[[#This Row],[Order Date]])/3,0)</f>
        <v>Q3</v>
      </c>
      <c r="E1547" s="17">
        <f>MONTH(SalesDataTable[[#This Row],[Order Date]])</f>
        <v>8</v>
      </c>
      <c r="F1547" s="19" t="str">
        <f>TEXT(SalesDataTable[[#This Row],[Order Date]],"MMM")</f>
        <v>Aug</v>
      </c>
      <c r="G1547" s="4" t="s">
        <v>20</v>
      </c>
      <c r="H1547" s="4" t="s">
        <v>33</v>
      </c>
      <c r="I1547" s="4" t="s">
        <v>28</v>
      </c>
      <c r="J1547" s="4" t="s">
        <v>3</v>
      </c>
      <c r="K1547" s="4" t="s">
        <v>14</v>
      </c>
      <c r="L1547" s="4" t="s">
        <v>15</v>
      </c>
      <c r="M1547" s="8">
        <v>2</v>
      </c>
      <c r="N1547" s="5">
        <v>36.15</v>
      </c>
      <c r="O1547" s="6">
        <v>0.1</v>
      </c>
      <c r="P1547" s="5">
        <v>13.19</v>
      </c>
      <c r="Q1547" s="5">
        <f t="shared" si="96"/>
        <v>65.069999999999993</v>
      </c>
      <c r="R1547" s="5">
        <f t="shared" si="97"/>
        <v>26.38</v>
      </c>
      <c r="S1547" s="5">
        <f t="shared" si="98"/>
        <v>38.69</v>
      </c>
      <c r="T1547" s="7">
        <f t="shared" si="99"/>
        <v>0.59459044106347014</v>
      </c>
    </row>
    <row r="1548" spans="1:20" ht="15.6">
      <c r="A1548" s="2">
        <v>657</v>
      </c>
      <c r="B1548" s="3">
        <v>46237</v>
      </c>
      <c r="C1548" s="17">
        <f>YEAR(SalesDataTable[[#This Row],[Order Date]])</f>
        <v>2026</v>
      </c>
      <c r="D1548" s="19" t="str">
        <f>"Q"&amp;ROUNDUP(MONTH(SalesDataTable[[#This Row],[Order Date]])/3,0)</f>
        <v>Q3</v>
      </c>
      <c r="E1548" s="17">
        <f>MONTH(SalesDataTable[[#This Row],[Order Date]])</f>
        <v>8</v>
      </c>
      <c r="F1548" s="19" t="str">
        <f>TEXT(SalesDataTable[[#This Row],[Order Date]],"MMM")</f>
        <v>Aug</v>
      </c>
      <c r="G1548" s="4" t="s">
        <v>6</v>
      </c>
      <c r="H1548" s="4" t="s">
        <v>43</v>
      </c>
      <c r="I1548" s="4" t="s">
        <v>2</v>
      </c>
      <c r="J1548" s="4" t="s">
        <v>3</v>
      </c>
      <c r="K1548" s="4" t="s">
        <v>14</v>
      </c>
      <c r="L1548" s="4" t="s">
        <v>44</v>
      </c>
      <c r="M1548" s="8">
        <v>3</v>
      </c>
      <c r="N1548" s="5">
        <v>132.59</v>
      </c>
      <c r="O1548" s="6">
        <v>0.1</v>
      </c>
      <c r="P1548" s="5">
        <v>66.040000000000006</v>
      </c>
      <c r="Q1548" s="5">
        <f t="shared" si="96"/>
        <v>357.99299999999999</v>
      </c>
      <c r="R1548" s="5">
        <f t="shared" si="97"/>
        <v>198.12</v>
      </c>
      <c r="S1548" s="5">
        <f t="shared" si="98"/>
        <v>159.87299999999999</v>
      </c>
      <c r="T1548" s="7">
        <f t="shared" si="99"/>
        <v>0.44658135773604507</v>
      </c>
    </row>
    <row r="1549" spans="1:20" ht="15.6">
      <c r="A1549" s="2">
        <v>694</v>
      </c>
      <c r="B1549" s="3">
        <v>46237</v>
      </c>
      <c r="C1549" s="17">
        <f>YEAR(SalesDataTable[[#This Row],[Order Date]])</f>
        <v>2026</v>
      </c>
      <c r="D1549" s="19" t="str">
        <f>"Q"&amp;ROUNDUP(MONTH(SalesDataTable[[#This Row],[Order Date]])/3,0)</f>
        <v>Q3</v>
      </c>
      <c r="E1549" s="17">
        <f>MONTH(SalesDataTable[[#This Row],[Order Date]])</f>
        <v>8</v>
      </c>
      <c r="F1549" s="19" t="str">
        <f>TEXT(SalesDataTable[[#This Row],[Order Date]],"MMM")</f>
        <v>Aug</v>
      </c>
      <c r="G1549" s="4" t="s">
        <v>11</v>
      </c>
      <c r="H1549" s="4" t="s">
        <v>18</v>
      </c>
      <c r="I1549" s="4" t="s">
        <v>2</v>
      </c>
      <c r="J1549" s="4" t="s">
        <v>13</v>
      </c>
      <c r="K1549" s="4" t="s">
        <v>9</v>
      </c>
      <c r="L1549" s="4" t="s">
        <v>17</v>
      </c>
      <c r="M1549" s="8">
        <v>3</v>
      </c>
      <c r="N1549" s="5">
        <v>144</v>
      </c>
      <c r="O1549" s="6">
        <v>0</v>
      </c>
      <c r="P1549" s="5">
        <v>78.89</v>
      </c>
      <c r="Q1549" s="5">
        <f t="shared" si="96"/>
        <v>432</v>
      </c>
      <c r="R1549" s="5">
        <f t="shared" si="97"/>
        <v>236.67000000000002</v>
      </c>
      <c r="S1549" s="5">
        <f t="shared" si="98"/>
        <v>195.32999999999998</v>
      </c>
      <c r="T1549" s="7">
        <f t="shared" si="99"/>
        <v>0.45215277777777774</v>
      </c>
    </row>
    <row r="1550" spans="1:20" ht="15.6">
      <c r="A1550" s="2">
        <v>1187</v>
      </c>
      <c r="B1550" s="3">
        <v>46237</v>
      </c>
      <c r="C1550" s="17">
        <f>YEAR(SalesDataTable[[#This Row],[Order Date]])</f>
        <v>2026</v>
      </c>
      <c r="D1550" s="19" t="str">
        <f>"Q"&amp;ROUNDUP(MONTH(SalesDataTable[[#This Row],[Order Date]])/3,0)</f>
        <v>Q3</v>
      </c>
      <c r="E1550" s="17">
        <f>MONTH(SalesDataTable[[#This Row],[Order Date]])</f>
        <v>8</v>
      </c>
      <c r="F1550" s="19" t="str">
        <f>TEXT(SalesDataTable[[#This Row],[Order Date]],"MMM")</f>
        <v>Aug</v>
      </c>
      <c r="G1550" s="4" t="s">
        <v>0</v>
      </c>
      <c r="H1550" s="4" t="s">
        <v>1</v>
      </c>
      <c r="I1550" s="4" t="s">
        <v>2</v>
      </c>
      <c r="J1550" s="4" t="s">
        <v>3</v>
      </c>
      <c r="K1550" s="4" t="s">
        <v>14</v>
      </c>
      <c r="L1550" s="4" t="s">
        <v>32</v>
      </c>
      <c r="M1550" s="8">
        <v>2</v>
      </c>
      <c r="N1550" s="5">
        <v>45.45</v>
      </c>
      <c r="O1550" s="6">
        <v>0.05</v>
      </c>
      <c r="P1550" s="5">
        <v>18.829999999999998</v>
      </c>
      <c r="Q1550" s="5">
        <f t="shared" si="96"/>
        <v>86.355000000000004</v>
      </c>
      <c r="R1550" s="5">
        <f t="shared" si="97"/>
        <v>37.659999999999997</v>
      </c>
      <c r="S1550" s="5">
        <f t="shared" si="98"/>
        <v>48.695000000000007</v>
      </c>
      <c r="T1550" s="7">
        <f t="shared" si="99"/>
        <v>0.56389323142840608</v>
      </c>
    </row>
    <row r="1551" spans="1:20" ht="15.6">
      <c r="A1551" s="2">
        <v>1915</v>
      </c>
      <c r="B1551" s="3">
        <v>46237</v>
      </c>
      <c r="C1551" s="17">
        <f>YEAR(SalesDataTable[[#This Row],[Order Date]])</f>
        <v>2026</v>
      </c>
      <c r="D1551" s="19" t="str">
        <f>"Q"&amp;ROUNDUP(MONTH(SalesDataTable[[#This Row],[Order Date]])/3,0)</f>
        <v>Q3</v>
      </c>
      <c r="E1551" s="17">
        <f>MONTH(SalesDataTable[[#This Row],[Order Date]])</f>
        <v>8</v>
      </c>
      <c r="F1551" s="19" t="str">
        <f>TEXT(SalesDataTable[[#This Row],[Order Date]],"MMM")</f>
        <v>Aug</v>
      </c>
      <c r="G1551" s="4" t="s">
        <v>6</v>
      </c>
      <c r="H1551" s="4" t="s">
        <v>27</v>
      </c>
      <c r="I1551" s="4" t="s">
        <v>2</v>
      </c>
      <c r="J1551" s="4" t="s">
        <v>3</v>
      </c>
      <c r="K1551" s="4" t="s">
        <v>4</v>
      </c>
      <c r="L1551" s="4" t="s">
        <v>26</v>
      </c>
      <c r="M1551" s="8">
        <v>1</v>
      </c>
      <c r="N1551" s="5">
        <v>41.16</v>
      </c>
      <c r="O1551" s="6">
        <v>0.05</v>
      </c>
      <c r="P1551" s="5">
        <v>16.66</v>
      </c>
      <c r="Q1551" s="5">
        <f t="shared" si="96"/>
        <v>39.101999999999997</v>
      </c>
      <c r="R1551" s="5">
        <f t="shared" si="97"/>
        <v>16.66</v>
      </c>
      <c r="S1551" s="5">
        <f t="shared" si="98"/>
        <v>22.441999999999997</v>
      </c>
      <c r="T1551" s="7">
        <f t="shared" si="99"/>
        <v>0.57393483709273174</v>
      </c>
    </row>
    <row r="1552" spans="1:20" ht="15.6">
      <c r="A1552" s="2">
        <v>2156</v>
      </c>
      <c r="B1552" s="3">
        <v>46237</v>
      </c>
      <c r="C1552" s="17">
        <f>YEAR(SalesDataTable[[#This Row],[Order Date]])</f>
        <v>2026</v>
      </c>
      <c r="D1552" s="19" t="str">
        <f>"Q"&amp;ROUNDUP(MONTH(SalesDataTable[[#This Row],[Order Date]])/3,0)</f>
        <v>Q3</v>
      </c>
      <c r="E1552" s="17">
        <f>MONTH(SalesDataTable[[#This Row],[Order Date]])</f>
        <v>8</v>
      </c>
      <c r="F1552" s="19" t="str">
        <f>TEXT(SalesDataTable[[#This Row],[Order Date]],"MMM")</f>
        <v>Aug</v>
      </c>
      <c r="G1552" s="4" t="s">
        <v>0</v>
      </c>
      <c r="H1552" s="4" t="s">
        <v>1</v>
      </c>
      <c r="I1552" s="4" t="s">
        <v>19</v>
      </c>
      <c r="J1552" s="4" t="s">
        <v>3</v>
      </c>
      <c r="K1552" s="4" t="s">
        <v>14</v>
      </c>
      <c r="L1552" s="4" t="s">
        <v>48</v>
      </c>
      <c r="M1552" s="8">
        <v>1</v>
      </c>
      <c r="N1552" s="5">
        <v>162.78</v>
      </c>
      <c r="O1552" s="6">
        <v>0</v>
      </c>
      <c r="P1552" s="5">
        <v>85.08</v>
      </c>
      <c r="Q1552" s="5">
        <f t="shared" si="96"/>
        <v>162.78</v>
      </c>
      <c r="R1552" s="5">
        <f t="shared" si="97"/>
        <v>85.08</v>
      </c>
      <c r="S1552" s="5">
        <f t="shared" si="98"/>
        <v>77.7</v>
      </c>
      <c r="T1552" s="7">
        <f t="shared" si="99"/>
        <v>0.47733136748986366</v>
      </c>
    </row>
    <row r="1553" spans="1:20" ht="15.6">
      <c r="A1553" s="2">
        <v>2539</v>
      </c>
      <c r="B1553" s="3">
        <v>46237</v>
      </c>
      <c r="C1553" s="17">
        <f>YEAR(SalesDataTable[[#This Row],[Order Date]])</f>
        <v>2026</v>
      </c>
      <c r="D1553" s="19" t="str">
        <f>"Q"&amp;ROUNDUP(MONTH(SalesDataTable[[#This Row],[Order Date]])/3,0)</f>
        <v>Q3</v>
      </c>
      <c r="E1553" s="17">
        <f>MONTH(SalesDataTable[[#This Row],[Order Date]])</f>
        <v>8</v>
      </c>
      <c r="F1553" s="19" t="str">
        <f>TEXT(SalesDataTable[[#This Row],[Order Date]],"MMM")</f>
        <v>Aug</v>
      </c>
      <c r="G1553" s="4" t="s">
        <v>11</v>
      </c>
      <c r="H1553" s="4" t="s">
        <v>52</v>
      </c>
      <c r="I1553" s="4" t="s">
        <v>19</v>
      </c>
      <c r="J1553" s="4" t="s">
        <v>13</v>
      </c>
      <c r="K1553" s="4" t="s">
        <v>4</v>
      </c>
      <c r="L1553" s="4" t="s">
        <v>5</v>
      </c>
      <c r="M1553" s="8">
        <v>1</v>
      </c>
      <c r="N1553" s="5">
        <v>80.040000000000006</v>
      </c>
      <c r="O1553" s="6">
        <v>0.1</v>
      </c>
      <c r="P1553" s="5">
        <v>41.88</v>
      </c>
      <c r="Q1553" s="5">
        <f t="shared" si="96"/>
        <v>72.036000000000001</v>
      </c>
      <c r="R1553" s="5">
        <f t="shared" si="97"/>
        <v>41.88</v>
      </c>
      <c r="S1553" s="5">
        <f t="shared" si="98"/>
        <v>30.155999999999999</v>
      </c>
      <c r="T1553" s="7">
        <f t="shared" si="99"/>
        <v>0.41862402132267196</v>
      </c>
    </row>
    <row r="1554" spans="1:20" ht="15.6">
      <c r="A1554" s="2">
        <v>3803</v>
      </c>
      <c r="B1554" s="3">
        <v>46237</v>
      </c>
      <c r="C1554" s="17">
        <f>YEAR(SalesDataTable[[#This Row],[Order Date]])</f>
        <v>2026</v>
      </c>
      <c r="D1554" s="19" t="str">
        <f>"Q"&amp;ROUNDUP(MONTH(SalesDataTable[[#This Row],[Order Date]])/3,0)</f>
        <v>Q3</v>
      </c>
      <c r="E1554" s="17">
        <f>MONTH(SalesDataTable[[#This Row],[Order Date]])</f>
        <v>8</v>
      </c>
      <c r="F1554" s="19" t="str">
        <f>TEXT(SalesDataTable[[#This Row],[Order Date]],"MMM")</f>
        <v>Aug</v>
      </c>
      <c r="G1554" s="4" t="s">
        <v>11</v>
      </c>
      <c r="H1554" s="4" t="s">
        <v>25</v>
      </c>
      <c r="I1554" s="4" t="s">
        <v>2</v>
      </c>
      <c r="J1554" s="4" t="s">
        <v>13</v>
      </c>
      <c r="K1554" s="4" t="s">
        <v>9</v>
      </c>
      <c r="L1554" s="4" t="s">
        <v>10</v>
      </c>
      <c r="M1554" s="8">
        <v>1</v>
      </c>
      <c r="N1554" s="5">
        <v>90.21</v>
      </c>
      <c r="O1554" s="6">
        <v>0</v>
      </c>
      <c r="P1554" s="5">
        <v>46.31</v>
      </c>
      <c r="Q1554" s="5">
        <f t="shared" si="96"/>
        <v>90.21</v>
      </c>
      <c r="R1554" s="5">
        <f t="shared" si="97"/>
        <v>46.31</v>
      </c>
      <c r="S1554" s="5">
        <f t="shared" si="98"/>
        <v>43.899999999999991</v>
      </c>
      <c r="T1554" s="7">
        <f t="shared" si="99"/>
        <v>0.48664227912648261</v>
      </c>
    </row>
    <row r="1555" spans="1:20" ht="15.6">
      <c r="A1555" s="2">
        <v>100</v>
      </c>
      <c r="B1555" s="3">
        <v>46238</v>
      </c>
      <c r="C1555" s="17">
        <f>YEAR(SalesDataTable[[#This Row],[Order Date]])</f>
        <v>2026</v>
      </c>
      <c r="D1555" s="19" t="str">
        <f>"Q"&amp;ROUNDUP(MONTH(SalesDataTable[[#This Row],[Order Date]])/3,0)</f>
        <v>Q3</v>
      </c>
      <c r="E1555" s="17">
        <f>MONTH(SalesDataTable[[#This Row],[Order Date]])</f>
        <v>8</v>
      </c>
      <c r="F1555" s="19" t="str">
        <f>TEXT(SalesDataTable[[#This Row],[Order Date]],"MMM")</f>
        <v>Aug</v>
      </c>
      <c r="G1555" s="4" t="s">
        <v>0</v>
      </c>
      <c r="H1555" s="4" t="s">
        <v>36</v>
      </c>
      <c r="I1555" s="4" t="s">
        <v>19</v>
      </c>
      <c r="J1555" s="4" t="s">
        <v>16</v>
      </c>
      <c r="K1555" s="4" t="s">
        <v>14</v>
      </c>
      <c r="L1555" s="4" t="s">
        <v>44</v>
      </c>
      <c r="M1555" s="8">
        <v>1</v>
      </c>
      <c r="N1555" s="5">
        <v>133.6</v>
      </c>
      <c r="O1555" s="6">
        <v>0.1</v>
      </c>
      <c r="P1555" s="5">
        <v>67.3</v>
      </c>
      <c r="Q1555" s="5">
        <f t="shared" si="96"/>
        <v>120.24</v>
      </c>
      <c r="R1555" s="5">
        <f t="shared" si="97"/>
        <v>67.3</v>
      </c>
      <c r="S1555" s="5">
        <f t="shared" si="98"/>
        <v>52.94</v>
      </c>
      <c r="T1555" s="7">
        <f t="shared" si="99"/>
        <v>0.44028609447771122</v>
      </c>
    </row>
    <row r="1556" spans="1:20" ht="15.6">
      <c r="A1556" s="2">
        <v>118</v>
      </c>
      <c r="B1556" s="3">
        <v>46238</v>
      </c>
      <c r="C1556" s="17">
        <f>YEAR(SalesDataTable[[#This Row],[Order Date]])</f>
        <v>2026</v>
      </c>
      <c r="D1556" s="19" t="str">
        <f>"Q"&amp;ROUNDUP(MONTH(SalesDataTable[[#This Row],[Order Date]])/3,0)</f>
        <v>Q3</v>
      </c>
      <c r="E1556" s="17">
        <f>MONTH(SalesDataTable[[#This Row],[Order Date]])</f>
        <v>8</v>
      </c>
      <c r="F1556" s="19" t="str">
        <f>TEXT(SalesDataTable[[#This Row],[Order Date]],"MMM")</f>
        <v>Aug</v>
      </c>
      <c r="G1556" s="4" t="s">
        <v>20</v>
      </c>
      <c r="H1556" s="4" t="s">
        <v>21</v>
      </c>
      <c r="I1556" s="4" t="s">
        <v>2</v>
      </c>
      <c r="J1556" s="4" t="s">
        <v>3</v>
      </c>
      <c r="K1556" s="4" t="s">
        <v>14</v>
      </c>
      <c r="L1556" s="4" t="s">
        <v>32</v>
      </c>
      <c r="M1556" s="8">
        <v>1</v>
      </c>
      <c r="N1556" s="5">
        <v>47.53</v>
      </c>
      <c r="O1556" s="6">
        <v>0</v>
      </c>
      <c r="P1556" s="5">
        <v>18.04</v>
      </c>
      <c r="Q1556" s="5">
        <f t="shared" si="96"/>
        <v>47.53</v>
      </c>
      <c r="R1556" s="5">
        <f t="shared" si="97"/>
        <v>18.04</v>
      </c>
      <c r="S1556" s="5">
        <f t="shared" si="98"/>
        <v>29.490000000000002</v>
      </c>
      <c r="T1556" s="7">
        <f t="shared" si="99"/>
        <v>0.62045024195245113</v>
      </c>
    </row>
    <row r="1557" spans="1:20" ht="15.6">
      <c r="A1557" s="2">
        <v>220</v>
      </c>
      <c r="B1557" s="3">
        <v>46238</v>
      </c>
      <c r="C1557" s="17">
        <f>YEAR(SalesDataTable[[#This Row],[Order Date]])</f>
        <v>2026</v>
      </c>
      <c r="D1557" s="19" t="str">
        <f>"Q"&amp;ROUNDUP(MONTH(SalesDataTable[[#This Row],[Order Date]])/3,0)</f>
        <v>Q3</v>
      </c>
      <c r="E1557" s="17">
        <f>MONTH(SalesDataTable[[#This Row],[Order Date]])</f>
        <v>8</v>
      </c>
      <c r="F1557" s="19" t="str">
        <f>TEXT(SalesDataTable[[#This Row],[Order Date]],"MMM")</f>
        <v>Aug</v>
      </c>
      <c r="G1557" s="4" t="s">
        <v>0</v>
      </c>
      <c r="H1557" s="4" t="s">
        <v>50</v>
      </c>
      <c r="I1557" s="4" t="s">
        <v>2</v>
      </c>
      <c r="J1557" s="4" t="s">
        <v>3</v>
      </c>
      <c r="K1557" s="4" t="s">
        <v>14</v>
      </c>
      <c r="L1557" s="4" t="s">
        <v>32</v>
      </c>
      <c r="M1557" s="8">
        <v>2</v>
      </c>
      <c r="N1557" s="5">
        <v>46.71</v>
      </c>
      <c r="O1557" s="6">
        <v>0</v>
      </c>
      <c r="P1557" s="5">
        <v>18.41</v>
      </c>
      <c r="Q1557" s="5">
        <f t="shared" si="96"/>
        <v>93.42</v>
      </c>
      <c r="R1557" s="5">
        <f t="shared" si="97"/>
        <v>36.82</v>
      </c>
      <c r="S1557" s="5">
        <f t="shared" si="98"/>
        <v>56.6</v>
      </c>
      <c r="T1557" s="7">
        <f t="shared" si="99"/>
        <v>0.60586598158852489</v>
      </c>
    </row>
    <row r="1558" spans="1:20" ht="15.6">
      <c r="A1558" s="2">
        <v>1145</v>
      </c>
      <c r="B1558" s="3">
        <v>46238</v>
      </c>
      <c r="C1558" s="17">
        <f>YEAR(SalesDataTable[[#This Row],[Order Date]])</f>
        <v>2026</v>
      </c>
      <c r="D1558" s="19" t="str">
        <f>"Q"&amp;ROUNDUP(MONTH(SalesDataTable[[#This Row],[Order Date]])/3,0)</f>
        <v>Q3</v>
      </c>
      <c r="E1558" s="17">
        <f>MONTH(SalesDataTable[[#This Row],[Order Date]])</f>
        <v>8</v>
      </c>
      <c r="F1558" s="19" t="str">
        <f>TEXT(SalesDataTable[[#This Row],[Order Date]],"MMM")</f>
        <v>Aug</v>
      </c>
      <c r="G1558" s="4" t="s">
        <v>11</v>
      </c>
      <c r="H1558" s="4" t="s">
        <v>52</v>
      </c>
      <c r="I1558" s="4" t="s">
        <v>28</v>
      </c>
      <c r="J1558" s="4" t="s">
        <v>13</v>
      </c>
      <c r="K1558" s="4" t="s">
        <v>23</v>
      </c>
      <c r="L1558" s="4" t="s">
        <v>29</v>
      </c>
      <c r="M1558" s="8">
        <v>1</v>
      </c>
      <c r="N1558" s="5">
        <v>197.26</v>
      </c>
      <c r="O1558" s="6">
        <v>0</v>
      </c>
      <c r="P1558" s="5">
        <v>104.09</v>
      </c>
      <c r="Q1558" s="5">
        <f t="shared" si="96"/>
        <v>197.26</v>
      </c>
      <c r="R1558" s="5">
        <f t="shared" si="97"/>
        <v>104.09</v>
      </c>
      <c r="S1558" s="5">
        <f t="shared" si="98"/>
        <v>93.169999999999987</v>
      </c>
      <c r="T1558" s="7">
        <f t="shared" si="99"/>
        <v>0.47232079488999285</v>
      </c>
    </row>
    <row r="1559" spans="1:20" ht="15.6">
      <c r="A1559" s="2">
        <v>1289</v>
      </c>
      <c r="B1559" s="3">
        <v>46238</v>
      </c>
      <c r="C1559" s="17">
        <f>YEAR(SalesDataTable[[#This Row],[Order Date]])</f>
        <v>2026</v>
      </c>
      <c r="D1559" s="19" t="str">
        <f>"Q"&amp;ROUNDUP(MONTH(SalesDataTable[[#This Row],[Order Date]])/3,0)</f>
        <v>Q3</v>
      </c>
      <c r="E1559" s="17">
        <f>MONTH(SalesDataTable[[#This Row],[Order Date]])</f>
        <v>8</v>
      </c>
      <c r="F1559" s="19" t="str">
        <f>TEXT(SalesDataTable[[#This Row],[Order Date]],"MMM")</f>
        <v>Aug</v>
      </c>
      <c r="G1559" s="4" t="s">
        <v>11</v>
      </c>
      <c r="H1559" s="4" t="s">
        <v>52</v>
      </c>
      <c r="I1559" s="4" t="s">
        <v>28</v>
      </c>
      <c r="J1559" s="4" t="s">
        <v>13</v>
      </c>
      <c r="K1559" s="4" t="s">
        <v>9</v>
      </c>
      <c r="L1559" s="4" t="s">
        <v>46</v>
      </c>
      <c r="M1559" s="8">
        <v>1</v>
      </c>
      <c r="N1559" s="5">
        <v>70.56</v>
      </c>
      <c r="O1559" s="6">
        <v>0</v>
      </c>
      <c r="P1559" s="5">
        <v>32.11</v>
      </c>
      <c r="Q1559" s="5">
        <f t="shared" si="96"/>
        <v>70.56</v>
      </c>
      <c r="R1559" s="5">
        <f t="shared" si="97"/>
        <v>32.11</v>
      </c>
      <c r="S1559" s="5">
        <f t="shared" si="98"/>
        <v>38.450000000000003</v>
      </c>
      <c r="T1559" s="7">
        <f t="shared" si="99"/>
        <v>0.54492630385487528</v>
      </c>
    </row>
    <row r="1560" spans="1:20" ht="15.6">
      <c r="A1560" s="2">
        <v>1411</v>
      </c>
      <c r="B1560" s="3">
        <v>46238</v>
      </c>
      <c r="C1560" s="17">
        <f>YEAR(SalesDataTable[[#This Row],[Order Date]])</f>
        <v>2026</v>
      </c>
      <c r="D1560" s="19" t="str">
        <f>"Q"&amp;ROUNDUP(MONTH(SalesDataTable[[#This Row],[Order Date]])/3,0)</f>
        <v>Q3</v>
      </c>
      <c r="E1560" s="17">
        <f>MONTH(SalesDataTable[[#This Row],[Order Date]])</f>
        <v>8</v>
      </c>
      <c r="F1560" s="19" t="str">
        <f>TEXT(SalesDataTable[[#This Row],[Order Date]],"MMM")</f>
        <v>Aug</v>
      </c>
      <c r="G1560" s="4" t="s">
        <v>6</v>
      </c>
      <c r="H1560" s="4" t="s">
        <v>43</v>
      </c>
      <c r="I1560" s="4" t="s">
        <v>2</v>
      </c>
      <c r="J1560" s="4" t="s">
        <v>16</v>
      </c>
      <c r="K1560" s="4" t="s">
        <v>34</v>
      </c>
      <c r="L1560" s="4" t="s">
        <v>42</v>
      </c>
      <c r="M1560" s="8">
        <v>1</v>
      </c>
      <c r="N1560" s="5">
        <v>36.58</v>
      </c>
      <c r="O1560" s="6">
        <v>0</v>
      </c>
      <c r="P1560" s="5">
        <v>13.98</v>
      </c>
      <c r="Q1560" s="5">
        <f t="shared" si="96"/>
        <v>36.58</v>
      </c>
      <c r="R1560" s="5">
        <f t="shared" si="97"/>
        <v>13.98</v>
      </c>
      <c r="S1560" s="5">
        <f t="shared" si="98"/>
        <v>22.599999999999998</v>
      </c>
      <c r="T1560" s="7">
        <f t="shared" si="99"/>
        <v>0.61782394751230174</v>
      </c>
    </row>
    <row r="1561" spans="1:20" ht="15.6">
      <c r="A1561" s="2">
        <v>1799</v>
      </c>
      <c r="B1561" s="3">
        <v>46238</v>
      </c>
      <c r="C1561" s="17">
        <f>YEAR(SalesDataTable[[#This Row],[Order Date]])</f>
        <v>2026</v>
      </c>
      <c r="D1561" s="19" t="str">
        <f>"Q"&amp;ROUNDUP(MONTH(SalesDataTable[[#This Row],[Order Date]])/3,0)</f>
        <v>Q3</v>
      </c>
      <c r="E1561" s="17">
        <f>MONTH(SalesDataTable[[#This Row],[Order Date]])</f>
        <v>8</v>
      </c>
      <c r="F1561" s="19" t="str">
        <f>TEXT(SalesDataTable[[#This Row],[Order Date]],"MMM")</f>
        <v>Aug</v>
      </c>
      <c r="G1561" s="4" t="s">
        <v>20</v>
      </c>
      <c r="H1561" s="4" t="s">
        <v>47</v>
      </c>
      <c r="I1561" s="4" t="s">
        <v>8</v>
      </c>
      <c r="J1561" s="4" t="s">
        <v>16</v>
      </c>
      <c r="K1561" s="4" t="s">
        <v>4</v>
      </c>
      <c r="L1561" s="4" t="s">
        <v>5</v>
      </c>
      <c r="M1561" s="8">
        <v>4</v>
      </c>
      <c r="N1561" s="5">
        <v>82.98</v>
      </c>
      <c r="O1561" s="6">
        <v>0.05</v>
      </c>
      <c r="P1561" s="5">
        <v>43.79</v>
      </c>
      <c r="Q1561" s="5">
        <f t="shared" si="96"/>
        <v>315.32400000000001</v>
      </c>
      <c r="R1561" s="5">
        <f t="shared" si="97"/>
        <v>175.16</v>
      </c>
      <c r="S1561" s="5">
        <f t="shared" si="98"/>
        <v>140.16400000000002</v>
      </c>
      <c r="T1561" s="7">
        <f t="shared" si="99"/>
        <v>0.44450787126891711</v>
      </c>
    </row>
    <row r="1562" spans="1:20" ht="15.6">
      <c r="A1562" s="2">
        <v>1871</v>
      </c>
      <c r="B1562" s="3">
        <v>46238</v>
      </c>
      <c r="C1562" s="17">
        <f>YEAR(SalesDataTable[[#This Row],[Order Date]])</f>
        <v>2026</v>
      </c>
      <c r="D1562" s="19" t="str">
        <f>"Q"&amp;ROUNDUP(MONTH(SalesDataTable[[#This Row],[Order Date]])/3,0)</f>
        <v>Q3</v>
      </c>
      <c r="E1562" s="17">
        <f>MONTH(SalesDataTable[[#This Row],[Order Date]])</f>
        <v>8</v>
      </c>
      <c r="F1562" s="19" t="str">
        <f>TEXT(SalesDataTable[[#This Row],[Order Date]],"MMM")</f>
        <v>Aug</v>
      </c>
      <c r="G1562" s="4" t="s">
        <v>0</v>
      </c>
      <c r="H1562" s="4" t="s">
        <v>1</v>
      </c>
      <c r="I1562" s="4" t="s">
        <v>2</v>
      </c>
      <c r="J1562" s="4" t="s">
        <v>13</v>
      </c>
      <c r="K1562" s="4" t="s">
        <v>4</v>
      </c>
      <c r="L1562" s="4" t="s">
        <v>26</v>
      </c>
      <c r="M1562" s="8">
        <v>1</v>
      </c>
      <c r="N1562" s="5">
        <v>41.25</v>
      </c>
      <c r="O1562" s="6">
        <v>0</v>
      </c>
      <c r="P1562" s="5">
        <v>17.02</v>
      </c>
      <c r="Q1562" s="5">
        <f t="shared" si="96"/>
        <v>41.25</v>
      </c>
      <c r="R1562" s="5">
        <f t="shared" si="97"/>
        <v>17.02</v>
      </c>
      <c r="S1562" s="5">
        <f t="shared" si="98"/>
        <v>24.23</v>
      </c>
      <c r="T1562" s="7">
        <f t="shared" si="99"/>
        <v>0.58739393939393936</v>
      </c>
    </row>
    <row r="1563" spans="1:20" ht="15.6">
      <c r="A1563" s="2">
        <v>4180</v>
      </c>
      <c r="B1563" s="3">
        <v>46238</v>
      </c>
      <c r="C1563" s="17">
        <f>YEAR(SalesDataTable[[#This Row],[Order Date]])</f>
        <v>2026</v>
      </c>
      <c r="D1563" s="19" t="str">
        <f>"Q"&amp;ROUNDUP(MONTH(SalesDataTable[[#This Row],[Order Date]])/3,0)</f>
        <v>Q3</v>
      </c>
      <c r="E1563" s="17">
        <f>MONTH(SalesDataTable[[#This Row],[Order Date]])</f>
        <v>8</v>
      </c>
      <c r="F1563" s="19" t="str">
        <f>TEXT(SalesDataTable[[#This Row],[Order Date]],"MMM")</f>
        <v>Aug</v>
      </c>
      <c r="G1563" s="4" t="s">
        <v>11</v>
      </c>
      <c r="H1563" s="4" t="s">
        <v>18</v>
      </c>
      <c r="I1563" s="4" t="s">
        <v>2</v>
      </c>
      <c r="J1563" s="4" t="s">
        <v>3</v>
      </c>
      <c r="K1563" s="4" t="s">
        <v>4</v>
      </c>
      <c r="L1563" s="4" t="s">
        <v>30</v>
      </c>
      <c r="M1563" s="8">
        <v>1</v>
      </c>
      <c r="N1563" s="5">
        <v>101.37</v>
      </c>
      <c r="O1563" s="6">
        <v>0</v>
      </c>
      <c r="P1563" s="5">
        <v>51.56</v>
      </c>
      <c r="Q1563" s="5">
        <f t="shared" si="96"/>
        <v>101.37</v>
      </c>
      <c r="R1563" s="5">
        <f t="shared" si="97"/>
        <v>51.56</v>
      </c>
      <c r="S1563" s="5">
        <f t="shared" si="98"/>
        <v>49.81</v>
      </c>
      <c r="T1563" s="7">
        <f t="shared" si="99"/>
        <v>0.49136825490776365</v>
      </c>
    </row>
    <row r="1564" spans="1:20" ht="15.6">
      <c r="A1564" s="2">
        <v>4338</v>
      </c>
      <c r="B1564" s="3">
        <v>46238</v>
      </c>
      <c r="C1564" s="17">
        <f>YEAR(SalesDataTable[[#This Row],[Order Date]])</f>
        <v>2026</v>
      </c>
      <c r="D1564" s="19" t="str">
        <f>"Q"&amp;ROUNDUP(MONTH(SalesDataTable[[#This Row],[Order Date]])/3,0)</f>
        <v>Q3</v>
      </c>
      <c r="E1564" s="17">
        <f>MONTH(SalesDataTable[[#This Row],[Order Date]])</f>
        <v>8</v>
      </c>
      <c r="F1564" s="19" t="str">
        <f>TEXT(SalesDataTable[[#This Row],[Order Date]],"MMM")</f>
        <v>Aug</v>
      </c>
      <c r="G1564" s="4" t="s">
        <v>11</v>
      </c>
      <c r="H1564" s="4" t="s">
        <v>52</v>
      </c>
      <c r="I1564" s="4" t="s">
        <v>2</v>
      </c>
      <c r="J1564" s="4" t="s">
        <v>3</v>
      </c>
      <c r="K1564" s="4" t="s">
        <v>23</v>
      </c>
      <c r="L1564" s="4" t="s">
        <v>24</v>
      </c>
      <c r="M1564" s="8">
        <v>1</v>
      </c>
      <c r="N1564" s="5">
        <v>340.66</v>
      </c>
      <c r="O1564" s="6">
        <v>0.05</v>
      </c>
      <c r="P1564" s="5">
        <v>194.13</v>
      </c>
      <c r="Q1564" s="5">
        <f t="shared" si="96"/>
        <v>323.62700000000001</v>
      </c>
      <c r="R1564" s="5">
        <f t="shared" si="97"/>
        <v>194.13</v>
      </c>
      <c r="S1564" s="5">
        <f t="shared" si="98"/>
        <v>129.49700000000001</v>
      </c>
      <c r="T1564" s="7">
        <f t="shared" si="99"/>
        <v>0.40014275693931595</v>
      </c>
    </row>
    <row r="1565" spans="1:20" ht="15.6">
      <c r="A1565" s="2">
        <v>4463</v>
      </c>
      <c r="B1565" s="3">
        <v>46238</v>
      </c>
      <c r="C1565" s="17">
        <f>YEAR(SalesDataTable[[#This Row],[Order Date]])</f>
        <v>2026</v>
      </c>
      <c r="D1565" s="19" t="str">
        <f>"Q"&amp;ROUNDUP(MONTH(SalesDataTable[[#This Row],[Order Date]])/3,0)</f>
        <v>Q3</v>
      </c>
      <c r="E1565" s="17">
        <f>MONTH(SalesDataTable[[#This Row],[Order Date]])</f>
        <v>8</v>
      </c>
      <c r="F1565" s="19" t="str">
        <f>TEXT(SalesDataTable[[#This Row],[Order Date]],"MMM")</f>
        <v>Aug</v>
      </c>
      <c r="G1565" s="4" t="s">
        <v>11</v>
      </c>
      <c r="H1565" s="4" t="s">
        <v>12</v>
      </c>
      <c r="I1565" s="4" t="s">
        <v>28</v>
      </c>
      <c r="J1565" s="4" t="s">
        <v>16</v>
      </c>
      <c r="K1565" s="4" t="s">
        <v>4</v>
      </c>
      <c r="L1565" s="4" t="s">
        <v>22</v>
      </c>
      <c r="M1565" s="8">
        <v>1</v>
      </c>
      <c r="N1565" s="5">
        <v>50.43</v>
      </c>
      <c r="O1565" s="6">
        <v>0.15</v>
      </c>
      <c r="P1565" s="5">
        <v>22.94</v>
      </c>
      <c r="Q1565" s="5">
        <f t="shared" si="96"/>
        <v>42.865499999999997</v>
      </c>
      <c r="R1565" s="5">
        <f t="shared" si="97"/>
        <v>22.94</v>
      </c>
      <c r="S1565" s="5">
        <f t="shared" si="98"/>
        <v>19.925499999999996</v>
      </c>
      <c r="T1565" s="7">
        <f t="shared" si="99"/>
        <v>0.46483768998378644</v>
      </c>
    </row>
    <row r="1566" spans="1:20" ht="15.6">
      <c r="A1566" s="2">
        <v>382</v>
      </c>
      <c r="B1566" s="3">
        <v>46239</v>
      </c>
      <c r="C1566" s="17">
        <f>YEAR(SalesDataTable[[#This Row],[Order Date]])</f>
        <v>2026</v>
      </c>
      <c r="D1566" s="19" t="str">
        <f>"Q"&amp;ROUNDUP(MONTH(SalesDataTable[[#This Row],[Order Date]])/3,0)</f>
        <v>Q3</v>
      </c>
      <c r="E1566" s="17">
        <f>MONTH(SalesDataTable[[#This Row],[Order Date]])</f>
        <v>8</v>
      </c>
      <c r="F1566" s="19" t="str">
        <f>TEXT(SalesDataTable[[#This Row],[Order Date]],"MMM")</f>
        <v>Aug</v>
      </c>
      <c r="G1566" s="4" t="s">
        <v>20</v>
      </c>
      <c r="H1566" s="4" t="s">
        <v>33</v>
      </c>
      <c r="I1566" s="4" t="s">
        <v>2</v>
      </c>
      <c r="J1566" s="4" t="s">
        <v>13</v>
      </c>
      <c r="K1566" s="4" t="s">
        <v>34</v>
      </c>
      <c r="L1566" s="4" t="s">
        <v>35</v>
      </c>
      <c r="M1566" s="8">
        <v>1</v>
      </c>
      <c r="N1566" s="5">
        <v>40.42</v>
      </c>
      <c r="O1566" s="6">
        <v>0.05</v>
      </c>
      <c r="P1566" s="5">
        <v>14.33</v>
      </c>
      <c r="Q1566" s="5">
        <f t="shared" si="96"/>
        <v>38.399000000000001</v>
      </c>
      <c r="R1566" s="5">
        <f t="shared" si="97"/>
        <v>14.33</v>
      </c>
      <c r="S1566" s="5">
        <f t="shared" si="98"/>
        <v>24.069000000000003</v>
      </c>
      <c r="T1566" s="7">
        <f t="shared" si="99"/>
        <v>0.62681319826037141</v>
      </c>
    </row>
    <row r="1567" spans="1:20" ht="15.6">
      <c r="A1567" s="2">
        <v>1011</v>
      </c>
      <c r="B1567" s="3">
        <v>46239</v>
      </c>
      <c r="C1567" s="17">
        <f>YEAR(SalesDataTable[[#This Row],[Order Date]])</f>
        <v>2026</v>
      </c>
      <c r="D1567" s="19" t="str">
        <f>"Q"&amp;ROUNDUP(MONTH(SalesDataTable[[#This Row],[Order Date]])/3,0)</f>
        <v>Q3</v>
      </c>
      <c r="E1567" s="17">
        <f>MONTH(SalesDataTable[[#This Row],[Order Date]])</f>
        <v>8</v>
      </c>
      <c r="F1567" s="19" t="str">
        <f>TEXT(SalesDataTable[[#This Row],[Order Date]],"MMM")</f>
        <v>Aug</v>
      </c>
      <c r="G1567" s="4" t="s">
        <v>0</v>
      </c>
      <c r="H1567" s="4" t="s">
        <v>1</v>
      </c>
      <c r="I1567" s="4" t="s">
        <v>2</v>
      </c>
      <c r="J1567" s="4" t="s">
        <v>13</v>
      </c>
      <c r="K1567" s="4" t="s">
        <v>4</v>
      </c>
      <c r="L1567" s="4" t="s">
        <v>22</v>
      </c>
      <c r="M1567" s="8">
        <v>1</v>
      </c>
      <c r="N1567" s="5">
        <v>51.81</v>
      </c>
      <c r="O1567" s="6">
        <v>0.05</v>
      </c>
      <c r="P1567" s="5">
        <v>22.28</v>
      </c>
      <c r="Q1567" s="5">
        <f t="shared" si="96"/>
        <v>49.219499999999996</v>
      </c>
      <c r="R1567" s="5">
        <f t="shared" si="97"/>
        <v>22.28</v>
      </c>
      <c r="S1567" s="5">
        <f t="shared" si="98"/>
        <v>26.939499999999995</v>
      </c>
      <c r="T1567" s="7">
        <f t="shared" si="99"/>
        <v>0.54733388189640275</v>
      </c>
    </row>
    <row r="1568" spans="1:20" ht="15.6">
      <c r="A1568" s="2">
        <v>1148</v>
      </c>
      <c r="B1568" s="3">
        <v>46239</v>
      </c>
      <c r="C1568" s="17">
        <f>YEAR(SalesDataTable[[#This Row],[Order Date]])</f>
        <v>2026</v>
      </c>
      <c r="D1568" s="19" t="str">
        <f>"Q"&amp;ROUNDUP(MONTH(SalesDataTable[[#This Row],[Order Date]])/3,0)</f>
        <v>Q3</v>
      </c>
      <c r="E1568" s="17">
        <f>MONTH(SalesDataTable[[#This Row],[Order Date]])</f>
        <v>8</v>
      </c>
      <c r="F1568" s="19" t="str">
        <f>TEXT(SalesDataTable[[#This Row],[Order Date]],"MMM")</f>
        <v>Aug</v>
      </c>
      <c r="G1568" s="4" t="s">
        <v>11</v>
      </c>
      <c r="H1568" s="4" t="s">
        <v>12</v>
      </c>
      <c r="I1568" s="4" t="s">
        <v>19</v>
      </c>
      <c r="J1568" s="4" t="s">
        <v>13</v>
      </c>
      <c r="K1568" s="4" t="s">
        <v>34</v>
      </c>
      <c r="L1568" s="4" t="s">
        <v>42</v>
      </c>
      <c r="M1568" s="8">
        <v>3</v>
      </c>
      <c r="N1568" s="5">
        <v>35.9</v>
      </c>
      <c r="O1568" s="6">
        <v>0</v>
      </c>
      <c r="P1568" s="5">
        <v>14.11</v>
      </c>
      <c r="Q1568" s="5">
        <f t="shared" si="96"/>
        <v>107.69999999999999</v>
      </c>
      <c r="R1568" s="5">
        <f t="shared" si="97"/>
        <v>42.33</v>
      </c>
      <c r="S1568" s="5">
        <f t="shared" si="98"/>
        <v>65.36999999999999</v>
      </c>
      <c r="T1568" s="7">
        <f t="shared" si="99"/>
        <v>0.60696378830083564</v>
      </c>
    </row>
    <row r="1569" spans="1:20" ht="15.6">
      <c r="A1569" s="2">
        <v>1397</v>
      </c>
      <c r="B1569" s="3">
        <v>46239</v>
      </c>
      <c r="C1569" s="17">
        <f>YEAR(SalesDataTable[[#This Row],[Order Date]])</f>
        <v>2026</v>
      </c>
      <c r="D1569" s="19" t="str">
        <f>"Q"&amp;ROUNDUP(MONTH(SalesDataTable[[#This Row],[Order Date]])/3,0)</f>
        <v>Q3</v>
      </c>
      <c r="E1569" s="17">
        <f>MONTH(SalesDataTable[[#This Row],[Order Date]])</f>
        <v>8</v>
      </c>
      <c r="F1569" s="19" t="str">
        <f>TEXT(SalesDataTable[[#This Row],[Order Date]],"MMM")</f>
        <v>Aug</v>
      </c>
      <c r="G1569" s="4" t="s">
        <v>6</v>
      </c>
      <c r="H1569" s="4" t="s">
        <v>49</v>
      </c>
      <c r="I1569" s="4" t="s">
        <v>19</v>
      </c>
      <c r="J1569" s="4" t="s">
        <v>16</v>
      </c>
      <c r="K1569" s="4" t="s">
        <v>9</v>
      </c>
      <c r="L1569" s="4" t="s">
        <v>10</v>
      </c>
      <c r="M1569" s="8">
        <v>2</v>
      </c>
      <c r="N1569" s="5">
        <v>90.27</v>
      </c>
      <c r="O1569" s="6">
        <v>0.05</v>
      </c>
      <c r="P1569" s="5">
        <v>46.38</v>
      </c>
      <c r="Q1569" s="5">
        <f t="shared" si="96"/>
        <v>171.51299999999998</v>
      </c>
      <c r="R1569" s="5">
        <f t="shared" si="97"/>
        <v>92.76</v>
      </c>
      <c r="S1569" s="5">
        <f t="shared" si="98"/>
        <v>78.752999999999972</v>
      </c>
      <c r="T1569" s="7">
        <f t="shared" si="99"/>
        <v>0.45916636056742044</v>
      </c>
    </row>
    <row r="1570" spans="1:20" ht="15.6">
      <c r="A1570" s="2">
        <v>2252</v>
      </c>
      <c r="B1570" s="3">
        <v>46239</v>
      </c>
      <c r="C1570" s="17">
        <f>YEAR(SalesDataTable[[#This Row],[Order Date]])</f>
        <v>2026</v>
      </c>
      <c r="D1570" s="19" t="str">
        <f>"Q"&amp;ROUNDUP(MONTH(SalesDataTable[[#This Row],[Order Date]])/3,0)</f>
        <v>Q3</v>
      </c>
      <c r="E1570" s="17">
        <f>MONTH(SalesDataTable[[#This Row],[Order Date]])</f>
        <v>8</v>
      </c>
      <c r="F1570" s="19" t="str">
        <f>TEXT(SalesDataTable[[#This Row],[Order Date]],"MMM")</f>
        <v>Aug</v>
      </c>
      <c r="G1570" s="4" t="s">
        <v>6</v>
      </c>
      <c r="H1570" s="4" t="s">
        <v>41</v>
      </c>
      <c r="I1570" s="4" t="s">
        <v>2</v>
      </c>
      <c r="J1570" s="4" t="s">
        <v>13</v>
      </c>
      <c r="K1570" s="4" t="s">
        <v>4</v>
      </c>
      <c r="L1570" s="4" t="s">
        <v>22</v>
      </c>
      <c r="M1570" s="8">
        <v>1</v>
      </c>
      <c r="N1570" s="5">
        <v>49.68</v>
      </c>
      <c r="O1570" s="6">
        <v>0.05</v>
      </c>
      <c r="P1570" s="5">
        <v>22.02</v>
      </c>
      <c r="Q1570" s="5">
        <f t="shared" si="96"/>
        <v>47.195999999999998</v>
      </c>
      <c r="R1570" s="5">
        <f t="shared" si="97"/>
        <v>22.02</v>
      </c>
      <c r="S1570" s="5">
        <f t="shared" si="98"/>
        <v>25.175999999999998</v>
      </c>
      <c r="T1570" s="7">
        <f t="shared" si="99"/>
        <v>0.53343503686753113</v>
      </c>
    </row>
    <row r="1571" spans="1:20" ht="15.6">
      <c r="A1571" s="2">
        <v>2415</v>
      </c>
      <c r="B1571" s="3">
        <v>46239</v>
      </c>
      <c r="C1571" s="17">
        <f>YEAR(SalesDataTable[[#This Row],[Order Date]])</f>
        <v>2026</v>
      </c>
      <c r="D1571" s="19" t="str">
        <f>"Q"&amp;ROUNDUP(MONTH(SalesDataTable[[#This Row],[Order Date]])/3,0)</f>
        <v>Q3</v>
      </c>
      <c r="E1571" s="17">
        <f>MONTH(SalesDataTable[[#This Row],[Order Date]])</f>
        <v>8</v>
      </c>
      <c r="F1571" s="19" t="str">
        <f>TEXT(SalesDataTable[[#This Row],[Order Date]],"MMM")</f>
        <v>Aug</v>
      </c>
      <c r="G1571" s="4" t="s">
        <v>6</v>
      </c>
      <c r="H1571" s="4" t="s">
        <v>43</v>
      </c>
      <c r="I1571" s="4" t="s">
        <v>2</v>
      </c>
      <c r="J1571" s="4" t="s">
        <v>13</v>
      </c>
      <c r="K1571" s="4" t="s">
        <v>14</v>
      </c>
      <c r="L1571" s="4" t="s">
        <v>44</v>
      </c>
      <c r="M1571" s="8">
        <v>2</v>
      </c>
      <c r="N1571" s="5">
        <v>131.25</v>
      </c>
      <c r="O1571" s="6">
        <v>0.05</v>
      </c>
      <c r="P1571" s="5">
        <v>65.42</v>
      </c>
      <c r="Q1571" s="5">
        <f t="shared" si="96"/>
        <v>249.375</v>
      </c>
      <c r="R1571" s="5">
        <f t="shared" si="97"/>
        <v>130.84</v>
      </c>
      <c r="S1571" s="5">
        <f t="shared" si="98"/>
        <v>118.535</v>
      </c>
      <c r="T1571" s="7">
        <f t="shared" si="99"/>
        <v>0.47532832080200499</v>
      </c>
    </row>
    <row r="1572" spans="1:20" ht="15.6">
      <c r="A1572" s="2">
        <v>2525</v>
      </c>
      <c r="B1572" s="3">
        <v>46239</v>
      </c>
      <c r="C1572" s="17">
        <f>YEAR(SalesDataTable[[#This Row],[Order Date]])</f>
        <v>2026</v>
      </c>
      <c r="D1572" s="19" t="str">
        <f>"Q"&amp;ROUNDUP(MONTH(SalesDataTable[[#This Row],[Order Date]])/3,0)</f>
        <v>Q3</v>
      </c>
      <c r="E1572" s="17">
        <f>MONTH(SalesDataTable[[#This Row],[Order Date]])</f>
        <v>8</v>
      </c>
      <c r="F1572" s="19" t="str">
        <f>TEXT(SalesDataTable[[#This Row],[Order Date]],"MMM")</f>
        <v>Aug</v>
      </c>
      <c r="G1572" s="4" t="s">
        <v>20</v>
      </c>
      <c r="H1572" s="4" t="s">
        <v>21</v>
      </c>
      <c r="I1572" s="4" t="s">
        <v>19</v>
      </c>
      <c r="J1572" s="4" t="s">
        <v>13</v>
      </c>
      <c r="K1572" s="4" t="s">
        <v>34</v>
      </c>
      <c r="L1572" s="4" t="s">
        <v>42</v>
      </c>
      <c r="M1572" s="8">
        <v>2</v>
      </c>
      <c r="N1572" s="5">
        <v>36.78</v>
      </c>
      <c r="O1572" s="6">
        <v>0.05</v>
      </c>
      <c r="P1572" s="5">
        <v>13.85</v>
      </c>
      <c r="Q1572" s="5">
        <f t="shared" si="96"/>
        <v>69.882000000000005</v>
      </c>
      <c r="R1572" s="5">
        <f t="shared" si="97"/>
        <v>27.7</v>
      </c>
      <c r="S1572" s="5">
        <f t="shared" si="98"/>
        <v>42.182000000000002</v>
      </c>
      <c r="T1572" s="7">
        <f t="shared" si="99"/>
        <v>0.60361752668784519</v>
      </c>
    </row>
    <row r="1573" spans="1:20" ht="15.6">
      <c r="A1573" s="2">
        <v>2652</v>
      </c>
      <c r="B1573" s="3">
        <v>46239</v>
      </c>
      <c r="C1573" s="17">
        <f>YEAR(SalesDataTable[[#This Row],[Order Date]])</f>
        <v>2026</v>
      </c>
      <c r="D1573" s="19" t="str">
        <f>"Q"&amp;ROUNDUP(MONTH(SalesDataTable[[#This Row],[Order Date]])/3,0)</f>
        <v>Q3</v>
      </c>
      <c r="E1573" s="17">
        <f>MONTH(SalesDataTable[[#This Row],[Order Date]])</f>
        <v>8</v>
      </c>
      <c r="F1573" s="19" t="str">
        <f>TEXT(SalesDataTable[[#This Row],[Order Date]],"MMM")</f>
        <v>Aug</v>
      </c>
      <c r="G1573" s="4" t="s">
        <v>11</v>
      </c>
      <c r="H1573" s="4" t="s">
        <v>12</v>
      </c>
      <c r="I1573" s="4" t="s">
        <v>19</v>
      </c>
      <c r="J1573" s="4" t="s">
        <v>3</v>
      </c>
      <c r="K1573" s="4" t="s">
        <v>4</v>
      </c>
      <c r="L1573" s="4" t="s">
        <v>5</v>
      </c>
      <c r="M1573" s="8">
        <v>1</v>
      </c>
      <c r="N1573" s="5">
        <v>80.790000000000006</v>
      </c>
      <c r="O1573" s="6">
        <v>0.1</v>
      </c>
      <c r="P1573" s="5">
        <v>43.65</v>
      </c>
      <c r="Q1573" s="5">
        <f t="shared" si="96"/>
        <v>72.711000000000013</v>
      </c>
      <c r="R1573" s="5">
        <f t="shared" si="97"/>
        <v>43.65</v>
      </c>
      <c r="S1573" s="5">
        <f t="shared" si="98"/>
        <v>29.061000000000014</v>
      </c>
      <c r="T1573" s="7">
        <f t="shared" si="99"/>
        <v>0.39967817799232591</v>
      </c>
    </row>
    <row r="1574" spans="1:20" ht="15.6">
      <c r="A1574" s="2">
        <v>4035</v>
      </c>
      <c r="B1574" s="3">
        <v>46239</v>
      </c>
      <c r="C1574" s="17">
        <f>YEAR(SalesDataTable[[#This Row],[Order Date]])</f>
        <v>2026</v>
      </c>
      <c r="D1574" s="19" t="str">
        <f>"Q"&amp;ROUNDUP(MONTH(SalesDataTable[[#This Row],[Order Date]])/3,0)</f>
        <v>Q3</v>
      </c>
      <c r="E1574" s="17">
        <f>MONTH(SalesDataTable[[#This Row],[Order Date]])</f>
        <v>8</v>
      </c>
      <c r="F1574" s="19" t="str">
        <f>TEXT(SalesDataTable[[#This Row],[Order Date]],"MMM")</f>
        <v>Aug</v>
      </c>
      <c r="G1574" s="4" t="s">
        <v>0</v>
      </c>
      <c r="H1574" s="4" t="s">
        <v>36</v>
      </c>
      <c r="I1574" s="4" t="s">
        <v>2</v>
      </c>
      <c r="J1574" s="4" t="s">
        <v>3</v>
      </c>
      <c r="K1574" s="4" t="s">
        <v>4</v>
      </c>
      <c r="L1574" s="4" t="s">
        <v>26</v>
      </c>
      <c r="M1574" s="8">
        <v>2</v>
      </c>
      <c r="N1574" s="5">
        <v>40.53</v>
      </c>
      <c r="O1574" s="6">
        <v>0.05</v>
      </c>
      <c r="P1574" s="5">
        <v>17.100000000000001</v>
      </c>
      <c r="Q1574" s="5">
        <f t="shared" si="96"/>
        <v>77.007000000000005</v>
      </c>
      <c r="R1574" s="5">
        <f t="shared" si="97"/>
        <v>34.200000000000003</v>
      </c>
      <c r="S1574" s="5">
        <f t="shared" si="98"/>
        <v>42.807000000000002</v>
      </c>
      <c r="T1574" s="7">
        <f t="shared" si="99"/>
        <v>0.55588452997779425</v>
      </c>
    </row>
    <row r="1575" spans="1:20" ht="15.6">
      <c r="A1575" s="2">
        <v>4377</v>
      </c>
      <c r="B1575" s="3">
        <v>46239</v>
      </c>
      <c r="C1575" s="17">
        <f>YEAR(SalesDataTable[[#This Row],[Order Date]])</f>
        <v>2026</v>
      </c>
      <c r="D1575" s="19" t="str">
        <f>"Q"&amp;ROUNDUP(MONTH(SalesDataTable[[#This Row],[Order Date]])/3,0)</f>
        <v>Q3</v>
      </c>
      <c r="E1575" s="17">
        <f>MONTH(SalesDataTable[[#This Row],[Order Date]])</f>
        <v>8</v>
      </c>
      <c r="F1575" s="19" t="str">
        <f>TEXT(SalesDataTable[[#This Row],[Order Date]],"MMM")</f>
        <v>Aug</v>
      </c>
      <c r="G1575" s="4" t="s">
        <v>11</v>
      </c>
      <c r="H1575" s="4" t="s">
        <v>12</v>
      </c>
      <c r="I1575" s="4" t="s">
        <v>28</v>
      </c>
      <c r="J1575" s="4" t="s">
        <v>13</v>
      </c>
      <c r="K1575" s="4" t="s">
        <v>4</v>
      </c>
      <c r="L1575" s="4" t="s">
        <v>5</v>
      </c>
      <c r="M1575" s="8">
        <v>2</v>
      </c>
      <c r="N1575" s="5">
        <v>81.66</v>
      </c>
      <c r="O1575" s="6">
        <v>0</v>
      </c>
      <c r="P1575" s="5">
        <v>42.11</v>
      </c>
      <c r="Q1575" s="5">
        <f t="shared" si="96"/>
        <v>163.32</v>
      </c>
      <c r="R1575" s="5">
        <f t="shared" si="97"/>
        <v>84.22</v>
      </c>
      <c r="S1575" s="5">
        <f t="shared" si="98"/>
        <v>79.099999999999994</v>
      </c>
      <c r="T1575" s="7">
        <f t="shared" si="99"/>
        <v>0.48432525104090129</v>
      </c>
    </row>
    <row r="1576" spans="1:20" ht="15.6">
      <c r="A1576" s="2">
        <v>4734</v>
      </c>
      <c r="B1576" s="3">
        <v>46239</v>
      </c>
      <c r="C1576" s="17">
        <f>YEAR(SalesDataTable[[#This Row],[Order Date]])</f>
        <v>2026</v>
      </c>
      <c r="D1576" s="19" t="str">
        <f>"Q"&amp;ROUNDUP(MONTH(SalesDataTable[[#This Row],[Order Date]])/3,0)</f>
        <v>Q3</v>
      </c>
      <c r="E1576" s="17">
        <f>MONTH(SalesDataTable[[#This Row],[Order Date]])</f>
        <v>8</v>
      </c>
      <c r="F1576" s="19" t="str">
        <f>TEXT(SalesDataTable[[#This Row],[Order Date]],"MMM")</f>
        <v>Aug</v>
      </c>
      <c r="G1576" s="4" t="s">
        <v>6</v>
      </c>
      <c r="H1576" s="4" t="s">
        <v>43</v>
      </c>
      <c r="I1576" s="4" t="s">
        <v>28</v>
      </c>
      <c r="J1576" s="4" t="s">
        <v>3</v>
      </c>
      <c r="K1576" s="4" t="s">
        <v>9</v>
      </c>
      <c r="L1576" s="4" t="s">
        <v>17</v>
      </c>
      <c r="M1576" s="8">
        <v>1</v>
      </c>
      <c r="N1576" s="5">
        <v>146.55000000000001</v>
      </c>
      <c r="O1576" s="6">
        <v>0</v>
      </c>
      <c r="P1576" s="5">
        <v>78.8</v>
      </c>
      <c r="Q1576" s="5">
        <f t="shared" si="96"/>
        <v>146.55000000000001</v>
      </c>
      <c r="R1576" s="5">
        <f t="shared" si="97"/>
        <v>78.8</v>
      </c>
      <c r="S1576" s="5">
        <f t="shared" si="98"/>
        <v>67.750000000000014</v>
      </c>
      <c r="T1576" s="7">
        <f t="shared" si="99"/>
        <v>0.46229955646537024</v>
      </c>
    </row>
    <row r="1577" spans="1:20" ht="15.6">
      <c r="A1577" s="2">
        <v>4892</v>
      </c>
      <c r="B1577" s="3">
        <v>46239</v>
      </c>
      <c r="C1577" s="17">
        <f>YEAR(SalesDataTable[[#This Row],[Order Date]])</f>
        <v>2026</v>
      </c>
      <c r="D1577" s="19" t="str">
        <f>"Q"&amp;ROUNDUP(MONTH(SalesDataTable[[#This Row],[Order Date]])/3,0)</f>
        <v>Q3</v>
      </c>
      <c r="E1577" s="17">
        <f>MONTH(SalesDataTable[[#This Row],[Order Date]])</f>
        <v>8</v>
      </c>
      <c r="F1577" s="19" t="str">
        <f>TEXT(SalesDataTable[[#This Row],[Order Date]],"MMM")</f>
        <v>Aug</v>
      </c>
      <c r="G1577" s="4" t="s">
        <v>6</v>
      </c>
      <c r="H1577" s="4" t="s">
        <v>7</v>
      </c>
      <c r="I1577" s="4" t="s">
        <v>19</v>
      </c>
      <c r="J1577" s="4" t="s">
        <v>3</v>
      </c>
      <c r="K1577" s="4" t="s">
        <v>14</v>
      </c>
      <c r="L1577" s="4" t="s">
        <v>48</v>
      </c>
      <c r="M1577" s="8">
        <v>2</v>
      </c>
      <c r="N1577" s="5">
        <v>161.75</v>
      </c>
      <c r="O1577" s="6">
        <v>0.1</v>
      </c>
      <c r="P1577" s="5">
        <v>85.85</v>
      </c>
      <c r="Q1577" s="5">
        <f t="shared" si="96"/>
        <v>291.15000000000003</v>
      </c>
      <c r="R1577" s="5">
        <f t="shared" si="97"/>
        <v>171.7</v>
      </c>
      <c r="S1577" s="5">
        <f t="shared" si="98"/>
        <v>119.45000000000005</v>
      </c>
      <c r="T1577" s="7">
        <f t="shared" si="99"/>
        <v>0.41026962047054794</v>
      </c>
    </row>
    <row r="1578" spans="1:20" ht="15.6">
      <c r="A1578" s="2">
        <v>5059</v>
      </c>
      <c r="B1578" s="3">
        <v>46239</v>
      </c>
      <c r="C1578" s="17">
        <f>YEAR(SalesDataTable[[#This Row],[Order Date]])</f>
        <v>2026</v>
      </c>
      <c r="D1578" s="19" t="str">
        <f>"Q"&amp;ROUNDUP(MONTH(SalesDataTable[[#This Row],[Order Date]])/3,0)</f>
        <v>Q3</v>
      </c>
      <c r="E1578" s="17">
        <f>MONTH(SalesDataTable[[#This Row],[Order Date]])</f>
        <v>8</v>
      </c>
      <c r="F1578" s="19" t="str">
        <f>TEXT(SalesDataTable[[#This Row],[Order Date]],"MMM")</f>
        <v>Aug</v>
      </c>
      <c r="G1578" s="4" t="s">
        <v>6</v>
      </c>
      <c r="H1578" s="4" t="s">
        <v>7</v>
      </c>
      <c r="I1578" s="4" t="s">
        <v>28</v>
      </c>
      <c r="J1578" s="4" t="s">
        <v>3</v>
      </c>
      <c r="K1578" s="4" t="s">
        <v>23</v>
      </c>
      <c r="L1578" s="4" t="s">
        <v>51</v>
      </c>
      <c r="M1578" s="8">
        <v>2</v>
      </c>
      <c r="N1578" s="5">
        <v>122.47</v>
      </c>
      <c r="O1578" s="6">
        <v>0</v>
      </c>
      <c r="P1578" s="5">
        <v>59.73</v>
      </c>
      <c r="Q1578" s="5">
        <f t="shared" si="96"/>
        <v>244.94</v>
      </c>
      <c r="R1578" s="5">
        <f t="shared" si="97"/>
        <v>119.46</v>
      </c>
      <c r="S1578" s="5">
        <f t="shared" si="98"/>
        <v>125.48</v>
      </c>
      <c r="T1578" s="7">
        <f t="shared" si="99"/>
        <v>0.5122887237690863</v>
      </c>
    </row>
    <row r="1579" spans="1:20" ht="15.6">
      <c r="A1579" s="2">
        <v>835</v>
      </c>
      <c r="B1579" s="3">
        <v>46240</v>
      </c>
      <c r="C1579" s="17">
        <f>YEAR(SalesDataTable[[#This Row],[Order Date]])</f>
        <v>2026</v>
      </c>
      <c r="D1579" s="19" t="str">
        <f>"Q"&amp;ROUNDUP(MONTH(SalesDataTable[[#This Row],[Order Date]])/3,0)</f>
        <v>Q3</v>
      </c>
      <c r="E1579" s="17">
        <f>MONTH(SalesDataTable[[#This Row],[Order Date]])</f>
        <v>8</v>
      </c>
      <c r="F1579" s="19" t="str">
        <f>TEXT(SalesDataTable[[#This Row],[Order Date]],"MMM")</f>
        <v>Aug</v>
      </c>
      <c r="G1579" s="4" t="s">
        <v>20</v>
      </c>
      <c r="H1579" s="4" t="s">
        <v>31</v>
      </c>
      <c r="I1579" s="4" t="s">
        <v>28</v>
      </c>
      <c r="J1579" s="4" t="s">
        <v>3</v>
      </c>
      <c r="K1579" s="4" t="s">
        <v>9</v>
      </c>
      <c r="L1579" s="4" t="s">
        <v>46</v>
      </c>
      <c r="M1579" s="8">
        <v>3</v>
      </c>
      <c r="N1579" s="5">
        <v>70.930000000000007</v>
      </c>
      <c r="O1579" s="6">
        <v>0</v>
      </c>
      <c r="P1579" s="5">
        <v>32.9</v>
      </c>
      <c r="Q1579" s="5">
        <f t="shared" si="96"/>
        <v>212.79000000000002</v>
      </c>
      <c r="R1579" s="5">
        <f t="shared" si="97"/>
        <v>98.699999999999989</v>
      </c>
      <c r="S1579" s="5">
        <f t="shared" si="98"/>
        <v>114.09000000000003</v>
      </c>
      <c r="T1579" s="7">
        <f t="shared" si="99"/>
        <v>0.53616241364725792</v>
      </c>
    </row>
    <row r="1580" spans="1:20" ht="15.6">
      <c r="A1580" s="2">
        <v>1104</v>
      </c>
      <c r="B1580" s="3">
        <v>46240</v>
      </c>
      <c r="C1580" s="17">
        <f>YEAR(SalesDataTable[[#This Row],[Order Date]])</f>
        <v>2026</v>
      </c>
      <c r="D1580" s="19" t="str">
        <f>"Q"&amp;ROUNDUP(MONTH(SalesDataTable[[#This Row],[Order Date]])/3,0)</f>
        <v>Q3</v>
      </c>
      <c r="E1580" s="17">
        <f>MONTH(SalesDataTable[[#This Row],[Order Date]])</f>
        <v>8</v>
      </c>
      <c r="F1580" s="19" t="str">
        <f>TEXT(SalesDataTable[[#This Row],[Order Date]],"MMM")</f>
        <v>Aug</v>
      </c>
      <c r="G1580" s="4" t="s">
        <v>0</v>
      </c>
      <c r="H1580" s="4" t="s">
        <v>50</v>
      </c>
      <c r="I1580" s="4" t="s">
        <v>2</v>
      </c>
      <c r="J1580" s="4" t="s">
        <v>3</v>
      </c>
      <c r="K1580" s="4" t="s">
        <v>23</v>
      </c>
      <c r="L1580" s="4" t="s">
        <v>29</v>
      </c>
      <c r="M1580" s="8">
        <v>1</v>
      </c>
      <c r="N1580" s="5">
        <v>191.44</v>
      </c>
      <c r="O1580" s="6">
        <v>0</v>
      </c>
      <c r="P1580" s="5">
        <v>102.13</v>
      </c>
      <c r="Q1580" s="5">
        <f t="shared" si="96"/>
        <v>191.44</v>
      </c>
      <c r="R1580" s="5">
        <f t="shared" si="97"/>
        <v>102.13</v>
      </c>
      <c r="S1580" s="5">
        <f t="shared" si="98"/>
        <v>89.31</v>
      </c>
      <c r="T1580" s="7">
        <f t="shared" si="99"/>
        <v>0.46651692436272463</v>
      </c>
    </row>
    <row r="1581" spans="1:20" ht="15.6">
      <c r="A1581" s="2">
        <v>1976</v>
      </c>
      <c r="B1581" s="3">
        <v>46240</v>
      </c>
      <c r="C1581" s="17">
        <f>YEAR(SalesDataTable[[#This Row],[Order Date]])</f>
        <v>2026</v>
      </c>
      <c r="D1581" s="19" t="str">
        <f>"Q"&amp;ROUNDUP(MONTH(SalesDataTable[[#This Row],[Order Date]])/3,0)</f>
        <v>Q3</v>
      </c>
      <c r="E1581" s="17">
        <f>MONTH(SalesDataTable[[#This Row],[Order Date]])</f>
        <v>8</v>
      </c>
      <c r="F1581" s="19" t="str">
        <f>TEXT(SalesDataTable[[#This Row],[Order Date]],"MMM")</f>
        <v>Aug</v>
      </c>
      <c r="G1581" s="4" t="s">
        <v>20</v>
      </c>
      <c r="H1581" s="4" t="s">
        <v>33</v>
      </c>
      <c r="I1581" s="4" t="s">
        <v>2</v>
      </c>
      <c r="J1581" s="4" t="s">
        <v>3</v>
      </c>
      <c r="K1581" s="4" t="s">
        <v>4</v>
      </c>
      <c r="L1581" s="4" t="s">
        <v>5</v>
      </c>
      <c r="M1581" s="8">
        <v>2</v>
      </c>
      <c r="N1581" s="5">
        <v>82.92</v>
      </c>
      <c r="O1581" s="6">
        <v>0</v>
      </c>
      <c r="P1581" s="5">
        <v>41.64</v>
      </c>
      <c r="Q1581" s="5">
        <f t="shared" si="96"/>
        <v>165.84</v>
      </c>
      <c r="R1581" s="5">
        <f t="shared" si="97"/>
        <v>83.28</v>
      </c>
      <c r="S1581" s="5">
        <f t="shared" si="98"/>
        <v>82.56</v>
      </c>
      <c r="T1581" s="7">
        <f t="shared" si="99"/>
        <v>0.49782923299565845</v>
      </c>
    </row>
    <row r="1582" spans="1:20" ht="15.6">
      <c r="A1582" s="2">
        <v>2596</v>
      </c>
      <c r="B1582" s="3">
        <v>46240</v>
      </c>
      <c r="C1582" s="17">
        <f>YEAR(SalesDataTable[[#This Row],[Order Date]])</f>
        <v>2026</v>
      </c>
      <c r="D1582" s="19" t="str">
        <f>"Q"&amp;ROUNDUP(MONTH(SalesDataTable[[#This Row],[Order Date]])/3,0)</f>
        <v>Q3</v>
      </c>
      <c r="E1582" s="17">
        <f>MONTH(SalesDataTable[[#This Row],[Order Date]])</f>
        <v>8</v>
      </c>
      <c r="F1582" s="19" t="str">
        <f>TEXT(SalesDataTable[[#This Row],[Order Date]],"MMM")</f>
        <v>Aug</v>
      </c>
      <c r="G1582" s="4" t="s">
        <v>11</v>
      </c>
      <c r="H1582" s="4" t="s">
        <v>18</v>
      </c>
      <c r="I1582" s="4" t="s">
        <v>19</v>
      </c>
      <c r="J1582" s="4" t="s">
        <v>3</v>
      </c>
      <c r="K1582" s="4" t="s">
        <v>23</v>
      </c>
      <c r="L1582" s="4" t="s">
        <v>40</v>
      </c>
      <c r="M1582" s="8">
        <v>1</v>
      </c>
      <c r="N1582" s="5">
        <v>82.82</v>
      </c>
      <c r="O1582" s="6">
        <v>0</v>
      </c>
      <c r="P1582" s="5">
        <v>38.83</v>
      </c>
      <c r="Q1582" s="5">
        <f t="shared" si="96"/>
        <v>82.82</v>
      </c>
      <c r="R1582" s="5">
        <f t="shared" si="97"/>
        <v>38.83</v>
      </c>
      <c r="S1582" s="5">
        <f t="shared" si="98"/>
        <v>43.989999999999995</v>
      </c>
      <c r="T1582" s="7">
        <f t="shared" si="99"/>
        <v>0.53115189567737264</v>
      </c>
    </row>
    <row r="1583" spans="1:20" ht="15.6">
      <c r="A1583" s="2">
        <v>2693</v>
      </c>
      <c r="B1583" s="3">
        <v>46240</v>
      </c>
      <c r="C1583" s="17">
        <f>YEAR(SalesDataTable[[#This Row],[Order Date]])</f>
        <v>2026</v>
      </c>
      <c r="D1583" s="19" t="str">
        <f>"Q"&amp;ROUNDUP(MONTH(SalesDataTable[[#This Row],[Order Date]])/3,0)</f>
        <v>Q3</v>
      </c>
      <c r="E1583" s="17">
        <f>MONTH(SalesDataTable[[#This Row],[Order Date]])</f>
        <v>8</v>
      </c>
      <c r="F1583" s="19" t="str">
        <f>TEXT(SalesDataTable[[#This Row],[Order Date]],"MMM")</f>
        <v>Aug</v>
      </c>
      <c r="G1583" s="4" t="s">
        <v>20</v>
      </c>
      <c r="H1583" s="4" t="s">
        <v>33</v>
      </c>
      <c r="I1583" s="4" t="s">
        <v>2</v>
      </c>
      <c r="J1583" s="4" t="s">
        <v>13</v>
      </c>
      <c r="K1583" s="4" t="s">
        <v>23</v>
      </c>
      <c r="L1583" s="4" t="s">
        <v>24</v>
      </c>
      <c r="M1583" s="8">
        <v>1</v>
      </c>
      <c r="N1583" s="5">
        <v>335.26</v>
      </c>
      <c r="O1583" s="6">
        <v>0.05</v>
      </c>
      <c r="P1583" s="5">
        <v>193.73</v>
      </c>
      <c r="Q1583" s="5">
        <f t="shared" si="96"/>
        <v>318.49699999999996</v>
      </c>
      <c r="R1583" s="5">
        <f t="shared" si="97"/>
        <v>193.73</v>
      </c>
      <c r="S1583" s="5">
        <f t="shared" si="98"/>
        <v>124.76699999999997</v>
      </c>
      <c r="T1583" s="7">
        <f t="shared" si="99"/>
        <v>0.39173681384754011</v>
      </c>
    </row>
    <row r="1584" spans="1:20" ht="15.6">
      <c r="A1584" s="2">
        <v>3045</v>
      </c>
      <c r="B1584" s="3">
        <v>46240</v>
      </c>
      <c r="C1584" s="17">
        <f>YEAR(SalesDataTable[[#This Row],[Order Date]])</f>
        <v>2026</v>
      </c>
      <c r="D1584" s="19" t="str">
        <f>"Q"&amp;ROUNDUP(MONTH(SalesDataTable[[#This Row],[Order Date]])/3,0)</f>
        <v>Q3</v>
      </c>
      <c r="E1584" s="17">
        <f>MONTH(SalesDataTable[[#This Row],[Order Date]])</f>
        <v>8</v>
      </c>
      <c r="F1584" s="19" t="str">
        <f>TEXT(SalesDataTable[[#This Row],[Order Date]],"MMM")</f>
        <v>Aug</v>
      </c>
      <c r="G1584" s="4" t="s">
        <v>11</v>
      </c>
      <c r="H1584" s="4" t="s">
        <v>52</v>
      </c>
      <c r="I1584" s="4" t="s">
        <v>28</v>
      </c>
      <c r="J1584" s="4" t="s">
        <v>16</v>
      </c>
      <c r="K1584" s="4" t="s">
        <v>14</v>
      </c>
      <c r="L1584" s="4" t="s">
        <v>32</v>
      </c>
      <c r="M1584" s="8">
        <v>1</v>
      </c>
      <c r="N1584" s="5">
        <v>47.19</v>
      </c>
      <c r="O1584" s="6">
        <v>0.05</v>
      </c>
      <c r="P1584" s="5">
        <v>18.11</v>
      </c>
      <c r="Q1584" s="5">
        <f t="shared" si="96"/>
        <v>44.830499999999994</v>
      </c>
      <c r="R1584" s="5">
        <f t="shared" si="97"/>
        <v>18.11</v>
      </c>
      <c r="S1584" s="5">
        <f t="shared" si="98"/>
        <v>26.720499999999994</v>
      </c>
      <c r="T1584" s="7">
        <f t="shared" si="99"/>
        <v>0.59603395010093574</v>
      </c>
    </row>
    <row r="1585" spans="1:20" ht="15.6">
      <c r="A1585" s="2">
        <v>3340</v>
      </c>
      <c r="B1585" s="3">
        <v>46240</v>
      </c>
      <c r="C1585" s="17">
        <f>YEAR(SalesDataTable[[#This Row],[Order Date]])</f>
        <v>2026</v>
      </c>
      <c r="D1585" s="19" t="str">
        <f>"Q"&amp;ROUNDUP(MONTH(SalesDataTable[[#This Row],[Order Date]])/3,0)</f>
        <v>Q3</v>
      </c>
      <c r="E1585" s="17">
        <f>MONTH(SalesDataTable[[#This Row],[Order Date]])</f>
        <v>8</v>
      </c>
      <c r="F1585" s="19" t="str">
        <f>TEXT(SalesDataTable[[#This Row],[Order Date]],"MMM")</f>
        <v>Aug</v>
      </c>
      <c r="G1585" s="4" t="s">
        <v>11</v>
      </c>
      <c r="H1585" s="4" t="s">
        <v>52</v>
      </c>
      <c r="I1585" s="4" t="s">
        <v>28</v>
      </c>
      <c r="J1585" s="4" t="s">
        <v>3</v>
      </c>
      <c r="K1585" s="4" t="s">
        <v>9</v>
      </c>
      <c r="L1585" s="4" t="s">
        <v>10</v>
      </c>
      <c r="M1585" s="8">
        <v>3</v>
      </c>
      <c r="N1585" s="5">
        <v>91.57</v>
      </c>
      <c r="O1585" s="6">
        <v>0</v>
      </c>
      <c r="P1585" s="5">
        <v>44.52</v>
      </c>
      <c r="Q1585" s="5">
        <f t="shared" si="96"/>
        <v>274.70999999999998</v>
      </c>
      <c r="R1585" s="5">
        <f t="shared" si="97"/>
        <v>133.56</v>
      </c>
      <c r="S1585" s="5">
        <f t="shared" si="98"/>
        <v>141.14999999999998</v>
      </c>
      <c r="T1585" s="7">
        <f t="shared" si="99"/>
        <v>0.51381456808998571</v>
      </c>
    </row>
    <row r="1586" spans="1:20" ht="15.6">
      <c r="A1586" s="2">
        <v>3553</v>
      </c>
      <c r="B1586" s="3">
        <v>46240</v>
      </c>
      <c r="C1586" s="17">
        <f>YEAR(SalesDataTable[[#This Row],[Order Date]])</f>
        <v>2026</v>
      </c>
      <c r="D1586" s="19" t="str">
        <f>"Q"&amp;ROUNDUP(MONTH(SalesDataTable[[#This Row],[Order Date]])/3,0)</f>
        <v>Q3</v>
      </c>
      <c r="E1586" s="17">
        <f>MONTH(SalesDataTable[[#This Row],[Order Date]])</f>
        <v>8</v>
      </c>
      <c r="F1586" s="19" t="str">
        <f>TEXT(SalesDataTable[[#This Row],[Order Date]],"MMM")</f>
        <v>Aug</v>
      </c>
      <c r="G1586" s="4" t="s">
        <v>20</v>
      </c>
      <c r="H1586" s="4" t="s">
        <v>47</v>
      </c>
      <c r="I1586" s="4" t="s">
        <v>2</v>
      </c>
      <c r="J1586" s="4" t="s">
        <v>13</v>
      </c>
      <c r="K1586" s="4" t="s">
        <v>9</v>
      </c>
      <c r="L1586" s="4" t="s">
        <v>37</v>
      </c>
      <c r="M1586" s="8">
        <v>4</v>
      </c>
      <c r="N1586" s="5">
        <v>154.41999999999999</v>
      </c>
      <c r="O1586" s="6">
        <v>0</v>
      </c>
      <c r="P1586" s="5">
        <v>77.86</v>
      </c>
      <c r="Q1586" s="5">
        <f t="shared" si="96"/>
        <v>617.67999999999995</v>
      </c>
      <c r="R1586" s="5">
        <f t="shared" si="97"/>
        <v>311.44</v>
      </c>
      <c r="S1586" s="5">
        <f t="shared" si="98"/>
        <v>306.23999999999995</v>
      </c>
      <c r="T1586" s="7">
        <f t="shared" si="99"/>
        <v>0.49579070068643954</v>
      </c>
    </row>
    <row r="1587" spans="1:20" ht="15.6">
      <c r="A1587" s="2">
        <v>3807</v>
      </c>
      <c r="B1587" s="3">
        <v>46240</v>
      </c>
      <c r="C1587" s="17">
        <f>YEAR(SalesDataTable[[#This Row],[Order Date]])</f>
        <v>2026</v>
      </c>
      <c r="D1587" s="19" t="str">
        <f>"Q"&amp;ROUNDUP(MONTH(SalesDataTable[[#This Row],[Order Date]])/3,0)</f>
        <v>Q3</v>
      </c>
      <c r="E1587" s="17">
        <f>MONTH(SalesDataTable[[#This Row],[Order Date]])</f>
        <v>8</v>
      </c>
      <c r="F1587" s="19" t="str">
        <f>TEXT(SalesDataTable[[#This Row],[Order Date]],"MMM")</f>
        <v>Aug</v>
      </c>
      <c r="G1587" s="4" t="s">
        <v>0</v>
      </c>
      <c r="H1587" s="4" t="s">
        <v>1</v>
      </c>
      <c r="I1587" s="4" t="s">
        <v>28</v>
      </c>
      <c r="J1587" s="4" t="s">
        <v>3</v>
      </c>
      <c r="K1587" s="4" t="s">
        <v>4</v>
      </c>
      <c r="L1587" s="4" t="s">
        <v>22</v>
      </c>
      <c r="M1587" s="8">
        <v>2</v>
      </c>
      <c r="N1587" s="5">
        <v>49.91</v>
      </c>
      <c r="O1587" s="6">
        <v>0.05</v>
      </c>
      <c r="P1587" s="5">
        <v>21.86</v>
      </c>
      <c r="Q1587" s="5">
        <f t="shared" si="96"/>
        <v>94.828999999999994</v>
      </c>
      <c r="R1587" s="5">
        <f t="shared" si="97"/>
        <v>43.72</v>
      </c>
      <c r="S1587" s="5">
        <f t="shared" si="98"/>
        <v>51.108999999999995</v>
      </c>
      <c r="T1587" s="7">
        <f t="shared" si="99"/>
        <v>0.53895960096594919</v>
      </c>
    </row>
    <row r="1588" spans="1:20" ht="15.6">
      <c r="A1588" s="2">
        <v>4061</v>
      </c>
      <c r="B1588" s="3">
        <v>46240</v>
      </c>
      <c r="C1588" s="17">
        <f>YEAR(SalesDataTable[[#This Row],[Order Date]])</f>
        <v>2026</v>
      </c>
      <c r="D1588" s="19" t="str">
        <f>"Q"&amp;ROUNDUP(MONTH(SalesDataTable[[#This Row],[Order Date]])/3,0)</f>
        <v>Q3</v>
      </c>
      <c r="E1588" s="17">
        <f>MONTH(SalesDataTable[[#This Row],[Order Date]])</f>
        <v>8</v>
      </c>
      <c r="F1588" s="19" t="str">
        <f>TEXT(SalesDataTable[[#This Row],[Order Date]],"MMM")</f>
        <v>Aug</v>
      </c>
      <c r="G1588" s="4" t="s">
        <v>20</v>
      </c>
      <c r="H1588" s="4" t="s">
        <v>33</v>
      </c>
      <c r="I1588" s="4" t="s">
        <v>28</v>
      </c>
      <c r="J1588" s="4" t="s">
        <v>3</v>
      </c>
      <c r="K1588" s="4" t="s">
        <v>9</v>
      </c>
      <c r="L1588" s="4" t="s">
        <v>10</v>
      </c>
      <c r="M1588" s="8">
        <v>1</v>
      </c>
      <c r="N1588" s="5">
        <v>91.58</v>
      </c>
      <c r="O1588" s="6">
        <v>0.1</v>
      </c>
      <c r="P1588" s="5">
        <v>44.87</v>
      </c>
      <c r="Q1588" s="5">
        <f t="shared" si="96"/>
        <v>82.421999999999997</v>
      </c>
      <c r="R1588" s="5">
        <f t="shared" si="97"/>
        <v>44.87</v>
      </c>
      <c r="S1588" s="5">
        <f t="shared" si="98"/>
        <v>37.552</v>
      </c>
      <c r="T1588" s="7">
        <f t="shared" si="99"/>
        <v>0.45560651282424597</v>
      </c>
    </row>
    <row r="1589" spans="1:20" ht="15.6">
      <c r="A1589" s="2">
        <v>4645</v>
      </c>
      <c r="B1589" s="3">
        <v>46240</v>
      </c>
      <c r="C1589" s="17">
        <f>YEAR(SalesDataTable[[#This Row],[Order Date]])</f>
        <v>2026</v>
      </c>
      <c r="D1589" s="19" t="str">
        <f>"Q"&amp;ROUNDUP(MONTH(SalesDataTable[[#This Row],[Order Date]])/3,0)</f>
        <v>Q3</v>
      </c>
      <c r="E1589" s="17">
        <f>MONTH(SalesDataTable[[#This Row],[Order Date]])</f>
        <v>8</v>
      </c>
      <c r="F1589" s="19" t="str">
        <f>TEXT(SalesDataTable[[#This Row],[Order Date]],"MMM")</f>
        <v>Aug</v>
      </c>
      <c r="G1589" s="4" t="s">
        <v>11</v>
      </c>
      <c r="H1589" s="4" t="s">
        <v>39</v>
      </c>
      <c r="I1589" s="4" t="s">
        <v>2</v>
      </c>
      <c r="J1589" s="4" t="s">
        <v>13</v>
      </c>
      <c r="K1589" s="4" t="s">
        <v>34</v>
      </c>
      <c r="L1589" s="4" t="s">
        <v>35</v>
      </c>
      <c r="M1589" s="8">
        <v>3</v>
      </c>
      <c r="N1589" s="5">
        <v>41.11</v>
      </c>
      <c r="O1589" s="6">
        <v>0</v>
      </c>
      <c r="P1589" s="5">
        <v>14.49</v>
      </c>
      <c r="Q1589" s="5">
        <f t="shared" si="96"/>
        <v>123.33</v>
      </c>
      <c r="R1589" s="5">
        <f t="shared" si="97"/>
        <v>43.47</v>
      </c>
      <c r="S1589" s="5">
        <f t="shared" si="98"/>
        <v>79.86</v>
      </c>
      <c r="T1589" s="7">
        <f t="shared" si="99"/>
        <v>0.64753101435173921</v>
      </c>
    </row>
    <row r="1590" spans="1:20" ht="15.6">
      <c r="A1590" s="2">
        <v>5104</v>
      </c>
      <c r="B1590" s="3">
        <v>46240</v>
      </c>
      <c r="C1590" s="17">
        <f>YEAR(SalesDataTable[[#This Row],[Order Date]])</f>
        <v>2026</v>
      </c>
      <c r="D1590" s="19" t="str">
        <f>"Q"&amp;ROUNDUP(MONTH(SalesDataTable[[#This Row],[Order Date]])/3,0)</f>
        <v>Q3</v>
      </c>
      <c r="E1590" s="17">
        <f>MONTH(SalesDataTable[[#This Row],[Order Date]])</f>
        <v>8</v>
      </c>
      <c r="F1590" s="19" t="str">
        <f>TEXT(SalesDataTable[[#This Row],[Order Date]],"MMM")</f>
        <v>Aug</v>
      </c>
      <c r="G1590" s="4" t="s">
        <v>6</v>
      </c>
      <c r="H1590" s="4" t="s">
        <v>43</v>
      </c>
      <c r="I1590" s="4" t="s">
        <v>2</v>
      </c>
      <c r="J1590" s="4" t="s">
        <v>3</v>
      </c>
      <c r="K1590" s="4" t="s">
        <v>14</v>
      </c>
      <c r="L1590" s="4" t="s">
        <v>15</v>
      </c>
      <c r="M1590" s="8">
        <v>4</v>
      </c>
      <c r="N1590" s="5">
        <v>35.9</v>
      </c>
      <c r="O1590" s="6">
        <v>0</v>
      </c>
      <c r="P1590" s="5">
        <v>13.49</v>
      </c>
      <c r="Q1590" s="5">
        <f t="shared" si="96"/>
        <v>143.6</v>
      </c>
      <c r="R1590" s="5">
        <f t="shared" si="97"/>
        <v>53.96</v>
      </c>
      <c r="S1590" s="5">
        <f t="shared" si="98"/>
        <v>89.639999999999986</v>
      </c>
      <c r="T1590" s="7">
        <f t="shared" si="99"/>
        <v>0.62423398328690805</v>
      </c>
    </row>
    <row r="1591" spans="1:20" ht="15.6">
      <c r="A1591" s="2">
        <v>813</v>
      </c>
      <c r="B1591" s="3">
        <v>46241</v>
      </c>
      <c r="C1591" s="17">
        <f>YEAR(SalesDataTable[[#This Row],[Order Date]])</f>
        <v>2026</v>
      </c>
      <c r="D1591" s="19" t="str">
        <f>"Q"&amp;ROUNDUP(MONTH(SalesDataTable[[#This Row],[Order Date]])/3,0)</f>
        <v>Q3</v>
      </c>
      <c r="E1591" s="17">
        <f>MONTH(SalesDataTable[[#This Row],[Order Date]])</f>
        <v>8</v>
      </c>
      <c r="F1591" s="19" t="str">
        <f>TEXT(SalesDataTable[[#This Row],[Order Date]],"MMM")</f>
        <v>Aug</v>
      </c>
      <c r="G1591" s="4" t="s">
        <v>11</v>
      </c>
      <c r="H1591" s="4" t="s">
        <v>52</v>
      </c>
      <c r="I1591" s="4" t="s">
        <v>2</v>
      </c>
      <c r="J1591" s="4" t="s">
        <v>3</v>
      </c>
      <c r="K1591" s="4" t="s">
        <v>34</v>
      </c>
      <c r="L1591" s="4" t="s">
        <v>42</v>
      </c>
      <c r="M1591" s="8">
        <v>1</v>
      </c>
      <c r="N1591" s="5">
        <v>36.33</v>
      </c>
      <c r="O1591" s="6">
        <v>0.05</v>
      </c>
      <c r="P1591" s="5">
        <v>13.78</v>
      </c>
      <c r="Q1591" s="5">
        <f t="shared" si="96"/>
        <v>34.513499999999993</v>
      </c>
      <c r="R1591" s="5">
        <f t="shared" si="97"/>
        <v>13.78</v>
      </c>
      <c r="S1591" s="5">
        <f t="shared" si="98"/>
        <v>20.733499999999992</v>
      </c>
      <c r="T1591" s="7">
        <f t="shared" si="99"/>
        <v>0.60073594390600771</v>
      </c>
    </row>
    <row r="1592" spans="1:20" ht="15.6">
      <c r="A1592" s="2">
        <v>836</v>
      </c>
      <c r="B1592" s="3">
        <v>46241</v>
      </c>
      <c r="C1592" s="17">
        <f>YEAR(SalesDataTable[[#This Row],[Order Date]])</f>
        <v>2026</v>
      </c>
      <c r="D1592" s="19" t="str">
        <f>"Q"&amp;ROUNDUP(MONTH(SalesDataTable[[#This Row],[Order Date]])/3,0)</f>
        <v>Q3</v>
      </c>
      <c r="E1592" s="17">
        <f>MONTH(SalesDataTable[[#This Row],[Order Date]])</f>
        <v>8</v>
      </c>
      <c r="F1592" s="19" t="str">
        <f>TEXT(SalesDataTable[[#This Row],[Order Date]],"MMM")</f>
        <v>Aug</v>
      </c>
      <c r="G1592" s="4" t="s">
        <v>6</v>
      </c>
      <c r="H1592" s="4" t="s">
        <v>49</v>
      </c>
      <c r="I1592" s="4" t="s">
        <v>28</v>
      </c>
      <c r="J1592" s="4" t="s">
        <v>13</v>
      </c>
      <c r="K1592" s="4" t="s">
        <v>14</v>
      </c>
      <c r="L1592" s="4" t="s">
        <v>32</v>
      </c>
      <c r="M1592" s="8">
        <v>5</v>
      </c>
      <c r="N1592" s="5">
        <v>45.94</v>
      </c>
      <c r="O1592" s="6">
        <v>0.05</v>
      </c>
      <c r="P1592" s="5">
        <v>18.059999999999999</v>
      </c>
      <c r="Q1592" s="5">
        <f t="shared" si="96"/>
        <v>218.21499999999997</v>
      </c>
      <c r="R1592" s="5">
        <f t="shared" si="97"/>
        <v>90.3</v>
      </c>
      <c r="S1592" s="5">
        <f t="shared" si="98"/>
        <v>127.91499999999998</v>
      </c>
      <c r="T1592" s="7">
        <f t="shared" si="99"/>
        <v>0.5861879339183832</v>
      </c>
    </row>
    <row r="1593" spans="1:20" ht="15.6">
      <c r="A1593" s="2">
        <v>1266</v>
      </c>
      <c r="B1593" s="3">
        <v>46241</v>
      </c>
      <c r="C1593" s="17">
        <f>YEAR(SalesDataTable[[#This Row],[Order Date]])</f>
        <v>2026</v>
      </c>
      <c r="D1593" s="19" t="str">
        <f>"Q"&amp;ROUNDUP(MONTH(SalesDataTable[[#This Row],[Order Date]])/3,0)</f>
        <v>Q3</v>
      </c>
      <c r="E1593" s="17">
        <f>MONTH(SalesDataTable[[#This Row],[Order Date]])</f>
        <v>8</v>
      </c>
      <c r="F1593" s="19" t="str">
        <f>TEXT(SalesDataTable[[#This Row],[Order Date]],"MMM")</f>
        <v>Aug</v>
      </c>
      <c r="G1593" s="4" t="s">
        <v>0</v>
      </c>
      <c r="H1593" s="4" t="s">
        <v>50</v>
      </c>
      <c r="I1593" s="4" t="s">
        <v>19</v>
      </c>
      <c r="J1593" s="4" t="s">
        <v>3</v>
      </c>
      <c r="K1593" s="4" t="s">
        <v>34</v>
      </c>
      <c r="L1593" s="4" t="s">
        <v>42</v>
      </c>
      <c r="M1593" s="8">
        <v>1</v>
      </c>
      <c r="N1593" s="5">
        <v>36.630000000000003</v>
      </c>
      <c r="O1593" s="6">
        <v>0</v>
      </c>
      <c r="P1593" s="5">
        <v>13.7</v>
      </c>
      <c r="Q1593" s="5">
        <f t="shared" si="96"/>
        <v>36.630000000000003</v>
      </c>
      <c r="R1593" s="5">
        <f t="shared" si="97"/>
        <v>13.7</v>
      </c>
      <c r="S1593" s="5">
        <f t="shared" si="98"/>
        <v>22.930000000000003</v>
      </c>
      <c r="T1593" s="7">
        <f t="shared" si="99"/>
        <v>0.62598962598962604</v>
      </c>
    </row>
    <row r="1594" spans="1:20" ht="15.6">
      <c r="A1594" s="2">
        <v>2201</v>
      </c>
      <c r="B1594" s="3">
        <v>46241</v>
      </c>
      <c r="C1594" s="17">
        <f>YEAR(SalesDataTable[[#This Row],[Order Date]])</f>
        <v>2026</v>
      </c>
      <c r="D1594" s="19" t="str">
        <f>"Q"&amp;ROUNDUP(MONTH(SalesDataTable[[#This Row],[Order Date]])/3,0)</f>
        <v>Q3</v>
      </c>
      <c r="E1594" s="17">
        <f>MONTH(SalesDataTable[[#This Row],[Order Date]])</f>
        <v>8</v>
      </c>
      <c r="F1594" s="19" t="str">
        <f>TEXT(SalesDataTable[[#This Row],[Order Date]],"MMM")</f>
        <v>Aug</v>
      </c>
      <c r="G1594" s="4" t="s">
        <v>6</v>
      </c>
      <c r="H1594" s="4" t="s">
        <v>7</v>
      </c>
      <c r="I1594" s="4" t="s">
        <v>2</v>
      </c>
      <c r="J1594" s="4" t="s">
        <v>3</v>
      </c>
      <c r="K1594" s="4" t="s">
        <v>9</v>
      </c>
      <c r="L1594" s="4" t="s">
        <v>17</v>
      </c>
      <c r="M1594" s="8">
        <v>1</v>
      </c>
      <c r="N1594" s="5">
        <v>141.38</v>
      </c>
      <c r="O1594" s="6">
        <v>0.05</v>
      </c>
      <c r="P1594" s="5">
        <v>77.14</v>
      </c>
      <c r="Q1594" s="5">
        <f t="shared" si="96"/>
        <v>134.31099999999998</v>
      </c>
      <c r="R1594" s="5">
        <f t="shared" si="97"/>
        <v>77.14</v>
      </c>
      <c r="S1594" s="5">
        <f t="shared" si="98"/>
        <v>57.170999999999978</v>
      </c>
      <c r="T1594" s="7">
        <f t="shared" si="99"/>
        <v>0.42566133823737434</v>
      </c>
    </row>
    <row r="1595" spans="1:20" ht="15.6">
      <c r="A1595" s="2">
        <v>2382</v>
      </c>
      <c r="B1595" s="3">
        <v>46241</v>
      </c>
      <c r="C1595" s="17">
        <f>YEAR(SalesDataTable[[#This Row],[Order Date]])</f>
        <v>2026</v>
      </c>
      <c r="D1595" s="19" t="str">
        <f>"Q"&amp;ROUNDUP(MONTH(SalesDataTable[[#This Row],[Order Date]])/3,0)</f>
        <v>Q3</v>
      </c>
      <c r="E1595" s="17">
        <f>MONTH(SalesDataTable[[#This Row],[Order Date]])</f>
        <v>8</v>
      </c>
      <c r="F1595" s="19" t="str">
        <f>TEXT(SalesDataTable[[#This Row],[Order Date]],"MMM")</f>
        <v>Aug</v>
      </c>
      <c r="G1595" s="4" t="s">
        <v>6</v>
      </c>
      <c r="H1595" s="4" t="s">
        <v>49</v>
      </c>
      <c r="I1595" s="4" t="s">
        <v>19</v>
      </c>
      <c r="J1595" s="4" t="s">
        <v>3</v>
      </c>
      <c r="K1595" s="4" t="s">
        <v>23</v>
      </c>
      <c r="L1595" s="4" t="s">
        <v>24</v>
      </c>
      <c r="M1595" s="8">
        <v>3</v>
      </c>
      <c r="N1595" s="5">
        <v>343.45</v>
      </c>
      <c r="O1595" s="6">
        <v>0.05</v>
      </c>
      <c r="P1595" s="5">
        <v>195.73</v>
      </c>
      <c r="Q1595" s="5">
        <f t="shared" si="96"/>
        <v>978.83249999999987</v>
      </c>
      <c r="R1595" s="5">
        <f t="shared" si="97"/>
        <v>587.18999999999994</v>
      </c>
      <c r="S1595" s="5">
        <f t="shared" si="98"/>
        <v>391.64249999999993</v>
      </c>
      <c r="T1595" s="7">
        <f t="shared" si="99"/>
        <v>0.40011186796515236</v>
      </c>
    </row>
    <row r="1596" spans="1:20" ht="15.6">
      <c r="A1596" s="2">
        <v>1227</v>
      </c>
      <c r="B1596" s="3">
        <v>46242</v>
      </c>
      <c r="C1596" s="17">
        <f>YEAR(SalesDataTable[[#This Row],[Order Date]])</f>
        <v>2026</v>
      </c>
      <c r="D1596" s="19" t="str">
        <f>"Q"&amp;ROUNDUP(MONTH(SalesDataTable[[#This Row],[Order Date]])/3,0)</f>
        <v>Q3</v>
      </c>
      <c r="E1596" s="17">
        <f>MONTH(SalesDataTable[[#This Row],[Order Date]])</f>
        <v>8</v>
      </c>
      <c r="F1596" s="19" t="str">
        <f>TEXT(SalesDataTable[[#This Row],[Order Date]],"MMM")</f>
        <v>Aug</v>
      </c>
      <c r="G1596" s="4" t="s">
        <v>20</v>
      </c>
      <c r="H1596" s="4" t="s">
        <v>33</v>
      </c>
      <c r="I1596" s="4" t="s">
        <v>2</v>
      </c>
      <c r="J1596" s="4" t="s">
        <v>3</v>
      </c>
      <c r="K1596" s="4" t="s">
        <v>4</v>
      </c>
      <c r="L1596" s="4" t="s">
        <v>30</v>
      </c>
      <c r="M1596" s="8">
        <v>1</v>
      </c>
      <c r="N1596" s="5">
        <v>104.69</v>
      </c>
      <c r="O1596" s="6">
        <v>0</v>
      </c>
      <c r="P1596" s="5">
        <v>49.06</v>
      </c>
      <c r="Q1596" s="5">
        <f t="shared" si="96"/>
        <v>104.69</v>
      </c>
      <c r="R1596" s="5">
        <f t="shared" si="97"/>
        <v>49.06</v>
      </c>
      <c r="S1596" s="5">
        <f t="shared" si="98"/>
        <v>55.629999999999995</v>
      </c>
      <c r="T1596" s="7">
        <f t="shared" si="99"/>
        <v>0.53137835514375775</v>
      </c>
    </row>
    <row r="1597" spans="1:20" ht="15.6">
      <c r="A1597" s="2">
        <v>1843</v>
      </c>
      <c r="B1597" s="3">
        <v>46242</v>
      </c>
      <c r="C1597" s="17">
        <f>YEAR(SalesDataTable[[#This Row],[Order Date]])</f>
        <v>2026</v>
      </c>
      <c r="D1597" s="19" t="str">
        <f>"Q"&amp;ROUNDUP(MONTH(SalesDataTable[[#This Row],[Order Date]])/3,0)</f>
        <v>Q3</v>
      </c>
      <c r="E1597" s="17">
        <f>MONTH(SalesDataTable[[#This Row],[Order Date]])</f>
        <v>8</v>
      </c>
      <c r="F1597" s="19" t="str">
        <f>TEXT(SalesDataTable[[#This Row],[Order Date]],"MMM")</f>
        <v>Aug</v>
      </c>
      <c r="G1597" s="4" t="s">
        <v>20</v>
      </c>
      <c r="H1597" s="4" t="s">
        <v>33</v>
      </c>
      <c r="I1597" s="4" t="s">
        <v>2</v>
      </c>
      <c r="J1597" s="4" t="s">
        <v>13</v>
      </c>
      <c r="K1597" s="4" t="s">
        <v>23</v>
      </c>
      <c r="L1597" s="4" t="s">
        <v>24</v>
      </c>
      <c r="M1597" s="8">
        <v>2</v>
      </c>
      <c r="N1597" s="5">
        <v>341.23</v>
      </c>
      <c r="O1597" s="6">
        <v>0.05</v>
      </c>
      <c r="P1597" s="5">
        <v>192.5</v>
      </c>
      <c r="Q1597" s="5">
        <f t="shared" si="96"/>
        <v>648.33699999999999</v>
      </c>
      <c r="R1597" s="5">
        <f t="shared" si="97"/>
        <v>385</v>
      </c>
      <c r="S1597" s="5">
        <f t="shared" si="98"/>
        <v>263.33699999999999</v>
      </c>
      <c r="T1597" s="7">
        <f t="shared" si="99"/>
        <v>0.40617302421425894</v>
      </c>
    </row>
    <row r="1598" spans="1:20" ht="15.6">
      <c r="A1598" s="2">
        <v>2369</v>
      </c>
      <c r="B1598" s="3">
        <v>46242</v>
      </c>
      <c r="C1598" s="17">
        <f>YEAR(SalesDataTable[[#This Row],[Order Date]])</f>
        <v>2026</v>
      </c>
      <c r="D1598" s="19" t="str">
        <f>"Q"&amp;ROUNDUP(MONTH(SalesDataTable[[#This Row],[Order Date]])/3,0)</f>
        <v>Q3</v>
      </c>
      <c r="E1598" s="17">
        <f>MONTH(SalesDataTable[[#This Row],[Order Date]])</f>
        <v>8</v>
      </c>
      <c r="F1598" s="19" t="str">
        <f>TEXT(SalesDataTable[[#This Row],[Order Date]],"MMM")</f>
        <v>Aug</v>
      </c>
      <c r="G1598" s="4" t="s">
        <v>20</v>
      </c>
      <c r="H1598" s="4" t="s">
        <v>33</v>
      </c>
      <c r="I1598" s="4" t="s">
        <v>19</v>
      </c>
      <c r="J1598" s="4" t="s">
        <v>13</v>
      </c>
      <c r="K1598" s="4" t="s">
        <v>23</v>
      </c>
      <c r="L1598" s="4" t="s">
        <v>51</v>
      </c>
      <c r="M1598" s="8">
        <v>1</v>
      </c>
      <c r="N1598" s="5">
        <v>125.95</v>
      </c>
      <c r="O1598" s="6">
        <v>0.05</v>
      </c>
      <c r="P1598" s="5">
        <v>61.9</v>
      </c>
      <c r="Q1598" s="5">
        <f t="shared" si="96"/>
        <v>119.6525</v>
      </c>
      <c r="R1598" s="5">
        <f t="shared" si="97"/>
        <v>61.9</v>
      </c>
      <c r="S1598" s="5">
        <f t="shared" si="98"/>
        <v>57.752500000000005</v>
      </c>
      <c r="T1598" s="7">
        <f t="shared" si="99"/>
        <v>0.48266856104134892</v>
      </c>
    </row>
    <row r="1599" spans="1:20" ht="15.6">
      <c r="A1599" s="2">
        <v>2386</v>
      </c>
      <c r="B1599" s="3">
        <v>46242</v>
      </c>
      <c r="C1599" s="17">
        <f>YEAR(SalesDataTable[[#This Row],[Order Date]])</f>
        <v>2026</v>
      </c>
      <c r="D1599" s="19" t="str">
        <f>"Q"&amp;ROUNDUP(MONTH(SalesDataTable[[#This Row],[Order Date]])/3,0)</f>
        <v>Q3</v>
      </c>
      <c r="E1599" s="17">
        <f>MONTH(SalesDataTable[[#This Row],[Order Date]])</f>
        <v>8</v>
      </c>
      <c r="F1599" s="19" t="str">
        <f>TEXT(SalesDataTable[[#This Row],[Order Date]],"MMM")</f>
        <v>Aug</v>
      </c>
      <c r="G1599" s="4" t="s">
        <v>6</v>
      </c>
      <c r="H1599" s="4" t="s">
        <v>7</v>
      </c>
      <c r="I1599" s="4" t="s">
        <v>2</v>
      </c>
      <c r="J1599" s="4" t="s">
        <v>3</v>
      </c>
      <c r="K1599" s="4" t="s">
        <v>9</v>
      </c>
      <c r="L1599" s="4" t="s">
        <v>10</v>
      </c>
      <c r="M1599" s="8">
        <v>6</v>
      </c>
      <c r="N1599" s="5">
        <v>91.9</v>
      </c>
      <c r="O1599" s="6">
        <v>0.05</v>
      </c>
      <c r="P1599" s="5">
        <v>44.69</v>
      </c>
      <c r="Q1599" s="5">
        <f t="shared" si="96"/>
        <v>523.83000000000004</v>
      </c>
      <c r="R1599" s="5">
        <f t="shared" si="97"/>
        <v>268.14</v>
      </c>
      <c r="S1599" s="5">
        <f t="shared" si="98"/>
        <v>255.69000000000005</v>
      </c>
      <c r="T1599" s="7">
        <f t="shared" si="99"/>
        <v>0.48811637363266713</v>
      </c>
    </row>
    <row r="1600" spans="1:20" ht="15.6">
      <c r="A1600" s="2">
        <v>2579</v>
      </c>
      <c r="B1600" s="3">
        <v>46242</v>
      </c>
      <c r="C1600" s="17">
        <f>YEAR(SalesDataTable[[#This Row],[Order Date]])</f>
        <v>2026</v>
      </c>
      <c r="D1600" s="19" t="str">
        <f>"Q"&amp;ROUNDUP(MONTH(SalesDataTable[[#This Row],[Order Date]])/3,0)</f>
        <v>Q3</v>
      </c>
      <c r="E1600" s="17">
        <f>MONTH(SalesDataTable[[#This Row],[Order Date]])</f>
        <v>8</v>
      </c>
      <c r="F1600" s="19" t="str">
        <f>TEXT(SalesDataTable[[#This Row],[Order Date]],"MMM")</f>
        <v>Aug</v>
      </c>
      <c r="G1600" s="4" t="s">
        <v>20</v>
      </c>
      <c r="H1600" s="4" t="s">
        <v>33</v>
      </c>
      <c r="I1600" s="4" t="s">
        <v>19</v>
      </c>
      <c r="J1600" s="4" t="s">
        <v>3</v>
      </c>
      <c r="K1600" s="4" t="s">
        <v>23</v>
      </c>
      <c r="L1600" s="4" t="s">
        <v>40</v>
      </c>
      <c r="M1600" s="8">
        <v>1</v>
      </c>
      <c r="N1600" s="5">
        <v>81.22</v>
      </c>
      <c r="O1600" s="6">
        <v>0</v>
      </c>
      <c r="P1600" s="5">
        <v>39.18</v>
      </c>
      <c r="Q1600" s="5">
        <f t="shared" si="96"/>
        <v>81.22</v>
      </c>
      <c r="R1600" s="5">
        <f t="shared" si="97"/>
        <v>39.18</v>
      </c>
      <c r="S1600" s="5">
        <f t="shared" si="98"/>
        <v>42.04</v>
      </c>
      <c r="T1600" s="7">
        <f t="shared" si="99"/>
        <v>0.51760650086185667</v>
      </c>
    </row>
    <row r="1601" spans="1:20" ht="15.6">
      <c r="A1601" s="2">
        <v>3075</v>
      </c>
      <c r="B1601" s="3">
        <v>46242</v>
      </c>
      <c r="C1601" s="17">
        <f>YEAR(SalesDataTable[[#This Row],[Order Date]])</f>
        <v>2026</v>
      </c>
      <c r="D1601" s="19" t="str">
        <f>"Q"&amp;ROUNDUP(MONTH(SalesDataTable[[#This Row],[Order Date]])/3,0)</f>
        <v>Q3</v>
      </c>
      <c r="E1601" s="17">
        <f>MONTH(SalesDataTable[[#This Row],[Order Date]])</f>
        <v>8</v>
      </c>
      <c r="F1601" s="19" t="str">
        <f>TEXT(SalesDataTable[[#This Row],[Order Date]],"MMM")</f>
        <v>Aug</v>
      </c>
      <c r="G1601" s="4" t="s">
        <v>0</v>
      </c>
      <c r="H1601" s="4" t="s">
        <v>1</v>
      </c>
      <c r="I1601" s="4" t="s">
        <v>2</v>
      </c>
      <c r="J1601" s="4" t="s">
        <v>16</v>
      </c>
      <c r="K1601" s="4" t="s">
        <v>9</v>
      </c>
      <c r="L1601" s="4" t="s">
        <v>46</v>
      </c>
      <c r="M1601" s="8">
        <v>2</v>
      </c>
      <c r="N1601" s="5">
        <v>72.31</v>
      </c>
      <c r="O1601" s="6">
        <v>0</v>
      </c>
      <c r="P1601" s="5">
        <v>31.75</v>
      </c>
      <c r="Q1601" s="5">
        <f t="shared" si="96"/>
        <v>144.62</v>
      </c>
      <c r="R1601" s="5">
        <f t="shared" si="97"/>
        <v>63.5</v>
      </c>
      <c r="S1601" s="5">
        <f t="shared" si="98"/>
        <v>81.12</v>
      </c>
      <c r="T1601" s="7">
        <f t="shared" si="99"/>
        <v>0.56091826856589688</v>
      </c>
    </row>
    <row r="1602" spans="1:20" ht="15.6">
      <c r="A1602" s="2">
        <v>3982</v>
      </c>
      <c r="B1602" s="3">
        <v>46242</v>
      </c>
      <c r="C1602" s="17">
        <f>YEAR(SalesDataTable[[#This Row],[Order Date]])</f>
        <v>2026</v>
      </c>
      <c r="D1602" s="19" t="str">
        <f>"Q"&amp;ROUNDUP(MONTH(SalesDataTable[[#This Row],[Order Date]])/3,0)</f>
        <v>Q3</v>
      </c>
      <c r="E1602" s="17">
        <f>MONTH(SalesDataTable[[#This Row],[Order Date]])</f>
        <v>8</v>
      </c>
      <c r="F1602" s="19" t="str">
        <f>TEXT(SalesDataTable[[#This Row],[Order Date]],"MMM")</f>
        <v>Aug</v>
      </c>
      <c r="G1602" s="4" t="s">
        <v>11</v>
      </c>
      <c r="H1602" s="4" t="s">
        <v>12</v>
      </c>
      <c r="I1602" s="4" t="s">
        <v>19</v>
      </c>
      <c r="J1602" s="4" t="s">
        <v>3</v>
      </c>
      <c r="K1602" s="4" t="s">
        <v>23</v>
      </c>
      <c r="L1602" s="4" t="s">
        <v>40</v>
      </c>
      <c r="M1602" s="8">
        <v>1</v>
      </c>
      <c r="N1602" s="5">
        <v>79.989999999999995</v>
      </c>
      <c r="O1602" s="6">
        <v>0.05</v>
      </c>
      <c r="P1602" s="5">
        <v>40.25</v>
      </c>
      <c r="Q1602" s="5">
        <f t="shared" ref="Q1602:Q1665" si="100">M1602*N1602*(1-O1602)</f>
        <v>75.990499999999997</v>
      </c>
      <c r="R1602" s="5">
        <f t="shared" ref="R1602:R1665" si="101">M1602*P1602</f>
        <v>40.25</v>
      </c>
      <c r="S1602" s="5">
        <f t="shared" ref="S1602:S1665" si="102">Q1602-R1602</f>
        <v>35.740499999999997</v>
      </c>
      <c r="T1602" s="7">
        <f t="shared" ref="T1602:T1665" si="103">IFERROR(S1602/Q1602,0)</f>
        <v>0.47032852790809376</v>
      </c>
    </row>
    <row r="1603" spans="1:20" ht="15.6">
      <c r="A1603" s="2">
        <v>4530</v>
      </c>
      <c r="B1603" s="3">
        <v>46242</v>
      </c>
      <c r="C1603" s="17">
        <f>YEAR(SalesDataTable[[#This Row],[Order Date]])</f>
        <v>2026</v>
      </c>
      <c r="D1603" s="19" t="str">
        <f>"Q"&amp;ROUNDUP(MONTH(SalesDataTable[[#This Row],[Order Date]])/3,0)</f>
        <v>Q3</v>
      </c>
      <c r="E1603" s="17">
        <f>MONTH(SalesDataTable[[#This Row],[Order Date]])</f>
        <v>8</v>
      </c>
      <c r="F1603" s="19" t="str">
        <f>TEXT(SalesDataTable[[#This Row],[Order Date]],"MMM")</f>
        <v>Aug</v>
      </c>
      <c r="G1603" s="4" t="s">
        <v>20</v>
      </c>
      <c r="H1603" s="4" t="s">
        <v>47</v>
      </c>
      <c r="I1603" s="4" t="s">
        <v>2</v>
      </c>
      <c r="J1603" s="4" t="s">
        <v>13</v>
      </c>
      <c r="K1603" s="4" t="s">
        <v>9</v>
      </c>
      <c r="L1603" s="4" t="s">
        <v>37</v>
      </c>
      <c r="M1603" s="8">
        <v>1</v>
      </c>
      <c r="N1603" s="5">
        <v>151.87</v>
      </c>
      <c r="O1603" s="6">
        <v>0.1</v>
      </c>
      <c r="P1603" s="5">
        <v>76.97</v>
      </c>
      <c r="Q1603" s="5">
        <f t="shared" si="100"/>
        <v>136.68300000000002</v>
      </c>
      <c r="R1603" s="5">
        <f t="shared" si="101"/>
        <v>76.97</v>
      </c>
      <c r="S1603" s="5">
        <f t="shared" si="102"/>
        <v>59.713000000000022</v>
      </c>
      <c r="T1603" s="7">
        <f t="shared" si="103"/>
        <v>0.4368721786908395</v>
      </c>
    </row>
    <row r="1604" spans="1:20" ht="15.6">
      <c r="A1604" s="2">
        <v>4641</v>
      </c>
      <c r="B1604" s="3">
        <v>46242</v>
      </c>
      <c r="C1604" s="17">
        <f>YEAR(SalesDataTable[[#This Row],[Order Date]])</f>
        <v>2026</v>
      </c>
      <c r="D1604" s="19" t="str">
        <f>"Q"&amp;ROUNDUP(MONTH(SalesDataTable[[#This Row],[Order Date]])/3,0)</f>
        <v>Q3</v>
      </c>
      <c r="E1604" s="17">
        <f>MONTH(SalesDataTable[[#This Row],[Order Date]])</f>
        <v>8</v>
      </c>
      <c r="F1604" s="19" t="str">
        <f>TEXT(SalesDataTable[[#This Row],[Order Date]],"MMM")</f>
        <v>Aug</v>
      </c>
      <c r="G1604" s="4" t="s">
        <v>20</v>
      </c>
      <c r="H1604" s="4" t="s">
        <v>33</v>
      </c>
      <c r="I1604" s="4" t="s">
        <v>28</v>
      </c>
      <c r="J1604" s="4" t="s">
        <v>13</v>
      </c>
      <c r="K1604" s="4" t="s">
        <v>9</v>
      </c>
      <c r="L1604" s="4" t="s">
        <v>37</v>
      </c>
      <c r="M1604" s="8">
        <v>1</v>
      </c>
      <c r="N1604" s="5">
        <v>156.55000000000001</v>
      </c>
      <c r="O1604" s="6">
        <v>0</v>
      </c>
      <c r="P1604" s="5">
        <v>80.430000000000007</v>
      </c>
      <c r="Q1604" s="5">
        <f t="shared" si="100"/>
        <v>156.55000000000001</v>
      </c>
      <c r="R1604" s="5">
        <f t="shared" si="101"/>
        <v>80.430000000000007</v>
      </c>
      <c r="S1604" s="5">
        <f t="shared" si="102"/>
        <v>76.12</v>
      </c>
      <c r="T1604" s="7">
        <f t="shared" si="103"/>
        <v>0.48623442989460236</v>
      </c>
    </row>
    <row r="1605" spans="1:20" ht="15.6">
      <c r="A1605" s="2">
        <v>4778</v>
      </c>
      <c r="B1605" s="3">
        <v>46242</v>
      </c>
      <c r="C1605" s="17">
        <f>YEAR(SalesDataTable[[#This Row],[Order Date]])</f>
        <v>2026</v>
      </c>
      <c r="D1605" s="19" t="str">
        <f>"Q"&amp;ROUNDUP(MONTH(SalesDataTable[[#This Row],[Order Date]])/3,0)</f>
        <v>Q3</v>
      </c>
      <c r="E1605" s="17">
        <f>MONTH(SalesDataTable[[#This Row],[Order Date]])</f>
        <v>8</v>
      </c>
      <c r="F1605" s="19" t="str">
        <f>TEXT(SalesDataTable[[#This Row],[Order Date]],"MMM")</f>
        <v>Aug</v>
      </c>
      <c r="G1605" s="4" t="s">
        <v>6</v>
      </c>
      <c r="H1605" s="4" t="s">
        <v>43</v>
      </c>
      <c r="I1605" s="4" t="s">
        <v>19</v>
      </c>
      <c r="J1605" s="4" t="s">
        <v>13</v>
      </c>
      <c r="K1605" s="4" t="s">
        <v>9</v>
      </c>
      <c r="L1605" s="4" t="s">
        <v>37</v>
      </c>
      <c r="M1605" s="8">
        <v>1</v>
      </c>
      <c r="N1605" s="5">
        <v>152.72</v>
      </c>
      <c r="O1605" s="6">
        <v>0</v>
      </c>
      <c r="P1605" s="5">
        <v>77.73</v>
      </c>
      <c r="Q1605" s="5">
        <f t="shared" si="100"/>
        <v>152.72</v>
      </c>
      <c r="R1605" s="5">
        <f t="shared" si="101"/>
        <v>77.73</v>
      </c>
      <c r="S1605" s="5">
        <f t="shared" si="102"/>
        <v>74.989999999999995</v>
      </c>
      <c r="T1605" s="7">
        <f t="shared" si="103"/>
        <v>0.4910293347302252</v>
      </c>
    </row>
    <row r="1606" spans="1:20" ht="15.6">
      <c r="A1606" s="2">
        <v>5132</v>
      </c>
      <c r="B1606" s="3">
        <v>46242</v>
      </c>
      <c r="C1606" s="17">
        <f>YEAR(SalesDataTable[[#This Row],[Order Date]])</f>
        <v>2026</v>
      </c>
      <c r="D1606" s="19" t="str">
        <f>"Q"&amp;ROUNDUP(MONTH(SalesDataTable[[#This Row],[Order Date]])/3,0)</f>
        <v>Q3</v>
      </c>
      <c r="E1606" s="17">
        <f>MONTH(SalesDataTable[[#This Row],[Order Date]])</f>
        <v>8</v>
      </c>
      <c r="F1606" s="19" t="str">
        <f>TEXT(SalesDataTable[[#This Row],[Order Date]],"MMM")</f>
        <v>Aug</v>
      </c>
      <c r="G1606" s="4" t="s">
        <v>6</v>
      </c>
      <c r="H1606" s="4" t="s">
        <v>43</v>
      </c>
      <c r="I1606" s="4" t="s">
        <v>2</v>
      </c>
      <c r="J1606" s="4" t="s">
        <v>16</v>
      </c>
      <c r="K1606" s="4" t="s">
        <v>4</v>
      </c>
      <c r="L1606" s="4" t="s">
        <v>26</v>
      </c>
      <c r="M1606" s="8">
        <v>1</v>
      </c>
      <c r="N1606" s="5">
        <v>40.51</v>
      </c>
      <c r="O1606" s="6">
        <v>0.05</v>
      </c>
      <c r="P1606" s="5">
        <v>16.29</v>
      </c>
      <c r="Q1606" s="5">
        <f t="shared" si="100"/>
        <v>38.484499999999997</v>
      </c>
      <c r="R1606" s="5">
        <f t="shared" si="101"/>
        <v>16.29</v>
      </c>
      <c r="S1606" s="5">
        <f t="shared" si="102"/>
        <v>22.194499999999998</v>
      </c>
      <c r="T1606" s="7">
        <f t="shared" si="103"/>
        <v>0.57671270251659756</v>
      </c>
    </row>
    <row r="1607" spans="1:20" ht="15.6">
      <c r="A1607" s="2">
        <v>227</v>
      </c>
      <c r="B1607" s="3">
        <v>46243</v>
      </c>
      <c r="C1607" s="17">
        <f>YEAR(SalesDataTable[[#This Row],[Order Date]])</f>
        <v>2026</v>
      </c>
      <c r="D1607" s="19" t="str">
        <f>"Q"&amp;ROUNDUP(MONTH(SalesDataTable[[#This Row],[Order Date]])/3,0)</f>
        <v>Q3</v>
      </c>
      <c r="E1607" s="17">
        <f>MONTH(SalesDataTable[[#This Row],[Order Date]])</f>
        <v>8</v>
      </c>
      <c r="F1607" s="19" t="str">
        <f>TEXT(SalesDataTable[[#This Row],[Order Date]],"MMM")</f>
        <v>Aug</v>
      </c>
      <c r="G1607" s="4" t="s">
        <v>20</v>
      </c>
      <c r="H1607" s="4" t="s">
        <v>31</v>
      </c>
      <c r="I1607" s="4" t="s">
        <v>28</v>
      </c>
      <c r="J1607" s="4" t="s">
        <v>3</v>
      </c>
      <c r="K1607" s="4" t="s">
        <v>34</v>
      </c>
      <c r="L1607" s="4" t="s">
        <v>35</v>
      </c>
      <c r="M1607" s="8">
        <v>3</v>
      </c>
      <c r="N1607" s="5">
        <v>40.61</v>
      </c>
      <c r="O1607" s="6">
        <v>0</v>
      </c>
      <c r="P1607" s="5">
        <v>14.72</v>
      </c>
      <c r="Q1607" s="5">
        <f t="shared" si="100"/>
        <v>121.83</v>
      </c>
      <c r="R1607" s="5">
        <f t="shared" si="101"/>
        <v>44.160000000000004</v>
      </c>
      <c r="S1607" s="5">
        <f t="shared" si="102"/>
        <v>77.669999999999987</v>
      </c>
      <c r="T1607" s="7">
        <f t="shared" si="103"/>
        <v>0.63752770253632096</v>
      </c>
    </row>
    <row r="1608" spans="1:20" ht="15.6">
      <c r="A1608" s="2">
        <v>390</v>
      </c>
      <c r="B1608" s="3">
        <v>46243</v>
      </c>
      <c r="C1608" s="17">
        <f>YEAR(SalesDataTable[[#This Row],[Order Date]])</f>
        <v>2026</v>
      </c>
      <c r="D1608" s="19" t="str">
        <f>"Q"&amp;ROUNDUP(MONTH(SalesDataTable[[#This Row],[Order Date]])/3,0)</f>
        <v>Q3</v>
      </c>
      <c r="E1608" s="17">
        <f>MONTH(SalesDataTable[[#This Row],[Order Date]])</f>
        <v>8</v>
      </c>
      <c r="F1608" s="19" t="str">
        <f>TEXT(SalesDataTable[[#This Row],[Order Date]],"MMM")</f>
        <v>Aug</v>
      </c>
      <c r="G1608" s="4" t="s">
        <v>11</v>
      </c>
      <c r="H1608" s="4" t="s">
        <v>25</v>
      </c>
      <c r="I1608" s="4" t="s">
        <v>19</v>
      </c>
      <c r="J1608" s="4" t="s">
        <v>13</v>
      </c>
      <c r="K1608" s="4" t="s">
        <v>9</v>
      </c>
      <c r="L1608" s="4" t="s">
        <v>10</v>
      </c>
      <c r="M1608" s="8">
        <v>1</v>
      </c>
      <c r="N1608" s="5">
        <v>93.41</v>
      </c>
      <c r="O1608" s="6">
        <v>0.05</v>
      </c>
      <c r="P1608" s="5">
        <v>44.7</v>
      </c>
      <c r="Q1608" s="5">
        <f t="shared" si="100"/>
        <v>88.739499999999992</v>
      </c>
      <c r="R1608" s="5">
        <f t="shared" si="101"/>
        <v>44.7</v>
      </c>
      <c r="S1608" s="5">
        <f t="shared" si="102"/>
        <v>44.03949999999999</v>
      </c>
      <c r="T1608" s="7">
        <f t="shared" si="103"/>
        <v>0.49627843294136198</v>
      </c>
    </row>
    <row r="1609" spans="1:20" ht="15.6">
      <c r="A1609" s="2">
        <v>859</v>
      </c>
      <c r="B1609" s="3">
        <v>46243</v>
      </c>
      <c r="C1609" s="17">
        <f>YEAR(SalesDataTable[[#This Row],[Order Date]])</f>
        <v>2026</v>
      </c>
      <c r="D1609" s="19" t="str">
        <f>"Q"&amp;ROUNDUP(MONTH(SalesDataTable[[#This Row],[Order Date]])/3,0)</f>
        <v>Q3</v>
      </c>
      <c r="E1609" s="17">
        <f>MONTH(SalesDataTable[[#This Row],[Order Date]])</f>
        <v>8</v>
      </c>
      <c r="F1609" s="19" t="str">
        <f>TEXT(SalesDataTable[[#This Row],[Order Date]],"MMM")</f>
        <v>Aug</v>
      </c>
      <c r="G1609" s="4" t="s">
        <v>0</v>
      </c>
      <c r="H1609" s="4" t="s">
        <v>1</v>
      </c>
      <c r="I1609" s="4" t="s">
        <v>19</v>
      </c>
      <c r="J1609" s="4" t="s">
        <v>13</v>
      </c>
      <c r="K1609" s="4" t="s">
        <v>9</v>
      </c>
      <c r="L1609" s="4" t="s">
        <v>10</v>
      </c>
      <c r="M1609" s="8">
        <v>2</v>
      </c>
      <c r="N1609" s="5">
        <v>90.23</v>
      </c>
      <c r="O1609" s="6">
        <v>0</v>
      </c>
      <c r="P1609" s="5">
        <v>44.22</v>
      </c>
      <c r="Q1609" s="5">
        <f t="shared" si="100"/>
        <v>180.46</v>
      </c>
      <c r="R1609" s="5">
        <f t="shared" si="101"/>
        <v>88.44</v>
      </c>
      <c r="S1609" s="5">
        <f t="shared" si="102"/>
        <v>92.02000000000001</v>
      </c>
      <c r="T1609" s="7">
        <f t="shared" si="103"/>
        <v>0.50991909564446414</v>
      </c>
    </row>
    <row r="1610" spans="1:20" ht="15.6">
      <c r="A1610" s="2">
        <v>1468</v>
      </c>
      <c r="B1610" s="3">
        <v>46243</v>
      </c>
      <c r="C1610" s="17">
        <f>YEAR(SalesDataTable[[#This Row],[Order Date]])</f>
        <v>2026</v>
      </c>
      <c r="D1610" s="19" t="str">
        <f>"Q"&amp;ROUNDUP(MONTH(SalesDataTable[[#This Row],[Order Date]])/3,0)</f>
        <v>Q3</v>
      </c>
      <c r="E1610" s="17">
        <f>MONTH(SalesDataTable[[#This Row],[Order Date]])</f>
        <v>8</v>
      </c>
      <c r="F1610" s="19" t="str">
        <f>TEXT(SalesDataTable[[#This Row],[Order Date]],"MMM")</f>
        <v>Aug</v>
      </c>
      <c r="G1610" s="4" t="s">
        <v>6</v>
      </c>
      <c r="H1610" s="4" t="s">
        <v>41</v>
      </c>
      <c r="I1610" s="4" t="s">
        <v>19</v>
      </c>
      <c r="J1610" s="4" t="s">
        <v>3</v>
      </c>
      <c r="K1610" s="4" t="s">
        <v>4</v>
      </c>
      <c r="L1610" s="4" t="s">
        <v>22</v>
      </c>
      <c r="M1610" s="8">
        <v>1</v>
      </c>
      <c r="N1610" s="5">
        <v>51.75</v>
      </c>
      <c r="O1610" s="6">
        <v>0</v>
      </c>
      <c r="P1610" s="5">
        <v>22.36</v>
      </c>
      <c r="Q1610" s="5">
        <f t="shared" si="100"/>
        <v>51.75</v>
      </c>
      <c r="R1610" s="5">
        <f t="shared" si="101"/>
        <v>22.36</v>
      </c>
      <c r="S1610" s="5">
        <f t="shared" si="102"/>
        <v>29.39</v>
      </c>
      <c r="T1610" s="7">
        <f t="shared" si="103"/>
        <v>0.56792270531400968</v>
      </c>
    </row>
    <row r="1611" spans="1:20" ht="15.6">
      <c r="A1611" s="2">
        <v>2356</v>
      </c>
      <c r="B1611" s="3">
        <v>46243</v>
      </c>
      <c r="C1611" s="17">
        <f>YEAR(SalesDataTable[[#This Row],[Order Date]])</f>
        <v>2026</v>
      </c>
      <c r="D1611" s="19" t="str">
        <f>"Q"&amp;ROUNDUP(MONTH(SalesDataTable[[#This Row],[Order Date]])/3,0)</f>
        <v>Q3</v>
      </c>
      <c r="E1611" s="17">
        <f>MONTH(SalesDataTable[[#This Row],[Order Date]])</f>
        <v>8</v>
      </c>
      <c r="F1611" s="19" t="str">
        <f>TEXT(SalesDataTable[[#This Row],[Order Date]],"MMM")</f>
        <v>Aug</v>
      </c>
      <c r="G1611" s="4" t="s">
        <v>20</v>
      </c>
      <c r="H1611" s="4" t="s">
        <v>47</v>
      </c>
      <c r="I1611" s="4" t="s">
        <v>19</v>
      </c>
      <c r="J1611" s="4" t="s">
        <v>13</v>
      </c>
      <c r="K1611" s="4" t="s">
        <v>4</v>
      </c>
      <c r="L1611" s="4" t="s">
        <v>30</v>
      </c>
      <c r="M1611" s="8">
        <v>3</v>
      </c>
      <c r="N1611" s="5">
        <v>102.91</v>
      </c>
      <c r="O1611" s="6">
        <v>0.1</v>
      </c>
      <c r="P1611" s="5">
        <v>50.23</v>
      </c>
      <c r="Q1611" s="5">
        <f t="shared" si="100"/>
        <v>277.85700000000003</v>
      </c>
      <c r="R1611" s="5">
        <f t="shared" si="101"/>
        <v>150.69</v>
      </c>
      <c r="S1611" s="5">
        <f t="shared" si="102"/>
        <v>127.16700000000003</v>
      </c>
      <c r="T1611" s="7">
        <f t="shared" si="103"/>
        <v>0.45767067232425318</v>
      </c>
    </row>
    <row r="1612" spans="1:20" ht="15.6">
      <c r="A1612" s="2">
        <v>3556</v>
      </c>
      <c r="B1612" s="3">
        <v>46243</v>
      </c>
      <c r="C1612" s="17">
        <f>YEAR(SalesDataTable[[#This Row],[Order Date]])</f>
        <v>2026</v>
      </c>
      <c r="D1612" s="19" t="str">
        <f>"Q"&amp;ROUNDUP(MONTH(SalesDataTable[[#This Row],[Order Date]])/3,0)</f>
        <v>Q3</v>
      </c>
      <c r="E1612" s="17">
        <f>MONTH(SalesDataTable[[#This Row],[Order Date]])</f>
        <v>8</v>
      </c>
      <c r="F1612" s="19" t="str">
        <f>TEXT(SalesDataTable[[#This Row],[Order Date]],"MMM")</f>
        <v>Aug</v>
      </c>
      <c r="G1612" s="4" t="s">
        <v>11</v>
      </c>
      <c r="H1612" s="4" t="s">
        <v>52</v>
      </c>
      <c r="I1612" s="4" t="s">
        <v>2</v>
      </c>
      <c r="J1612" s="4" t="s">
        <v>13</v>
      </c>
      <c r="K1612" s="4" t="s">
        <v>4</v>
      </c>
      <c r="L1612" s="4" t="s">
        <v>5</v>
      </c>
      <c r="M1612" s="8">
        <v>4</v>
      </c>
      <c r="N1612" s="5">
        <v>82.63</v>
      </c>
      <c r="O1612" s="6">
        <v>0.1</v>
      </c>
      <c r="P1612" s="5">
        <v>43.78</v>
      </c>
      <c r="Q1612" s="5">
        <f t="shared" si="100"/>
        <v>297.46800000000002</v>
      </c>
      <c r="R1612" s="5">
        <f t="shared" si="101"/>
        <v>175.12</v>
      </c>
      <c r="S1612" s="5">
        <f t="shared" si="102"/>
        <v>122.34800000000001</v>
      </c>
      <c r="T1612" s="7">
        <f t="shared" si="103"/>
        <v>0.41129802197211129</v>
      </c>
    </row>
    <row r="1613" spans="1:20" ht="15.6">
      <c r="A1613" s="2">
        <v>925</v>
      </c>
      <c r="B1613" s="3">
        <v>46244</v>
      </c>
      <c r="C1613" s="17">
        <f>YEAR(SalesDataTable[[#This Row],[Order Date]])</f>
        <v>2026</v>
      </c>
      <c r="D1613" s="19" t="str">
        <f>"Q"&amp;ROUNDUP(MONTH(SalesDataTable[[#This Row],[Order Date]])/3,0)</f>
        <v>Q3</v>
      </c>
      <c r="E1613" s="17">
        <f>MONTH(SalesDataTable[[#This Row],[Order Date]])</f>
        <v>8</v>
      </c>
      <c r="F1613" s="19" t="str">
        <f>TEXT(SalesDataTable[[#This Row],[Order Date]],"MMM")</f>
        <v>Aug</v>
      </c>
      <c r="G1613" s="4" t="s">
        <v>0</v>
      </c>
      <c r="H1613" s="4" t="s">
        <v>1</v>
      </c>
      <c r="I1613" s="4" t="s">
        <v>19</v>
      </c>
      <c r="J1613" s="4" t="s">
        <v>3</v>
      </c>
      <c r="K1613" s="4" t="s">
        <v>23</v>
      </c>
      <c r="L1613" s="4" t="s">
        <v>29</v>
      </c>
      <c r="M1613" s="8">
        <v>1</v>
      </c>
      <c r="N1613" s="5">
        <v>196.39</v>
      </c>
      <c r="O1613" s="6">
        <v>0</v>
      </c>
      <c r="P1613" s="5">
        <v>102.92</v>
      </c>
      <c r="Q1613" s="5">
        <f t="shared" si="100"/>
        <v>196.39</v>
      </c>
      <c r="R1613" s="5">
        <f t="shared" si="101"/>
        <v>102.92</v>
      </c>
      <c r="S1613" s="5">
        <f t="shared" si="102"/>
        <v>93.469999999999985</v>
      </c>
      <c r="T1613" s="7">
        <f t="shared" si="103"/>
        <v>0.47594073017974436</v>
      </c>
    </row>
    <row r="1614" spans="1:20" ht="15.6">
      <c r="A1614" s="2">
        <v>1563</v>
      </c>
      <c r="B1614" s="3">
        <v>46244</v>
      </c>
      <c r="C1614" s="17">
        <f>YEAR(SalesDataTable[[#This Row],[Order Date]])</f>
        <v>2026</v>
      </c>
      <c r="D1614" s="19" t="str">
        <f>"Q"&amp;ROUNDUP(MONTH(SalesDataTable[[#This Row],[Order Date]])/3,0)</f>
        <v>Q3</v>
      </c>
      <c r="E1614" s="17">
        <f>MONTH(SalesDataTable[[#This Row],[Order Date]])</f>
        <v>8</v>
      </c>
      <c r="F1614" s="19" t="str">
        <f>TEXT(SalesDataTable[[#This Row],[Order Date]],"MMM")</f>
        <v>Aug</v>
      </c>
      <c r="G1614" s="4" t="s">
        <v>11</v>
      </c>
      <c r="H1614" s="4" t="s">
        <v>39</v>
      </c>
      <c r="I1614" s="4" t="s">
        <v>28</v>
      </c>
      <c r="J1614" s="4" t="s">
        <v>16</v>
      </c>
      <c r="K1614" s="4" t="s">
        <v>14</v>
      </c>
      <c r="L1614" s="4" t="s">
        <v>15</v>
      </c>
      <c r="M1614" s="8">
        <v>2</v>
      </c>
      <c r="N1614" s="5">
        <v>36.25</v>
      </c>
      <c r="O1614" s="6">
        <v>0</v>
      </c>
      <c r="P1614" s="5">
        <v>13.77</v>
      </c>
      <c r="Q1614" s="5">
        <f t="shared" si="100"/>
        <v>72.5</v>
      </c>
      <c r="R1614" s="5">
        <f t="shared" si="101"/>
        <v>27.54</v>
      </c>
      <c r="S1614" s="5">
        <f t="shared" si="102"/>
        <v>44.96</v>
      </c>
      <c r="T1614" s="7">
        <f t="shared" si="103"/>
        <v>0.62013793103448278</v>
      </c>
    </row>
    <row r="1615" spans="1:20" ht="15.6">
      <c r="A1615" s="2">
        <v>1634</v>
      </c>
      <c r="B1615" s="3">
        <v>46244</v>
      </c>
      <c r="C1615" s="17">
        <f>YEAR(SalesDataTable[[#This Row],[Order Date]])</f>
        <v>2026</v>
      </c>
      <c r="D1615" s="19" t="str">
        <f>"Q"&amp;ROUNDUP(MONTH(SalesDataTable[[#This Row],[Order Date]])/3,0)</f>
        <v>Q3</v>
      </c>
      <c r="E1615" s="17">
        <f>MONTH(SalesDataTable[[#This Row],[Order Date]])</f>
        <v>8</v>
      </c>
      <c r="F1615" s="19" t="str">
        <f>TEXT(SalesDataTable[[#This Row],[Order Date]],"MMM")</f>
        <v>Aug</v>
      </c>
      <c r="G1615" s="4" t="s">
        <v>6</v>
      </c>
      <c r="H1615" s="4" t="s">
        <v>7</v>
      </c>
      <c r="I1615" s="4" t="s">
        <v>19</v>
      </c>
      <c r="J1615" s="4" t="s">
        <v>3</v>
      </c>
      <c r="K1615" s="4" t="s">
        <v>23</v>
      </c>
      <c r="L1615" s="4" t="s">
        <v>29</v>
      </c>
      <c r="M1615" s="8">
        <v>2</v>
      </c>
      <c r="N1615" s="5">
        <v>199.85</v>
      </c>
      <c r="O1615" s="6">
        <v>0.05</v>
      </c>
      <c r="P1615" s="5">
        <v>104.34</v>
      </c>
      <c r="Q1615" s="5">
        <f t="shared" si="100"/>
        <v>379.71499999999997</v>
      </c>
      <c r="R1615" s="5">
        <f t="shared" si="101"/>
        <v>208.68</v>
      </c>
      <c r="S1615" s="5">
        <f t="shared" si="102"/>
        <v>171.03499999999997</v>
      </c>
      <c r="T1615" s="7">
        <f t="shared" si="103"/>
        <v>0.45042992770893953</v>
      </c>
    </row>
    <row r="1616" spans="1:20" ht="15.6">
      <c r="A1616" s="2">
        <v>2187</v>
      </c>
      <c r="B1616" s="3">
        <v>46244</v>
      </c>
      <c r="C1616" s="17">
        <f>YEAR(SalesDataTable[[#This Row],[Order Date]])</f>
        <v>2026</v>
      </c>
      <c r="D1616" s="19" t="str">
        <f>"Q"&amp;ROUNDUP(MONTH(SalesDataTable[[#This Row],[Order Date]])/3,0)</f>
        <v>Q3</v>
      </c>
      <c r="E1616" s="17">
        <f>MONTH(SalesDataTable[[#This Row],[Order Date]])</f>
        <v>8</v>
      </c>
      <c r="F1616" s="19" t="str">
        <f>TEXT(SalesDataTable[[#This Row],[Order Date]],"MMM")</f>
        <v>Aug</v>
      </c>
      <c r="G1616" s="4" t="s">
        <v>11</v>
      </c>
      <c r="H1616" s="4" t="s">
        <v>12</v>
      </c>
      <c r="I1616" s="4" t="s">
        <v>19</v>
      </c>
      <c r="J1616" s="4" t="s">
        <v>13</v>
      </c>
      <c r="K1616" s="4" t="s">
        <v>14</v>
      </c>
      <c r="L1616" s="4" t="s">
        <v>32</v>
      </c>
      <c r="M1616" s="8">
        <v>1</v>
      </c>
      <c r="N1616" s="5">
        <v>46.32</v>
      </c>
      <c r="O1616" s="6">
        <v>0.05</v>
      </c>
      <c r="P1616" s="5">
        <v>18.34</v>
      </c>
      <c r="Q1616" s="5">
        <f t="shared" si="100"/>
        <v>44.003999999999998</v>
      </c>
      <c r="R1616" s="5">
        <f t="shared" si="101"/>
        <v>18.34</v>
      </c>
      <c r="S1616" s="5">
        <f t="shared" si="102"/>
        <v>25.663999999999998</v>
      </c>
      <c r="T1616" s="7">
        <f t="shared" si="103"/>
        <v>0.58321970729933637</v>
      </c>
    </row>
    <row r="1617" spans="1:20" ht="15.6">
      <c r="A1617" s="2">
        <v>2773</v>
      </c>
      <c r="B1617" s="3">
        <v>46244</v>
      </c>
      <c r="C1617" s="17">
        <f>YEAR(SalesDataTable[[#This Row],[Order Date]])</f>
        <v>2026</v>
      </c>
      <c r="D1617" s="19" t="str">
        <f>"Q"&amp;ROUNDUP(MONTH(SalesDataTable[[#This Row],[Order Date]])/3,0)</f>
        <v>Q3</v>
      </c>
      <c r="E1617" s="17">
        <f>MONTH(SalesDataTable[[#This Row],[Order Date]])</f>
        <v>8</v>
      </c>
      <c r="F1617" s="19" t="str">
        <f>TEXT(SalesDataTable[[#This Row],[Order Date]],"MMM")</f>
        <v>Aug</v>
      </c>
      <c r="G1617" s="4" t="s">
        <v>6</v>
      </c>
      <c r="H1617" s="4" t="s">
        <v>49</v>
      </c>
      <c r="I1617" s="4" t="s">
        <v>2</v>
      </c>
      <c r="J1617" s="4" t="s">
        <v>13</v>
      </c>
      <c r="K1617" s="4" t="s">
        <v>9</v>
      </c>
      <c r="L1617" s="4" t="s">
        <v>37</v>
      </c>
      <c r="M1617" s="8">
        <v>4</v>
      </c>
      <c r="N1617" s="5">
        <v>151.06</v>
      </c>
      <c r="O1617" s="6">
        <v>0</v>
      </c>
      <c r="P1617" s="5">
        <v>77.67</v>
      </c>
      <c r="Q1617" s="5">
        <f t="shared" si="100"/>
        <v>604.24</v>
      </c>
      <c r="R1617" s="5">
        <f t="shared" si="101"/>
        <v>310.68</v>
      </c>
      <c r="S1617" s="5">
        <f t="shared" si="102"/>
        <v>293.56</v>
      </c>
      <c r="T1617" s="7">
        <f t="shared" si="103"/>
        <v>0.48583344366476894</v>
      </c>
    </row>
    <row r="1618" spans="1:20" ht="15.6">
      <c r="A1618" s="2">
        <v>5040</v>
      </c>
      <c r="B1618" s="3">
        <v>46244</v>
      </c>
      <c r="C1618" s="17">
        <f>YEAR(SalesDataTable[[#This Row],[Order Date]])</f>
        <v>2026</v>
      </c>
      <c r="D1618" s="19" t="str">
        <f>"Q"&amp;ROUNDUP(MONTH(SalesDataTable[[#This Row],[Order Date]])/3,0)</f>
        <v>Q3</v>
      </c>
      <c r="E1618" s="17">
        <f>MONTH(SalesDataTable[[#This Row],[Order Date]])</f>
        <v>8</v>
      </c>
      <c r="F1618" s="19" t="str">
        <f>TEXT(SalesDataTable[[#This Row],[Order Date]],"MMM")</f>
        <v>Aug</v>
      </c>
      <c r="G1618" s="4" t="s">
        <v>20</v>
      </c>
      <c r="H1618" s="4" t="s">
        <v>31</v>
      </c>
      <c r="I1618" s="4" t="s">
        <v>2</v>
      </c>
      <c r="J1618" s="4" t="s">
        <v>3</v>
      </c>
      <c r="K1618" s="4" t="s">
        <v>9</v>
      </c>
      <c r="L1618" s="4" t="s">
        <v>46</v>
      </c>
      <c r="M1618" s="8">
        <v>1</v>
      </c>
      <c r="N1618" s="5">
        <v>72.39</v>
      </c>
      <c r="O1618" s="6">
        <v>0.1</v>
      </c>
      <c r="P1618" s="5">
        <v>31.64</v>
      </c>
      <c r="Q1618" s="5">
        <f t="shared" si="100"/>
        <v>65.150999999999996</v>
      </c>
      <c r="R1618" s="5">
        <f t="shared" si="101"/>
        <v>31.64</v>
      </c>
      <c r="S1618" s="5">
        <f t="shared" si="102"/>
        <v>33.510999999999996</v>
      </c>
      <c r="T1618" s="7">
        <f t="shared" si="103"/>
        <v>0.51435895074519189</v>
      </c>
    </row>
    <row r="1619" spans="1:20" ht="15.6">
      <c r="A1619" s="2">
        <v>415</v>
      </c>
      <c r="B1619" s="3">
        <v>46245</v>
      </c>
      <c r="C1619" s="17">
        <f>YEAR(SalesDataTable[[#This Row],[Order Date]])</f>
        <v>2026</v>
      </c>
      <c r="D1619" s="19" t="str">
        <f>"Q"&amp;ROUNDUP(MONTH(SalesDataTable[[#This Row],[Order Date]])/3,0)</f>
        <v>Q3</v>
      </c>
      <c r="E1619" s="17">
        <f>MONTH(SalesDataTable[[#This Row],[Order Date]])</f>
        <v>8</v>
      </c>
      <c r="F1619" s="19" t="str">
        <f>TEXT(SalesDataTable[[#This Row],[Order Date]],"MMM")</f>
        <v>Aug</v>
      </c>
      <c r="G1619" s="4" t="s">
        <v>0</v>
      </c>
      <c r="H1619" s="4" t="s">
        <v>36</v>
      </c>
      <c r="I1619" s="4" t="s">
        <v>19</v>
      </c>
      <c r="J1619" s="4" t="s">
        <v>3</v>
      </c>
      <c r="K1619" s="4" t="s">
        <v>9</v>
      </c>
      <c r="L1619" s="4" t="s">
        <v>46</v>
      </c>
      <c r="M1619" s="8">
        <v>1</v>
      </c>
      <c r="N1619" s="5">
        <v>72.650000000000006</v>
      </c>
      <c r="O1619" s="6">
        <v>0</v>
      </c>
      <c r="P1619" s="5">
        <v>31.72</v>
      </c>
      <c r="Q1619" s="5">
        <f t="shared" si="100"/>
        <v>72.650000000000006</v>
      </c>
      <c r="R1619" s="5">
        <f t="shared" si="101"/>
        <v>31.72</v>
      </c>
      <c r="S1619" s="5">
        <f t="shared" si="102"/>
        <v>40.930000000000007</v>
      </c>
      <c r="T1619" s="7">
        <f t="shared" si="103"/>
        <v>0.56338609772883697</v>
      </c>
    </row>
    <row r="1620" spans="1:20" ht="15.6">
      <c r="A1620" s="2">
        <v>1111</v>
      </c>
      <c r="B1620" s="3">
        <v>46245</v>
      </c>
      <c r="C1620" s="17">
        <f>YEAR(SalesDataTable[[#This Row],[Order Date]])</f>
        <v>2026</v>
      </c>
      <c r="D1620" s="19" t="str">
        <f>"Q"&amp;ROUNDUP(MONTH(SalesDataTable[[#This Row],[Order Date]])/3,0)</f>
        <v>Q3</v>
      </c>
      <c r="E1620" s="17">
        <f>MONTH(SalesDataTable[[#This Row],[Order Date]])</f>
        <v>8</v>
      </c>
      <c r="F1620" s="19" t="str">
        <f>TEXT(SalesDataTable[[#This Row],[Order Date]],"MMM")</f>
        <v>Aug</v>
      </c>
      <c r="G1620" s="4" t="s">
        <v>20</v>
      </c>
      <c r="H1620" s="4" t="s">
        <v>47</v>
      </c>
      <c r="I1620" s="4" t="s">
        <v>2</v>
      </c>
      <c r="J1620" s="4" t="s">
        <v>13</v>
      </c>
      <c r="K1620" s="4" t="s">
        <v>23</v>
      </c>
      <c r="L1620" s="4" t="s">
        <v>29</v>
      </c>
      <c r="M1620" s="8">
        <v>1</v>
      </c>
      <c r="N1620" s="5">
        <v>198.44</v>
      </c>
      <c r="O1620" s="6">
        <v>0</v>
      </c>
      <c r="P1620" s="5">
        <v>106.79</v>
      </c>
      <c r="Q1620" s="5">
        <f t="shared" si="100"/>
        <v>198.44</v>
      </c>
      <c r="R1620" s="5">
        <f t="shared" si="101"/>
        <v>106.79</v>
      </c>
      <c r="S1620" s="5">
        <f t="shared" si="102"/>
        <v>91.649999999999991</v>
      </c>
      <c r="T1620" s="7">
        <f t="shared" si="103"/>
        <v>0.46185244910300338</v>
      </c>
    </row>
    <row r="1621" spans="1:20" ht="15.6">
      <c r="A1621" s="2">
        <v>1243</v>
      </c>
      <c r="B1621" s="3">
        <v>46245</v>
      </c>
      <c r="C1621" s="17">
        <f>YEAR(SalesDataTable[[#This Row],[Order Date]])</f>
        <v>2026</v>
      </c>
      <c r="D1621" s="19" t="str">
        <f>"Q"&amp;ROUNDUP(MONTH(SalesDataTable[[#This Row],[Order Date]])/3,0)</f>
        <v>Q3</v>
      </c>
      <c r="E1621" s="17">
        <f>MONTH(SalesDataTable[[#This Row],[Order Date]])</f>
        <v>8</v>
      </c>
      <c r="F1621" s="19" t="str">
        <f>TEXT(SalesDataTable[[#This Row],[Order Date]],"MMM")</f>
        <v>Aug</v>
      </c>
      <c r="G1621" s="4" t="s">
        <v>11</v>
      </c>
      <c r="H1621" s="4" t="s">
        <v>52</v>
      </c>
      <c r="I1621" s="4" t="s">
        <v>2</v>
      </c>
      <c r="J1621" s="4" t="s">
        <v>3</v>
      </c>
      <c r="K1621" s="4" t="s">
        <v>23</v>
      </c>
      <c r="L1621" s="4" t="s">
        <v>29</v>
      </c>
      <c r="M1621" s="8">
        <v>1</v>
      </c>
      <c r="N1621" s="5">
        <v>193.67</v>
      </c>
      <c r="O1621" s="6">
        <v>0</v>
      </c>
      <c r="P1621" s="5">
        <v>103.79</v>
      </c>
      <c r="Q1621" s="5">
        <f t="shared" si="100"/>
        <v>193.67</v>
      </c>
      <c r="R1621" s="5">
        <f t="shared" si="101"/>
        <v>103.79</v>
      </c>
      <c r="S1621" s="5">
        <f t="shared" si="102"/>
        <v>89.879999999999981</v>
      </c>
      <c r="T1621" s="7">
        <f t="shared" si="103"/>
        <v>0.46408839779005517</v>
      </c>
    </row>
    <row r="1622" spans="1:20" ht="15.6">
      <c r="A1622" s="2">
        <v>1326</v>
      </c>
      <c r="B1622" s="3">
        <v>46245</v>
      </c>
      <c r="C1622" s="17">
        <f>YEAR(SalesDataTable[[#This Row],[Order Date]])</f>
        <v>2026</v>
      </c>
      <c r="D1622" s="19" t="str">
        <f>"Q"&amp;ROUNDUP(MONTH(SalesDataTable[[#This Row],[Order Date]])/3,0)</f>
        <v>Q3</v>
      </c>
      <c r="E1622" s="17">
        <f>MONTH(SalesDataTable[[#This Row],[Order Date]])</f>
        <v>8</v>
      </c>
      <c r="F1622" s="19" t="str">
        <f>TEXT(SalesDataTable[[#This Row],[Order Date]],"MMM")</f>
        <v>Aug</v>
      </c>
      <c r="G1622" s="4" t="s">
        <v>20</v>
      </c>
      <c r="H1622" s="4" t="s">
        <v>33</v>
      </c>
      <c r="I1622" s="4" t="s">
        <v>2</v>
      </c>
      <c r="J1622" s="4" t="s">
        <v>3</v>
      </c>
      <c r="K1622" s="4" t="s">
        <v>14</v>
      </c>
      <c r="L1622" s="4" t="s">
        <v>48</v>
      </c>
      <c r="M1622" s="8">
        <v>5</v>
      </c>
      <c r="N1622" s="5">
        <v>166.03</v>
      </c>
      <c r="O1622" s="6">
        <v>0</v>
      </c>
      <c r="P1622" s="5">
        <v>87.46</v>
      </c>
      <c r="Q1622" s="5">
        <f t="shared" si="100"/>
        <v>830.15</v>
      </c>
      <c r="R1622" s="5">
        <f t="shared" si="101"/>
        <v>437.29999999999995</v>
      </c>
      <c r="S1622" s="5">
        <f t="shared" si="102"/>
        <v>392.85</v>
      </c>
      <c r="T1622" s="7">
        <f t="shared" si="103"/>
        <v>0.47322772992832624</v>
      </c>
    </row>
    <row r="1623" spans="1:20" ht="15.6">
      <c r="A1623" s="2">
        <v>1682</v>
      </c>
      <c r="B1623" s="3">
        <v>46245</v>
      </c>
      <c r="C1623" s="17">
        <f>YEAR(SalesDataTable[[#This Row],[Order Date]])</f>
        <v>2026</v>
      </c>
      <c r="D1623" s="19" t="str">
        <f>"Q"&amp;ROUNDUP(MONTH(SalesDataTable[[#This Row],[Order Date]])/3,0)</f>
        <v>Q3</v>
      </c>
      <c r="E1623" s="17">
        <f>MONTH(SalesDataTable[[#This Row],[Order Date]])</f>
        <v>8</v>
      </c>
      <c r="F1623" s="19" t="str">
        <f>TEXT(SalesDataTable[[#This Row],[Order Date]],"MMM")</f>
        <v>Aug</v>
      </c>
      <c r="G1623" s="4" t="s">
        <v>0</v>
      </c>
      <c r="H1623" s="4" t="s">
        <v>1</v>
      </c>
      <c r="I1623" s="4" t="s">
        <v>2</v>
      </c>
      <c r="J1623" s="4" t="s">
        <v>16</v>
      </c>
      <c r="K1623" s="4" t="s">
        <v>23</v>
      </c>
      <c r="L1623" s="4" t="s">
        <v>40</v>
      </c>
      <c r="M1623" s="8">
        <v>2</v>
      </c>
      <c r="N1623" s="5">
        <v>81.569999999999993</v>
      </c>
      <c r="O1623" s="6">
        <v>0</v>
      </c>
      <c r="P1623" s="5">
        <v>40.36</v>
      </c>
      <c r="Q1623" s="5">
        <f t="shared" si="100"/>
        <v>163.13999999999999</v>
      </c>
      <c r="R1623" s="5">
        <f t="shared" si="101"/>
        <v>80.72</v>
      </c>
      <c r="S1623" s="5">
        <f t="shared" si="102"/>
        <v>82.419999999999987</v>
      </c>
      <c r="T1623" s="7">
        <f t="shared" si="103"/>
        <v>0.50521024886600463</v>
      </c>
    </row>
    <row r="1624" spans="1:20" ht="15.6">
      <c r="A1624" s="2">
        <v>2618</v>
      </c>
      <c r="B1624" s="3">
        <v>46245</v>
      </c>
      <c r="C1624" s="17">
        <f>YEAR(SalesDataTable[[#This Row],[Order Date]])</f>
        <v>2026</v>
      </c>
      <c r="D1624" s="19" t="str">
        <f>"Q"&amp;ROUNDUP(MONTH(SalesDataTable[[#This Row],[Order Date]])/3,0)</f>
        <v>Q3</v>
      </c>
      <c r="E1624" s="17">
        <f>MONTH(SalesDataTable[[#This Row],[Order Date]])</f>
        <v>8</v>
      </c>
      <c r="F1624" s="19" t="str">
        <f>TEXT(SalesDataTable[[#This Row],[Order Date]],"MMM")</f>
        <v>Aug</v>
      </c>
      <c r="G1624" s="4" t="s">
        <v>0</v>
      </c>
      <c r="H1624" s="4" t="s">
        <v>50</v>
      </c>
      <c r="I1624" s="4" t="s">
        <v>19</v>
      </c>
      <c r="J1624" s="4" t="s">
        <v>16</v>
      </c>
      <c r="K1624" s="4" t="s">
        <v>9</v>
      </c>
      <c r="L1624" s="4" t="s">
        <v>17</v>
      </c>
      <c r="M1624" s="8">
        <v>2</v>
      </c>
      <c r="N1624" s="5">
        <v>143.86000000000001</v>
      </c>
      <c r="O1624" s="6">
        <v>0</v>
      </c>
      <c r="P1624" s="5">
        <v>81.23</v>
      </c>
      <c r="Q1624" s="5">
        <f t="shared" si="100"/>
        <v>287.72000000000003</v>
      </c>
      <c r="R1624" s="5">
        <f t="shared" si="101"/>
        <v>162.46</v>
      </c>
      <c r="S1624" s="5">
        <f t="shared" si="102"/>
        <v>125.26000000000002</v>
      </c>
      <c r="T1624" s="7">
        <f t="shared" si="103"/>
        <v>0.43535381621020441</v>
      </c>
    </row>
    <row r="1625" spans="1:20" ht="15.6">
      <c r="A1625" s="2">
        <v>3319</v>
      </c>
      <c r="B1625" s="3">
        <v>46245</v>
      </c>
      <c r="C1625" s="17">
        <f>YEAR(SalesDataTable[[#This Row],[Order Date]])</f>
        <v>2026</v>
      </c>
      <c r="D1625" s="19" t="str">
        <f>"Q"&amp;ROUNDUP(MONTH(SalesDataTable[[#This Row],[Order Date]])/3,0)</f>
        <v>Q3</v>
      </c>
      <c r="E1625" s="17">
        <f>MONTH(SalesDataTable[[#This Row],[Order Date]])</f>
        <v>8</v>
      </c>
      <c r="F1625" s="19" t="str">
        <f>TEXT(SalesDataTable[[#This Row],[Order Date]],"MMM")</f>
        <v>Aug</v>
      </c>
      <c r="G1625" s="4" t="s">
        <v>6</v>
      </c>
      <c r="H1625" s="4" t="s">
        <v>49</v>
      </c>
      <c r="I1625" s="4" t="s">
        <v>2</v>
      </c>
      <c r="J1625" s="4" t="s">
        <v>3</v>
      </c>
      <c r="K1625" s="4" t="s">
        <v>9</v>
      </c>
      <c r="L1625" s="4" t="s">
        <v>10</v>
      </c>
      <c r="M1625" s="8">
        <v>3</v>
      </c>
      <c r="N1625" s="5">
        <v>93.53</v>
      </c>
      <c r="O1625" s="6">
        <v>0</v>
      </c>
      <c r="P1625" s="5">
        <v>46.19</v>
      </c>
      <c r="Q1625" s="5">
        <f t="shared" si="100"/>
        <v>280.59000000000003</v>
      </c>
      <c r="R1625" s="5">
        <f t="shared" si="101"/>
        <v>138.57</v>
      </c>
      <c r="S1625" s="5">
        <f t="shared" si="102"/>
        <v>142.02000000000004</v>
      </c>
      <c r="T1625" s="7">
        <f t="shared" si="103"/>
        <v>0.5061477600769807</v>
      </c>
    </row>
    <row r="1626" spans="1:20" ht="15.6">
      <c r="A1626" s="2">
        <v>4600</v>
      </c>
      <c r="B1626" s="3">
        <v>46245</v>
      </c>
      <c r="C1626" s="17">
        <f>YEAR(SalesDataTable[[#This Row],[Order Date]])</f>
        <v>2026</v>
      </c>
      <c r="D1626" s="19" t="str">
        <f>"Q"&amp;ROUNDUP(MONTH(SalesDataTable[[#This Row],[Order Date]])/3,0)</f>
        <v>Q3</v>
      </c>
      <c r="E1626" s="17">
        <f>MONTH(SalesDataTable[[#This Row],[Order Date]])</f>
        <v>8</v>
      </c>
      <c r="F1626" s="19" t="str">
        <f>TEXT(SalesDataTable[[#This Row],[Order Date]],"MMM")</f>
        <v>Aug</v>
      </c>
      <c r="G1626" s="4" t="s">
        <v>20</v>
      </c>
      <c r="H1626" s="4" t="s">
        <v>21</v>
      </c>
      <c r="I1626" s="4" t="s">
        <v>8</v>
      </c>
      <c r="J1626" s="4" t="s">
        <v>16</v>
      </c>
      <c r="K1626" s="4" t="s">
        <v>14</v>
      </c>
      <c r="L1626" s="4" t="s">
        <v>48</v>
      </c>
      <c r="M1626" s="8">
        <v>10</v>
      </c>
      <c r="N1626" s="5">
        <v>162.38</v>
      </c>
      <c r="O1626" s="6">
        <v>0.05</v>
      </c>
      <c r="P1626" s="5">
        <v>85.82</v>
      </c>
      <c r="Q1626" s="5">
        <f t="shared" si="100"/>
        <v>1542.61</v>
      </c>
      <c r="R1626" s="5">
        <f t="shared" si="101"/>
        <v>858.19999999999993</v>
      </c>
      <c r="S1626" s="5">
        <f t="shared" si="102"/>
        <v>684.41</v>
      </c>
      <c r="T1626" s="7">
        <f t="shared" si="103"/>
        <v>0.44367014345816508</v>
      </c>
    </row>
    <row r="1627" spans="1:20" ht="15.6">
      <c r="A1627" s="2">
        <v>5168</v>
      </c>
      <c r="B1627" s="3">
        <v>46245</v>
      </c>
      <c r="C1627" s="17">
        <f>YEAR(SalesDataTable[[#This Row],[Order Date]])</f>
        <v>2026</v>
      </c>
      <c r="D1627" s="19" t="str">
        <f>"Q"&amp;ROUNDUP(MONTH(SalesDataTable[[#This Row],[Order Date]])/3,0)</f>
        <v>Q3</v>
      </c>
      <c r="E1627" s="17">
        <f>MONTH(SalesDataTable[[#This Row],[Order Date]])</f>
        <v>8</v>
      </c>
      <c r="F1627" s="19" t="str">
        <f>TEXT(SalesDataTable[[#This Row],[Order Date]],"MMM")</f>
        <v>Aug</v>
      </c>
      <c r="G1627" s="4" t="s">
        <v>0</v>
      </c>
      <c r="H1627" s="4" t="s">
        <v>50</v>
      </c>
      <c r="I1627" s="4" t="s">
        <v>28</v>
      </c>
      <c r="J1627" s="4" t="s">
        <v>16</v>
      </c>
      <c r="K1627" s="4" t="s">
        <v>34</v>
      </c>
      <c r="L1627" s="4" t="s">
        <v>38</v>
      </c>
      <c r="M1627" s="8">
        <v>1</v>
      </c>
      <c r="N1627" s="5">
        <v>122.52</v>
      </c>
      <c r="O1627" s="6">
        <v>0.05</v>
      </c>
      <c r="P1627" s="5">
        <v>69.66</v>
      </c>
      <c r="Q1627" s="5">
        <f t="shared" si="100"/>
        <v>116.39399999999999</v>
      </c>
      <c r="R1627" s="5">
        <f t="shared" si="101"/>
        <v>69.66</v>
      </c>
      <c r="S1627" s="5">
        <f t="shared" si="102"/>
        <v>46.733999999999995</v>
      </c>
      <c r="T1627" s="7">
        <f t="shared" si="103"/>
        <v>0.40151554203824935</v>
      </c>
    </row>
    <row r="1628" spans="1:20" ht="15.6">
      <c r="A1628" s="2">
        <v>245</v>
      </c>
      <c r="B1628" s="3">
        <v>46246</v>
      </c>
      <c r="C1628" s="17">
        <f>YEAR(SalesDataTable[[#This Row],[Order Date]])</f>
        <v>2026</v>
      </c>
      <c r="D1628" s="19" t="str">
        <f>"Q"&amp;ROUNDUP(MONTH(SalesDataTable[[#This Row],[Order Date]])/3,0)</f>
        <v>Q3</v>
      </c>
      <c r="E1628" s="17">
        <f>MONTH(SalesDataTable[[#This Row],[Order Date]])</f>
        <v>8</v>
      </c>
      <c r="F1628" s="19" t="str">
        <f>TEXT(SalesDataTable[[#This Row],[Order Date]],"MMM")</f>
        <v>Aug</v>
      </c>
      <c r="G1628" s="4" t="s">
        <v>20</v>
      </c>
      <c r="H1628" s="4" t="s">
        <v>47</v>
      </c>
      <c r="I1628" s="4" t="s">
        <v>28</v>
      </c>
      <c r="J1628" s="4" t="s">
        <v>3</v>
      </c>
      <c r="K1628" s="4" t="s">
        <v>9</v>
      </c>
      <c r="L1628" s="4" t="s">
        <v>17</v>
      </c>
      <c r="M1628" s="8">
        <v>1</v>
      </c>
      <c r="N1628" s="5">
        <v>142.84</v>
      </c>
      <c r="O1628" s="6">
        <v>0</v>
      </c>
      <c r="P1628" s="5">
        <v>77.7</v>
      </c>
      <c r="Q1628" s="5">
        <f t="shared" si="100"/>
        <v>142.84</v>
      </c>
      <c r="R1628" s="5">
        <f t="shared" si="101"/>
        <v>77.7</v>
      </c>
      <c r="S1628" s="5">
        <f t="shared" si="102"/>
        <v>65.14</v>
      </c>
      <c r="T1628" s="7">
        <f t="shared" si="103"/>
        <v>0.4560347241669</v>
      </c>
    </row>
    <row r="1629" spans="1:20" ht="15.6">
      <c r="A1629" s="2">
        <v>322</v>
      </c>
      <c r="B1629" s="3">
        <v>46246</v>
      </c>
      <c r="C1629" s="17">
        <f>YEAR(SalesDataTable[[#This Row],[Order Date]])</f>
        <v>2026</v>
      </c>
      <c r="D1629" s="19" t="str">
        <f>"Q"&amp;ROUNDUP(MONTH(SalesDataTable[[#This Row],[Order Date]])/3,0)</f>
        <v>Q3</v>
      </c>
      <c r="E1629" s="17">
        <f>MONTH(SalesDataTable[[#This Row],[Order Date]])</f>
        <v>8</v>
      </c>
      <c r="F1629" s="19" t="str">
        <f>TEXT(SalesDataTable[[#This Row],[Order Date]],"MMM")</f>
        <v>Aug</v>
      </c>
      <c r="G1629" s="4" t="s">
        <v>6</v>
      </c>
      <c r="H1629" s="4" t="s">
        <v>49</v>
      </c>
      <c r="I1629" s="4" t="s">
        <v>19</v>
      </c>
      <c r="J1629" s="4" t="s">
        <v>3</v>
      </c>
      <c r="K1629" s="4" t="s">
        <v>9</v>
      </c>
      <c r="L1629" s="4" t="s">
        <v>46</v>
      </c>
      <c r="M1629" s="8">
        <v>3</v>
      </c>
      <c r="N1629" s="5">
        <v>72.349999999999994</v>
      </c>
      <c r="O1629" s="6">
        <v>0</v>
      </c>
      <c r="P1629" s="5">
        <v>32.119999999999997</v>
      </c>
      <c r="Q1629" s="5">
        <f t="shared" si="100"/>
        <v>217.04999999999998</v>
      </c>
      <c r="R1629" s="5">
        <f t="shared" si="101"/>
        <v>96.359999999999985</v>
      </c>
      <c r="S1629" s="5">
        <f t="shared" si="102"/>
        <v>120.69</v>
      </c>
      <c r="T1629" s="7">
        <f t="shared" si="103"/>
        <v>0.55604699378023503</v>
      </c>
    </row>
    <row r="1630" spans="1:20" ht="15.6">
      <c r="A1630" s="2">
        <v>1101</v>
      </c>
      <c r="B1630" s="3">
        <v>46246</v>
      </c>
      <c r="C1630" s="17">
        <f>YEAR(SalesDataTable[[#This Row],[Order Date]])</f>
        <v>2026</v>
      </c>
      <c r="D1630" s="19" t="str">
        <f>"Q"&amp;ROUNDUP(MONTH(SalesDataTable[[#This Row],[Order Date]])/3,0)</f>
        <v>Q3</v>
      </c>
      <c r="E1630" s="17">
        <f>MONTH(SalesDataTable[[#This Row],[Order Date]])</f>
        <v>8</v>
      </c>
      <c r="F1630" s="19" t="str">
        <f>TEXT(SalesDataTable[[#This Row],[Order Date]],"MMM")</f>
        <v>Aug</v>
      </c>
      <c r="G1630" s="4" t="s">
        <v>20</v>
      </c>
      <c r="H1630" s="4" t="s">
        <v>21</v>
      </c>
      <c r="I1630" s="4" t="s">
        <v>2</v>
      </c>
      <c r="J1630" s="4" t="s">
        <v>13</v>
      </c>
      <c r="K1630" s="4" t="s">
        <v>34</v>
      </c>
      <c r="L1630" s="4" t="s">
        <v>35</v>
      </c>
      <c r="M1630" s="8">
        <v>3</v>
      </c>
      <c r="N1630" s="5">
        <v>40.14</v>
      </c>
      <c r="O1630" s="6">
        <v>0.05</v>
      </c>
      <c r="P1630" s="5">
        <v>14.53</v>
      </c>
      <c r="Q1630" s="5">
        <f t="shared" si="100"/>
        <v>114.399</v>
      </c>
      <c r="R1630" s="5">
        <f t="shared" si="101"/>
        <v>43.589999999999996</v>
      </c>
      <c r="S1630" s="5">
        <f t="shared" si="102"/>
        <v>70.808999999999997</v>
      </c>
      <c r="T1630" s="7">
        <f t="shared" si="103"/>
        <v>0.61896520074476169</v>
      </c>
    </row>
    <row r="1631" spans="1:20" ht="15.6">
      <c r="A1631" s="2">
        <v>1564</v>
      </c>
      <c r="B1631" s="3">
        <v>46246</v>
      </c>
      <c r="C1631" s="17">
        <f>YEAR(SalesDataTable[[#This Row],[Order Date]])</f>
        <v>2026</v>
      </c>
      <c r="D1631" s="19" t="str">
        <f>"Q"&amp;ROUNDUP(MONTH(SalesDataTable[[#This Row],[Order Date]])/3,0)</f>
        <v>Q3</v>
      </c>
      <c r="E1631" s="17">
        <f>MONTH(SalesDataTable[[#This Row],[Order Date]])</f>
        <v>8</v>
      </c>
      <c r="F1631" s="19" t="str">
        <f>TEXT(SalesDataTable[[#This Row],[Order Date]],"MMM")</f>
        <v>Aug</v>
      </c>
      <c r="G1631" s="4" t="s">
        <v>20</v>
      </c>
      <c r="H1631" s="4" t="s">
        <v>47</v>
      </c>
      <c r="I1631" s="4" t="s">
        <v>2</v>
      </c>
      <c r="J1631" s="4" t="s">
        <v>13</v>
      </c>
      <c r="K1631" s="4" t="s">
        <v>34</v>
      </c>
      <c r="L1631" s="4" t="s">
        <v>45</v>
      </c>
      <c r="M1631" s="8">
        <v>2</v>
      </c>
      <c r="N1631" s="5">
        <v>51.84</v>
      </c>
      <c r="O1631" s="6">
        <v>0</v>
      </c>
      <c r="P1631" s="5">
        <v>21.62</v>
      </c>
      <c r="Q1631" s="5">
        <f t="shared" si="100"/>
        <v>103.68</v>
      </c>
      <c r="R1631" s="5">
        <f t="shared" si="101"/>
        <v>43.24</v>
      </c>
      <c r="S1631" s="5">
        <f t="shared" si="102"/>
        <v>60.440000000000005</v>
      </c>
      <c r="T1631" s="7">
        <f t="shared" si="103"/>
        <v>0.58294753086419759</v>
      </c>
    </row>
    <row r="1632" spans="1:20" ht="15.6">
      <c r="A1632" s="2">
        <v>3712</v>
      </c>
      <c r="B1632" s="3">
        <v>46246</v>
      </c>
      <c r="C1632" s="17">
        <f>YEAR(SalesDataTable[[#This Row],[Order Date]])</f>
        <v>2026</v>
      </c>
      <c r="D1632" s="19" t="str">
        <f>"Q"&amp;ROUNDUP(MONTH(SalesDataTable[[#This Row],[Order Date]])/3,0)</f>
        <v>Q3</v>
      </c>
      <c r="E1632" s="17">
        <f>MONTH(SalesDataTable[[#This Row],[Order Date]])</f>
        <v>8</v>
      </c>
      <c r="F1632" s="19" t="str">
        <f>TEXT(SalesDataTable[[#This Row],[Order Date]],"MMM")</f>
        <v>Aug</v>
      </c>
      <c r="G1632" s="4" t="s">
        <v>20</v>
      </c>
      <c r="H1632" s="4" t="s">
        <v>33</v>
      </c>
      <c r="I1632" s="4" t="s">
        <v>2</v>
      </c>
      <c r="J1632" s="4" t="s">
        <v>13</v>
      </c>
      <c r="K1632" s="4" t="s">
        <v>4</v>
      </c>
      <c r="L1632" s="4" t="s">
        <v>5</v>
      </c>
      <c r="M1632" s="8">
        <v>3</v>
      </c>
      <c r="N1632" s="5">
        <v>82.32</v>
      </c>
      <c r="O1632" s="6">
        <v>0.15</v>
      </c>
      <c r="P1632" s="5">
        <v>41.95</v>
      </c>
      <c r="Q1632" s="5">
        <f t="shared" si="100"/>
        <v>209.91599999999997</v>
      </c>
      <c r="R1632" s="5">
        <f t="shared" si="101"/>
        <v>125.85000000000001</v>
      </c>
      <c r="S1632" s="5">
        <f t="shared" si="102"/>
        <v>84.06599999999996</v>
      </c>
      <c r="T1632" s="7">
        <f t="shared" si="103"/>
        <v>0.40047447550448739</v>
      </c>
    </row>
    <row r="1633" spans="1:20" ht="15.6">
      <c r="A1633" s="2">
        <v>771</v>
      </c>
      <c r="B1633" s="3">
        <v>46247</v>
      </c>
      <c r="C1633" s="17">
        <f>YEAR(SalesDataTable[[#This Row],[Order Date]])</f>
        <v>2026</v>
      </c>
      <c r="D1633" s="19" t="str">
        <f>"Q"&amp;ROUNDUP(MONTH(SalesDataTable[[#This Row],[Order Date]])/3,0)</f>
        <v>Q3</v>
      </c>
      <c r="E1633" s="17">
        <f>MONTH(SalesDataTable[[#This Row],[Order Date]])</f>
        <v>8</v>
      </c>
      <c r="F1633" s="19" t="str">
        <f>TEXT(SalesDataTable[[#This Row],[Order Date]],"MMM")</f>
        <v>Aug</v>
      </c>
      <c r="G1633" s="4" t="s">
        <v>11</v>
      </c>
      <c r="H1633" s="4" t="s">
        <v>25</v>
      </c>
      <c r="I1633" s="4" t="s">
        <v>2</v>
      </c>
      <c r="J1633" s="4" t="s">
        <v>3</v>
      </c>
      <c r="K1633" s="4" t="s">
        <v>9</v>
      </c>
      <c r="L1633" s="4" t="s">
        <v>10</v>
      </c>
      <c r="M1633" s="8">
        <v>1</v>
      </c>
      <c r="N1633" s="5">
        <v>91.78</v>
      </c>
      <c r="O1633" s="6">
        <v>0</v>
      </c>
      <c r="P1633" s="5">
        <v>46.15</v>
      </c>
      <c r="Q1633" s="5">
        <f t="shared" si="100"/>
        <v>91.78</v>
      </c>
      <c r="R1633" s="5">
        <f t="shared" si="101"/>
        <v>46.15</v>
      </c>
      <c r="S1633" s="5">
        <f t="shared" si="102"/>
        <v>45.63</v>
      </c>
      <c r="T1633" s="7">
        <f t="shared" si="103"/>
        <v>0.49716713881019831</v>
      </c>
    </row>
    <row r="1634" spans="1:20" ht="15.6">
      <c r="A1634" s="2">
        <v>2749</v>
      </c>
      <c r="B1634" s="3">
        <v>46247</v>
      </c>
      <c r="C1634" s="17">
        <f>YEAR(SalesDataTable[[#This Row],[Order Date]])</f>
        <v>2026</v>
      </c>
      <c r="D1634" s="19" t="str">
        <f>"Q"&amp;ROUNDUP(MONTH(SalesDataTable[[#This Row],[Order Date]])/3,0)</f>
        <v>Q3</v>
      </c>
      <c r="E1634" s="17">
        <f>MONTH(SalesDataTable[[#This Row],[Order Date]])</f>
        <v>8</v>
      </c>
      <c r="F1634" s="19" t="str">
        <f>TEXT(SalesDataTable[[#This Row],[Order Date]],"MMM")</f>
        <v>Aug</v>
      </c>
      <c r="G1634" s="4" t="s">
        <v>6</v>
      </c>
      <c r="H1634" s="4" t="s">
        <v>49</v>
      </c>
      <c r="I1634" s="4" t="s">
        <v>2</v>
      </c>
      <c r="J1634" s="4" t="s">
        <v>16</v>
      </c>
      <c r="K1634" s="4" t="s">
        <v>9</v>
      </c>
      <c r="L1634" s="4" t="s">
        <v>10</v>
      </c>
      <c r="M1634" s="8">
        <v>2</v>
      </c>
      <c r="N1634" s="5">
        <v>93.13</v>
      </c>
      <c r="O1634" s="6">
        <v>0</v>
      </c>
      <c r="P1634" s="5">
        <v>45.68</v>
      </c>
      <c r="Q1634" s="5">
        <f t="shared" si="100"/>
        <v>186.26</v>
      </c>
      <c r="R1634" s="5">
        <f t="shared" si="101"/>
        <v>91.36</v>
      </c>
      <c r="S1634" s="5">
        <f t="shared" si="102"/>
        <v>94.899999999999991</v>
      </c>
      <c r="T1634" s="7">
        <f t="shared" si="103"/>
        <v>0.50950284548480618</v>
      </c>
    </row>
    <row r="1635" spans="1:20" ht="15.6">
      <c r="A1635" s="2">
        <v>4252</v>
      </c>
      <c r="B1635" s="3">
        <v>46247</v>
      </c>
      <c r="C1635" s="17">
        <f>YEAR(SalesDataTable[[#This Row],[Order Date]])</f>
        <v>2026</v>
      </c>
      <c r="D1635" s="19" t="str">
        <f>"Q"&amp;ROUNDUP(MONTH(SalesDataTable[[#This Row],[Order Date]])/3,0)</f>
        <v>Q3</v>
      </c>
      <c r="E1635" s="17">
        <f>MONTH(SalesDataTable[[#This Row],[Order Date]])</f>
        <v>8</v>
      </c>
      <c r="F1635" s="19" t="str">
        <f>TEXT(SalesDataTable[[#This Row],[Order Date]],"MMM")</f>
        <v>Aug</v>
      </c>
      <c r="G1635" s="4" t="s">
        <v>6</v>
      </c>
      <c r="H1635" s="4" t="s">
        <v>43</v>
      </c>
      <c r="I1635" s="4" t="s">
        <v>2</v>
      </c>
      <c r="J1635" s="4" t="s">
        <v>3</v>
      </c>
      <c r="K1635" s="4" t="s">
        <v>14</v>
      </c>
      <c r="L1635" s="4" t="s">
        <v>15</v>
      </c>
      <c r="M1635" s="8">
        <v>1</v>
      </c>
      <c r="N1635" s="5">
        <v>36.67</v>
      </c>
      <c r="O1635" s="6">
        <v>0.1</v>
      </c>
      <c r="P1635" s="5">
        <v>13.18</v>
      </c>
      <c r="Q1635" s="5">
        <f t="shared" si="100"/>
        <v>33.003</v>
      </c>
      <c r="R1635" s="5">
        <f t="shared" si="101"/>
        <v>13.18</v>
      </c>
      <c r="S1635" s="5">
        <f t="shared" si="102"/>
        <v>19.823</v>
      </c>
      <c r="T1635" s="7">
        <f t="shared" si="103"/>
        <v>0.60064236584552921</v>
      </c>
    </row>
    <row r="1636" spans="1:20" ht="15.6">
      <c r="A1636" s="2">
        <v>4665</v>
      </c>
      <c r="B1636" s="3">
        <v>46247</v>
      </c>
      <c r="C1636" s="17">
        <f>YEAR(SalesDataTable[[#This Row],[Order Date]])</f>
        <v>2026</v>
      </c>
      <c r="D1636" s="19" t="str">
        <f>"Q"&amp;ROUNDUP(MONTH(SalesDataTable[[#This Row],[Order Date]])/3,0)</f>
        <v>Q3</v>
      </c>
      <c r="E1636" s="17">
        <f>MONTH(SalesDataTable[[#This Row],[Order Date]])</f>
        <v>8</v>
      </c>
      <c r="F1636" s="19" t="str">
        <f>TEXT(SalesDataTable[[#This Row],[Order Date]],"MMM")</f>
        <v>Aug</v>
      </c>
      <c r="G1636" s="4" t="s">
        <v>20</v>
      </c>
      <c r="H1636" s="4" t="s">
        <v>33</v>
      </c>
      <c r="I1636" s="4" t="s">
        <v>8</v>
      </c>
      <c r="J1636" s="4" t="s">
        <v>3</v>
      </c>
      <c r="K1636" s="4" t="s">
        <v>34</v>
      </c>
      <c r="L1636" s="4" t="s">
        <v>45</v>
      </c>
      <c r="M1636" s="8">
        <v>4</v>
      </c>
      <c r="N1636" s="5">
        <v>51.25</v>
      </c>
      <c r="O1636" s="6">
        <v>0.1</v>
      </c>
      <c r="P1636" s="5">
        <v>21.77</v>
      </c>
      <c r="Q1636" s="5">
        <f t="shared" si="100"/>
        <v>184.5</v>
      </c>
      <c r="R1636" s="5">
        <f t="shared" si="101"/>
        <v>87.08</v>
      </c>
      <c r="S1636" s="5">
        <f t="shared" si="102"/>
        <v>97.42</v>
      </c>
      <c r="T1636" s="7">
        <f t="shared" si="103"/>
        <v>0.52802168021680218</v>
      </c>
    </row>
    <row r="1637" spans="1:20" ht="15.6">
      <c r="A1637" s="2">
        <v>4767</v>
      </c>
      <c r="B1637" s="3">
        <v>46247</v>
      </c>
      <c r="C1637" s="17">
        <f>YEAR(SalesDataTable[[#This Row],[Order Date]])</f>
        <v>2026</v>
      </c>
      <c r="D1637" s="19" t="str">
        <f>"Q"&amp;ROUNDUP(MONTH(SalesDataTable[[#This Row],[Order Date]])/3,0)</f>
        <v>Q3</v>
      </c>
      <c r="E1637" s="17">
        <f>MONTH(SalesDataTable[[#This Row],[Order Date]])</f>
        <v>8</v>
      </c>
      <c r="F1637" s="19" t="str">
        <f>TEXT(SalesDataTable[[#This Row],[Order Date]],"MMM")</f>
        <v>Aug</v>
      </c>
      <c r="G1637" s="4" t="s">
        <v>20</v>
      </c>
      <c r="H1637" s="4" t="s">
        <v>33</v>
      </c>
      <c r="I1637" s="4" t="s">
        <v>28</v>
      </c>
      <c r="J1637" s="4" t="s">
        <v>16</v>
      </c>
      <c r="K1637" s="4" t="s">
        <v>34</v>
      </c>
      <c r="L1637" s="4" t="s">
        <v>35</v>
      </c>
      <c r="M1637" s="8">
        <v>1</v>
      </c>
      <c r="N1637" s="5">
        <v>39.61</v>
      </c>
      <c r="O1637" s="6">
        <v>0.1</v>
      </c>
      <c r="P1637" s="5">
        <v>14.85</v>
      </c>
      <c r="Q1637" s="5">
        <f t="shared" si="100"/>
        <v>35.649000000000001</v>
      </c>
      <c r="R1637" s="5">
        <f t="shared" si="101"/>
        <v>14.85</v>
      </c>
      <c r="S1637" s="5">
        <f t="shared" si="102"/>
        <v>20.798999999999999</v>
      </c>
      <c r="T1637" s="7">
        <f t="shared" si="103"/>
        <v>0.58343852562484222</v>
      </c>
    </row>
    <row r="1638" spans="1:20" ht="15.6">
      <c r="A1638" s="2">
        <v>4832</v>
      </c>
      <c r="B1638" s="3">
        <v>46247</v>
      </c>
      <c r="C1638" s="17">
        <f>YEAR(SalesDataTable[[#This Row],[Order Date]])</f>
        <v>2026</v>
      </c>
      <c r="D1638" s="19" t="str">
        <f>"Q"&amp;ROUNDUP(MONTH(SalesDataTable[[#This Row],[Order Date]])/3,0)</f>
        <v>Q3</v>
      </c>
      <c r="E1638" s="17">
        <f>MONTH(SalesDataTable[[#This Row],[Order Date]])</f>
        <v>8</v>
      </c>
      <c r="F1638" s="19" t="str">
        <f>TEXT(SalesDataTable[[#This Row],[Order Date]],"MMM")</f>
        <v>Aug</v>
      </c>
      <c r="G1638" s="4" t="s">
        <v>0</v>
      </c>
      <c r="H1638" s="4" t="s">
        <v>50</v>
      </c>
      <c r="I1638" s="4" t="s">
        <v>28</v>
      </c>
      <c r="J1638" s="4" t="s">
        <v>3</v>
      </c>
      <c r="K1638" s="4" t="s">
        <v>4</v>
      </c>
      <c r="L1638" s="4" t="s">
        <v>5</v>
      </c>
      <c r="M1638" s="8">
        <v>2</v>
      </c>
      <c r="N1638" s="5">
        <v>81.59</v>
      </c>
      <c r="O1638" s="6">
        <v>0.15</v>
      </c>
      <c r="P1638" s="5">
        <v>43.9</v>
      </c>
      <c r="Q1638" s="5">
        <f t="shared" si="100"/>
        <v>138.703</v>
      </c>
      <c r="R1638" s="5">
        <f t="shared" si="101"/>
        <v>87.8</v>
      </c>
      <c r="S1638" s="5">
        <f t="shared" si="102"/>
        <v>50.903000000000006</v>
      </c>
      <c r="T1638" s="7">
        <f t="shared" si="103"/>
        <v>0.3669927831409559</v>
      </c>
    </row>
    <row r="1639" spans="1:20" ht="15.6">
      <c r="A1639" s="2">
        <v>747</v>
      </c>
      <c r="B1639" s="3">
        <v>46248</v>
      </c>
      <c r="C1639" s="17">
        <f>YEAR(SalesDataTable[[#This Row],[Order Date]])</f>
        <v>2026</v>
      </c>
      <c r="D1639" s="19" t="str">
        <f>"Q"&amp;ROUNDUP(MONTH(SalesDataTable[[#This Row],[Order Date]])/3,0)</f>
        <v>Q3</v>
      </c>
      <c r="E1639" s="17">
        <f>MONTH(SalesDataTable[[#This Row],[Order Date]])</f>
        <v>8</v>
      </c>
      <c r="F1639" s="19" t="str">
        <f>TEXT(SalesDataTable[[#This Row],[Order Date]],"MMM")</f>
        <v>Aug</v>
      </c>
      <c r="G1639" s="4" t="s">
        <v>6</v>
      </c>
      <c r="H1639" s="4" t="s">
        <v>7</v>
      </c>
      <c r="I1639" s="4" t="s">
        <v>19</v>
      </c>
      <c r="J1639" s="4" t="s">
        <v>13</v>
      </c>
      <c r="K1639" s="4" t="s">
        <v>34</v>
      </c>
      <c r="L1639" s="4" t="s">
        <v>38</v>
      </c>
      <c r="M1639" s="8">
        <v>3</v>
      </c>
      <c r="N1639" s="5">
        <v>122.96</v>
      </c>
      <c r="O1639" s="6">
        <v>0.1</v>
      </c>
      <c r="P1639" s="5">
        <v>67.62</v>
      </c>
      <c r="Q1639" s="5">
        <f t="shared" si="100"/>
        <v>331.99200000000002</v>
      </c>
      <c r="R1639" s="5">
        <f t="shared" si="101"/>
        <v>202.86</v>
      </c>
      <c r="S1639" s="5">
        <f t="shared" si="102"/>
        <v>129.13200000000001</v>
      </c>
      <c r="T1639" s="7">
        <f t="shared" si="103"/>
        <v>0.38896117978746475</v>
      </c>
    </row>
    <row r="1640" spans="1:20" ht="15.6">
      <c r="A1640" s="2">
        <v>2281</v>
      </c>
      <c r="B1640" s="3">
        <v>46248</v>
      </c>
      <c r="C1640" s="17">
        <f>YEAR(SalesDataTable[[#This Row],[Order Date]])</f>
        <v>2026</v>
      </c>
      <c r="D1640" s="19" t="str">
        <f>"Q"&amp;ROUNDUP(MONTH(SalesDataTable[[#This Row],[Order Date]])/3,0)</f>
        <v>Q3</v>
      </c>
      <c r="E1640" s="17">
        <f>MONTH(SalesDataTable[[#This Row],[Order Date]])</f>
        <v>8</v>
      </c>
      <c r="F1640" s="19" t="str">
        <f>TEXT(SalesDataTable[[#This Row],[Order Date]],"MMM")</f>
        <v>Aug</v>
      </c>
      <c r="G1640" s="4" t="s">
        <v>6</v>
      </c>
      <c r="H1640" s="4" t="s">
        <v>41</v>
      </c>
      <c r="I1640" s="4" t="s">
        <v>19</v>
      </c>
      <c r="J1640" s="4" t="s">
        <v>3</v>
      </c>
      <c r="K1640" s="4" t="s">
        <v>9</v>
      </c>
      <c r="L1640" s="4" t="s">
        <v>46</v>
      </c>
      <c r="M1640" s="8">
        <v>1</v>
      </c>
      <c r="N1640" s="5">
        <v>70.91</v>
      </c>
      <c r="O1640" s="6">
        <v>0</v>
      </c>
      <c r="P1640" s="5">
        <v>33.11</v>
      </c>
      <c r="Q1640" s="5">
        <f t="shared" si="100"/>
        <v>70.91</v>
      </c>
      <c r="R1640" s="5">
        <f t="shared" si="101"/>
        <v>33.11</v>
      </c>
      <c r="S1640" s="5">
        <f t="shared" si="102"/>
        <v>37.799999999999997</v>
      </c>
      <c r="T1640" s="7">
        <f t="shared" si="103"/>
        <v>0.53307008884501483</v>
      </c>
    </row>
    <row r="1641" spans="1:20" ht="15.6">
      <c r="A1641" s="2">
        <v>2414</v>
      </c>
      <c r="B1641" s="3">
        <v>46248</v>
      </c>
      <c r="C1641" s="17">
        <f>YEAR(SalesDataTable[[#This Row],[Order Date]])</f>
        <v>2026</v>
      </c>
      <c r="D1641" s="19" t="str">
        <f>"Q"&amp;ROUNDUP(MONTH(SalesDataTable[[#This Row],[Order Date]])/3,0)</f>
        <v>Q3</v>
      </c>
      <c r="E1641" s="17">
        <f>MONTH(SalesDataTable[[#This Row],[Order Date]])</f>
        <v>8</v>
      </c>
      <c r="F1641" s="19" t="str">
        <f>TEXT(SalesDataTable[[#This Row],[Order Date]],"MMM")</f>
        <v>Aug</v>
      </c>
      <c r="G1641" s="4" t="s">
        <v>6</v>
      </c>
      <c r="H1641" s="4" t="s">
        <v>27</v>
      </c>
      <c r="I1641" s="4" t="s">
        <v>8</v>
      </c>
      <c r="J1641" s="4" t="s">
        <v>16</v>
      </c>
      <c r="K1641" s="4" t="s">
        <v>4</v>
      </c>
      <c r="L1641" s="4" t="s">
        <v>22</v>
      </c>
      <c r="M1641" s="8">
        <v>6</v>
      </c>
      <c r="N1641" s="5">
        <v>50.94</v>
      </c>
      <c r="O1641" s="6">
        <v>0.1</v>
      </c>
      <c r="P1641" s="5">
        <v>22.76</v>
      </c>
      <c r="Q1641" s="5">
        <f t="shared" si="100"/>
        <v>275.07600000000002</v>
      </c>
      <c r="R1641" s="5">
        <f t="shared" si="101"/>
        <v>136.56</v>
      </c>
      <c r="S1641" s="5">
        <f t="shared" si="102"/>
        <v>138.51600000000002</v>
      </c>
      <c r="T1641" s="7">
        <f t="shared" si="103"/>
        <v>0.50355538105832576</v>
      </c>
    </row>
    <row r="1642" spans="1:20" ht="15.6">
      <c r="A1642" s="2">
        <v>3162</v>
      </c>
      <c r="B1642" s="3">
        <v>46248</v>
      </c>
      <c r="C1642" s="17">
        <f>YEAR(SalesDataTable[[#This Row],[Order Date]])</f>
        <v>2026</v>
      </c>
      <c r="D1642" s="19" t="str">
        <f>"Q"&amp;ROUNDUP(MONTH(SalesDataTable[[#This Row],[Order Date]])/3,0)</f>
        <v>Q3</v>
      </c>
      <c r="E1642" s="17">
        <f>MONTH(SalesDataTable[[#This Row],[Order Date]])</f>
        <v>8</v>
      </c>
      <c r="F1642" s="19" t="str">
        <f>TEXT(SalesDataTable[[#This Row],[Order Date]],"MMM")</f>
        <v>Aug</v>
      </c>
      <c r="G1642" s="4" t="s">
        <v>6</v>
      </c>
      <c r="H1642" s="4" t="s">
        <v>7</v>
      </c>
      <c r="I1642" s="4" t="s">
        <v>2</v>
      </c>
      <c r="J1642" s="4" t="s">
        <v>13</v>
      </c>
      <c r="K1642" s="4" t="s">
        <v>9</v>
      </c>
      <c r="L1642" s="4" t="s">
        <v>17</v>
      </c>
      <c r="M1642" s="8">
        <v>1</v>
      </c>
      <c r="N1642" s="5">
        <v>144.96</v>
      </c>
      <c r="O1642" s="6">
        <v>0.05</v>
      </c>
      <c r="P1642" s="5">
        <v>77.959999999999994</v>
      </c>
      <c r="Q1642" s="5">
        <f t="shared" si="100"/>
        <v>137.71199999999999</v>
      </c>
      <c r="R1642" s="5">
        <f t="shared" si="101"/>
        <v>77.959999999999994</v>
      </c>
      <c r="S1642" s="5">
        <f t="shared" si="102"/>
        <v>59.751999999999995</v>
      </c>
      <c r="T1642" s="7">
        <f t="shared" si="103"/>
        <v>0.43389101893807364</v>
      </c>
    </row>
    <row r="1643" spans="1:20" ht="15.6">
      <c r="A1643" s="2">
        <v>3200</v>
      </c>
      <c r="B1643" s="3">
        <v>46248</v>
      </c>
      <c r="C1643" s="17">
        <f>YEAR(SalesDataTable[[#This Row],[Order Date]])</f>
        <v>2026</v>
      </c>
      <c r="D1643" s="19" t="str">
        <f>"Q"&amp;ROUNDUP(MONTH(SalesDataTable[[#This Row],[Order Date]])/3,0)</f>
        <v>Q3</v>
      </c>
      <c r="E1643" s="17">
        <f>MONTH(SalesDataTable[[#This Row],[Order Date]])</f>
        <v>8</v>
      </c>
      <c r="F1643" s="19" t="str">
        <f>TEXT(SalesDataTable[[#This Row],[Order Date]],"MMM")</f>
        <v>Aug</v>
      </c>
      <c r="G1643" s="4" t="s">
        <v>20</v>
      </c>
      <c r="H1643" s="4" t="s">
        <v>33</v>
      </c>
      <c r="I1643" s="4" t="s">
        <v>19</v>
      </c>
      <c r="J1643" s="4" t="s">
        <v>13</v>
      </c>
      <c r="K1643" s="4" t="s">
        <v>9</v>
      </c>
      <c r="L1643" s="4" t="s">
        <v>37</v>
      </c>
      <c r="M1643" s="8">
        <v>1</v>
      </c>
      <c r="N1643" s="5">
        <v>152.97</v>
      </c>
      <c r="O1643" s="6">
        <v>0</v>
      </c>
      <c r="P1643" s="5">
        <v>79.66</v>
      </c>
      <c r="Q1643" s="5">
        <f t="shared" si="100"/>
        <v>152.97</v>
      </c>
      <c r="R1643" s="5">
        <f t="shared" si="101"/>
        <v>79.66</v>
      </c>
      <c r="S1643" s="5">
        <f t="shared" si="102"/>
        <v>73.31</v>
      </c>
      <c r="T1643" s="7">
        <f t="shared" si="103"/>
        <v>0.47924429626724196</v>
      </c>
    </row>
    <row r="1644" spans="1:20" ht="15.6">
      <c r="A1644" s="2">
        <v>3521</v>
      </c>
      <c r="B1644" s="3">
        <v>46248</v>
      </c>
      <c r="C1644" s="17">
        <f>YEAR(SalesDataTable[[#This Row],[Order Date]])</f>
        <v>2026</v>
      </c>
      <c r="D1644" s="19" t="str">
        <f>"Q"&amp;ROUNDUP(MONTH(SalesDataTable[[#This Row],[Order Date]])/3,0)</f>
        <v>Q3</v>
      </c>
      <c r="E1644" s="17">
        <f>MONTH(SalesDataTable[[#This Row],[Order Date]])</f>
        <v>8</v>
      </c>
      <c r="F1644" s="19" t="str">
        <f>TEXT(SalesDataTable[[#This Row],[Order Date]],"MMM")</f>
        <v>Aug</v>
      </c>
      <c r="G1644" s="4" t="s">
        <v>11</v>
      </c>
      <c r="H1644" s="4" t="s">
        <v>52</v>
      </c>
      <c r="I1644" s="4" t="s">
        <v>2</v>
      </c>
      <c r="J1644" s="4" t="s">
        <v>16</v>
      </c>
      <c r="K1644" s="4" t="s">
        <v>14</v>
      </c>
      <c r="L1644" s="4" t="s">
        <v>32</v>
      </c>
      <c r="M1644" s="8">
        <v>2</v>
      </c>
      <c r="N1644" s="5">
        <v>45.79</v>
      </c>
      <c r="O1644" s="6">
        <v>0</v>
      </c>
      <c r="P1644" s="5">
        <v>18.23</v>
      </c>
      <c r="Q1644" s="5">
        <f t="shared" si="100"/>
        <v>91.58</v>
      </c>
      <c r="R1644" s="5">
        <f t="shared" si="101"/>
        <v>36.46</v>
      </c>
      <c r="S1644" s="5">
        <f t="shared" si="102"/>
        <v>55.12</v>
      </c>
      <c r="T1644" s="7">
        <f t="shared" si="103"/>
        <v>0.60187813933173184</v>
      </c>
    </row>
    <row r="1645" spans="1:20" ht="15.6">
      <c r="A1645" s="2">
        <v>4447</v>
      </c>
      <c r="B1645" s="3">
        <v>46248</v>
      </c>
      <c r="C1645" s="17">
        <f>YEAR(SalesDataTable[[#This Row],[Order Date]])</f>
        <v>2026</v>
      </c>
      <c r="D1645" s="19" t="str">
        <f>"Q"&amp;ROUNDUP(MONTH(SalesDataTable[[#This Row],[Order Date]])/3,0)</f>
        <v>Q3</v>
      </c>
      <c r="E1645" s="17">
        <f>MONTH(SalesDataTable[[#This Row],[Order Date]])</f>
        <v>8</v>
      </c>
      <c r="F1645" s="19" t="str">
        <f>TEXT(SalesDataTable[[#This Row],[Order Date]],"MMM")</f>
        <v>Aug</v>
      </c>
      <c r="G1645" s="4" t="s">
        <v>6</v>
      </c>
      <c r="H1645" s="4" t="s">
        <v>27</v>
      </c>
      <c r="I1645" s="4" t="s">
        <v>2</v>
      </c>
      <c r="J1645" s="4" t="s">
        <v>13</v>
      </c>
      <c r="K1645" s="4" t="s">
        <v>14</v>
      </c>
      <c r="L1645" s="4" t="s">
        <v>48</v>
      </c>
      <c r="M1645" s="8">
        <v>1</v>
      </c>
      <c r="N1645" s="5">
        <v>161.31</v>
      </c>
      <c r="O1645" s="6">
        <v>0</v>
      </c>
      <c r="P1645" s="5">
        <v>87.81</v>
      </c>
      <c r="Q1645" s="5">
        <f t="shared" si="100"/>
        <v>161.31</v>
      </c>
      <c r="R1645" s="5">
        <f t="shared" si="101"/>
        <v>87.81</v>
      </c>
      <c r="S1645" s="5">
        <f t="shared" si="102"/>
        <v>73.5</v>
      </c>
      <c r="T1645" s="7">
        <f t="shared" si="103"/>
        <v>0.45564441138181139</v>
      </c>
    </row>
    <row r="1646" spans="1:20" ht="15.6">
      <c r="A1646" s="2">
        <v>421</v>
      </c>
      <c r="B1646" s="3">
        <v>46249</v>
      </c>
      <c r="C1646" s="17">
        <f>YEAR(SalesDataTable[[#This Row],[Order Date]])</f>
        <v>2026</v>
      </c>
      <c r="D1646" s="19" t="str">
        <f>"Q"&amp;ROUNDUP(MONTH(SalesDataTable[[#This Row],[Order Date]])/3,0)</f>
        <v>Q3</v>
      </c>
      <c r="E1646" s="17">
        <f>MONTH(SalesDataTable[[#This Row],[Order Date]])</f>
        <v>8</v>
      </c>
      <c r="F1646" s="19" t="str">
        <f>TEXT(SalesDataTable[[#This Row],[Order Date]],"MMM")</f>
        <v>Aug</v>
      </c>
      <c r="G1646" s="4" t="s">
        <v>20</v>
      </c>
      <c r="H1646" s="4" t="s">
        <v>31</v>
      </c>
      <c r="I1646" s="4" t="s">
        <v>2</v>
      </c>
      <c r="J1646" s="4" t="s">
        <v>13</v>
      </c>
      <c r="K1646" s="4" t="s">
        <v>34</v>
      </c>
      <c r="L1646" s="4" t="s">
        <v>42</v>
      </c>
      <c r="M1646" s="8">
        <v>2</v>
      </c>
      <c r="N1646" s="5">
        <v>35.97</v>
      </c>
      <c r="O1646" s="6">
        <v>0.05</v>
      </c>
      <c r="P1646" s="5">
        <v>14.28</v>
      </c>
      <c r="Q1646" s="5">
        <f t="shared" si="100"/>
        <v>68.342999999999989</v>
      </c>
      <c r="R1646" s="5">
        <f t="shared" si="101"/>
        <v>28.56</v>
      </c>
      <c r="S1646" s="5">
        <f t="shared" si="102"/>
        <v>39.782999999999987</v>
      </c>
      <c r="T1646" s="7">
        <f t="shared" si="103"/>
        <v>0.58210789693165343</v>
      </c>
    </row>
    <row r="1647" spans="1:20" ht="15.6">
      <c r="A1647" s="2">
        <v>962</v>
      </c>
      <c r="B1647" s="3">
        <v>46249</v>
      </c>
      <c r="C1647" s="17">
        <f>YEAR(SalesDataTable[[#This Row],[Order Date]])</f>
        <v>2026</v>
      </c>
      <c r="D1647" s="19" t="str">
        <f>"Q"&amp;ROUNDUP(MONTH(SalesDataTable[[#This Row],[Order Date]])/3,0)</f>
        <v>Q3</v>
      </c>
      <c r="E1647" s="17">
        <f>MONTH(SalesDataTable[[#This Row],[Order Date]])</f>
        <v>8</v>
      </c>
      <c r="F1647" s="19" t="str">
        <f>TEXT(SalesDataTable[[#This Row],[Order Date]],"MMM")</f>
        <v>Aug</v>
      </c>
      <c r="G1647" s="4" t="s">
        <v>0</v>
      </c>
      <c r="H1647" s="4" t="s">
        <v>1</v>
      </c>
      <c r="I1647" s="4" t="s">
        <v>19</v>
      </c>
      <c r="J1647" s="4" t="s">
        <v>13</v>
      </c>
      <c r="K1647" s="4" t="s">
        <v>34</v>
      </c>
      <c r="L1647" s="4" t="s">
        <v>35</v>
      </c>
      <c r="M1647" s="8">
        <v>2</v>
      </c>
      <c r="N1647" s="5">
        <v>39.729999999999997</v>
      </c>
      <c r="O1647" s="6">
        <v>0</v>
      </c>
      <c r="P1647" s="5">
        <v>14.95</v>
      </c>
      <c r="Q1647" s="5">
        <f t="shared" si="100"/>
        <v>79.459999999999994</v>
      </c>
      <c r="R1647" s="5">
        <f t="shared" si="101"/>
        <v>29.9</v>
      </c>
      <c r="S1647" s="5">
        <f t="shared" si="102"/>
        <v>49.559999999999995</v>
      </c>
      <c r="T1647" s="7">
        <f t="shared" si="103"/>
        <v>0.62371004278882458</v>
      </c>
    </row>
    <row r="1648" spans="1:20" ht="15.6">
      <c r="A1648" s="2">
        <v>1386</v>
      </c>
      <c r="B1648" s="3">
        <v>46249</v>
      </c>
      <c r="C1648" s="17">
        <f>YEAR(SalesDataTable[[#This Row],[Order Date]])</f>
        <v>2026</v>
      </c>
      <c r="D1648" s="19" t="str">
        <f>"Q"&amp;ROUNDUP(MONTH(SalesDataTable[[#This Row],[Order Date]])/3,0)</f>
        <v>Q3</v>
      </c>
      <c r="E1648" s="17">
        <f>MONTH(SalesDataTable[[#This Row],[Order Date]])</f>
        <v>8</v>
      </c>
      <c r="F1648" s="19" t="str">
        <f>TEXT(SalesDataTable[[#This Row],[Order Date]],"MMM")</f>
        <v>Aug</v>
      </c>
      <c r="G1648" s="4" t="s">
        <v>6</v>
      </c>
      <c r="H1648" s="4" t="s">
        <v>43</v>
      </c>
      <c r="I1648" s="4" t="s">
        <v>2</v>
      </c>
      <c r="J1648" s="4" t="s">
        <v>16</v>
      </c>
      <c r="K1648" s="4" t="s">
        <v>14</v>
      </c>
      <c r="L1648" s="4" t="s">
        <v>15</v>
      </c>
      <c r="M1648" s="8">
        <v>2</v>
      </c>
      <c r="N1648" s="5">
        <v>36.049999999999997</v>
      </c>
      <c r="O1648" s="6">
        <v>0</v>
      </c>
      <c r="P1648" s="5">
        <v>13.8</v>
      </c>
      <c r="Q1648" s="5">
        <f t="shared" si="100"/>
        <v>72.099999999999994</v>
      </c>
      <c r="R1648" s="5">
        <f t="shared" si="101"/>
        <v>27.6</v>
      </c>
      <c r="S1648" s="5">
        <f t="shared" si="102"/>
        <v>44.499999999999993</v>
      </c>
      <c r="T1648" s="7">
        <f t="shared" si="103"/>
        <v>0.61719833564493753</v>
      </c>
    </row>
    <row r="1649" spans="1:20" ht="15.6">
      <c r="A1649" s="2">
        <v>3083</v>
      </c>
      <c r="B1649" s="3">
        <v>46249</v>
      </c>
      <c r="C1649" s="17">
        <f>YEAR(SalesDataTable[[#This Row],[Order Date]])</f>
        <v>2026</v>
      </c>
      <c r="D1649" s="19" t="str">
        <f>"Q"&amp;ROUNDUP(MONTH(SalesDataTable[[#This Row],[Order Date]])/3,0)</f>
        <v>Q3</v>
      </c>
      <c r="E1649" s="17">
        <f>MONTH(SalesDataTable[[#This Row],[Order Date]])</f>
        <v>8</v>
      </c>
      <c r="F1649" s="19" t="str">
        <f>TEXT(SalesDataTable[[#This Row],[Order Date]],"MMM")</f>
        <v>Aug</v>
      </c>
      <c r="G1649" s="4" t="s">
        <v>20</v>
      </c>
      <c r="H1649" s="4" t="s">
        <v>31</v>
      </c>
      <c r="I1649" s="4" t="s">
        <v>2</v>
      </c>
      <c r="J1649" s="4" t="s">
        <v>13</v>
      </c>
      <c r="K1649" s="4" t="s">
        <v>23</v>
      </c>
      <c r="L1649" s="4" t="s">
        <v>29</v>
      </c>
      <c r="M1649" s="8">
        <v>1</v>
      </c>
      <c r="N1649" s="5">
        <v>194.36</v>
      </c>
      <c r="O1649" s="6">
        <v>0</v>
      </c>
      <c r="P1649" s="5">
        <v>106.01</v>
      </c>
      <c r="Q1649" s="5">
        <f t="shared" si="100"/>
        <v>194.36</v>
      </c>
      <c r="R1649" s="5">
        <f t="shared" si="101"/>
        <v>106.01</v>
      </c>
      <c r="S1649" s="5">
        <f t="shared" si="102"/>
        <v>88.350000000000009</v>
      </c>
      <c r="T1649" s="7">
        <f t="shared" si="103"/>
        <v>0.45456884132537562</v>
      </c>
    </row>
    <row r="1650" spans="1:20" ht="15.6">
      <c r="A1650" s="2">
        <v>3174</v>
      </c>
      <c r="B1650" s="3">
        <v>46249</v>
      </c>
      <c r="C1650" s="17">
        <f>YEAR(SalesDataTable[[#This Row],[Order Date]])</f>
        <v>2026</v>
      </c>
      <c r="D1650" s="19" t="str">
        <f>"Q"&amp;ROUNDUP(MONTH(SalesDataTable[[#This Row],[Order Date]])/3,0)</f>
        <v>Q3</v>
      </c>
      <c r="E1650" s="17">
        <f>MONTH(SalesDataTable[[#This Row],[Order Date]])</f>
        <v>8</v>
      </c>
      <c r="F1650" s="19" t="str">
        <f>TEXT(SalesDataTable[[#This Row],[Order Date]],"MMM")</f>
        <v>Aug</v>
      </c>
      <c r="G1650" s="4" t="s">
        <v>20</v>
      </c>
      <c r="H1650" s="4" t="s">
        <v>21</v>
      </c>
      <c r="I1650" s="4" t="s">
        <v>19</v>
      </c>
      <c r="J1650" s="4" t="s">
        <v>3</v>
      </c>
      <c r="K1650" s="4" t="s">
        <v>23</v>
      </c>
      <c r="L1650" s="4" t="s">
        <v>29</v>
      </c>
      <c r="M1650" s="8">
        <v>1</v>
      </c>
      <c r="N1650" s="5">
        <v>192.67</v>
      </c>
      <c r="O1650" s="6">
        <v>0.05</v>
      </c>
      <c r="P1650" s="5">
        <v>103.37</v>
      </c>
      <c r="Q1650" s="5">
        <f t="shared" si="100"/>
        <v>183.03649999999999</v>
      </c>
      <c r="R1650" s="5">
        <f t="shared" si="101"/>
        <v>103.37</v>
      </c>
      <c r="S1650" s="5">
        <f t="shared" si="102"/>
        <v>79.666499999999985</v>
      </c>
      <c r="T1650" s="7">
        <f t="shared" si="103"/>
        <v>0.43524925356417976</v>
      </c>
    </row>
    <row r="1651" spans="1:20" ht="15.6">
      <c r="A1651" s="2">
        <v>4045</v>
      </c>
      <c r="B1651" s="3">
        <v>46249</v>
      </c>
      <c r="C1651" s="17">
        <f>YEAR(SalesDataTable[[#This Row],[Order Date]])</f>
        <v>2026</v>
      </c>
      <c r="D1651" s="19" t="str">
        <f>"Q"&amp;ROUNDUP(MONTH(SalesDataTable[[#This Row],[Order Date]])/3,0)</f>
        <v>Q3</v>
      </c>
      <c r="E1651" s="17">
        <f>MONTH(SalesDataTable[[#This Row],[Order Date]])</f>
        <v>8</v>
      </c>
      <c r="F1651" s="19" t="str">
        <f>TEXT(SalesDataTable[[#This Row],[Order Date]],"MMM")</f>
        <v>Aug</v>
      </c>
      <c r="G1651" s="4" t="s">
        <v>11</v>
      </c>
      <c r="H1651" s="4" t="s">
        <v>52</v>
      </c>
      <c r="I1651" s="4" t="s">
        <v>2</v>
      </c>
      <c r="J1651" s="4" t="s">
        <v>13</v>
      </c>
      <c r="K1651" s="4" t="s">
        <v>9</v>
      </c>
      <c r="L1651" s="4" t="s">
        <v>10</v>
      </c>
      <c r="M1651" s="8">
        <v>3</v>
      </c>
      <c r="N1651" s="5">
        <v>92.12</v>
      </c>
      <c r="O1651" s="6">
        <v>0.1</v>
      </c>
      <c r="P1651" s="5">
        <v>44.1</v>
      </c>
      <c r="Q1651" s="5">
        <f t="shared" si="100"/>
        <v>248.72400000000002</v>
      </c>
      <c r="R1651" s="5">
        <f t="shared" si="101"/>
        <v>132.30000000000001</v>
      </c>
      <c r="S1651" s="5">
        <f t="shared" si="102"/>
        <v>116.42400000000001</v>
      </c>
      <c r="T1651" s="7">
        <f t="shared" si="103"/>
        <v>0.46808510638297873</v>
      </c>
    </row>
    <row r="1652" spans="1:20" ht="15.6">
      <c r="A1652" s="2">
        <v>4850</v>
      </c>
      <c r="B1652" s="3">
        <v>46249</v>
      </c>
      <c r="C1652" s="17">
        <f>YEAR(SalesDataTable[[#This Row],[Order Date]])</f>
        <v>2026</v>
      </c>
      <c r="D1652" s="19" t="str">
        <f>"Q"&amp;ROUNDUP(MONTH(SalesDataTable[[#This Row],[Order Date]])/3,0)</f>
        <v>Q3</v>
      </c>
      <c r="E1652" s="17">
        <f>MONTH(SalesDataTable[[#This Row],[Order Date]])</f>
        <v>8</v>
      </c>
      <c r="F1652" s="19" t="str">
        <f>TEXT(SalesDataTable[[#This Row],[Order Date]],"MMM")</f>
        <v>Aug</v>
      </c>
      <c r="G1652" s="4" t="s">
        <v>6</v>
      </c>
      <c r="H1652" s="4" t="s">
        <v>7</v>
      </c>
      <c r="I1652" s="4" t="s">
        <v>19</v>
      </c>
      <c r="J1652" s="4" t="s">
        <v>16</v>
      </c>
      <c r="K1652" s="4" t="s">
        <v>23</v>
      </c>
      <c r="L1652" s="4" t="s">
        <v>29</v>
      </c>
      <c r="M1652" s="8">
        <v>1</v>
      </c>
      <c r="N1652" s="5">
        <v>192.82</v>
      </c>
      <c r="O1652" s="6">
        <v>0</v>
      </c>
      <c r="P1652" s="5">
        <v>104.98</v>
      </c>
      <c r="Q1652" s="5">
        <f t="shared" si="100"/>
        <v>192.82</v>
      </c>
      <c r="R1652" s="5">
        <f t="shared" si="101"/>
        <v>104.98</v>
      </c>
      <c r="S1652" s="5">
        <f t="shared" si="102"/>
        <v>87.839999999999989</v>
      </c>
      <c r="T1652" s="7">
        <f t="shared" si="103"/>
        <v>0.45555440307022088</v>
      </c>
    </row>
    <row r="1653" spans="1:20" ht="15.6">
      <c r="A1653" s="2">
        <v>71</v>
      </c>
      <c r="B1653" s="3">
        <v>46250</v>
      </c>
      <c r="C1653" s="17">
        <f>YEAR(SalesDataTable[[#This Row],[Order Date]])</f>
        <v>2026</v>
      </c>
      <c r="D1653" s="19" t="str">
        <f>"Q"&amp;ROUNDUP(MONTH(SalesDataTable[[#This Row],[Order Date]])/3,0)</f>
        <v>Q3</v>
      </c>
      <c r="E1653" s="17">
        <f>MONTH(SalesDataTable[[#This Row],[Order Date]])</f>
        <v>8</v>
      </c>
      <c r="F1653" s="19" t="str">
        <f>TEXT(SalesDataTable[[#This Row],[Order Date]],"MMM")</f>
        <v>Aug</v>
      </c>
      <c r="G1653" s="4" t="s">
        <v>11</v>
      </c>
      <c r="H1653" s="4" t="s">
        <v>52</v>
      </c>
      <c r="I1653" s="4" t="s">
        <v>2</v>
      </c>
      <c r="J1653" s="4" t="s">
        <v>13</v>
      </c>
      <c r="K1653" s="4" t="s">
        <v>4</v>
      </c>
      <c r="L1653" s="4" t="s">
        <v>5</v>
      </c>
      <c r="M1653" s="8">
        <v>3</v>
      </c>
      <c r="N1653" s="5">
        <v>80.099999999999994</v>
      </c>
      <c r="O1653" s="6">
        <v>0</v>
      </c>
      <c r="P1653" s="5">
        <v>42.41</v>
      </c>
      <c r="Q1653" s="5">
        <f t="shared" si="100"/>
        <v>240.29999999999998</v>
      </c>
      <c r="R1653" s="5">
        <f t="shared" si="101"/>
        <v>127.22999999999999</v>
      </c>
      <c r="S1653" s="5">
        <f t="shared" si="102"/>
        <v>113.07</v>
      </c>
      <c r="T1653" s="7">
        <f t="shared" si="103"/>
        <v>0.47053682896379528</v>
      </c>
    </row>
    <row r="1654" spans="1:20" ht="15.6">
      <c r="A1654" s="2">
        <v>627</v>
      </c>
      <c r="B1654" s="3">
        <v>46250</v>
      </c>
      <c r="C1654" s="17">
        <f>YEAR(SalesDataTable[[#This Row],[Order Date]])</f>
        <v>2026</v>
      </c>
      <c r="D1654" s="19" t="str">
        <f>"Q"&amp;ROUNDUP(MONTH(SalesDataTable[[#This Row],[Order Date]])/3,0)</f>
        <v>Q3</v>
      </c>
      <c r="E1654" s="17">
        <f>MONTH(SalesDataTable[[#This Row],[Order Date]])</f>
        <v>8</v>
      </c>
      <c r="F1654" s="19" t="str">
        <f>TEXT(SalesDataTable[[#This Row],[Order Date]],"MMM")</f>
        <v>Aug</v>
      </c>
      <c r="G1654" s="4" t="s">
        <v>20</v>
      </c>
      <c r="H1654" s="4" t="s">
        <v>31</v>
      </c>
      <c r="I1654" s="4" t="s">
        <v>28</v>
      </c>
      <c r="J1654" s="4" t="s">
        <v>13</v>
      </c>
      <c r="K1654" s="4" t="s">
        <v>4</v>
      </c>
      <c r="L1654" s="4" t="s">
        <v>5</v>
      </c>
      <c r="M1654" s="8">
        <v>6</v>
      </c>
      <c r="N1654" s="5">
        <v>83.26</v>
      </c>
      <c r="O1654" s="6">
        <v>0</v>
      </c>
      <c r="P1654" s="5">
        <v>43.8</v>
      </c>
      <c r="Q1654" s="5">
        <f t="shared" si="100"/>
        <v>499.56000000000006</v>
      </c>
      <c r="R1654" s="5">
        <f t="shared" si="101"/>
        <v>262.79999999999995</v>
      </c>
      <c r="S1654" s="5">
        <f t="shared" si="102"/>
        <v>236.7600000000001</v>
      </c>
      <c r="T1654" s="7">
        <f t="shared" si="103"/>
        <v>0.47393706461686297</v>
      </c>
    </row>
    <row r="1655" spans="1:20" ht="15.6">
      <c r="A1655" s="2">
        <v>959</v>
      </c>
      <c r="B1655" s="3">
        <v>46250</v>
      </c>
      <c r="C1655" s="17">
        <f>YEAR(SalesDataTable[[#This Row],[Order Date]])</f>
        <v>2026</v>
      </c>
      <c r="D1655" s="19" t="str">
        <f>"Q"&amp;ROUNDUP(MONTH(SalesDataTable[[#This Row],[Order Date]])/3,0)</f>
        <v>Q3</v>
      </c>
      <c r="E1655" s="17">
        <f>MONTH(SalesDataTable[[#This Row],[Order Date]])</f>
        <v>8</v>
      </c>
      <c r="F1655" s="19" t="str">
        <f>TEXT(SalesDataTable[[#This Row],[Order Date]],"MMM")</f>
        <v>Aug</v>
      </c>
      <c r="G1655" s="4" t="s">
        <v>6</v>
      </c>
      <c r="H1655" s="4" t="s">
        <v>7</v>
      </c>
      <c r="I1655" s="4" t="s">
        <v>19</v>
      </c>
      <c r="J1655" s="4" t="s">
        <v>3</v>
      </c>
      <c r="K1655" s="4" t="s">
        <v>34</v>
      </c>
      <c r="L1655" s="4" t="s">
        <v>35</v>
      </c>
      <c r="M1655" s="8">
        <v>4</v>
      </c>
      <c r="N1655" s="5">
        <v>40.46</v>
      </c>
      <c r="O1655" s="6">
        <v>0</v>
      </c>
      <c r="P1655" s="5">
        <v>15.12</v>
      </c>
      <c r="Q1655" s="5">
        <f t="shared" si="100"/>
        <v>161.84</v>
      </c>
      <c r="R1655" s="5">
        <f t="shared" si="101"/>
        <v>60.48</v>
      </c>
      <c r="S1655" s="5">
        <f t="shared" si="102"/>
        <v>101.36000000000001</v>
      </c>
      <c r="T1655" s="7">
        <f t="shared" si="103"/>
        <v>0.62629757785467133</v>
      </c>
    </row>
    <row r="1656" spans="1:20" ht="15.6">
      <c r="A1656" s="2">
        <v>967</v>
      </c>
      <c r="B1656" s="3">
        <v>46250</v>
      </c>
      <c r="C1656" s="17">
        <f>YEAR(SalesDataTable[[#This Row],[Order Date]])</f>
        <v>2026</v>
      </c>
      <c r="D1656" s="19" t="str">
        <f>"Q"&amp;ROUNDUP(MONTH(SalesDataTable[[#This Row],[Order Date]])/3,0)</f>
        <v>Q3</v>
      </c>
      <c r="E1656" s="17">
        <f>MONTH(SalesDataTable[[#This Row],[Order Date]])</f>
        <v>8</v>
      </c>
      <c r="F1656" s="19" t="str">
        <f>TEXT(SalesDataTable[[#This Row],[Order Date]],"MMM")</f>
        <v>Aug</v>
      </c>
      <c r="G1656" s="4" t="s">
        <v>11</v>
      </c>
      <c r="H1656" s="4" t="s">
        <v>52</v>
      </c>
      <c r="I1656" s="4" t="s">
        <v>8</v>
      </c>
      <c r="J1656" s="4" t="s">
        <v>3</v>
      </c>
      <c r="K1656" s="4" t="s">
        <v>4</v>
      </c>
      <c r="L1656" s="4" t="s">
        <v>5</v>
      </c>
      <c r="M1656" s="8">
        <v>5</v>
      </c>
      <c r="N1656" s="5">
        <v>81.55</v>
      </c>
      <c r="O1656" s="6">
        <v>0.2</v>
      </c>
      <c r="P1656" s="5">
        <v>42.09</v>
      </c>
      <c r="Q1656" s="5">
        <f t="shared" si="100"/>
        <v>326.20000000000005</v>
      </c>
      <c r="R1656" s="5">
        <f t="shared" si="101"/>
        <v>210.45000000000002</v>
      </c>
      <c r="S1656" s="5">
        <f t="shared" si="102"/>
        <v>115.75000000000003</v>
      </c>
      <c r="T1656" s="7">
        <f t="shared" si="103"/>
        <v>0.3548436541998774</v>
      </c>
    </row>
    <row r="1657" spans="1:20" ht="15.6">
      <c r="A1657" s="2">
        <v>1267</v>
      </c>
      <c r="B1657" s="3">
        <v>46250</v>
      </c>
      <c r="C1657" s="17">
        <f>YEAR(SalesDataTable[[#This Row],[Order Date]])</f>
        <v>2026</v>
      </c>
      <c r="D1657" s="19" t="str">
        <f>"Q"&amp;ROUNDUP(MONTH(SalesDataTable[[#This Row],[Order Date]])/3,0)</f>
        <v>Q3</v>
      </c>
      <c r="E1657" s="17">
        <f>MONTH(SalesDataTable[[#This Row],[Order Date]])</f>
        <v>8</v>
      </c>
      <c r="F1657" s="19" t="str">
        <f>TEXT(SalesDataTable[[#This Row],[Order Date]],"MMM")</f>
        <v>Aug</v>
      </c>
      <c r="G1657" s="4" t="s">
        <v>6</v>
      </c>
      <c r="H1657" s="4" t="s">
        <v>43</v>
      </c>
      <c r="I1657" s="4" t="s">
        <v>19</v>
      </c>
      <c r="J1657" s="4" t="s">
        <v>13</v>
      </c>
      <c r="K1657" s="4" t="s">
        <v>23</v>
      </c>
      <c r="L1657" s="4" t="s">
        <v>40</v>
      </c>
      <c r="M1657" s="8">
        <v>2</v>
      </c>
      <c r="N1657" s="5">
        <v>83.56</v>
      </c>
      <c r="O1657" s="6">
        <v>0</v>
      </c>
      <c r="P1657" s="5">
        <v>39.119999999999997</v>
      </c>
      <c r="Q1657" s="5">
        <f t="shared" si="100"/>
        <v>167.12</v>
      </c>
      <c r="R1657" s="5">
        <f t="shared" si="101"/>
        <v>78.239999999999995</v>
      </c>
      <c r="S1657" s="5">
        <f t="shared" si="102"/>
        <v>88.88000000000001</v>
      </c>
      <c r="T1657" s="7">
        <f t="shared" si="103"/>
        <v>0.53183341311632359</v>
      </c>
    </row>
    <row r="1658" spans="1:20" ht="15.6">
      <c r="A1658" s="2">
        <v>1394</v>
      </c>
      <c r="B1658" s="3">
        <v>46250</v>
      </c>
      <c r="C1658" s="17">
        <f>YEAR(SalesDataTable[[#This Row],[Order Date]])</f>
        <v>2026</v>
      </c>
      <c r="D1658" s="19" t="str">
        <f>"Q"&amp;ROUNDUP(MONTH(SalesDataTable[[#This Row],[Order Date]])/3,0)</f>
        <v>Q3</v>
      </c>
      <c r="E1658" s="17">
        <f>MONTH(SalesDataTable[[#This Row],[Order Date]])</f>
        <v>8</v>
      </c>
      <c r="F1658" s="19" t="str">
        <f>TEXT(SalesDataTable[[#This Row],[Order Date]],"MMM")</f>
        <v>Aug</v>
      </c>
      <c r="G1658" s="4" t="s">
        <v>11</v>
      </c>
      <c r="H1658" s="4" t="s">
        <v>39</v>
      </c>
      <c r="I1658" s="4" t="s">
        <v>2</v>
      </c>
      <c r="J1658" s="4" t="s">
        <v>3</v>
      </c>
      <c r="K1658" s="4" t="s">
        <v>23</v>
      </c>
      <c r="L1658" s="4" t="s">
        <v>51</v>
      </c>
      <c r="M1658" s="8">
        <v>3</v>
      </c>
      <c r="N1658" s="5">
        <v>125.75</v>
      </c>
      <c r="O1658" s="6">
        <v>0</v>
      </c>
      <c r="P1658" s="5">
        <v>62.05</v>
      </c>
      <c r="Q1658" s="5">
        <f t="shared" si="100"/>
        <v>377.25</v>
      </c>
      <c r="R1658" s="5">
        <f t="shared" si="101"/>
        <v>186.14999999999998</v>
      </c>
      <c r="S1658" s="5">
        <f t="shared" si="102"/>
        <v>191.10000000000002</v>
      </c>
      <c r="T1658" s="7">
        <f t="shared" si="103"/>
        <v>0.50656063618290259</v>
      </c>
    </row>
    <row r="1659" spans="1:20" ht="15.6">
      <c r="A1659" s="2">
        <v>1652</v>
      </c>
      <c r="B1659" s="3">
        <v>46250</v>
      </c>
      <c r="C1659" s="17">
        <f>YEAR(SalesDataTable[[#This Row],[Order Date]])</f>
        <v>2026</v>
      </c>
      <c r="D1659" s="19" t="str">
        <f>"Q"&amp;ROUNDUP(MONTH(SalesDataTable[[#This Row],[Order Date]])/3,0)</f>
        <v>Q3</v>
      </c>
      <c r="E1659" s="17">
        <f>MONTH(SalesDataTable[[#This Row],[Order Date]])</f>
        <v>8</v>
      </c>
      <c r="F1659" s="19" t="str">
        <f>TEXT(SalesDataTable[[#This Row],[Order Date]],"MMM")</f>
        <v>Aug</v>
      </c>
      <c r="G1659" s="4" t="s">
        <v>0</v>
      </c>
      <c r="H1659" s="4" t="s">
        <v>1</v>
      </c>
      <c r="I1659" s="4" t="s">
        <v>2</v>
      </c>
      <c r="J1659" s="4" t="s">
        <v>3</v>
      </c>
      <c r="K1659" s="4" t="s">
        <v>14</v>
      </c>
      <c r="L1659" s="4" t="s">
        <v>15</v>
      </c>
      <c r="M1659" s="8">
        <v>1</v>
      </c>
      <c r="N1659" s="5">
        <v>35.619999999999997</v>
      </c>
      <c r="O1659" s="6">
        <v>0.1</v>
      </c>
      <c r="P1659" s="5">
        <v>13.55</v>
      </c>
      <c r="Q1659" s="5">
        <f t="shared" si="100"/>
        <v>32.058</v>
      </c>
      <c r="R1659" s="5">
        <f t="shared" si="101"/>
        <v>13.55</v>
      </c>
      <c r="S1659" s="5">
        <f t="shared" si="102"/>
        <v>18.507999999999999</v>
      </c>
      <c r="T1659" s="7">
        <f t="shared" si="103"/>
        <v>0.57732859192713204</v>
      </c>
    </row>
    <row r="1660" spans="1:20" ht="15.6">
      <c r="A1660" s="2">
        <v>2126</v>
      </c>
      <c r="B1660" s="3">
        <v>46250</v>
      </c>
      <c r="C1660" s="17">
        <f>YEAR(SalesDataTable[[#This Row],[Order Date]])</f>
        <v>2026</v>
      </c>
      <c r="D1660" s="19" t="str">
        <f>"Q"&amp;ROUNDUP(MONTH(SalesDataTable[[#This Row],[Order Date]])/3,0)</f>
        <v>Q3</v>
      </c>
      <c r="E1660" s="17">
        <f>MONTH(SalesDataTable[[#This Row],[Order Date]])</f>
        <v>8</v>
      </c>
      <c r="F1660" s="19" t="str">
        <f>TEXT(SalesDataTable[[#This Row],[Order Date]],"MMM")</f>
        <v>Aug</v>
      </c>
      <c r="G1660" s="4" t="s">
        <v>6</v>
      </c>
      <c r="H1660" s="4" t="s">
        <v>49</v>
      </c>
      <c r="I1660" s="4" t="s">
        <v>2</v>
      </c>
      <c r="J1660" s="4" t="s">
        <v>16</v>
      </c>
      <c r="K1660" s="4" t="s">
        <v>4</v>
      </c>
      <c r="L1660" s="4" t="s">
        <v>30</v>
      </c>
      <c r="M1660" s="8">
        <v>2</v>
      </c>
      <c r="N1660" s="5">
        <v>104.02</v>
      </c>
      <c r="O1660" s="6">
        <v>0</v>
      </c>
      <c r="P1660" s="5">
        <v>50.26</v>
      </c>
      <c r="Q1660" s="5">
        <f t="shared" si="100"/>
        <v>208.04</v>
      </c>
      <c r="R1660" s="5">
        <f t="shared" si="101"/>
        <v>100.52</v>
      </c>
      <c r="S1660" s="5">
        <f t="shared" si="102"/>
        <v>107.52</v>
      </c>
      <c r="T1660" s="7">
        <f t="shared" si="103"/>
        <v>0.51682368775235532</v>
      </c>
    </row>
    <row r="1661" spans="1:20" ht="15.6">
      <c r="A1661" s="2">
        <v>2282</v>
      </c>
      <c r="B1661" s="3">
        <v>46250</v>
      </c>
      <c r="C1661" s="17">
        <f>YEAR(SalesDataTable[[#This Row],[Order Date]])</f>
        <v>2026</v>
      </c>
      <c r="D1661" s="19" t="str">
        <f>"Q"&amp;ROUNDUP(MONTH(SalesDataTable[[#This Row],[Order Date]])/3,0)</f>
        <v>Q3</v>
      </c>
      <c r="E1661" s="17">
        <f>MONTH(SalesDataTable[[#This Row],[Order Date]])</f>
        <v>8</v>
      </c>
      <c r="F1661" s="19" t="str">
        <f>TEXT(SalesDataTable[[#This Row],[Order Date]],"MMM")</f>
        <v>Aug</v>
      </c>
      <c r="G1661" s="4" t="s">
        <v>6</v>
      </c>
      <c r="H1661" s="4" t="s">
        <v>27</v>
      </c>
      <c r="I1661" s="4" t="s">
        <v>8</v>
      </c>
      <c r="J1661" s="4" t="s">
        <v>16</v>
      </c>
      <c r="K1661" s="4" t="s">
        <v>9</v>
      </c>
      <c r="L1661" s="4" t="s">
        <v>10</v>
      </c>
      <c r="M1661" s="8">
        <v>8</v>
      </c>
      <c r="N1661" s="5">
        <v>92.71</v>
      </c>
      <c r="O1661" s="6">
        <v>0.1</v>
      </c>
      <c r="P1661" s="5">
        <v>44.83</v>
      </c>
      <c r="Q1661" s="5">
        <f t="shared" si="100"/>
        <v>667.51199999999994</v>
      </c>
      <c r="R1661" s="5">
        <f t="shared" si="101"/>
        <v>358.64</v>
      </c>
      <c r="S1661" s="5">
        <f t="shared" si="102"/>
        <v>308.87199999999996</v>
      </c>
      <c r="T1661" s="7">
        <f t="shared" si="103"/>
        <v>0.46272126943036229</v>
      </c>
    </row>
    <row r="1662" spans="1:20" ht="15.6">
      <c r="A1662" s="2">
        <v>2426</v>
      </c>
      <c r="B1662" s="3">
        <v>46250</v>
      </c>
      <c r="C1662" s="17">
        <f>YEAR(SalesDataTable[[#This Row],[Order Date]])</f>
        <v>2026</v>
      </c>
      <c r="D1662" s="19" t="str">
        <f>"Q"&amp;ROUNDUP(MONTH(SalesDataTable[[#This Row],[Order Date]])/3,0)</f>
        <v>Q3</v>
      </c>
      <c r="E1662" s="17">
        <f>MONTH(SalesDataTable[[#This Row],[Order Date]])</f>
        <v>8</v>
      </c>
      <c r="F1662" s="19" t="str">
        <f>TEXT(SalesDataTable[[#This Row],[Order Date]],"MMM")</f>
        <v>Aug</v>
      </c>
      <c r="G1662" s="4" t="s">
        <v>6</v>
      </c>
      <c r="H1662" s="4" t="s">
        <v>43</v>
      </c>
      <c r="I1662" s="4" t="s">
        <v>2</v>
      </c>
      <c r="J1662" s="4" t="s">
        <v>13</v>
      </c>
      <c r="K1662" s="4" t="s">
        <v>9</v>
      </c>
      <c r="L1662" s="4" t="s">
        <v>10</v>
      </c>
      <c r="M1662" s="8">
        <v>1</v>
      </c>
      <c r="N1662" s="5">
        <v>90.58</v>
      </c>
      <c r="O1662" s="6">
        <v>0</v>
      </c>
      <c r="P1662" s="5">
        <v>44.53</v>
      </c>
      <c r="Q1662" s="5">
        <f t="shared" si="100"/>
        <v>90.58</v>
      </c>
      <c r="R1662" s="5">
        <f t="shared" si="101"/>
        <v>44.53</v>
      </c>
      <c r="S1662" s="5">
        <f t="shared" si="102"/>
        <v>46.05</v>
      </c>
      <c r="T1662" s="7">
        <f t="shared" si="103"/>
        <v>0.50839037315080593</v>
      </c>
    </row>
    <row r="1663" spans="1:20" ht="15.6">
      <c r="A1663" s="2">
        <v>2534</v>
      </c>
      <c r="B1663" s="3">
        <v>46250</v>
      </c>
      <c r="C1663" s="17">
        <f>YEAR(SalesDataTable[[#This Row],[Order Date]])</f>
        <v>2026</v>
      </c>
      <c r="D1663" s="19" t="str">
        <f>"Q"&amp;ROUNDUP(MONTH(SalesDataTable[[#This Row],[Order Date]])/3,0)</f>
        <v>Q3</v>
      </c>
      <c r="E1663" s="17">
        <f>MONTH(SalesDataTable[[#This Row],[Order Date]])</f>
        <v>8</v>
      </c>
      <c r="F1663" s="19" t="str">
        <f>TEXT(SalesDataTable[[#This Row],[Order Date]],"MMM")</f>
        <v>Aug</v>
      </c>
      <c r="G1663" s="4" t="s">
        <v>6</v>
      </c>
      <c r="H1663" s="4" t="s">
        <v>49</v>
      </c>
      <c r="I1663" s="4" t="s">
        <v>2</v>
      </c>
      <c r="J1663" s="4" t="s">
        <v>13</v>
      </c>
      <c r="K1663" s="4" t="s">
        <v>23</v>
      </c>
      <c r="L1663" s="4" t="s">
        <v>51</v>
      </c>
      <c r="M1663" s="8">
        <v>1</v>
      </c>
      <c r="N1663" s="5">
        <v>120.22</v>
      </c>
      <c r="O1663" s="6">
        <v>0</v>
      </c>
      <c r="P1663" s="5">
        <v>62.31</v>
      </c>
      <c r="Q1663" s="5">
        <f t="shared" si="100"/>
        <v>120.22</v>
      </c>
      <c r="R1663" s="5">
        <f t="shared" si="101"/>
        <v>62.31</v>
      </c>
      <c r="S1663" s="5">
        <f t="shared" si="102"/>
        <v>57.91</v>
      </c>
      <c r="T1663" s="7">
        <f t="shared" si="103"/>
        <v>0.48170021627017134</v>
      </c>
    </row>
    <row r="1664" spans="1:20" ht="15.6">
      <c r="A1664" s="2">
        <v>2948</v>
      </c>
      <c r="B1664" s="3">
        <v>46250</v>
      </c>
      <c r="C1664" s="17">
        <f>YEAR(SalesDataTable[[#This Row],[Order Date]])</f>
        <v>2026</v>
      </c>
      <c r="D1664" s="19" t="str">
        <f>"Q"&amp;ROUNDUP(MONTH(SalesDataTable[[#This Row],[Order Date]])/3,0)</f>
        <v>Q3</v>
      </c>
      <c r="E1664" s="17">
        <f>MONTH(SalesDataTable[[#This Row],[Order Date]])</f>
        <v>8</v>
      </c>
      <c r="F1664" s="19" t="str">
        <f>TEXT(SalesDataTable[[#This Row],[Order Date]],"MMM")</f>
        <v>Aug</v>
      </c>
      <c r="G1664" s="4" t="s">
        <v>11</v>
      </c>
      <c r="H1664" s="4" t="s">
        <v>12</v>
      </c>
      <c r="I1664" s="4" t="s">
        <v>19</v>
      </c>
      <c r="J1664" s="4" t="s">
        <v>13</v>
      </c>
      <c r="K1664" s="4" t="s">
        <v>14</v>
      </c>
      <c r="L1664" s="4" t="s">
        <v>15</v>
      </c>
      <c r="M1664" s="8">
        <v>3</v>
      </c>
      <c r="N1664" s="5">
        <v>36.35</v>
      </c>
      <c r="O1664" s="6">
        <v>0</v>
      </c>
      <c r="P1664" s="5">
        <v>13.42</v>
      </c>
      <c r="Q1664" s="5">
        <f t="shared" si="100"/>
        <v>109.05000000000001</v>
      </c>
      <c r="R1664" s="5">
        <f t="shared" si="101"/>
        <v>40.26</v>
      </c>
      <c r="S1664" s="5">
        <f t="shared" si="102"/>
        <v>68.79000000000002</v>
      </c>
      <c r="T1664" s="7">
        <f t="shared" si="103"/>
        <v>0.63081155433287495</v>
      </c>
    </row>
    <row r="1665" spans="1:20" ht="15.6">
      <c r="A1665" s="2">
        <v>3141</v>
      </c>
      <c r="B1665" s="3">
        <v>46250</v>
      </c>
      <c r="C1665" s="17">
        <f>YEAR(SalesDataTable[[#This Row],[Order Date]])</f>
        <v>2026</v>
      </c>
      <c r="D1665" s="19" t="str">
        <f>"Q"&amp;ROUNDUP(MONTH(SalesDataTable[[#This Row],[Order Date]])/3,0)</f>
        <v>Q3</v>
      </c>
      <c r="E1665" s="17">
        <f>MONTH(SalesDataTable[[#This Row],[Order Date]])</f>
        <v>8</v>
      </c>
      <c r="F1665" s="19" t="str">
        <f>TEXT(SalesDataTable[[#This Row],[Order Date]],"MMM")</f>
        <v>Aug</v>
      </c>
      <c r="G1665" s="4" t="s">
        <v>6</v>
      </c>
      <c r="H1665" s="4" t="s">
        <v>43</v>
      </c>
      <c r="I1665" s="4" t="s">
        <v>28</v>
      </c>
      <c r="J1665" s="4" t="s">
        <v>3</v>
      </c>
      <c r="K1665" s="4" t="s">
        <v>23</v>
      </c>
      <c r="L1665" s="4" t="s">
        <v>29</v>
      </c>
      <c r="M1665" s="8">
        <v>2</v>
      </c>
      <c r="N1665" s="5">
        <v>195.28</v>
      </c>
      <c r="O1665" s="6">
        <v>0</v>
      </c>
      <c r="P1665" s="5">
        <v>102.24</v>
      </c>
      <c r="Q1665" s="5">
        <f t="shared" si="100"/>
        <v>390.56</v>
      </c>
      <c r="R1665" s="5">
        <f t="shared" si="101"/>
        <v>204.48</v>
      </c>
      <c r="S1665" s="5">
        <f t="shared" si="102"/>
        <v>186.08</v>
      </c>
      <c r="T1665" s="7">
        <f t="shared" si="103"/>
        <v>0.4764440802949611</v>
      </c>
    </row>
    <row r="1666" spans="1:20" ht="15.6">
      <c r="A1666" s="2">
        <v>3935</v>
      </c>
      <c r="B1666" s="3">
        <v>46250</v>
      </c>
      <c r="C1666" s="17">
        <f>YEAR(SalesDataTable[[#This Row],[Order Date]])</f>
        <v>2026</v>
      </c>
      <c r="D1666" s="19" t="str">
        <f>"Q"&amp;ROUNDUP(MONTH(SalesDataTable[[#This Row],[Order Date]])/3,0)</f>
        <v>Q3</v>
      </c>
      <c r="E1666" s="17">
        <f>MONTH(SalesDataTable[[#This Row],[Order Date]])</f>
        <v>8</v>
      </c>
      <c r="F1666" s="19" t="str">
        <f>TEXT(SalesDataTable[[#This Row],[Order Date]],"MMM")</f>
        <v>Aug</v>
      </c>
      <c r="G1666" s="4" t="s">
        <v>11</v>
      </c>
      <c r="H1666" s="4" t="s">
        <v>52</v>
      </c>
      <c r="I1666" s="4" t="s">
        <v>28</v>
      </c>
      <c r="J1666" s="4" t="s">
        <v>3</v>
      </c>
      <c r="K1666" s="4" t="s">
        <v>14</v>
      </c>
      <c r="L1666" s="4" t="s">
        <v>32</v>
      </c>
      <c r="M1666" s="8">
        <v>4</v>
      </c>
      <c r="N1666" s="5">
        <v>46.05</v>
      </c>
      <c r="O1666" s="6">
        <v>0</v>
      </c>
      <c r="P1666" s="5">
        <v>18.75</v>
      </c>
      <c r="Q1666" s="5">
        <f t="shared" ref="Q1666:Q1729" si="104">M1666*N1666*(1-O1666)</f>
        <v>184.2</v>
      </c>
      <c r="R1666" s="5">
        <f t="shared" ref="R1666:R1729" si="105">M1666*P1666</f>
        <v>75</v>
      </c>
      <c r="S1666" s="5">
        <f t="shared" ref="S1666:S1729" si="106">Q1666-R1666</f>
        <v>109.19999999999999</v>
      </c>
      <c r="T1666" s="7">
        <f t="shared" ref="T1666:T1729" si="107">IFERROR(S1666/Q1666,0)</f>
        <v>0.5928338762214983</v>
      </c>
    </row>
    <row r="1667" spans="1:20" ht="15.6">
      <c r="A1667" s="2">
        <v>4636</v>
      </c>
      <c r="B1667" s="3">
        <v>46250</v>
      </c>
      <c r="C1667" s="17">
        <f>YEAR(SalesDataTable[[#This Row],[Order Date]])</f>
        <v>2026</v>
      </c>
      <c r="D1667" s="19" t="str">
        <f>"Q"&amp;ROUNDUP(MONTH(SalesDataTable[[#This Row],[Order Date]])/3,0)</f>
        <v>Q3</v>
      </c>
      <c r="E1667" s="17">
        <f>MONTH(SalesDataTable[[#This Row],[Order Date]])</f>
        <v>8</v>
      </c>
      <c r="F1667" s="19" t="str">
        <f>TEXT(SalesDataTable[[#This Row],[Order Date]],"MMM")</f>
        <v>Aug</v>
      </c>
      <c r="G1667" s="4" t="s">
        <v>0</v>
      </c>
      <c r="H1667" s="4" t="s">
        <v>1</v>
      </c>
      <c r="I1667" s="4" t="s">
        <v>19</v>
      </c>
      <c r="J1667" s="4" t="s">
        <v>3</v>
      </c>
      <c r="K1667" s="4" t="s">
        <v>23</v>
      </c>
      <c r="L1667" s="4" t="s">
        <v>40</v>
      </c>
      <c r="M1667" s="8">
        <v>1</v>
      </c>
      <c r="N1667" s="5">
        <v>81.040000000000006</v>
      </c>
      <c r="O1667" s="6">
        <v>0.1</v>
      </c>
      <c r="P1667" s="5">
        <v>39.29</v>
      </c>
      <c r="Q1667" s="5">
        <f t="shared" si="104"/>
        <v>72.936000000000007</v>
      </c>
      <c r="R1667" s="5">
        <f t="shared" si="105"/>
        <v>39.29</v>
      </c>
      <c r="S1667" s="5">
        <f t="shared" si="106"/>
        <v>33.646000000000008</v>
      </c>
      <c r="T1667" s="7">
        <f t="shared" si="107"/>
        <v>0.46130854447735009</v>
      </c>
    </row>
    <row r="1668" spans="1:20" ht="15.6">
      <c r="A1668" s="2">
        <v>4895</v>
      </c>
      <c r="B1668" s="3">
        <v>46250</v>
      </c>
      <c r="C1668" s="17">
        <f>YEAR(SalesDataTable[[#This Row],[Order Date]])</f>
        <v>2026</v>
      </c>
      <c r="D1668" s="19" t="str">
        <f>"Q"&amp;ROUNDUP(MONTH(SalesDataTable[[#This Row],[Order Date]])/3,0)</f>
        <v>Q3</v>
      </c>
      <c r="E1668" s="17">
        <f>MONTH(SalesDataTable[[#This Row],[Order Date]])</f>
        <v>8</v>
      </c>
      <c r="F1668" s="19" t="str">
        <f>TEXT(SalesDataTable[[#This Row],[Order Date]],"MMM")</f>
        <v>Aug</v>
      </c>
      <c r="G1668" s="4" t="s">
        <v>0</v>
      </c>
      <c r="H1668" s="4" t="s">
        <v>50</v>
      </c>
      <c r="I1668" s="4" t="s">
        <v>19</v>
      </c>
      <c r="J1668" s="4" t="s">
        <v>16</v>
      </c>
      <c r="K1668" s="4" t="s">
        <v>23</v>
      </c>
      <c r="L1668" s="4" t="s">
        <v>29</v>
      </c>
      <c r="M1668" s="8">
        <v>1</v>
      </c>
      <c r="N1668" s="5">
        <v>191.12</v>
      </c>
      <c r="O1668" s="6">
        <v>0.05</v>
      </c>
      <c r="P1668" s="5">
        <v>106.14</v>
      </c>
      <c r="Q1668" s="5">
        <f t="shared" si="104"/>
        <v>181.56399999999999</v>
      </c>
      <c r="R1668" s="5">
        <f t="shared" si="105"/>
        <v>106.14</v>
      </c>
      <c r="S1668" s="5">
        <f t="shared" si="106"/>
        <v>75.423999999999992</v>
      </c>
      <c r="T1668" s="7">
        <f t="shared" si="107"/>
        <v>0.41541274702033443</v>
      </c>
    </row>
    <row r="1669" spans="1:20" ht="15.6">
      <c r="A1669" s="2">
        <v>5029</v>
      </c>
      <c r="B1669" s="3">
        <v>46250</v>
      </c>
      <c r="C1669" s="17">
        <f>YEAR(SalesDataTable[[#This Row],[Order Date]])</f>
        <v>2026</v>
      </c>
      <c r="D1669" s="19" t="str">
        <f>"Q"&amp;ROUNDUP(MONTH(SalesDataTable[[#This Row],[Order Date]])/3,0)</f>
        <v>Q3</v>
      </c>
      <c r="E1669" s="17">
        <f>MONTH(SalesDataTable[[#This Row],[Order Date]])</f>
        <v>8</v>
      </c>
      <c r="F1669" s="19" t="str">
        <f>TEXT(SalesDataTable[[#This Row],[Order Date]],"MMM")</f>
        <v>Aug</v>
      </c>
      <c r="G1669" s="4" t="s">
        <v>0</v>
      </c>
      <c r="H1669" s="4" t="s">
        <v>50</v>
      </c>
      <c r="I1669" s="4" t="s">
        <v>2</v>
      </c>
      <c r="J1669" s="4" t="s">
        <v>13</v>
      </c>
      <c r="K1669" s="4" t="s">
        <v>9</v>
      </c>
      <c r="L1669" s="4" t="s">
        <v>37</v>
      </c>
      <c r="M1669" s="8">
        <v>1</v>
      </c>
      <c r="N1669" s="5">
        <v>156.19</v>
      </c>
      <c r="O1669" s="6">
        <v>0</v>
      </c>
      <c r="P1669" s="5">
        <v>79.239999999999995</v>
      </c>
      <c r="Q1669" s="5">
        <f t="shared" si="104"/>
        <v>156.19</v>
      </c>
      <c r="R1669" s="5">
        <f t="shared" si="105"/>
        <v>79.239999999999995</v>
      </c>
      <c r="S1669" s="5">
        <f t="shared" si="106"/>
        <v>76.95</v>
      </c>
      <c r="T1669" s="7">
        <f t="shared" si="107"/>
        <v>0.49266918496702738</v>
      </c>
    </row>
    <row r="1670" spans="1:20" ht="15.6">
      <c r="A1670" s="2">
        <v>1965</v>
      </c>
      <c r="B1670" s="3">
        <v>46251</v>
      </c>
      <c r="C1670" s="17">
        <f>YEAR(SalesDataTable[[#This Row],[Order Date]])</f>
        <v>2026</v>
      </c>
      <c r="D1670" s="19" t="str">
        <f>"Q"&amp;ROUNDUP(MONTH(SalesDataTable[[#This Row],[Order Date]])/3,0)</f>
        <v>Q3</v>
      </c>
      <c r="E1670" s="17">
        <f>MONTH(SalesDataTable[[#This Row],[Order Date]])</f>
        <v>8</v>
      </c>
      <c r="F1670" s="19" t="str">
        <f>TEXT(SalesDataTable[[#This Row],[Order Date]],"MMM")</f>
        <v>Aug</v>
      </c>
      <c r="G1670" s="4" t="s">
        <v>6</v>
      </c>
      <c r="H1670" s="4" t="s">
        <v>41</v>
      </c>
      <c r="I1670" s="4" t="s">
        <v>2</v>
      </c>
      <c r="J1670" s="4" t="s">
        <v>3</v>
      </c>
      <c r="K1670" s="4" t="s">
        <v>14</v>
      </c>
      <c r="L1670" s="4" t="s">
        <v>15</v>
      </c>
      <c r="M1670" s="8">
        <v>4</v>
      </c>
      <c r="N1670" s="5">
        <v>36.93</v>
      </c>
      <c r="O1670" s="6">
        <v>0</v>
      </c>
      <c r="P1670" s="5">
        <v>13.36</v>
      </c>
      <c r="Q1670" s="5">
        <f t="shared" si="104"/>
        <v>147.72</v>
      </c>
      <c r="R1670" s="5">
        <f t="shared" si="105"/>
        <v>53.44</v>
      </c>
      <c r="S1670" s="5">
        <f t="shared" si="106"/>
        <v>94.28</v>
      </c>
      <c r="T1670" s="7">
        <f t="shared" si="107"/>
        <v>0.63823449769834828</v>
      </c>
    </row>
    <row r="1671" spans="1:20" ht="15.6">
      <c r="A1671" s="2">
        <v>3647</v>
      </c>
      <c r="B1671" s="3">
        <v>46251</v>
      </c>
      <c r="C1671" s="17">
        <f>YEAR(SalesDataTable[[#This Row],[Order Date]])</f>
        <v>2026</v>
      </c>
      <c r="D1671" s="19" t="str">
        <f>"Q"&amp;ROUNDUP(MONTH(SalesDataTable[[#This Row],[Order Date]])/3,0)</f>
        <v>Q3</v>
      </c>
      <c r="E1671" s="17">
        <f>MONTH(SalesDataTable[[#This Row],[Order Date]])</f>
        <v>8</v>
      </c>
      <c r="F1671" s="19" t="str">
        <f>TEXT(SalesDataTable[[#This Row],[Order Date]],"MMM")</f>
        <v>Aug</v>
      </c>
      <c r="G1671" s="4" t="s">
        <v>6</v>
      </c>
      <c r="H1671" s="4" t="s">
        <v>43</v>
      </c>
      <c r="I1671" s="4" t="s">
        <v>19</v>
      </c>
      <c r="J1671" s="4" t="s">
        <v>3</v>
      </c>
      <c r="K1671" s="4" t="s">
        <v>4</v>
      </c>
      <c r="L1671" s="4" t="s">
        <v>30</v>
      </c>
      <c r="M1671" s="8">
        <v>3</v>
      </c>
      <c r="N1671" s="5">
        <v>104.96</v>
      </c>
      <c r="O1671" s="6">
        <v>0.05</v>
      </c>
      <c r="P1671" s="5">
        <v>51.66</v>
      </c>
      <c r="Q1671" s="5">
        <f t="shared" si="104"/>
        <v>299.13599999999997</v>
      </c>
      <c r="R1671" s="5">
        <f t="shared" si="105"/>
        <v>154.97999999999999</v>
      </c>
      <c r="S1671" s="5">
        <f t="shared" si="106"/>
        <v>144.15599999999998</v>
      </c>
      <c r="T1671" s="7">
        <f t="shared" si="107"/>
        <v>0.48190789473684209</v>
      </c>
    </row>
    <row r="1672" spans="1:20" ht="15.6">
      <c r="A1672" s="2">
        <v>3918</v>
      </c>
      <c r="B1672" s="3">
        <v>46251</v>
      </c>
      <c r="C1672" s="17">
        <f>YEAR(SalesDataTable[[#This Row],[Order Date]])</f>
        <v>2026</v>
      </c>
      <c r="D1672" s="19" t="str">
        <f>"Q"&amp;ROUNDUP(MONTH(SalesDataTable[[#This Row],[Order Date]])/3,0)</f>
        <v>Q3</v>
      </c>
      <c r="E1672" s="17">
        <f>MONTH(SalesDataTable[[#This Row],[Order Date]])</f>
        <v>8</v>
      </c>
      <c r="F1672" s="19" t="str">
        <f>TEXT(SalesDataTable[[#This Row],[Order Date]],"MMM")</f>
        <v>Aug</v>
      </c>
      <c r="G1672" s="4" t="s">
        <v>6</v>
      </c>
      <c r="H1672" s="4" t="s">
        <v>7</v>
      </c>
      <c r="I1672" s="4" t="s">
        <v>28</v>
      </c>
      <c r="J1672" s="4" t="s">
        <v>13</v>
      </c>
      <c r="K1672" s="4" t="s">
        <v>14</v>
      </c>
      <c r="L1672" s="4" t="s">
        <v>48</v>
      </c>
      <c r="M1672" s="8">
        <v>3</v>
      </c>
      <c r="N1672" s="5">
        <v>168.51</v>
      </c>
      <c r="O1672" s="6">
        <v>0</v>
      </c>
      <c r="P1672" s="5">
        <v>85.34</v>
      </c>
      <c r="Q1672" s="5">
        <f t="shared" si="104"/>
        <v>505.53</v>
      </c>
      <c r="R1672" s="5">
        <f t="shared" si="105"/>
        <v>256.02</v>
      </c>
      <c r="S1672" s="5">
        <f t="shared" si="106"/>
        <v>249.51</v>
      </c>
      <c r="T1672" s="7">
        <f t="shared" si="107"/>
        <v>0.49356121298439265</v>
      </c>
    </row>
    <row r="1673" spans="1:20" ht="15.6">
      <c r="A1673" s="2">
        <v>4256</v>
      </c>
      <c r="B1673" s="3">
        <v>46251</v>
      </c>
      <c r="C1673" s="17">
        <f>YEAR(SalesDataTable[[#This Row],[Order Date]])</f>
        <v>2026</v>
      </c>
      <c r="D1673" s="19" t="str">
        <f>"Q"&amp;ROUNDUP(MONTH(SalesDataTable[[#This Row],[Order Date]])/3,0)</f>
        <v>Q3</v>
      </c>
      <c r="E1673" s="17">
        <f>MONTH(SalesDataTable[[#This Row],[Order Date]])</f>
        <v>8</v>
      </c>
      <c r="F1673" s="19" t="str">
        <f>TEXT(SalesDataTable[[#This Row],[Order Date]],"MMM")</f>
        <v>Aug</v>
      </c>
      <c r="G1673" s="4" t="s">
        <v>6</v>
      </c>
      <c r="H1673" s="4" t="s">
        <v>43</v>
      </c>
      <c r="I1673" s="4" t="s">
        <v>19</v>
      </c>
      <c r="J1673" s="4" t="s">
        <v>13</v>
      </c>
      <c r="K1673" s="4" t="s">
        <v>14</v>
      </c>
      <c r="L1673" s="4" t="s">
        <v>32</v>
      </c>
      <c r="M1673" s="8">
        <v>1</v>
      </c>
      <c r="N1673" s="5">
        <v>46.44</v>
      </c>
      <c r="O1673" s="6">
        <v>0.05</v>
      </c>
      <c r="P1673" s="5">
        <v>18.59</v>
      </c>
      <c r="Q1673" s="5">
        <f t="shared" si="104"/>
        <v>44.117999999999995</v>
      </c>
      <c r="R1673" s="5">
        <f t="shared" si="105"/>
        <v>18.59</v>
      </c>
      <c r="S1673" s="5">
        <f t="shared" si="106"/>
        <v>25.527999999999995</v>
      </c>
      <c r="T1673" s="7">
        <f t="shared" si="107"/>
        <v>0.57863003762636556</v>
      </c>
    </row>
    <row r="1674" spans="1:20" ht="15.6">
      <c r="A1674" s="2">
        <v>5087</v>
      </c>
      <c r="B1674" s="3">
        <v>46251</v>
      </c>
      <c r="C1674" s="17">
        <f>YEAR(SalesDataTable[[#This Row],[Order Date]])</f>
        <v>2026</v>
      </c>
      <c r="D1674" s="19" t="str">
        <f>"Q"&amp;ROUNDUP(MONTH(SalesDataTable[[#This Row],[Order Date]])/3,0)</f>
        <v>Q3</v>
      </c>
      <c r="E1674" s="17">
        <f>MONTH(SalesDataTable[[#This Row],[Order Date]])</f>
        <v>8</v>
      </c>
      <c r="F1674" s="19" t="str">
        <f>TEXT(SalesDataTable[[#This Row],[Order Date]],"MMM")</f>
        <v>Aug</v>
      </c>
      <c r="G1674" s="4" t="s">
        <v>0</v>
      </c>
      <c r="H1674" s="4" t="s">
        <v>1</v>
      </c>
      <c r="I1674" s="4" t="s">
        <v>2</v>
      </c>
      <c r="J1674" s="4" t="s">
        <v>13</v>
      </c>
      <c r="K1674" s="4" t="s">
        <v>9</v>
      </c>
      <c r="L1674" s="4" t="s">
        <v>46</v>
      </c>
      <c r="M1674" s="8">
        <v>1</v>
      </c>
      <c r="N1674" s="5">
        <v>69.900000000000006</v>
      </c>
      <c r="O1674" s="6">
        <v>0.1</v>
      </c>
      <c r="P1674" s="5">
        <v>31.43</v>
      </c>
      <c r="Q1674" s="5">
        <f t="shared" si="104"/>
        <v>62.910000000000004</v>
      </c>
      <c r="R1674" s="5">
        <f t="shared" si="105"/>
        <v>31.43</v>
      </c>
      <c r="S1674" s="5">
        <f t="shared" si="106"/>
        <v>31.480000000000004</v>
      </c>
      <c r="T1674" s="7">
        <f t="shared" si="107"/>
        <v>0.50039739310125575</v>
      </c>
    </row>
    <row r="1675" spans="1:20" ht="15.6">
      <c r="A1675" s="2">
        <v>1921</v>
      </c>
      <c r="B1675" s="3">
        <v>46252</v>
      </c>
      <c r="C1675" s="17">
        <f>YEAR(SalesDataTable[[#This Row],[Order Date]])</f>
        <v>2026</v>
      </c>
      <c r="D1675" s="19" t="str">
        <f>"Q"&amp;ROUNDUP(MONTH(SalesDataTable[[#This Row],[Order Date]])/3,0)</f>
        <v>Q3</v>
      </c>
      <c r="E1675" s="17">
        <f>MONTH(SalesDataTable[[#This Row],[Order Date]])</f>
        <v>8</v>
      </c>
      <c r="F1675" s="19" t="str">
        <f>TEXT(SalesDataTable[[#This Row],[Order Date]],"MMM")</f>
        <v>Aug</v>
      </c>
      <c r="G1675" s="4" t="s">
        <v>20</v>
      </c>
      <c r="H1675" s="4" t="s">
        <v>47</v>
      </c>
      <c r="I1675" s="4" t="s">
        <v>2</v>
      </c>
      <c r="J1675" s="4" t="s">
        <v>13</v>
      </c>
      <c r="K1675" s="4" t="s">
        <v>4</v>
      </c>
      <c r="L1675" s="4" t="s">
        <v>26</v>
      </c>
      <c r="M1675" s="8">
        <v>2</v>
      </c>
      <c r="N1675" s="5">
        <v>39.83</v>
      </c>
      <c r="O1675" s="6">
        <v>0</v>
      </c>
      <c r="P1675" s="5">
        <v>17.18</v>
      </c>
      <c r="Q1675" s="5">
        <f t="shared" si="104"/>
        <v>79.66</v>
      </c>
      <c r="R1675" s="5">
        <f t="shared" si="105"/>
        <v>34.36</v>
      </c>
      <c r="S1675" s="5">
        <f t="shared" si="106"/>
        <v>45.3</v>
      </c>
      <c r="T1675" s="7">
        <f t="shared" si="107"/>
        <v>0.56866683404468987</v>
      </c>
    </row>
    <row r="1676" spans="1:20" ht="15.6">
      <c r="A1676" s="2">
        <v>1966</v>
      </c>
      <c r="B1676" s="3">
        <v>46252</v>
      </c>
      <c r="C1676" s="17">
        <f>YEAR(SalesDataTable[[#This Row],[Order Date]])</f>
        <v>2026</v>
      </c>
      <c r="D1676" s="19" t="str">
        <f>"Q"&amp;ROUNDUP(MONTH(SalesDataTable[[#This Row],[Order Date]])/3,0)</f>
        <v>Q3</v>
      </c>
      <c r="E1676" s="17">
        <f>MONTH(SalesDataTable[[#This Row],[Order Date]])</f>
        <v>8</v>
      </c>
      <c r="F1676" s="19" t="str">
        <f>TEXT(SalesDataTable[[#This Row],[Order Date]],"MMM")</f>
        <v>Aug</v>
      </c>
      <c r="G1676" s="4" t="s">
        <v>0</v>
      </c>
      <c r="H1676" s="4" t="s">
        <v>36</v>
      </c>
      <c r="I1676" s="4" t="s">
        <v>2</v>
      </c>
      <c r="J1676" s="4" t="s">
        <v>13</v>
      </c>
      <c r="K1676" s="4" t="s">
        <v>14</v>
      </c>
      <c r="L1676" s="4" t="s">
        <v>15</v>
      </c>
      <c r="M1676" s="8">
        <v>2</v>
      </c>
      <c r="N1676" s="5">
        <v>36.020000000000003</v>
      </c>
      <c r="O1676" s="6">
        <v>0</v>
      </c>
      <c r="P1676" s="5">
        <v>13.87</v>
      </c>
      <c r="Q1676" s="5">
        <f t="shared" si="104"/>
        <v>72.040000000000006</v>
      </c>
      <c r="R1676" s="5">
        <f t="shared" si="105"/>
        <v>27.74</v>
      </c>
      <c r="S1676" s="5">
        <f t="shared" si="106"/>
        <v>44.300000000000011</v>
      </c>
      <c r="T1676" s="7">
        <f t="shared" si="107"/>
        <v>0.61493614658523055</v>
      </c>
    </row>
    <row r="1677" spans="1:20" ht="15.6">
      <c r="A1677" s="2">
        <v>2431</v>
      </c>
      <c r="B1677" s="3">
        <v>46252</v>
      </c>
      <c r="C1677" s="17">
        <f>YEAR(SalesDataTable[[#This Row],[Order Date]])</f>
        <v>2026</v>
      </c>
      <c r="D1677" s="19" t="str">
        <f>"Q"&amp;ROUNDUP(MONTH(SalesDataTable[[#This Row],[Order Date]])/3,0)</f>
        <v>Q3</v>
      </c>
      <c r="E1677" s="17">
        <f>MONTH(SalesDataTable[[#This Row],[Order Date]])</f>
        <v>8</v>
      </c>
      <c r="F1677" s="19" t="str">
        <f>TEXT(SalesDataTable[[#This Row],[Order Date]],"MMM")</f>
        <v>Aug</v>
      </c>
      <c r="G1677" s="4" t="s">
        <v>0</v>
      </c>
      <c r="H1677" s="4" t="s">
        <v>50</v>
      </c>
      <c r="I1677" s="4" t="s">
        <v>28</v>
      </c>
      <c r="J1677" s="4" t="s">
        <v>16</v>
      </c>
      <c r="K1677" s="4" t="s">
        <v>34</v>
      </c>
      <c r="L1677" s="4" t="s">
        <v>38</v>
      </c>
      <c r="M1677" s="8">
        <v>3</v>
      </c>
      <c r="N1677" s="5">
        <v>125.31</v>
      </c>
      <c r="O1677" s="6">
        <v>0</v>
      </c>
      <c r="P1677" s="5">
        <v>67.64</v>
      </c>
      <c r="Q1677" s="5">
        <f t="shared" si="104"/>
        <v>375.93</v>
      </c>
      <c r="R1677" s="5">
        <f t="shared" si="105"/>
        <v>202.92000000000002</v>
      </c>
      <c r="S1677" s="5">
        <f t="shared" si="106"/>
        <v>173.01</v>
      </c>
      <c r="T1677" s="7">
        <f t="shared" si="107"/>
        <v>0.46021865772883247</v>
      </c>
    </row>
    <row r="1678" spans="1:20" ht="15.6">
      <c r="A1678" s="2">
        <v>3676</v>
      </c>
      <c r="B1678" s="3">
        <v>46252</v>
      </c>
      <c r="C1678" s="17">
        <f>YEAR(SalesDataTable[[#This Row],[Order Date]])</f>
        <v>2026</v>
      </c>
      <c r="D1678" s="19" t="str">
        <f>"Q"&amp;ROUNDUP(MONTH(SalesDataTable[[#This Row],[Order Date]])/3,0)</f>
        <v>Q3</v>
      </c>
      <c r="E1678" s="17">
        <f>MONTH(SalesDataTable[[#This Row],[Order Date]])</f>
        <v>8</v>
      </c>
      <c r="F1678" s="19" t="str">
        <f>TEXT(SalesDataTable[[#This Row],[Order Date]],"MMM")</f>
        <v>Aug</v>
      </c>
      <c r="G1678" s="4" t="s">
        <v>6</v>
      </c>
      <c r="H1678" s="4" t="s">
        <v>43</v>
      </c>
      <c r="I1678" s="4" t="s">
        <v>2</v>
      </c>
      <c r="J1678" s="4" t="s">
        <v>3</v>
      </c>
      <c r="K1678" s="4" t="s">
        <v>9</v>
      </c>
      <c r="L1678" s="4" t="s">
        <v>10</v>
      </c>
      <c r="M1678" s="8">
        <v>3</v>
      </c>
      <c r="N1678" s="5">
        <v>92.5</v>
      </c>
      <c r="O1678" s="6">
        <v>0.1</v>
      </c>
      <c r="P1678" s="5">
        <v>46.38</v>
      </c>
      <c r="Q1678" s="5">
        <f t="shared" si="104"/>
        <v>249.75</v>
      </c>
      <c r="R1678" s="5">
        <f t="shared" si="105"/>
        <v>139.14000000000001</v>
      </c>
      <c r="S1678" s="5">
        <f t="shared" si="106"/>
        <v>110.60999999999999</v>
      </c>
      <c r="T1678" s="7">
        <f t="shared" si="107"/>
        <v>0.4428828828828828</v>
      </c>
    </row>
    <row r="1679" spans="1:20" ht="15.6">
      <c r="A1679" s="2">
        <v>3972</v>
      </c>
      <c r="B1679" s="3">
        <v>46252</v>
      </c>
      <c r="C1679" s="17">
        <f>YEAR(SalesDataTable[[#This Row],[Order Date]])</f>
        <v>2026</v>
      </c>
      <c r="D1679" s="19" t="str">
        <f>"Q"&amp;ROUNDUP(MONTH(SalesDataTable[[#This Row],[Order Date]])/3,0)</f>
        <v>Q3</v>
      </c>
      <c r="E1679" s="17">
        <f>MONTH(SalesDataTable[[#This Row],[Order Date]])</f>
        <v>8</v>
      </c>
      <c r="F1679" s="19" t="str">
        <f>TEXT(SalesDataTable[[#This Row],[Order Date]],"MMM")</f>
        <v>Aug</v>
      </c>
      <c r="G1679" s="4" t="s">
        <v>6</v>
      </c>
      <c r="H1679" s="4" t="s">
        <v>7</v>
      </c>
      <c r="I1679" s="4" t="s">
        <v>8</v>
      </c>
      <c r="J1679" s="4" t="s">
        <v>16</v>
      </c>
      <c r="K1679" s="4" t="s">
        <v>4</v>
      </c>
      <c r="L1679" s="4" t="s">
        <v>30</v>
      </c>
      <c r="M1679" s="8">
        <v>5</v>
      </c>
      <c r="N1679" s="5">
        <v>100.48</v>
      </c>
      <c r="O1679" s="6">
        <v>0.1</v>
      </c>
      <c r="P1679" s="5">
        <v>49.67</v>
      </c>
      <c r="Q1679" s="5">
        <f t="shared" si="104"/>
        <v>452.16</v>
      </c>
      <c r="R1679" s="5">
        <f t="shared" si="105"/>
        <v>248.35000000000002</v>
      </c>
      <c r="S1679" s="5">
        <f t="shared" si="106"/>
        <v>203.81</v>
      </c>
      <c r="T1679" s="7">
        <f t="shared" si="107"/>
        <v>0.45074752300070769</v>
      </c>
    </row>
    <row r="1680" spans="1:20" ht="15.6">
      <c r="A1680" s="2">
        <v>4056</v>
      </c>
      <c r="B1680" s="3">
        <v>46252</v>
      </c>
      <c r="C1680" s="17">
        <f>YEAR(SalesDataTable[[#This Row],[Order Date]])</f>
        <v>2026</v>
      </c>
      <c r="D1680" s="19" t="str">
        <f>"Q"&amp;ROUNDUP(MONTH(SalesDataTable[[#This Row],[Order Date]])/3,0)</f>
        <v>Q3</v>
      </c>
      <c r="E1680" s="17">
        <f>MONTH(SalesDataTable[[#This Row],[Order Date]])</f>
        <v>8</v>
      </c>
      <c r="F1680" s="19" t="str">
        <f>TEXT(SalesDataTable[[#This Row],[Order Date]],"MMM")</f>
        <v>Aug</v>
      </c>
      <c r="G1680" s="4" t="s">
        <v>0</v>
      </c>
      <c r="H1680" s="4" t="s">
        <v>50</v>
      </c>
      <c r="I1680" s="4" t="s">
        <v>28</v>
      </c>
      <c r="J1680" s="4" t="s">
        <v>13</v>
      </c>
      <c r="K1680" s="4" t="s">
        <v>23</v>
      </c>
      <c r="L1680" s="4" t="s">
        <v>40</v>
      </c>
      <c r="M1680" s="8">
        <v>2</v>
      </c>
      <c r="N1680" s="5">
        <v>79.78</v>
      </c>
      <c r="O1680" s="6">
        <v>0</v>
      </c>
      <c r="P1680" s="5">
        <v>38.770000000000003</v>
      </c>
      <c r="Q1680" s="5">
        <f t="shared" si="104"/>
        <v>159.56</v>
      </c>
      <c r="R1680" s="5">
        <f t="shared" si="105"/>
        <v>77.540000000000006</v>
      </c>
      <c r="S1680" s="5">
        <f t="shared" si="106"/>
        <v>82.02</v>
      </c>
      <c r="T1680" s="7">
        <f t="shared" si="107"/>
        <v>0.51403860616695907</v>
      </c>
    </row>
    <row r="1681" spans="1:20" ht="15.6">
      <c r="A1681" s="2">
        <v>4471</v>
      </c>
      <c r="B1681" s="3">
        <v>46252</v>
      </c>
      <c r="C1681" s="17">
        <f>YEAR(SalesDataTable[[#This Row],[Order Date]])</f>
        <v>2026</v>
      </c>
      <c r="D1681" s="19" t="str">
        <f>"Q"&amp;ROUNDUP(MONTH(SalesDataTable[[#This Row],[Order Date]])/3,0)</f>
        <v>Q3</v>
      </c>
      <c r="E1681" s="17">
        <f>MONTH(SalesDataTable[[#This Row],[Order Date]])</f>
        <v>8</v>
      </c>
      <c r="F1681" s="19" t="str">
        <f>TEXT(SalesDataTable[[#This Row],[Order Date]],"MMM")</f>
        <v>Aug</v>
      </c>
      <c r="G1681" s="4" t="s">
        <v>11</v>
      </c>
      <c r="H1681" s="4" t="s">
        <v>39</v>
      </c>
      <c r="I1681" s="4" t="s">
        <v>8</v>
      </c>
      <c r="J1681" s="4" t="s">
        <v>16</v>
      </c>
      <c r="K1681" s="4" t="s">
        <v>9</v>
      </c>
      <c r="L1681" s="4" t="s">
        <v>17</v>
      </c>
      <c r="M1681" s="8">
        <v>4</v>
      </c>
      <c r="N1681" s="5">
        <v>144.44</v>
      </c>
      <c r="O1681" s="6">
        <v>0.1</v>
      </c>
      <c r="P1681" s="5">
        <v>77.66</v>
      </c>
      <c r="Q1681" s="5">
        <f t="shared" si="104"/>
        <v>519.98400000000004</v>
      </c>
      <c r="R1681" s="5">
        <f t="shared" si="105"/>
        <v>310.64</v>
      </c>
      <c r="S1681" s="5">
        <f t="shared" si="106"/>
        <v>209.34400000000005</v>
      </c>
      <c r="T1681" s="7">
        <f t="shared" si="107"/>
        <v>0.4025970029847073</v>
      </c>
    </row>
    <row r="1682" spans="1:20" ht="15.6">
      <c r="A1682" s="2">
        <v>1054</v>
      </c>
      <c r="B1682" s="3">
        <v>46253</v>
      </c>
      <c r="C1682" s="17">
        <f>YEAR(SalesDataTable[[#This Row],[Order Date]])</f>
        <v>2026</v>
      </c>
      <c r="D1682" s="19" t="str">
        <f>"Q"&amp;ROUNDUP(MONTH(SalesDataTable[[#This Row],[Order Date]])/3,0)</f>
        <v>Q3</v>
      </c>
      <c r="E1682" s="17">
        <f>MONTH(SalesDataTable[[#This Row],[Order Date]])</f>
        <v>8</v>
      </c>
      <c r="F1682" s="19" t="str">
        <f>TEXT(SalesDataTable[[#This Row],[Order Date]],"MMM")</f>
        <v>Aug</v>
      </c>
      <c r="G1682" s="4" t="s">
        <v>6</v>
      </c>
      <c r="H1682" s="4" t="s">
        <v>7</v>
      </c>
      <c r="I1682" s="4" t="s">
        <v>2</v>
      </c>
      <c r="J1682" s="4" t="s">
        <v>3</v>
      </c>
      <c r="K1682" s="4" t="s">
        <v>9</v>
      </c>
      <c r="L1682" s="4" t="s">
        <v>37</v>
      </c>
      <c r="M1682" s="8">
        <v>3</v>
      </c>
      <c r="N1682" s="5">
        <v>157.41999999999999</v>
      </c>
      <c r="O1682" s="6">
        <v>0</v>
      </c>
      <c r="P1682" s="5">
        <v>77.989999999999995</v>
      </c>
      <c r="Q1682" s="5">
        <f t="shared" si="104"/>
        <v>472.26</v>
      </c>
      <c r="R1682" s="5">
        <f t="shared" si="105"/>
        <v>233.96999999999997</v>
      </c>
      <c r="S1682" s="5">
        <f t="shared" si="106"/>
        <v>238.29000000000002</v>
      </c>
      <c r="T1682" s="7">
        <f t="shared" si="107"/>
        <v>0.5045737517469191</v>
      </c>
    </row>
    <row r="1683" spans="1:20" ht="15.6">
      <c r="A1683" s="2">
        <v>1854</v>
      </c>
      <c r="B1683" s="3">
        <v>46253</v>
      </c>
      <c r="C1683" s="17">
        <f>YEAR(SalesDataTable[[#This Row],[Order Date]])</f>
        <v>2026</v>
      </c>
      <c r="D1683" s="19" t="str">
        <f>"Q"&amp;ROUNDUP(MONTH(SalesDataTable[[#This Row],[Order Date]])/3,0)</f>
        <v>Q3</v>
      </c>
      <c r="E1683" s="17">
        <f>MONTH(SalesDataTable[[#This Row],[Order Date]])</f>
        <v>8</v>
      </c>
      <c r="F1683" s="19" t="str">
        <f>TEXT(SalesDataTable[[#This Row],[Order Date]],"MMM")</f>
        <v>Aug</v>
      </c>
      <c r="G1683" s="4" t="s">
        <v>6</v>
      </c>
      <c r="H1683" s="4" t="s">
        <v>49</v>
      </c>
      <c r="I1683" s="4" t="s">
        <v>28</v>
      </c>
      <c r="J1683" s="4" t="s">
        <v>16</v>
      </c>
      <c r="K1683" s="4" t="s">
        <v>9</v>
      </c>
      <c r="L1683" s="4" t="s">
        <v>10</v>
      </c>
      <c r="M1683" s="8">
        <v>1</v>
      </c>
      <c r="N1683" s="5">
        <v>90.37</v>
      </c>
      <c r="O1683" s="6">
        <v>0.05</v>
      </c>
      <c r="P1683" s="5">
        <v>45.89</v>
      </c>
      <c r="Q1683" s="5">
        <f t="shared" si="104"/>
        <v>85.851500000000001</v>
      </c>
      <c r="R1683" s="5">
        <f t="shared" si="105"/>
        <v>45.89</v>
      </c>
      <c r="S1683" s="5">
        <f t="shared" si="106"/>
        <v>39.961500000000001</v>
      </c>
      <c r="T1683" s="7">
        <f t="shared" si="107"/>
        <v>0.46547235633623174</v>
      </c>
    </row>
    <row r="1684" spans="1:20" ht="15.6">
      <c r="A1684" s="2">
        <v>2140</v>
      </c>
      <c r="B1684" s="3">
        <v>46253</v>
      </c>
      <c r="C1684" s="17">
        <f>YEAR(SalesDataTable[[#This Row],[Order Date]])</f>
        <v>2026</v>
      </c>
      <c r="D1684" s="19" t="str">
        <f>"Q"&amp;ROUNDUP(MONTH(SalesDataTable[[#This Row],[Order Date]])/3,0)</f>
        <v>Q3</v>
      </c>
      <c r="E1684" s="17">
        <f>MONTH(SalesDataTable[[#This Row],[Order Date]])</f>
        <v>8</v>
      </c>
      <c r="F1684" s="19" t="str">
        <f>TEXT(SalesDataTable[[#This Row],[Order Date]],"MMM")</f>
        <v>Aug</v>
      </c>
      <c r="G1684" s="4" t="s">
        <v>6</v>
      </c>
      <c r="H1684" s="4" t="s">
        <v>27</v>
      </c>
      <c r="I1684" s="4" t="s">
        <v>8</v>
      </c>
      <c r="J1684" s="4" t="s">
        <v>16</v>
      </c>
      <c r="K1684" s="4" t="s">
        <v>4</v>
      </c>
      <c r="L1684" s="4" t="s">
        <v>30</v>
      </c>
      <c r="M1684" s="8">
        <v>15</v>
      </c>
      <c r="N1684" s="5">
        <v>104.79</v>
      </c>
      <c r="O1684" s="6">
        <v>0.15</v>
      </c>
      <c r="P1684" s="5">
        <v>49.67</v>
      </c>
      <c r="Q1684" s="5">
        <f t="shared" si="104"/>
        <v>1336.0725</v>
      </c>
      <c r="R1684" s="5">
        <f t="shared" si="105"/>
        <v>745.05000000000007</v>
      </c>
      <c r="S1684" s="5">
        <f t="shared" si="106"/>
        <v>591.02249999999992</v>
      </c>
      <c r="T1684" s="7">
        <f t="shared" si="107"/>
        <v>0.44235810556687599</v>
      </c>
    </row>
    <row r="1685" spans="1:20" ht="15.6">
      <c r="A1685" s="2">
        <v>2328</v>
      </c>
      <c r="B1685" s="3">
        <v>46253</v>
      </c>
      <c r="C1685" s="17">
        <f>YEAR(SalesDataTable[[#This Row],[Order Date]])</f>
        <v>2026</v>
      </c>
      <c r="D1685" s="19" t="str">
        <f>"Q"&amp;ROUNDUP(MONTH(SalesDataTable[[#This Row],[Order Date]])/3,0)</f>
        <v>Q3</v>
      </c>
      <c r="E1685" s="17">
        <f>MONTH(SalesDataTable[[#This Row],[Order Date]])</f>
        <v>8</v>
      </c>
      <c r="F1685" s="19" t="str">
        <f>TEXT(SalesDataTable[[#This Row],[Order Date]],"MMM")</f>
        <v>Aug</v>
      </c>
      <c r="G1685" s="4" t="s">
        <v>11</v>
      </c>
      <c r="H1685" s="4" t="s">
        <v>12</v>
      </c>
      <c r="I1685" s="4" t="s">
        <v>2</v>
      </c>
      <c r="J1685" s="4" t="s">
        <v>3</v>
      </c>
      <c r="K1685" s="4" t="s">
        <v>14</v>
      </c>
      <c r="L1685" s="4" t="s">
        <v>44</v>
      </c>
      <c r="M1685" s="8">
        <v>1</v>
      </c>
      <c r="N1685" s="5">
        <v>130.94</v>
      </c>
      <c r="O1685" s="6">
        <v>0</v>
      </c>
      <c r="P1685" s="5">
        <v>66.06</v>
      </c>
      <c r="Q1685" s="5">
        <f t="shared" si="104"/>
        <v>130.94</v>
      </c>
      <c r="R1685" s="5">
        <f t="shared" si="105"/>
        <v>66.06</v>
      </c>
      <c r="S1685" s="5">
        <f t="shared" si="106"/>
        <v>64.88</v>
      </c>
      <c r="T1685" s="7">
        <f t="shared" si="107"/>
        <v>0.49549411944402011</v>
      </c>
    </row>
    <row r="1686" spans="1:20" ht="15.6">
      <c r="A1686" s="2">
        <v>4215</v>
      </c>
      <c r="B1686" s="3">
        <v>46253</v>
      </c>
      <c r="C1686" s="17">
        <f>YEAR(SalesDataTable[[#This Row],[Order Date]])</f>
        <v>2026</v>
      </c>
      <c r="D1686" s="19" t="str">
        <f>"Q"&amp;ROUNDUP(MONTH(SalesDataTable[[#This Row],[Order Date]])/3,0)</f>
        <v>Q3</v>
      </c>
      <c r="E1686" s="17">
        <f>MONTH(SalesDataTable[[#This Row],[Order Date]])</f>
        <v>8</v>
      </c>
      <c r="F1686" s="19" t="str">
        <f>TEXT(SalesDataTable[[#This Row],[Order Date]],"MMM")</f>
        <v>Aug</v>
      </c>
      <c r="G1686" s="4" t="s">
        <v>6</v>
      </c>
      <c r="H1686" s="4" t="s">
        <v>27</v>
      </c>
      <c r="I1686" s="4" t="s">
        <v>2</v>
      </c>
      <c r="J1686" s="4" t="s">
        <v>3</v>
      </c>
      <c r="K1686" s="4" t="s">
        <v>4</v>
      </c>
      <c r="L1686" s="4" t="s">
        <v>26</v>
      </c>
      <c r="M1686" s="8">
        <v>1</v>
      </c>
      <c r="N1686" s="5">
        <v>40.42</v>
      </c>
      <c r="O1686" s="6">
        <v>0.05</v>
      </c>
      <c r="P1686" s="5">
        <v>16.62</v>
      </c>
      <c r="Q1686" s="5">
        <f t="shared" si="104"/>
        <v>38.399000000000001</v>
      </c>
      <c r="R1686" s="5">
        <f t="shared" si="105"/>
        <v>16.62</v>
      </c>
      <c r="S1686" s="5">
        <f t="shared" si="106"/>
        <v>21.779</v>
      </c>
      <c r="T1686" s="7">
        <f t="shared" si="107"/>
        <v>0.5671762285476184</v>
      </c>
    </row>
    <row r="1687" spans="1:20" ht="15.6">
      <c r="A1687" s="2">
        <v>4563</v>
      </c>
      <c r="B1687" s="3">
        <v>46253</v>
      </c>
      <c r="C1687" s="17">
        <f>YEAR(SalesDataTable[[#This Row],[Order Date]])</f>
        <v>2026</v>
      </c>
      <c r="D1687" s="19" t="str">
        <f>"Q"&amp;ROUNDUP(MONTH(SalesDataTable[[#This Row],[Order Date]])/3,0)</f>
        <v>Q3</v>
      </c>
      <c r="E1687" s="17">
        <f>MONTH(SalesDataTable[[#This Row],[Order Date]])</f>
        <v>8</v>
      </c>
      <c r="F1687" s="19" t="str">
        <f>TEXT(SalesDataTable[[#This Row],[Order Date]],"MMM")</f>
        <v>Aug</v>
      </c>
      <c r="G1687" s="4" t="s">
        <v>6</v>
      </c>
      <c r="H1687" s="4" t="s">
        <v>41</v>
      </c>
      <c r="I1687" s="4" t="s">
        <v>28</v>
      </c>
      <c r="J1687" s="4" t="s">
        <v>3</v>
      </c>
      <c r="K1687" s="4" t="s">
        <v>23</v>
      </c>
      <c r="L1687" s="4" t="s">
        <v>24</v>
      </c>
      <c r="M1687" s="8">
        <v>1</v>
      </c>
      <c r="N1687" s="5">
        <v>338.45</v>
      </c>
      <c r="O1687" s="6">
        <v>0.15</v>
      </c>
      <c r="P1687" s="5">
        <v>197.2</v>
      </c>
      <c r="Q1687" s="5">
        <f t="shared" si="104"/>
        <v>287.6825</v>
      </c>
      <c r="R1687" s="5">
        <f t="shared" si="105"/>
        <v>197.2</v>
      </c>
      <c r="S1687" s="5">
        <f t="shared" si="106"/>
        <v>90.482500000000016</v>
      </c>
      <c r="T1687" s="7">
        <f t="shared" si="107"/>
        <v>0.31452208598020392</v>
      </c>
    </row>
    <row r="1688" spans="1:20" ht="15.6">
      <c r="A1688" s="2">
        <v>4775</v>
      </c>
      <c r="B1688" s="3">
        <v>46253</v>
      </c>
      <c r="C1688" s="17">
        <f>YEAR(SalesDataTable[[#This Row],[Order Date]])</f>
        <v>2026</v>
      </c>
      <c r="D1688" s="19" t="str">
        <f>"Q"&amp;ROUNDUP(MONTH(SalesDataTable[[#This Row],[Order Date]])/3,0)</f>
        <v>Q3</v>
      </c>
      <c r="E1688" s="17">
        <f>MONTH(SalesDataTable[[#This Row],[Order Date]])</f>
        <v>8</v>
      </c>
      <c r="F1688" s="19" t="str">
        <f>TEXT(SalesDataTable[[#This Row],[Order Date]],"MMM")</f>
        <v>Aug</v>
      </c>
      <c r="G1688" s="4" t="s">
        <v>11</v>
      </c>
      <c r="H1688" s="4" t="s">
        <v>39</v>
      </c>
      <c r="I1688" s="4" t="s">
        <v>28</v>
      </c>
      <c r="J1688" s="4" t="s">
        <v>3</v>
      </c>
      <c r="K1688" s="4" t="s">
        <v>4</v>
      </c>
      <c r="L1688" s="4" t="s">
        <v>30</v>
      </c>
      <c r="M1688" s="8">
        <v>1</v>
      </c>
      <c r="N1688" s="5">
        <v>103.92</v>
      </c>
      <c r="O1688" s="6">
        <v>0.05</v>
      </c>
      <c r="P1688" s="5">
        <v>50.71</v>
      </c>
      <c r="Q1688" s="5">
        <f t="shared" si="104"/>
        <v>98.724000000000004</v>
      </c>
      <c r="R1688" s="5">
        <f t="shared" si="105"/>
        <v>50.71</v>
      </c>
      <c r="S1688" s="5">
        <f t="shared" si="106"/>
        <v>48.014000000000003</v>
      </c>
      <c r="T1688" s="7">
        <f t="shared" si="107"/>
        <v>0.48634577205137558</v>
      </c>
    </row>
    <row r="1689" spans="1:20" ht="15.6">
      <c r="A1689" s="2">
        <v>247</v>
      </c>
      <c r="B1689" s="3">
        <v>46254</v>
      </c>
      <c r="C1689" s="17">
        <f>YEAR(SalesDataTable[[#This Row],[Order Date]])</f>
        <v>2026</v>
      </c>
      <c r="D1689" s="19" t="str">
        <f>"Q"&amp;ROUNDUP(MONTH(SalesDataTable[[#This Row],[Order Date]])/3,0)</f>
        <v>Q3</v>
      </c>
      <c r="E1689" s="17">
        <f>MONTH(SalesDataTable[[#This Row],[Order Date]])</f>
        <v>8</v>
      </c>
      <c r="F1689" s="19" t="str">
        <f>TEXT(SalesDataTable[[#This Row],[Order Date]],"MMM")</f>
        <v>Aug</v>
      </c>
      <c r="G1689" s="4" t="s">
        <v>0</v>
      </c>
      <c r="H1689" s="4" t="s">
        <v>36</v>
      </c>
      <c r="I1689" s="4" t="s">
        <v>2</v>
      </c>
      <c r="J1689" s="4" t="s">
        <v>13</v>
      </c>
      <c r="K1689" s="4" t="s">
        <v>4</v>
      </c>
      <c r="L1689" s="4" t="s">
        <v>22</v>
      </c>
      <c r="M1689" s="8">
        <v>6</v>
      </c>
      <c r="N1689" s="5">
        <v>51.67</v>
      </c>
      <c r="O1689" s="6">
        <v>0.1</v>
      </c>
      <c r="P1689" s="5">
        <v>23.1</v>
      </c>
      <c r="Q1689" s="5">
        <f t="shared" si="104"/>
        <v>279.01799999999997</v>
      </c>
      <c r="R1689" s="5">
        <f t="shared" si="105"/>
        <v>138.60000000000002</v>
      </c>
      <c r="S1689" s="5">
        <f t="shared" si="106"/>
        <v>140.41799999999995</v>
      </c>
      <c r="T1689" s="7">
        <f t="shared" si="107"/>
        <v>0.50325785433197845</v>
      </c>
    </row>
    <row r="1690" spans="1:20" ht="15.6">
      <c r="A1690" s="2">
        <v>827</v>
      </c>
      <c r="B1690" s="3">
        <v>46254</v>
      </c>
      <c r="C1690" s="17">
        <f>YEAR(SalesDataTable[[#This Row],[Order Date]])</f>
        <v>2026</v>
      </c>
      <c r="D1690" s="19" t="str">
        <f>"Q"&amp;ROUNDUP(MONTH(SalesDataTable[[#This Row],[Order Date]])/3,0)</f>
        <v>Q3</v>
      </c>
      <c r="E1690" s="17">
        <f>MONTH(SalesDataTable[[#This Row],[Order Date]])</f>
        <v>8</v>
      </c>
      <c r="F1690" s="19" t="str">
        <f>TEXT(SalesDataTable[[#This Row],[Order Date]],"MMM")</f>
        <v>Aug</v>
      </c>
      <c r="G1690" s="4" t="s">
        <v>6</v>
      </c>
      <c r="H1690" s="4" t="s">
        <v>43</v>
      </c>
      <c r="I1690" s="4" t="s">
        <v>8</v>
      </c>
      <c r="J1690" s="4" t="s">
        <v>3</v>
      </c>
      <c r="K1690" s="4" t="s">
        <v>14</v>
      </c>
      <c r="L1690" s="4" t="s">
        <v>48</v>
      </c>
      <c r="M1690" s="8">
        <v>4</v>
      </c>
      <c r="N1690" s="5">
        <v>166.02</v>
      </c>
      <c r="O1690" s="6">
        <v>0.1</v>
      </c>
      <c r="P1690" s="5">
        <v>87.99</v>
      </c>
      <c r="Q1690" s="5">
        <f t="shared" si="104"/>
        <v>597.67200000000003</v>
      </c>
      <c r="R1690" s="5">
        <f t="shared" si="105"/>
        <v>351.96</v>
      </c>
      <c r="S1690" s="5">
        <f t="shared" si="106"/>
        <v>245.71200000000005</v>
      </c>
      <c r="T1690" s="7">
        <f t="shared" si="107"/>
        <v>0.4111151266915633</v>
      </c>
    </row>
    <row r="1691" spans="1:20" ht="15.6">
      <c r="A1691" s="2">
        <v>1156</v>
      </c>
      <c r="B1691" s="3">
        <v>46254</v>
      </c>
      <c r="C1691" s="17">
        <f>YEAR(SalesDataTable[[#This Row],[Order Date]])</f>
        <v>2026</v>
      </c>
      <c r="D1691" s="19" t="str">
        <f>"Q"&amp;ROUNDUP(MONTH(SalesDataTable[[#This Row],[Order Date]])/3,0)</f>
        <v>Q3</v>
      </c>
      <c r="E1691" s="17">
        <f>MONTH(SalesDataTable[[#This Row],[Order Date]])</f>
        <v>8</v>
      </c>
      <c r="F1691" s="19" t="str">
        <f>TEXT(SalesDataTable[[#This Row],[Order Date]],"MMM")</f>
        <v>Aug</v>
      </c>
      <c r="G1691" s="4" t="s">
        <v>11</v>
      </c>
      <c r="H1691" s="4" t="s">
        <v>25</v>
      </c>
      <c r="I1691" s="4" t="s">
        <v>19</v>
      </c>
      <c r="J1691" s="4" t="s">
        <v>13</v>
      </c>
      <c r="K1691" s="4" t="s">
        <v>4</v>
      </c>
      <c r="L1691" s="4" t="s">
        <v>22</v>
      </c>
      <c r="M1691" s="8">
        <v>2</v>
      </c>
      <c r="N1691" s="5">
        <v>50.59</v>
      </c>
      <c r="O1691" s="6">
        <v>0.1</v>
      </c>
      <c r="P1691" s="5">
        <v>22.68</v>
      </c>
      <c r="Q1691" s="5">
        <f t="shared" si="104"/>
        <v>91.062000000000012</v>
      </c>
      <c r="R1691" s="5">
        <f t="shared" si="105"/>
        <v>45.36</v>
      </c>
      <c r="S1691" s="5">
        <f t="shared" si="106"/>
        <v>45.702000000000012</v>
      </c>
      <c r="T1691" s="7">
        <f t="shared" si="107"/>
        <v>0.5018778414706464</v>
      </c>
    </row>
    <row r="1692" spans="1:20" ht="15.6">
      <c r="A1692" s="2">
        <v>1543</v>
      </c>
      <c r="B1692" s="3">
        <v>46254</v>
      </c>
      <c r="C1692" s="17">
        <f>YEAR(SalesDataTable[[#This Row],[Order Date]])</f>
        <v>2026</v>
      </c>
      <c r="D1692" s="19" t="str">
        <f>"Q"&amp;ROUNDUP(MONTH(SalesDataTable[[#This Row],[Order Date]])/3,0)</f>
        <v>Q3</v>
      </c>
      <c r="E1692" s="17">
        <f>MONTH(SalesDataTable[[#This Row],[Order Date]])</f>
        <v>8</v>
      </c>
      <c r="F1692" s="19" t="str">
        <f>TEXT(SalesDataTable[[#This Row],[Order Date]],"MMM")</f>
        <v>Aug</v>
      </c>
      <c r="G1692" s="4" t="s">
        <v>20</v>
      </c>
      <c r="H1692" s="4" t="s">
        <v>31</v>
      </c>
      <c r="I1692" s="4" t="s">
        <v>19</v>
      </c>
      <c r="J1692" s="4" t="s">
        <v>3</v>
      </c>
      <c r="K1692" s="4" t="s">
        <v>9</v>
      </c>
      <c r="L1692" s="4" t="s">
        <v>37</v>
      </c>
      <c r="M1692" s="8">
        <v>1</v>
      </c>
      <c r="N1692" s="5">
        <v>155.83000000000001</v>
      </c>
      <c r="O1692" s="6">
        <v>0</v>
      </c>
      <c r="P1692" s="5">
        <v>77.260000000000005</v>
      </c>
      <c r="Q1692" s="5">
        <f t="shared" si="104"/>
        <v>155.83000000000001</v>
      </c>
      <c r="R1692" s="5">
        <f t="shared" si="105"/>
        <v>77.260000000000005</v>
      </c>
      <c r="S1692" s="5">
        <f t="shared" si="106"/>
        <v>78.570000000000007</v>
      </c>
      <c r="T1692" s="7">
        <f t="shared" si="107"/>
        <v>0.50420329846627732</v>
      </c>
    </row>
    <row r="1693" spans="1:20" ht="15.6">
      <c r="A1693" s="2">
        <v>2613</v>
      </c>
      <c r="B1693" s="3">
        <v>46254</v>
      </c>
      <c r="C1693" s="17">
        <f>YEAR(SalesDataTable[[#This Row],[Order Date]])</f>
        <v>2026</v>
      </c>
      <c r="D1693" s="19" t="str">
        <f>"Q"&amp;ROUNDUP(MONTH(SalesDataTable[[#This Row],[Order Date]])/3,0)</f>
        <v>Q3</v>
      </c>
      <c r="E1693" s="17">
        <f>MONTH(SalesDataTable[[#This Row],[Order Date]])</f>
        <v>8</v>
      </c>
      <c r="F1693" s="19" t="str">
        <f>TEXT(SalesDataTable[[#This Row],[Order Date]],"MMM")</f>
        <v>Aug</v>
      </c>
      <c r="G1693" s="4" t="s">
        <v>20</v>
      </c>
      <c r="H1693" s="4" t="s">
        <v>21</v>
      </c>
      <c r="I1693" s="4" t="s">
        <v>2</v>
      </c>
      <c r="J1693" s="4" t="s">
        <v>13</v>
      </c>
      <c r="K1693" s="4" t="s">
        <v>34</v>
      </c>
      <c r="L1693" s="4" t="s">
        <v>42</v>
      </c>
      <c r="M1693" s="8">
        <v>1</v>
      </c>
      <c r="N1693" s="5">
        <v>36.380000000000003</v>
      </c>
      <c r="O1693" s="6">
        <v>0.05</v>
      </c>
      <c r="P1693" s="5">
        <v>14.2</v>
      </c>
      <c r="Q1693" s="5">
        <f t="shared" si="104"/>
        <v>34.561</v>
      </c>
      <c r="R1693" s="5">
        <f t="shared" si="105"/>
        <v>14.2</v>
      </c>
      <c r="S1693" s="5">
        <f t="shared" si="106"/>
        <v>20.361000000000001</v>
      </c>
      <c r="T1693" s="7">
        <f t="shared" si="107"/>
        <v>0.58913225890454557</v>
      </c>
    </row>
    <row r="1694" spans="1:20" ht="15.6">
      <c r="A1694" s="2">
        <v>3002</v>
      </c>
      <c r="B1694" s="3">
        <v>46254</v>
      </c>
      <c r="C1694" s="17">
        <f>YEAR(SalesDataTable[[#This Row],[Order Date]])</f>
        <v>2026</v>
      </c>
      <c r="D1694" s="19" t="str">
        <f>"Q"&amp;ROUNDUP(MONTH(SalesDataTable[[#This Row],[Order Date]])/3,0)</f>
        <v>Q3</v>
      </c>
      <c r="E1694" s="17">
        <f>MONTH(SalesDataTable[[#This Row],[Order Date]])</f>
        <v>8</v>
      </c>
      <c r="F1694" s="19" t="str">
        <f>TEXT(SalesDataTable[[#This Row],[Order Date]],"MMM")</f>
        <v>Aug</v>
      </c>
      <c r="G1694" s="4" t="s">
        <v>6</v>
      </c>
      <c r="H1694" s="4" t="s">
        <v>43</v>
      </c>
      <c r="I1694" s="4" t="s">
        <v>19</v>
      </c>
      <c r="J1694" s="4" t="s">
        <v>13</v>
      </c>
      <c r="K1694" s="4" t="s">
        <v>23</v>
      </c>
      <c r="L1694" s="4" t="s">
        <v>51</v>
      </c>
      <c r="M1694" s="8">
        <v>2</v>
      </c>
      <c r="N1694" s="5">
        <v>124.09</v>
      </c>
      <c r="O1694" s="6">
        <v>0</v>
      </c>
      <c r="P1694" s="5">
        <v>60.39</v>
      </c>
      <c r="Q1694" s="5">
        <f t="shared" si="104"/>
        <v>248.18</v>
      </c>
      <c r="R1694" s="5">
        <f t="shared" si="105"/>
        <v>120.78</v>
      </c>
      <c r="S1694" s="5">
        <f t="shared" si="106"/>
        <v>127.4</v>
      </c>
      <c r="T1694" s="7">
        <f t="shared" si="107"/>
        <v>0.513337094044645</v>
      </c>
    </row>
    <row r="1695" spans="1:20" ht="15.6">
      <c r="A1695" s="2">
        <v>3103</v>
      </c>
      <c r="B1695" s="3">
        <v>46254</v>
      </c>
      <c r="C1695" s="17">
        <f>YEAR(SalesDataTable[[#This Row],[Order Date]])</f>
        <v>2026</v>
      </c>
      <c r="D1695" s="19" t="str">
        <f>"Q"&amp;ROUNDUP(MONTH(SalesDataTable[[#This Row],[Order Date]])/3,0)</f>
        <v>Q3</v>
      </c>
      <c r="E1695" s="17">
        <f>MONTH(SalesDataTable[[#This Row],[Order Date]])</f>
        <v>8</v>
      </c>
      <c r="F1695" s="19" t="str">
        <f>TEXT(SalesDataTable[[#This Row],[Order Date]],"MMM")</f>
        <v>Aug</v>
      </c>
      <c r="G1695" s="4" t="s">
        <v>20</v>
      </c>
      <c r="H1695" s="4" t="s">
        <v>33</v>
      </c>
      <c r="I1695" s="4" t="s">
        <v>2</v>
      </c>
      <c r="J1695" s="4" t="s">
        <v>13</v>
      </c>
      <c r="K1695" s="4" t="s">
        <v>9</v>
      </c>
      <c r="L1695" s="4" t="s">
        <v>17</v>
      </c>
      <c r="M1695" s="8">
        <v>1</v>
      </c>
      <c r="N1695" s="5">
        <v>141.97999999999999</v>
      </c>
      <c r="O1695" s="6">
        <v>0.05</v>
      </c>
      <c r="P1695" s="5">
        <v>79.510000000000005</v>
      </c>
      <c r="Q1695" s="5">
        <f t="shared" si="104"/>
        <v>134.88099999999997</v>
      </c>
      <c r="R1695" s="5">
        <f t="shared" si="105"/>
        <v>79.510000000000005</v>
      </c>
      <c r="S1695" s="5">
        <f t="shared" si="106"/>
        <v>55.370999999999967</v>
      </c>
      <c r="T1695" s="7">
        <f t="shared" si="107"/>
        <v>0.41051741905828082</v>
      </c>
    </row>
    <row r="1696" spans="1:20" ht="15.6">
      <c r="A1696" s="2">
        <v>3234</v>
      </c>
      <c r="B1696" s="3">
        <v>46254</v>
      </c>
      <c r="C1696" s="17">
        <f>YEAR(SalesDataTable[[#This Row],[Order Date]])</f>
        <v>2026</v>
      </c>
      <c r="D1696" s="19" t="str">
        <f>"Q"&amp;ROUNDUP(MONTH(SalesDataTable[[#This Row],[Order Date]])/3,0)</f>
        <v>Q3</v>
      </c>
      <c r="E1696" s="17">
        <f>MONTH(SalesDataTable[[#This Row],[Order Date]])</f>
        <v>8</v>
      </c>
      <c r="F1696" s="19" t="str">
        <f>TEXT(SalesDataTable[[#This Row],[Order Date]],"MMM")</f>
        <v>Aug</v>
      </c>
      <c r="G1696" s="4" t="s">
        <v>20</v>
      </c>
      <c r="H1696" s="4" t="s">
        <v>47</v>
      </c>
      <c r="I1696" s="4" t="s">
        <v>19</v>
      </c>
      <c r="J1696" s="4" t="s">
        <v>13</v>
      </c>
      <c r="K1696" s="4" t="s">
        <v>23</v>
      </c>
      <c r="L1696" s="4" t="s">
        <v>51</v>
      </c>
      <c r="M1696" s="8">
        <v>5</v>
      </c>
      <c r="N1696" s="5">
        <v>121.93</v>
      </c>
      <c r="O1696" s="6">
        <v>0.15</v>
      </c>
      <c r="P1696" s="5">
        <v>62.28</v>
      </c>
      <c r="Q1696" s="5">
        <f t="shared" si="104"/>
        <v>518.2025000000001</v>
      </c>
      <c r="R1696" s="5">
        <f t="shared" si="105"/>
        <v>311.39999999999998</v>
      </c>
      <c r="S1696" s="5">
        <f t="shared" si="106"/>
        <v>206.80250000000012</v>
      </c>
      <c r="T1696" s="7">
        <f t="shared" si="107"/>
        <v>0.39907661580173792</v>
      </c>
    </row>
    <row r="1697" spans="1:20" ht="15.6">
      <c r="A1697" s="2">
        <v>3281</v>
      </c>
      <c r="B1697" s="3">
        <v>46254</v>
      </c>
      <c r="C1697" s="17">
        <f>YEAR(SalesDataTable[[#This Row],[Order Date]])</f>
        <v>2026</v>
      </c>
      <c r="D1697" s="19" t="str">
        <f>"Q"&amp;ROUNDUP(MONTH(SalesDataTable[[#This Row],[Order Date]])/3,0)</f>
        <v>Q3</v>
      </c>
      <c r="E1697" s="17">
        <f>MONTH(SalesDataTable[[#This Row],[Order Date]])</f>
        <v>8</v>
      </c>
      <c r="F1697" s="19" t="str">
        <f>TEXT(SalesDataTable[[#This Row],[Order Date]],"MMM")</f>
        <v>Aug</v>
      </c>
      <c r="G1697" s="4" t="s">
        <v>20</v>
      </c>
      <c r="H1697" s="4" t="s">
        <v>21</v>
      </c>
      <c r="I1697" s="4" t="s">
        <v>2</v>
      </c>
      <c r="J1697" s="4" t="s">
        <v>13</v>
      </c>
      <c r="K1697" s="4" t="s">
        <v>14</v>
      </c>
      <c r="L1697" s="4" t="s">
        <v>15</v>
      </c>
      <c r="M1697" s="8">
        <v>1</v>
      </c>
      <c r="N1697" s="5">
        <v>35.58</v>
      </c>
      <c r="O1697" s="6">
        <v>0.15</v>
      </c>
      <c r="P1697" s="5">
        <v>13.94</v>
      </c>
      <c r="Q1697" s="5">
        <f t="shared" si="104"/>
        <v>30.242999999999999</v>
      </c>
      <c r="R1697" s="5">
        <f t="shared" si="105"/>
        <v>13.94</v>
      </c>
      <c r="S1697" s="5">
        <f t="shared" si="106"/>
        <v>16.302999999999997</v>
      </c>
      <c r="T1697" s="7">
        <f t="shared" si="107"/>
        <v>0.53906689151208542</v>
      </c>
    </row>
    <row r="1698" spans="1:20" ht="15.6">
      <c r="A1698" s="2">
        <v>3870</v>
      </c>
      <c r="B1698" s="3">
        <v>46254</v>
      </c>
      <c r="C1698" s="17">
        <f>YEAR(SalesDataTable[[#This Row],[Order Date]])</f>
        <v>2026</v>
      </c>
      <c r="D1698" s="19" t="str">
        <f>"Q"&amp;ROUNDUP(MONTH(SalesDataTable[[#This Row],[Order Date]])/3,0)</f>
        <v>Q3</v>
      </c>
      <c r="E1698" s="17">
        <f>MONTH(SalesDataTable[[#This Row],[Order Date]])</f>
        <v>8</v>
      </c>
      <c r="F1698" s="19" t="str">
        <f>TEXT(SalesDataTable[[#This Row],[Order Date]],"MMM")</f>
        <v>Aug</v>
      </c>
      <c r="G1698" s="4" t="s">
        <v>11</v>
      </c>
      <c r="H1698" s="4" t="s">
        <v>25</v>
      </c>
      <c r="I1698" s="4" t="s">
        <v>28</v>
      </c>
      <c r="J1698" s="4" t="s">
        <v>3</v>
      </c>
      <c r="K1698" s="4" t="s">
        <v>9</v>
      </c>
      <c r="L1698" s="4" t="s">
        <v>37</v>
      </c>
      <c r="M1698" s="8">
        <v>1</v>
      </c>
      <c r="N1698" s="5">
        <v>157.84</v>
      </c>
      <c r="O1698" s="6">
        <v>0</v>
      </c>
      <c r="P1698" s="5">
        <v>77.87</v>
      </c>
      <c r="Q1698" s="5">
        <f t="shared" si="104"/>
        <v>157.84</v>
      </c>
      <c r="R1698" s="5">
        <f t="shared" si="105"/>
        <v>77.87</v>
      </c>
      <c r="S1698" s="5">
        <f t="shared" si="106"/>
        <v>79.97</v>
      </c>
      <c r="T1698" s="7">
        <f t="shared" si="107"/>
        <v>0.50665230613279266</v>
      </c>
    </row>
    <row r="1699" spans="1:20" ht="15.6">
      <c r="A1699" s="2">
        <v>3938</v>
      </c>
      <c r="B1699" s="3">
        <v>46254</v>
      </c>
      <c r="C1699" s="17">
        <f>YEAR(SalesDataTable[[#This Row],[Order Date]])</f>
        <v>2026</v>
      </c>
      <c r="D1699" s="19" t="str">
        <f>"Q"&amp;ROUNDUP(MONTH(SalesDataTable[[#This Row],[Order Date]])/3,0)</f>
        <v>Q3</v>
      </c>
      <c r="E1699" s="17">
        <f>MONTH(SalesDataTable[[#This Row],[Order Date]])</f>
        <v>8</v>
      </c>
      <c r="F1699" s="19" t="str">
        <f>TEXT(SalesDataTable[[#This Row],[Order Date]],"MMM")</f>
        <v>Aug</v>
      </c>
      <c r="G1699" s="4" t="s">
        <v>6</v>
      </c>
      <c r="H1699" s="4" t="s">
        <v>43</v>
      </c>
      <c r="I1699" s="4" t="s">
        <v>2</v>
      </c>
      <c r="J1699" s="4" t="s">
        <v>13</v>
      </c>
      <c r="K1699" s="4" t="s">
        <v>23</v>
      </c>
      <c r="L1699" s="4" t="s">
        <v>24</v>
      </c>
      <c r="M1699" s="8">
        <v>1</v>
      </c>
      <c r="N1699" s="5">
        <v>336.35</v>
      </c>
      <c r="O1699" s="6">
        <v>0</v>
      </c>
      <c r="P1699" s="5">
        <v>195.07</v>
      </c>
      <c r="Q1699" s="5">
        <f t="shared" si="104"/>
        <v>336.35</v>
      </c>
      <c r="R1699" s="5">
        <f t="shared" si="105"/>
        <v>195.07</v>
      </c>
      <c r="S1699" s="5">
        <f t="shared" si="106"/>
        <v>141.28000000000003</v>
      </c>
      <c r="T1699" s="7">
        <f t="shared" si="107"/>
        <v>0.42003865021554931</v>
      </c>
    </row>
    <row r="1700" spans="1:20" ht="15.6">
      <c r="A1700" s="2">
        <v>4237</v>
      </c>
      <c r="B1700" s="3">
        <v>46254</v>
      </c>
      <c r="C1700" s="17">
        <f>YEAR(SalesDataTable[[#This Row],[Order Date]])</f>
        <v>2026</v>
      </c>
      <c r="D1700" s="19" t="str">
        <f>"Q"&amp;ROUNDUP(MONTH(SalesDataTable[[#This Row],[Order Date]])/3,0)</f>
        <v>Q3</v>
      </c>
      <c r="E1700" s="17">
        <f>MONTH(SalesDataTable[[#This Row],[Order Date]])</f>
        <v>8</v>
      </c>
      <c r="F1700" s="19" t="str">
        <f>TEXT(SalesDataTable[[#This Row],[Order Date]],"MMM")</f>
        <v>Aug</v>
      </c>
      <c r="G1700" s="4" t="s">
        <v>20</v>
      </c>
      <c r="H1700" s="4" t="s">
        <v>47</v>
      </c>
      <c r="I1700" s="4" t="s">
        <v>8</v>
      </c>
      <c r="J1700" s="4" t="s">
        <v>3</v>
      </c>
      <c r="K1700" s="4" t="s">
        <v>9</v>
      </c>
      <c r="L1700" s="4" t="s">
        <v>37</v>
      </c>
      <c r="M1700" s="8">
        <v>3</v>
      </c>
      <c r="N1700" s="5">
        <v>153.03</v>
      </c>
      <c r="O1700" s="6">
        <v>0.15</v>
      </c>
      <c r="P1700" s="5">
        <v>78.239999999999995</v>
      </c>
      <c r="Q1700" s="5">
        <f t="shared" si="104"/>
        <v>390.22650000000004</v>
      </c>
      <c r="R1700" s="5">
        <f t="shared" si="105"/>
        <v>234.71999999999997</v>
      </c>
      <c r="S1700" s="5">
        <f t="shared" si="106"/>
        <v>155.50650000000007</v>
      </c>
      <c r="T1700" s="7">
        <f t="shared" si="107"/>
        <v>0.39850317700104954</v>
      </c>
    </row>
    <row r="1701" spans="1:20" ht="15.6">
      <c r="A1701" s="2">
        <v>4970</v>
      </c>
      <c r="B1701" s="3">
        <v>46254</v>
      </c>
      <c r="C1701" s="17">
        <f>YEAR(SalesDataTable[[#This Row],[Order Date]])</f>
        <v>2026</v>
      </c>
      <c r="D1701" s="19" t="str">
        <f>"Q"&amp;ROUNDUP(MONTH(SalesDataTable[[#This Row],[Order Date]])/3,0)</f>
        <v>Q3</v>
      </c>
      <c r="E1701" s="17">
        <f>MONTH(SalesDataTable[[#This Row],[Order Date]])</f>
        <v>8</v>
      </c>
      <c r="F1701" s="19" t="str">
        <f>TEXT(SalesDataTable[[#This Row],[Order Date]],"MMM")</f>
        <v>Aug</v>
      </c>
      <c r="G1701" s="4" t="s">
        <v>6</v>
      </c>
      <c r="H1701" s="4" t="s">
        <v>49</v>
      </c>
      <c r="I1701" s="4" t="s">
        <v>2</v>
      </c>
      <c r="J1701" s="4" t="s">
        <v>3</v>
      </c>
      <c r="K1701" s="4" t="s">
        <v>4</v>
      </c>
      <c r="L1701" s="4" t="s">
        <v>30</v>
      </c>
      <c r="M1701" s="8">
        <v>2</v>
      </c>
      <c r="N1701" s="5">
        <v>105.01</v>
      </c>
      <c r="O1701" s="6">
        <v>0.15</v>
      </c>
      <c r="P1701" s="5">
        <v>50.56</v>
      </c>
      <c r="Q1701" s="5">
        <f t="shared" si="104"/>
        <v>178.517</v>
      </c>
      <c r="R1701" s="5">
        <f t="shared" si="105"/>
        <v>101.12</v>
      </c>
      <c r="S1701" s="5">
        <f t="shared" si="106"/>
        <v>77.396999999999991</v>
      </c>
      <c r="T1701" s="7">
        <f t="shared" si="107"/>
        <v>0.43355534766996978</v>
      </c>
    </row>
    <row r="1702" spans="1:20" ht="15.6">
      <c r="A1702" s="2">
        <v>515</v>
      </c>
      <c r="B1702" s="3">
        <v>46255</v>
      </c>
      <c r="C1702" s="17">
        <f>YEAR(SalesDataTable[[#This Row],[Order Date]])</f>
        <v>2026</v>
      </c>
      <c r="D1702" s="19" t="str">
        <f>"Q"&amp;ROUNDUP(MONTH(SalesDataTable[[#This Row],[Order Date]])/3,0)</f>
        <v>Q3</v>
      </c>
      <c r="E1702" s="17">
        <f>MONTH(SalesDataTable[[#This Row],[Order Date]])</f>
        <v>8</v>
      </c>
      <c r="F1702" s="19" t="str">
        <f>TEXT(SalesDataTable[[#This Row],[Order Date]],"MMM")</f>
        <v>Aug</v>
      </c>
      <c r="G1702" s="4" t="s">
        <v>0</v>
      </c>
      <c r="H1702" s="4" t="s">
        <v>1</v>
      </c>
      <c r="I1702" s="4" t="s">
        <v>19</v>
      </c>
      <c r="J1702" s="4" t="s">
        <v>3</v>
      </c>
      <c r="K1702" s="4" t="s">
        <v>14</v>
      </c>
      <c r="L1702" s="4" t="s">
        <v>32</v>
      </c>
      <c r="M1702" s="8">
        <v>2</v>
      </c>
      <c r="N1702" s="5">
        <v>45.47</v>
      </c>
      <c r="O1702" s="6">
        <v>0</v>
      </c>
      <c r="P1702" s="5">
        <v>18.27</v>
      </c>
      <c r="Q1702" s="5">
        <f t="shared" si="104"/>
        <v>90.94</v>
      </c>
      <c r="R1702" s="5">
        <f t="shared" si="105"/>
        <v>36.54</v>
      </c>
      <c r="S1702" s="5">
        <f t="shared" si="106"/>
        <v>54.4</v>
      </c>
      <c r="T1702" s="7">
        <f t="shared" si="107"/>
        <v>0.5981966131515285</v>
      </c>
    </row>
    <row r="1703" spans="1:20" ht="15.6">
      <c r="A1703" s="2">
        <v>661</v>
      </c>
      <c r="B1703" s="3">
        <v>46255</v>
      </c>
      <c r="C1703" s="17">
        <f>YEAR(SalesDataTable[[#This Row],[Order Date]])</f>
        <v>2026</v>
      </c>
      <c r="D1703" s="19" t="str">
        <f>"Q"&amp;ROUNDUP(MONTH(SalesDataTable[[#This Row],[Order Date]])/3,0)</f>
        <v>Q3</v>
      </c>
      <c r="E1703" s="17">
        <f>MONTH(SalesDataTable[[#This Row],[Order Date]])</f>
        <v>8</v>
      </c>
      <c r="F1703" s="19" t="str">
        <f>TEXT(SalesDataTable[[#This Row],[Order Date]],"MMM")</f>
        <v>Aug</v>
      </c>
      <c r="G1703" s="4" t="s">
        <v>0</v>
      </c>
      <c r="H1703" s="4" t="s">
        <v>50</v>
      </c>
      <c r="I1703" s="4" t="s">
        <v>19</v>
      </c>
      <c r="J1703" s="4" t="s">
        <v>13</v>
      </c>
      <c r="K1703" s="4" t="s">
        <v>14</v>
      </c>
      <c r="L1703" s="4" t="s">
        <v>32</v>
      </c>
      <c r="M1703" s="8">
        <v>2</v>
      </c>
      <c r="N1703" s="5">
        <v>47.58</v>
      </c>
      <c r="O1703" s="6">
        <v>0.1</v>
      </c>
      <c r="P1703" s="5">
        <v>18.47</v>
      </c>
      <c r="Q1703" s="5">
        <f t="shared" si="104"/>
        <v>85.644000000000005</v>
      </c>
      <c r="R1703" s="5">
        <f t="shared" si="105"/>
        <v>36.94</v>
      </c>
      <c r="S1703" s="5">
        <f t="shared" si="106"/>
        <v>48.704000000000008</v>
      </c>
      <c r="T1703" s="7">
        <f t="shared" si="107"/>
        <v>0.56867965064686377</v>
      </c>
    </row>
    <row r="1704" spans="1:20" ht="15.6">
      <c r="A1704" s="2">
        <v>1443</v>
      </c>
      <c r="B1704" s="3">
        <v>46255</v>
      </c>
      <c r="C1704" s="17">
        <f>YEAR(SalesDataTable[[#This Row],[Order Date]])</f>
        <v>2026</v>
      </c>
      <c r="D1704" s="19" t="str">
        <f>"Q"&amp;ROUNDUP(MONTH(SalesDataTable[[#This Row],[Order Date]])/3,0)</f>
        <v>Q3</v>
      </c>
      <c r="E1704" s="17">
        <f>MONTH(SalesDataTable[[#This Row],[Order Date]])</f>
        <v>8</v>
      </c>
      <c r="F1704" s="19" t="str">
        <f>TEXT(SalesDataTable[[#This Row],[Order Date]],"MMM")</f>
        <v>Aug</v>
      </c>
      <c r="G1704" s="4" t="s">
        <v>20</v>
      </c>
      <c r="H1704" s="4" t="s">
        <v>21</v>
      </c>
      <c r="I1704" s="4" t="s">
        <v>2</v>
      </c>
      <c r="J1704" s="4" t="s">
        <v>13</v>
      </c>
      <c r="K1704" s="4" t="s">
        <v>9</v>
      </c>
      <c r="L1704" s="4" t="s">
        <v>37</v>
      </c>
      <c r="M1704" s="8">
        <v>5</v>
      </c>
      <c r="N1704" s="5">
        <v>155.65</v>
      </c>
      <c r="O1704" s="6">
        <v>0</v>
      </c>
      <c r="P1704" s="5">
        <v>79.13</v>
      </c>
      <c r="Q1704" s="5">
        <f t="shared" si="104"/>
        <v>778.25</v>
      </c>
      <c r="R1704" s="5">
        <f t="shared" si="105"/>
        <v>395.65</v>
      </c>
      <c r="S1704" s="5">
        <f t="shared" si="106"/>
        <v>382.6</v>
      </c>
      <c r="T1704" s="7">
        <f t="shared" si="107"/>
        <v>0.49161580469000965</v>
      </c>
    </row>
    <row r="1705" spans="1:20" ht="15.6">
      <c r="A1705" s="2">
        <v>1446</v>
      </c>
      <c r="B1705" s="3">
        <v>46255</v>
      </c>
      <c r="C1705" s="17">
        <f>YEAR(SalesDataTable[[#This Row],[Order Date]])</f>
        <v>2026</v>
      </c>
      <c r="D1705" s="19" t="str">
        <f>"Q"&amp;ROUNDUP(MONTH(SalesDataTable[[#This Row],[Order Date]])/3,0)</f>
        <v>Q3</v>
      </c>
      <c r="E1705" s="17">
        <f>MONTH(SalesDataTable[[#This Row],[Order Date]])</f>
        <v>8</v>
      </c>
      <c r="F1705" s="19" t="str">
        <f>TEXT(SalesDataTable[[#This Row],[Order Date]],"MMM")</f>
        <v>Aug</v>
      </c>
      <c r="G1705" s="4" t="s">
        <v>20</v>
      </c>
      <c r="H1705" s="4" t="s">
        <v>47</v>
      </c>
      <c r="I1705" s="4" t="s">
        <v>19</v>
      </c>
      <c r="J1705" s="4" t="s">
        <v>3</v>
      </c>
      <c r="K1705" s="4" t="s">
        <v>23</v>
      </c>
      <c r="L1705" s="4" t="s">
        <v>29</v>
      </c>
      <c r="M1705" s="8">
        <v>1</v>
      </c>
      <c r="N1705" s="5">
        <v>195.15</v>
      </c>
      <c r="O1705" s="6">
        <v>0</v>
      </c>
      <c r="P1705" s="5">
        <v>101.99</v>
      </c>
      <c r="Q1705" s="5">
        <f t="shared" si="104"/>
        <v>195.15</v>
      </c>
      <c r="R1705" s="5">
        <f t="shared" si="105"/>
        <v>101.99</v>
      </c>
      <c r="S1705" s="5">
        <f t="shared" si="106"/>
        <v>93.160000000000011</v>
      </c>
      <c r="T1705" s="7">
        <f t="shared" si="107"/>
        <v>0.47737637714578535</v>
      </c>
    </row>
    <row r="1706" spans="1:20" ht="15.6">
      <c r="A1706" s="2">
        <v>1524</v>
      </c>
      <c r="B1706" s="3">
        <v>46255</v>
      </c>
      <c r="C1706" s="17">
        <f>YEAR(SalesDataTable[[#This Row],[Order Date]])</f>
        <v>2026</v>
      </c>
      <c r="D1706" s="19" t="str">
        <f>"Q"&amp;ROUNDUP(MONTH(SalesDataTable[[#This Row],[Order Date]])/3,0)</f>
        <v>Q3</v>
      </c>
      <c r="E1706" s="17">
        <f>MONTH(SalesDataTable[[#This Row],[Order Date]])</f>
        <v>8</v>
      </c>
      <c r="F1706" s="19" t="str">
        <f>TEXT(SalesDataTable[[#This Row],[Order Date]],"MMM")</f>
        <v>Aug</v>
      </c>
      <c r="G1706" s="4" t="s">
        <v>6</v>
      </c>
      <c r="H1706" s="4" t="s">
        <v>27</v>
      </c>
      <c r="I1706" s="4" t="s">
        <v>28</v>
      </c>
      <c r="J1706" s="4" t="s">
        <v>13</v>
      </c>
      <c r="K1706" s="4" t="s">
        <v>4</v>
      </c>
      <c r="L1706" s="4" t="s">
        <v>5</v>
      </c>
      <c r="M1706" s="8">
        <v>1</v>
      </c>
      <c r="N1706" s="5">
        <v>81.569999999999993</v>
      </c>
      <c r="O1706" s="6">
        <v>0</v>
      </c>
      <c r="P1706" s="5">
        <v>43.79</v>
      </c>
      <c r="Q1706" s="5">
        <f t="shared" si="104"/>
        <v>81.569999999999993</v>
      </c>
      <c r="R1706" s="5">
        <f t="shared" si="105"/>
        <v>43.79</v>
      </c>
      <c r="S1706" s="5">
        <f t="shared" si="106"/>
        <v>37.779999999999994</v>
      </c>
      <c r="T1706" s="7">
        <f t="shared" si="107"/>
        <v>0.4631604756650729</v>
      </c>
    </row>
    <row r="1707" spans="1:20" ht="15.6">
      <c r="A1707" s="2">
        <v>1946</v>
      </c>
      <c r="B1707" s="3">
        <v>46255</v>
      </c>
      <c r="C1707" s="17">
        <f>YEAR(SalesDataTable[[#This Row],[Order Date]])</f>
        <v>2026</v>
      </c>
      <c r="D1707" s="19" t="str">
        <f>"Q"&amp;ROUNDUP(MONTH(SalesDataTable[[#This Row],[Order Date]])/3,0)</f>
        <v>Q3</v>
      </c>
      <c r="E1707" s="17">
        <f>MONTH(SalesDataTable[[#This Row],[Order Date]])</f>
        <v>8</v>
      </c>
      <c r="F1707" s="19" t="str">
        <f>TEXT(SalesDataTable[[#This Row],[Order Date]],"MMM")</f>
        <v>Aug</v>
      </c>
      <c r="G1707" s="4" t="s">
        <v>0</v>
      </c>
      <c r="H1707" s="4" t="s">
        <v>50</v>
      </c>
      <c r="I1707" s="4" t="s">
        <v>19</v>
      </c>
      <c r="J1707" s="4" t="s">
        <v>13</v>
      </c>
      <c r="K1707" s="4" t="s">
        <v>23</v>
      </c>
      <c r="L1707" s="4" t="s">
        <v>51</v>
      </c>
      <c r="M1707" s="8">
        <v>5</v>
      </c>
      <c r="N1707" s="5">
        <v>125.44</v>
      </c>
      <c r="O1707" s="6">
        <v>0</v>
      </c>
      <c r="P1707" s="5">
        <v>59.58</v>
      </c>
      <c r="Q1707" s="5">
        <f t="shared" si="104"/>
        <v>627.20000000000005</v>
      </c>
      <c r="R1707" s="5">
        <f t="shared" si="105"/>
        <v>297.89999999999998</v>
      </c>
      <c r="S1707" s="5">
        <f t="shared" si="106"/>
        <v>329.30000000000007</v>
      </c>
      <c r="T1707" s="7">
        <f t="shared" si="107"/>
        <v>0.52503188775510212</v>
      </c>
    </row>
    <row r="1708" spans="1:20" ht="15.6">
      <c r="A1708" s="2">
        <v>2285</v>
      </c>
      <c r="B1708" s="3">
        <v>46255</v>
      </c>
      <c r="C1708" s="17">
        <f>YEAR(SalesDataTable[[#This Row],[Order Date]])</f>
        <v>2026</v>
      </c>
      <c r="D1708" s="19" t="str">
        <f>"Q"&amp;ROUNDUP(MONTH(SalesDataTable[[#This Row],[Order Date]])/3,0)</f>
        <v>Q3</v>
      </c>
      <c r="E1708" s="17">
        <f>MONTH(SalesDataTable[[#This Row],[Order Date]])</f>
        <v>8</v>
      </c>
      <c r="F1708" s="19" t="str">
        <f>TEXT(SalesDataTable[[#This Row],[Order Date]],"MMM")</f>
        <v>Aug</v>
      </c>
      <c r="G1708" s="4" t="s">
        <v>6</v>
      </c>
      <c r="H1708" s="4" t="s">
        <v>41</v>
      </c>
      <c r="I1708" s="4" t="s">
        <v>2</v>
      </c>
      <c r="J1708" s="4" t="s">
        <v>16</v>
      </c>
      <c r="K1708" s="4" t="s">
        <v>9</v>
      </c>
      <c r="L1708" s="4" t="s">
        <v>37</v>
      </c>
      <c r="M1708" s="8">
        <v>2</v>
      </c>
      <c r="N1708" s="5">
        <v>155.11000000000001</v>
      </c>
      <c r="O1708" s="6">
        <v>0.05</v>
      </c>
      <c r="P1708" s="5">
        <v>80.13</v>
      </c>
      <c r="Q1708" s="5">
        <f t="shared" si="104"/>
        <v>294.709</v>
      </c>
      <c r="R1708" s="5">
        <f t="shared" si="105"/>
        <v>160.26</v>
      </c>
      <c r="S1708" s="5">
        <f t="shared" si="106"/>
        <v>134.44900000000001</v>
      </c>
      <c r="T1708" s="7">
        <f t="shared" si="107"/>
        <v>0.45620934548995795</v>
      </c>
    </row>
    <row r="1709" spans="1:20" ht="15.6">
      <c r="A1709" s="2">
        <v>2978</v>
      </c>
      <c r="B1709" s="3">
        <v>46255</v>
      </c>
      <c r="C1709" s="17">
        <f>YEAR(SalesDataTable[[#This Row],[Order Date]])</f>
        <v>2026</v>
      </c>
      <c r="D1709" s="19" t="str">
        <f>"Q"&amp;ROUNDUP(MONTH(SalesDataTable[[#This Row],[Order Date]])/3,0)</f>
        <v>Q3</v>
      </c>
      <c r="E1709" s="17">
        <f>MONTH(SalesDataTable[[#This Row],[Order Date]])</f>
        <v>8</v>
      </c>
      <c r="F1709" s="19" t="str">
        <f>TEXT(SalesDataTable[[#This Row],[Order Date]],"MMM")</f>
        <v>Aug</v>
      </c>
      <c r="G1709" s="4" t="s">
        <v>11</v>
      </c>
      <c r="H1709" s="4" t="s">
        <v>39</v>
      </c>
      <c r="I1709" s="4" t="s">
        <v>19</v>
      </c>
      <c r="J1709" s="4" t="s">
        <v>13</v>
      </c>
      <c r="K1709" s="4" t="s">
        <v>4</v>
      </c>
      <c r="L1709" s="4" t="s">
        <v>5</v>
      </c>
      <c r="M1709" s="8">
        <v>1</v>
      </c>
      <c r="N1709" s="5">
        <v>80.7</v>
      </c>
      <c r="O1709" s="6">
        <v>0</v>
      </c>
      <c r="P1709" s="5">
        <v>41.98</v>
      </c>
      <c r="Q1709" s="5">
        <f t="shared" si="104"/>
        <v>80.7</v>
      </c>
      <c r="R1709" s="5">
        <f t="shared" si="105"/>
        <v>41.98</v>
      </c>
      <c r="S1709" s="5">
        <f t="shared" si="106"/>
        <v>38.720000000000006</v>
      </c>
      <c r="T1709" s="7">
        <f t="shared" si="107"/>
        <v>0.47980173482032223</v>
      </c>
    </row>
    <row r="1710" spans="1:20" ht="15.6">
      <c r="A1710" s="2">
        <v>3842</v>
      </c>
      <c r="B1710" s="3">
        <v>46255</v>
      </c>
      <c r="C1710" s="17">
        <f>YEAR(SalesDataTable[[#This Row],[Order Date]])</f>
        <v>2026</v>
      </c>
      <c r="D1710" s="19" t="str">
        <f>"Q"&amp;ROUNDUP(MONTH(SalesDataTable[[#This Row],[Order Date]])/3,0)</f>
        <v>Q3</v>
      </c>
      <c r="E1710" s="17">
        <f>MONTH(SalesDataTable[[#This Row],[Order Date]])</f>
        <v>8</v>
      </c>
      <c r="F1710" s="19" t="str">
        <f>TEXT(SalesDataTable[[#This Row],[Order Date]],"MMM")</f>
        <v>Aug</v>
      </c>
      <c r="G1710" s="4" t="s">
        <v>20</v>
      </c>
      <c r="H1710" s="4" t="s">
        <v>33</v>
      </c>
      <c r="I1710" s="4" t="s">
        <v>8</v>
      </c>
      <c r="J1710" s="4" t="s">
        <v>3</v>
      </c>
      <c r="K1710" s="4" t="s">
        <v>9</v>
      </c>
      <c r="L1710" s="4" t="s">
        <v>37</v>
      </c>
      <c r="M1710" s="8">
        <v>10</v>
      </c>
      <c r="N1710" s="5">
        <v>156.72</v>
      </c>
      <c r="O1710" s="6">
        <v>0.15</v>
      </c>
      <c r="P1710" s="5">
        <v>78.12</v>
      </c>
      <c r="Q1710" s="5">
        <f t="shared" si="104"/>
        <v>1332.12</v>
      </c>
      <c r="R1710" s="5">
        <f t="shared" si="105"/>
        <v>781.2</v>
      </c>
      <c r="S1710" s="5">
        <f t="shared" si="106"/>
        <v>550.91999999999985</v>
      </c>
      <c r="T1710" s="7">
        <f t="shared" si="107"/>
        <v>0.41356634537429054</v>
      </c>
    </row>
    <row r="1711" spans="1:20" ht="15.6">
      <c r="A1711" s="2">
        <v>4220</v>
      </c>
      <c r="B1711" s="3">
        <v>46255</v>
      </c>
      <c r="C1711" s="17">
        <f>YEAR(SalesDataTable[[#This Row],[Order Date]])</f>
        <v>2026</v>
      </c>
      <c r="D1711" s="19" t="str">
        <f>"Q"&amp;ROUNDUP(MONTH(SalesDataTable[[#This Row],[Order Date]])/3,0)</f>
        <v>Q3</v>
      </c>
      <c r="E1711" s="17">
        <f>MONTH(SalesDataTable[[#This Row],[Order Date]])</f>
        <v>8</v>
      </c>
      <c r="F1711" s="19" t="str">
        <f>TEXT(SalesDataTable[[#This Row],[Order Date]],"MMM")</f>
        <v>Aug</v>
      </c>
      <c r="G1711" s="4" t="s">
        <v>6</v>
      </c>
      <c r="H1711" s="4" t="s">
        <v>49</v>
      </c>
      <c r="I1711" s="4" t="s">
        <v>8</v>
      </c>
      <c r="J1711" s="4" t="s">
        <v>16</v>
      </c>
      <c r="K1711" s="4" t="s">
        <v>14</v>
      </c>
      <c r="L1711" s="4" t="s">
        <v>48</v>
      </c>
      <c r="M1711" s="8">
        <v>5</v>
      </c>
      <c r="N1711" s="5">
        <v>162.76</v>
      </c>
      <c r="O1711" s="6">
        <v>0.15</v>
      </c>
      <c r="P1711" s="5">
        <v>85.32</v>
      </c>
      <c r="Q1711" s="5">
        <f t="shared" si="104"/>
        <v>691.7299999999999</v>
      </c>
      <c r="R1711" s="5">
        <f t="shared" si="105"/>
        <v>426.59999999999997</v>
      </c>
      <c r="S1711" s="5">
        <f t="shared" si="106"/>
        <v>265.12999999999994</v>
      </c>
      <c r="T1711" s="7">
        <f t="shared" si="107"/>
        <v>0.38328538591647027</v>
      </c>
    </row>
    <row r="1712" spans="1:20" ht="15.6">
      <c r="A1712" s="2">
        <v>478</v>
      </c>
      <c r="B1712" s="3">
        <v>46256</v>
      </c>
      <c r="C1712" s="17">
        <f>YEAR(SalesDataTable[[#This Row],[Order Date]])</f>
        <v>2026</v>
      </c>
      <c r="D1712" s="19" t="str">
        <f>"Q"&amp;ROUNDUP(MONTH(SalesDataTable[[#This Row],[Order Date]])/3,0)</f>
        <v>Q3</v>
      </c>
      <c r="E1712" s="17">
        <f>MONTH(SalesDataTable[[#This Row],[Order Date]])</f>
        <v>8</v>
      </c>
      <c r="F1712" s="19" t="str">
        <f>TEXT(SalesDataTable[[#This Row],[Order Date]],"MMM")</f>
        <v>Aug</v>
      </c>
      <c r="G1712" s="4" t="s">
        <v>20</v>
      </c>
      <c r="H1712" s="4" t="s">
        <v>33</v>
      </c>
      <c r="I1712" s="4" t="s">
        <v>19</v>
      </c>
      <c r="J1712" s="4" t="s">
        <v>16</v>
      </c>
      <c r="K1712" s="4" t="s">
        <v>34</v>
      </c>
      <c r="L1712" s="4" t="s">
        <v>35</v>
      </c>
      <c r="M1712" s="8">
        <v>2</v>
      </c>
      <c r="N1712" s="5">
        <v>40.22</v>
      </c>
      <c r="O1712" s="6">
        <v>0</v>
      </c>
      <c r="P1712" s="5">
        <v>14.45</v>
      </c>
      <c r="Q1712" s="5">
        <f t="shared" si="104"/>
        <v>80.44</v>
      </c>
      <c r="R1712" s="5">
        <f t="shared" si="105"/>
        <v>28.9</v>
      </c>
      <c r="S1712" s="5">
        <f t="shared" si="106"/>
        <v>51.54</v>
      </c>
      <c r="T1712" s="7">
        <f t="shared" si="107"/>
        <v>0.64072600696171056</v>
      </c>
    </row>
    <row r="1713" spans="1:20" ht="15.6">
      <c r="A1713" s="2">
        <v>491</v>
      </c>
      <c r="B1713" s="3">
        <v>46256</v>
      </c>
      <c r="C1713" s="17">
        <f>YEAR(SalesDataTable[[#This Row],[Order Date]])</f>
        <v>2026</v>
      </c>
      <c r="D1713" s="19" t="str">
        <f>"Q"&amp;ROUNDUP(MONTH(SalesDataTable[[#This Row],[Order Date]])/3,0)</f>
        <v>Q3</v>
      </c>
      <c r="E1713" s="17">
        <f>MONTH(SalesDataTable[[#This Row],[Order Date]])</f>
        <v>8</v>
      </c>
      <c r="F1713" s="19" t="str">
        <f>TEXT(SalesDataTable[[#This Row],[Order Date]],"MMM")</f>
        <v>Aug</v>
      </c>
      <c r="G1713" s="4" t="s">
        <v>0</v>
      </c>
      <c r="H1713" s="4" t="s">
        <v>36</v>
      </c>
      <c r="I1713" s="4" t="s">
        <v>28</v>
      </c>
      <c r="J1713" s="4" t="s">
        <v>13</v>
      </c>
      <c r="K1713" s="4" t="s">
        <v>14</v>
      </c>
      <c r="L1713" s="4" t="s">
        <v>32</v>
      </c>
      <c r="M1713" s="8">
        <v>1</v>
      </c>
      <c r="N1713" s="5">
        <v>45.42</v>
      </c>
      <c r="O1713" s="6">
        <v>0.15</v>
      </c>
      <c r="P1713" s="5">
        <v>18.079999999999998</v>
      </c>
      <c r="Q1713" s="5">
        <f t="shared" si="104"/>
        <v>38.606999999999999</v>
      </c>
      <c r="R1713" s="5">
        <f t="shared" si="105"/>
        <v>18.079999999999998</v>
      </c>
      <c r="S1713" s="5">
        <f t="shared" si="106"/>
        <v>20.527000000000001</v>
      </c>
      <c r="T1713" s="7">
        <f t="shared" si="107"/>
        <v>0.53169114409304019</v>
      </c>
    </row>
    <row r="1714" spans="1:20" ht="15.6">
      <c r="A1714" s="2">
        <v>862</v>
      </c>
      <c r="B1714" s="3">
        <v>46256</v>
      </c>
      <c r="C1714" s="17">
        <f>YEAR(SalesDataTable[[#This Row],[Order Date]])</f>
        <v>2026</v>
      </c>
      <c r="D1714" s="19" t="str">
        <f>"Q"&amp;ROUNDUP(MONTH(SalesDataTable[[#This Row],[Order Date]])/3,0)</f>
        <v>Q3</v>
      </c>
      <c r="E1714" s="17">
        <f>MONTH(SalesDataTable[[#This Row],[Order Date]])</f>
        <v>8</v>
      </c>
      <c r="F1714" s="19" t="str">
        <f>TEXT(SalesDataTable[[#This Row],[Order Date]],"MMM")</f>
        <v>Aug</v>
      </c>
      <c r="G1714" s="4" t="s">
        <v>0</v>
      </c>
      <c r="H1714" s="4" t="s">
        <v>36</v>
      </c>
      <c r="I1714" s="4" t="s">
        <v>2</v>
      </c>
      <c r="J1714" s="4" t="s">
        <v>3</v>
      </c>
      <c r="K1714" s="4" t="s">
        <v>9</v>
      </c>
      <c r="L1714" s="4" t="s">
        <v>10</v>
      </c>
      <c r="M1714" s="8">
        <v>1</v>
      </c>
      <c r="N1714" s="5">
        <v>93.55</v>
      </c>
      <c r="O1714" s="6">
        <v>0</v>
      </c>
      <c r="P1714" s="5">
        <v>44.89</v>
      </c>
      <c r="Q1714" s="5">
        <f t="shared" si="104"/>
        <v>93.55</v>
      </c>
      <c r="R1714" s="5">
        <f t="shared" si="105"/>
        <v>44.89</v>
      </c>
      <c r="S1714" s="5">
        <f t="shared" si="106"/>
        <v>48.66</v>
      </c>
      <c r="T1714" s="7">
        <f t="shared" si="107"/>
        <v>0.5201496525921967</v>
      </c>
    </row>
    <row r="1715" spans="1:20" ht="15.6">
      <c r="A1715" s="2">
        <v>957</v>
      </c>
      <c r="B1715" s="3">
        <v>46256</v>
      </c>
      <c r="C1715" s="17">
        <f>YEAR(SalesDataTable[[#This Row],[Order Date]])</f>
        <v>2026</v>
      </c>
      <c r="D1715" s="19" t="str">
        <f>"Q"&amp;ROUNDUP(MONTH(SalesDataTable[[#This Row],[Order Date]])/3,0)</f>
        <v>Q3</v>
      </c>
      <c r="E1715" s="17">
        <f>MONTH(SalesDataTable[[#This Row],[Order Date]])</f>
        <v>8</v>
      </c>
      <c r="F1715" s="19" t="str">
        <f>TEXT(SalesDataTable[[#This Row],[Order Date]],"MMM")</f>
        <v>Aug</v>
      </c>
      <c r="G1715" s="4" t="s">
        <v>11</v>
      </c>
      <c r="H1715" s="4" t="s">
        <v>12</v>
      </c>
      <c r="I1715" s="4" t="s">
        <v>2</v>
      </c>
      <c r="J1715" s="4" t="s">
        <v>3</v>
      </c>
      <c r="K1715" s="4" t="s">
        <v>9</v>
      </c>
      <c r="L1715" s="4" t="s">
        <v>17</v>
      </c>
      <c r="M1715" s="8">
        <v>2</v>
      </c>
      <c r="N1715" s="5">
        <v>146.85</v>
      </c>
      <c r="O1715" s="6">
        <v>0</v>
      </c>
      <c r="P1715" s="5">
        <v>81.010000000000005</v>
      </c>
      <c r="Q1715" s="5">
        <f t="shared" si="104"/>
        <v>293.7</v>
      </c>
      <c r="R1715" s="5">
        <f t="shared" si="105"/>
        <v>162.02000000000001</v>
      </c>
      <c r="S1715" s="5">
        <f t="shared" si="106"/>
        <v>131.67999999999998</v>
      </c>
      <c r="T1715" s="7">
        <f t="shared" si="107"/>
        <v>0.44834865509022809</v>
      </c>
    </row>
    <row r="1716" spans="1:20" ht="15.6">
      <c r="A1716" s="2">
        <v>1728</v>
      </c>
      <c r="B1716" s="3">
        <v>46256</v>
      </c>
      <c r="C1716" s="17">
        <f>YEAR(SalesDataTable[[#This Row],[Order Date]])</f>
        <v>2026</v>
      </c>
      <c r="D1716" s="19" t="str">
        <f>"Q"&amp;ROUNDUP(MONTH(SalesDataTable[[#This Row],[Order Date]])/3,0)</f>
        <v>Q3</v>
      </c>
      <c r="E1716" s="17">
        <f>MONTH(SalesDataTable[[#This Row],[Order Date]])</f>
        <v>8</v>
      </c>
      <c r="F1716" s="19" t="str">
        <f>TEXT(SalesDataTable[[#This Row],[Order Date]],"MMM")</f>
        <v>Aug</v>
      </c>
      <c r="G1716" s="4" t="s">
        <v>0</v>
      </c>
      <c r="H1716" s="4" t="s">
        <v>36</v>
      </c>
      <c r="I1716" s="4" t="s">
        <v>8</v>
      </c>
      <c r="J1716" s="4" t="s">
        <v>16</v>
      </c>
      <c r="K1716" s="4" t="s">
        <v>4</v>
      </c>
      <c r="L1716" s="4" t="s">
        <v>30</v>
      </c>
      <c r="M1716" s="8">
        <v>6</v>
      </c>
      <c r="N1716" s="5">
        <v>101.54</v>
      </c>
      <c r="O1716" s="6">
        <v>0.1</v>
      </c>
      <c r="P1716" s="5">
        <v>50</v>
      </c>
      <c r="Q1716" s="5">
        <f t="shared" si="104"/>
        <v>548.31600000000003</v>
      </c>
      <c r="R1716" s="5">
        <f t="shared" si="105"/>
        <v>300</v>
      </c>
      <c r="S1716" s="5">
        <f t="shared" si="106"/>
        <v>248.31600000000003</v>
      </c>
      <c r="T1716" s="7">
        <f t="shared" si="107"/>
        <v>0.45287024270676035</v>
      </c>
    </row>
    <row r="1717" spans="1:20" ht="15.6">
      <c r="A1717" s="2">
        <v>2743</v>
      </c>
      <c r="B1717" s="3">
        <v>46256</v>
      </c>
      <c r="C1717" s="17">
        <f>YEAR(SalesDataTable[[#This Row],[Order Date]])</f>
        <v>2026</v>
      </c>
      <c r="D1717" s="19" t="str">
        <f>"Q"&amp;ROUNDUP(MONTH(SalesDataTable[[#This Row],[Order Date]])/3,0)</f>
        <v>Q3</v>
      </c>
      <c r="E1717" s="17">
        <f>MONTH(SalesDataTable[[#This Row],[Order Date]])</f>
        <v>8</v>
      </c>
      <c r="F1717" s="19" t="str">
        <f>TEXT(SalesDataTable[[#This Row],[Order Date]],"MMM")</f>
        <v>Aug</v>
      </c>
      <c r="G1717" s="4" t="s">
        <v>20</v>
      </c>
      <c r="H1717" s="4" t="s">
        <v>31</v>
      </c>
      <c r="I1717" s="4" t="s">
        <v>2</v>
      </c>
      <c r="J1717" s="4" t="s">
        <v>16</v>
      </c>
      <c r="K1717" s="4" t="s">
        <v>34</v>
      </c>
      <c r="L1717" s="4" t="s">
        <v>38</v>
      </c>
      <c r="M1717" s="8">
        <v>1</v>
      </c>
      <c r="N1717" s="5">
        <v>125.14</v>
      </c>
      <c r="O1717" s="6">
        <v>0</v>
      </c>
      <c r="P1717" s="5">
        <v>69.44</v>
      </c>
      <c r="Q1717" s="5">
        <f t="shared" si="104"/>
        <v>125.14</v>
      </c>
      <c r="R1717" s="5">
        <f t="shared" si="105"/>
        <v>69.44</v>
      </c>
      <c r="S1717" s="5">
        <f t="shared" si="106"/>
        <v>55.7</v>
      </c>
      <c r="T1717" s="7">
        <f t="shared" si="107"/>
        <v>0.4451014863353045</v>
      </c>
    </row>
    <row r="1718" spans="1:20" ht="15.6">
      <c r="A1718" s="2">
        <v>3098</v>
      </c>
      <c r="B1718" s="3">
        <v>46256</v>
      </c>
      <c r="C1718" s="17">
        <f>YEAR(SalesDataTable[[#This Row],[Order Date]])</f>
        <v>2026</v>
      </c>
      <c r="D1718" s="19" t="str">
        <f>"Q"&amp;ROUNDUP(MONTH(SalesDataTable[[#This Row],[Order Date]])/3,0)</f>
        <v>Q3</v>
      </c>
      <c r="E1718" s="17">
        <f>MONTH(SalesDataTable[[#This Row],[Order Date]])</f>
        <v>8</v>
      </c>
      <c r="F1718" s="19" t="str">
        <f>TEXT(SalesDataTable[[#This Row],[Order Date]],"MMM")</f>
        <v>Aug</v>
      </c>
      <c r="G1718" s="4" t="s">
        <v>6</v>
      </c>
      <c r="H1718" s="4" t="s">
        <v>27</v>
      </c>
      <c r="I1718" s="4" t="s">
        <v>2</v>
      </c>
      <c r="J1718" s="4" t="s">
        <v>13</v>
      </c>
      <c r="K1718" s="4" t="s">
        <v>4</v>
      </c>
      <c r="L1718" s="4" t="s">
        <v>5</v>
      </c>
      <c r="M1718" s="8">
        <v>2</v>
      </c>
      <c r="N1718" s="5">
        <v>80.239999999999995</v>
      </c>
      <c r="O1718" s="6">
        <v>0.1</v>
      </c>
      <c r="P1718" s="5">
        <v>42.09</v>
      </c>
      <c r="Q1718" s="5">
        <f t="shared" si="104"/>
        <v>144.43199999999999</v>
      </c>
      <c r="R1718" s="5">
        <f t="shared" si="105"/>
        <v>84.18</v>
      </c>
      <c r="S1718" s="5">
        <f t="shared" si="106"/>
        <v>60.251999999999981</v>
      </c>
      <c r="T1718" s="7">
        <f t="shared" si="107"/>
        <v>0.41716517115320695</v>
      </c>
    </row>
    <row r="1719" spans="1:20" ht="15.6">
      <c r="A1719" s="2">
        <v>3606</v>
      </c>
      <c r="B1719" s="3">
        <v>46256</v>
      </c>
      <c r="C1719" s="17">
        <f>YEAR(SalesDataTable[[#This Row],[Order Date]])</f>
        <v>2026</v>
      </c>
      <c r="D1719" s="19" t="str">
        <f>"Q"&amp;ROUNDUP(MONTH(SalesDataTable[[#This Row],[Order Date]])/3,0)</f>
        <v>Q3</v>
      </c>
      <c r="E1719" s="17">
        <f>MONTH(SalesDataTable[[#This Row],[Order Date]])</f>
        <v>8</v>
      </c>
      <c r="F1719" s="19" t="str">
        <f>TEXT(SalesDataTable[[#This Row],[Order Date]],"MMM")</f>
        <v>Aug</v>
      </c>
      <c r="G1719" s="4" t="s">
        <v>20</v>
      </c>
      <c r="H1719" s="4" t="s">
        <v>21</v>
      </c>
      <c r="I1719" s="4" t="s">
        <v>2</v>
      </c>
      <c r="J1719" s="4" t="s">
        <v>16</v>
      </c>
      <c r="K1719" s="4" t="s">
        <v>9</v>
      </c>
      <c r="L1719" s="4" t="s">
        <v>17</v>
      </c>
      <c r="M1719" s="8">
        <v>1</v>
      </c>
      <c r="N1719" s="5">
        <v>147.24</v>
      </c>
      <c r="O1719" s="6">
        <v>0</v>
      </c>
      <c r="P1719" s="5">
        <v>79.11</v>
      </c>
      <c r="Q1719" s="5">
        <f t="shared" si="104"/>
        <v>147.24</v>
      </c>
      <c r="R1719" s="5">
        <f t="shared" si="105"/>
        <v>79.11</v>
      </c>
      <c r="S1719" s="5">
        <f t="shared" si="106"/>
        <v>68.13000000000001</v>
      </c>
      <c r="T1719" s="7">
        <f t="shared" si="107"/>
        <v>0.46271393643031788</v>
      </c>
    </row>
    <row r="1720" spans="1:20" ht="15.6">
      <c r="A1720" s="2">
        <v>3815</v>
      </c>
      <c r="B1720" s="3">
        <v>46256</v>
      </c>
      <c r="C1720" s="17">
        <f>YEAR(SalesDataTable[[#This Row],[Order Date]])</f>
        <v>2026</v>
      </c>
      <c r="D1720" s="19" t="str">
        <f>"Q"&amp;ROUNDUP(MONTH(SalesDataTable[[#This Row],[Order Date]])/3,0)</f>
        <v>Q3</v>
      </c>
      <c r="E1720" s="17">
        <f>MONTH(SalesDataTable[[#This Row],[Order Date]])</f>
        <v>8</v>
      </c>
      <c r="F1720" s="19" t="str">
        <f>TEXT(SalesDataTable[[#This Row],[Order Date]],"MMM")</f>
        <v>Aug</v>
      </c>
      <c r="G1720" s="4" t="s">
        <v>11</v>
      </c>
      <c r="H1720" s="4" t="s">
        <v>12</v>
      </c>
      <c r="I1720" s="4" t="s">
        <v>2</v>
      </c>
      <c r="J1720" s="4" t="s">
        <v>3</v>
      </c>
      <c r="K1720" s="4" t="s">
        <v>23</v>
      </c>
      <c r="L1720" s="4" t="s">
        <v>29</v>
      </c>
      <c r="M1720" s="8">
        <v>2</v>
      </c>
      <c r="N1720" s="5">
        <v>199.53</v>
      </c>
      <c r="O1720" s="6">
        <v>0.05</v>
      </c>
      <c r="P1720" s="5">
        <v>105.87</v>
      </c>
      <c r="Q1720" s="5">
        <f t="shared" si="104"/>
        <v>379.10699999999997</v>
      </c>
      <c r="R1720" s="5">
        <f t="shared" si="105"/>
        <v>211.74</v>
      </c>
      <c r="S1720" s="5">
        <f t="shared" si="106"/>
        <v>167.36699999999996</v>
      </c>
      <c r="T1720" s="7">
        <f t="shared" si="107"/>
        <v>0.44147694450379438</v>
      </c>
    </row>
    <row r="1721" spans="1:20" ht="15.6">
      <c r="A1721" s="2">
        <v>3979</v>
      </c>
      <c r="B1721" s="3">
        <v>46256</v>
      </c>
      <c r="C1721" s="17">
        <f>YEAR(SalesDataTable[[#This Row],[Order Date]])</f>
        <v>2026</v>
      </c>
      <c r="D1721" s="19" t="str">
        <f>"Q"&amp;ROUNDUP(MONTH(SalesDataTable[[#This Row],[Order Date]])/3,0)</f>
        <v>Q3</v>
      </c>
      <c r="E1721" s="17">
        <f>MONTH(SalesDataTable[[#This Row],[Order Date]])</f>
        <v>8</v>
      </c>
      <c r="F1721" s="19" t="str">
        <f>TEXT(SalesDataTable[[#This Row],[Order Date]],"MMM")</f>
        <v>Aug</v>
      </c>
      <c r="G1721" s="4" t="s">
        <v>11</v>
      </c>
      <c r="H1721" s="4" t="s">
        <v>25</v>
      </c>
      <c r="I1721" s="4" t="s">
        <v>2</v>
      </c>
      <c r="J1721" s="4" t="s">
        <v>16</v>
      </c>
      <c r="K1721" s="4" t="s">
        <v>34</v>
      </c>
      <c r="L1721" s="4" t="s">
        <v>35</v>
      </c>
      <c r="M1721" s="8">
        <v>1</v>
      </c>
      <c r="N1721" s="5">
        <v>40.19</v>
      </c>
      <c r="O1721" s="6">
        <v>0.05</v>
      </c>
      <c r="P1721" s="5">
        <v>14.73</v>
      </c>
      <c r="Q1721" s="5">
        <f t="shared" si="104"/>
        <v>38.180499999999995</v>
      </c>
      <c r="R1721" s="5">
        <f t="shared" si="105"/>
        <v>14.73</v>
      </c>
      <c r="S1721" s="5">
        <f t="shared" si="106"/>
        <v>23.450499999999995</v>
      </c>
      <c r="T1721" s="7">
        <f t="shared" si="107"/>
        <v>0.61420096646193734</v>
      </c>
    </row>
    <row r="1722" spans="1:20" ht="15.6">
      <c r="A1722" s="2">
        <v>4160</v>
      </c>
      <c r="B1722" s="3">
        <v>46256</v>
      </c>
      <c r="C1722" s="17">
        <f>YEAR(SalesDataTable[[#This Row],[Order Date]])</f>
        <v>2026</v>
      </c>
      <c r="D1722" s="19" t="str">
        <f>"Q"&amp;ROUNDUP(MONTH(SalesDataTable[[#This Row],[Order Date]])/3,0)</f>
        <v>Q3</v>
      </c>
      <c r="E1722" s="17">
        <f>MONTH(SalesDataTable[[#This Row],[Order Date]])</f>
        <v>8</v>
      </c>
      <c r="F1722" s="19" t="str">
        <f>TEXT(SalesDataTable[[#This Row],[Order Date]],"MMM")</f>
        <v>Aug</v>
      </c>
      <c r="G1722" s="4" t="s">
        <v>20</v>
      </c>
      <c r="H1722" s="4" t="s">
        <v>31</v>
      </c>
      <c r="I1722" s="4" t="s">
        <v>28</v>
      </c>
      <c r="J1722" s="4" t="s">
        <v>16</v>
      </c>
      <c r="K1722" s="4" t="s">
        <v>34</v>
      </c>
      <c r="L1722" s="4" t="s">
        <v>38</v>
      </c>
      <c r="M1722" s="8">
        <v>4</v>
      </c>
      <c r="N1722" s="5">
        <v>123.31</v>
      </c>
      <c r="O1722" s="6">
        <v>0</v>
      </c>
      <c r="P1722" s="5">
        <v>69.02</v>
      </c>
      <c r="Q1722" s="5">
        <f t="shared" si="104"/>
        <v>493.24</v>
      </c>
      <c r="R1722" s="5">
        <f t="shared" si="105"/>
        <v>276.08</v>
      </c>
      <c r="S1722" s="5">
        <f t="shared" si="106"/>
        <v>217.16000000000003</v>
      </c>
      <c r="T1722" s="7">
        <f t="shared" si="107"/>
        <v>0.44027248398345636</v>
      </c>
    </row>
    <row r="1723" spans="1:20" ht="15.6">
      <c r="A1723" s="2">
        <v>4172</v>
      </c>
      <c r="B1723" s="3">
        <v>46256</v>
      </c>
      <c r="C1723" s="17">
        <f>YEAR(SalesDataTable[[#This Row],[Order Date]])</f>
        <v>2026</v>
      </c>
      <c r="D1723" s="19" t="str">
        <f>"Q"&amp;ROUNDUP(MONTH(SalesDataTable[[#This Row],[Order Date]])/3,0)</f>
        <v>Q3</v>
      </c>
      <c r="E1723" s="17">
        <f>MONTH(SalesDataTable[[#This Row],[Order Date]])</f>
        <v>8</v>
      </c>
      <c r="F1723" s="19" t="str">
        <f>TEXT(SalesDataTable[[#This Row],[Order Date]],"MMM")</f>
        <v>Aug</v>
      </c>
      <c r="G1723" s="4" t="s">
        <v>20</v>
      </c>
      <c r="H1723" s="4" t="s">
        <v>33</v>
      </c>
      <c r="I1723" s="4" t="s">
        <v>28</v>
      </c>
      <c r="J1723" s="4" t="s">
        <v>13</v>
      </c>
      <c r="K1723" s="4" t="s">
        <v>4</v>
      </c>
      <c r="L1723" s="4" t="s">
        <v>26</v>
      </c>
      <c r="M1723" s="8">
        <v>1</v>
      </c>
      <c r="N1723" s="5">
        <v>40.19</v>
      </c>
      <c r="O1723" s="6">
        <v>0.05</v>
      </c>
      <c r="P1723" s="5">
        <v>16.78</v>
      </c>
      <c r="Q1723" s="5">
        <f t="shared" si="104"/>
        <v>38.180499999999995</v>
      </c>
      <c r="R1723" s="5">
        <f t="shared" si="105"/>
        <v>16.78</v>
      </c>
      <c r="S1723" s="5">
        <f t="shared" si="106"/>
        <v>21.400499999999994</v>
      </c>
      <c r="T1723" s="7">
        <f t="shared" si="107"/>
        <v>0.56050863660769235</v>
      </c>
    </row>
    <row r="1724" spans="1:20" ht="15.6">
      <c r="A1724" s="2">
        <v>4265</v>
      </c>
      <c r="B1724" s="3">
        <v>46256</v>
      </c>
      <c r="C1724" s="17">
        <f>YEAR(SalesDataTable[[#This Row],[Order Date]])</f>
        <v>2026</v>
      </c>
      <c r="D1724" s="19" t="str">
        <f>"Q"&amp;ROUNDUP(MONTH(SalesDataTable[[#This Row],[Order Date]])/3,0)</f>
        <v>Q3</v>
      </c>
      <c r="E1724" s="17">
        <f>MONTH(SalesDataTable[[#This Row],[Order Date]])</f>
        <v>8</v>
      </c>
      <c r="F1724" s="19" t="str">
        <f>TEXT(SalesDataTable[[#This Row],[Order Date]],"MMM")</f>
        <v>Aug</v>
      </c>
      <c r="G1724" s="4" t="s">
        <v>11</v>
      </c>
      <c r="H1724" s="4" t="s">
        <v>52</v>
      </c>
      <c r="I1724" s="4" t="s">
        <v>2</v>
      </c>
      <c r="J1724" s="4" t="s">
        <v>3</v>
      </c>
      <c r="K1724" s="4" t="s">
        <v>4</v>
      </c>
      <c r="L1724" s="4" t="s">
        <v>26</v>
      </c>
      <c r="M1724" s="8">
        <v>1</v>
      </c>
      <c r="N1724" s="5">
        <v>40.98</v>
      </c>
      <c r="O1724" s="6">
        <v>0.05</v>
      </c>
      <c r="P1724" s="5">
        <v>16.600000000000001</v>
      </c>
      <c r="Q1724" s="5">
        <f t="shared" si="104"/>
        <v>38.930999999999997</v>
      </c>
      <c r="R1724" s="5">
        <f t="shared" si="105"/>
        <v>16.600000000000001</v>
      </c>
      <c r="S1724" s="5">
        <f t="shared" si="106"/>
        <v>22.330999999999996</v>
      </c>
      <c r="T1724" s="7">
        <f t="shared" si="107"/>
        <v>0.57360458246641488</v>
      </c>
    </row>
    <row r="1725" spans="1:20" ht="15.6">
      <c r="A1725" s="2">
        <v>4321</v>
      </c>
      <c r="B1725" s="3">
        <v>46256</v>
      </c>
      <c r="C1725" s="17">
        <f>YEAR(SalesDataTable[[#This Row],[Order Date]])</f>
        <v>2026</v>
      </c>
      <c r="D1725" s="19" t="str">
        <f>"Q"&amp;ROUNDUP(MONTH(SalesDataTable[[#This Row],[Order Date]])/3,0)</f>
        <v>Q3</v>
      </c>
      <c r="E1725" s="17">
        <f>MONTH(SalesDataTable[[#This Row],[Order Date]])</f>
        <v>8</v>
      </c>
      <c r="F1725" s="19" t="str">
        <f>TEXT(SalesDataTable[[#This Row],[Order Date]],"MMM")</f>
        <v>Aug</v>
      </c>
      <c r="G1725" s="4" t="s">
        <v>20</v>
      </c>
      <c r="H1725" s="4" t="s">
        <v>47</v>
      </c>
      <c r="I1725" s="4" t="s">
        <v>2</v>
      </c>
      <c r="J1725" s="4" t="s">
        <v>13</v>
      </c>
      <c r="K1725" s="4" t="s">
        <v>14</v>
      </c>
      <c r="L1725" s="4" t="s">
        <v>15</v>
      </c>
      <c r="M1725" s="8">
        <v>3</v>
      </c>
      <c r="N1725" s="5">
        <v>35.380000000000003</v>
      </c>
      <c r="O1725" s="6">
        <v>0</v>
      </c>
      <c r="P1725" s="5">
        <v>13.91</v>
      </c>
      <c r="Q1725" s="5">
        <f t="shared" si="104"/>
        <v>106.14000000000001</v>
      </c>
      <c r="R1725" s="5">
        <f t="shared" si="105"/>
        <v>41.730000000000004</v>
      </c>
      <c r="S1725" s="5">
        <f t="shared" si="106"/>
        <v>64.410000000000011</v>
      </c>
      <c r="T1725" s="7">
        <f t="shared" si="107"/>
        <v>0.60684002261164505</v>
      </c>
    </row>
    <row r="1726" spans="1:20" ht="15.6">
      <c r="A1726" s="2">
        <v>4975</v>
      </c>
      <c r="B1726" s="3">
        <v>46256</v>
      </c>
      <c r="C1726" s="17">
        <f>YEAR(SalesDataTable[[#This Row],[Order Date]])</f>
        <v>2026</v>
      </c>
      <c r="D1726" s="19" t="str">
        <f>"Q"&amp;ROUNDUP(MONTH(SalesDataTable[[#This Row],[Order Date]])/3,0)</f>
        <v>Q3</v>
      </c>
      <c r="E1726" s="17">
        <f>MONTH(SalesDataTable[[#This Row],[Order Date]])</f>
        <v>8</v>
      </c>
      <c r="F1726" s="19" t="str">
        <f>TEXT(SalesDataTable[[#This Row],[Order Date]],"MMM")</f>
        <v>Aug</v>
      </c>
      <c r="G1726" s="4" t="s">
        <v>11</v>
      </c>
      <c r="H1726" s="4" t="s">
        <v>39</v>
      </c>
      <c r="I1726" s="4" t="s">
        <v>19</v>
      </c>
      <c r="J1726" s="4" t="s">
        <v>13</v>
      </c>
      <c r="K1726" s="4" t="s">
        <v>14</v>
      </c>
      <c r="L1726" s="4" t="s">
        <v>44</v>
      </c>
      <c r="M1726" s="8">
        <v>4</v>
      </c>
      <c r="N1726" s="5">
        <v>134.49</v>
      </c>
      <c r="O1726" s="6">
        <v>0</v>
      </c>
      <c r="P1726" s="5">
        <v>68.17</v>
      </c>
      <c r="Q1726" s="5">
        <f t="shared" si="104"/>
        <v>537.96</v>
      </c>
      <c r="R1726" s="5">
        <f t="shared" si="105"/>
        <v>272.68</v>
      </c>
      <c r="S1726" s="5">
        <f t="shared" si="106"/>
        <v>265.28000000000003</v>
      </c>
      <c r="T1726" s="7">
        <f t="shared" si="107"/>
        <v>0.49312216521674473</v>
      </c>
    </row>
    <row r="1727" spans="1:20" ht="15.6">
      <c r="A1727" s="2">
        <v>991</v>
      </c>
      <c r="B1727" s="3">
        <v>46257</v>
      </c>
      <c r="C1727" s="17">
        <f>YEAR(SalesDataTable[[#This Row],[Order Date]])</f>
        <v>2026</v>
      </c>
      <c r="D1727" s="19" t="str">
        <f>"Q"&amp;ROUNDUP(MONTH(SalesDataTable[[#This Row],[Order Date]])/3,0)</f>
        <v>Q3</v>
      </c>
      <c r="E1727" s="17">
        <f>MONTH(SalesDataTable[[#This Row],[Order Date]])</f>
        <v>8</v>
      </c>
      <c r="F1727" s="19" t="str">
        <f>TEXT(SalesDataTable[[#This Row],[Order Date]],"MMM")</f>
        <v>Aug</v>
      </c>
      <c r="G1727" s="4" t="s">
        <v>11</v>
      </c>
      <c r="H1727" s="4" t="s">
        <v>18</v>
      </c>
      <c r="I1727" s="4" t="s">
        <v>8</v>
      </c>
      <c r="J1727" s="4" t="s">
        <v>16</v>
      </c>
      <c r="K1727" s="4" t="s">
        <v>9</v>
      </c>
      <c r="L1727" s="4" t="s">
        <v>17</v>
      </c>
      <c r="M1727" s="8">
        <v>4</v>
      </c>
      <c r="N1727" s="5">
        <v>145.30000000000001</v>
      </c>
      <c r="O1727" s="6">
        <v>0.15</v>
      </c>
      <c r="P1727" s="5">
        <v>77.040000000000006</v>
      </c>
      <c r="Q1727" s="5">
        <f t="shared" si="104"/>
        <v>494.02000000000004</v>
      </c>
      <c r="R1727" s="5">
        <f t="shared" si="105"/>
        <v>308.16000000000003</v>
      </c>
      <c r="S1727" s="5">
        <f t="shared" si="106"/>
        <v>185.86</v>
      </c>
      <c r="T1727" s="7">
        <f t="shared" si="107"/>
        <v>0.37621958625156876</v>
      </c>
    </row>
    <row r="1728" spans="1:20" ht="15.6">
      <c r="A1728" s="2">
        <v>1008</v>
      </c>
      <c r="B1728" s="3">
        <v>46257</v>
      </c>
      <c r="C1728" s="17">
        <f>YEAR(SalesDataTable[[#This Row],[Order Date]])</f>
        <v>2026</v>
      </c>
      <c r="D1728" s="19" t="str">
        <f>"Q"&amp;ROUNDUP(MONTH(SalesDataTable[[#This Row],[Order Date]])/3,0)</f>
        <v>Q3</v>
      </c>
      <c r="E1728" s="17">
        <f>MONTH(SalesDataTable[[#This Row],[Order Date]])</f>
        <v>8</v>
      </c>
      <c r="F1728" s="19" t="str">
        <f>TEXT(SalesDataTable[[#This Row],[Order Date]],"MMM")</f>
        <v>Aug</v>
      </c>
      <c r="G1728" s="4" t="s">
        <v>20</v>
      </c>
      <c r="H1728" s="4" t="s">
        <v>21</v>
      </c>
      <c r="I1728" s="4" t="s">
        <v>8</v>
      </c>
      <c r="J1728" s="4" t="s">
        <v>16</v>
      </c>
      <c r="K1728" s="4" t="s">
        <v>14</v>
      </c>
      <c r="L1728" s="4" t="s">
        <v>48</v>
      </c>
      <c r="M1728" s="8">
        <v>10</v>
      </c>
      <c r="N1728" s="5">
        <v>164.55</v>
      </c>
      <c r="O1728" s="6">
        <v>0.1</v>
      </c>
      <c r="P1728" s="5">
        <v>88.23</v>
      </c>
      <c r="Q1728" s="5">
        <f t="shared" si="104"/>
        <v>1480.95</v>
      </c>
      <c r="R1728" s="5">
        <f t="shared" si="105"/>
        <v>882.30000000000007</v>
      </c>
      <c r="S1728" s="5">
        <f t="shared" si="106"/>
        <v>598.65</v>
      </c>
      <c r="T1728" s="7">
        <f t="shared" si="107"/>
        <v>0.40423376886458012</v>
      </c>
    </row>
    <row r="1729" spans="1:20" ht="15.6">
      <c r="A1729" s="2">
        <v>1083</v>
      </c>
      <c r="B1729" s="3">
        <v>46257</v>
      </c>
      <c r="C1729" s="17">
        <f>YEAR(SalesDataTable[[#This Row],[Order Date]])</f>
        <v>2026</v>
      </c>
      <c r="D1729" s="19" t="str">
        <f>"Q"&amp;ROUNDUP(MONTH(SalesDataTable[[#This Row],[Order Date]])/3,0)</f>
        <v>Q3</v>
      </c>
      <c r="E1729" s="17">
        <f>MONTH(SalesDataTable[[#This Row],[Order Date]])</f>
        <v>8</v>
      </c>
      <c r="F1729" s="19" t="str">
        <f>TEXT(SalesDataTable[[#This Row],[Order Date]],"MMM")</f>
        <v>Aug</v>
      </c>
      <c r="G1729" s="4" t="s">
        <v>0</v>
      </c>
      <c r="H1729" s="4" t="s">
        <v>50</v>
      </c>
      <c r="I1729" s="4" t="s">
        <v>19</v>
      </c>
      <c r="J1729" s="4" t="s">
        <v>13</v>
      </c>
      <c r="K1729" s="4" t="s">
        <v>4</v>
      </c>
      <c r="L1729" s="4" t="s">
        <v>26</v>
      </c>
      <c r="M1729" s="8">
        <v>1</v>
      </c>
      <c r="N1729" s="5">
        <v>39.590000000000003</v>
      </c>
      <c r="O1729" s="6">
        <v>0</v>
      </c>
      <c r="P1729" s="5">
        <v>16.899999999999999</v>
      </c>
      <c r="Q1729" s="5">
        <f t="shared" si="104"/>
        <v>39.590000000000003</v>
      </c>
      <c r="R1729" s="5">
        <f t="shared" si="105"/>
        <v>16.899999999999999</v>
      </c>
      <c r="S1729" s="5">
        <f t="shared" si="106"/>
        <v>22.690000000000005</v>
      </c>
      <c r="T1729" s="7">
        <f t="shared" si="107"/>
        <v>0.57312452639555456</v>
      </c>
    </row>
    <row r="1730" spans="1:20" ht="15.6">
      <c r="A1730" s="2">
        <v>1553</v>
      </c>
      <c r="B1730" s="3">
        <v>46257</v>
      </c>
      <c r="C1730" s="17">
        <f>YEAR(SalesDataTable[[#This Row],[Order Date]])</f>
        <v>2026</v>
      </c>
      <c r="D1730" s="19" t="str">
        <f>"Q"&amp;ROUNDUP(MONTH(SalesDataTable[[#This Row],[Order Date]])/3,0)</f>
        <v>Q3</v>
      </c>
      <c r="E1730" s="17">
        <f>MONTH(SalesDataTable[[#This Row],[Order Date]])</f>
        <v>8</v>
      </c>
      <c r="F1730" s="19" t="str">
        <f>TEXT(SalesDataTable[[#This Row],[Order Date]],"MMM")</f>
        <v>Aug</v>
      </c>
      <c r="G1730" s="4" t="s">
        <v>11</v>
      </c>
      <c r="H1730" s="4" t="s">
        <v>12</v>
      </c>
      <c r="I1730" s="4" t="s">
        <v>8</v>
      </c>
      <c r="J1730" s="4" t="s">
        <v>16</v>
      </c>
      <c r="K1730" s="4" t="s">
        <v>34</v>
      </c>
      <c r="L1730" s="4" t="s">
        <v>45</v>
      </c>
      <c r="M1730" s="8">
        <v>5</v>
      </c>
      <c r="N1730" s="5">
        <v>51.62</v>
      </c>
      <c r="O1730" s="6">
        <v>0.15</v>
      </c>
      <c r="P1730" s="5">
        <v>22.6</v>
      </c>
      <c r="Q1730" s="5">
        <f t="shared" ref="Q1730:Q1793" si="108">M1730*N1730*(1-O1730)</f>
        <v>219.38499999999996</v>
      </c>
      <c r="R1730" s="5">
        <f t="shared" ref="R1730:R1793" si="109">M1730*P1730</f>
        <v>113</v>
      </c>
      <c r="S1730" s="5">
        <f t="shared" ref="S1730:S1793" si="110">Q1730-R1730</f>
        <v>106.38499999999996</v>
      </c>
      <c r="T1730" s="7">
        <f t="shared" ref="T1730:T1793" si="111">IFERROR(S1730/Q1730,0)</f>
        <v>0.48492376415889865</v>
      </c>
    </row>
    <row r="1731" spans="1:20" ht="15.6">
      <c r="A1731" s="2">
        <v>1579</v>
      </c>
      <c r="B1731" s="3">
        <v>46257</v>
      </c>
      <c r="C1731" s="17">
        <f>YEAR(SalesDataTable[[#This Row],[Order Date]])</f>
        <v>2026</v>
      </c>
      <c r="D1731" s="19" t="str">
        <f>"Q"&amp;ROUNDUP(MONTH(SalesDataTable[[#This Row],[Order Date]])/3,0)</f>
        <v>Q3</v>
      </c>
      <c r="E1731" s="17">
        <f>MONTH(SalesDataTable[[#This Row],[Order Date]])</f>
        <v>8</v>
      </c>
      <c r="F1731" s="19" t="str">
        <f>TEXT(SalesDataTable[[#This Row],[Order Date]],"MMM")</f>
        <v>Aug</v>
      </c>
      <c r="G1731" s="4" t="s">
        <v>20</v>
      </c>
      <c r="H1731" s="4" t="s">
        <v>31</v>
      </c>
      <c r="I1731" s="4" t="s">
        <v>19</v>
      </c>
      <c r="J1731" s="4" t="s">
        <v>3</v>
      </c>
      <c r="K1731" s="4" t="s">
        <v>9</v>
      </c>
      <c r="L1731" s="4" t="s">
        <v>10</v>
      </c>
      <c r="M1731" s="8">
        <v>3</v>
      </c>
      <c r="N1731" s="5">
        <v>90.71</v>
      </c>
      <c r="O1731" s="6">
        <v>0</v>
      </c>
      <c r="P1731" s="5">
        <v>45.57</v>
      </c>
      <c r="Q1731" s="5">
        <f t="shared" si="108"/>
        <v>272.13</v>
      </c>
      <c r="R1731" s="5">
        <f t="shared" si="109"/>
        <v>136.71</v>
      </c>
      <c r="S1731" s="5">
        <f t="shared" si="110"/>
        <v>135.41999999999999</v>
      </c>
      <c r="T1731" s="7">
        <f t="shared" si="111"/>
        <v>0.49762980928232825</v>
      </c>
    </row>
    <row r="1732" spans="1:20" ht="15.6">
      <c r="A1732" s="2">
        <v>1732</v>
      </c>
      <c r="B1732" s="3">
        <v>46257</v>
      </c>
      <c r="C1732" s="17">
        <f>YEAR(SalesDataTable[[#This Row],[Order Date]])</f>
        <v>2026</v>
      </c>
      <c r="D1732" s="19" t="str">
        <f>"Q"&amp;ROUNDUP(MONTH(SalesDataTable[[#This Row],[Order Date]])/3,0)</f>
        <v>Q3</v>
      </c>
      <c r="E1732" s="17">
        <f>MONTH(SalesDataTable[[#This Row],[Order Date]])</f>
        <v>8</v>
      </c>
      <c r="F1732" s="19" t="str">
        <f>TEXT(SalesDataTable[[#This Row],[Order Date]],"MMM")</f>
        <v>Aug</v>
      </c>
      <c r="G1732" s="4" t="s">
        <v>6</v>
      </c>
      <c r="H1732" s="4" t="s">
        <v>7</v>
      </c>
      <c r="I1732" s="4" t="s">
        <v>19</v>
      </c>
      <c r="J1732" s="4" t="s">
        <v>13</v>
      </c>
      <c r="K1732" s="4" t="s">
        <v>4</v>
      </c>
      <c r="L1732" s="4" t="s">
        <v>26</v>
      </c>
      <c r="M1732" s="8">
        <v>4</v>
      </c>
      <c r="N1732" s="5">
        <v>41.09</v>
      </c>
      <c r="O1732" s="6">
        <v>0</v>
      </c>
      <c r="P1732" s="5">
        <v>17</v>
      </c>
      <c r="Q1732" s="5">
        <f t="shared" si="108"/>
        <v>164.36</v>
      </c>
      <c r="R1732" s="5">
        <f t="shared" si="109"/>
        <v>68</v>
      </c>
      <c r="S1732" s="5">
        <f t="shared" si="110"/>
        <v>96.360000000000014</v>
      </c>
      <c r="T1732" s="7">
        <f t="shared" si="111"/>
        <v>0.58627403261134103</v>
      </c>
    </row>
    <row r="1733" spans="1:20" ht="15.6">
      <c r="A1733" s="2">
        <v>2083</v>
      </c>
      <c r="B1733" s="3">
        <v>46257</v>
      </c>
      <c r="C1733" s="17">
        <f>YEAR(SalesDataTable[[#This Row],[Order Date]])</f>
        <v>2026</v>
      </c>
      <c r="D1733" s="19" t="str">
        <f>"Q"&amp;ROUNDUP(MONTH(SalesDataTable[[#This Row],[Order Date]])/3,0)</f>
        <v>Q3</v>
      </c>
      <c r="E1733" s="17">
        <f>MONTH(SalesDataTable[[#This Row],[Order Date]])</f>
        <v>8</v>
      </c>
      <c r="F1733" s="19" t="str">
        <f>TEXT(SalesDataTable[[#This Row],[Order Date]],"MMM")</f>
        <v>Aug</v>
      </c>
      <c r="G1733" s="4" t="s">
        <v>6</v>
      </c>
      <c r="H1733" s="4" t="s">
        <v>49</v>
      </c>
      <c r="I1733" s="4" t="s">
        <v>2</v>
      </c>
      <c r="J1733" s="4" t="s">
        <v>13</v>
      </c>
      <c r="K1733" s="4" t="s">
        <v>9</v>
      </c>
      <c r="L1733" s="4" t="s">
        <v>10</v>
      </c>
      <c r="M1733" s="8">
        <v>1</v>
      </c>
      <c r="N1733" s="5">
        <v>91.37</v>
      </c>
      <c r="O1733" s="6">
        <v>0</v>
      </c>
      <c r="P1733" s="5">
        <v>46.73</v>
      </c>
      <c r="Q1733" s="5">
        <f t="shared" si="108"/>
        <v>91.37</v>
      </c>
      <c r="R1733" s="5">
        <f t="shared" si="109"/>
        <v>46.73</v>
      </c>
      <c r="S1733" s="5">
        <f t="shared" si="110"/>
        <v>44.640000000000008</v>
      </c>
      <c r="T1733" s="7">
        <f t="shared" si="111"/>
        <v>0.48856298566269024</v>
      </c>
    </row>
    <row r="1734" spans="1:20" ht="15.6">
      <c r="A1734" s="2">
        <v>2176</v>
      </c>
      <c r="B1734" s="3">
        <v>46257</v>
      </c>
      <c r="C1734" s="17">
        <f>YEAR(SalesDataTable[[#This Row],[Order Date]])</f>
        <v>2026</v>
      </c>
      <c r="D1734" s="19" t="str">
        <f>"Q"&amp;ROUNDUP(MONTH(SalesDataTable[[#This Row],[Order Date]])/3,0)</f>
        <v>Q3</v>
      </c>
      <c r="E1734" s="17">
        <f>MONTH(SalesDataTable[[#This Row],[Order Date]])</f>
        <v>8</v>
      </c>
      <c r="F1734" s="19" t="str">
        <f>TEXT(SalesDataTable[[#This Row],[Order Date]],"MMM")</f>
        <v>Aug</v>
      </c>
      <c r="G1734" s="4" t="s">
        <v>6</v>
      </c>
      <c r="H1734" s="4" t="s">
        <v>41</v>
      </c>
      <c r="I1734" s="4" t="s">
        <v>2</v>
      </c>
      <c r="J1734" s="4" t="s">
        <v>13</v>
      </c>
      <c r="K1734" s="4" t="s">
        <v>14</v>
      </c>
      <c r="L1734" s="4" t="s">
        <v>32</v>
      </c>
      <c r="M1734" s="8">
        <v>1</v>
      </c>
      <c r="N1734" s="5">
        <v>46.92</v>
      </c>
      <c r="O1734" s="6">
        <v>0</v>
      </c>
      <c r="P1734" s="5">
        <v>18.3</v>
      </c>
      <c r="Q1734" s="5">
        <f t="shared" si="108"/>
        <v>46.92</v>
      </c>
      <c r="R1734" s="5">
        <f t="shared" si="109"/>
        <v>18.3</v>
      </c>
      <c r="S1734" s="5">
        <f t="shared" si="110"/>
        <v>28.62</v>
      </c>
      <c r="T1734" s="7">
        <f t="shared" si="111"/>
        <v>0.60997442455242967</v>
      </c>
    </row>
    <row r="1735" spans="1:20" ht="15.6">
      <c r="A1735" s="2">
        <v>2723</v>
      </c>
      <c r="B1735" s="3">
        <v>46257</v>
      </c>
      <c r="C1735" s="17">
        <f>YEAR(SalesDataTable[[#This Row],[Order Date]])</f>
        <v>2026</v>
      </c>
      <c r="D1735" s="19" t="str">
        <f>"Q"&amp;ROUNDUP(MONTH(SalesDataTable[[#This Row],[Order Date]])/3,0)</f>
        <v>Q3</v>
      </c>
      <c r="E1735" s="17">
        <f>MONTH(SalesDataTable[[#This Row],[Order Date]])</f>
        <v>8</v>
      </c>
      <c r="F1735" s="19" t="str">
        <f>TEXT(SalesDataTable[[#This Row],[Order Date]],"MMM")</f>
        <v>Aug</v>
      </c>
      <c r="G1735" s="4" t="s">
        <v>0</v>
      </c>
      <c r="H1735" s="4" t="s">
        <v>1</v>
      </c>
      <c r="I1735" s="4" t="s">
        <v>2</v>
      </c>
      <c r="J1735" s="4" t="s">
        <v>13</v>
      </c>
      <c r="K1735" s="4" t="s">
        <v>4</v>
      </c>
      <c r="L1735" s="4" t="s">
        <v>30</v>
      </c>
      <c r="M1735" s="8">
        <v>1</v>
      </c>
      <c r="N1735" s="5">
        <v>100.29</v>
      </c>
      <c r="O1735" s="6">
        <v>0.05</v>
      </c>
      <c r="P1735" s="5">
        <v>49.82</v>
      </c>
      <c r="Q1735" s="5">
        <f t="shared" si="108"/>
        <v>95.275500000000008</v>
      </c>
      <c r="R1735" s="5">
        <f t="shared" si="109"/>
        <v>49.82</v>
      </c>
      <c r="S1735" s="5">
        <f t="shared" si="110"/>
        <v>45.455500000000008</v>
      </c>
      <c r="T1735" s="7">
        <f t="shared" si="111"/>
        <v>0.47709537079312103</v>
      </c>
    </row>
    <row r="1736" spans="1:20" ht="15.6">
      <c r="A1736" s="2">
        <v>3299</v>
      </c>
      <c r="B1736" s="3">
        <v>46257</v>
      </c>
      <c r="C1736" s="17">
        <f>YEAR(SalesDataTable[[#This Row],[Order Date]])</f>
        <v>2026</v>
      </c>
      <c r="D1736" s="19" t="str">
        <f>"Q"&amp;ROUNDUP(MONTH(SalesDataTable[[#This Row],[Order Date]])/3,0)</f>
        <v>Q3</v>
      </c>
      <c r="E1736" s="17">
        <f>MONTH(SalesDataTable[[#This Row],[Order Date]])</f>
        <v>8</v>
      </c>
      <c r="F1736" s="19" t="str">
        <f>TEXT(SalesDataTable[[#This Row],[Order Date]],"MMM")</f>
        <v>Aug</v>
      </c>
      <c r="G1736" s="4" t="s">
        <v>0</v>
      </c>
      <c r="H1736" s="4" t="s">
        <v>36</v>
      </c>
      <c r="I1736" s="4" t="s">
        <v>2</v>
      </c>
      <c r="J1736" s="4" t="s">
        <v>13</v>
      </c>
      <c r="K1736" s="4" t="s">
        <v>9</v>
      </c>
      <c r="L1736" s="4" t="s">
        <v>17</v>
      </c>
      <c r="M1736" s="8">
        <v>1</v>
      </c>
      <c r="N1736" s="5">
        <v>147.11000000000001</v>
      </c>
      <c r="O1736" s="6">
        <v>0.15</v>
      </c>
      <c r="P1736" s="5">
        <v>79.599999999999994</v>
      </c>
      <c r="Q1736" s="5">
        <f t="shared" si="108"/>
        <v>125.04350000000001</v>
      </c>
      <c r="R1736" s="5">
        <f t="shared" si="109"/>
        <v>79.599999999999994</v>
      </c>
      <c r="S1736" s="5">
        <f t="shared" si="110"/>
        <v>45.443500000000014</v>
      </c>
      <c r="T1736" s="7">
        <f t="shared" si="111"/>
        <v>0.36342152930780097</v>
      </c>
    </row>
    <row r="1737" spans="1:20" ht="15.6">
      <c r="A1737" s="2">
        <v>3398</v>
      </c>
      <c r="B1737" s="3">
        <v>46257</v>
      </c>
      <c r="C1737" s="17">
        <f>YEAR(SalesDataTable[[#This Row],[Order Date]])</f>
        <v>2026</v>
      </c>
      <c r="D1737" s="19" t="str">
        <f>"Q"&amp;ROUNDUP(MONTH(SalesDataTable[[#This Row],[Order Date]])/3,0)</f>
        <v>Q3</v>
      </c>
      <c r="E1737" s="17">
        <f>MONTH(SalesDataTable[[#This Row],[Order Date]])</f>
        <v>8</v>
      </c>
      <c r="F1737" s="19" t="str">
        <f>TEXT(SalesDataTable[[#This Row],[Order Date]],"MMM")</f>
        <v>Aug</v>
      </c>
      <c r="G1737" s="4" t="s">
        <v>6</v>
      </c>
      <c r="H1737" s="4" t="s">
        <v>43</v>
      </c>
      <c r="I1737" s="4" t="s">
        <v>2</v>
      </c>
      <c r="J1737" s="4" t="s">
        <v>13</v>
      </c>
      <c r="K1737" s="4" t="s">
        <v>9</v>
      </c>
      <c r="L1737" s="4" t="s">
        <v>37</v>
      </c>
      <c r="M1737" s="8">
        <v>2</v>
      </c>
      <c r="N1737" s="5">
        <v>156.44999999999999</v>
      </c>
      <c r="O1737" s="6">
        <v>0</v>
      </c>
      <c r="P1737" s="5">
        <v>80.13</v>
      </c>
      <c r="Q1737" s="5">
        <f t="shared" si="108"/>
        <v>312.89999999999998</v>
      </c>
      <c r="R1737" s="5">
        <f t="shared" si="109"/>
        <v>160.26</v>
      </c>
      <c r="S1737" s="5">
        <f t="shared" si="110"/>
        <v>152.63999999999999</v>
      </c>
      <c r="T1737" s="7">
        <f t="shared" si="111"/>
        <v>0.487823585810163</v>
      </c>
    </row>
    <row r="1738" spans="1:20" ht="15.6">
      <c r="A1738" s="2">
        <v>4012</v>
      </c>
      <c r="B1738" s="3">
        <v>46257</v>
      </c>
      <c r="C1738" s="17">
        <f>YEAR(SalesDataTable[[#This Row],[Order Date]])</f>
        <v>2026</v>
      </c>
      <c r="D1738" s="19" t="str">
        <f>"Q"&amp;ROUNDUP(MONTH(SalesDataTable[[#This Row],[Order Date]])/3,0)</f>
        <v>Q3</v>
      </c>
      <c r="E1738" s="17">
        <f>MONTH(SalesDataTable[[#This Row],[Order Date]])</f>
        <v>8</v>
      </c>
      <c r="F1738" s="19" t="str">
        <f>TEXT(SalesDataTable[[#This Row],[Order Date]],"MMM")</f>
        <v>Aug</v>
      </c>
      <c r="G1738" s="4" t="s">
        <v>6</v>
      </c>
      <c r="H1738" s="4" t="s">
        <v>49</v>
      </c>
      <c r="I1738" s="4" t="s">
        <v>2</v>
      </c>
      <c r="J1738" s="4" t="s">
        <v>13</v>
      </c>
      <c r="K1738" s="4" t="s">
        <v>9</v>
      </c>
      <c r="L1738" s="4" t="s">
        <v>46</v>
      </c>
      <c r="M1738" s="8">
        <v>2</v>
      </c>
      <c r="N1738" s="5">
        <v>72.97</v>
      </c>
      <c r="O1738" s="6">
        <v>0</v>
      </c>
      <c r="P1738" s="5">
        <v>33.25</v>
      </c>
      <c r="Q1738" s="5">
        <f t="shared" si="108"/>
        <v>145.94</v>
      </c>
      <c r="R1738" s="5">
        <f t="shared" si="109"/>
        <v>66.5</v>
      </c>
      <c r="S1738" s="5">
        <f t="shared" si="110"/>
        <v>79.44</v>
      </c>
      <c r="T1738" s="7">
        <f t="shared" si="111"/>
        <v>0.54433328765245992</v>
      </c>
    </row>
    <row r="1739" spans="1:20" ht="15.6">
      <c r="A1739" s="2">
        <v>4064</v>
      </c>
      <c r="B1739" s="3">
        <v>46257</v>
      </c>
      <c r="C1739" s="17">
        <f>YEAR(SalesDataTable[[#This Row],[Order Date]])</f>
        <v>2026</v>
      </c>
      <c r="D1739" s="19" t="str">
        <f>"Q"&amp;ROUNDUP(MONTH(SalesDataTable[[#This Row],[Order Date]])/3,0)</f>
        <v>Q3</v>
      </c>
      <c r="E1739" s="17">
        <f>MONTH(SalesDataTable[[#This Row],[Order Date]])</f>
        <v>8</v>
      </c>
      <c r="F1739" s="19" t="str">
        <f>TEXT(SalesDataTable[[#This Row],[Order Date]],"MMM")</f>
        <v>Aug</v>
      </c>
      <c r="G1739" s="4" t="s">
        <v>20</v>
      </c>
      <c r="H1739" s="4" t="s">
        <v>31</v>
      </c>
      <c r="I1739" s="4" t="s">
        <v>28</v>
      </c>
      <c r="J1739" s="4" t="s">
        <v>3</v>
      </c>
      <c r="K1739" s="4" t="s">
        <v>34</v>
      </c>
      <c r="L1739" s="4" t="s">
        <v>45</v>
      </c>
      <c r="M1739" s="8">
        <v>2</v>
      </c>
      <c r="N1739" s="5">
        <v>51.63</v>
      </c>
      <c r="O1739" s="6">
        <v>0</v>
      </c>
      <c r="P1739" s="5">
        <v>21.39</v>
      </c>
      <c r="Q1739" s="5">
        <f t="shared" si="108"/>
        <v>103.26</v>
      </c>
      <c r="R1739" s="5">
        <f t="shared" si="109"/>
        <v>42.78</v>
      </c>
      <c r="S1739" s="5">
        <f t="shared" si="110"/>
        <v>60.480000000000004</v>
      </c>
      <c r="T1739" s="7">
        <f t="shared" si="111"/>
        <v>0.58570598489250436</v>
      </c>
    </row>
    <row r="1740" spans="1:20" ht="15.6">
      <c r="A1740" s="2">
        <v>4671</v>
      </c>
      <c r="B1740" s="3">
        <v>46257</v>
      </c>
      <c r="C1740" s="17">
        <f>YEAR(SalesDataTable[[#This Row],[Order Date]])</f>
        <v>2026</v>
      </c>
      <c r="D1740" s="19" t="str">
        <f>"Q"&amp;ROUNDUP(MONTH(SalesDataTable[[#This Row],[Order Date]])/3,0)</f>
        <v>Q3</v>
      </c>
      <c r="E1740" s="17">
        <f>MONTH(SalesDataTable[[#This Row],[Order Date]])</f>
        <v>8</v>
      </c>
      <c r="F1740" s="19" t="str">
        <f>TEXT(SalesDataTable[[#This Row],[Order Date]],"MMM")</f>
        <v>Aug</v>
      </c>
      <c r="G1740" s="4" t="s">
        <v>6</v>
      </c>
      <c r="H1740" s="4" t="s">
        <v>43</v>
      </c>
      <c r="I1740" s="4" t="s">
        <v>8</v>
      </c>
      <c r="J1740" s="4" t="s">
        <v>3</v>
      </c>
      <c r="K1740" s="4" t="s">
        <v>4</v>
      </c>
      <c r="L1740" s="4" t="s">
        <v>30</v>
      </c>
      <c r="M1740" s="8">
        <v>8</v>
      </c>
      <c r="N1740" s="5">
        <v>100.06</v>
      </c>
      <c r="O1740" s="6">
        <v>0.05</v>
      </c>
      <c r="P1740" s="5">
        <v>49.39</v>
      </c>
      <c r="Q1740" s="5">
        <f t="shared" si="108"/>
        <v>760.45600000000002</v>
      </c>
      <c r="R1740" s="5">
        <f t="shared" si="109"/>
        <v>395.12</v>
      </c>
      <c r="S1740" s="5">
        <f t="shared" si="110"/>
        <v>365.33600000000001</v>
      </c>
      <c r="T1740" s="7">
        <f t="shared" si="111"/>
        <v>0.48041701295012468</v>
      </c>
    </row>
    <row r="1741" spans="1:20" ht="15.6">
      <c r="A1741" s="2">
        <v>1914</v>
      </c>
      <c r="B1741" s="3">
        <v>46258</v>
      </c>
      <c r="C1741" s="17">
        <f>YEAR(SalesDataTable[[#This Row],[Order Date]])</f>
        <v>2026</v>
      </c>
      <c r="D1741" s="19" t="str">
        <f>"Q"&amp;ROUNDUP(MONTH(SalesDataTable[[#This Row],[Order Date]])/3,0)</f>
        <v>Q3</v>
      </c>
      <c r="E1741" s="17">
        <f>MONTH(SalesDataTable[[#This Row],[Order Date]])</f>
        <v>8</v>
      </c>
      <c r="F1741" s="19" t="str">
        <f>TEXT(SalesDataTable[[#This Row],[Order Date]],"MMM")</f>
        <v>Aug</v>
      </c>
      <c r="G1741" s="4" t="s">
        <v>20</v>
      </c>
      <c r="H1741" s="4" t="s">
        <v>33</v>
      </c>
      <c r="I1741" s="4" t="s">
        <v>19</v>
      </c>
      <c r="J1741" s="4" t="s">
        <v>3</v>
      </c>
      <c r="K1741" s="4" t="s">
        <v>23</v>
      </c>
      <c r="L1741" s="4" t="s">
        <v>40</v>
      </c>
      <c r="M1741" s="8">
        <v>4</v>
      </c>
      <c r="N1741" s="5">
        <v>83.2</v>
      </c>
      <c r="O1741" s="6">
        <v>0</v>
      </c>
      <c r="P1741" s="5">
        <v>39.99</v>
      </c>
      <c r="Q1741" s="5">
        <f t="shared" si="108"/>
        <v>332.8</v>
      </c>
      <c r="R1741" s="5">
        <f t="shared" si="109"/>
        <v>159.96</v>
      </c>
      <c r="S1741" s="5">
        <f t="shared" si="110"/>
        <v>172.84</v>
      </c>
      <c r="T1741" s="7">
        <f t="shared" si="111"/>
        <v>0.5193509615384615</v>
      </c>
    </row>
    <row r="1742" spans="1:20" ht="15.6">
      <c r="A1742" s="2">
        <v>1973</v>
      </c>
      <c r="B1742" s="3">
        <v>46258</v>
      </c>
      <c r="C1742" s="17">
        <f>YEAR(SalesDataTable[[#This Row],[Order Date]])</f>
        <v>2026</v>
      </c>
      <c r="D1742" s="19" t="str">
        <f>"Q"&amp;ROUNDUP(MONTH(SalesDataTable[[#This Row],[Order Date]])/3,0)</f>
        <v>Q3</v>
      </c>
      <c r="E1742" s="17">
        <f>MONTH(SalesDataTable[[#This Row],[Order Date]])</f>
        <v>8</v>
      </c>
      <c r="F1742" s="19" t="str">
        <f>TEXT(SalesDataTable[[#This Row],[Order Date]],"MMM")</f>
        <v>Aug</v>
      </c>
      <c r="G1742" s="4" t="s">
        <v>0</v>
      </c>
      <c r="H1742" s="4" t="s">
        <v>1</v>
      </c>
      <c r="I1742" s="4" t="s">
        <v>2</v>
      </c>
      <c r="J1742" s="4" t="s">
        <v>13</v>
      </c>
      <c r="K1742" s="4" t="s">
        <v>34</v>
      </c>
      <c r="L1742" s="4" t="s">
        <v>45</v>
      </c>
      <c r="M1742" s="8">
        <v>3</v>
      </c>
      <c r="N1742" s="5">
        <v>51.29</v>
      </c>
      <c r="O1742" s="6">
        <v>0</v>
      </c>
      <c r="P1742" s="5">
        <v>22.08</v>
      </c>
      <c r="Q1742" s="5">
        <f t="shared" si="108"/>
        <v>153.87</v>
      </c>
      <c r="R1742" s="5">
        <f t="shared" si="109"/>
        <v>66.239999999999995</v>
      </c>
      <c r="S1742" s="5">
        <f t="shared" si="110"/>
        <v>87.63000000000001</v>
      </c>
      <c r="T1742" s="7">
        <f t="shared" si="111"/>
        <v>0.56950672645739919</v>
      </c>
    </row>
    <row r="1743" spans="1:20" ht="15.6">
      <c r="A1743" s="2">
        <v>2564</v>
      </c>
      <c r="B1743" s="3">
        <v>46258</v>
      </c>
      <c r="C1743" s="17">
        <f>YEAR(SalesDataTable[[#This Row],[Order Date]])</f>
        <v>2026</v>
      </c>
      <c r="D1743" s="19" t="str">
        <f>"Q"&amp;ROUNDUP(MONTH(SalesDataTable[[#This Row],[Order Date]])/3,0)</f>
        <v>Q3</v>
      </c>
      <c r="E1743" s="17">
        <f>MONTH(SalesDataTable[[#This Row],[Order Date]])</f>
        <v>8</v>
      </c>
      <c r="F1743" s="19" t="str">
        <f>TEXT(SalesDataTable[[#This Row],[Order Date]],"MMM")</f>
        <v>Aug</v>
      </c>
      <c r="G1743" s="4" t="s">
        <v>11</v>
      </c>
      <c r="H1743" s="4" t="s">
        <v>18</v>
      </c>
      <c r="I1743" s="4" t="s">
        <v>2</v>
      </c>
      <c r="J1743" s="4" t="s">
        <v>3</v>
      </c>
      <c r="K1743" s="4" t="s">
        <v>23</v>
      </c>
      <c r="L1743" s="4" t="s">
        <v>29</v>
      </c>
      <c r="M1743" s="8">
        <v>1</v>
      </c>
      <c r="N1743" s="5">
        <v>200.2</v>
      </c>
      <c r="O1743" s="6">
        <v>0</v>
      </c>
      <c r="P1743" s="5">
        <v>103.38</v>
      </c>
      <c r="Q1743" s="5">
        <f t="shared" si="108"/>
        <v>200.2</v>
      </c>
      <c r="R1743" s="5">
        <f t="shared" si="109"/>
        <v>103.38</v>
      </c>
      <c r="S1743" s="5">
        <f t="shared" si="110"/>
        <v>96.82</v>
      </c>
      <c r="T1743" s="7">
        <f t="shared" si="111"/>
        <v>0.48361638361638359</v>
      </c>
    </row>
    <row r="1744" spans="1:20" ht="15.6">
      <c r="A1744" s="2">
        <v>2791</v>
      </c>
      <c r="B1744" s="3">
        <v>46258</v>
      </c>
      <c r="C1744" s="17">
        <f>YEAR(SalesDataTable[[#This Row],[Order Date]])</f>
        <v>2026</v>
      </c>
      <c r="D1744" s="19" t="str">
        <f>"Q"&amp;ROUNDUP(MONTH(SalesDataTable[[#This Row],[Order Date]])/3,0)</f>
        <v>Q3</v>
      </c>
      <c r="E1744" s="17">
        <f>MONTH(SalesDataTable[[#This Row],[Order Date]])</f>
        <v>8</v>
      </c>
      <c r="F1744" s="19" t="str">
        <f>TEXT(SalesDataTable[[#This Row],[Order Date]],"MMM")</f>
        <v>Aug</v>
      </c>
      <c r="G1744" s="4" t="s">
        <v>0</v>
      </c>
      <c r="H1744" s="4" t="s">
        <v>50</v>
      </c>
      <c r="I1744" s="4" t="s">
        <v>19</v>
      </c>
      <c r="J1744" s="4" t="s">
        <v>16</v>
      </c>
      <c r="K1744" s="4" t="s">
        <v>34</v>
      </c>
      <c r="L1744" s="4" t="s">
        <v>42</v>
      </c>
      <c r="M1744" s="8">
        <v>2</v>
      </c>
      <c r="N1744" s="5">
        <v>36.869999999999997</v>
      </c>
      <c r="O1744" s="6">
        <v>0</v>
      </c>
      <c r="P1744" s="5">
        <v>13.71</v>
      </c>
      <c r="Q1744" s="5">
        <f t="shared" si="108"/>
        <v>73.739999999999995</v>
      </c>
      <c r="R1744" s="5">
        <f t="shared" si="109"/>
        <v>27.42</v>
      </c>
      <c r="S1744" s="5">
        <f t="shared" si="110"/>
        <v>46.319999999999993</v>
      </c>
      <c r="T1744" s="7">
        <f t="shared" si="111"/>
        <v>0.62815296989422287</v>
      </c>
    </row>
    <row r="1745" spans="1:20" ht="15.6">
      <c r="A1745" s="2">
        <v>3559</v>
      </c>
      <c r="B1745" s="3">
        <v>46258</v>
      </c>
      <c r="C1745" s="17">
        <f>YEAR(SalesDataTable[[#This Row],[Order Date]])</f>
        <v>2026</v>
      </c>
      <c r="D1745" s="19" t="str">
        <f>"Q"&amp;ROUNDUP(MONTH(SalesDataTable[[#This Row],[Order Date]])/3,0)</f>
        <v>Q3</v>
      </c>
      <c r="E1745" s="17">
        <f>MONTH(SalesDataTable[[#This Row],[Order Date]])</f>
        <v>8</v>
      </c>
      <c r="F1745" s="19" t="str">
        <f>TEXT(SalesDataTable[[#This Row],[Order Date]],"MMM")</f>
        <v>Aug</v>
      </c>
      <c r="G1745" s="4" t="s">
        <v>20</v>
      </c>
      <c r="H1745" s="4" t="s">
        <v>33</v>
      </c>
      <c r="I1745" s="4" t="s">
        <v>2</v>
      </c>
      <c r="J1745" s="4" t="s">
        <v>3</v>
      </c>
      <c r="K1745" s="4" t="s">
        <v>34</v>
      </c>
      <c r="L1745" s="4" t="s">
        <v>42</v>
      </c>
      <c r="M1745" s="8">
        <v>1</v>
      </c>
      <c r="N1745" s="5">
        <v>36.28</v>
      </c>
      <c r="O1745" s="6">
        <v>0.1</v>
      </c>
      <c r="P1745" s="5">
        <v>14.16</v>
      </c>
      <c r="Q1745" s="5">
        <f t="shared" si="108"/>
        <v>32.652000000000001</v>
      </c>
      <c r="R1745" s="5">
        <f t="shared" si="109"/>
        <v>14.16</v>
      </c>
      <c r="S1745" s="5">
        <f t="shared" si="110"/>
        <v>18.492000000000001</v>
      </c>
      <c r="T1745" s="7">
        <f t="shared" si="111"/>
        <v>0.56633590591694227</v>
      </c>
    </row>
    <row r="1746" spans="1:20" ht="15.6">
      <c r="A1746" s="2">
        <v>3839</v>
      </c>
      <c r="B1746" s="3">
        <v>46258</v>
      </c>
      <c r="C1746" s="17">
        <f>YEAR(SalesDataTable[[#This Row],[Order Date]])</f>
        <v>2026</v>
      </c>
      <c r="D1746" s="19" t="str">
        <f>"Q"&amp;ROUNDUP(MONTH(SalesDataTable[[#This Row],[Order Date]])/3,0)</f>
        <v>Q3</v>
      </c>
      <c r="E1746" s="17">
        <f>MONTH(SalesDataTable[[#This Row],[Order Date]])</f>
        <v>8</v>
      </c>
      <c r="F1746" s="19" t="str">
        <f>TEXT(SalesDataTable[[#This Row],[Order Date]],"MMM")</f>
        <v>Aug</v>
      </c>
      <c r="G1746" s="4" t="s">
        <v>0</v>
      </c>
      <c r="H1746" s="4" t="s">
        <v>50</v>
      </c>
      <c r="I1746" s="4" t="s">
        <v>28</v>
      </c>
      <c r="J1746" s="4" t="s">
        <v>3</v>
      </c>
      <c r="K1746" s="4" t="s">
        <v>9</v>
      </c>
      <c r="L1746" s="4" t="s">
        <v>10</v>
      </c>
      <c r="M1746" s="8">
        <v>2</v>
      </c>
      <c r="N1746" s="5">
        <v>93.88</v>
      </c>
      <c r="O1746" s="6">
        <v>0.05</v>
      </c>
      <c r="P1746" s="5">
        <v>46.57</v>
      </c>
      <c r="Q1746" s="5">
        <f t="shared" si="108"/>
        <v>178.37199999999999</v>
      </c>
      <c r="R1746" s="5">
        <f t="shared" si="109"/>
        <v>93.14</v>
      </c>
      <c r="S1746" s="5">
        <f t="shared" si="110"/>
        <v>85.231999999999985</v>
      </c>
      <c r="T1746" s="7">
        <f t="shared" si="111"/>
        <v>0.47783284371986628</v>
      </c>
    </row>
    <row r="1747" spans="1:20" ht="15.6">
      <c r="A1747" s="2">
        <v>4133</v>
      </c>
      <c r="B1747" s="3">
        <v>46258</v>
      </c>
      <c r="C1747" s="17">
        <f>YEAR(SalesDataTable[[#This Row],[Order Date]])</f>
        <v>2026</v>
      </c>
      <c r="D1747" s="19" t="str">
        <f>"Q"&amp;ROUNDUP(MONTH(SalesDataTable[[#This Row],[Order Date]])/3,0)</f>
        <v>Q3</v>
      </c>
      <c r="E1747" s="17">
        <f>MONTH(SalesDataTable[[#This Row],[Order Date]])</f>
        <v>8</v>
      </c>
      <c r="F1747" s="19" t="str">
        <f>TEXT(SalesDataTable[[#This Row],[Order Date]],"MMM")</f>
        <v>Aug</v>
      </c>
      <c r="G1747" s="4" t="s">
        <v>20</v>
      </c>
      <c r="H1747" s="4" t="s">
        <v>21</v>
      </c>
      <c r="I1747" s="4" t="s">
        <v>2</v>
      </c>
      <c r="J1747" s="4" t="s">
        <v>13</v>
      </c>
      <c r="K1747" s="4" t="s">
        <v>23</v>
      </c>
      <c r="L1747" s="4" t="s">
        <v>29</v>
      </c>
      <c r="M1747" s="8">
        <v>1</v>
      </c>
      <c r="N1747" s="5">
        <v>192.67</v>
      </c>
      <c r="O1747" s="6">
        <v>0.05</v>
      </c>
      <c r="P1747" s="5">
        <v>101.04</v>
      </c>
      <c r="Q1747" s="5">
        <f t="shared" si="108"/>
        <v>183.03649999999999</v>
      </c>
      <c r="R1747" s="5">
        <f t="shared" si="109"/>
        <v>101.04</v>
      </c>
      <c r="S1747" s="5">
        <f t="shared" si="110"/>
        <v>81.996499999999983</v>
      </c>
      <c r="T1747" s="7">
        <f t="shared" si="111"/>
        <v>0.44797895501716867</v>
      </c>
    </row>
    <row r="1748" spans="1:20" ht="15.6">
      <c r="A1748" s="2">
        <v>4765</v>
      </c>
      <c r="B1748" s="3">
        <v>46258</v>
      </c>
      <c r="C1748" s="17">
        <f>YEAR(SalesDataTable[[#This Row],[Order Date]])</f>
        <v>2026</v>
      </c>
      <c r="D1748" s="19" t="str">
        <f>"Q"&amp;ROUNDUP(MONTH(SalesDataTable[[#This Row],[Order Date]])/3,0)</f>
        <v>Q3</v>
      </c>
      <c r="E1748" s="17">
        <f>MONTH(SalesDataTable[[#This Row],[Order Date]])</f>
        <v>8</v>
      </c>
      <c r="F1748" s="19" t="str">
        <f>TEXT(SalesDataTable[[#This Row],[Order Date]],"MMM")</f>
        <v>Aug</v>
      </c>
      <c r="G1748" s="4" t="s">
        <v>0</v>
      </c>
      <c r="H1748" s="4" t="s">
        <v>50</v>
      </c>
      <c r="I1748" s="4" t="s">
        <v>2</v>
      </c>
      <c r="J1748" s="4" t="s">
        <v>13</v>
      </c>
      <c r="K1748" s="4" t="s">
        <v>4</v>
      </c>
      <c r="L1748" s="4" t="s">
        <v>5</v>
      </c>
      <c r="M1748" s="8">
        <v>1</v>
      </c>
      <c r="N1748" s="5">
        <v>80.099999999999994</v>
      </c>
      <c r="O1748" s="6">
        <v>0.05</v>
      </c>
      <c r="P1748" s="5">
        <v>43.49</v>
      </c>
      <c r="Q1748" s="5">
        <f t="shared" si="108"/>
        <v>76.094999999999985</v>
      </c>
      <c r="R1748" s="5">
        <f t="shared" si="109"/>
        <v>43.49</v>
      </c>
      <c r="S1748" s="5">
        <f t="shared" si="110"/>
        <v>32.604999999999983</v>
      </c>
      <c r="T1748" s="7">
        <f t="shared" si="111"/>
        <v>0.42847756094355727</v>
      </c>
    </row>
    <row r="1749" spans="1:20" ht="15.6">
      <c r="A1749" s="2">
        <v>1868</v>
      </c>
      <c r="B1749" s="3">
        <v>46259</v>
      </c>
      <c r="C1749" s="17">
        <f>YEAR(SalesDataTable[[#This Row],[Order Date]])</f>
        <v>2026</v>
      </c>
      <c r="D1749" s="19" t="str">
        <f>"Q"&amp;ROUNDUP(MONTH(SalesDataTable[[#This Row],[Order Date]])/3,0)</f>
        <v>Q3</v>
      </c>
      <c r="E1749" s="17">
        <f>MONTH(SalesDataTable[[#This Row],[Order Date]])</f>
        <v>8</v>
      </c>
      <c r="F1749" s="19" t="str">
        <f>TEXT(SalesDataTable[[#This Row],[Order Date]],"MMM")</f>
        <v>Aug</v>
      </c>
      <c r="G1749" s="4" t="s">
        <v>20</v>
      </c>
      <c r="H1749" s="4" t="s">
        <v>33</v>
      </c>
      <c r="I1749" s="4" t="s">
        <v>28</v>
      </c>
      <c r="J1749" s="4" t="s">
        <v>3</v>
      </c>
      <c r="K1749" s="4" t="s">
        <v>9</v>
      </c>
      <c r="L1749" s="4" t="s">
        <v>17</v>
      </c>
      <c r="M1749" s="8">
        <v>1</v>
      </c>
      <c r="N1749" s="5">
        <v>145.02000000000001</v>
      </c>
      <c r="O1749" s="6">
        <v>0</v>
      </c>
      <c r="P1749" s="5">
        <v>78.959999999999994</v>
      </c>
      <c r="Q1749" s="5">
        <f t="shared" si="108"/>
        <v>145.02000000000001</v>
      </c>
      <c r="R1749" s="5">
        <f t="shared" si="109"/>
        <v>78.959999999999994</v>
      </c>
      <c r="S1749" s="5">
        <f t="shared" si="110"/>
        <v>66.060000000000016</v>
      </c>
      <c r="T1749" s="7">
        <f t="shared" si="111"/>
        <v>0.4555233760860572</v>
      </c>
    </row>
    <row r="1750" spans="1:20" ht="15.6">
      <c r="A1750" s="2">
        <v>987</v>
      </c>
      <c r="B1750" s="3">
        <v>46260</v>
      </c>
      <c r="C1750" s="17">
        <f>YEAR(SalesDataTable[[#This Row],[Order Date]])</f>
        <v>2026</v>
      </c>
      <c r="D1750" s="19" t="str">
        <f>"Q"&amp;ROUNDUP(MONTH(SalesDataTable[[#This Row],[Order Date]])/3,0)</f>
        <v>Q3</v>
      </c>
      <c r="E1750" s="17">
        <f>MONTH(SalesDataTable[[#This Row],[Order Date]])</f>
        <v>8</v>
      </c>
      <c r="F1750" s="19" t="str">
        <f>TEXT(SalesDataTable[[#This Row],[Order Date]],"MMM")</f>
        <v>Aug</v>
      </c>
      <c r="G1750" s="4" t="s">
        <v>6</v>
      </c>
      <c r="H1750" s="4" t="s">
        <v>41</v>
      </c>
      <c r="I1750" s="4" t="s">
        <v>28</v>
      </c>
      <c r="J1750" s="4" t="s">
        <v>3</v>
      </c>
      <c r="K1750" s="4" t="s">
        <v>14</v>
      </c>
      <c r="L1750" s="4" t="s">
        <v>15</v>
      </c>
      <c r="M1750" s="8">
        <v>1</v>
      </c>
      <c r="N1750" s="5">
        <v>37</v>
      </c>
      <c r="O1750" s="6">
        <v>0.15</v>
      </c>
      <c r="P1750" s="5">
        <v>13.68</v>
      </c>
      <c r="Q1750" s="5">
        <f t="shared" si="108"/>
        <v>31.45</v>
      </c>
      <c r="R1750" s="5">
        <f t="shared" si="109"/>
        <v>13.68</v>
      </c>
      <c r="S1750" s="5">
        <f t="shared" si="110"/>
        <v>17.77</v>
      </c>
      <c r="T1750" s="7">
        <f t="shared" si="111"/>
        <v>0.56502384737678857</v>
      </c>
    </row>
    <row r="1751" spans="1:20" ht="15.6">
      <c r="A1751" s="2">
        <v>2503</v>
      </c>
      <c r="B1751" s="3">
        <v>46260</v>
      </c>
      <c r="C1751" s="17">
        <f>YEAR(SalesDataTable[[#This Row],[Order Date]])</f>
        <v>2026</v>
      </c>
      <c r="D1751" s="19" t="str">
        <f>"Q"&amp;ROUNDUP(MONTH(SalesDataTable[[#This Row],[Order Date]])/3,0)</f>
        <v>Q3</v>
      </c>
      <c r="E1751" s="17">
        <f>MONTH(SalesDataTable[[#This Row],[Order Date]])</f>
        <v>8</v>
      </c>
      <c r="F1751" s="19" t="str">
        <f>TEXT(SalesDataTable[[#This Row],[Order Date]],"MMM")</f>
        <v>Aug</v>
      </c>
      <c r="G1751" s="4" t="s">
        <v>6</v>
      </c>
      <c r="H1751" s="4" t="s">
        <v>27</v>
      </c>
      <c r="I1751" s="4" t="s">
        <v>2</v>
      </c>
      <c r="J1751" s="4" t="s">
        <v>3</v>
      </c>
      <c r="K1751" s="4" t="s">
        <v>4</v>
      </c>
      <c r="L1751" s="4" t="s">
        <v>22</v>
      </c>
      <c r="M1751" s="8">
        <v>2</v>
      </c>
      <c r="N1751" s="5">
        <v>50.02</v>
      </c>
      <c r="O1751" s="6">
        <v>0</v>
      </c>
      <c r="P1751" s="5">
        <v>21.99</v>
      </c>
      <c r="Q1751" s="5">
        <f t="shared" si="108"/>
        <v>100.04</v>
      </c>
      <c r="R1751" s="5">
        <f t="shared" si="109"/>
        <v>43.98</v>
      </c>
      <c r="S1751" s="5">
        <f t="shared" si="110"/>
        <v>56.060000000000009</v>
      </c>
      <c r="T1751" s="7">
        <f t="shared" si="111"/>
        <v>0.56037584966013598</v>
      </c>
    </row>
    <row r="1752" spans="1:20" ht="15.6">
      <c r="A1752" s="2">
        <v>4928</v>
      </c>
      <c r="B1752" s="3">
        <v>46260</v>
      </c>
      <c r="C1752" s="17">
        <f>YEAR(SalesDataTable[[#This Row],[Order Date]])</f>
        <v>2026</v>
      </c>
      <c r="D1752" s="19" t="str">
        <f>"Q"&amp;ROUNDUP(MONTH(SalesDataTable[[#This Row],[Order Date]])/3,0)</f>
        <v>Q3</v>
      </c>
      <c r="E1752" s="17">
        <f>MONTH(SalesDataTable[[#This Row],[Order Date]])</f>
        <v>8</v>
      </c>
      <c r="F1752" s="19" t="str">
        <f>TEXT(SalesDataTable[[#This Row],[Order Date]],"MMM")</f>
        <v>Aug</v>
      </c>
      <c r="G1752" s="4" t="s">
        <v>6</v>
      </c>
      <c r="H1752" s="4" t="s">
        <v>41</v>
      </c>
      <c r="I1752" s="4" t="s">
        <v>19</v>
      </c>
      <c r="J1752" s="4" t="s">
        <v>3</v>
      </c>
      <c r="K1752" s="4" t="s">
        <v>34</v>
      </c>
      <c r="L1752" s="4" t="s">
        <v>42</v>
      </c>
      <c r="M1752" s="8">
        <v>2</v>
      </c>
      <c r="N1752" s="5">
        <v>35.950000000000003</v>
      </c>
      <c r="O1752" s="6">
        <v>0.05</v>
      </c>
      <c r="P1752" s="5">
        <v>13.93</v>
      </c>
      <c r="Q1752" s="5">
        <f t="shared" si="108"/>
        <v>68.305000000000007</v>
      </c>
      <c r="R1752" s="5">
        <f t="shared" si="109"/>
        <v>27.86</v>
      </c>
      <c r="S1752" s="5">
        <f t="shared" si="110"/>
        <v>40.445000000000007</v>
      </c>
      <c r="T1752" s="7">
        <f t="shared" si="111"/>
        <v>0.59212356342873884</v>
      </c>
    </row>
    <row r="1753" spans="1:20" ht="15.6">
      <c r="A1753" s="2">
        <v>852</v>
      </c>
      <c r="B1753" s="3">
        <v>46261</v>
      </c>
      <c r="C1753" s="17">
        <f>YEAR(SalesDataTable[[#This Row],[Order Date]])</f>
        <v>2026</v>
      </c>
      <c r="D1753" s="19" t="str">
        <f>"Q"&amp;ROUNDUP(MONTH(SalesDataTable[[#This Row],[Order Date]])/3,0)</f>
        <v>Q3</v>
      </c>
      <c r="E1753" s="17">
        <f>MONTH(SalesDataTable[[#This Row],[Order Date]])</f>
        <v>8</v>
      </c>
      <c r="F1753" s="19" t="str">
        <f>TEXT(SalesDataTable[[#This Row],[Order Date]],"MMM")</f>
        <v>Aug</v>
      </c>
      <c r="G1753" s="4" t="s">
        <v>0</v>
      </c>
      <c r="H1753" s="4" t="s">
        <v>36</v>
      </c>
      <c r="I1753" s="4" t="s">
        <v>2</v>
      </c>
      <c r="J1753" s="4" t="s">
        <v>13</v>
      </c>
      <c r="K1753" s="4" t="s">
        <v>14</v>
      </c>
      <c r="L1753" s="4" t="s">
        <v>32</v>
      </c>
      <c r="M1753" s="8">
        <v>3</v>
      </c>
      <c r="N1753" s="5">
        <v>45.84</v>
      </c>
      <c r="O1753" s="6">
        <v>0.15</v>
      </c>
      <c r="P1753" s="5">
        <v>17.899999999999999</v>
      </c>
      <c r="Q1753" s="5">
        <f t="shared" si="108"/>
        <v>116.89200000000001</v>
      </c>
      <c r="R1753" s="5">
        <f t="shared" si="109"/>
        <v>53.699999999999996</v>
      </c>
      <c r="S1753" s="5">
        <f t="shared" si="110"/>
        <v>63.192000000000014</v>
      </c>
      <c r="T1753" s="7">
        <f t="shared" si="111"/>
        <v>0.54060158094651478</v>
      </c>
    </row>
    <row r="1754" spans="1:20" ht="15.6">
      <c r="A1754" s="2">
        <v>2188</v>
      </c>
      <c r="B1754" s="3">
        <v>46261</v>
      </c>
      <c r="C1754" s="17">
        <f>YEAR(SalesDataTable[[#This Row],[Order Date]])</f>
        <v>2026</v>
      </c>
      <c r="D1754" s="19" t="str">
        <f>"Q"&amp;ROUNDUP(MONTH(SalesDataTable[[#This Row],[Order Date]])/3,0)</f>
        <v>Q3</v>
      </c>
      <c r="E1754" s="17">
        <f>MONTH(SalesDataTable[[#This Row],[Order Date]])</f>
        <v>8</v>
      </c>
      <c r="F1754" s="19" t="str">
        <f>TEXT(SalesDataTable[[#This Row],[Order Date]],"MMM")</f>
        <v>Aug</v>
      </c>
      <c r="G1754" s="4" t="s">
        <v>6</v>
      </c>
      <c r="H1754" s="4" t="s">
        <v>27</v>
      </c>
      <c r="I1754" s="4" t="s">
        <v>2</v>
      </c>
      <c r="J1754" s="4" t="s">
        <v>13</v>
      </c>
      <c r="K1754" s="4" t="s">
        <v>23</v>
      </c>
      <c r="L1754" s="4" t="s">
        <v>40</v>
      </c>
      <c r="M1754" s="8">
        <v>1</v>
      </c>
      <c r="N1754" s="5">
        <v>83.23</v>
      </c>
      <c r="O1754" s="6">
        <v>0.1</v>
      </c>
      <c r="P1754" s="5">
        <v>40.229999999999997</v>
      </c>
      <c r="Q1754" s="5">
        <f t="shared" si="108"/>
        <v>74.907000000000011</v>
      </c>
      <c r="R1754" s="5">
        <f t="shared" si="109"/>
        <v>40.229999999999997</v>
      </c>
      <c r="S1754" s="5">
        <f t="shared" si="110"/>
        <v>34.677000000000014</v>
      </c>
      <c r="T1754" s="7">
        <f t="shared" si="111"/>
        <v>0.46293403820737727</v>
      </c>
    </row>
    <row r="1755" spans="1:20" ht="15.6">
      <c r="A1755" s="2">
        <v>2574</v>
      </c>
      <c r="B1755" s="3">
        <v>46261</v>
      </c>
      <c r="C1755" s="17">
        <f>YEAR(SalesDataTable[[#This Row],[Order Date]])</f>
        <v>2026</v>
      </c>
      <c r="D1755" s="19" t="str">
        <f>"Q"&amp;ROUNDUP(MONTH(SalesDataTable[[#This Row],[Order Date]])/3,0)</f>
        <v>Q3</v>
      </c>
      <c r="E1755" s="17">
        <f>MONTH(SalesDataTable[[#This Row],[Order Date]])</f>
        <v>8</v>
      </c>
      <c r="F1755" s="19" t="str">
        <f>TEXT(SalesDataTable[[#This Row],[Order Date]],"MMM")</f>
        <v>Aug</v>
      </c>
      <c r="G1755" s="4" t="s">
        <v>0</v>
      </c>
      <c r="H1755" s="4" t="s">
        <v>36</v>
      </c>
      <c r="I1755" s="4" t="s">
        <v>19</v>
      </c>
      <c r="J1755" s="4" t="s">
        <v>13</v>
      </c>
      <c r="K1755" s="4" t="s">
        <v>4</v>
      </c>
      <c r="L1755" s="4" t="s">
        <v>30</v>
      </c>
      <c r="M1755" s="8">
        <v>1</v>
      </c>
      <c r="N1755" s="5">
        <v>104.33</v>
      </c>
      <c r="O1755" s="6">
        <v>0.1</v>
      </c>
      <c r="P1755" s="5">
        <v>49.86</v>
      </c>
      <c r="Q1755" s="5">
        <f t="shared" si="108"/>
        <v>93.897000000000006</v>
      </c>
      <c r="R1755" s="5">
        <f t="shared" si="109"/>
        <v>49.86</v>
      </c>
      <c r="S1755" s="5">
        <f t="shared" si="110"/>
        <v>44.037000000000006</v>
      </c>
      <c r="T1755" s="7">
        <f t="shared" si="111"/>
        <v>0.46899261957251032</v>
      </c>
    </row>
    <row r="1756" spans="1:20" ht="15.6">
      <c r="A1756" s="2">
        <v>2942</v>
      </c>
      <c r="B1756" s="3">
        <v>46261</v>
      </c>
      <c r="C1756" s="17">
        <f>YEAR(SalesDataTable[[#This Row],[Order Date]])</f>
        <v>2026</v>
      </c>
      <c r="D1756" s="19" t="str">
        <f>"Q"&amp;ROUNDUP(MONTH(SalesDataTable[[#This Row],[Order Date]])/3,0)</f>
        <v>Q3</v>
      </c>
      <c r="E1756" s="17">
        <f>MONTH(SalesDataTable[[#This Row],[Order Date]])</f>
        <v>8</v>
      </c>
      <c r="F1756" s="19" t="str">
        <f>TEXT(SalesDataTable[[#This Row],[Order Date]],"MMM")</f>
        <v>Aug</v>
      </c>
      <c r="G1756" s="4" t="s">
        <v>6</v>
      </c>
      <c r="H1756" s="4" t="s">
        <v>27</v>
      </c>
      <c r="I1756" s="4" t="s">
        <v>2</v>
      </c>
      <c r="J1756" s="4" t="s">
        <v>13</v>
      </c>
      <c r="K1756" s="4" t="s">
        <v>9</v>
      </c>
      <c r="L1756" s="4" t="s">
        <v>37</v>
      </c>
      <c r="M1756" s="8">
        <v>1</v>
      </c>
      <c r="N1756" s="5">
        <v>156.94999999999999</v>
      </c>
      <c r="O1756" s="6">
        <v>0</v>
      </c>
      <c r="P1756" s="5">
        <v>80.41</v>
      </c>
      <c r="Q1756" s="5">
        <f t="shared" si="108"/>
        <v>156.94999999999999</v>
      </c>
      <c r="R1756" s="5">
        <f t="shared" si="109"/>
        <v>80.41</v>
      </c>
      <c r="S1756" s="5">
        <f t="shared" si="110"/>
        <v>76.539999999999992</v>
      </c>
      <c r="T1756" s="7">
        <f t="shared" si="111"/>
        <v>0.48767123287671232</v>
      </c>
    </row>
    <row r="1757" spans="1:20" ht="15.6">
      <c r="A1757" s="2">
        <v>3211</v>
      </c>
      <c r="B1757" s="3">
        <v>46261</v>
      </c>
      <c r="C1757" s="17">
        <f>YEAR(SalesDataTable[[#This Row],[Order Date]])</f>
        <v>2026</v>
      </c>
      <c r="D1757" s="19" t="str">
        <f>"Q"&amp;ROUNDUP(MONTH(SalesDataTable[[#This Row],[Order Date]])/3,0)</f>
        <v>Q3</v>
      </c>
      <c r="E1757" s="17">
        <f>MONTH(SalesDataTable[[#This Row],[Order Date]])</f>
        <v>8</v>
      </c>
      <c r="F1757" s="19" t="str">
        <f>TEXT(SalesDataTable[[#This Row],[Order Date]],"MMM")</f>
        <v>Aug</v>
      </c>
      <c r="G1757" s="4" t="s">
        <v>6</v>
      </c>
      <c r="H1757" s="4" t="s">
        <v>49</v>
      </c>
      <c r="I1757" s="4" t="s">
        <v>19</v>
      </c>
      <c r="J1757" s="4" t="s">
        <v>16</v>
      </c>
      <c r="K1757" s="4" t="s">
        <v>4</v>
      </c>
      <c r="L1757" s="4" t="s">
        <v>26</v>
      </c>
      <c r="M1757" s="8">
        <v>3</v>
      </c>
      <c r="N1757" s="5">
        <v>41.33</v>
      </c>
      <c r="O1757" s="6">
        <v>0.05</v>
      </c>
      <c r="P1757" s="5">
        <v>17</v>
      </c>
      <c r="Q1757" s="5">
        <f t="shared" si="108"/>
        <v>117.79049999999999</v>
      </c>
      <c r="R1757" s="5">
        <f t="shared" si="109"/>
        <v>51</v>
      </c>
      <c r="S1757" s="5">
        <f t="shared" si="110"/>
        <v>66.790499999999994</v>
      </c>
      <c r="T1757" s="7">
        <f t="shared" si="111"/>
        <v>0.56702790123142355</v>
      </c>
    </row>
    <row r="1758" spans="1:20" ht="15.6">
      <c r="A1758" s="2">
        <v>3306</v>
      </c>
      <c r="B1758" s="3">
        <v>46261</v>
      </c>
      <c r="C1758" s="17">
        <f>YEAR(SalesDataTable[[#This Row],[Order Date]])</f>
        <v>2026</v>
      </c>
      <c r="D1758" s="19" t="str">
        <f>"Q"&amp;ROUNDUP(MONTH(SalesDataTable[[#This Row],[Order Date]])/3,0)</f>
        <v>Q3</v>
      </c>
      <c r="E1758" s="17">
        <f>MONTH(SalesDataTable[[#This Row],[Order Date]])</f>
        <v>8</v>
      </c>
      <c r="F1758" s="19" t="str">
        <f>TEXT(SalesDataTable[[#This Row],[Order Date]],"MMM")</f>
        <v>Aug</v>
      </c>
      <c r="G1758" s="4" t="s">
        <v>0</v>
      </c>
      <c r="H1758" s="4" t="s">
        <v>50</v>
      </c>
      <c r="I1758" s="4" t="s">
        <v>2</v>
      </c>
      <c r="J1758" s="4" t="s">
        <v>16</v>
      </c>
      <c r="K1758" s="4" t="s">
        <v>14</v>
      </c>
      <c r="L1758" s="4" t="s">
        <v>15</v>
      </c>
      <c r="M1758" s="8">
        <v>1</v>
      </c>
      <c r="N1758" s="5">
        <v>35.590000000000003</v>
      </c>
      <c r="O1758" s="6">
        <v>0</v>
      </c>
      <c r="P1758" s="5">
        <v>13.66</v>
      </c>
      <c r="Q1758" s="5">
        <f t="shared" si="108"/>
        <v>35.590000000000003</v>
      </c>
      <c r="R1758" s="5">
        <f t="shared" si="109"/>
        <v>13.66</v>
      </c>
      <c r="S1758" s="5">
        <f t="shared" si="110"/>
        <v>21.930000000000003</v>
      </c>
      <c r="T1758" s="7">
        <f t="shared" si="111"/>
        <v>0.61618432143860635</v>
      </c>
    </row>
    <row r="1759" spans="1:20" ht="15.6">
      <c r="A1759" s="2">
        <v>3837</v>
      </c>
      <c r="B1759" s="3">
        <v>46261</v>
      </c>
      <c r="C1759" s="17">
        <f>YEAR(SalesDataTable[[#This Row],[Order Date]])</f>
        <v>2026</v>
      </c>
      <c r="D1759" s="19" t="str">
        <f>"Q"&amp;ROUNDUP(MONTH(SalesDataTable[[#This Row],[Order Date]])/3,0)</f>
        <v>Q3</v>
      </c>
      <c r="E1759" s="17">
        <f>MONTH(SalesDataTable[[#This Row],[Order Date]])</f>
        <v>8</v>
      </c>
      <c r="F1759" s="19" t="str">
        <f>TEXT(SalesDataTable[[#This Row],[Order Date]],"MMM")</f>
        <v>Aug</v>
      </c>
      <c r="G1759" s="4" t="s">
        <v>20</v>
      </c>
      <c r="H1759" s="4" t="s">
        <v>33</v>
      </c>
      <c r="I1759" s="4" t="s">
        <v>2</v>
      </c>
      <c r="J1759" s="4" t="s">
        <v>3</v>
      </c>
      <c r="K1759" s="4" t="s">
        <v>23</v>
      </c>
      <c r="L1759" s="4" t="s">
        <v>24</v>
      </c>
      <c r="M1759" s="8">
        <v>2</v>
      </c>
      <c r="N1759" s="5">
        <v>335.87</v>
      </c>
      <c r="O1759" s="6">
        <v>0.1</v>
      </c>
      <c r="P1759" s="5">
        <v>196.54</v>
      </c>
      <c r="Q1759" s="5">
        <f t="shared" si="108"/>
        <v>604.56600000000003</v>
      </c>
      <c r="R1759" s="5">
        <f t="shared" si="109"/>
        <v>393.08</v>
      </c>
      <c r="S1759" s="5">
        <f t="shared" si="110"/>
        <v>211.48600000000005</v>
      </c>
      <c r="T1759" s="7">
        <f t="shared" si="111"/>
        <v>0.34981457773014035</v>
      </c>
    </row>
    <row r="1760" spans="1:20" ht="15.6">
      <c r="A1760" s="2">
        <v>4169</v>
      </c>
      <c r="B1760" s="3">
        <v>46261</v>
      </c>
      <c r="C1760" s="17">
        <f>YEAR(SalesDataTable[[#This Row],[Order Date]])</f>
        <v>2026</v>
      </c>
      <c r="D1760" s="19" t="str">
        <f>"Q"&amp;ROUNDUP(MONTH(SalesDataTable[[#This Row],[Order Date]])/3,0)</f>
        <v>Q3</v>
      </c>
      <c r="E1760" s="17">
        <f>MONTH(SalesDataTable[[#This Row],[Order Date]])</f>
        <v>8</v>
      </c>
      <c r="F1760" s="19" t="str">
        <f>TEXT(SalesDataTable[[#This Row],[Order Date]],"MMM")</f>
        <v>Aug</v>
      </c>
      <c r="G1760" s="4" t="s">
        <v>20</v>
      </c>
      <c r="H1760" s="4" t="s">
        <v>47</v>
      </c>
      <c r="I1760" s="4" t="s">
        <v>2</v>
      </c>
      <c r="J1760" s="4" t="s">
        <v>13</v>
      </c>
      <c r="K1760" s="4" t="s">
        <v>34</v>
      </c>
      <c r="L1760" s="4" t="s">
        <v>45</v>
      </c>
      <c r="M1760" s="8">
        <v>1</v>
      </c>
      <c r="N1760" s="5">
        <v>50.7</v>
      </c>
      <c r="O1760" s="6">
        <v>0.05</v>
      </c>
      <c r="P1760" s="5">
        <v>21.65</v>
      </c>
      <c r="Q1760" s="5">
        <f t="shared" si="108"/>
        <v>48.164999999999999</v>
      </c>
      <c r="R1760" s="5">
        <f t="shared" si="109"/>
        <v>21.65</v>
      </c>
      <c r="S1760" s="5">
        <f t="shared" si="110"/>
        <v>26.515000000000001</v>
      </c>
      <c r="T1760" s="7">
        <f t="shared" si="111"/>
        <v>0.55050347762898377</v>
      </c>
    </row>
    <row r="1761" spans="1:20" ht="15.6">
      <c r="A1761" s="2">
        <v>4452</v>
      </c>
      <c r="B1761" s="3">
        <v>46261</v>
      </c>
      <c r="C1761" s="17">
        <f>YEAR(SalesDataTable[[#This Row],[Order Date]])</f>
        <v>2026</v>
      </c>
      <c r="D1761" s="19" t="str">
        <f>"Q"&amp;ROUNDUP(MONTH(SalesDataTable[[#This Row],[Order Date]])/3,0)</f>
        <v>Q3</v>
      </c>
      <c r="E1761" s="17">
        <f>MONTH(SalesDataTable[[#This Row],[Order Date]])</f>
        <v>8</v>
      </c>
      <c r="F1761" s="19" t="str">
        <f>TEXT(SalesDataTable[[#This Row],[Order Date]],"MMM")</f>
        <v>Aug</v>
      </c>
      <c r="G1761" s="4" t="s">
        <v>11</v>
      </c>
      <c r="H1761" s="4" t="s">
        <v>12</v>
      </c>
      <c r="I1761" s="4" t="s">
        <v>28</v>
      </c>
      <c r="J1761" s="4" t="s">
        <v>13</v>
      </c>
      <c r="K1761" s="4" t="s">
        <v>9</v>
      </c>
      <c r="L1761" s="4" t="s">
        <v>37</v>
      </c>
      <c r="M1761" s="8">
        <v>3</v>
      </c>
      <c r="N1761" s="5">
        <v>152.76</v>
      </c>
      <c r="O1761" s="6">
        <v>0.1</v>
      </c>
      <c r="P1761" s="5">
        <v>77.36</v>
      </c>
      <c r="Q1761" s="5">
        <f t="shared" si="108"/>
        <v>412.452</v>
      </c>
      <c r="R1761" s="5">
        <f t="shared" si="109"/>
        <v>232.07999999999998</v>
      </c>
      <c r="S1761" s="5">
        <f t="shared" si="110"/>
        <v>180.37200000000001</v>
      </c>
      <c r="T1761" s="7">
        <f t="shared" si="111"/>
        <v>0.43731634226528182</v>
      </c>
    </row>
    <row r="1762" spans="1:20" ht="15.6">
      <c r="A1762" s="2">
        <v>4740</v>
      </c>
      <c r="B1762" s="3">
        <v>46261</v>
      </c>
      <c r="C1762" s="17">
        <f>YEAR(SalesDataTable[[#This Row],[Order Date]])</f>
        <v>2026</v>
      </c>
      <c r="D1762" s="19" t="str">
        <f>"Q"&amp;ROUNDUP(MONTH(SalesDataTable[[#This Row],[Order Date]])/3,0)</f>
        <v>Q3</v>
      </c>
      <c r="E1762" s="17">
        <f>MONTH(SalesDataTable[[#This Row],[Order Date]])</f>
        <v>8</v>
      </c>
      <c r="F1762" s="19" t="str">
        <f>TEXT(SalesDataTable[[#This Row],[Order Date]],"MMM")</f>
        <v>Aug</v>
      </c>
      <c r="G1762" s="4" t="s">
        <v>0</v>
      </c>
      <c r="H1762" s="4" t="s">
        <v>50</v>
      </c>
      <c r="I1762" s="4" t="s">
        <v>8</v>
      </c>
      <c r="J1762" s="4" t="s">
        <v>3</v>
      </c>
      <c r="K1762" s="4" t="s">
        <v>9</v>
      </c>
      <c r="L1762" s="4" t="s">
        <v>46</v>
      </c>
      <c r="M1762" s="8">
        <v>5</v>
      </c>
      <c r="N1762" s="5">
        <v>72.78</v>
      </c>
      <c r="O1762" s="6">
        <v>0.1</v>
      </c>
      <c r="P1762" s="5">
        <v>33.25</v>
      </c>
      <c r="Q1762" s="5">
        <f t="shared" si="108"/>
        <v>327.51</v>
      </c>
      <c r="R1762" s="5">
        <f t="shared" si="109"/>
        <v>166.25</v>
      </c>
      <c r="S1762" s="5">
        <f t="shared" si="110"/>
        <v>161.26</v>
      </c>
      <c r="T1762" s="7">
        <f t="shared" si="111"/>
        <v>0.49238191200268694</v>
      </c>
    </row>
    <row r="1763" spans="1:20" ht="15.6">
      <c r="A1763" s="2">
        <v>5000</v>
      </c>
      <c r="B1763" s="3">
        <v>46261</v>
      </c>
      <c r="C1763" s="17">
        <f>YEAR(SalesDataTable[[#This Row],[Order Date]])</f>
        <v>2026</v>
      </c>
      <c r="D1763" s="19" t="str">
        <f>"Q"&amp;ROUNDUP(MONTH(SalesDataTable[[#This Row],[Order Date]])/3,0)</f>
        <v>Q3</v>
      </c>
      <c r="E1763" s="17">
        <f>MONTH(SalesDataTable[[#This Row],[Order Date]])</f>
        <v>8</v>
      </c>
      <c r="F1763" s="19" t="str">
        <f>TEXT(SalesDataTable[[#This Row],[Order Date]],"MMM")</f>
        <v>Aug</v>
      </c>
      <c r="G1763" s="4" t="s">
        <v>6</v>
      </c>
      <c r="H1763" s="4" t="s">
        <v>43</v>
      </c>
      <c r="I1763" s="4" t="s">
        <v>28</v>
      </c>
      <c r="J1763" s="4" t="s">
        <v>13</v>
      </c>
      <c r="K1763" s="4" t="s">
        <v>14</v>
      </c>
      <c r="L1763" s="4" t="s">
        <v>15</v>
      </c>
      <c r="M1763" s="8">
        <v>2</v>
      </c>
      <c r="N1763" s="5">
        <v>37</v>
      </c>
      <c r="O1763" s="6">
        <v>0</v>
      </c>
      <c r="P1763" s="5">
        <v>13.83</v>
      </c>
      <c r="Q1763" s="5">
        <f t="shared" si="108"/>
        <v>74</v>
      </c>
      <c r="R1763" s="5">
        <f t="shared" si="109"/>
        <v>27.66</v>
      </c>
      <c r="S1763" s="5">
        <f t="shared" si="110"/>
        <v>46.34</v>
      </c>
      <c r="T1763" s="7">
        <f t="shared" si="111"/>
        <v>0.62621621621621626</v>
      </c>
    </row>
    <row r="1764" spans="1:20" ht="15.6">
      <c r="A1764" s="2">
        <v>5058</v>
      </c>
      <c r="B1764" s="3">
        <v>46261</v>
      </c>
      <c r="C1764" s="17">
        <f>YEAR(SalesDataTable[[#This Row],[Order Date]])</f>
        <v>2026</v>
      </c>
      <c r="D1764" s="19" t="str">
        <f>"Q"&amp;ROUNDUP(MONTH(SalesDataTable[[#This Row],[Order Date]])/3,0)</f>
        <v>Q3</v>
      </c>
      <c r="E1764" s="17">
        <f>MONTH(SalesDataTable[[#This Row],[Order Date]])</f>
        <v>8</v>
      </c>
      <c r="F1764" s="19" t="str">
        <f>TEXT(SalesDataTable[[#This Row],[Order Date]],"MMM")</f>
        <v>Aug</v>
      </c>
      <c r="G1764" s="4" t="s">
        <v>6</v>
      </c>
      <c r="H1764" s="4" t="s">
        <v>41</v>
      </c>
      <c r="I1764" s="4" t="s">
        <v>8</v>
      </c>
      <c r="J1764" s="4" t="s">
        <v>16</v>
      </c>
      <c r="K1764" s="4" t="s">
        <v>4</v>
      </c>
      <c r="L1764" s="4" t="s">
        <v>26</v>
      </c>
      <c r="M1764" s="8">
        <v>6</v>
      </c>
      <c r="N1764" s="5">
        <v>41.33</v>
      </c>
      <c r="O1764" s="6">
        <v>0.2</v>
      </c>
      <c r="P1764" s="5">
        <v>17.02</v>
      </c>
      <c r="Q1764" s="5">
        <f t="shared" si="108"/>
        <v>198.38400000000001</v>
      </c>
      <c r="R1764" s="5">
        <f t="shared" si="109"/>
        <v>102.12</v>
      </c>
      <c r="S1764" s="5">
        <f t="shared" si="110"/>
        <v>96.26400000000001</v>
      </c>
      <c r="T1764" s="7">
        <f t="shared" si="111"/>
        <v>0.48524074522138883</v>
      </c>
    </row>
    <row r="1765" spans="1:20" ht="15.6">
      <c r="A1765" s="2">
        <v>496</v>
      </c>
      <c r="B1765" s="3">
        <v>46262</v>
      </c>
      <c r="C1765" s="17">
        <f>YEAR(SalesDataTable[[#This Row],[Order Date]])</f>
        <v>2026</v>
      </c>
      <c r="D1765" s="19" t="str">
        <f>"Q"&amp;ROUNDUP(MONTH(SalesDataTable[[#This Row],[Order Date]])/3,0)</f>
        <v>Q3</v>
      </c>
      <c r="E1765" s="17">
        <f>MONTH(SalesDataTable[[#This Row],[Order Date]])</f>
        <v>8</v>
      </c>
      <c r="F1765" s="19" t="str">
        <f>TEXT(SalesDataTable[[#This Row],[Order Date]],"MMM")</f>
        <v>Aug</v>
      </c>
      <c r="G1765" s="4" t="s">
        <v>0</v>
      </c>
      <c r="H1765" s="4" t="s">
        <v>50</v>
      </c>
      <c r="I1765" s="4" t="s">
        <v>19</v>
      </c>
      <c r="J1765" s="4" t="s">
        <v>3</v>
      </c>
      <c r="K1765" s="4" t="s">
        <v>34</v>
      </c>
      <c r="L1765" s="4" t="s">
        <v>42</v>
      </c>
      <c r="M1765" s="8">
        <v>1</v>
      </c>
      <c r="N1765" s="5">
        <v>37.020000000000003</v>
      </c>
      <c r="O1765" s="6">
        <v>0</v>
      </c>
      <c r="P1765" s="5">
        <v>13.64</v>
      </c>
      <c r="Q1765" s="5">
        <f t="shared" si="108"/>
        <v>37.020000000000003</v>
      </c>
      <c r="R1765" s="5">
        <f t="shared" si="109"/>
        <v>13.64</v>
      </c>
      <c r="S1765" s="5">
        <f t="shared" si="110"/>
        <v>23.380000000000003</v>
      </c>
      <c r="T1765" s="7">
        <f t="shared" si="111"/>
        <v>0.63155051323608857</v>
      </c>
    </row>
    <row r="1766" spans="1:20" ht="15.6">
      <c r="A1766" s="2">
        <v>1343</v>
      </c>
      <c r="B1766" s="3">
        <v>46262</v>
      </c>
      <c r="C1766" s="17">
        <f>YEAR(SalesDataTable[[#This Row],[Order Date]])</f>
        <v>2026</v>
      </c>
      <c r="D1766" s="19" t="str">
        <f>"Q"&amp;ROUNDUP(MONTH(SalesDataTable[[#This Row],[Order Date]])/3,0)</f>
        <v>Q3</v>
      </c>
      <c r="E1766" s="17">
        <f>MONTH(SalesDataTable[[#This Row],[Order Date]])</f>
        <v>8</v>
      </c>
      <c r="F1766" s="19" t="str">
        <f>TEXT(SalesDataTable[[#This Row],[Order Date]],"MMM")</f>
        <v>Aug</v>
      </c>
      <c r="G1766" s="4" t="s">
        <v>20</v>
      </c>
      <c r="H1766" s="4" t="s">
        <v>33</v>
      </c>
      <c r="I1766" s="4" t="s">
        <v>2</v>
      </c>
      <c r="J1766" s="4" t="s">
        <v>13</v>
      </c>
      <c r="K1766" s="4" t="s">
        <v>23</v>
      </c>
      <c r="L1766" s="4" t="s">
        <v>40</v>
      </c>
      <c r="M1766" s="8">
        <v>1</v>
      </c>
      <c r="N1766" s="5">
        <v>81.06</v>
      </c>
      <c r="O1766" s="6">
        <v>0</v>
      </c>
      <c r="P1766" s="5">
        <v>38.43</v>
      </c>
      <c r="Q1766" s="5">
        <f t="shared" si="108"/>
        <v>81.06</v>
      </c>
      <c r="R1766" s="5">
        <f t="shared" si="109"/>
        <v>38.43</v>
      </c>
      <c r="S1766" s="5">
        <f t="shared" si="110"/>
        <v>42.63</v>
      </c>
      <c r="T1766" s="7">
        <f t="shared" si="111"/>
        <v>0.52590673575129532</v>
      </c>
    </row>
    <row r="1767" spans="1:20" ht="15.6">
      <c r="A1767" s="2">
        <v>1455</v>
      </c>
      <c r="B1767" s="3">
        <v>46262</v>
      </c>
      <c r="C1767" s="17">
        <f>YEAR(SalesDataTable[[#This Row],[Order Date]])</f>
        <v>2026</v>
      </c>
      <c r="D1767" s="19" t="str">
        <f>"Q"&amp;ROUNDUP(MONTH(SalesDataTable[[#This Row],[Order Date]])/3,0)</f>
        <v>Q3</v>
      </c>
      <c r="E1767" s="17">
        <f>MONTH(SalesDataTable[[#This Row],[Order Date]])</f>
        <v>8</v>
      </c>
      <c r="F1767" s="19" t="str">
        <f>TEXT(SalesDataTable[[#This Row],[Order Date]],"MMM")</f>
        <v>Aug</v>
      </c>
      <c r="G1767" s="4" t="s">
        <v>11</v>
      </c>
      <c r="H1767" s="4" t="s">
        <v>12</v>
      </c>
      <c r="I1767" s="4" t="s">
        <v>2</v>
      </c>
      <c r="J1767" s="4" t="s">
        <v>13</v>
      </c>
      <c r="K1767" s="4" t="s">
        <v>4</v>
      </c>
      <c r="L1767" s="4" t="s">
        <v>22</v>
      </c>
      <c r="M1767" s="8">
        <v>2</v>
      </c>
      <c r="N1767" s="5">
        <v>51.91</v>
      </c>
      <c r="O1767" s="6">
        <v>0</v>
      </c>
      <c r="P1767" s="5">
        <v>21.94</v>
      </c>
      <c r="Q1767" s="5">
        <f t="shared" si="108"/>
        <v>103.82</v>
      </c>
      <c r="R1767" s="5">
        <f t="shared" si="109"/>
        <v>43.88</v>
      </c>
      <c r="S1767" s="5">
        <f t="shared" si="110"/>
        <v>59.939999999999991</v>
      </c>
      <c r="T1767" s="7">
        <f t="shared" si="111"/>
        <v>0.57734540550953573</v>
      </c>
    </row>
    <row r="1768" spans="1:20" ht="15.6">
      <c r="A1768" s="2">
        <v>1632</v>
      </c>
      <c r="B1768" s="3">
        <v>46262</v>
      </c>
      <c r="C1768" s="17">
        <f>YEAR(SalesDataTable[[#This Row],[Order Date]])</f>
        <v>2026</v>
      </c>
      <c r="D1768" s="19" t="str">
        <f>"Q"&amp;ROUNDUP(MONTH(SalesDataTable[[#This Row],[Order Date]])/3,0)</f>
        <v>Q3</v>
      </c>
      <c r="E1768" s="17">
        <f>MONTH(SalesDataTable[[#This Row],[Order Date]])</f>
        <v>8</v>
      </c>
      <c r="F1768" s="19" t="str">
        <f>TEXT(SalesDataTable[[#This Row],[Order Date]],"MMM")</f>
        <v>Aug</v>
      </c>
      <c r="G1768" s="4" t="s">
        <v>20</v>
      </c>
      <c r="H1768" s="4" t="s">
        <v>31</v>
      </c>
      <c r="I1768" s="4" t="s">
        <v>28</v>
      </c>
      <c r="J1768" s="4" t="s">
        <v>13</v>
      </c>
      <c r="K1768" s="4" t="s">
        <v>14</v>
      </c>
      <c r="L1768" s="4" t="s">
        <v>15</v>
      </c>
      <c r="M1768" s="8">
        <v>1</v>
      </c>
      <c r="N1768" s="5">
        <v>35.700000000000003</v>
      </c>
      <c r="O1768" s="6">
        <v>0.05</v>
      </c>
      <c r="P1768" s="5">
        <v>13.45</v>
      </c>
      <c r="Q1768" s="5">
        <f t="shared" si="108"/>
        <v>33.914999999999999</v>
      </c>
      <c r="R1768" s="5">
        <f t="shared" si="109"/>
        <v>13.45</v>
      </c>
      <c r="S1768" s="5">
        <f t="shared" si="110"/>
        <v>20.465</v>
      </c>
      <c r="T1768" s="7">
        <f t="shared" si="111"/>
        <v>0.60342031549461894</v>
      </c>
    </row>
    <row r="1769" spans="1:20" ht="15.6">
      <c r="A1769" s="2">
        <v>1817</v>
      </c>
      <c r="B1769" s="3">
        <v>46262</v>
      </c>
      <c r="C1769" s="17">
        <f>YEAR(SalesDataTable[[#This Row],[Order Date]])</f>
        <v>2026</v>
      </c>
      <c r="D1769" s="19" t="str">
        <f>"Q"&amp;ROUNDUP(MONTH(SalesDataTable[[#This Row],[Order Date]])/3,0)</f>
        <v>Q3</v>
      </c>
      <c r="E1769" s="17">
        <f>MONTH(SalesDataTable[[#This Row],[Order Date]])</f>
        <v>8</v>
      </c>
      <c r="F1769" s="19" t="str">
        <f>TEXT(SalesDataTable[[#This Row],[Order Date]],"MMM")</f>
        <v>Aug</v>
      </c>
      <c r="G1769" s="4" t="s">
        <v>0</v>
      </c>
      <c r="H1769" s="4" t="s">
        <v>36</v>
      </c>
      <c r="I1769" s="4" t="s">
        <v>19</v>
      </c>
      <c r="J1769" s="4" t="s">
        <v>13</v>
      </c>
      <c r="K1769" s="4" t="s">
        <v>34</v>
      </c>
      <c r="L1769" s="4" t="s">
        <v>42</v>
      </c>
      <c r="M1769" s="8">
        <v>1</v>
      </c>
      <c r="N1769" s="5">
        <v>36.590000000000003</v>
      </c>
      <c r="O1769" s="6">
        <v>0.05</v>
      </c>
      <c r="P1769" s="5">
        <v>14.15</v>
      </c>
      <c r="Q1769" s="5">
        <f t="shared" si="108"/>
        <v>34.7605</v>
      </c>
      <c r="R1769" s="5">
        <f t="shared" si="109"/>
        <v>14.15</v>
      </c>
      <c r="S1769" s="5">
        <f t="shared" si="110"/>
        <v>20.610500000000002</v>
      </c>
      <c r="T1769" s="7">
        <f t="shared" si="111"/>
        <v>0.59292875534011313</v>
      </c>
    </row>
    <row r="1770" spans="1:20" ht="15.6">
      <c r="A1770" s="2">
        <v>2993</v>
      </c>
      <c r="B1770" s="3">
        <v>46262</v>
      </c>
      <c r="C1770" s="17">
        <f>YEAR(SalesDataTable[[#This Row],[Order Date]])</f>
        <v>2026</v>
      </c>
      <c r="D1770" s="19" t="str">
        <f>"Q"&amp;ROUNDUP(MONTH(SalesDataTable[[#This Row],[Order Date]])/3,0)</f>
        <v>Q3</v>
      </c>
      <c r="E1770" s="17">
        <f>MONTH(SalesDataTable[[#This Row],[Order Date]])</f>
        <v>8</v>
      </c>
      <c r="F1770" s="19" t="str">
        <f>TEXT(SalesDataTable[[#This Row],[Order Date]],"MMM")</f>
        <v>Aug</v>
      </c>
      <c r="G1770" s="4" t="s">
        <v>6</v>
      </c>
      <c r="H1770" s="4" t="s">
        <v>43</v>
      </c>
      <c r="I1770" s="4" t="s">
        <v>8</v>
      </c>
      <c r="J1770" s="4" t="s">
        <v>16</v>
      </c>
      <c r="K1770" s="4" t="s">
        <v>14</v>
      </c>
      <c r="L1770" s="4" t="s">
        <v>15</v>
      </c>
      <c r="M1770" s="8">
        <v>3</v>
      </c>
      <c r="N1770" s="5">
        <v>35.520000000000003</v>
      </c>
      <c r="O1770" s="6">
        <v>0.1</v>
      </c>
      <c r="P1770" s="5">
        <v>13.78</v>
      </c>
      <c r="Q1770" s="5">
        <f t="shared" si="108"/>
        <v>95.904000000000011</v>
      </c>
      <c r="R1770" s="5">
        <f t="shared" si="109"/>
        <v>41.339999999999996</v>
      </c>
      <c r="S1770" s="5">
        <f t="shared" si="110"/>
        <v>54.564000000000014</v>
      </c>
      <c r="T1770" s="7">
        <f t="shared" si="111"/>
        <v>0.56894394394394399</v>
      </c>
    </row>
    <row r="1771" spans="1:20" ht="15.6">
      <c r="A1771" s="2">
        <v>4676</v>
      </c>
      <c r="B1771" s="3">
        <v>46262</v>
      </c>
      <c r="C1771" s="17">
        <f>YEAR(SalesDataTable[[#This Row],[Order Date]])</f>
        <v>2026</v>
      </c>
      <c r="D1771" s="19" t="str">
        <f>"Q"&amp;ROUNDUP(MONTH(SalesDataTable[[#This Row],[Order Date]])/3,0)</f>
        <v>Q3</v>
      </c>
      <c r="E1771" s="17">
        <f>MONTH(SalesDataTable[[#This Row],[Order Date]])</f>
        <v>8</v>
      </c>
      <c r="F1771" s="19" t="str">
        <f>TEXT(SalesDataTable[[#This Row],[Order Date]],"MMM")</f>
        <v>Aug</v>
      </c>
      <c r="G1771" s="4" t="s">
        <v>20</v>
      </c>
      <c r="H1771" s="4" t="s">
        <v>47</v>
      </c>
      <c r="I1771" s="4" t="s">
        <v>19</v>
      </c>
      <c r="J1771" s="4" t="s">
        <v>13</v>
      </c>
      <c r="K1771" s="4" t="s">
        <v>4</v>
      </c>
      <c r="L1771" s="4" t="s">
        <v>5</v>
      </c>
      <c r="M1771" s="8">
        <v>2</v>
      </c>
      <c r="N1771" s="5">
        <v>81.88</v>
      </c>
      <c r="O1771" s="6">
        <v>0.1</v>
      </c>
      <c r="P1771" s="5">
        <v>42.87</v>
      </c>
      <c r="Q1771" s="5">
        <f t="shared" si="108"/>
        <v>147.38399999999999</v>
      </c>
      <c r="R1771" s="5">
        <f t="shared" si="109"/>
        <v>85.74</v>
      </c>
      <c r="S1771" s="5">
        <f t="shared" si="110"/>
        <v>61.643999999999991</v>
      </c>
      <c r="T1771" s="7">
        <f t="shared" si="111"/>
        <v>0.41825435596808336</v>
      </c>
    </row>
    <row r="1772" spans="1:20" ht="15.6">
      <c r="A1772" s="2">
        <v>5105</v>
      </c>
      <c r="B1772" s="3">
        <v>46262</v>
      </c>
      <c r="C1772" s="17">
        <f>YEAR(SalesDataTable[[#This Row],[Order Date]])</f>
        <v>2026</v>
      </c>
      <c r="D1772" s="19" t="str">
        <f>"Q"&amp;ROUNDUP(MONTH(SalesDataTable[[#This Row],[Order Date]])/3,0)</f>
        <v>Q3</v>
      </c>
      <c r="E1772" s="17">
        <f>MONTH(SalesDataTable[[#This Row],[Order Date]])</f>
        <v>8</v>
      </c>
      <c r="F1772" s="19" t="str">
        <f>TEXT(SalesDataTable[[#This Row],[Order Date]],"MMM")</f>
        <v>Aug</v>
      </c>
      <c r="G1772" s="4" t="s">
        <v>20</v>
      </c>
      <c r="H1772" s="4" t="s">
        <v>31</v>
      </c>
      <c r="I1772" s="4" t="s">
        <v>2</v>
      </c>
      <c r="J1772" s="4" t="s">
        <v>16</v>
      </c>
      <c r="K1772" s="4" t="s">
        <v>14</v>
      </c>
      <c r="L1772" s="4" t="s">
        <v>32</v>
      </c>
      <c r="M1772" s="8">
        <v>4</v>
      </c>
      <c r="N1772" s="5">
        <v>46.54</v>
      </c>
      <c r="O1772" s="6">
        <v>0</v>
      </c>
      <c r="P1772" s="5">
        <v>18.86</v>
      </c>
      <c r="Q1772" s="5">
        <f t="shared" si="108"/>
        <v>186.16</v>
      </c>
      <c r="R1772" s="5">
        <f t="shared" si="109"/>
        <v>75.44</v>
      </c>
      <c r="S1772" s="5">
        <f t="shared" si="110"/>
        <v>110.72</v>
      </c>
      <c r="T1772" s="7">
        <f t="shared" si="111"/>
        <v>0.5947571981091534</v>
      </c>
    </row>
    <row r="1773" spans="1:20" ht="15.6">
      <c r="A1773" s="2">
        <v>223</v>
      </c>
      <c r="B1773" s="3">
        <v>46263</v>
      </c>
      <c r="C1773" s="17">
        <f>YEAR(SalesDataTable[[#This Row],[Order Date]])</f>
        <v>2026</v>
      </c>
      <c r="D1773" s="19" t="str">
        <f>"Q"&amp;ROUNDUP(MONTH(SalesDataTable[[#This Row],[Order Date]])/3,0)</f>
        <v>Q3</v>
      </c>
      <c r="E1773" s="17">
        <f>MONTH(SalesDataTable[[#This Row],[Order Date]])</f>
        <v>8</v>
      </c>
      <c r="F1773" s="19" t="str">
        <f>TEXT(SalesDataTable[[#This Row],[Order Date]],"MMM")</f>
        <v>Aug</v>
      </c>
      <c r="G1773" s="4" t="s">
        <v>11</v>
      </c>
      <c r="H1773" s="4" t="s">
        <v>12</v>
      </c>
      <c r="I1773" s="4" t="s">
        <v>19</v>
      </c>
      <c r="J1773" s="4" t="s">
        <v>3</v>
      </c>
      <c r="K1773" s="4" t="s">
        <v>34</v>
      </c>
      <c r="L1773" s="4" t="s">
        <v>45</v>
      </c>
      <c r="M1773" s="8">
        <v>1</v>
      </c>
      <c r="N1773" s="5">
        <v>49.79</v>
      </c>
      <c r="O1773" s="6">
        <v>0</v>
      </c>
      <c r="P1773" s="5">
        <v>21.43</v>
      </c>
      <c r="Q1773" s="5">
        <f t="shared" si="108"/>
        <v>49.79</v>
      </c>
      <c r="R1773" s="5">
        <f t="shared" si="109"/>
        <v>21.43</v>
      </c>
      <c r="S1773" s="5">
        <f t="shared" si="110"/>
        <v>28.36</v>
      </c>
      <c r="T1773" s="7">
        <f t="shared" si="111"/>
        <v>0.56959228760795344</v>
      </c>
    </row>
    <row r="1774" spans="1:20" ht="15.6">
      <c r="A1774" s="2">
        <v>1023</v>
      </c>
      <c r="B1774" s="3">
        <v>46263</v>
      </c>
      <c r="C1774" s="17">
        <f>YEAR(SalesDataTable[[#This Row],[Order Date]])</f>
        <v>2026</v>
      </c>
      <c r="D1774" s="19" t="str">
        <f>"Q"&amp;ROUNDUP(MONTH(SalesDataTable[[#This Row],[Order Date]])/3,0)</f>
        <v>Q3</v>
      </c>
      <c r="E1774" s="17">
        <f>MONTH(SalesDataTable[[#This Row],[Order Date]])</f>
        <v>8</v>
      </c>
      <c r="F1774" s="19" t="str">
        <f>TEXT(SalesDataTable[[#This Row],[Order Date]],"MMM")</f>
        <v>Aug</v>
      </c>
      <c r="G1774" s="4" t="s">
        <v>11</v>
      </c>
      <c r="H1774" s="4" t="s">
        <v>18</v>
      </c>
      <c r="I1774" s="4" t="s">
        <v>2</v>
      </c>
      <c r="J1774" s="4" t="s">
        <v>13</v>
      </c>
      <c r="K1774" s="4" t="s">
        <v>9</v>
      </c>
      <c r="L1774" s="4" t="s">
        <v>10</v>
      </c>
      <c r="M1774" s="8">
        <v>6</v>
      </c>
      <c r="N1774" s="5">
        <v>90.19</v>
      </c>
      <c r="O1774" s="6">
        <v>0</v>
      </c>
      <c r="P1774" s="5">
        <v>45.61</v>
      </c>
      <c r="Q1774" s="5">
        <f t="shared" si="108"/>
        <v>541.14</v>
      </c>
      <c r="R1774" s="5">
        <f t="shared" si="109"/>
        <v>273.65999999999997</v>
      </c>
      <c r="S1774" s="5">
        <f t="shared" si="110"/>
        <v>267.48</v>
      </c>
      <c r="T1774" s="7">
        <f t="shared" si="111"/>
        <v>0.4942898325756736</v>
      </c>
    </row>
    <row r="1775" spans="1:20" ht="15.6">
      <c r="A1775" s="2">
        <v>1694</v>
      </c>
      <c r="B1775" s="3">
        <v>46263</v>
      </c>
      <c r="C1775" s="17">
        <f>YEAR(SalesDataTable[[#This Row],[Order Date]])</f>
        <v>2026</v>
      </c>
      <c r="D1775" s="19" t="str">
        <f>"Q"&amp;ROUNDUP(MONTH(SalesDataTable[[#This Row],[Order Date]])/3,0)</f>
        <v>Q3</v>
      </c>
      <c r="E1775" s="17">
        <f>MONTH(SalesDataTable[[#This Row],[Order Date]])</f>
        <v>8</v>
      </c>
      <c r="F1775" s="19" t="str">
        <f>TEXT(SalesDataTable[[#This Row],[Order Date]],"MMM")</f>
        <v>Aug</v>
      </c>
      <c r="G1775" s="4" t="s">
        <v>6</v>
      </c>
      <c r="H1775" s="4" t="s">
        <v>43</v>
      </c>
      <c r="I1775" s="4" t="s">
        <v>2</v>
      </c>
      <c r="J1775" s="4" t="s">
        <v>13</v>
      </c>
      <c r="K1775" s="4" t="s">
        <v>9</v>
      </c>
      <c r="L1775" s="4" t="s">
        <v>46</v>
      </c>
      <c r="M1775" s="8">
        <v>1</v>
      </c>
      <c r="N1775" s="5">
        <v>70.38</v>
      </c>
      <c r="O1775" s="6">
        <v>0.15</v>
      </c>
      <c r="P1775" s="5">
        <v>32.64</v>
      </c>
      <c r="Q1775" s="5">
        <f t="shared" si="108"/>
        <v>59.822999999999993</v>
      </c>
      <c r="R1775" s="5">
        <f t="shared" si="109"/>
        <v>32.64</v>
      </c>
      <c r="S1775" s="5">
        <f t="shared" si="110"/>
        <v>27.182999999999993</v>
      </c>
      <c r="T1775" s="7">
        <f t="shared" si="111"/>
        <v>0.45439045183290699</v>
      </c>
    </row>
    <row r="1776" spans="1:20" ht="15.6">
      <c r="A1776" s="2">
        <v>2006</v>
      </c>
      <c r="B1776" s="3">
        <v>46263</v>
      </c>
      <c r="C1776" s="17">
        <f>YEAR(SalesDataTable[[#This Row],[Order Date]])</f>
        <v>2026</v>
      </c>
      <c r="D1776" s="19" t="str">
        <f>"Q"&amp;ROUNDUP(MONTH(SalesDataTable[[#This Row],[Order Date]])/3,0)</f>
        <v>Q3</v>
      </c>
      <c r="E1776" s="17">
        <f>MONTH(SalesDataTable[[#This Row],[Order Date]])</f>
        <v>8</v>
      </c>
      <c r="F1776" s="19" t="str">
        <f>TEXT(SalesDataTable[[#This Row],[Order Date]],"MMM")</f>
        <v>Aug</v>
      </c>
      <c r="G1776" s="4" t="s">
        <v>20</v>
      </c>
      <c r="H1776" s="4" t="s">
        <v>47</v>
      </c>
      <c r="I1776" s="4" t="s">
        <v>2</v>
      </c>
      <c r="J1776" s="4" t="s">
        <v>13</v>
      </c>
      <c r="K1776" s="4" t="s">
        <v>14</v>
      </c>
      <c r="L1776" s="4" t="s">
        <v>32</v>
      </c>
      <c r="M1776" s="8">
        <v>1</v>
      </c>
      <c r="N1776" s="5">
        <v>46.43</v>
      </c>
      <c r="O1776" s="6">
        <v>0</v>
      </c>
      <c r="P1776" s="5">
        <v>18.2</v>
      </c>
      <c r="Q1776" s="5">
        <f t="shared" si="108"/>
        <v>46.43</v>
      </c>
      <c r="R1776" s="5">
        <f t="shared" si="109"/>
        <v>18.2</v>
      </c>
      <c r="S1776" s="5">
        <f t="shared" si="110"/>
        <v>28.23</v>
      </c>
      <c r="T1776" s="7">
        <f t="shared" si="111"/>
        <v>0.60801206116734874</v>
      </c>
    </row>
    <row r="1777" spans="1:20" ht="15.6">
      <c r="A1777" s="2">
        <v>3026</v>
      </c>
      <c r="B1777" s="3">
        <v>46263</v>
      </c>
      <c r="C1777" s="17">
        <f>YEAR(SalesDataTable[[#This Row],[Order Date]])</f>
        <v>2026</v>
      </c>
      <c r="D1777" s="19" t="str">
        <f>"Q"&amp;ROUNDUP(MONTH(SalesDataTable[[#This Row],[Order Date]])/3,0)</f>
        <v>Q3</v>
      </c>
      <c r="E1777" s="17">
        <f>MONTH(SalesDataTable[[#This Row],[Order Date]])</f>
        <v>8</v>
      </c>
      <c r="F1777" s="19" t="str">
        <f>TEXT(SalesDataTable[[#This Row],[Order Date]],"MMM")</f>
        <v>Aug</v>
      </c>
      <c r="G1777" s="4" t="s">
        <v>0</v>
      </c>
      <c r="H1777" s="4" t="s">
        <v>1</v>
      </c>
      <c r="I1777" s="4" t="s">
        <v>2</v>
      </c>
      <c r="J1777" s="4" t="s">
        <v>13</v>
      </c>
      <c r="K1777" s="4" t="s">
        <v>23</v>
      </c>
      <c r="L1777" s="4" t="s">
        <v>29</v>
      </c>
      <c r="M1777" s="8">
        <v>1</v>
      </c>
      <c r="N1777" s="5">
        <v>194.75</v>
      </c>
      <c r="O1777" s="6">
        <v>0.05</v>
      </c>
      <c r="P1777" s="5">
        <v>105.94</v>
      </c>
      <c r="Q1777" s="5">
        <f t="shared" si="108"/>
        <v>185.01249999999999</v>
      </c>
      <c r="R1777" s="5">
        <f t="shared" si="109"/>
        <v>105.94</v>
      </c>
      <c r="S1777" s="5">
        <f t="shared" si="110"/>
        <v>79.072499999999991</v>
      </c>
      <c r="T1777" s="7">
        <f t="shared" si="111"/>
        <v>0.42739004121343149</v>
      </c>
    </row>
    <row r="1778" spans="1:20" ht="15.6">
      <c r="A1778" s="2">
        <v>3057</v>
      </c>
      <c r="B1778" s="3">
        <v>46263</v>
      </c>
      <c r="C1778" s="17">
        <f>YEAR(SalesDataTable[[#This Row],[Order Date]])</f>
        <v>2026</v>
      </c>
      <c r="D1778" s="19" t="str">
        <f>"Q"&amp;ROUNDUP(MONTH(SalesDataTable[[#This Row],[Order Date]])/3,0)</f>
        <v>Q3</v>
      </c>
      <c r="E1778" s="17">
        <f>MONTH(SalesDataTable[[#This Row],[Order Date]])</f>
        <v>8</v>
      </c>
      <c r="F1778" s="19" t="str">
        <f>TEXT(SalesDataTable[[#This Row],[Order Date]],"MMM")</f>
        <v>Aug</v>
      </c>
      <c r="G1778" s="4" t="s">
        <v>6</v>
      </c>
      <c r="H1778" s="4" t="s">
        <v>49</v>
      </c>
      <c r="I1778" s="4" t="s">
        <v>19</v>
      </c>
      <c r="J1778" s="4" t="s">
        <v>3</v>
      </c>
      <c r="K1778" s="4" t="s">
        <v>9</v>
      </c>
      <c r="L1778" s="4" t="s">
        <v>17</v>
      </c>
      <c r="M1778" s="8">
        <v>2</v>
      </c>
      <c r="N1778" s="5">
        <v>142.16</v>
      </c>
      <c r="O1778" s="6">
        <v>0</v>
      </c>
      <c r="P1778" s="5">
        <v>79.36</v>
      </c>
      <c r="Q1778" s="5">
        <f t="shared" si="108"/>
        <v>284.32</v>
      </c>
      <c r="R1778" s="5">
        <f t="shared" si="109"/>
        <v>158.72</v>
      </c>
      <c r="S1778" s="5">
        <f t="shared" si="110"/>
        <v>125.6</v>
      </c>
      <c r="T1778" s="7">
        <f t="shared" si="111"/>
        <v>0.44175576814856499</v>
      </c>
    </row>
    <row r="1779" spans="1:20" ht="15.6">
      <c r="A1779" s="2">
        <v>3112</v>
      </c>
      <c r="B1779" s="3">
        <v>46263</v>
      </c>
      <c r="C1779" s="17">
        <f>YEAR(SalesDataTable[[#This Row],[Order Date]])</f>
        <v>2026</v>
      </c>
      <c r="D1779" s="19" t="str">
        <f>"Q"&amp;ROUNDUP(MONTH(SalesDataTable[[#This Row],[Order Date]])/3,0)</f>
        <v>Q3</v>
      </c>
      <c r="E1779" s="17">
        <f>MONTH(SalesDataTable[[#This Row],[Order Date]])</f>
        <v>8</v>
      </c>
      <c r="F1779" s="19" t="str">
        <f>TEXT(SalesDataTable[[#This Row],[Order Date]],"MMM")</f>
        <v>Aug</v>
      </c>
      <c r="G1779" s="4" t="s">
        <v>20</v>
      </c>
      <c r="H1779" s="4" t="s">
        <v>33</v>
      </c>
      <c r="I1779" s="4" t="s">
        <v>2</v>
      </c>
      <c r="J1779" s="4" t="s">
        <v>16</v>
      </c>
      <c r="K1779" s="4" t="s">
        <v>14</v>
      </c>
      <c r="L1779" s="4" t="s">
        <v>32</v>
      </c>
      <c r="M1779" s="8">
        <v>2</v>
      </c>
      <c r="N1779" s="5">
        <v>47.69</v>
      </c>
      <c r="O1779" s="6">
        <v>0.05</v>
      </c>
      <c r="P1779" s="5">
        <v>18.8</v>
      </c>
      <c r="Q1779" s="5">
        <f t="shared" si="108"/>
        <v>90.61099999999999</v>
      </c>
      <c r="R1779" s="5">
        <f t="shared" si="109"/>
        <v>37.6</v>
      </c>
      <c r="S1779" s="5">
        <f t="shared" si="110"/>
        <v>53.010999999999989</v>
      </c>
      <c r="T1779" s="7">
        <f t="shared" si="111"/>
        <v>0.58503934400900548</v>
      </c>
    </row>
    <row r="1780" spans="1:20" ht="15.6">
      <c r="A1780" s="2">
        <v>3137</v>
      </c>
      <c r="B1780" s="3">
        <v>46263</v>
      </c>
      <c r="C1780" s="17">
        <f>YEAR(SalesDataTable[[#This Row],[Order Date]])</f>
        <v>2026</v>
      </c>
      <c r="D1780" s="19" t="str">
        <f>"Q"&amp;ROUNDUP(MONTH(SalesDataTable[[#This Row],[Order Date]])/3,0)</f>
        <v>Q3</v>
      </c>
      <c r="E1780" s="17">
        <f>MONTH(SalesDataTable[[#This Row],[Order Date]])</f>
        <v>8</v>
      </c>
      <c r="F1780" s="19" t="str">
        <f>TEXT(SalesDataTable[[#This Row],[Order Date]],"MMM")</f>
        <v>Aug</v>
      </c>
      <c r="G1780" s="4" t="s">
        <v>11</v>
      </c>
      <c r="H1780" s="4" t="s">
        <v>25</v>
      </c>
      <c r="I1780" s="4" t="s">
        <v>19</v>
      </c>
      <c r="J1780" s="4" t="s">
        <v>13</v>
      </c>
      <c r="K1780" s="4" t="s">
        <v>14</v>
      </c>
      <c r="L1780" s="4" t="s">
        <v>48</v>
      </c>
      <c r="M1780" s="8">
        <v>3</v>
      </c>
      <c r="N1780" s="5">
        <v>164.51</v>
      </c>
      <c r="O1780" s="6">
        <v>0</v>
      </c>
      <c r="P1780" s="5">
        <v>86.76</v>
      </c>
      <c r="Q1780" s="5">
        <f t="shared" si="108"/>
        <v>493.53</v>
      </c>
      <c r="R1780" s="5">
        <f t="shared" si="109"/>
        <v>260.28000000000003</v>
      </c>
      <c r="S1780" s="5">
        <f t="shared" si="110"/>
        <v>233.24999999999994</v>
      </c>
      <c r="T1780" s="7">
        <f t="shared" si="111"/>
        <v>0.47261564646526039</v>
      </c>
    </row>
    <row r="1781" spans="1:20" ht="15.6">
      <c r="A1781" s="2">
        <v>3983</v>
      </c>
      <c r="B1781" s="3">
        <v>46263</v>
      </c>
      <c r="C1781" s="17">
        <f>YEAR(SalesDataTable[[#This Row],[Order Date]])</f>
        <v>2026</v>
      </c>
      <c r="D1781" s="19" t="str">
        <f>"Q"&amp;ROUNDUP(MONTH(SalesDataTable[[#This Row],[Order Date]])/3,0)</f>
        <v>Q3</v>
      </c>
      <c r="E1781" s="17">
        <f>MONTH(SalesDataTable[[#This Row],[Order Date]])</f>
        <v>8</v>
      </c>
      <c r="F1781" s="19" t="str">
        <f>TEXT(SalesDataTable[[#This Row],[Order Date]],"MMM")</f>
        <v>Aug</v>
      </c>
      <c r="G1781" s="4" t="s">
        <v>11</v>
      </c>
      <c r="H1781" s="4" t="s">
        <v>12</v>
      </c>
      <c r="I1781" s="4" t="s">
        <v>28</v>
      </c>
      <c r="J1781" s="4" t="s">
        <v>16</v>
      </c>
      <c r="K1781" s="4" t="s">
        <v>23</v>
      </c>
      <c r="L1781" s="4" t="s">
        <v>29</v>
      </c>
      <c r="M1781" s="8">
        <v>2</v>
      </c>
      <c r="N1781" s="5">
        <v>194.71</v>
      </c>
      <c r="O1781" s="6">
        <v>0.1</v>
      </c>
      <c r="P1781" s="5">
        <v>105.57</v>
      </c>
      <c r="Q1781" s="5">
        <f t="shared" si="108"/>
        <v>350.47800000000001</v>
      </c>
      <c r="R1781" s="5">
        <f t="shared" si="109"/>
        <v>211.14</v>
      </c>
      <c r="S1781" s="5">
        <f t="shared" si="110"/>
        <v>139.33800000000002</v>
      </c>
      <c r="T1781" s="7">
        <f t="shared" si="111"/>
        <v>0.39756561039494637</v>
      </c>
    </row>
    <row r="1782" spans="1:20" ht="15.6">
      <c r="A1782" s="2">
        <v>4016</v>
      </c>
      <c r="B1782" s="3">
        <v>46263</v>
      </c>
      <c r="C1782" s="17">
        <f>YEAR(SalesDataTable[[#This Row],[Order Date]])</f>
        <v>2026</v>
      </c>
      <c r="D1782" s="19" t="str">
        <f>"Q"&amp;ROUNDUP(MONTH(SalesDataTable[[#This Row],[Order Date]])/3,0)</f>
        <v>Q3</v>
      </c>
      <c r="E1782" s="17">
        <f>MONTH(SalesDataTable[[#This Row],[Order Date]])</f>
        <v>8</v>
      </c>
      <c r="F1782" s="19" t="str">
        <f>TEXT(SalesDataTable[[#This Row],[Order Date]],"MMM")</f>
        <v>Aug</v>
      </c>
      <c r="G1782" s="4" t="s">
        <v>20</v>
      </c>
      <c r="H1782" s="4" t="s">
        <v>47</v>
      </c>
      <c r="I1782" s="4" t="s">
        <v>8</v>
      </c>
      <c r="J1782" s="4" t="s">
        <v>16</v>
      </c>
      <c r="K1782" s="4" t="s">
        <v>9</v>
      </c>
      <c r="L1782" s="4" t="s">
        <v>17</v>
      </c>
      <c r="M1782" s="8">
        <v>5</v>
      </c>
      <c r="N1782" s="5">
        <v>145.24</v>
      </c>
      <c r="O1782" s="6">
        <v>0.15</v>
      </c>
      <c r="P1782" s="5">
        <v>77.69</v>
      </c>
      <c r="Q1782" s="5">
        <f t="shared" si="108"/>
        <v>617.27</v>
      </c>
      <c r="R1782" s="5">
        <f t="shared" si="109"/>
        <v>388.45</v>
      </c>
      <c r="S1782" s="5">
        <f t="shared" si="110"/>
        <v>228.82</v>
      </c>
      <c r="T1782" s="7">
        <f t="shared" si="111"/>
        <v>0.37069677774717708</v>
      </c>
    </row>
    <row r="1783" spans="1:20" ht="15.6">
      <c r="A1783" s="2">
        <v>4340</v>
      </c>
      <c r="B1783" s="3">
        <v>46263</v>
      </c>
      <c r="C1783" s="17">
        <f>YEAR(SalesDataTable[[#This Row],[Order Date]])</f>
        <v>2026</v>
      </c>
      <c r="D1783" s="19" t="str">
        <f>"Q"&amp;ROUNDUP(MONTH(SalesDataTable[[#This Row],[Order Date]])/3,0)</f>
        <v>Q3</v>
      </c>
      <c r="E1783" s="17">
        <f>MONTH(SalesDataTable[[#This Row],[Order Date]])</f>
        <v>8</v>
      </c>
      <c r="F1783" s="19" t="str">
        <f>TEXT(SalesDataTable[[#This Row],[Order Date]],"MMM")</f>
        <v>Aug</v>
      </c>
      <c r="G1783" s="4" t="s">
        <v>20</v>
      </c>
      <c r="H1783" s="4" t="s">
        <v>33</v>
      </c>
      <c r="I1783" s="4" t="s">
        <v>2</v>
      </c>
      <c r="J1783" s="4" t="s">
        <v>13</v>
      </c>
      <c r="K1783" s="4" t="s">
        <v>14</v>
      </c>
      <c r="L1783" s="4" t="s">
        <v>15</v>
      </c>
      <c r="M1783" s="8">
        <v>2</v>
      </c>
      <c r="N1783" s="5">
        <v>35.6</v>
      </c>
      <c r="O1783" s="6">
        <v>0.15</v>
      </c>
      <c r="P1783" s="5">
        <v>13.67</v>
      </c>
      <c r="Q1783" s="5">
        <f t="shared" si="108"/>
        <v>60.52</v>
      </c>
      <c r="R1783" s="5">
        <f t="shared" si="109"/>
        <v>27.34</v>
      </c>
      <c r="S1783" s="5">
        <f t="shared" si="110"/>
        <v>33.180000000000007</v>
      </c>
      <c r="T1783" s="7">
        <f t="shared" si="111"/>
        <v>0.54824851288830145</v>
      </c>
    </row>
    <row r="1784" spans="1:20" ht="15.6">
      <c r="A1784" s="2">
        <v>4640</v>
      </c>
      <c r="B1784" s="3">
        <v>46263</v>
      </c>
      <c r="C1784" s="17">
        <f>YEAR(SalesDataTable[[#This Row],[Order Date]])</f>
        <v>2026</v>
      </c>
      <c r="D1784" s="19" t="str">
        <f>"Q"&amp;ROUNDUP(MONTH(SalesDataTable[[#This Row],[Order Date]])/3,0)</f>
        <v>Q3</v>
      </c>
      <c r="E1784" s="17">
        <f>MONTH(SalesDataTable[[#This Row],[Order Date]])</f>
        <v>8</v>
      </c>
      <c r="F1784" s="19" t="str">
        <f>TEXT(SalesDataTable[[#This Row],[Order Date]],"MMM")</f>
        <v>Aug</v>
      </c>
      <c r="G1784" s="4" t="s">
        <v>0</v>
      </c>
      <c r="H1784" s="4" t="s">
        <v>50</v>
      </c>
      <c r="I1784" s="4" t="s">
        <v>2</v>
      </c>
      <c r="J1784" s="4" t="s">
        <v>13</v>
      </c>
      <c r="K1784" s="4" t="s">
        <v>34</v>
      </c>
      <c r="L1784" s="4" t="s">
        <v>35</v>
      </c>
      <c r="M1784" s="8">
        <v>2</v>
      </c>
      <c r="N1784" s="5">
        <v>41.05</v>
      </c>
      <c r="O1784" s="6">
        <v>0.05</v>
      </c>
      <c r="P1784" s="5">
        <v>14.47</v>
      </c>
      <c r="Q1784" s="5">
        <f t="shared" si="108"/>
        <v>77.99499999999999</v>
      </c>
      <c r="R1784" s="5">
        <f t="shared" si="109"/>
        <v>28.94</v>
      </c>
      <c r="S1784" s="5">
        <f t="shared" si="110"/>
        <v>49.054999999999993</v>
      </c>
      <c r="T1784" s="7">
        <f t="shared" si="111"/>
        <v>0.62895057375472785</v>
      </c>
    </row>
    <row r="1785" spans="1:20" ht="15.6">
      <c r="A1785" s="2">
        <v>4733</v>
      </c>
      <c r="B1785" s="3">
        <v>46263</v>
      </c>
      <c r="C1785" s="17">
        <f>YEAR(SalesDataTable[[#This Row],[Order Date]])</f>
        <v>2026</v>
      </c>
      <c r="D1785" s="19" t="str">
        <f>"Q"&amp;ROUNDUP(MONTH(SalesDataTable[[#This Row],[Order Date]])/3,0)</f>
        <v>Q3</v>
      </c>
      <c r="E1785" s="17">
        <f>MONTH(SalesDataTable[[#This Row],[Order Date]])</f>
        <v>8</v>
      </c>
      <c r="F1785" s="19" t="str">
        <f>TEXT(SalesDataTable[[#This Row],[Order Date]],"MMM")</f>
        <v>Aug</v>
      </c>
      <c r="G1785" s="4" t="s">
        <v>11</v>
      </c>
      <c r="H1785" s="4" t="s">
        <v>12</v>
      </c>
      <c r="I1785" s="4" t="s">
        <v>2</v>
      </c>
      <c r="J1785" s="4" t="s">
        <v>13</v>
      </c>
      <c r="K1785" s="4" t="s">
        <v>9</v>
      </c>
      <c r="L1785" s="4" t="s">
        <v>37</v>
      </c>
      <c r="M1785" s="8">
        <v>2</v>
      </c>
      <c r="N1785" s="5">
        <v>153.63999999999999</v>
      </c>
      <c r="O1785" s="6">
        <v>0.05</v>
      </c>
      <c r="P1785" s="5">
        <v>77.709999999999994</v>
      </c>
      <c r="Q1785" s="5">
        <f t="shared" si="108"/>
        <v>291.91599999999994</v>
      </c>
      <c r="R1785" s="5">
        <f t="shared" si="109"/>
        <v>155.41999999999999</v>
      </c>
      <c r="S1785" s="5">
        <f t="shared" si="110"/>
        <v>136.49599999999995</v>
      </c>
      <c r="T1785" s="7">
        <f t="shared" si="111"/>
        <v>0.46758656599843784</v>
      </c>
    </row>
    <row r="1786" spans="1:20" ht="15.6">
      <c r="A1786" s="2">
        <v>4827</v>
      </c>
      <c r="B1786" s="3">
        <v>46263</v>
      </c>
      <c r="C1786" s="17">
        <f>YEAR(SalesDataTable[[#This Row],[Order Date]])</f>
        <v>2026</v>
      </c>
      <c r="D1786" s="19" t="str">
        <f>"Q"&amp;ROUNDUP(MONTH(SalesDataTable[[#This Row],[Order Date]])/3,0)</f>
        <v>Q3</v>
      </c>
      <c r="E1786" s="17">
        <f>MONTH(SalesDataTable[[#This Row],[Order Date]])</f>
        <v>8</v>
      </c>
      <c r="F1786" s="19" t="str">
        <f>TEXT(SalesDataTable[[#This Row],[Order Date]],"MMM")</f>
        <v>Aug</v>
      </c>
      <c r="G1786" s="4" t="s">
        <v>11</v>
      </c>
      <c r="H1786" s="4" t="s">
        <v>12</v>
      </c>
      <c r="I1786" s="4" t="s">
        <v>2</v>
      </c>
      <c r="J1786" s="4" t="s">
        <v>3</v>
      </c>
      <c r="K1786" s="4" t="s">
        <v>14</v>
      </c>
      <c r="L1786" s="4" t="s">
        <v>15</v>
      </c>
      <c r="M1786" s="8">
        <v>5</v>
      </c>
      <c r="N1786" s="5">
        <v>36.700000000000003</v>
      </c>
      <c r="O1786" s="6">
        <v>0</v>
      </c>
      <c r="P1786" s="5">
        <v>13.45</v>
      </c>
      <c r="Q1786" s="5">
        <f t="shared" si="108"/>
        <v>183.5</v>
      </c>
      <c r="R1786" s="5">
        <f t="shared" si="109"/>
        <v>67.25</v>
      </c>
      <c r="S1786" s="5">
        <f t="shared" si="110"/>
        <v>116.25</v>
      </c>
      <c r="T1786" s="7">
        <f t="shared" si="111"/>
        <v>0.63351498637602177</v>
      </c>
    </row>
    <row r="1787" spans="1:20" ht="15.6">
      <c r="A1787" s="2">
        <v>5180</v>
      </c>
      <c r="B1787" s="3">
        <v>46263</v>
      </c>
      <c r="C1787" s="17">
        <f>YEAR(SalesDataTable[[#This Row],[Order Date]])</f>
        <v>2026</v>
      </c>
      <c r="D1787" s="19" t="str">
        <f>"Q"&amp;ROUNDUP(MONTH(SalesDataTable[[#This Row],[Order Date]])/3,0)</f>
        <v>Q3</v>
      </c>
      <c r="E1787" s="17">
        <f>MONTH(SalesDataTable[[#This Row],[Order Date]])</f>
        <v>8</v>
      </c>
      <c r="F1787" s="19" t="str">
        <f>TEXT(SalesDataTable[[#This Row],[Order Date]],"MMM")</f>
        <v>Aug</v>
      </c>
      <c r="G1787" s="4" t="s">
        <v>0</v>
      </c>
      <c r="H1787" s="4" t="s">
        <v>50</v>
      </c>
      <c r="I1787" s="4" t="s">
        <v>8</v>
      </c>
      <c r="J1787" s="4" t="s">
        <v>16</v>
      </c>
      <c r="K1787" s="4" t="s">
        <v>23</v>
      </c>
      <c r="L1787" s="4" t="s">
        <v>51</v>
      </c>
      <c r="M1787" s="8">
        <v>8</v>
      </c>
      <c r="N1787" s="5">
        <v>124</v>
      </c>
      <c r="O1787" s="6">
        <v>0.1</v>
      </c>
      <c r="P1787" s="5">
        <v>61.85</v>
      </c>
      <c r="Q1787" s="5">
        <f t="shared" si="108"/>
        <v>892.80000000000007</v>
      </c>
      <c r="R1787" s="5">
        <f t="shared" si="109"/>
        <v>494.8</v>
      </c>
      <c r="S1787" s="5">
        <f t="shared" si="110"/>
        <v>398.00000000000006</v>
      </c>
      <c r="T1787" s="7">
        <f t="shared" si="111"/>
        <v>0.44578853046594985</v>
      </c>
    </row>
    <row r="1788" spans="1:20" ht="15.6">
      <c r="A1788" s="2">
        <v>121</v>
      </c>
      <c r="B1788" s="3">
        <v>46264</v>
      </c>
      <c r="C1788" s="17">
        <f>YEAR(SalesDataTable[[#This Row],[Order Date]])</f>
        <v>2026</v>
      </c>
      <c r="D1788" s="19" t="str">
        <f>"Q"&amp;ROUNDUP(MONTH(SalesDataTable[[#This Row],[Order Date]])/3,0)</f>
        <v>Q3</v>
      </c>
      <c r="E1788" s="17">
        <f>MONTH(SalesDataTable[[#This Row],[Order Date]])</f>
        <v>8</v>
      </c>
      <c r="F1788" s="19" t="str">
        <f>TEXT(SalesDataTable[[#This Row],[Order Date]],"MMM")</f>
        <v>Aug</v>
      </c>
      <c r="G1788" s="4" t="s">
        <v>6</v>
      </c>
      <c r="H1788" s="4" t="s">
        <v>7</v>
      </c>
      <c r="I1788" s="4" t="s">
        <v>28</v>
      </c>
      <c r="J1788" s="4" t="s">
        <v>13</v>
      </c>
      <c r="K1788" s="4" t="s">
        <v>4</v>
      </c>
      <c r="L1788" s="4" t="s">
        <v>5</v>
      </c>
      <c r="M1788" s="8">
        <v>1</v>
      </c>
      <c r="N1788" s="5">
        <v>81.23</v>
      </c>
      <c r="O1788" s="6">
        <v>0.1</v>
      </c>
      <c r="P1788" s="5">
        <v>42.65</v>
      </c>
      <c r="Q1788" s="5">
        <f t="shared" si="108"/>
        <v>73.106999999999999</v>
      </c>
      <c r="R1788" s="5">
        <f t="shared" si="109"/>
        <v>42.65</v>
      </c>
      <c r="S1788" s="5">
        <f t="shared" si="110"/>
        <v>30.457000000000001</v>
      </c>
      <c r="T1788" s="7">
        <f t="shared" si="111"/>
        <v>0.41660853269864723</v>
      </c>
    </row>
    <row r="1789" spans="1:20" ht="15.6">
      <c r="A1789" s="2">
        <v>618</v>
      </c>
      <c r="B1789" s="3">
        <v>46264</v>
      </c>
      <c r="C1789" s="17">
        <f>YEAR(SalesDataTable[[#This Row],[Order Date]])</f>
        <v>2026</v>
      </c>
      <c r="D1789" s="19" t="str">
        <f>"Q"&amp;ROUNDUP(MONTH(SalesDataTable[[#This Row],[Order Date]])/3,0)</f>
        <v>Q3</v>
      </c>
      <c r="E1789" s="17">
        <f>MONTH(SalesDataTable[[#This Row],[Order Date]])</f>
        <v>8</v>
      </c>
      <c r="F1789" s="19" t="str">
        <f>TEXT(SalesDataTable[[#This Row],[Order Date]],"MMM")</f>
        <v>Aug</v>
      </c>
      <c r="G1789" s="4" t="s">
        <v>6</v>
      </c>
      <c r="H1789" s="4" t="s">
        <v>43</v>
      </c>
      <c r="I1789" s="4" t="s">
        <v>2</v>
      </c>
      <c r="J1789" s="4" t="s">
        <v>16</v>
      </c>
      <c r="K1789" s="4" t="s">
        <v>4</v>
      </c>
      <c r="L1789" s="4" t="s">
        <v>26</v>
      </c>
      <c r="M1789" s="8">
        <v>2</v>
      </c>
      <c r="N1789" s="5">
        <v>41.06</v>
      </c>
      <c r="O1789" s="6">
        <v>0.05</v>
      </c>
      <c r="P1789" s="5">
        <v>16.559999999999999</v>
      </c>
      <c r="Q1789" s="5">
        <f t="shared" si="108"/>
        <v>78.013999999999996</v>
      </c>
      <c r="R1789" s="5">
        <f t="shared" si="109"/>
        <v>33.119999999999997</v>
      </c>
      <c r="S1789" s="5">
        <f t="shared" si="110"/>
        <v>44.893999999999998</v>
      </c>
      <c r="T1789" s="7">
        <f t="shared" si="111"/>
        <v>0.5754608147255621</v>
      </c>
    </row>
    <row r="1790" spans="1:20" ht="15.6">
      <c r="A1790" s="2">
        <v>2860</v>
      </c>
      <c r="B1790" s="3">
        <v>46264</v>
      </c>
      <c r="C1790" s="17">
        <f>YEAR(SalesDataTable[[#This Row],[Order Date]])</f>
        <v>2026</v>
      </c>
      <c r="D1790" s="19" t="str">
        <f>"Q"&amp;ROUNDUP(MONTH(SalesDataTable[[#This Row],[Order Date]])/3,0)</f>
        <v>Q3</v>
      </c>
      <c r="E1790" s="17">
        <f>MONTH(SalesDataTable[[#This Row],[Order Date]])</f>
        <v>8</v>
      </c>
      <c r="F1790" s="19" t="str">
        <f>TEXT(SalesDataTable[[#This Row],[Order Date]],"MMM")</f>
        <v>Aug</v>
      </c>
      <c r="G1790" s="4" t="s">
        <v>20</v>
      </c>
      <c r="H1790" s="4" t="s">
        <v>31</v>
      </c>
      <c r="I1790" s="4" t="s">
        <v>28</v>
      </c>
      <c r="J1790" s="4" t="s">
        <v>3</v>
      </c>
      <c r="K1790" s="4" t="s">
        <v>9</v>
      </c>
      <c r="L1790" s="4" t="s">
        <v>17</v>
      </c>
      <c r="M1790" s="8">
        <v>1</v>
      </c>
      <c r="N1790" s="5">
        <v>143.49</v>
      </c>
      <c r="O1790" s="6">
        <v>0.1</v>
      </c>
      <c r="P1790" s="5">
        <v>80.72</v>
      </c>
      <c r="Q1790" s="5">
        <f t="shared" si="108"/>
        <v>129.14100000000002</v>
      </c>
      <c r="R1790" s="5">
        <f t="shared" si="109"/>
        <v>80.72</v>
      </c>
      <c r="S1790" s="5">
        <f t="shared" si="110"/>
        <v>48.421000000000021</v>
      </c>
      <c r="T1790" s="7">
        <f t="shared" si="111"/>
        <v>0.3749467636149636</v>
      </c>
    </row>
    <row r="1791" spans="1:20" ht="15.6">
      <c r="A1791" s="2">
        <v>3768</v>
      </c>
      <c r="B1791" s="3">
        <v>46264</v>
      </c>
      <c r="C1791" s="17">
        <f>YEAR(SalesDataTable[[#This Row],[Order Date]])</f>
        <v>2026</v>
      </c>
      <c r="D1791" s="19" t="str">
        <f>"Q"&amp;ROUNDUP(MONTH(SalesDataTable[[#This Row],[Order Date]])/3,0)</f>
        <v>Q3</v>
      </c>
      <c r="E1791" s="17">
        <f>MONTH(SalesDataTable[[#This Row],[Order Date]])</f>
        <v>8</v>
      </c>
      <c r="F1791" s="19" t="str">
        <f>TEXT(SalesDataTable[[#This Row],[Order Date]],"MMM")</f>
        <v>Aug</v>
      </c>
      <c r="G1791" s="4" t="s">
        <v>11</v>
      </c>
      <c r="H1791" s="4" t="s">
        <v>18</v>
      </c>
      <c r="I1791" s="4" t="s">
        <v>19</v>
      </c>
      <c r="J1791" s="4" t="s">
        <v>13</v>
      </c>
      <c r="K1791" s="4" t="s">
        <v>9</v>
      </c>
      <c r="L1791" s="4" t="s">
        <v>17</v>
      </c>
      <c r="M1791" s="8">
        <v>1</v>
      </c>
      <c r="N1791" s="5">
        <v>143.38</v>
      </c>
      <c r="O1791" s="6">
        <v>0</v>
      </c>
      <c r="P1791" s="5">
        <v>78.37</v>
      </c>
      <c r="Q1791" s="5">
        <f t="shared" si="108"/>
        <v>143.38</v>
      </c>
      <c r="R1791" s="5">
        <f t="shared" si="109"/>
        <v>78.37</v>
      </c>
      <c r="S1791" s="5">
        <f t="shared" si="110"/>
        <v>65.009999999999991</v>
      </c>
      <c r="T1791" s="7">
        <f t="shared" si="111"/>
        <v>0.45341051750592826</v>
      </c>
    </row>
    <row r="1792" spans="1:20" ht="15.6">
      <c r="A1792" s="2">
        <v>3987</v>
      </c>
      <c r="B1792" s="3">
        <v>46264</v>
      </c>
      <c r="C1792" s="17">
        <f>YEAR(SalesDataTable[[#This Row],[Order Date]])</f>
        <v>2026</v>
      </c>
      <c r="D1792" s="19" t="str">
        <f>"Q"&amp;ROUNDUP(MONTH(SalesDataTable[[#This Row],[Order Date]])/3,0)</f>
        <v>Q3</v>
      </c>
      <c r="E1792" s="17">
        <f>MONTH(SalesDataTable[[#This Row],[Order Date]])</f>
        <v>8</v>
      </c>
      <c r="F1792" s="19" t="str">
        <f>TEXT(SalesDataTable[[#This Row],[Order Date]],"MMM")</f>
        <v>Aug</v>
      </c>
      <c r="G1792" s="4" t="s">
        <v>6</v>
      </c>
      <c r="H1792" s="4" t="s">
        <v>43</v>
      </c>
      <c r="I1792" s="4" t="s">
        <v>28</v>
      </c>
      <c r="J1792" s="4" t="s">
        <v>16</v>
      </c>
      <c r="K1792" s="4" t="s">
        <v>9</v>
      </c>
      <c r="L1792" s="4" t="s">
        <v>17</v>
      </c>
      <c r="M1792" s="8">
        <v>1</v>
      </c>
      <c r="N1792" s="5">
        <v>144.54</v>
      </c>
      <c r="O1792" s="6">
        <v>0</v>
      </c>
      <c r="P1792" s="5">
        <v>78.77</v>
      </c>
      <c r="Q1792" s="5">
        <f t="shared" si="108"/>
        <v>144.54</v>
      </c>
      <c r="R1792" s="5">
        <f t="shared" si="109"/>
        <v>78.77</v>
      </c>
      <c r="S1792" s="5">
        <f t="shared" si="110"/>
        <v>65.77</v>
      </c>
      <c r="T1792" s="7">
        <f t="shared" si="111"/>
        <v>0.45502974955029751</v>
      </c>
    </row>
    <row r="1793" spans="1:20" ht="15.6">
      <c r="A1793" s="2">
        <v>4990</v>
      </c>
      <c r="B1793" s="3">
        <v>46264</v>
      </c>
      <c r="C1793" s="17">
        <f>YEAR(SalesDataTable[[#This Row],[Order Date]])</f>
        <v>2026</v>
      </c>
      <c r="D1793" s="19" t="str">
        <f>"Q"&amp;ROUNDUP(MONTH(SalesDataTable[[#This Row],[Order Date]])/3,0)</f>
        <v>Q3</v>
      </c>
      <c r="E1793" s="17">
        <f>MONTH(SalesDataTable[[#This Row],[Order Date]])</f>
        <v>8</v>
      </c>
      <c r="F1793" s="19" t="str">
        <f>TEXT(SalesDataTable[[#This Row],[Order Date]],"MMM")</f>
        <v>Aug</v>
      </c>
      <c r="G1793" s="4" t="s">
        <v>20</v>
      </c>
      <c r="H1793" s="4" t="s">
        <v>33</v>
      </c>
      <c r="I1793" s="4" t="s">
        <v>28</v>
      </c>
      <c r="J1793" s="4" t="s">
        <v>3</v>
      </c>
      <c r="K1793" s="4" t="s">
        <v>34</v>
      </c>
      <c r="L1793" s="4" t="s">
        <v>35</v>
      </c>
      <c r="M1793" s="8">
        <v>1</v>
      </c>
      <c r="N1793" s="5">
        <v>40.92</v>
      </c>
      <c r="O1793" s="6">
        <v>0.1</v>
      </c>
      <c r="P1793" s="5">
        <v>14.94</v>
      </c>
      <c r="Q1793" s="5">
        <f t="shared" si="108"/>
        <v>36.828000000000003</v>
      </c>
      <c r="R1793" s="5">
        <f t="shared" si="109"/>
        <v>14.94</v>
      </c>
      <c r="S1793" s="5">
        <f t="shared" si="110"/>
        <v>21.888000000000005</v>
      </c>
      <c r="T1793" s="7">
        <f t="shared" si="111"/>
        <v>0.59433040078201382</v>
      </c>
    </row>
    <row r="1794" spans="1:20" ht="15.6">
      <c r="A1794" s="2">
        <v>348</v>
      </c>
      <c r="B1794" s="3">
        <v>46265</v>
      </c>
      <c r="C1794" s="17">
        <f>YEAR(SalesDataTable[[#This Row],[Order Date]])</f>
        <v>2026</v>
      </c>
      <c r="D1794" s="19" t="str">
        <f>"Q"&amp;ROUNDUP(MONTH(SalesDataTable[[#This Row],[Order Date]])/3,0)</f>
        <v>Q3</v>
      </c>
      <c r="E1794" s="17">
        <f>MONTH(SalesDataTable[[#This Row],[Order Date]])</f>
        <v>8</v>
      </c>
      <c r="F1794" s="19" t="str">
        <f>TEXT(SalesDataTable[[#This Row],[Order Date]],"MMM")</f>
        <v>Aug</v>
      </c>
      <c r="G1794" s="4" t="s">
        <v>6</v>
      </c>
      <c r="H1794" s="4" t="s">
        <v>43</v>
      </c>
      <c r="I1794" s="4" t="s">
        <v>8</v>
      </c>
      <c r="J1794" s="4" t="s">
        <v>16</v>
      </c>
      <c r="K1794" s="4" t="s">
        <v>9</v>
      </c>
      <c r="L1794" s="4" t="s">
        <v>37</v>
      </c>
      <c r="M1794" s="8">
        <v>5</v>
      </c>
      <c r="N1794" s="5">
        <v>151.21</v>
      </c>
      <c r="O1794" s="6">
        <v>0.15</v>
      </c>
      <c r="P1794" s="5">
        <v>77.12</v>
      </c>
      <c r="Q1794" s="5">
        <f t="shared" ref="Q1794:Q1857" si="112">M1794*N1794*(1-O1794)</f>
        <v>642.64250000000004</v>
      </c>
      <c r="R1794" s="5">
        <f t="shared" ref="R1794:R1857" si="113">M1794*P1794</f>
        <v>385.6</v>
      </c>
      <c r="S1794" s="5">
        <f t="shared" ref="S1794:S1857" si="114">Q1794-R1794</f>
        <v>257.04250000000002</v>
      </c>
      <c r="T1794" s="7">
        <f t="shared" ref="T1794:T1857" si="115">IFERROR(S1794/Q1794,0)</f>
        <v>0.39997743691087967</v>
      </c>
    </row>
    <row r="1795" spans="1:20" ht="15.6">
      <c r="A1795" s="2">
        <v>1642</v>
      </c>
      <c r="B1795" s="3">
        <v>46265</v>
      </c>
      <c r="C1795" s="17">
        <f>YEAR(SalesDataTable[[#This Row],[Order Date]])</f>
        <v>2026</v>
      </c>
      <c r="D1795" s="19" t="str">
        <f>"Q"&amp;ROUNDUP(MONTH(SalesDataTable[[#This Row],[Order Date]])/3,0)</f>
        <v>Q3</v>
      </c>
      <c r="E1795" s="17">
        <f>MONTH(SalesDataTable[[#This Row],[Order Date]])</f>
        <v>8</v>
      </c>
      <c r="F1795" s="19" t="str">
        <f>TEXT(SalesDataTable[[#This Row],[Order Date]],"MMM")</f>
        <v>Aug</v>
      </c>
      <c r="G1795" s="4" t="s">
        <v>20</v>
      </c>
      <c r="H1795" s="4" t="s">
        <v>33</v>
      </c>
      <c r="I1795" s="4" t="s">
        <v>28</v>
      </c>
      <c r="J1795" s="4" t="s">
        <v>13</v>
      </c>
      <c r="K1795" s="4" t="s">
        <v>34</v>
      </c>
      <c r="L1795" s="4" t="s">
        <v>35</v>
      </c>
      <c r="M1795" s="8">
        <v>1</v>
      </c>
      <c r="N1795" s="5">
        <v>40.770000000000003</v>
      </c>
      <c r="O1795" s="6">
        <v>0</v>
      </c>
      <c r="P1795" s="5">
        <v>15.13</v>
      </c>
      <c r="Q1795" s="5">
        <f t="shared" si="112"/>
        <v>40.770000000000003</v>
      </c>
      <c r="R1795" s="5">
        <f t="shared" si="113"/>
        <v>15.13</v>
      </c>
      <c r="S1795" s="5">
        <f t="shared" si="114"/>
        <v>25.64</v>
      </c>
      <c r="T1795" s="7">
        <f t="shared" si="115"/>
        <v>0.62889379445670834</v>
      </c>
    </row>
    <row r="1796" spans="1:20" ht="15.6">
      <c r="A1796" s="2">
        <v>2146</v>
      </c>
      <c r="B1796" s="3">
        <v>46265</v>
      </c>
      <c r="C1796" s="17">
        <f>YEAR(SalesDataTable[[#This Row],[Order Date]])</f>
        <v>2026</v>
      </c>
      <c r="D1796" s="19" t="str">
        <f>"Q"&amp;ROUNDUP(MONTH(SalesDataTable[[#This Row],[Order Date]])/3,0)</f>
        <v>Q3</v>
      </c>
      <c r="E1796" s="17">
        <f>MONTH(SalesDataTable[[#This Row],[Order Date]])</f>
        <v>8</v>
      </c>
      <c r="F1796" s="19" t="str">
        <f>TEXT(SalesDataTable[[#This Row],[Order Date]],"MMM")</f>
        <v>Aug</v>
      </c>
      <c r="G1796" s="4" t="s">
        <v>0</v>
      </c>
      <c r="H1796" s="4" t="s">
        <v>1</v>
      </c>
      <c r="I1796" s="4" t="s">
        <v>28</v>
      </c>
      <c r="J1796" s="4" t="s">
        <v>13</v>
      </c>
      <c r="K1796" s="4" t="s">
        <v>34</v>
      </c>
      <c r="L1796" s="4" t="s">
        <v>42</v>
      </c>
      <c r="M1796" s="8">
        <v>1</v>
      </c>
      <c r="N1796" s="5">
        <v>35.47</v>
      </c>
      <c r="O1796" s="6">
        <v>0.05</v>
      </c>
      <c r="P1796" s="5">
        <v>14.1</v>
      </c>
      <c r="Q1796" s="5">
        <f t="shared" si="112"/>
        <v>33.6965</v>
      </c>
      <c r="R1796" s="5">
        <f t="shared" si="113"/>
        <v>14.1</v>
      </c>
      <c r="S1796" s="5">
        <f t="shared" si="114"/>
        <v>19.596499999999999</v>
      </c>
      <c r="T1796" s="7">
        <f t="shared" si="115"/>
        <v>0.58155891561438122</v>
      </c>
    </row>
    <row r="1797" spans="1:20" ht="15.6">
      <c r="A1797" s="2">
        <v>2629</v>
      </c>
      <c r="B1797" s="3">
        <v>46265</v>
      </c>
      <c r="C1797" s="17">
        <f>YEAR(SalesDataTable[[#This Row],[Order Date]])</f>
        <v>2026</v>
      </c>
      <c r="D1797" s="19" t="str">
        <f>"Q"&amp;ROUNDUP(MONTH(SalesDataTable[[#This Row],[Order Date]])/3,0)</f>
        <v>Q3</v>
      </c>
      <c r="E1797" s="17">
        <f>MONTH(SalesDataTable[[#This Row],[Order Date]])</f>
        <v>8</v>
      </c>
      <c r="F1797" s="19" t="str">
        <f>TEXT(SalesDataTable[[#This Row],[Order Date]],"MMM")</f>
        <v>Aug</v>
      </c>
      <c r="G1797" s="4" t="s">
        <v>20</v>
      </c>
      <c r="H1797" s="4" t="s">
        <v>33</v>
      </c>
      <c r="I1797" s="4" t="s">
        <v>2</v>
      </c>
      <c r="J1797" s="4" t="s">
        <v>3</v>
      </c>
      <c r="K1797" s="4" t="s">
        <v>4</v>
      </c>
      <c r="L1797" s="4" t="s">
        <v>5</v>
      </c>
      <c r="M1797" s="8">
        <v>1</v>
      </c>
      <c r="N1797" s="5">
        <v>81.72</v>
      </c>
      <c r="O1797" s="6">
        <v>0</v>
      </c>
      <c r="P1797" s="5">
        <v>42.38</v>
      </c>
      <c r="Q1797" s="5">
        <f t="shared" si="112"/>
        <v>81.72</v>
      </c>
      <c r="R1797" s="5">
        <f t="shared" si="113"/>
        <v>42.38</v>
      </c>
      <c r="S1797" s="5">
        <f t="shared" si="114"/>
        <v>39.339999999999996</v>
      </c>
      <c r="T1797" s="7">
        <f t="shared" si="115"/>
        <v>0.48139990210474787</v>
      </c>
    </row>
    <row r="1798" spans="1:20" ht="15.6">
      <c r="A1798" s="2">
        <v>2870</v>
      </c>
      <c r="B1798" s="3">
        <v>46265</v>
      </c>
      <c r="C1798" s="17">
        <f>YEAR(SalesDataTable[[#This Row],[Order Date]])</f>
        <v>2026</v>
      </c>
      <c r="D1798" s="19" t="str">
        <f>"Q"&amp;ROUNDUP(MONTH(SalesDataTable[[#This Row],[Order Date]])/3,0)</f>
        <v>Q3</v>
      </c>
      <c r="E1798" s="17">
        <f>MONTH(SalesDataTable[[#This Row],[Order Date]])</f>
        <v>8</v>
      </c>
      <c r="F1798" s="19" t="str">
        <f>TEXT(SalesDataTable[[#This Row],[Order Date]],"MMM")</f>
        <v>Aug</v>
      </c>
      <c r="G1798" s="4" t="s">
        <v>20</v>
      </c>
      <c r="H1798" s="4" t="s">
        <v>31</v>
      </c>
      <c r="I1798" s="4" t="s">
        <v>2</v>
      </c>
      <c r="J1798" s="4" t="s">
        <v>13</v>
      </c>
      <c r="K1798" s="4" t="s">
        <v>14</v>
      </c>
      <c r="L1798" s="4" t="s">
        <v>32</v>
      </c>
      <c r="M1798" s="8">
        <v>1</v>
      </c>
      <c r="N1798" s="5">
        <v>45.84</v>
      </c>
      <c r="O1798" s="6">
        <v>0</v>
      </c>
      <c r="P1798" s="5">
        <v>17.84</v>
      </c>
      <c r="Q1798" s="5">
        <f t="shared" si="112"/>
        <v>45.84</v>
      </c>
      <c r="R1798" s="5">
        <f t="shared" si="113"/>
        <v>17.84</v>
      </c>
      <c r="S1798" s="5">
        <f t="shared" si="114"/>
        <v>28.000000000000004</v>
      </c>
      <c r="T1798" s="7">
        <f t="shared" si="115"/>
        <v>0.61082024432809778</v>
      </c>
    </row>
    <row r="1799" spans="1:20" ht="15.6">
      <c r="A1799" s="2">
        <v>2975</v>
      </c>
      <c r="B1799" s="3">
        <v>46265</v>
      </c>
      <c r="C1799" s="17">
        <f>YEAR(SalesDataTable[[#This Row],[Order Date]])</f>
        <v>2026</v>
      </c>
      <c r="D1799" s="19" t="str">
        <f>"Q"&amp;ROUNDUP(MONTH(SalesDataTable[[#This Row],[Order Date]])/3,0)</f>
        <v>Q3</v>
      </c>
      <c r="E1799" s="17">
        <f>MONTH(SalesDataTable[[#This Row],[Order Date]])</f>
        <v>8</v>
      </c>
      <c r="F1799" s="19" t="str">
        <f>TEXT(SalesDataTable[[#This Row],[Order Date]],"MMM")</f>
        <v>Aug</v>
      </c>
      <c r="G1799" s="4" t="s">
        <v>6</v>
      </c>
      <c r="H1799" s="4" t="s">
        <v>43</v>
      </c>
      <c r="I1799" s="4" t="s">
        <v>2</v>
      </c>
      <c r="J1799" s="4" t="s">
        <v>13</v>
      </c>
      <c r="K1799" s="4" t="s">
        <v>14</v>
      </c>
      <c r="L1799" s="4" t="s">
        <v>32</v>
      </c>
      <c r="M1799" s="8">
        <v>1</v>
      </c>
      <c r="N1799" s="5">
        <v>46.59</v>
      </c>
      <c r="O1799" s="6">
        <v>0</v>
      </c>
      <c r="P1799" s="5">
        <v>18.47</v>
      </c>
      <c r="Q1799" s="5">
        <f t="shared" si="112"/>
        <v>46.59</v>
      </c>
      <c r="R1799" s="5">
        <f t="shared" si="113"/>
        <v>18.47</v>
      </c>
      <c r="S1799" s="5">
        <f t="shared" si="114"/>
        <v>28.120000000000005</v>
      </c>
      <c r="T1799" s="7">
        <f t="shared" si="115"/>
        <v>0.60356299635114841</v>
      </c>
    </row>
    <row r="1800" spans="1:20" ht="15.6">
      <c r="A1800" s="2">
        <v>3163</v>
      </c>
      <c r="B1800" s="3">
        <v>46265</v>
      </c>
      <c r="C1800" s="17">
        <f>YEAR(SalesDataTable[[#This Row],[Order Date]])</f>
        <v>2026</v>
      </c>
      <c r="D1800" s="19" t="str">
        <f>"Q"&amp;ROUNDUP(MONTH(SalesDataTable[[#This Row],[Order Date]])/3,0)</f>
        <v>Q3</v>
      </c>
      <c r="E1800" s="17">
        <f>MONTH(SalesDataTable[[#This Row],[Order Date]])</f>
        <v>8</v>
      </c>
      <c r="F1800" s="19" t="str">
        <f>TEXT(SalesDataTable[[#This Row],[Order Date]],"MMM")</f>
        <v>Aug</v>
      </c>
      <c r="G1800" s="4" t="s">
        <v>0</v>
      </c>
      <c r="H1800" s="4" t="s">
        <v>50</v>
      </c>
      <c r="I1800" s="4" t="s">
        <v>19</v>
      </c>
      <c r="J1800" s="4" t="s">
        <v>16</v>
      </c>
      <c r="K1800" s="4" t="s">
        <v>9</v>
      </c>
      <c r="L1800" s="4" t="s">
        <v>46</v>
      </c>
      <c r="M1800" s="8">
        <v>1</v>
      </c>
      <c r="N1800" s="5">
        <v>69.959999999999994</v>
      </c>
      <c r="O1800" s="6">
        <v>0</v>
      </c>
      <c r="P1800" s="5">
        <v>32.340000000000003</v>
      </c>
      <c r="Q1800" s="5">
        <f t="shared" si="112"/>
        <v>69.959999999999994</v>
      </c>
      <c r="R1800" s="5">
        <f t="shared" si="113"/>
        <v>32.340000000000003</v>
      </c>
      <c r="S1800" s="5">
        <f t="shared" si="114"/>
        <v>37.61999999999999</v>
      </c>
      <c r="T1800" s="7">
        <f t="shared" si="115"/>
        <v>0.53773584905660365</v>
      </c>
    </row>
    <row r="1801" spans="1:20" ht="15.6">
      <c r="A1801" s="2">
        <v>94</v>
      </c>
      <c r="B1801" s="3">
        <v>46266</v>
      </c>
      <c r="C1801" s="17">
        <f>YEAR(SalesDataTable[[#This Row],[Order Date]])</f>
        <v>2026</v>
      </c>
      <c r="D1801" s="19" t="str">
        <f>"Q"&amp;ROUNDUP(MONTH(SalesDataTable[[#This Row],[Order Date]])/3,0)</f>
        <v>Q3</v>
      </c>
      <c r="E1801" s="17">
        <f>MONTH(SalesDataTable[[#This Row],[Order Date]])</f>
        <v>9</v>
      </c>
      <c r="F1801" s="19" t="str">
        <f>TEXT(SalesDataTable[[#This Row],[Order Date]],"MMM")</f>
        <v>Sep</v>
      </c>
      <c r="G1801" s="4" t="s">
        <v>6</v>
      </c>
      <c r="H1801" s="4" t="s">
        <v>27</v>
      </c>
      <c r="I1801" s="4" t="s">
        <v>19</v>
      </c>
      <c r="J1801" s="4" t="s">
        <v>3</v>
      </c>
      <c r="K1801" s="4" t="s">
        <v>4</v>
      </c>
      <c r="L1801" s="4" t="s">
        <v>22</v>
      </c>
      <c r="M1801" s="8">
        <v>5</v>
      </c>
      <c r="N1801" s="5">
        <v>50.76</v>
      </c>
      <c r="O1801" s="6">
        <v>0</v>
      </c>
      <c r="P1801" s="5">
        <v>22.89</v>
      </c>
      <c r="Q1801" s="5">
        <f t="shared" si="112"/>
        <v>253.79999999999998</v>
      </c>
      <c r="R1801" s="5">
        <f t="shared" si="113"/>
        <v>114.45</v>
      </c>
      <c r="S1801" s="5">
        <f t="shared" si="114"/>
        <v>139.34999999999997</v>
      </c>
      <c r="T1801" s="7">
        <f t="shared" si="115"/>
        <v>0.54905437352245856</v>
      </c>
    </row>
    <row r="1802" spans="1:20" ht="15.6">
      <c r="A1802" s="2">
        <v>271</v>
      </c>
      <c r="B1802" s="3">
        <v>46266</v>
      </c>
      <c r="C1802" s="17">
        <f>YEAR(SalesDataTable[[#This Row],[Order Date]])</f>
        <v>2026</v>
      </c>
      <c r="D1802" s="19" t="str">
        <f>"Q"&amp;ROUNDUP(MONTH(SalesDataTable[[#This Row],[Order Date]])/3,0)</f>
        <v>Q3</v>
      </c>
      <c r="E1802" s="17">
        <f>MONTH(SalesDataTable[[#This Row],[Order Date]])</f>
        <v>9</v>
      </c>
      <c r="F1802" s="19" t="str">
        <f>TEXT(SalesDataTable[[#This Row],[Order Date]],"MMM")</f>
        <v>Sep</v>
      </c>
      <c r="G1802" s="4" t="s">
        <v>6</v>
      </c>
      <c r="H1802" s="4" t="s">
        <v>43</v>
      </c>
      <c r="I1802" s="4" t="s">
        <v>28</v>
      </c>
      <c r="J1802" s="4" t="s">
        <v>3</v>
      </c>
      <c r="K1802" s="4" t="s">
        <v>9</v>
      </c>
      <c r="L1802" s="4" t="s">
        <v>10</v>
      </c>
      <c r="M1802" s="8">
        <v>1</v>
      </c>
      <c r="N1802" s="5">
        <v>94.29</v>
      </c>
      <c r="O1802" s="6">
        <v>0.1</v>
      </c>
      <c r="P1802" s="5">
        <v>45.12</v>
      </c>
      <c r="Q1802" s="5">
        <f t="shared" si="112"/>
        <v>84.861000000000004</v>
      </c>
      <c r="R1802" s="5">
        <f t="shared" si="113"/>
        <v>45.12</v>
      </c>
      <c r="S1802" s="5">
        <f t="shared" si="114"/>
        <v>39.741000000000007</v>
      </c>
      <c r="T1802" s="7">
        <f t="shared" si="115"/>
        <v>0.46830699614663984</v>
      </c>
    </row>
    <row r="1803" spans="1:20" ht="15.6">
      <c r="A1803" s="2">
        <v>1481</v>
      </c>
      <c r="B1803" s="3">
        <v>46266</v>
      </c>
      <c r="C1803" s="17">
        <f>YEAR(SalesDataTable[[#This Row],[Order Date]])</f>
        <v>2026</v>
      </c>
      <c r="D1803" s="19" t="str">
        <f>"Q"&amp;ROUNDUP(MONTH(SalesDataTable[[#This Row],[Order Date]])/3,0)</f>
        <v>Q3</v>
      </c>
      <c r="E1803" s="17">
        <f>MONTH(SalesDataTable[[#This Row],[Order Date]])</f>
        <v>9</v>
      </c>
      <c r="F1803" s="19" t="str">
        <f>TEXT(SalesDataTable[[#This Row],[Order Date]],"MMM")</f>
        <v>Sep</v>
      </c>
      <c r="G1803" s="4" t="s">
        <v>6</v>
      </c>
      <c r="H1803" s="4" t="s">
        <v>43</v>
      </c>
      <c r="I1803" s="4" t="s">
        <v>8</v>
      </c>
      <c r="J1803" s="4" t="s">
        <v>16</v>
      </c>
      <c r="K1803" s="4" t="s">
        <v>4</v>
      </c>
      <c r="L1803" s="4" t="s">
        <v>5</v>
      </c>
      <c r="M1803" s="8">
        <v>6</v>
      </c>
      <c r="N1803" s="5">
        <v>81.430000000000007</v>
      </c>
      <c r="O1803" s="6">
        <v>0.05</v>
      </c>
      <c r="P1803" s="5">
        <v>42.24</v>
      </c>
      <c r="Q1803" s="5">
        <f t="shared" si="112"/>
        <v>464.15100000000001</v>
      </c>
      <c r="R1803" s="5">
        <f t="shared" si="113"/>
        <v>253.44</v>
      </c>
      <c r="S1803" s="5">
        <f t="shared" si="114"/>
        <v>210.71100000000001</v>
      </c>
      <c r="T1803" s="7">
        <f t="shared" si="115"/>
        <v>0.45397079829624415</v>
      </c>
    </row>
    <row r="1804" spans="1:20" ht="15.6">
      <c r="A1804" s="2">
        <v>1663</v>
      </c>
      <c r="B1804" s="3">
        <v>46266</v>
      </c>
      <c r="C1804" s="17">
        <f>YEAR(SalesDataTable[[#This Row],[Order Date]])</f>
        <v>2026</v>
      </c>
      <c r="D1804" s="19" t="str">
        <f>"Q"&amp;ROUNDUP(MONTH(SalesDataTable[[#This Row],[Order Date]])/3,0)</f>
        <v>Q3</v>
      </c>
      <c r="E1804" s="17">
        <f>MONTH(SalesDataTable[[#This Row],[Order Date]])</f>
        <v>9</v>
      </c>
      <c r="F1804" s="19" t="str">
        <f>TEXT(SalesDataTable[[#This Row],[Order Date]],"MMM")</f>
        <v>Sep</v>
      </c>
      <c r="G1804" s="4" t="s">
        <v>11</v>
      </c>
      <c r="H1804" s="4" t="s">
        <v>25</v>
      </c>
      <c r="I1804" s="4" t="s">
        <v>2</v>
      </c>
      <c r="J1804" s="4" t="s">
        <v>3</v>
      </c>
      <c r="K1804" s="4" t="s">
        <v>14</v>
      </c>
      <c r="L1804" s="4" t="s">
        <v>32</v>
      </c>
      <c r="M1804" s="8">
        <v>1</v>
      </c>
      <c r="N1804" s="5">
        <v>45.54</v>
      </c>
      <c r="O1804" s="6">
        <v>0.1</v>
      </c>
      <c r="P1804" s="5">
        <v>18.440000000000001</v>
      </c>
      <c r="Q1804" s="5">
        <f t="shared" si="112"/>
        <v>40.985999999999997</v>
      </c>
      <c r="R1804" s="5">
        <f t="shared" si="113"/>
        <v>18.440000000000001</v>
      </c>
      <c r="S1804" s="5">
        <f t="shared" si="114"/>
        <v>22.545999999999996</v>
      </c>
      <c r="T1804" s="7">
        <f t="shared" si="115"/>
        <v>0.5500902747279558</v>
      </c>
    </row>
    <row r="1805" spans="1:20" ht="15.6">
      <c r="A1805" s="2">
        <v>2866</v>
      </c>
      <c r="B1805" s="3">
        <v>46266</v>
      </c>
      <c r="C1805" s="17">
        <f>YEAR(SalesDataTable[[#This Row],[Order Date]])</f>
        <v>2026</v>
      </c>
      <c r="D1805" s="19" t="str">
        <f>"Q"&amp;ROUNDUP(MONTH(SalesDataTable[[#This Row],[Order Date]])/3,0)</f>
        <v>Q3</v>
      </c>
      <c r="E1805" s="17">
        <f>MONTH(SalesDataTable[[#This Row],[Order Date]])</f>
        <v>9</v>
      </c>
      <c r="F1805" s="19" t="str">
        <f>TEXT(SalesDataTable[[#This Row],[Order Date]],"MMM")</f>
        <v>Sep</v>
      </c>
      <c r="G1805" s="4" t="s">
        <v>0</v>
      </c>
      <c r="H1805" s="4" t="s">
        <v>50</v>
      </c>
      <c r="I1805" s="4" t="s">
        <v>28</v>
      </c>
      <c r="J1805" s="4" t="s">
        <v>3</v>
      </c>
      <c r="K1805" s="4" t="s">
        <v>9</v>
      </c>
      <c r="L1805" s="4" t="s">
        <v>37</v>
      </c>
      <c r="M1805" s="8">
        <v>2</v>
      </c>
      <c r="N1805" s="5">
        <v>156.63999999999999</v>
      </c>
      <c r="O1805" s="6">
        <v>0.1</v>
      </c>
      <c r="P1805" s="5">
        <v>80.09</v>
      </c>
      <c r="Q1805" s="5">
        <f t="shared" si="112"/>
        <v>281.952</v>
      </c>
      <c r="R1805" s="5">
        <f t="shared" si="113"/>
        <v>160.18</v>
      </c>
      <c r="S1805" s="5">
        <f t="shared" si="114"/>
        <v>121.77199999999999</v>
      </c>
      <c r="T1805" s="7">
        <f t="shared" si="115"/>
        <v>0.43188911587787987</v>
      </c>
    </row>
    <row r="1806" spans="1:20" ht="15.6">
      <c r="A1806" s="2">
        <v>3288</v>
      </c>
      <c r="B1806" s="3">
        <v>46266</v>
      </c>
      <c r="C1806" s="17">
        <f>YEAR(SalesDataTable[[#This Row],[Order Date]])</f>
        <v>2026</v>
      </c>
      <c r="D1806" s="19" t="str">
        <f>"Q"&amp;ROUNDUP(MONTH(SalesDataTable[[#This Row],[Order Date]])/3,0)</f>
        <v>Q3</v>
      </c>
      <c r="E1806" s="17">
        <f>MONTH(SalesDataTable[[#This Row],[Order Date]])</f>
        <v>9</v>
      </c>
      <c r="F1806" s="19" t="str">
        <f>TEXT(SalesDataTable[[#This Row],[Order Date]],"MMM")</f>
        <v>Sep</v>
      </c>
      <c r="G1806" s="4" t="s">
        <v>20</v>
      </c>
      <c r="H1806" s="4" t="s">
        <v>31</v>
      </c>
      <c r="I1806" s="4" t="s">
        <v>28</v>
      </c>
      <c r="J1806" s="4" t="s">
        <v>16</v>
      </c>
      <c r="K1806" s="4" t="s">
        <v>9</v>
      </c>
      <c r="L1806" s="4" t="s">
        <v>46</v>
      </c>
      <c r="M1806" s="8">
        <v>1</v>
      </c>
      <c r="N1806" s="5">
        <v>72.81</v>
      </c>
      <c r="O1806" s="6">
        <v>0</v>
      </c>
      <c r="P1806" s="5">
        <v>32.299999999999997</v>
      </c>
      <c r="Q1806" s="5">
        <f t="shared" si="112"/>
        <v>72.81</v>
      </c>
      <c r="R1806" s="5">
        <f t="shared" si="113"/>
        <v>32.299999999999997</v>
      </c>
      <c r="S1806" s="5">
        <f t="shared" si="114"/>
        <v>40.510000000000005</v>
      </c>
      <c r="T1806" s="7">
        <f t="shared" si="115"/>
        <v>0.55637961818431536</v>
      </c>
    </row>
    <row r="1807" spans="1:20" ht="15.6">
      <c r="A1807" s="2">
        <v>3426</v>
      </c>
      <c r="B1807" s="3">
        <v>46266</v>
      </c>
      <c r="C1807" s="17">
        <f>YEAR(SalesDataTable[[#This Row],[Order Date]])</f>
        <v>2026</v>
      </c>
      <c r="D1807" s="19" t="str">
        <f>"Q"&amp;ROUNDUP(MONTH(SalesDataTable[[#This Row],[Order Date]])/3,0)</f>
        <v>Q3</v>
      </c>
      <c r="E1807" s="17">
        <f>MONTH(SalesDataTable[[#This Row],[Order Date]])</f>
        <v>9</v>
      </c>
      <c r="F1807" s="19" t="str">
        <f>TEXT(SalesDataTable[[#This Row],[Order Date]],"MMM")</f>
        <v>Sep</v>
      </c>
      <c r="G1807" s="4" t="s">
        <v>6</v>
      </c>
      <c r="H1807" s="4" t="s">
        <v>41</v>
      </c>
      <c r="I1807" s="4" t="s">
        <v>19</v>
      </c>
      <c r="J1807" s="4" t="s">
        <v>13</v>
      </c>
      <c r="K1807" s="4" t="s">
        <v>23</v>
      </c>
      <c r="L1807" s="4" t="s">
        <v>40</v>
      </c>
      <c r="M1807" s="8">
        <v>6</v>
      </c>
      <c r="N1807" s="5">
        <v>80.319999999999993</v>
      </c>
      <c r="O1807" s="6">
        <v>0</v>
      </c>
      <c r="P1807" s="5">
        <v>38.42</v>
      </c>
      <c r="Q1807" s="5">
        <f t="shared" si="112"/>
        <v>481.91999999999996</v>
      </c>
      <c r="R1807" s="5">
        <f t="shared" si="113"/>
        <v>230.52</v>
      </c>
      <c r="S1807" s="5">
        <f t="shared" si="114"/>
        <v>251.39999999999995</v>
      </c>
      <c r="T1807" s="7">
        <f t="shared" si="115"/>
        <v>0.52166334661354574</v>
      </c>
    </row>
    <row r="1808" spans="1:20" ht="15.6">
      <c r="A1808" s="2">
        <v>4826</v>
      </c>
      <c r="B1808" s="3">
        <v>46266</v>
      </c>
      <c r="C1808" s="17">
        <f>YEAR(SalesDataTable[[#This Row],[Order Date]])</f>
        <v>2026</v>
      </c>
      <c r="D1808" s="19" t="str">
        <f>"Q"&amp;ROUNDUP(MONTH(SalesDataTable[[#This Row],[Order Date]])/3,0)</f>
        <v>Q3</v>
      </c>
      <c r="E1808" s="17">
        <f>MONTH(SalesDataTable[[#This Row],[Order Date]])</f>
        <v>9</v>
      </c>
      <c r="F1808" s="19" t="str">
        <f>TEXT(SalesDataTable[[#This Row],[Order Date]],"MMM")</f>
        <v>Sep</v>
      </c>
      <c r="G1808" s="4" t="s">
        <v>20</v>
      </c>
      <c r="H1808" s="4" t="s">
        <v>47</v>
      </c>
      <c r="I1808" s="4" t="s">
        <v>19</v>
      </c>
      <c r="J1808" s="4" t="s">
        <v>3</v>
      </c>
      <c r="K1808" s="4" t="s">
        <v>14</v>
      </c>
      <c r="L1808" s="4" t="s">
        <v>48</v>
      </c>
      <c r="M1808" s="8">
        <v>5</v>
      </c>
      <c r="N1808" s="5">
        <v>166.81</v>
      </c>
      <c r="O1808" s="6">
        <v>0.05</v>
      </c>
      <c r="P1808" s="5">
        <v>89.24</v>
      </c>
      <c r="Q1808" s="5">
        <f t="shared" si="112"/>
        <v>792.34749999999997</v>
      </c>
      <c r="R1808" s="5">
        <f t="shared" si="113"/>
        <v>446.2</v>
      </c>
      <c r="S1808" s="5">
        <f t="shared" si="114"/>
        <v>346.14749999999998</v>
      </c>
      <c r="T1808" s="7">
        <f t="shared" si="115"/>
        <v>0.43686324497774021</v>
      </c>
    </row>
    <row r="1809" spans="1:20" ht="15.6">
      <c r="A1809" s="2">
        <v>662</v>
      </c>
      <c r="B1809" s="3">
        <v>46267</v>
      </c>
      <c r="C1809" s="17">
        <f>YEAR(SalesDataTable[[#This Row],[Order Date]])</f>
        <v>2026</v>
      </c>
      <c r="D1809" s="19" t="str">
        <f>"Q"&amp;ROUNDUP(MONTH(SalesDataTable[[#This Row],[Order Date]])/3,0)</f>
        <v>Q3</v>
      </c>
      <c r="E1809" s="17">
        <f>MONTH(SalesDataTable[[#This Row],[Order Date]])</f>
        <v>9</v>
      </c>
      <c r="F1809" s="19" t="str">
        <f>TEXT(SalesDataTable[[#This Row],[Order Date]],"MMM")</f>
        <v>Sep</v>
      </c>
      <c r="G1809" s="4" t="s">
        <v>20</v>
      </c>
      <c r="H1809" s="4" t="s">
        <v>47</v>
      </c>
      <c r="I1809" s="4" t="s">
        <v>2</v>
      </c>
      <c r="J1809" s="4" t="s">
        <v>13</v>
      </c>
      <c r="K1809" s="4" t="s">
        <v>34</v>
      </c>
      <c r="L1809" s="4" t="s">
        <v>35</v>
      </c>
      <c r="M1809" s="8">
        <v>1</v>
      </c>
      <c r="N1809" s="5">
        <v>40.56</v>
      </c>
      <c r="O1809" s="6">
        <v>0.15</v>
      </c>
      <c r="P1809" s="5">
        <v>14.28</v>
      </c>
      <c r="Q1809" s="5">
        <f t="shared" si="112"/>
        <v>34.475999999999999</v>
      </c>
      <c r="R1809" s="5">
        <f t="shared" si="113"/>
        <v>14.28</v>
      </c>
      <c r="S1809" s="5">
        <f t="shared" si="114"/>
        <v>20.195999999999998</v>
      </c>
      <c r="T1809" s="7">
        <f t="shared" si="115"/>
        <v>0.58579881656804733</v>
      </c>
    </row>
    <row r="1810" spans="1:20" ht="15.6">
      <c r="A1810" s="2">
        <v>1393</v>
      </c>
      <c r="B1810" s="3">
        <v>46267</v>
      </c>
      <c r="C1810" s="17">
        <f>YEAR(SalesDataTable[[#This Row],[Order Date]])</f>
        <v>2026</v>
      </c>
      <c r="D1810" s="19" t="str">
        <f>"Q"&amp;ROUNDUP(MONTH(SalesDataTable[[#This Row],[Order Date]])/3,0)</f>
        <v>Q3</v>
      </c>
      <c r="E1810" s="17">
        <f>MONTH(SalesDataTable[[#This Row],[Order Date]])</f>
        <v>9</v>
      </c>
      <c r="F1810" s="19" t="str">
        <f>TEXT(SalesDataTable[[#This Row],[Order Date]],"MMM")</f>
        <v>Sep</v>
      </c>
      <c r="G1810" s="4" t="s">
        <v>11</v>
      </c>
      <c r="H1810" s="4" t="s">
        <v>52</v>
      </c>
      <c r="I1810" s="4" t="s">
        <v>2</v>
      </c>
      <c r="J1810" s="4" t="s">
        <v>3</v>
      </c>
      <c r="K1810" s="4" t="s">
        <v>14</v>
      </c>
      <c r="L1810" s="4" t="s">
        <v>48</v>
      </c>
      <c r="M1810" s="8">
        <v>2</v>
      </c>
      <c r="N1810" s="5">
        <v>162.4</v>
      </c>
      <c r="O1810" s="6">
        <v>0.1</v>
      </c>
      <c r="P1810" s="5">
        <v>88.04</v>
      </c>
      <c r="Q1810" s="5">
        <f t="shared" si="112"/>
        <v>292.32</v>
      </c>
      <c r="R1810" s="5">
        <f t="shared" si="113"/>
        <v>176.08</v>
      </c>
      <c r="S1810" s="5">
        <f t="shared" si="114"/>
        <v>116.23999999999998</v>
      </c>
      <c r="T1810" s="7">
        <f t="shared" si="115"/>
        <v>0.39764641488779412</v>
      </c>
    </row>
    <row r="1811" spans="1:20" ht="15.6">
      <c r="A1811" s="2">
        <v>1568</v>
      </c>
      <c r="B1811" s="3">
        <v>46267</v>
      </c>
      <c r="C1811" s="17">
        <f>YEAR(SalesDataTable[[#This Row],[Order Date]])</f>
        <v>2026</v>
      </c>
      <c r="D1811" s="19" t="str">
        <f>"Q"&amp;ROUNDUP(MONTH(SalesDataTable[[#This Row],[Order Date]])/3,0)</f>
        <v>Q3</v>
      </c>
      <c r="E1811" s="17">
        <f>MONTH(SalesDataTable[[#This Row],[Order Date]])</f>
        <v>9</v>
      </c>
      <c r="F1811" s="19" t="str">
        <f>TEXT(SalesDataTable[[#This Row],[Order Date]],"MMM")</f>
        <v>Sep</v>
      </c>
      <c r="G1811" s="4" t="s">
        <v>0</v>
      </c>
      <c r="H1811" s="4" t="s">
        <v>50</v>
      </c>
      <c r="I1811" s="4" t="s">
        <v>19</v>
      </c>
      <c r="J1811" s="4" t="s">
        <v>3</v>
      </c>
      <c r="K1811" s="4" t="s">
        <v>34</v>
      </c>
      <c r="L1811" s="4" t="s">
        <v>38</v>
      </c>
      <c r="M1811" s="8">
        <v>5</v>
      </c>
      <c r="N1811" s="5">
        <v>123.09</v>
      </c>
      <c r="O1811" s="6">
        <v>0</v>
      </c>
      <c r="P1811" s="5">
        <v>70.3</v>
      </c>
      <c r="Q1811" s="5">
        <f t="shared" si="112"/>
        <v>615.45000000000005</v>
      </c>
      <c r="R1811" s="5">
        <f t="shared" si="113"/>
        <v>351.5</v>
      </c>
      <c r="S1811" s="5">
        <f t="shared" si="114"/>
        <v>263.95000000000005</v>
      </c>
      <c r="T1811" s="7">
        <f t="shared" si="115"/>
        <v>0.42887318222438869</v>
      </c>
    </row>
    <row r="1812" spans="1:20" ht="15.6">
      <c r="A1812" s="2">
        <v>2428</v>
      </c>
      <c r="B1812" s="3">
        <v>46267</v>
      </c>
      <c r="C1812" s="17">
        <f>YEAR(SalesDataTable[[#This Row],[Order Date]])</f>
        <v>2026</v>
      </c>
      <c r="D1812" s="19" t="str">
        <f>"Q"&amp;ROUNDUP(MONTH(SalesDataTable[[#This Row],[Order Date]])/3,0)</f>
        <v>Q3</v>
      </c>
      <c r="E1812" s="17">
        <f>MONTH(SalesDataTable[[#This Row],[Order Date]])</f>
        <v>9</v>
      </c>
      <c r="F1812" s="19" t="str">
        <f>TEXT(SalesDataTable[[#This Row],[Order Date]],"MMM")</f>
        <v>Sep</v>
      </c>
      <c r="G1812" s="4" t="s">
        <v>6</v>
      </c>
      <c r="H1812" s="4" t="s">
        <v>27</v>
      </c>
      <c r="I1812" s="4" t="s">
        <v>28</v>
      </c>
      <c r="J1812" s="4" t="s">
        <v>13</v>
      </c>
      <c r="K1812" s="4" t="s">
        <v>14</v>
      </c>
      <c r="L1812" s="4" t="s">
        <v>15</v>
      </c>
      <c r="M1812" s="8">
        <v>1</v>
      </c>
      <c r="N1812" s="5">
        <v>36.69</v>
      </c>
      <c r="O1812" s="6">
        <v>0</v>
      </c>
      <c r="P1812" s="5">
        <v>13.92</v>
      </c>
      <c r="Q1812" s="5">
        <f t="shared" si="112"/>
        <v>36.69</v>
      </c>
      <c r="R1812" s="5">
        <f t="shared" si="113"/>
        <v>13.92</v>
      </c>
      <c r="S1812" s="5">
        <f t="shared" si="114"/>
        <v>22.769999999999996</v>
      </c>
      <c r="T1812" s="7">
        <f t="shared" si="115"/>
        <v>0.6206050695012264</v>
      </c>
    </row>
    <row r="1813" spans="1:20" ht="15.6">
      <c r="A1813" s="2">
        <v>2890</v>
      </c>
      <c r="B1813" s="3">
        <v>46267</v>
      </c>
      <c r="C1813" s="17">
        <f>YEAR(SalesDataTable[[#This Row],[Order Date]])</f>
        <v>2026</v>
      </c>
      <c r="D1813" s="19" t="str">
        <f>"Q"&amp;ROUNDUP(MONTH(SalesDataTable[[#This Row],[Order Date]])/3,0)</f>
        <v>Q3</v>
      </c>
      <c r="E1813" s="17">
        <f>MONTH(SalesDataTable[[#This Row],[Order Date]])</f>
        <v>9</v>
      </c>
      <c r="F1813" s="19" t="str">
        <f>TEXT(SalesDataTable[[#This Row],[Order Date]],"MMM")</f>
        <v>Sep</v>
      </c>
      <c r="G1813" s="4" t="s">
        <v>11</v>
      </c>
      <c r="H1813" s="4" t="s">
        <v>18</v>
      </c>
      <c r="I1813" s="4" t="s">
        <v>2</v>
      </c>
      <c r="J1813" s="4" t="s">
        <v>16</v>
      </c>
      <c r="K1813" s="4" t="s">
        <v>14</v>
      </c>
      <c r="L1813" s="4" t="s">
        <v>44</v>
      </c>
      <c r="M1813" s="8">
        <v>4</v>
      </c>
      <c r="N1813" s="5">
        <v>130.43</v>
      </c>
      <c r="O1813" s="6">
        <v>0</v>
      </c>
      <c r="P1813" s="5">
        <v>66.849999999999994</v>
      </c>
      <c r="Q1813" s="5">
        <f t="shared" si="112"/>
        <v>521.72</v>
      </c>
      <c r="R1813" s="5">
        <f t="shared" si="113"/>
        <v>267.39999999999998</v>
      </c>
      <c r="S1813" s="5">
        <f t="shared" si="114"/>
        <v>254.32000000000005</v>
      </c>
      <c r="T1813" s="7">
        <f t="shared" si="115"/>
        <v>0.48746454036648018</v>
      </c>
    </row>
    <row r="1814" spans="1:20" ht="15.6">
      <c r="A1814" s="2">
        <v>2108</v>
      </c>
      <c r="B1814" s="3">
        <v>46268</v>
      </c>
      <c r="C1814" s="17">
        <f>YEAR(SalesDataTable[[#This Row],[Order Date]])</f>
        <v>2026</v>
      </c>
      <c r="D1814" s="19" t="str">
        <f>"Q"&amp;ROUNDUP(MONTH(SalesDataTable[[#This Row],[Order Date]])/3,0)</f>
        <v>Q3</v>
      </c>
      <c r="E1814" s="17">
        <f>MONTH(SalesDataTable[[#This Row],[Order Date]])</f>
        <v>9</v>
      </c>
      <c r="F1814" s="19" t="str">
        <f>TEXT(SalesDataTable[[#This Row],[Order Date]],"MMM")</f>
        <v>Sep</v>
      </c>
      <c r="G1814" s="4" t="s">
        <v>6</v>
      </c>
      <c r="H1814" s="4" t="s">
        <v>41</v>
      </c>
      <c r="I1814" s="4" t="s">
        <v>2</v>
      </c>
      <c r="J1814" s="4" t="s">
        <v>3</v>
      </c>
      <c r="K1814" s="4" t="s">
        <v>9</v>
      </c>
      <c r="L1814" s="4" t="s">
        <v>17</v>
      </c>
      <c r="M1814" s="8">
        <v>1</v>
      </c>
      <c r="N1814" s="5">
        <v>146.13999999999999</v>
      </c>
      <c r="O1814" s="6">
        <v>0</v>
      </c>
      <c r="P1814" s="5">
        <v>81.040000000000006</v>
      </c>
      <c r="Q1814" s="5">
        <f t="shared" si="112"/>
        <v>146.13999999999999</v>
      </c>
      <c r="R1814" s="5">
        <f t="shared" si="113"/>
        <v>81.040000000000006</v>
      </c>
      <c r="S1814" s="5">
        <f t="shared" si="114"/>
        <v>65.09999999999998</v>
      </c>
      <c r="T1814" s="7">
        <f t="shared" si="115"/>
        <v>0.44546325441357593</v>
      </c>
    </row>
    <row r="1815" spans="1:20" ht="15.6">
      <c r="A1815" s="2">
        <v>2340</v>
      </c>
      <c r="B1815" s="3">
        <v>46268</v>
      </c>
      <c r="C1815" s="17">
        <f>YEAR(SalesDataTable[[#This Row],[Order Date]])</f>
        <v>2026</v>
      </c>
      <c r="D1815" s="19" t="str">
        <f>"Q"&amp;ROUNDUP(MONTH(SalesDataTable[[#This Row],[Order Date]])/3,0)</f>
        <v>Q3</v>
      </c>
      <c r="E1815" s="17">
        <f>MONTH(SalesDataTable[[#This Row],[Order Date]])</f>
        <v>9</v>
      </c>
      <c r="F1815" s="19" t="str">
        <f>TEXT(SalesDataTable[[#This Row],[Order Date]],"MMM")</f>
        <v>Sep</v>
      </c>
      <c r="G1815" s="4" t="s">
        <v>6</v>
      </c>
      <c r="H1815" s="4" t="s">
        <v>49</v>
      </c>
      <c r="I1815" s="4" t="s">
        <v>19</v>
      </c>
      <c r="J1815" s="4" t="s">
        <v>13</v>
      </c>
      <c r="K1815" s="4" t="s">
        <v>23</v>
      </c>
      <c r="L1815" s="4" t="s">
        <v>24</v>
      </c>
      <c r="M1815" s="8">
        <v>4</v>
      </c>
      <c r="N1815" s="5">
        <v>332.93</v>
      </c>
      <c r="O1815" s="6">
        <v>0</v>
      </c>
      <c r="P1815" s="5">
        <v>193.56</v>
      </c>
      <c r="Q1815" s="5">
        <f t="shared" si="112"/>
        <v>1331.72</v>
      </c>
      <c r="R1815" s="5">
        <f t="shared" si="113"/>
        <v>774.24</v>
      </c>
      <c r="S1815" s="5">
        <f t="shared" si="114"/>
        <v>557.48</v>
      </c>
      <c r="T1815" s="7">
        <f t="shared" si="115"/>
        <v>0.41861652599645571</v>
      </c>
    </row>
    <row r="1816" spans="1:20" ht="15.6">
      <c r="A1816" s="2">
        <v>3078</v>
      </c>
      <c r="B1816" s="3">
        <v>46268</v>
      </c>
      <c r="C1816" s="17">
        <f>YEAR(SalesDataTable[[#This Row],[Order Date]])</f>
        <v>2026</v>
      </c>
      <c r="D1816" s="19" t="str">
        <f>"Q"&amp;ROUNDUP(MONTH(SalesDataTable[[#This Row],[Order Date]])/3,0)</f>
        <v>Q3</v>
      </c>
      <c r="E1816" s="17">
        <f>MONTH(SalesDataTable[[#This Row],[Order Date]])</f>
        <v>9</v>
      </c>
      <c r="F1816" s="19" t="str">
        <f>TEXT(SalesDataTable[[#This Row],[Order Date]],"MMM")</f>
        <v>Sep</v>
      </c>
      <c r="G1816" s="4" t="s">
        <v>6</v>
      </c>
      <c r="H1816" s="4" t="s">
        <v>49</v>
      </c>
      <c r="I1816" s="4" t="s">
        <v>19</v>
      </c>
      <c r="J1816" s="4" t="s">
        <v>16</v>
      </c>
      <c r="K1816" s="4" t="s">
        <v>23</v>
      </c>
      <c r="L1816" s="4" t="s">
        <v>51</v>
      </c>
      <c r="M1816" s="8">
        <v>4</v>
      </c>
      <c r="N1816" s="5">
        <v>122.43</v>
      </c>
      <c r="O1816" s="6">
        <v>0</v>
      </c>
      <c r="P1816" s="5">
        <v>61.5</v>
      </c>
      <c r="Q1816" s="5">
        <f t="shared" si="112"/>
        <v>489.72</v>
      </c>
      <c r="R1816" s="5">
        <f t="shared" si="113"/>
        <v>246</v>
      </c>
      <c r="S1816" s="5">
        <f t="shared" si="114"/>
        <v>243.72000000000003</v>
      </c>
      <c r="T1816" s="7">
        <f t="shared" si="115"/>
        <v>0.49767213918157316</v>
      </c>
    </row>
    <row r="1817" spans="1:20" ht="15.6">
      <c r="A1817" s="2">
        <v>3575</v>
      </c>
      <c r="B1817" s="3">
        <v>46268</v>
      </c>
      <c r="C1817" s="17">
        <f>YEAR(SalesDataTable[[#This Row],[Order Date]])</f>
        <v>2026</v>
      </c>
      <c r="D1817" s="19" t="str">
        <f>"Q"&amp;ROUNDUP(MONTH(SalesDataTable[[#This Row],[Order Date]])/3,0)</f>
        <v>Q3</v>
      </c>
      <c r="E1817" s="17">
        <f>MONTH(SalesDataTable[[#This Row],[Order Date]])</f>
        <v>9</v>
      </c>
      <c r="F1817" s="19" t="str">
        <f>TEXT(SalesDataTable[[#This Row],[Order Date]],"MMM")</f>
        <v>Sep</v>
      </c>
      <c r="G1817" s="4" t="s">
        <v>11</v>
      </c>
      <c r="H1817" s="4" t="s">
        <v>12</v>
      </c>
      <c r="I1817" s="4" t="s">
        <v>28</v>
      </c>
      <c r="J1817" s="4" t="s">
        <v>3</v>
      </c>
      <c r="K1817" s="4" t="s">
        <v>4</v>
      </c>
      <c r="L1817" s="4" t="s">
        <v>5</v>
      </c>
      <c r="M1817" s="8">
        <v>3</v>
      </c>
      <c r="N1817" s="5">
        <v>81.12</v>
      </c>
      <c r="O1817" s="6">
        <v>0.1</v>
      </c>
      <c r="P1817" s="5">
        <v>41.78</v>
      </c>
      <c r="Q1817" s="5">
        <f t="shared" si="112"/>
        <v>219.02400000000003</v>
      </c>
      <c r="R1817" s="5">
        <f t="shared" si="113"/>
        <v>125.34</v>
      </c>
      <c r="S1817" s="5">
        <f t="shared" si="114"/>
        <v>93.684000000000026</v>
      </c>
      <c r="T1817" s="7">
        <f t="shared" si="115"/>
        <v>0.42773394696471628</v>
      </c>
    </row>
    <row r="1818" spans="1:20" ht="15.6">
      <c r="A1818" s="2">
        <v>3700</v>
      </c>
      <c r="B1818" s="3">
        <v>46268</v>
      </c>
      <c r="C1818" s="17">
        <f>YEAR(SalesDataTable[[#This Row],[Order Date]])</f>
        <v>2026</v>
      </c>
      <c r="D1818" s="19" t="str">
        <f>"Q"&amp;ROUNDUP(MONTH(SalesDataTable[[#This Row],[Order Date]])/3,0)</f>
        <v>Q3</v>
      </c>
      <c r="E1818" s="17">
        <f>MONTH(SalesDataTable[[#This Row],[Order Date]])</f>
        <v>9</v>
      </c>
      <c r="F1818" s="19" t="str">
        <f>TEXT(SalesDataTable[[#This Row],[Order Date]],"MMM")</f>
        <v>Sep</v>
      </c>
      <c r="G1818" s="4" t="s">
        <v>6</v>
      </c>
      <c r="H1818" s="4" t="s">
        <v>49</v>
      </c>
      <c r="I1818" s="4" t="s">
        <v>2</v>
      </c>
      <c r="J1818" s="4" t="s">
        <v>3</v>
      </c>
      <c r="K1818" s="4" t="s">
        <v>14</v>
      </c>
      <c r="L1818" s="4" t="s">
        <v>48</v>
      </c>
      <c r="M1818" s="8">
        <v>1</v>
      </c>
      <c r="N1818" s="5">
        <v>168.54</v>
      </c>
      <c r="O1818" s="6">
        <v>0.05</v>
      </c>
      <c r="P1818" s="5">
        <v>87.82</v>
      </c>
      <c r="Q1818" s="5">
        <f t="shared" si="112"/>
        <v>160.11299999999997</v>
      </c>
      <c r="R1818" s="5">
        <f t="shared" si="113"/>
        <v>87.82</v>
      </c>
      <c r="S1818" s="5">
        <f t="shared" si="114"/>
        <v>72.292999999999978</v>
      </c>
      <c r="T1818" s="7">
        <f t="shared" si="115"/>
        <v>0.45151236938911887</v>
      </c>
    </row>
    <row r="1819" spans="1:20" ht="15.6">
      <c r="A1819" s="2">
        <v>3762</v>
      </c>
      <c r="B1819" s="3">
        <v>46268</v>
      </c>
      <c r="C1819" s="17">
        <f>YEAR(SalesDataTable[[#This Row],[Order Date]])</f>
        <v>2026</v>
      </c>
      <c r="D1819" s="19" t="str">
        <f>"Q"&amp;ROUNDUP(MONTH(SalesDataTable[[#This Row],[Order Date]])/3,0)</f>
        <v>Q3</v>
      </c>
      <c r="E1819" s="17">
        <f>MONTH(SalesDataTable[[#This Row],[Order Date]])</f>
        <v>9</v>
      </c>
      <c r="F1819" s="19" t="str">
        <f>TEXT(SalesDataTable[[#This Row],[Order Date]],"MMM")</f>
        <v>Sep</v>
      </c>
      <c r="G1819" s="4" t="s">
        <v>0</v>
      </c>
      <c r="H1819" s="4" t="s">
        <v>1</v>
      </c>
      <c r="I1819" s="4" t="s">
        <v>19</v>
      </c>
      <c r="J1819" s="4" t="s">
        <v>13</v>
      </c>
      <c r="K1819" s="4" t="s">
        <v>4</v>
      </c>
      <c r="L1819" s="4" t="s">
        <v>26</v>
      </c>
      <c r="M1819" s="8">
        <v>4</v>
      </c>
      <c r="N1819" s="5">
        <v>39.61</v>
      </c>
      <c r="O1819" s="6">
        <v>0.1</v>
      </c>
      <c r="P1819" s="5">
        <v>16.829999999999998</v>
      </c>
      <c r="Q1819" s="5">
        <f t="shared" si="112"/>
        <v>142.596</v>
      </c>
      <c r="R1819" s="5">
        <f t="shared" si="113"/>
        <v>67.319999999999993</v>
      </c>
      <c r="S1819" s="5">
        <f t="shared" si="114"/>
        <v>75.27600000000001</v>
      </c>
      <c r="T1819" s="7">
        <f t="shared" si="115"/>
        <v>0.52789699570815452</v>
      </c>
    </row>
    <row r="1820" spans="1:20" ht="15.6">
      <c r="A1820" s="2">
        <v>2790</v>
      </c>
      <c r="B1820" s="3">
        <v>46269</v>
      </c>
      <c r="C1820" s="17">
        <f>YEAR(SalesDataTable[[#This Row],[Order Date]])</f>
        <v>2026</v>
      </c>
      <c r="D1820" s="19" t="str">
        <f>"Q"&amp;ROUNDUP(MONTH(SalesDataTable[[#This Row],[Order Date]])/3,0)</f>
        <v>Q3</v>
      </c>
      <c r="E1820" s="17">
        <f>MONTH(SalesDataTable[[#This Row],[Order Date]])</f>
        <v>9</v>
      </c>
      <c r="F1820" s="19" t="str">
        <f>TEXT(SalesDataTable[[#This Row],[Order Date]],"MMM")</f>
        <v>Sep</v>
      </c>
      <c r="G1820" s="4" t="s">
        <v>20</v>
      </c>
      <c r="H1820" s="4" t="s">
        <v>33</v>
      </c>
      <c r="I1820" s="4" t="s">
        <v>2</v>
      </c>
      <c r="J1820" s="4" t="s">
        <v>3</v>
      </c>
      <c r="K1820" s="4" t="s">
        <v>34</v>
      </c>
      <c r="L1820" s="4" t="s">
        <v>35</v>
      </c>
      <c r="M1820" s="8">
        <v>1</v>
      </c>
      <c r="N1820" s="5">
        <v>39.85</v>
      </c>
      <c r="O1820" s="6">
        <v>0.1</v>
      </c>
      <c r="P1820" s="5">
        <v>14.96</v>
      </c>
      <c r="Q1820" s="5">
        <f t="shared" si="112"/>
        <v>35.865000000000002</v>
      </c>
      <c r="R1820" s="5">
        <f t="shared" si="113"/>
        <v>14.96</v>
      </c>
      <c r="S1820" s="5">
        <f t="shared" si="114"/>
        <v>20.905000000000001</v>
      </c>
      <c r="T1820" s="7">
        <f t="shared" si="115"/>
        <v>0.58288024536456151</v>
      </c>
    </row>
    <row r="1821" spans="1:20" ht="15.6">
      <c r="A1821" s="2">
        <v>4149</v>
      </c>
      <c r="B1821" s="3">
        <v>46269</v>
      </c>
      <c r="C1821" s="17">
        <f>YEAR(SalesDataTable[[#This Row],[Order Date]])</f>
        <v>2026</v>
      </c>
      <c r="D1821" s="19" t="str">
        <f>"Q"&amp;ROUNDUP(MONTH(SalesDataTable[[#This Row],[Order Date]])/3,0)</f>
        <v>Q3</v>
      </c>
      <c r="E1821" s="17">
        <f>MONTH(SalesDataTable[[#This Row],[Order Date]])</f>
        <v>9</v>
      </c>
      <c r="F1821" s="19" t="str">
        <f>TEXT(SalesDataTable[[#This Row],[Order Date]],"MMM")</f>
        <v>Sep</v>
      </c>
      <c r="G1821" s="4" t="s">
        <v>20</v>
      </c>
      <c r="H1821" s="4" t="s">
        <v>33</v>
      </c>
      <c r="I1821" s="4" t="s">
        <v>2</v>
      </c>
      <c r="J1821" s="4" t="s">
        <v>13</v>
      </c>
      <c r="K1821" s="4" t="s">
        <v>34</v>
      </c>
      <c r="L1821" s="4" t="s">
        <v>35</v>
      </c>
      <c r="M1821" s="8">
        <v>1</v>
      </c>
      <c r="N1821" s="5">
        <v>40.51</v>
      </c>
      <c r="O1821" s="6">
        <v>0.05</v>
      </c>
      <c r="P1821" s="5">
        <v>14.7</v>
      </c>
      <c r="Q1821" s="5">
        <f t="shared" si="112"/>
        <v>38.484499999999997</v>
      </c>
      <c r="R1821" s="5">
        <f t="shared" si="113"/>
        <v>14.7</v>
      </c>
      <c r="S1821" s="5">
        <f t="shared" si="114"/>
        <v>23.784499999999998</v>
      </c>
      <c r="T1821" s="7">
        <f t="shared" si="115"/>
        <v>0.6180280372617547</v>
      </c>
    </row>
    <row r="1822" spans="1:20" ht="15.6">
      <c r="A1822" s="2">
        <v>1955</v>
      </c>
      <c r="B1822" s="3">
        <v>46270</v>
      </c>
      <c r="C1822" s="17">
        <f>YEAR(SalesDataTable[[#This Row],[Order Date]])</f>
        <v>2026</v>
      </c>
      <c r="D1822" s="19" t="str">
        <f>"Q"&amp;ROUNDUP(MONTH(SalesDataTable[[#This Row],[Order Date]])/3,0)</f>
        <v>Q3</v>
      </c>
      <c r="E1822" s="17">
        <f>MONTH(SalesDataTable[[#This Row],[Order Date]])</f>
        <v>9</v>
      </c>
      <c r="F1822" s="19" t="str">
        <f>TEXT(SalesDataTable[[#This Row],[Order Date]],"MMM")</f>
        <v>Sep</v>
      </c>
      <c r="G1822" s="4" t="s">
        <v>6</v>
      </c>
      <c r="H1822" s="4" t="s">
        <v>43</v>
      </c>
      <c r="I1822" s="4" t="s">
        <v>2</v>
      </c>
      <c r="J1822" s="4" t="s">
        <v>3</v>
      </c>
      <c r="K1822" s="4" t="s">
        <v>23</v>
      </c>
      <c r="L1822" s="4" t="s">
        <v>51</v>
      </c>
      <c r="M1822" s="8">
        <v>1</v>
      </c>
      <c r="N1822" s="5">
        <v>121.59</v>
      </c>
      <c r="O1822" s="6">
        <v>0</v>
      </c>
      <c r="P1822" s="5">
        <v>62.44</v>
      </c>
      <c r="Q1822" s="5">
        <f t="shared" si="112"/>
        <v>121.59</v>
      </c>
      <c r="R1822" s="5">
        <f t="shared" si="113"/>
        <v>62.44</v>
      </c>
      <c r="S1822" s="5">
        <f t="shared" si="114"/>
        <v>59.150000000000006</v>
      </c>
      <c r="T1822" s="7">
        <f t="shared" si="115"/>
        <v>0.4864709268854347</v>
      </c>
    </row>
    <row r="1823" spans="1:20" ht="15.6">
      <c r="A1823" s="2">
        <v>2077</v>
      </c>
      <c r="B1823" s="3">
        <v>46270</v>
      </c>
      <c r="C1823" s="17">
        <f>YEAR(SalesDataTable[[#This Row],[Order Date]])</f>
        <v>2026</v>
      </c>
      <c r="D1823" s="19" t="str">
        <f>"Q"&amp;ROUNDUP(MONTH(SalesDataTable[[#This Row],[Order Date]])/3,0)</f>
        <v>Q3</v>
      </c>
      <c r="E1823" s="17">
        <f>MONTH(SalesDataTable[[#This Row],[Order Date]])</f>
        <v>9</v>
      </c>
      <c r="F1823" s="19" t="str">
        <f>TEXT(SalesDataTable[[#This Row],[Order Date]],"MMM")</f>
        <v>Sep</v>
      </c>
      <c r="G1823" s="4" t="s">
        <v>20</v>
      </c>
      <c r="H1823" s="4" t="s">
        <v>33</v>
      </c>
      <c r="I1823" s="4" t="s">
        <v>8</v>
      </c>
      <c r="J1823" s="4" t="s">
        <v>16</v>
      </c>
      <c r="K1823" s="4" t="s">
        <v>9</v>
      </c>
      <c r="L1823" s="4" t="s">
        <v>37</v>
      </c>
      <c r="M1823" s="8">
        <v>4</v>
      </c>
      <c r="N1823" s="5">
        <v>152.99</v>
      </c>
      <c r="O1823" s="6">
        <v>0.15</v>
      </c>
      <c r="P1823" s="5">
        <v>77.12</v>
      </c>
      <c r="Q1823" s="5">
        <f t="shared" si="112"/>
        <v>520.16600000000005</v>
      </c>
      <c r="R1823" s="5">
        <f t="shared" si="113"/>
        <v>308.48</v>
      </c>
      <c r="S1823" s="5">
        <f t="shared" si="114"/>
        <v>211.68600000000004</v>
      </c>
      <c r="T1823" s="7">
        <f t="shared" si="115"/>
        <v>0.40695854784818697</v>
      </c>
    </row>
    <row r="1824" spans="1:20" ht="15.6">
      <c r="A1824" s="2">
        <v>2879</v>
      </c>
      <c r="B1824" s="3">
        <v>46270</v>
      </c>
      <c r="C1824" s="17">
        <f>YEAR(SalesDataTable[[#This Row],[Order Date]])</f>
        <v>2026</v>
      </c>
      <c r="D1824" s="19" t="str">
        <f>"Q"&amp;ROUNDUP(MONTH(SalesDataTable[[#This Row],[Order Date]])/3,0)</f>
        <v>Q3</v>
      </c>
      <c r="E1824" s="17">
        <f>MONTH(SalesDataTable[[#This Row],[Order Date]])</f>
        <v>9</v>
      </c>
      <c r="F1824" s="19" t="str">
        <f>TEXT(SalesDataTable[[#This Row],[Order Date]],"MMM")</f>
        <v>Sep</v>
      </c>
      <c r="G1824" s="4" t="s">
        <v>11</v>
      </c>
      <c r="H1824" s="4" t="s">
        <v>39</v>
      </c>
      <c r="I1824" s="4" t="s">
        <v>2</v>
      </c>
      <c r="J1824" s="4" t="s">
        <v>16</v>
      </c>
      <c r="K1824" s="4" t="s">
        <v>14</v>
      </c>
      <c r="L1824" s="4" t="s">
        <v>15</v>
      </c>
      <c r="M1824" s="8">
        <v>3</v>
      </c>
      <c r="N1824" s="5">
        <v>36.19</v>
      </c>
      <c r="O1824" s="6">
        <v>0.1</v>
      </c>
      <c r="P1824" s="5">
        <v>13.97</v>
      </c>
      <c r="Q1824" s="5">
        <f t="shared" si="112"/>
        <v>97.712999999999994</v>
      </c>
      <c r="R1824" s="5">
        <f t="shared" si="113"/>
        <v>41.910000000000004</v>
      </c>
      <c r="S1824" s="5">
        <f t="shared" si="114"/>
        <v>55.80299999999999</v>
      </c>
      <c r="T1824" s="7">
        <f t="shared" si="115"/>
        <v>0.57109084768659235</v>
      </c>
    </row>
    <row r="1825" spans="1:20" ht="15.6">
      <c r="A1825" s="2">
        <v>3353</v>
      </c>
      <c r="B1825" s="3">
        <v>46270</v>
      </c>
      <c r="C1825" s="17">
        <f>YEAR(SalesDataTable[[#This Row],[Order Date]])</f>
        <v>2026</v>
      </c>
      <c r="D1825" s="19" t="str">
        <f>"Q"&amp;ROUNDUP(MONTH(SalesDataTable[[#This Row],[Order Date]])/3,0)</f>
        <v>Q3</v>
      </c>
      <c r="E1825" s="17">
        <f>MONTH(SalesDataTable[[#This Row],[Order Date]])</f>
        <v>9</v>
      </c>
      <c r="F1825" s="19" t="str">
        <f>TEXT(SalesDataTable[[#This Row],[Order Date]],"MMM")</f>
        <v>Sep</v>
      </c>
      <c r="G1825" s="4" t="s">
        <v>11</v>
      </c>
      <c r="H1825" s="4" t="s">
        <v>52</v>
      </c>
      <c r="I1825" s="4" t="s">
        <v>19</v>
      </c>
      <c r="J1825" s="4" t="s">
        <v>13</v>
      </c>
      <c r="K1825" s="4" t="s">
        <v>9</v>
      </c>
      <c r="L1825" s="4" t="s">
        <v>17</v>
      </c>
      <c r="M1825" s="8">
        <v>2</v>
      </c>
      <c r="N1825" s="5">
        <v>142.44</v>
      </c>
      <c r="O1825" s="6">
        <v>0</v>
      </c>
      <c r="P1825" s="5">
        <v>77.33</v>
      </c>
      <c r="Q1825" s="5">
        <f t="shared" si="112"/>
        <v>284.88</v>
      </c>
      <c r="R1825" s="5">
        <f t="shared" si="113"/>
        <v>154.66</v>
      </c>
      <c r="S1825" s="5">
        <f t="shared" si="114"/>
        <v>130.22</v>
      </c>
      <c r="T1825" s="7">
        <f t="shared" si="115"/>
        <v>0.45710474585790506</v>
      </c>
    </row>
    <row r="1826" spans="1:20" ht="15.6">
      <c r="A1826" s="2">
        <v>3514</v>
      </c>
      <c r="B1826" s="3">
        <v>46270</v>
      </c>
      <c r="C1826" s="17">
        <f>YEAR(SalesDataTable[[#This Row],[Order Date]])</f>
        <v>2026</v>
      </c>
      <c r="D1826" s="19" t="str">
        <f>"Q"&amp;ROUNDUP(MONTH(SalesDataTable[[#This Row],[Order Date]])/3,0)</f>
        <v>Q3</v>
      </c>
      <c r="E1826" s="17">
        <f>MONTH(SalesDataTable[[#This Row],[Order Date]])</f>
        <v>9</v>
      </c>
      <c r="F1826" s="19" t="str">
        <f>TEXT(SalesDataTable[[#This Row],[Order Date]],"MMM")</f>
        <v>Sep</v>
      </c>
      <c r="G1826" s="4" t="s">
        <v>6</v>
      </c>
      <c r="H1826" s="4" t="s">
        <v>27</v>
      </c>
      <c r="I1826" s="4" t="s">
        <v>2</v>
      </c>
      <c r="J1826" s="4" t="s">
        <v>13</v>
      </c>
      <c r="K1826" s="4" t="s">
        <v>14</v>
      </c>
      <c r="L1826" s="4" t="s">
        <v>44</v>
      </c>
      <c r="M1826" s="8">
        <v>2</v>
      </c>
      <c r="N1826" s="5">
        <v>133.81</v>
      </c>
      <c r="O1826" s="6">
        <v>0</v>
      </c>
      <c r="P1826" s="5">
        <v>66.78</v>
      </c>
      <c r="Q1826" s="5">
        <f t="shared" si="112"/>
        <v>267.62</v>
      </c>
      <c r="R1826" s="5">
        <f t="shared" si="113"/>
        <v>133.56</v>
      </c>
      <c r="S1826" s="5">
        <f t="shared" si="114"/>
        <v>134.06</v>
      </c>
      <c r="T1826" s="7">
        <f t="shared" si="115"/>
        <v>0.5009341603766535</v>
      </c>
    </row>
    <row r="1827" spans="1:20" ht="15.6">
      <c r="A1827" s="2">
        <v>3964</v>
      </c>
      <c r="B1827" s="3">
        <v>46270</v>
      </c>
      <c r="C1827" s="17">
        <f>YEAR(SalesDataTable[[#This Row],[Order Date]])</f>
        <v>2026</v>
      </c>
      <c r="D1827" s="19" t="str">
        <f>"Q"&amp;ROUNDUP(MONTH(SalesDataTable[[#This Row],[Order Date]])/3,0)</f>
        <v>Q3</v>
      </c>
      <c r="E1827" s="17">
        <f>MONTH(SalesDataTable[[#This Row],[Order Date]])</f>
        <v>9</v>
      </c>
      <c r="F1827" s="19" t="str">
        <f>TEXT(SalesDataTable[[#This Row],[Order Date]],"MMM")</f>
        <v>Sep</v>
      </c>
      <c r="G1827" s="4" t="s">
        <v>6</v>
      </c>
      <c r="H1827" s="4" t="s">
        <v>43</v>
      </c>
      <c r="I1827" s="4" t="s">
        <v>19</v>
      </c>
      <c r="J1827" s="4" t="s">
        <v>13</v>
      </c>
      <c r="K1827" s="4" t="s">
        <v>34</v>
      </c>
      <c r="L1827" s="4" t="s">
        <v>35</v>
      </c>
      <c r="M1827" s="8">
        <v>2</v>
      </c>
      <c r="N1827" s="5">
        <v>40.49</v>
      </c>
      <c r="O1827" s="6">
        <v>0.15</v>
      </c>
      <c r="P1827" s="5">
        <v>14.32</v>
      </c>
      <c r="Q1827" s="5">
        <f t="shared" si="112"/>
        <v>68.832999999999998</v>
      </c>
      <c r="R1827" s="5">
        <f t="shared" si="113"/>
        <v>28.64</v>
      </c>
      <c r="S1827" s="5">
        <f t="shared" si="114"/>
        <v>40.192999999999998</v>
      </c>
      <c r="T1827" s="7">
        <f t="shared" si="115"/>
        <v>0.58392050324698908</v>
      </c>
    </row>
    <row r="1828" spans="1:20" ht="15.6">
      <c r="A1828" s="2">
        <v>4599</v>
      </c>
      <c r="B1828" s="3">
        <v>46270</v>
      </c>
      <c r="C1828" s="17">
        <f>YEAR(SalesDataTable[[#This Row],[Order Date]])</f>
        <v>2026</v>
      </c>
      <c r="D1828" s="19" t="str">
        <f>"Q"&amp;ROUNDUP(MONTH(SalesDataTable[[#This Row],[Order Date]])/3,0)</f>
        <v>Q3</v>
      </c>
      <c r="E1828" s="17">
        <f>MONTH(SalesDataTable[[#This Row],[Order Date]])</f>
        <v>9</v>
      </c>
      <c r="F1828" s="19" t="str">
        <f>TEXT(SalesDataTable[[#This Row],[Order Date]],"MMM")</f>
        <v>Sep</v>
      </c>
      <c r="G1828" s="4" t="s">
        <v>11</v>
      </c>
      <c r="H1828" s="4" t="s">
        <v>12</v>
      </c>
      <c r="I1828" s="4" t="s">
        <v>2</v>
      </c>
      <c r="J1828" s="4" t="s">
        <v>16</v>
      </c>
      <c r="K1828" s="4" t="s">
        <v>23</v>
      </c>
      <c r="L1828" s="4" t="s">
        <v>29</v>
      </c>
      <c r="M1828" s="8">
        <v>4</v>
      </c>
      <c r="N1828" s="5">
        <v>198.1</v>
      </c>
      <c r="O1828" s="6">
        <v>0</v>
      </c>
      <c r="P1828" s="5">
        <v>101.61</v>
      </c>
      <c r="Q1828" s="5">
        <f t="shared" si="112"/>
        <v>792.4</v>
      </c>
      <c r="R1828" s="5">
        <f t="shared" si="113"/>
        <v>406.44</v>
      </c>
      <c r="S1828" s="5">
        <f t="shared" si="114"/>
        <v>385.96</v>
      </c>
      <c r="T1828" s="7">
        <f t="shared" si="115"/>
        <v>0.48707723372034323</v>
      </c>
    </row>
    <row r="1829" spans="1:20" ht="15.6">
      <c r="A1829" s="2">
        <v>5030</v>
      </c>
      <c r="B1829" s="3">
        <v>46270</v>
      </c>
      <c r="C1829" s="17">
        <f>YEAR(SalesDataTable[[#This Row],[Order Date]])</f>
        <v>2026</v>
      </c>
      <c r="D1829" s="19" t="str">
        <f>"Q"&amp;ROUNDUP(MONTH(SalesDataTable[[#This Row],[Order Date]])/3,0)</f>
        <v>Q3</v>
      </c>
      <c r="E1829" s="17">
        <f>MONTH(SalesDataTable[[#This Row],[Order Date]])</f>
        <v>9</v>
      </c>
      <c r="F1829" s="19" t="str">
        <f>TEXT(SalesDataTable[[#This Row],[Order Date]],"MMM")</f>
        <v>Sep</v>
      </c>
      <c r="G1829" s="4" t="s">
        <v>6</v>
      </c>
      <c r="H1829" s="4" t="s">
        <v>43</v>
      </c>
      <c r="I1829" s="4" t="s">
        <v>19</v>
      </c>
      <c r="J1829" s="4" t="s">
        <v>13</v>
      </c>
      <c r="K1829" s="4" t="s">
        <v>4</v>
      </c>
      <c r="L1829" s="4" t="s">
        <v>5</v>
      </c>
      <c r="M1829" s="8">
        <v>1</v>
      </c>
      <c r="N1829" s="5">
        <v>83.73</v>
      </c>
      <c r="O1829" s="6">
        <v>0.15</v>
      </c>
      <c r="P1829" s="5">
        <v>43.34</v>
      </c>
      <c r="Q1829" s="5">
        <f t="shared" si="112"/>
        <v>71.170500000000004</v>
      </c>
      <c r="R1829" s="5">
        <f t="shared" si="113"/>
        <v>43.34</v>
      </c>
      <c r="S1829" s="5">
        <f t="shared" si="114"/>
        <v>27.830500000000001</v>
      </c>
      <c r="T1829" s="7">
        <f t="shared" si="115"/>
        <v>0.39103982689457006</v>
      </c>
    </row>
    <row r="1830" spans="1:20" ht="15.6">
      <c r="A1830" s="2">
        <v>1593</v>
      </c>
      <c r="B1830" s="3">
        <v>46271</v>
      </c>
      <c r="C1830" s="17">
        <f>YEAR(SalesDataTable[[#This Row],[Order Date]])</f>
        <v>2026</v>
      </c>
      <c r="D1830" s="19" t="str">
        <f>"Q"&amp;ROUNDUP(MONTH(SalesDataTable[[#This Row],[Order Date]])/3,0)</f>
        <v>Q3</v>
      </c>
      <c r="E1830" s="17">
        <f>MONTH(SalesDataTable[[#This Row],[Order Date]])</f>
        <v>9</v>
      </c>
      <c r="F1830" s="19" t="str">
        <f>TEXT(SalesDataTable[[#This Row],[Order Date]],"MMM")</f>
        <v>Sep</v>
      </c>
      <c r="G1830" s="4" t="s">
        <v>6</v>
      </c>
      <c r="H1830" s="4" t="s">
        <v>49</v>
      </c>
      <c r="I1830" s="4" t="s">
        <v>19</v>
      </c>
      <c r="J1830" s="4" t="s">
        <v>13</v>
      </c>
      <c r="K1830" s="4" t="s">
        <v>23</v>
      </c>
      <c r="L1830" s="4" t="s">
        <v>29</v>
      </c>
      <c r="M1830" s="8">
        <v>2</v>
      </c>
      <c r="N1830" s="5">
        <v>194.92</v>
      </c>
      <c r="O1830" s="6">
        <v>0</v>
      </c>
      <c r="P1830" s="5">
        <v>102.66</v>
      </c>
      <c r="Q1830" s="5">
        <f t="shared" si="112"/>
        <v>389.84</v>
      </c>
      <c r="R1830" s="5">
        <f t="shared" si="113"/>
        <v>205.32</v>
      </c>
      <c r="S1830" s="5">
        <f t="shared" si="114"/>
        <v>184.51999999999998</v>
      </c>
      <c r="T1830" s="7">
        <f t="shared" si="115"/>
        <v>0.47332238867227577</v>
      </c>
    </row>
    <row r="1831" spans="1:20" ht="15.6">
      <c r="A1831" s="2">
        <v>1818</v>
      </c>
      <c r="B1831" s="3">
        <v>46271</v>
      </c>
      <c r="C1831" s="17">
        <f>YEAR(SalesDataTable[[#This Row],[Order Date]])</f>
        <v>2026</v>
      </c>
      <c r="D1831" s="19" t="str">
        <f>"Q"&amp;ROUNDUP(MONTH(SalesDataTable[[#This Row],[Order Date]])/3,0)</f>
        <v>Q3</v>
      </c>
      <c r="E1831" s="17">
        <f>MONTH(SalesDataTable[[#This Row],[Order Date]])</f>
        <v>9</v>
      </c>
      <c r="F1831" s="19" t="str">
        <f>TEXT(SalesDataTable[[#This Row],[Order Date]],"MMM")</f>
        <v>Sep</v>
      </c>
      <c r="G1831" s="4" t="s">
        <v>6</v>
      </c>
      <c r="H1831" s="4" t="s">
        <v>43</v>
      </c>
      <c r="I1831" s="4" t="s">
        <v>19</v>
      </c>
      <c r="J1831" s="4" t="s">
        <v>13</v>
      </c>
      <c r="K1831" s="4" t="s">
        <v>14</v>
      </c>
      <c r="L1831" s="4" t="s">
        <v>48</v>
      </c>
      <c r="M1831" s="8">
        <v>1</v>
      </c>
      <c r="N1831" s="5">
        <v>161.03</v>
      </c>
      <c r="O1831" s="6">
        <v>0</v>
      </c>
      <c r="P1831" s="5">
        <v>89.86</v>
      </c>
      <c r="Q1831" s="5">
        <f t="shared" si="112"/>
        <v>161.03</v>
      </c>
      <c r="R1831" s="5">
        <f t="shared" si="113"/>
        <v>89.86</v>
      </c>
      <c r="S1831" s="5">
        <f t="shared" si="114"/>
        <v>71.17</v>
      </c>
      <c r="T1831" s="7">
        <f t="shared" si="115"/>
        <v>0.44196733527914056</v>
      </c>
    </row>
    <row r="1832" spans="1:20" ht="15.6">
      <c r="A1832" s="2">
        <v>2370</v>
      </c>
      <c r="B1832" s="3">
        <v>46271</v>
      </c>
      <c r="C1832" s="17">
        <f>YEAR(SalesDataTable[[#This Row],[Order Date]])</f>
        <v>2026</v>
      </c>
      <c r="D1832" s="19" t="str">
        <f>"Q"&amp;ROUNDUP(MONTH(SalesDataTable[[#This Row],[Order Date]])/3,0)</f>
        <v>Q3</v>
      </c>
      <c r="E1832" s="17">
        <f>MONTH(SalesDataTable[[#This Row],[Order Date]])</f>
        <v>9</v>
      </c>
      <c r="F1832" s="19" t="str">
        <f>TEXT(SalesDataTable[[#This Row],[Order Date]],"MMM")</f>
        <v>Sep</v>
      </c>
      <c r="G1832" s="4" t="s">
        <v>20</v>
      </c>
      <c r="H1832" s="4" t="s">
        <v>21</v>
      </c>
      <c r="I1832" s="4" t="s">
        <v>28</v>
      </c>
      <c r="J1832" s="4" t="s">
        <v>13</v>
      </c>
      <c r="K1832" s="4" t="s">
        <v>34</v>
      </c>
      <c r="L1832" s="4" t="s">
        <v>42</v>
      </c>
      <c r="M1832" s="8">
        <v>1</v>
      </c>
      <c r="N1832" s="5">
        <v>35.68</v>
      </c>
      <c r="O1832" s="6">
        <v>0.05</v>
      </c>
      <c r="P1832" s="5">
        <v>13.76</v>
      </c>
      <c r="Q1832" s="5">
        <f t="shared" si="112"/>
        <v>33.896000000000001</v>
      </c>
      <c r="R1832" s="5">
        <f t="shared" si="113"/>
        <v>13.76</v>
      </c>
      <c r="S1832" s="5">
        <f t="shared" si="114"/>
        <v>20.136000000000003</v>
      </c>
      <c r="T1832" s="7">
        <f t="shared" si="115"/>
        <v>0.59405239556289835</v>
      </c>
    </row>
    <row r="1833" spans="1:20" ht="15.6">
      <c r="A1833" s="2">
        <v>2726</v>
      </c>
      <c r="B1833" s="3">
        <v>46271</v>
      </c>
      <c r="C1833" s="17">
        <f>YEAR(SalesDataTable[[#This Row],[Order Date]])</f>
        <v>2026</v>
      </c>
      <c r="D1833" s="19" t="str">
        <f>"Q"&amp;ROUNDUP(MONTH(SalesDataTable[[#This Row],[Order Date]])/3,0)</f>
        <v>Q3</v>
      </c>
      <c r="E1833" s="17">
        <f>MONTH(SalesDataTable[[#This Row],[Order Date]])</f>
        <v>9</v>
      </c>
      <c r="F1833" s="19" t="str">
        <f>TEXT(SalesDataTable[[#This Row],[Order Date]],"MMM")</f>
        <v>Sep</v>
      </c>
      <c r="G1833" s="4" t="s">
        <v>6</v>
      </c>
      <c r="H1833" s="4" t="s">
        <v>27</v>
      </c>
      <c r="I1833" s="4" t="s">
        <v>2</v>
      </c>
      <c r="J1833" s="4" t="s">
        <v>13</v>
      </c>
      <c r="K1833" s="4" t="s">
        <v>4</v>
      </c>
      <c r="L1833" s="4" t="s">
        <v>26</v>
      </c>
      <c r="M1833" s="8">
        <v>1</v>
      </c>
      <c r="N1833" s="5">
        <v>39.68</v>
      </c>
      <c r="O1833" s="6">
        <v>0.05</v>
      </c>
      <c r="P1833" s="5">
        <v>16.63</v>
      </c>
      <c r="Q1833" s="5">
        <f t="shared" si="112"/>
        <v>37.695999999999998</v>
      </c>
      <c r="R1833" s="5">
        <f t="shared" si="113"/>
        <v>16.63</v>
      </c>
      <c r="S1833" s="5">
        <f t="shared" si="114"/>
        <v>21.065999999999999</v>
      </c>
      <c r="T1833" s="7">
        <f t="shared" si="115"/>
        <v>0.55883913412563668</v>
      </c>
    </row>
    <row r="1834" spans="1:20" ht="15.6">
      <c r="A1834" s="2">
        <v>2755</v>
      </c>
      <c r="B1834" s="3">
        <v>46271</v>
      </c>
      <c r="C1834" s="17">
        <f>YEAR(SalesDataTable[[#This Row],[Order Date]])</f>
        <v>2026</v>
      </c>
      <c r="D1834" s="19" t="str">
        <f>"Q"&amp;ROUNDUP(MONTH(SalesDataTable[[#This Row],[Order Date]])/3,0)</f>
        <v>Q3</v>
      </c>
      <c r="E1834" s="17">
        <f>MONTH(SalesDataTable[[#This Row],[Order Date]])</f>
        <v>9</v>
      </c>
      <c r="F1834" s="19" t="str">
        <f>TEXT(SalesDataTable[[#This Row],[Order Date]],"MMM")</f>
        <v>Sep</v>
      </c>
      <c r="G1834" s="4" t="s">
        <v>11</v>
      </c>
      <c r="H1834" s="4" t="s">
        <v>39</v>
      </c>
      <c r="I1834" s="4" t="s">
        <v>2</v>
      </c>
      <c r="J1834" s="4" t="s">
        <v>13</v>
      </c>
      <c r="K1834" s="4" t="s">
        <v>9</v>
      </c>
      <c r="L1834" s="4" t="s">
        <v>17</v>
      </c>
      <c r="M1834" s="8">
        <v>3</v>
      </c>
      <c r="N1834" s="5">
        <v>146.22</v>
      </c>
      <c r="O1834" s="6">
        <v>0</v>
      </c>
      <c r="P1834" s="5">
        <v>80.13</v>
      </c>
      <c r="Q1834" s="5">
        <f t="shared" si="112"/>
        <v>438.65999999999997</v>
      </c>
      <c r="R1834" s="5">
        <f t="shared" si="113"/>
        <v>240.39</v>
      </c>
      <c r="S1834" s="5">
        <f t="shared" si="114"/>
        <v>198.26999999999998</v>
      </c>
      <c r="T1834" s="7">
        <f t="shared" si="115"/>
        <v>0.4519901518260156</v>
      </c>
    </row>
    <row r="1835" spans="1:20" ht="15.6">
      <c r="A1835" s="2">
        <v>3187</v>
      </c>
      <c r="B1835" s="3">
        <v>46271</v>
      </c>
      <c r="C1835" s="17">
        <f>YEAR(SalesDataTable[[#This Row],[Order Date]])</f>
        <v>2026</v>
      </c>
      <c r="D1835" s="19" t="str">
        <f>"Q"&amp;ROUNDUP(MONTH(SalesDataTable[[#This Row],[Order Date]])/3,0)</f>
        <v>Q3</v>
      </c>
      <c r="E1835" s="17">
        <f>MONTH(SalesDataTable[[#This Row],[Order Date]])</f>
        <v>9</v>
      </c>
      <c r="F1835" s="19" t="str">
        <f>TEXT(SalesDataTable[[#This Row],[Order Date]],"MMM")</f>
        <v>Sep</v>
      </c>
      <c r="G1835" s="4" t="s">
        <v>20</v>
      </c>
      <c r="H1835" s="4" t="s">
        <v>31</v>
      </c>
      <c r="I1835" s="4" t="s">
        <v>19</v>
      </c>
      <c r="J1835" s="4" t="s">
        <v>3</v>
      </c>
      <c r="K1835" s="4" t="s">
        <v>9</v>
      </c>
      <c r="L1835" s="4" t="s">
        <v>46</v>
      </c>
      <c r="M1835" s="8">
        <v>1</v>
      </c>
      <c r="N1835" s="5">
        <v>71.680000000000007</v>
      </c>
      <c r="O1835" s="6">
        <v>0</v>
      </c>
      <c r="P1835" s="5">
        <v>31.87</v>
      </c>
      <c r="Q1835" s="5">
        <f t="shared" si="112"/>
        <v>71.680000000000007</v>
      </c>
      <c r="R1835" s="5">
        <f t="shared" si="113"/>
        <v>31.87</v>
      </c>
      <c r="S1835" s="5">
        <f t="shared" si="114"/>
        <v>39.81</v>
      </c>
      <c r="T1835" s="7">
        <f t="shared" si="115"/>
        <v>0.5553850446428571</v>
      </c>
    </row>
    <row r="1836" spans="1:20" ht="15.6">
      <c r="A1836" s="2">
        <v>3471</v>
      </c>
      <c r="B1836" s="3">
        <v>46271</v>
      </c>
      <c r="C1836" s="17">
        <f>YEAR(SalesDataTable[[#This Row],[Order Date]])</f>
        <v>2026</v>
      </c>
      <c r="D1836" s="19" t="str">
        <f>"Q"&amp;ROUNDUP(MONTH(SalesDataTable[[#This Row],[Order Date]])/3,0)</f>
        <v>Q3</v>
      </c>
      <c r="E1836" s="17">
        <f>MONTH(SalesDataTable[[#This Row],[Order Date]])</f>
        <v>9</v>
      </c>
      <c r="F1836" s="19" t="str">
        <f>TEXT(SalesDataTable[[#This Row],[Order Date]],"MMM")</f>
        <v>Sep</v>
      </c>
      <c r="G1836" s="4" t="s">
        <v>11</v>
      </c>
      <c r="H1836" s="4" t="s">
        <v>39</v>
      </c>
      <c r="I1836" s="4" t="s">
        <v>28</v>
      </c>
      <c r="J1836" s="4" t="s">
        <v>13</v>
      </c>
      <c r="K1836" s="4" t="s">
        <v>34</v>
      </c>
      <c r="L1836" s="4" t="s">
        <v>45</v>
      </c>
      <c r="M1836" s="8">
        <v>2</v>
      </c>
      <c r="N1836" s="5">
        <v>51.77</v>
      </c>
      <c r="O1836" s="6">
        <v>0</v>
      </c>
      <c r="P1836" s="5">
        <v>21.46</v>
      </c>
      <c r="Q1836" s="5">
        <f t="shared" si="112"/>
        <v>103.54</v>
      </c>
      <c r="R1836" s="5">
        <f t="shared" si="113"/>
        <v>42.92</v>
      </c>
      <c r="S1836" s="5">
        <f t="shared" si="114"/>
        <v>60.620000000000005</v>
      </c>
      <c r="T1836" s="7">
        <f t="shared" si="115"/>
        <v>0.58547421286459345</v>
      </c>
    </row>
    <row r="1837" spans="1:20" ht="15.6">
      <c r="A1837" s="2">
        <v>3529</v>
      </c>
      <c r="B1837" s="3">
        <v>46271</v>
      </c>
      <c r="C1837" s="17">
        <f>YEAR(SalesDataTable[[#This Row],[Order Date]])</f>
        <v>2026</v>
      </c>
      <c r="D1837" s="19" t="str">
        <f>"Q"&amp;ROUNDUP(MONTH(SalesDataTable[[#This Row],[Order Date]])/3,0)</f>
        <v>Q3</v>
      </c>
      <c r="E1837" s="17">
        <f>MONTH(SalesDataTable[[#This Row],[Order Date]])</f>
        <v>9</v>
      </c>
      <c r="F1837" s="19" t="str">
        <f>TEXT(SalesDataTable[[#This Row],[Order Date]],"MMM")</f>
        <v>Sep</v>
      </c>
      <c r="G1837" s="4" t="s">
        <v>11</v>
      </c>
      <c r="H1837" s="4" t="s">
        <v>25</v>
      </c>
      <c r="I1837" s="4" t="s">
        <v>8</v>
      </c>
      <c r="J1837" s="4" t="s">
        <v>3</v>
      </c>
      <c r="K1837" s="4" t="s">
        <v>34</v>
      </c>
      <c r="L1837" s="4" t="s">
        <v>35</v>
      </c>
      <c r="M1837" s="8">
        <v>4</v>
      </c>
      <c r="N1837" s="5">
        <v>39.4</v>
      </c>
      <c r="O1837" s="6">
        <v>0.15</v>
      </c>
      <c r="P1837" s="5">
        <v>14.95</v>
      </c>
      <c r="Q1837" s="5">
        <f t="shared" si="112"/>
        <v>133.95999999999998</v>
      </c>
      <c r="R1837" s="5">
        <f t="shared" si="113"/>
        <v>59.8</v>
      </c>
      <c r="S1837" s="5">
        <f t="shared" si="114"/>
        <v>74.159999999999982</v>
      </c>
      <c r="T1837" s="7">
        <f t="shared" si="115"/>
        <v>0.55359808898178553</v>
      </c>
    </row>
    <row r="1838" spans="1:20" ht="15.6">
      <c r="A1838" s="2">
        <v>3549</v>
      </c>
      <c r="B1838" s="3">
        <v>46271</v>
      </c>
      <c r="C1838" s="17">
        <f>YEAR(SalesDataTable[[#This Row],[Order Date]])</f>
        <v>2026</v>
      </c>
      <c r="D1838" s="19" t="str">
        <f>"Q"&amp;ROUNDUP(MONTH(SalesDataTable[[#This Row],[Order Date]])/3,0)</f>
        <v>Q3</v>
      </c>
      <c r="E1838" s="17">
        <f>MONTH(SalesDataTable[[#This Row],[Order Date]])</f>
        <v>9</v>
      </c>
      <c r="F1838" s="19" t="str">
        <f>TEXT(SalesDataTable[[#This Row],[Order Date]],"MMM")</f>
        <v>Sep</v>
      </c>
      <c r="G1838" s="4" t="s">
        <v>20</v>
      </c>
      <c r="H1838" s="4" t="s">
        <v>33</v>
      </c>
      <c r="I1838" s="4" t="s">
        <v>2</v>
      </c>
      <c r="J1838" s="4" t="s">
        <v>13</v>
      </c>
      <c r="K1838" s="4" t="s">
        <v>14</v>
      </c>
      <c r="L1838" s="4" t="s">
        <v>32</v>
      </c>
      <c r="M1838" s="8">
        <v>1</v>
      </c>
      <c r="N1838" s="5">
        <v>47.17</v>
      </c>
      <c r="O1838" s="6">
        <v>0</v>
      </c>
      <c r="P1838" s="5">
        <v>18.64</v>
      </c>
      <c r="Q1838" s="5">
        <f t="shared" si="112"/>
        <v>47.17</v>
      </c>
      <c r="R1838" s="5">
        <f t="shared" si="113"/>
        <v>18.64</v>
      </c>
      <c r="S1838" s="5">
        <f t="shared" si="114"/>
        <v>28.53</v>
      </c>
      <c r="T1838" s="7">
        <f t="shared" si="115"/>
        <v>0.60483358066567738</v>
      </c>
    </row>
    <row r="1839" spans="1:20" ht="15.6">
      <c r="A1839" s="2">
        <v>4003</v>
      </c>
      <c r="B1839" s="3">
        <v>46271</v>
      </c>
      <c r="C1839" s="17">
        <f>YEAR(SalesDataTable[[#This Row],[Order Date]])</f>
        <v>2026</v>
      </c>
      <c r="D1839" s="19" t="str">
        <f>"Q"&amp;ROUNDUP(MONTH(SalesDataTable[[#This Row],[Order Date]])/3,0)</f>
        <v>Q3</v>
      </c>
      <c r="E1839" s="17">
        <f>MONTH(SalesDataTable[[#This Row],[Order Date]])</f>
        <v>9</v>
      </c>
      <c r="F1839" s="19" t="str">
        <f>TEXT(SalesDataTable[[#This Row],[Order Date]],"MMM")</f>
        <v>Sep</v>
      </c>
      <c r="G1839" s="4" t="s">
        <v>20</v>
      </c>
      <c r="H1839" s="4" t="s">
        <v>21</v>
      </c>
      <c r="I1839" s="4" t="s">
        <v>28</v>
      </c>
      <c r="J1839" s="4" t="s">
        <v>3</v>
      </c>
      <c r="K1839" s="4" t="s">
        <v>34</v>
      </c>
      <c r="L1839" s="4" t="s">
        <v>45</v>
      </c>
      <c r="M1839" s="8">
        <v>2</v>
      </c>
      <c r="N1839" s="5">
        <v>50.41</v>
      </c>
      <c r="O1839" s="6">
        <v>0.1</v>
      </c>
      <c r="P1839" s="5">
        <v>22.05</v>
      </c>
      <c r="Q1839" s="5">
        <f t="shared" si="112"/>
        <v>90.738</v>
      </c>
      <c r="R1839" s="5">
        <f t="shared" si="113"/>
        <v>44.1</v>
      </c>
      <c r="S1839" s="5">
        <f t="shared" si="114"/>
        <v>46.637999999999998</v>
      </c>
      <c r="T1839" s="7">
        <f t="shared" si="115"/>
        <v>0.51398532037294187</v>
      </c>
    </row>
    <row r="1840" spans="1:20" ht="15.6">
      <c r="A1840" s="2">
        <v>4613</v>
      </c>
      <c r="B1840" s="3">
        <v>46271</v>
      </c>
      <c r="C1840" s="17">
        <f>YEAR(SalesDataTable[[#This Row],[Order Date]])</f>
        <v>2026</v>
      </c>
      <c r="D1840" s="19" t="str">
        <f>"Q"&amp;ROUNDUP(MONTH(SalesDataTable[[#This Row],[Order Date]])/3,0)</f>
        <v>Q3</v>
      </c>
      <c r="E1840" s="17">
        <f>MONTH(SalesDataTable[[#This Row],[Order Date]])</f>
        <v>9</v>
      </c>
      <c r="F1840" s="19" t="str">
        <f>TEXT(SalesDataTable[[#This Row],[Order Date]],"MMM")</f>
        <v>Sep</v>
      </c>
      <c r="G1840" s="4" t="s">
        <v>20</v>
      </c>
      <c r="H1840" s="4" t="s">
        <v>47</v>
      </c>
      <c r="I1840" s="4" t="s">
        <v>2</v>
      </c>
      <c r="J1840" s="4" t="s">
        <v>16</v>
      </c>
      <c r="K1840" s="4" t="s">
        <v>4</v>
      </c>
      <c r="L1840" s="4" t="s">
        <v>5</v>
      </c>
      <c r="M1840" s="8">
        <v>4</v>
      </c>
      <c r="N1840" s="5">
        <v>80.38</v>
      </c>
      <c r="O1840" s="6">
        <v>0.1</v>
      </c>
      <c r="P1840" s="5">
        <v>42.55</v>
      </c>
      <c r="Q1840" s="5">
        <f t="shared" si="112"/>
        <v>289.36799999999999</v>
      </c>
      <c r="R1840" s="5">
        <f t="shared" si="113"/>
        <v>170.2</v>
      </c>
      <c r="S1840" s="5">
        <f t="shared" si="114"/>
        <v>119.16800000000001</v>
      </c>
      <c r="T1840" s="7">
        <f t="shared" si="115"/>
        <v>0.41182162505874875</v>
      </c>
    </row>
    <row r="1841" spans="1:20" ht="15.6">
      <c r="A1841" s="2">
        <v>75</v>
      </c>
      <c r="B1841" s="3">
        <v>46272</v>
      </c>
      <c r="C1841" s="17">
        <f>YEAR(SalesDataTable[[#This Row],[Order Date]])</f>
        <v>2026</v>
      </c>
      <c r="D1841" s="19" t="str">
        <f>"Q"&amp;ROUNDUP(MONTH(SalesDataTable[[#This Row],[Order Date]])/3,0)</f>
        <v>Q3</v>
      </c>
      <c r="E1841" s="17">
        <f>MONTH(SalesDataTable[[#This Row],[Order Date]])</f>
        <v>9</v>
      </c>
      <c r="F1841" s="19" t="str">
        <f>TEXT(SalesDataTable[[#This Row],[Order Date]],"MMM")</f>
        <v>Sep</v>
      </c>
      <c r="G1841" s="4" t="s">
        <v>0</v>
      </c>
      <c r="H1841" s="4" t="s">
        <v>1</v>
      </c>
      <c r="I1841" s="4" t="s">
        <v>2</v>
      </c>
      <c r="J1841" s="4" t="s">
        <v>16</v>
      </c>
      <c r="K1841" s="4" t="s">
        <v>34</v>
      </c>
      <c r="L1841" s="4" t="s">
        <v>35</v>
      </c>
      <c r="M1841" s="8">
        <v>2</v>
      </c>
      <c r="N1841" s="5">
        <v>40.78</v>
      </c>
      <c r="O1841" s="6">
        <v>0</v>
      </c>
      <c r="P1841" s="5">
        <v>15.04</v>
      </c>
      <c r="Q1841" s="5">
        <f t="shared" si="112"/>
        <v>81.56</v>
      </c>
      <c r="R1841" s="5">
        <f t="shared" si="113"/>
        <v>30.08</v>
      </c>
      <c r="S1841" s="5">
        <f t="shared" si="114"/>
        <v>51.480000000000004</v>
      </c>
      <c r="T1841" s="7">
        <f t="shared" si="115"/>
        <v>0.63119176066699367</v>
      </c>
    </row>
    <row r="1842" spans="1:20" ht="15.6">
      <c r="A1842" s="2">
        <v>601</v>
      </c>
      <c r="B1842" s="3">
        <v>46272</v>
      </c>
      <c r="C1842" s="17">
        <f>YEAR(SalesDataTable[[#This Row],[Order Date]])</f>
        <v>2026</v>
      </c>
      <c r="D1842" s="19" t="str">
        <f>"Q"&amp;ROUNDUP(MONTH(SalesDataTable[[#This Row],[Order Date]])/3,0)</f>
        <v>Q3</v>
      </c>
      <c r="E1842" s="17">
        <f>MONTH(SalesDataTable[[#This Row],[Order Date]])</f>
        <v>9</v>
      </c>
      <c r="F1842" s="19" t="str">
        <f>TEXT(SalesDataTable[[#This Row],[Order Date]],"MMM")</f>
        <v>Sep</v>
      </c>
      <c r="G1842" s="4" t="s">
        <v>6</v>
      </c>
      <c r="H1842" s="4" t="s">
        <v>43</v>
      </c>
      <c r="I1842" s="4" t="s">
        <v>2</v>
      </c>
      <c r="J1842" s="4" t="s">
        <v>3</v>
      </c>
      <c r="K1842" s="4" t="s">
        <v>9</v>
      </c>
      <c r="L1842" s="4" t="s">
        <v>17</v>
      </c>
      <c r="M1842" s="8">
        <v>1</v>
      </c>
      <c r="N1842" s="5">
        <v>141.69</v>
      </c>
      <c r="O1842" s="6">
        <v>0</v>
      </c>
      <c r="P1842" s="5">
        <v>80.34</v>
      </c>
      <c r="Q1842" s="5">
        <f t="shared" si="112"/>
        <v>141.69</v>
      </c>
      <c r="R1842" s="5">
        <f t="shared" si="113"/>
        <v>80.34</v>
      </c>
      <c r="S1842" s="5">
        <f t="shared" si="114"/>
        <v>61.349999999999994</v>
      </c>
      <c r="T1842" s="7">
        <f t="shared" si="115"/>
        <v>0.43298750793986868</v>
      </c>
    </row>
    <row r="1843" spans="1:20" ht="15.6">
      <c r="A1843" s="2">
        <v>1617</v>
      </c>
      <c r="B1843" s="3">
        <v>46272</v>
      </c>
      <c r="C1843" s="17">
        <f>YEAR(SalesDataTable[[#This Row],[Order Date]])</f>
        <v>2026</v>
      </c>
      <c r="D1843" s="19" t="str">
        <f>"Q"&amp;ROUNDUP(MONTH(SalesDataTable[[#This Row],[Order Date]])/3,0)</f>
        <v>Q3</v>
      </c>
      <c r="E1843" s="17">
        <f>MONTH(SalesDataTable[[#This Row],[Order Date]])</f>
        <v>9</v>
      </c>
      <c r="F1843" s="19" t="str">
        <f>TEXT(SalesDataTable[[#This Row],[Order Date]],"MMM")</f>
        <v>Sep</v>
      </c>
      <c r="G1843" s="4" t="s">
        <v>20</v>
      </c>
      <c r="H1843" s="4" t="s">
        <v>33</v>
      </c>
      <c r="I1843" s="4" t="s">
        <v>2</v>
      </c>
      <c r="J1843" s="4" t="s">
        <v>13</v>
      </c>
      <c r="K1843" s="4" t="s">
        <v>23</v>
      </c>
      <c r="L1843" s="4" t="s">
        <v>40</v>
      </c>
      <c r="M1843" s="8">
        <v>1</v>
      </c>
      <c r="N1843" s="5">
        <v>83.28</v>
      </c>
      <c r="O1843" s="6">
        <v>0.1</v>
      </c>
      <c r="P1843" s="5">
        <v>39.75</v>
      </c>
      <c r="Q1843" s="5">
        <f t="shared" si="112"/>
        <v>74.951999999999998</v>
      </c>
      <c r="R1843" s="5">
        <f t="shared" si="113"/>
        <v>39.75</v>
      </c>
      <c r="S1843" s="5">
        <f t="shared" si="114"/>
        <v>35.201999999999998</v>
      </c>
      <c r="T1843" s="7">
        <f t="shared" si="115"/>
        <v>0.46966058277297468</v>
      </c>
    </row>
    <row r="1844" spans="1:20" ht="15.6">
      <c r="A1844" s="2">
        <v>2305</v>
      </c>
      <c r="B1844" s="3">
        <v>46272</v>
      </c>
      <c r="C1844" s="17">
        <f>YEAR(SalesDataTable[[#This Row],[Order Date]])</f>
        <v>2026</v>
      </c>
      <c r="D1844" s="19" t="str">
        <f>"Q"&amp;ROUNDUP(MONTH(SalesDataTable[[#This Row],[Order Date]])/3,0)</f>
        <v>Q3</v>
      </c>
      <c r="E1844" s="17">
        <f>MONTH(SalesDataTable[[#This Row],[Order Date]])</f>
        <v>9</v>
      </c>
      <c r="F1844" s="19" t="str">
        <f>TEXT(SalesDataTable[[#This Row],[Order Date]],"MMM")</f>
        <v>Sep</v>
      </c>
      <c r="G1844" s="4" t="s">
        <v>20</v>
      </c>
      <c r="H1844" s="4" t="s">
        <v>31</v>
      </c>
      <c r="I1844" s="4" t="s">
        <v>28</v>
      </c>
      <c r="J1844" s="4" t="s">
        <v>3</v>
      </c>
      <c r="K1844" s="4" t="s">
        <v>23</v>
      </c>
      <c r="L1844" s="4" t="s">
        <v>40</v>
      </c>
      <c r="M1844" s="8">
        <v>2</v>
      </c>
      <c r="N1844" s="5">
        <v>82.43</v>
      </c>
      <c r="O1844" s="6">
        <v>0</v>
      </c>
      <c r="P1844" s="5">
        <v>40.51</v>
      </c>
      <c r="Q1844" s="5">
        <f t="shared" si="112"/>
        <v>164.86</v>
      </c>
      <c r="R1844" s="5">
        <f t="shared" si="113"/>
        <v>81.02</v>
      </c>
      <c r="S1844" s="5">
        <f t="shared" si="114"/>
        <v>83.840000000000018</v>
      </c>
      <c r="T1844" s="7">
        <f t="shared" si="115"/>
        <v>0.50855271139148372</v>
      </c>
    </row>
    <row r="1845" spans="1:20" ht="15.6">
      <c r="A1845" s="2">
        <v>2344</v>
      </c>
      <c r="B1845" s="3">
        <v>46272</v>
      </c>
      <c r="C1845" s="17">
        <f>YEAR(SalesDataTable[[#This Row],[Order Date]])</f>
        <v>2026</v>
      </c>
      <c r="D1845" s="19" t="str">
        <f>"Q"&amp;ROUNDUP(MONTH(SalesDataTable[[#This Row],[Order Date]])/3,0)</f>
        <v>Q3</v>
      </c>
      <c r="E1845" s="17">
        <f>MONTH(SalesDataTable[[#This Row],[Order Date]])</f>
        <v>9</v>
      </c>
      <c r="F1845" s="19" t="str">
        <f>TEXT(SalesDataTable[[#This Row],[Order Date]],"MMM")</f>
        <v>Sep</v>
      </c>
      <c r="G1845" s="4" t="s">
        <v>0</v>
      </c>
      <c r="H1845" s="4" t="s">
        <v>50</v>
      </c>
      <c r="I1845" s="4" t="s">
        <v>28</v>
      </c>
      <c r="J1845" s="4" t="s">
        <v>13</v>
      </c>
      <c r="K1845" s="4" t="s">
        <v>34</v>
      </c>
      <c r="L1845" s="4" t="s">
        <v>42</v>
      </c>
      <c r="M1845" s="8">
        <v>4</v>
      </c>
      <c r="N1845" s="5">
        <v>36.380000000000003</v>
      </c>
      <c r="O1845" s="6">
        <v>0</v>
      </c>
      <c r="P1845" s="5">
        <v>14.16</v>
      </c>
      <c r="Q1845" s="5">
        <f t="shared" si="112"/>
        <v>145.52000000000001</v>
      </c>
      <c r="R1845" s="5">
        <f t="shared" si="113"/>
        <v>56.64</v>
      </c>
      <c r="S1845" s="5">
        <f t="shared" si="114"/>
        <v>88.88000000000001</v>
      </c>
      <c r="T1845" s="7">
        <f t="shared" si="115"/>
        <v>0.61077515118196812</v>
      </c>
    </row>
    <row r="1846" spans="1:20" ht="15.6">
      <c r="A1846" s="2">
        <v>2601</v>
      </c>
      <c r="B1846" s="3">
        <v>46272</v>
      </c>
      <c r="C1846" s="17">
        <f>YEAR(SalesDataTable[[#This Row],[Order Date]])</f>
        <v>2026</v>
      </c>
      <c r="D1846" s="19" t="str">
        <f>"Q"&amp;ROUNDUP(MONTH(SalesDataTable[[#This Row],[Order Date]])/3,0)</f>
        <v>Q3</v>
      </c>
      <c r="E1846" s="17">
        <f>MONTH(SalesDataTable[[#This Row],[Order Date]])</f>
        <v>9</v>
      </c>
      <c r="F1846" s="19" t="str">
        <f>TEXT(SalesDataTable[[#This Row],[Order Date]],"MMM")</f>
        <v>Sep</v>
      </c>
      <c r="G1846" s="4" t="s">
        <v>6</v>
      </c>
      <c r="H1846" s="4" t="s">
        <v>41</v>
      </c>
      <c r="I1846" s="4" t="s">
        <v>2</v>
      </c>
      <c r="J1846" s="4" t="s">
        <v>13</v>
      </c>
      <c r="K1846" s="4" t="s">
        <v>4</v>
      </c>
      <c r="L1846" s="4" t="s">
        <v>5</v>
      </c>
      <c r="M1846" s="8">
        <v>1</v>
      </c>
      <c r="N1846" s="5">
        <v>82.86</v>
      </c>
      <c r="O1846" s="6">
        <v>0</v>
      </c>
      <c r="P1846" s="5">
        <v>43.33</v>
      </c>
      <c r="Q1846" s="5">
        <f t="shared" si="112"/>
        <v>82.86</v>
      </c>
      <c r="R1846" s="5">
        <f t="shared" si="113"/>
        <v>43.33</v>
      </c>
      <c r="S1846" s="5">
        <f t="shared" si="114"/>
        <v>39.53</v>
      </c>
      <c r="T1846" s="7">
        <f t="shared" si="115"/>
        <v>0.47706975621530295</v>
      </c>
    </row>
    <row r="1847" spans="1:20" ht="15.6">
      <c r="A1847" s="2">
        <v>2831</v>
      </c>
      <c r="B1847" s="3">
        <v>46272</v>
      </c>
      <c r="C1847" s="17">
        <f>YEAR(SalesDataTable[[#This Row],[Order Date]])</f>
        <v>2026</v>
      </c>
      <c r="D1847" s="19" t="str">
        <f>"Q"&amp;ROUNDUP(MONTH(SalesDataTable[[#This Row],[Order Date]])/3,0)</f>
        <v>Q3</v>
      </c>
      <c r="E1847" s="17">
        <f>MONTH(SalesDataTable[[#This Row],[Order Date]])</f>
        <v>9</v>
      </c>
      <c r="F1847" s="19" t="str">
        <f>TEXT(SalesDataTable[[#This Row],[Order Date]],"MMM")</f>
        <v>Sep</v>
      </c>
      <c r="G1847" s="4" t="s">
        <v>0</v>
      </c>
      <c r="H1847" s="4" t="s">
        <v>36</v>
      </c>
      <c r="I1847" s="4" t="s">
        <v>2</v>
      </c>
      <c r="J1847" s="4" t="s">
        <v>13</v>
      </c>
      <c r="K1847" s="4" t="s">
        <v>14</v>
      </c>
      <c r="L1847" s="4" t="s">
        <v>32</v>
      </c>
      <c r="M1847" s="8">
        <v>1</v>
      </c>
      <c r="N1847" s="5">
        <v>46.44</v>
      </c>
      <c r="O1847" s="6">
        <v>0.05</v>
      </c>
      <c r="P1847" s="5">
        <v>17.88</v>
      </c>
      <c r="Q1847" s="5">
        <f t="shared" si="112"/>
        <v>44.117999999999995</v>
      </c>
      <c r="R1847" s="5">
        <f t="shared" si="113"/>
        <v>17.88</v>
      </c>
      <c r="S1847" s="5">
        <f t="shared" si="114"/>
        <v>26.237999999999996</v>
      </c>
      <c r="T1847" s="7">
        <f t="shared" si="115"/>
        <v>0.59472324221406225</v>
      </c>
    </row>
    <row r="1848" spans="1:20" ht="15.6">
      <c r="A1848" s="2">
        <v>2845</v>
      </c>
      <c r="B1848" s="3">
        <v>46272</v>
      </c>
      <c r="C1848" s="17">
        <f>YEAR(SalesDataTable[[#This Row],[Order Date]])</f>
        <v>2026</v>
      </c>
      <c r="D1848" s="19" t="str">
        <f>"Q"&amp;ROUNDUP(MONTH(SalesDataTable[[#This Row],[Order Date]])/3,0)</f>
        <v>Q3</v>
      </c>
      <c r="E1848" s="17">
        <f>MONTH(SalesDataTable[[#This Row],[Order Date]])</f>
        <v>9</v>
      </c>
      <c r="F1848" s="19" t="str">
        <f>TEXT(SalesDataTable[[#This Row],[Order Date]],"MMM")</f>
        <v>Sep</v>
      </c>
      <c r="G1848" s="4" t="s">
        <v>0</v>
      </c>
      <c r="H1848" s="4" t="s">
        <v>1</v>
      </c>
      <c r="I1848" s="4" t="s">
        <v>8</v>
      </c>
      <c r="J1848" s="4" t="s">
        <v>16</v>
      </c>
      <c r="K1848" s="4" t="s">
        <v>14</v>
      </c>
      <c r="L1848" s="4" t="s">
        <v>44</v>
      </c>
      <c r="M1848" s="8">
        <v>4</v>
      </c>
      <c r="N1848" s="5">
        <v>133.26</v>
      </c>
      <c r="O1848" s="6">
        <v>0.1</v>
      </c>
      <c r="P1848" s="5">
        <v>68.77</v>
      </c>
      <c r="Q1848" s="5">
        <f t="shared" si="112"/>
        <v>479.73599999999999</v>
      </c>
      <c r="R1848" s="5">
        <f t="shared" si="113"/>
        <v>275.08</v>
      </c>
      <c r="S1848" s="5">
        <f t="shared" si="114"/>
        <v>204.65600000000001</v>
      </c>
      <c r="T1848" s="7">
        <f t="shared" si="115"/>
        <v>0.42660129738022579</v>
      </c>
    </row>
    <row r="1849" spans="1:20" ht="15.6">
      <c r="A1849" s="2">
        <v>3679</v>
      </c>
      <c r="B1849" s="3">
        <v>46272</v>
      </c>
      <c r="C1849" s="17">
        <f>YEAR(SalesDataTable[[#This Row],[Order Date]])</f>
        <v>2026</v>
      </c>
      <c r="D1849" s="19" t="str">
        <f>"Q"&amp;ROUNDUP(MONTH(SalesDataTable[[#This Row],[Order Date]])/3,0)</f>
        <v>Q3</v>
      </c>
      <c r="E1849" s="17">
        <f>MONTH(SalesDataTable[[#This Row],[Order Date]])</f>
        <v>9</v>
      </c>
      <c r="F1849" s="19" t="str">
        <f>TEXT(SalesDataTable[[#This Row],[Order Date]],"MMM")</f>
        <v>Sep</v>
      </c>
      <c r="G1849" s="4" t="s">
        <v>6</v>
      </c>
      <c r="H1849" s="4" t="s">
        <v>43</v>
      </c>
      <c r="I1849" s="4" t="s">
        <v>28</v>
      </c>
      <c r="J1849" s="4" t="s">
        <v>13</v>
      </c>
      <c r="K1849" s="4" t="s">
        <v>9</v>
      </c>
      <c r="L1849" s="4" t="s">
        <v>17</v>
      </c>
      <c r="M1849" s="8">
        <v>1</v>
      </c>
      <c r="N1849" s="5">
        <v>147.36000000000001</v>
      </c>
      <c r="O1849" s="6">
        <v>0</v>
      </c>
      <c r="P1849" s="5">
        <v>81.599999999999994</v>
      </c>
      <c r="Q1849" s="5">
        <f t="shared" si="112"/>
        <v>147.36000000000001</v>
      </c>
      <c r="R1849" s="5">
        <f t="shared" si="113"/>
        <v>81.599999999999994</v>
      </c>
      <c r="S1849" s="5">
        <f t="shared" si="114"/>
        <v>65.760000000000019</v>
      </c>
      <c r="T1849" s="7">
        <f t="shared" si="115"/>
        <v>0.44625407166123787</v>
      </c>
    </row>
    <row r="1850" spans="1:20" ht="15.6">
      <c r="A1850" s="2">
        <v>3828</v>
      </c>
      <c r="B1850" s="3">
        <v>46272</v>
      </c>
      <c r="C1850" s="17">
        <f>YEAR(SalesDataTable[[#This Row],[Order Date]])</f>
        <v>2026</v>
      </c>
      <c r="D1850" s="19" t="str">
        <f>"Q"&amp;ROUNDUP(MONTH(SalesDataTable[[#This Row],[Order Date]])/3,0)</f>
        <v>Q3</v>
      </c>
      <c r="E1850" s="17">
        <f>MONTH(SalesDataTable[[#This Row],[Order Date]])</f>
        <v>9</v>
      </c>
      <c r="F1850" s="19" t="str">
        <f>TEXT(SalesDataTable[[#This Row],[Order Date]],"MMM")</f>
        <v>Sep</v>
      </c>
      <c r="G1850" s="4" t="s">
        <v>0</v>
      </c>
      <c r="H1850" s="4" t="s">
        <v>1</v>
      </c>
      <c r="I1850" s="4" t="s">
        <v>2</v>
      </c>
      <c r="J1850" s="4" t="s">
        <v>13</v>
      </c>
      <c r="K1850" s="4" t="s">
        <v>14</v>
      </c>
      <c r="L1850" s="4" t="s">
        <v>48</v>
      </c>
      <c r="M1850" s="8">
        <v>2</v>
      </c>
      <c r="N1850" s="5">
        <v>166.13</v>
      </c>
      <c r="O1850" s="6">
        <v>0.15</v>
      </c>
      <c r="P1850" s="5">
        <v>86.71</v>
      </c>
      <c r="Q1850" s="5">
        <f t="shared" si="112"/>
        <v>282.42099999999999</v>
      </c>
      <c r="R1850" s="5">
        <f t="shared" si="113"/>
        <v>173.42</v>
      </c>
      <c r="S1850" s="5">
        <f t="shared" si="114"/>
        <v>109.001</v>
      </c>
      <c r="T1850" s="7">
        <f t="shared" si="115"/>
        <v>0.38595217777714835</v>
      </c>
    </row>
    <row r="1851" spans="1:20" ht="15.6">
      <c r="A1851" s="2">
        <v>4226</v>
      </c>
      <c r="B1851" s="3">
        <v>46272</v>
      </c>
      <c r="C1851" s="17">
        <f>YEAR(SalesDataTable[[#This Row],[Order Date]])</f>
        <v>2026</v>
      </c>
      <c r="D1851" s="19" t="str">
        <f>"Q"&amp;ROUNDUP(MONTH(SalesDataTable[[#This Row],[Order Date]])/3,0)</f>
        <v>Q3</v>
      </c>
      <c r="E1851" s="17">
        <f>MONTH(SalesDataTable[[#This Row],[Order Date]])</f>
        <v>9</v>
      </c>
      <c r="F1851" s="19" t="str">
        <f>TEXT(SalesDataTable[[#This Row],[Order Date]],"MMM")</f>
        <v>Sep</v>
      </c>
      <c r="G1851" s="4" t="s">
        <v>11</v>
      </c>
      <c r="H1851" s="4" t="s">
        <v>18</v>
      </c>
      <c r="I1851" s="4" t="s">
        <v>2</v>
      </c>
      <c r="J1851" s="4" t="s">
        <v>13</v>
      </c>
      <c r="K1851" s="4" t="s">
        <v>34</v>
      </c>
      <c r="L1851" s="4" t="s">
        <v>45</v>
      </c>
      <c r="M1851" s="8">
        <v>1</v>
      </c>
      <c r="N1851" s="5">
        <v>51.74</v>
      </c>
      <c r="O1851" s="6">
        <v>0</v>
      </c>
      <c r="P1851" s="5">
        <v>22.45</v>
      </c>
      <c r="Q1851" s="5">
        <f t="shared" si="112"/>
        <v>51.74</v>
      </c>
      <c r="R1851" s="5">
        <f t="shared" si="113"/>
        <v>22.45</v>
      </c>
      <c r="S1851" s="5">
        <f t="shared" si="114"/>
        <v>29.290000000000003</v>
      </c>
      <c r="T1851" s="7">
        <f t="shared" si="115"/>
        <v>0.56609972941631237</v>
      </c>
    </row>
    <row r="1852" spans="1:20" ht="15.6">
      <c r="A1852" s="2">
        <v>58</v>
      </c>
      <c r="B1852" s="3">
        <v>46273</v>
      </c>
      <c r="C1852" s="17">
        <f>YEAR(SalesDataTable[[#This Row],[Order Date]])</f>
        <v>2026</v>
      </c>
      <c r="D1852" s="19" t="str">
        <f>"Q"&amp;ROUNDUP(MONTH(SalesDataTable[[#This Row],[Order Date]])/3,0)</f>
        <v>Q3</v>
      </c>
      <c r="E1852" s="17">
        <f>MONTH(SalesDataTable[[#This Row],[Order Date]])</f>
        <v>9</v>
      </c>
      <c r="F1852" s="19" t="str">
        <f>TEXT(SalesDataTable[[#This Row],[Order Date]],"MMM")</f>
        <v>Sep</v>
      </c>
      <c r="G1852" s="4" t="s">
        <v>0</v>
      </c>
      <c r="H1852" s="4" t="s">
        <v>1</v>
      </c>
      <c r="I1852" s="4" t="s">
        <v>19</v>
      </c>
      <c r="J1852" s="4" t="s">
        <v>3</v>
      </c>
      <c r="K1852" s="4" t="s">
        <v>9</v>
      </c>
      <c r="L1852" s="4" t="s">
        <v>46</v>
      </c>
      <c r="M1852" s="8">
        <v>1</v>
      </c>
      <c r="N1852" s="5">
        <v>71.7</v>
      </c>
      <c r="O1852" s="6">
        <v>0</v>
      </c>
      <c r="P1852" s="5">
        <v>32</v>
      </c>
      <c r="Q1852" s="5">
        <f t="shared" si="112"/>
        <v>71.7</v>
      </c>
      <c r="R1852" s="5">
        <f t="shared" si="113"/>
        <v>32</v>
      </c>
      <c r="S1852" s="5">
        <f t="shared" si="114"/>
        <v>39.700000000000003</v>
      </c>
      <c r="T1852" s="7">
        <f t="shared" si="115"/>
        <v>0.55369595536959559</v>
      </c>
    </row>
    <row r="1853" spans="1:20" ht="15.6">
      <c r="A1853" s="2">
        <v>1224</v>
      </c>
      <c r="B1853" s="3">
        <v>46273</v>
      </c>
      <c r="C1853" s="17">
        <f>YEAR(SalesDataTable[[#This Row],[Order Date]])</f>
        <v>2026</v>
      </c>
      <c r="D1853" s="19" t="str">
        <f>"Q"&amp;ROUNDUP(MONTH(SalesDataTable[[#This Row],[Order Date]])/3,0)</f>
        <v>Q3</v>
      </c>
      <c r="E1853" s="17">
        <f>MONTH(SalesDataTable[[#This Row],[Order Date]])</f>
        <v>9</v>
      </c>
      <c r="F1853" s="19" t="str">
        <f>TEXT(SalesDataTable[[#This Row],[Order Date]],"MMM")</f>
        <v>Sep</v>
      </c>
      <c r="G1853" s="4" t="s">
        <v>11</v>
      </c>
      <c r="H1853" s="4" t="s">
        <v>12</v>
      </c>
      <c r="I1853" s="4" t="s">
        <v>2</v>
      </c>
      <c r="J1853" s="4" t="s">
        <v>3</v>
      </c>
      <c r="K1853" s="4" t="s">
        <v>4</v>
      </c>
      <c r="L1853" s="4" t="s">
        <v>26</v>
      </c>
      <c r="M1853" s="8">
        <v>2</v>
      </c>
      <c r="N1853" s="5">
        <v>39.409999999999997</v>
      </c>
      <c r="O1853" s="6">
        <v>0.05</v>
      </c>
      <c r="P1853" s="5">
        <v>17.12</v>
      </c>
      <c r="Q1853" s="5">
        <f t="shared" si="112"/>
        <v>74.878999999999991</v>
      </c>
      <c r="R1853" s="5">
        <f t="shared" si="113"/>
        <v>34.24</v>
      </c>
      <c r="S1853" s="5">
        <f t="shared" si="114"/>
        <v>40.638999999999989</v>
      </c>
      <c r="T1853" s="7">
        <f t="shared" si="115"/>
        <v>0.54272893601677363</v>
      </c>
    </row>
    <row r="1854" spans="1:20" ht="15.6">
      <c r="A1854" s="2">
        <v>4345</v>
      </c>
      <c r="B1854" s="3">
        <v>46273</v>
      </c>
      <c r="C1854" s="17">
        <f>YEAR(SalesDataTable[[#This Row],[Order Date]])</f>
        <v>2026</v>
      </c>
      <c r="D1854" s="19" t="str">
        <f>"Q"&amp;ROUNDUP(MONTH(SalesDataTable[[#This Row],[Order Date]])/3,0)</f>
        <v>Q3</v>
      </c>
      <c r="E1854" s="17">
        <f>MONTH(SalesDataTable[[#This Row],[Order Date]])</f>
        <v>9</v>
      </c>
      <c r="F1854" s="19" t="str">
        <f>TEXT(SalesDataTable[[#This Row],[Order Date]],"MMM")</f>
        <v>Sep</v>
      </c>
      <c r="G1854" s="4" t="s">
        <v>0</v>
      </c>
      <c r="H1854" s="4" t="s">
        <v>36</v>
      </c>
      <c r="I1854" s="4" t="s">
        <v>2</v>
      </c>
      <c r="J1854" s="4" t="s">
        <v>13</v>
      </c>
      <c r="K1854" s="4" t="s">
        <v>23</v>
      </c>
      <c r="L1854" s="4" t="s">
        <v>24</v>
      </c>
      <c r="M1854" s="8">
        <v>2</v>
      </c>
      <c r="N1854" s="5">
        <v>345.33</v>
      </c>
      <c r="O1854" s="6">
        <v>0</v>
      </c>
      <c r="P1854" s="5">
        <v>198.22</v>
      </c>
      <c r="Q1854" s="5">
        <f t="shared" si="112"/>
        <v>690.66</v>
      </c>
      <c r="R1854" s="5">
        <f t="shared" si="113"/>
        <v>396.44</v>
      </c>
      <c r="S1854" s="5">
        <f t="shared" si="114"/>
        <v>294.21999999999997</v>
      </c>
      <c r="T1854" s="7">
        <f t="shared" si="115"/>
        <v>0.42599832044710856</v>
      </c>
    </row>
    <row r="1855" spans="1:20" ht="15.6">
      <c r="A1855" s="2">
        <v>1069</v>
      </c>
      <c r="B1855" s="3">
        <v>46274</v>
      </c>
      <c r="C1855" s="17">
        <f>YEAR(SalesDataTable[[#This Row],[Order Date]])</f>
        <v>2026</v>
      </c>
      <c r="D1855" s="19" t="str">
        <f>"Q"&amp;ROUNDUP(MONTH(SalesDataTable[[#This Row],[Order Date]])/3,0)</f>
        <v>Q3</v>
      </c>
      <c r="E1855" s="17">
        <f>MONTH(SalesDataTable[[#This Row],[Order Date]])</f>
        <v>9</v>
      </c>
      <c r="F1855" s="19" t="str">
        <f>TEXT(SalesDataTable[[#This Row],[Order Date]],"MMM")</f>
        <v>Sep</v>
      </c>
      <c r="G1855" s="4" t="s">
        <v>20</v>
      </c>
      <c r="H1855" s="4" t="s">
        <v>47</v>
      </c>
      <c r="I1855" s="4" t="s">
        <v>2</v>
      </c>
      <c r="J1855" s="4" t="s">
        <v>3</v>
      </c>
      <c r="K1855" s="4" t="s">
        <v>9</v>
      </c>
      <c r="L1855" s="4" t="s">
        <v>17</v>
      </c>
      <c r="M1855" s="8">
        <v>1</v>
      </c>
      <c r="N1855" s="5">
        <v>145.33000000000001</v>
      </c>
      <c r="O1855" s="6">
        <v>0.1</v>
      </c>
      <c r="P1855" s="5">
        <v>80.97</v>
      </c>
      <c r="Q1855" s="5">
        <f t="shared" si="112"/>
        <v>130.79700000000003</v>
      </c>
      <c r="R1855" s="5">
        <f t="shared" si="113"/>
        <v>80.97</v>
      </c>
      <c r="S1855" s="5">
        <f t="shared" si="114"/>
        <v>49.827000000000027</v>
      </c>
      <c r="T1855" s="7">
        <f t="shared" si="115"/>
        <v>0.3809491043372556</v>
      </c>
    </row>
    <row r="1856" spans="1:20" ht="15.6">
      <c r="A1856" s="2">
        <v>1489</v>
      </c>
      <c r="B1856" s="3">
        <v>46274</v>
      </c>
      <c r="C1856" s="17">
        <f>YEAR(SalesDataTable[[#This Row],[Order Date]])</f>
        <v>2026</v>
      </c>
      <c r="D1856" s="19" t="str">
        <f>"Q"&amp;ROUNDUP(MONTH(SalesDataTable[[#This Row],[Order Date]])/3,0)</f>
        <v>Q3</v>
      </c>
      <c r="E1856" s="17">
        <f>MONTH(SalesDataTable[[#This Row],[Order Date]])</f>
        <v>9</v>
      </c>
      <c r="F1856" s="19" t="str">
        <f>TEXT(SalesDataTable[[#This Row],[Order Date]],"MMM")</f>
        <v>Sep</v>
      </c>
      <c r="G1856" s="4" t="s">
        <v>0</v>
      </c>
      <c r="H1856" s="4" t="s">
        <v>1</v>
      </c>
      <c r="I1856" s="4" t="s">
        <v>2</v>
      </c>
      <c r="J1856" s="4" t="s">
        <v>3</v>
      </c>
      <c r="K1856" s="4" t="s">
        <v>4</v>
      </c>
      <c r="L1856" s="4" t="s">
        <v>22</v>
      </c>
      <c r="M1856" s="8">
        <v>3</v>
      </c>
      <c r="N1856" s="5">
        <v>50.03</v>
      </c>
      <c r="O1856" s="6">
        <v>0.1</v>
      </c>
      <c r="P1856" s="5">
        <v>22.89</v>
      </c>
      <c r="Q1856" s="5">
        <f t="shared" si="112"/>
        <v>135.08100000000002</v>
      </c>
      <c r="R1856" s="5">
        <f t="shared" si="113"/>
        <v>68.67</v>
      </c>
      <c r="S1856" s="5">
        <f t="shared" si="114"/>
        <v>66.411000000000016</v>
      </c>
      <c r="T1856" s="7">
        <f t="shared" si="115"/>
        <v>0.49163835032313952</v>
      </c>
    </row>
    <row r="1857" spans="1:20" ht="15.6">
      <c r="A1857" s="2">
        <v>2045</v>
      </c>
      <c r="B1857" s="3">
        <v>46274</v>
      </c>
      <c r="C1857" s="17">
        <f>YEAR(SalesDataTable[[#This Row],[Order Date]])</f>
        <v>2026</v>
      </c>
      <c r="D1857" s="19" t="str">
        <f>"Q"&amp;ROUNDUP(MONTH(SalesDataTable[[#This Row],[Order Date]])/3,0)</f>
        <v>Q3</v>
      </c>
      <c r="E1857" s="17">
        <f>MONTH(SalesDataTable[[#This Row],[Order Date]])</f>
        <v>9</v>
      </c>
      <c r="F1857" s="19" t="str">
        <f>TEXT(SalesDataTable[[#This Row],[Order Date]],"MMM")</f>
        <v>Sep</v>
      </c>
      <c r="G1857" s="4" t="s">
        <v>6</v>
      </c>
      <c r="H1857" s="4" t="s">
        <v>7</v>
      </c>
      <c r="I1857" s="4" t="s">
        <v>28</v>
      </c>
      <c r="J1857" s="4" t="s">
        <v>3</v>
      </c>
      <c r="K1857" s="4" t="s">
        <v>14</v>
      </c>
      <c r="L1857" s="4" t="s">
        <v>15</v>
      </c>
      <c r="M1857" s="8">
        <v>1</v>
      </c>
      <c r="N1857" s="5">
        <v>35.68</v>
      </c>
      <c r="O1857" s="6">
        <v>0.05</v>
      </c>
      <c r="P1857" s="5">
        <v>13.37</v>
      </c>
      <c r="Q1857" s="5">
        <f t="shared" si="112"/>
        <v>33.896000000000001</v>
      </c>
      <c r="R1857" s="5">
        <f t="shared" si="113"/>
        <v>13.37</v>
      </c>
      <c r="S1857" s="5">
        <f t="shared" si="114"/>
        <v>20.526000000000003</v>
      </c>
      <c r="T1857" s="7">
        <f t="shared" si="115"/>
        <v>0.60555817795610112</v>
      </c>
    </row>
    <row r="1858" spans="1:20" ht="15.6">
      <c r="A1858" s="2">
        <v>2610</v>
      </c>
      <c r="B1858" s="3">
        <v>46274</v>
      </c>
      <c r="C1858" s="17">
        <f>YEAR(SalesDataTable[[#This Row],[Order Date]])</f>
        <v>2026</v>
      </c>
      <c r="D1858" s="19" t="str">
        <f>"Q"&amp;ROUNDUP(MONTH(SalesDataTable[[#This Row],[Order Date]])/3,0)</f>
        <v>Q3</v>
      </c>
      <c r="E1858" s="17">
        <f>MONTH(SalesDataTable[[#This Row],[Order Date]])</f>
        <v>9</v>
      </c>
      <c r="F1858" s="19" t="str">
        <f>TEXT(SalesDataTable[[#This Row],[Order Date]],"MMM")</f>
        <v>Sep</v>
      </c>
      <c r="G1858" s="4" t="s">
        <v>20</v>
      </c>
      <c r="H1858" s="4" t="s">
        <v>33</v>
      </c>
      <c r="I1858" s="4" t="s">
        <v>2</v>
      </c>
      <c r="J1858" s="4" t="s">
        <v>3</v>
      </c>
      <c r="K1858" s="4" t="s">
        <v>23</v>
      </c>
      <c r="L1858" s="4" t="s">
        <v>24</v>
      </c>
      <c r="M1858" s="8">
        <v>1</v>
      </c>
      <c r="N1858" s="5">
        <v>341.87</v>
      </c>
      <c r="O1858" s="6">
        <v>0.1</v>
      </c>
      <c r="P1858" s="5">
        <v>190.66</v>
      </c>
      <c r="Q1858" s="5">
        <f t="shared" ref="Q1858:Q1921" si="116">M1858*N1858*(1-O1858)</f>
        <v>307.68299999999999</v>
      </c>
      <c r="R1858" s="5">
        <f t="shared" ref="R1858:R1921" si="117">M1858*P1858</f>
        <v>190.66</v>
      </c>
      <c r="S1858" s="5">
        <f t="shared" ref="S1858:S1921" si="118">Q1858-R1858</f>
        <v>117.023</v>
      </c>
      <c r="T1858" s="7">
        <f t="shared" ref="T1858:T1921" si="119">IFERROR(S1858/Q1858,0)</f>
        <v>0.38033625517171893</v>
      </c>
    </row>
    <row r="1859" spans="1:20" ht="15.6">
      <c r="A1859" s="2">
        <v>4210</v>
      </c>
      <c r="B1859" s="3">
        <v>46274</v>
      </c>
      <c r="C1859" s="17">
        <f>YEAR(SalesDataTable[[#This Row],[Order Date]])</f>
        <v>2026</v>
      </c>
      <c r="D1859" s="19" t="str">
        <f>"Q"&amp;ROUNDUP(MONTH(SalesDataTable[[#This Row],[Order Date]])/3,0)</f>
        <v>Q3</v>
      </c>
      <c r="E1859" s="17">
        <f>MONTH(SalesDataTable[[#This Row],[Order Date]])</f>
        <v>9</v>
      </c>
      <c r="F1859" s="19" t="str">
        <f>TEXT(SalesDataTable[[#This Row],[Order Date]],"MMM")</f>
        <v>Sep</v>
      </c>
      <c r="G1859" s="4" t="s">
        <v>6</v>
      </c>
      <c r="H1859" s="4" t="s">
        <v>27</v>
      </c>
      <c r="I1859" s="4" t="s">
        <v>2</v>
      </c>
      <c r="J1859" s="4" t="s">
        <v>3</v>
      </c>
      <c r="K1859" s="4" t="s">
        <v>14</v>
      </c>
      <c r="L1859" s="4" t="s">
        <v>48</v>
      </c>
      <c r="M1859" s="8">
        <v>1</v>
      </c>
      <c r="N1859" s="5">
        <v>164.6</v>
      </c>
      <c r="O1859" s="6">
        <v>0</v>
      </c>
      <c r="P1859" s="5">
        <v>87.21</v>
      </c>
      <c r="Q1859" s="5">
        <f t="shared" si="116"/>
        <v>164.6</v>
      </c>
      <c r="R1859" s="5">
        <f t="shared" si="117"/>
        <v>87.21</v>
      </c>
      <c r="S1859" s="5">
        <f t="shared" si="118"/>
        <v>77.39</v>
      </c>
      <c r="T1859" s="7">
        <f t="shared" si="119"/>
        <v>0.47017010935601461</v>
      </c>
    </row>
    <row r="1860" spans="1:20" ht="15.6">
      <c r="A1860" s="2">
        <v>4584</v>
      </c>
      <c r="B1860" s="3">
        <v>46274</v>
      </c>
      <c r="C1860" s="17">
        <f>YEAR(SalesDataTable[[#This Row],[Order Date]])</f>
        <v>2026</v>
      </c>
      <c r="D1860" s="19" t="str">
        <f>"Q"&amp;ROUNDUP(MONTH(SalesDataTable[[#This Row],[Order Date]])/3,0)</f>
        <v>Q3</v>
      </c>
      <c r="E1860" s="17">
        <f>MONTH(SalesDataTable[[#This Row],[Order Date]])</f>
        <v>9</v>
      </c>
      <c r="F1860" s="19" t="str">
        <f>TEXT(SalesDataTable[[#This Row],[Order Date]],"MMM")</f>
        <v>Sep</v>
      </c>
      <c r="G1860" s="4" t="s">
        <v>20</v>
      </c>
      <c r="H1860" s="4" t="s">
        <v>33</v>
      </c>
      <c r="I1860" s="4" t="s">
        <v>2</v>
      </c>
      <c r="J1860" s="4" t="s">
        <v>3</v>
      </c>
      <c r="K1860" s="4" t="s">
        <v>34</v>
      </c>
      <c r="L1860" s="4" t="s">
        <v>35</v>
      </c>
      <c r="M1860" s="8">
        <v>2</v>
      </c>
      <c r="N1860" s="5">
        <v>41.24</v>
      </c>
      <c r="O1860" s="6">
        <v>0</v>
      </c>
      <c r="P1860" s="5">
        <v>14.46</v>
      </c>
      <c r="Q1860" s="5">
        <f t="shared" si="116"/>
        <v>82.48</v>
      </c>
      <c r="R1860" s="5">
        <f t="shared" si="117"/>
        <v>28.92</v>
      </c>
      <c r="S1860" s="5">
        <f t="shared" si="118"/>
        <v>53.56</v>
      </c>
      <c r="T1860" s="7">
        <f t="shared" si="119"/>
        <v>0.64936954413191073</v>
      </c>
    </row>
    <row r="1861" spans="1:20" ht="15.6">
      <c r="A1861" s="2">
        <v>44</v>
      </c>
      <c r="B1861" s="3">
        <v>46275</v>
      </c>
      <c r="C1861" s="17">
        <f>YEAR(SalesDataTable[[#This Row],[Order Date]])</f>
        <v>2026</v>
      </c>
      <c r="D1861" s="19" t="str">
        <f>"Q"&amp;ROUNDUP(MONTH(SalesDataTable[[#This Row],[Order Date]])/3,0)</f>
        <v>Q3</v>
      </c>
      <c r="E1861" s="17">
        <f>MONTH(SalesDataTable[[#This Row],[Order Date]])</f>
        <v>9</v>
      </c>
      <c r="F1861" s="19" t="str">
        <f>TEXT(SalesDataTable[[#This Row],[Order Date]],"MMM")</f>
        <v>Sep</v>
      </c>
      <c r="G1861" s="4" t="s">
        <v>11</v>
      </c>
      <c r="H1861" s="4" t="s">
        <v>39</v>
      </c>
      <c r="I1861" s="4" t="s">
        <v>19</v>
      </c>
      <c r="J1861" s="4" t="s">
        <v>13</v>
      </c>
      <c r="K1861" s="4" t="s">
        <v>4</v>
      </c>
      <c r="L1861" s="4" t="s">
        <v>26</v>
      </c>
      <c r="M1861" s="8">
        <v>1</v>
      </c>
      <c r="N1861" s="5">
        <v>40.1</v>
      </c>
      <c r="O1861" s="6">
        <v>0</v>
      </c>
      <c r="P1861" s="5">
        <v>16.920000000000002</v>
      </c>
      <c r="Q1861" s="5">
        <f t="shared" si="116"/>
        <v>40.1</v>
      </c>
      <c r="R1861" s="5">
        <f t="shared" si="117"/>
        <v>16.920000000000002</v>
      </c>
      <c r="S1861" s="5">
        <f t="shared" si="118"/>
        <v>23.18</v>
      </c>
      <c r="T1861" s="7">
        <f t="shared" si="119"/>
        <v>0.57805486284289276</v>
      </c>
    </row>
    <row r="1862" spans="1:20" ht="15.6">
      <c r="A1862" s="2">
        <v>97</v>
      </c>
      <c r="B1862" s="3">
        <v>46275</v>
      </c>
      <c r="C1862" s="17">
        <f>YEAR(SalesDataTable[[#This Row],[Order Date]])</f>
        <v>2026</v>
      </c>
      <c r="D1862" s="19" t="str">
        <f>"Q"&amp;ROUNDUP(MONTH(SalesDataTable[[#This Row],[Order Date]])/3,0)</f>
        <v>Q3</v>
      </c>
      <c r="E1862" s="17">
        <f>MONTH(SalesDataTable[[#This Row],[Order Date]])</f>
        <v>9</v>
      </c>
      <c r="F1862" s="19" t="str">
        <f>TEXT(SalesDataTable[[#This Row],[Order Date]],"MMM")</f>
        <v>Sep</v>
      </c>
      <c r="G1862" s="4" t="s">
        <v>6</v>
      </c>
      <c r="H1862" s="4" t="s">
        <v>27</v>
      </c>
      <c r="I1862" s="4" t="s">
        <v>2</v>
      </c>
      <c r="J1862" s="4" t="s">
        <v>13</v>
      </c>
      <c r="K1862" s="4" t="s">
        <v>23</v>
      </c>
      <c r="L1862" s="4" t="s">
        <v>40</v>
      </c>
      <c r="M1862" s="8">
        <v>2</v>
      </c>
      <c r="N1862" s="5">
        <v>80.239999999999995</v>
      </c>
      <c r="O1862" s="6">
        <v>0</v>
      </c>
      <c r="P1862" s="5">
        <v>40.5</v>
      </c>
      <c r="Q1862" s="5">
        <f t="shared" si="116"/>
        <v>160.47999999999999</v>
      </c>
      <c r="R1862" s="5">
        <f t="shared" si="117"/>
        <v>81</v>
      </c>
      <c r="S1862" s="5">
        <f t="shared" si="118"/>
        <v>79.47999999999999</v>
      </c>
      <c r="T1862" s="7">
        <f t="shared" si="119"/>
        <v>0.49526420737786636</v>
      </c>
    </row>
    <row r="1863" spans="1:20" ht="15.6">
      <c r="A1863" s="2">
        <v>1015</v>
      </c>
      <c r="B1863" s="3">
        <v>46275</v>
      </c>
      <c r="C1863" s="17">
        <f>YEAR(SalesDataTable[[#This Row],[Order Date]])</f>
        <v>2026</v>
      </c>
      <c r="D1863" s="19" t="str">
        <f>"Q"&amp;ROUNDUP(MONTH(SalesDataTable[[#This Row],[Order Date]])/3,0)</f>
        <v>Q3</v>
      </c>
      <c r="E1863" s="17">
        <f>MONTH(SalesDataTable[[#This Row],[Order Date]])</f>
        <v>9</v>
      </c>
      <c r="F1863" s="19" t="str">
        <f>TEXT(SalesDataTable[[#This Row],[Order Date]],"MMM")</f>
        <v>Sep</v>
      </c>
      <c r="G1863" s="4" t="s">
        <v>11</v>
      </c>
      <c r="H1863" s="4" t="s">
        <v>18</v>
      </c>
      <c r="I1863" s="4" t="s">
        <v>2</v>
      </c>
      <c r="J1863" s="4" t="s">
        <v>13</v>
      </c>
      <c r="K1863" s="4" t="s">
        <v>9</v>
      </c>
      <c r="L1863" s="4" t="s">
        <v>37</v>
      </c>
      <c r="M1863" s="8">
        <v>4</v>
      </c>
      <c r="N1863" s="5">
        <v>151.01</v>
      </c>
      <c r="O1863" s="6">
        <v>0</v>
      </c>
      <c r="P1863" s="5">
        <v>80.569999999999993</v>
      </c>
      <c r="Q1863" s="5">
        <f t="shared" si="116"/>
        <v>604.04</v>
      </c>
      <c r="R1863" s="5">
        <f t="shared" si="117"/>
        <v>322.27999999999997</v>
      </c>
      <c r="S1863" s="5">
        <f t="shared" si="118"/>
        <v>281.76</v>
      </c>
      <c r="T1863" s="7">
        <f t="shared" si="119"/>
        <v>0.46645917488908023</v>
      </c>
    </row>
    <row r="1864" spans="1:20" ht="15.6">
      <c r="A1864" s="2">
        <v>1128</v>
      </c>
      <c r="B1864" s="3">
        <v>46275</v>
      </c>
      <c r="C1864" s="17">
        <f>YEAR(SalesDataTable[[#This Row],[Order Date]])</f>
        <v>2026</v>
      </c>
      <c r="D1864" s="19" t="str">
        <f>"Q"&amp;ROUNDUP(MONTH(SalesDataTable[[#This Row],[Order Date]])/3,0)</f>
        <v>Q3</v>
      </c>
      <c r="E1864" s="17">
        <f>MONTH(SalesDataTable[[#This Row],[Order Date]])</f>
        <v>9</v>
      </c>
      <c r="F1864" s="19" t="str">
        <f>TEXT(SalesDataTable[[#This Row],[Order Date]],"MMM")</f>
        <v>Sep</v>
      </c>
      <c r="G1864" s="4" t="s">
        <v>0</v>
      </c>
      <c r="H1864" s="4" t="s">
        <v>50</v>
      </c>
      <c r="I1864" s="4" t="s">
        <v>28</v>
      </c>
      <c r="J1864" s="4" t="s">
        <v>3</v>
      </c>
      <c r="K1864" s="4" t="s">
        <v>4</v>
      </c>
      <c r="L1864" s="4" t="s">
        <v>22</v>
      </c>
      <c r="M1864" s="8">
        <v>1</v>
      </c>
      <c r="N1864" s="5">
        <v>51.32</v>
      </c>
      <c r="O1864" s="6">
        <v>0.1</v>
      </c>
      <c r="P1864" s="5">
        <v>22.67</v>
      </c>
      <c r="Q1864" s="5">
        <f t="shared" si="116"/>
        <v>46.188000000000002</v>
      </c>
      <c r="R1864" s="5">
        <f t="shared" si="117"/>
        <v>22.67</v>
      </c>
      <c r="S1864" s="5">
        <f t="shared" si="118"/>
        <v>23.518000000000001</v>
      </c>
      <c r="T1864" s="7">
        <f t="shared" si="119"/>
        <v>0.50917987356023209</v>
      </c>
    </row>
    <row r="1865" spans="1:20" ht="15.6">
      <c r="A1865" s="2">
        <v>3548</v>
      </c>
      <c r="B1865" s="3">
        <v>46275</v>
      </c>
      <c r="C1865" s="17">
        <f>YEAR(SalesDataTable[[#This Row],[Order Date]])</f>
        <v>2026</v>
      </c>
      <c r="D1865" s="19" t="str">
        <f>"Q"&amp;ROUNDUP(MONTH(SalesDataTable[[#This Row],[Order Date]])/3,0)</f>
        <v>Q3</v>
      </c>
      <c r="E1865" s="17">
        <f>MONTH(SalesDataTable[[#This Row],[Order Date]])</f>
        <v>9</v>
      </c>
      <c r="F1865" s="19" t="str">
        <f>TEXT(SalesDataTable[[#This Row],[Order Date]],"MMM")</f>
        <v>Sep</v>
      </c>
      <c r="G1865" s="4" t="s">
        <v>20</v>
      </c>
      <c r="H1865" s="4" t="s">
        <v>31</v>
      </c>
      <c r="I1865" s="4" t="s">
        <v>19</v>
      </c>
      <c r="J1865" s="4" t="s">
        <v>3</v>
      </c>
      <c r="K1865" s="4" t="s">
        <v>9</v>
      </c>
      <c r="L1865" s="4" t="s">
        <v>46</v>
      </c>
      <c r="M1865" s="8">
        <v>2</v>
      </c>
      <c r="N1865" s="5">
        <v>72.61</v>
      </c>
      <c r="O1865" s="6">
        <v>0</v>
      </c>
      <c r="P1865" s="5">
        <v>32.68</v>
      </c>
      <c r="Q1865" s="5">
        <f t="shared" si="116"/>
        <v>145.22</v>
      </c>
      <c r="R1865" s="5">
        <f t="shared" si="117"/>
        <v>65.36</v>
      </c>
      <c r="S1865" s="5">
        <f t="shared" si="118"/>
        <v>79.86</v>
      </c>
      <c r="T1865" s="7">
        <f t="shared" si="119"/>
        <v>0.54992425285773305</v>
      </c>
    </row>
    <row r="1866" spans="1:20" ht="15.6">
      <c r="A1866" s="2">
        <v>242</v>
      </c>
      <c r="B1866" s="3">
        <v>46276</v>
      </c>
      <c r="C1866" s="17">
        <f>YEAR(SalesDataTable[[#This Row],[Order Date]])</f>
        <v>2026</v>
      </c>
      <c r="D1866" s="19" t="str">
        <f>"Q"&amp;ROUNDUP(MONTH(SalesDataTable[[#This Row],[Order Date]])/3,0)</f>
        <v>Q3</v>
      </c>
      <c r="E1866" s="17">
        <f>MONTH(SalesDataTable[[#This Row],[Order Date]])</f>
        <v>9</v>
      </c>
      <c r="F1866" s="19" t="str">
        <f>TEXT(SalesDataTable[[#This Row],[Order Date]],"MMM")</f>
        <v>Sep</v>
      </c>
      <c r="G1866" s="4" t="s">
        <v>20</v>
      </c>
      <c r="H1866" s="4" t="s">
        <v>47</v>
      </c>
      <c r="I1866" s="4" t="s">
        <v>28</v>
      </c>
      <c r="J1866" s="4" t="s">
        <v>16</v>
      </c>
      <c r="K1866" s="4" t="s">
        <v>34</v>
      </c>
      <c r="L1866" s="4" t="s">
        <v>35</v>
      </c>
      <c r="M1866" s="8">
        <v>5</v>
      </c>
      <c r="N1866" s="5">
        <v>40.94</v>
      </c>
      <c r="O1866" s="6">
        <v>0</v>
      </c>
      <c r="P1866" s="5">
        <v>14.78</v>
      </c>
      <c r="Q1866" s="5">
        <f t="shared" si="116"/>
        <v>204.7</v>
      </c>
      <c r="R1866" s="5">
        <f t="shared" si="117"/>
        <v>73.899999999999991</v>
      </c>
      <c r="S1866" s="5">
        <f t="shared" si="118"/>
        <v>130.80000000000001</v>
      </c>
      <c r="T1866" s="7">
        <f t="shared" si="119"/>
        <v>0.6389838788470934</v>
      </c>
    </row>
    <row r="1867" spans="1:20" ht="15.6">
      <c r="A1867" s="2">
        <v>784</v>
      </c>
      <c r="B1867" s="3">
        <v>46276</v>
      </c>
      <c r="C1867" s="17">
        <f>YEAR(SalesDataTable[[#This Row],[Order Date]])</f>
        <v>2026</v>
      </c>
      <c r="D1867" s="19" t="str">
        <f>"Q"&amp;ROUNDUP(MONTH(SalesDataTable[[#This Row],[Order Date]])/3,0)</f>
        <v>Q3</v>
      </c>
      <c r="E1867" s="17">
        <f>MONTH(SalesDataTable[[#This Row],[Order Date]])</f>
        <v>9</v>
      </c>
      <c r="F1867" s="19" t="str">
        <f>TEXT(SalesDataTable[[#This Row],[Order Date]],"MMM")</f>
        <v>Sep</v>
      </c>
      <c r="G1867" s="4" t="s">
        <v>11</v>
      </c>
      <c r="H1867" s="4" t="s">
        <v>52</v>
      </c>
      <c r="I1867" s="4" t="s">
        <v>28</v>
      </c>
      <c r="J1867" s="4" t="s">
        <v>13</v>
      </c>
      <c r="K1867" s="4" t="s">
        <v>4</v>
      </c>
      <c r="L1867" s="4" t="s">
        <v>5</v>
      </c>
      <c r="M1867" s="8">
        <v>4</v>
      </c>
      <c r="N1867" s="5">
        <v>81.69</v>
      </c>
      <c r="O1867" s="6">
        <v>0</v>
      </c>
      <c r="P1867" s="5">
        <v>42.23</v>
      </c>
      <c r="Q1867" s="5">
        <f t="shared" si="116"/>
        <v>326.76</v>
      </c>
      <c r="R1867" s="5">
        <f t="shared" si="117"/>
        <v>168.92</v>
      </c>
      <c r="S1867" s="5">
        <f t="shared" si="118"/>
        <v>157.84</v>
      </c>
      <c r="T1867" s="7">
        <f t="shared" si="119"/>
        <v>0.48304566042355246</v>
      </c>
    </row>
    <row r="1868" spans="1:20" ht="15.6">
      <c r="A1868" s="2">
        <v>1535</v>
      </c>
      <c r="B1868" s="3">
        <v>46276</v>
      </c>
      <c r="C1868" s="17">
        <f>YEAR(SalesDataTable[[#This Row],[Order Date]])</f>
        <v>2026</v>
      </c>
      <c r="D1868" s="19" t="str">
        <f>"Q"&amp;ROUNDUP(MONTH(SalesDataTable[[#This Row],[Order Date]])/3,0)</f>
        <v>Q3</v>
      </c>
      <c r="E1868" s="17">
        <f>MONTH(SalesDataTable[[#This Row],[Order Date]])</f>
        <v>9</v>
      </c>
      <c r="F1868" s="19" t="str">
        <f>TEXT(SalesDataTable[[#This Row],[Order Date]],"MMM")</f>
        <v>Sep</v>
      </c>
      <c r="G1868" s="4" t="s">
        <v>0</v>
      </c>
      <c r="H1868" s="4" t="s">
        <v>50</v>
      </c>
      <c r="I1868" s="4" t="s">
        <v>19</v>
      </c>
      <c r="J1868" s="4" t="s">
        <v>13</v>
      </c>
      <c r="K1868" s="4" t="s">
        <v>4</v>
      </c>
      <c r="L1868" s="4" t="s">
        <v>22</v>
      </c>
      <c r="M1868" s="8">
        <v>1</v>
      </c>
      <c r="N1868" s="5">
        <v>51.25</v>
      </c>
      <c r="O1868" s="6">
        <v>0.05</v>
      </c>
      <c r="P1868" s="5">
        <v>21.99</v>
      </c>
      <c r="Q1868" s="5">
        <f t="shared" si="116"/>
        <v>48.6875</v>
      </c>
      <c r="R1868" s="5">
        <f t="shared" si="117"/>
        <v>21.99</v>
      </c>
      <c r="S1868" s="5">
        <f t="shared" si="118"/>
        <v>26.697500000000002</v>
      </c>
      <c r="T1868" s="7">
        <f t="shared" si="119"/>
        <v>0.54834403080872918</v>
      </c>
    </row>
    <row r="1869" spans="1:20" ht="15.6">
      <c r="A1869" s="2">
        <v>1687</v>
      </c>
      <c r="B1869" s="3">
        <v>46276</v>
      </c>
      <c r="C1869" s="17">
        <f>YEAR(SalesDataTable[[#This Row],[Order Date]])</f>
        <v>2026</v>
      </c>
      <c r="D1869" s="19" t="str">
        <f>"Q"&amp;ROUNDUP(MONTH(SalesDataTable[[#This Row],[Order Date]])/3,0)</f>
        <v>Q3</v>
      </c>
      <c r="E1869" s="17">
        <f>MONTH(SalesDataTable[[#This Row],[Order Date]])</f>
        <v>9</v>
      </c>
      <c r="F1869" s="19" t="str">
        <f>TEXT(SalesDataTable[[#This Row],[Order Date]],"MMM")</f>
        <v>Sep</v>
      </c>
      <c r="G1869" s="4" t="s">
        <v>11</v>
      </c>
      <c r="H1869" s="4" t="s">
        <v>52</v>
      </c>
      <c r="I1869" s="4" t="s">
        <v>2</v>
      </c>
      <c r="J1869" s="4" t="s">
        <v>3</v>
      </c>
      <c r="K1869" s="4" t="s">
        <v>34</v>
      </c>
      <c r="L1869" s="4" t="s">
        <v>45</v>
      </c>
      <c r="M1869" s="8">
        <v>1</v>
      </c>
      <c r="N1869" s="5">
        <v>50.78</v>
      </c>
      <c r="O1869" s="6">
        <v>0.05</v>
      </c>
      <c r="P1869" s="5">
        <v>22.52</v>
      </c>
      <c r="Q1869" s="5">
        <f t="shared" si="116"/>
        <v>48.241</v>
      </c>
      <c r="R1869" s="5">
        <f t="shared" si="117"/>
        <v>22.52</v>
      </c>
      <c r="S1869" s="5">
        <f t="shared" si="118"/>
        <v>25.721</v>
      </c>
      <c r="T1869" s="7">
        <f t="shared" si="119"/>
        <v>0.5331771729441761</v>
      </c>
    </row>
    <row r="1870" spans="1:20" ht="15.6">
      <c r="A1870" s="2">
        <v>2162</v>
      </c>
      <c r="B1870" s="3">
        <v>46276</v>
      </c>
      <c r="C1870" s="17">
        <f>YEAR(SalesDataTable[[#This Row],[Order Date]])</f>
        <v>2026</v>
      </c>
      <c r="D1870" s="19" t="str">
        <f>"Q"&amp;ROUNDUP(MONTH(SalesDataTable[[#This Row],[Order Date]])/3,0)</f>
        <v>Q3</v>
      </c>
      <c r="E1870" s="17">
        <f>MONTH(SalesDataTable[[#This Row],[Order Date]])</f>
        <v>9</v>
      </c>
      <c r="F1870" s="19" t="str">
        <f>TEXT(SalesDataTable[[#This Row],[Order Date]],"MMM")</f>
        <v>Sep</v>
      </c>
      <c r="G1870" s="4" t="s">
        <v>6</v>
      </c>
      <c r="H1870" s="4" t="s">
        <v>7</v>
      </c>
      <c r="I1870" s="4" t="s">
        <v>2</v>
      </c>
      <c r="J1870" s="4" t="s">
        <v>13</v>
      </c>
      <c r="K1870" s="4" t="s">
        <v>14</v>
      </c>
      <c r="L1870" s="4" t="s">
        <v>44</v>
      </c>
      <c r="M1870" s="8">
        <v>1</v>
      </c>
      <c r="N1870" s="5">
        <v>133.31</v>
      </c>
      <c r="O1870" s="6">
        <v>0.05</v>
      </c>
      <c r="P1870" s="5">
        <v>67.790000000000006</v>
      </c>
      <c r="Q1870" s="5">
        <f t="shared" si="116"/>
        <v>126.64449999999999</v>
      </c>
      <c r="R1870" s="5">
        <f t="shared" si="117"/>
        <v>67.790000000000006</v>
      </c>
      <c r="S1870" s="5">
        <f t="shared" si="118"/>
        <v>58.854499999999987</v>
      </c>
      <c r="T1870" s="7">
        <f t="shared" si="119"/>
        <v>0.46472211584395684</v>
      </c>
    </row>
    <row r="1871" spans="1:20" ht="15.6">
      <c r="A1871" s="2">
        <v>2307</v>
      </c>
      <c r="B1871" s="3">
        <v>46276</v>
      </c>
      <c r="C1871" s="17">
        <f>YEAR(SalesDataTable[[#This Row],[Order Date]])</f>
        <v>2026</v>
      </c>
      <c r="D1871" s="19" t="str">
        <f>"Q"&amp;ROUNDUP(MONTH(SalesDataTable[[#This Row],[Order Date]])/3,0)</f>
        <v>Q3</v>
      </c>
      <c r="E1871" s="17">
        <f>MONTH(SalesDataTable[[#This Row],[Order Date]])</f>
        <v>9</v>
      </c>
      <c r="F1871" s="19" t="str">
        <f>TEXT(SalesDataTable[[#This Row],[Order Date]],"MMM")</f>
        <v>Sep</v>
      </c>
      <c r="G1871" s="4" t="s">
        <v>11</v>
      </c>
      <c r="H1871" s="4" t="s">
        <v>12</v>
      </c>
      <c r="I1871" s="4" t="s">
        <v>2</v>
      </c>
      <c r="J1871" s="4" t="s">
        <v>3</v>
      </c>
      <c r="K1871" s="4" t="s">
        <v>14</v>
      </c>
      <c r="L1871" s="4" t="s">
        <v>48</v>
      </c>
      <c r="M1871" s="8">
        <v>1</v>
      </c>
      <c r="N1871" s="5">
        <v>162.06</v>
      </c>
      <c r="O1871" s="6">
        <v>0</v>
      </c>
      <c r="P1871" s="5">
        <v>86.95</v>
      </c>
      <c r="Q1871" s="5">
        <f t="shared" si="116"/>
        <v>162.06</v>
      </c>
      <c r="R1871" s="5">
        <f t="shared" si="117"/>
        <v>86.95</v>
      </c>
      <c r="S1871" s="5">
        <f t="shared" si="118"/>
        <v>75.11</v>
      </c>
      <c r="T1871" s="7">
        <f t="shared" si="119"/>
        <v>0.4634703196347032</v>
      </c>
    </row>
    <row r="1872" spans="1:20" ht="15.6">
      <c r="A1872" s="2">
        <v>3976</v>
      </c>
      <c r="B1872" s="3">
        <v>46276</v>
      </c>
      <c r="C1872" s="17">
        <f>YEAR(SalesDataTable[[#This Row],[Order Date]])</f>
        <v>2026</v>
      </c>
      <c r="D1872" s="19" t="str">
        <f>"Q"&amp;ROUNDUP(MONTH(SalesDataTable[[#This Row],[Order Date]])/3,0)</f>
        <v>Q3</v>
      </c>
      <c r="E1872" s="17">
        <f>MONTH(SalesDataTable[[#This Row],[Order Date]])</f>
        <v>9</v>
      </c>
      <c r="F1872" s="19" t="str">
        <f>TEXT(SalesDataTable[[#This Row],[Order Date]],"MMM")</f>
        <v>Sep</v>
      </c>
      <c r="G1872" s="4" t="s">
        <v>11</v>
      </c>
      <c r="H1872" s="4" t="s">
        <v>25</v>
      </c>
      <c r="I1872" s="4" t="s">
        <v>19</v>
      </c>
      <c r="J1872" s="4" t="s">
        <v>3</v>
      </c>
      <c r="K1872" s="4" t="s">
        <v>14</v>
      </c>
      <c r="L1872" s="4" t="s">
        <v>15</v>
      </c>
      <c r="M1872" s="8">
        <v>2</v>
      </c>
      <c r="N1872" s="5">
        <v>37.03</v>
      </c>
      <c r="O1872" s="6">
        <v>0.1</v>
      </c>
      <c r="P1872" s="5">
        <v>13.46</v>
      </c>
      <c r="Q1872" s="5">
        <f t="shared" si="116"/>
        <v>66.654000000000011</v>
      </c>
      <c r="R1872" s="5">
        <f t="shared" si="117"/>
        <v>26.92</v>
      </c>
      <c r="S1872" s="5">
        <f t="shared" si="118"/>
        <v>39.734000000000009</v>
      </c>
      <c r="T1872" s="7">
        <f t="shared" si="119"/>
        <v>0.59612326342004984</v>
      </c>
    </row>
    <row r="1873" spans="1:20" ht="15.6">
      <c r="A1873" s="2">
        <v>5066</v>
      </c>
      <c r="B1873" s="3">
        <v>46276</v>
      </c>
      <c r="C1873" s="17">
        <f>YEAR(SalesDataTable[[#This Row],[Order Date]])</f>
        <v>2026</v>
      </c>
      <c r="D1873" s="19" t="str">
        <f>"Q"&amp;ROUNDUP(MONTH(SalesDataTable[[#This Row],[Order Date]])/3,0)</f>
        <v>Q3</v>
      </c>
      <c r="E1873" s="17">
        <f>MONTH(SalesDataTable[[#This Row],[Order Date]])</f>
        <v>9</v>
      </c>
      <c r="F1873" s="19" t="str">
        <f>TEXT(SalesDataTable[[#This Row],[Order Date]],"MMM")</f>
        <v>Sep</v>
      </c>
      <c r="G1873" s="4" t="s">
        <v>6</v>
      </c>
      <c r="H1873" s="4" t="s">
        <v>41</v>
      </c>
      <c r="I1873" s="4" t="s">
        <v>2</v>
      </c>
      <c r="J1873" s="4" t="s">
        <v>13</v>
      </c>
      <c r="K1873" s="4" t="s">
        <v>23</v>
      </c>
      <c r="L1873" s="4" t="s">
        <v>24</v>
      </c>
      <c r="M1873" s="8">
        <v>1</v>
      </c>
      <c r="N1873" s="5">
        <v>338.01</v>
      </c>
      <c r="O1873" s="6">
        <v>0</v>
      </c>
      <c r="P1873" s="5">
        <v>190.89</v>
      </c>
      <c r="Q1873" s="5">
        <f t="shared" si="116"/>
        <v>338.01</v>
      </c>
      <c r="R1873" s="5">
        <f t="shared" si="117"/>
        <v>190.89</v>
      </c>
      <c r="S1873" s="5">
        <f t="shared" si="118"/>
        <v>147.12</v>
      </c>
      <c r="T1873" s="7">
        <f t="shared" si="119"/>
        <v>0.43525339486997427</v>
      </c>
    </row>
    <row r="1874" spans="1:20" ht="15.6">
      <c r="A1874" s="2">
        <v>78</v>
      </c>
      <c r="B1874" s="3">
        <v>46277</v>
      </c>
      <c r="C1874" s="17">
        <f>YEAR(SalesDataTable[[#This Row],[Order Date]])</f>
        <v>2026</v>
      </c>
      <c r="D1874" s="19" t="str">
        <f>"Q"&amp;ROUNDUP(MONTH(SalesDataTable[[#This Row],[Order Date]])/3,0)</f>
        <v>Q3</v>
      </c>
      <c r="E1874" s="17">
        <f>MONTH(SalesDataTable[[#This Row],[Order Date]])</f>
        <v>9</v>
      </c>
      <c r="F1874" s="19" t="str">
        <f>TEXT(SalesDataTable[[#This Row],[Order Date]],"MMM")</f>
        <v>Sep</v>
      </c>
      <c r="G1874" s="4" t="s">
        <v>20</v>
      </c>
      <c r="H1874" s="4" t="s">
        <v>47</v>
      </c>
      <c r="I1874" s="4" t="s">
        <v>2</v>
      </c>
      <c r="J1874" s="4" t="s">
        <v>13</v>
      </c>
      <c r="K1874" s="4" t="s">
        <v>34</v>
      </c>
      <c r="L1874" s="4" t="s">
        <v>35</v>
      </c>
      <c r="M1874" s="8">
        <v>5</v>
      </c>
      <c r="N1874" s="5">
        <v>40.78</v>
      </c>
      <c r="O1874" s="6">
        <v>0.05</v>
      </c>
      <c r="P1874" s="5">
        <v>14.94</v>
      </c>
      <c r="Q1874" s="5">
        <f t="shared" si="116"/>
        <v>193.70499999999998</v>
      </c>
      <c r="R1874" s="5">
        <f t="shared" si="117"/>
        <v>74.7</v>
      </c>
      <c r="S1874" s="5">
        <f t="shared" si="118"/>
        <v>119.00499999999998</v>
      </c>
      <c r="T1874" s="7">
        <f t="shared" si="119"/>
        <v>0.61436204537828132</v>
      </c>
    </row>
    <row r="1875" spans="1:20" ht="15.6">
      <c r="A1875" s="2">
        <v>354</v>
      </c>
      <c r="B1875" s="3">
        <v>46277</v>
      </c>
      <c r="C1875" s="17">
        <f>YEAR(SalesDataTable[[#This Row],[Order Date]])</f>
        <v>2026</v>
      </c>
      <c r="D1875" s="19" t="str">
        <f>"Q"&amp;ROUNDUP(MONTH(SalesDataTable[[#This Row],[Order Date]])/3,0)</f>
        <v>Q3</v>
      </c>
      <c r="E1875" s="17">
        <f>MONTH(SalesDataTable[[#This Row],[Order Date]])</f>
        <v>9</v>
      </c>
      <c r="F1875" s="19" t="str">
        <f>TEXT(SalesDataTable[[#This Row],[Order Date]],"MMM")</f>
        <v>Sep</v>
      </c>
      <c r="G1875" s="4" t="s">
        <v>11</v>
      </c>
      <c r="H1875" s="4" t="s">
        <v>52</v>
      </c>
      <c r="I1875" s="4" t="s">
        <v>2</v>
      </c>
      <c r="J1875" s="4" t="s">
        <v>3</v>
      </c>
      <c r="K1875" s="4" t="s">
        <v>4</v>
      </c>
      <c r="L1875" s="4" t="s">
        <v>22</v>
      </c>
      <c r="M1875" s="8">
        <v>4</v>
      </c>
      <c r="N1875" s="5">
        <v>51.47</v>
      </c>
      <c r="O1875" s="6">
        <v>0</v>
      </c>
      <c r="P1875" s="5">
        <v>21.9</v>
      </c>
      <c r="Q1875" s="5">
        <f t="shared" si="116"/>
        <v>205.88</v>
      </c>
      <c r="R1875" s="5">
        <f t="shared" si="117"/>
        <v>87.6</v>
      </c>
      <c r="S1875" s="5">
        <f t="shared" si="118"/>
        <v>118.28</v>
      </c>
      <c r="T1875" s="7">
        <f t="shared" si="119"/>
        <v>0.57450942296483387</v>
      </c>
    </row>
    <row r="1876" spans="1:20" ht="15.6">
      <c r="A1876" s="2">
        <v>1738</v>
      </c>
      <c r="B1876" s="3">
        <v>46277</v>
      </c>
      <c r="C1876" s="17">
        <f>YEAR(SalesDataTable[[#This Row],[Order Date]])</f>
        <v>2026</v>
      </c>
      <c r="D1876" s="19" t="str">
        <f>"Q"&amp;ROUNDUP(MONTH(SalesDataTable[[#This Row],[Order Date]])/3,0)</f>
        <v>Q3</v>
      </c>
      <c r="E1876" s="17">
        <f>MONTH(SalesDataTable[[#This Row],[Order Date]])</f>
        <v>9</v>
      </c>
      <c r="F1876" s="19" t="str">
        <f>TEXT(SalesDataTable[[#This Row],[Order Date]],"MMM")</f>
        <v>Sep</v>
      </c>
      <c r="G1876" s="4" t="s">
        <v>0</v>
      </c>
      <c r="H1876" s="4" t="s">
        <v>50</v>
      </c>
      <c r="I1876" s="4" t="s">
        <v>8</v>
      </c>
      <c r="J1876" s="4" t="s">
        <v>16</v>
      </c>
      <c r="K1876" s="4" t="s">
        <v>9</v>
      </c>
      <c r="L1876" s="4" t="s">
        <v>17</v>
      </c>
      <c r="M1876" s="8">
        <v>10</v>
      </c>
      <c r="N1876" s="5">
        <v>144.4</v>
      </c>
      <c r="O1876" s="6">
        <v>0.1</v>
      </c>
      <c r="P1876" s="5">
        <v>81.069999999999993</v>
      </c>
      <c r="Q1876" s="5">
        <f t="shared" si="116"/>
        <v>1299.6000000000001</v>
      </c>
      <c r="R1876" s="5">
        <f t="shared" si="117"/>
        <v>810.69999999999993</v>
      </c>
      <c r="S1876" s="5">
        <f t="shared" si="118"/>
        <v>488.9000000000002</v>
      </c>
      <c r="T1876" s="7">
        <f t="shared" si="119"/>
        <v>0.37619267466912909</v>
      </c>
    </row>
    <row r="1877" spans="1:20" ht="15.6">
      <c r="A1877" s="2">
        <v>1900</v>
      </c>
      <c r="B1877" s="3">
        <v>46277</v>
      </c>
      <c r="C1877" s="17">
        <f>YEAR(SalesDataTable[[#This Row],[Order Date]])</f>
        <v>2026</v>
      </c>
      <c r="D1877" s="19" t="str">
        <f>"Q"&amp;ROUNDUP(MONTH(SalesDataTable[[#This Row],[Order Date]])/3,0)</f>
        <v>Q3</v>
      </c>
      <c r="E1877" s="17">
        <f>MONTH(SalesDataTable[[#This Row],[Order Date]])</f>
        <v>9</v>
      </c>
      <c r="F1877" s="19" t="str">
        <f>TEXT(SalesDataTable[[#This Row],[Order Date]],"MMM")</f>
        <v>Sep</v>
      </c>
      <c r="G1877" s="4" t="s">
        <v>6</v>
      </c>
      <c r="H1877" s="4" t="s">
        <v>27</v>
      </c>
      <c r="I1877" s="4" t="s">
        <v>19</v>
      </c>
      <c r="J1877" s="4" t="s">
        <v>13</v>
      </c>
      <c r="K1877" s="4" t="s">
        <v>34</v>
      </c>
      <c r="L1877" s="4" t="s">
        <v>45</v>
      </c>
      <c r="M1877" s="8">
        <v>1</v>
      </c>
      <c r="N1877" s="5">
        <v>51.34</v>
      </c>
      <c r="O1877" s="6">
        <v>0.1</v>
      </c>
      <c r="P1877" s="5">
        <v>22.63</v>
      </c>
      <c r="Q1877" s="5">
        <f t="shared" si="116"/>
        <v>46.206000000000003</v>
      </c>
      <c r="R1877" s="5">
        <f t="shared" si="117"/>
        <v>22.63</v>
      </c>
      <c r="S1877" s="5">
        <f t="shared" si="118"/>
        <v>23.576000000000004</v>
      </c>
      <c r="T1877" s="7">
        <f t="shared" si="119"/>
        <v>0.51023676578799293</v>
      </c>
    </row>
    <row r="1878" spans="1:20" ht="15.6">
      <c r="A1878" s="2">
        <v>3375</v>
      </c>
      <c r="B1878" s="3">
        <v>46277</v>
      </c>
      <c r="C1878" s="17">
        <f>YEAR(SalesDataTable[[#This Row],[Order Date]])</f>
        <v>2026</v>
      </c>
      <c r="D1878" s="19" t="str">
        <f>"Q"&amp;ROUNDUP(MONTH(SalesDataTable[[#This Row],[Order Date]])/3,0)</f>
        <v>Q3</v>
      </c>
      <c r="E1878" s="17">
        <f>MONTH(SalesDataTable[[#This Row],[Order Date]])</f>
        <v>9</v>
      </c>
      <c r="F1878" s="19" t="str">
        <f>TEXT(SalesDataTable[[#This Row],[Order Date]],"MMM")</f>
        <v>Sep</v>
      </c>
      <c r="G1878" s="4" t="s">
        <v>6</v>
      </c>
      <c r="H1878" s="4" t="s">
        <v>7</v>
      </c>
      <c r="I1878" s="4" t="s">
        <v>8</v>
      </c>
      <c r="J1878" s="4" t="s">
        <v>3</v>
      </c>
      <c r="K1878" s="4" t="s">
        <v>14</v>
      </c>
      <c r="L1878" s="4" t="s">
        <v>32</v>
      </c>
      <c r="M1878" s="8">
        <v>6</v>
      </c>
      <c r="N1878" s="5">
        <v>47.72</v>
      </c>
      <c r="O1878" s="6">
        <v>0.1</v>
      </c>
      <c r="P1878" s="5">
        <v>18.41</v>
      </c>
      <c r="Q1878" s="5">
        <f t="shared" si="116"/>
        <v>257.68799999999999</v>
      </c>
      <c r="R1878" s="5">
        <f t="shared" si="117"/>
        <v>110.46000000000001</v>
      </c>
      <c r="S1878" s="5">
        <f t="shared" si="118"/>
        <v>147.22799999999998</v>
      </c>
      <c r="T1878" s="7">
        <f t="shared" si="119"/>
        <v>0.57134208810654741</v>
      </c>
    </row>
    <row r="1879" spans="1:20" ht="15.6">
      <c r="A1879" s="2">
        <v>3567</v>
      </c>
      <c r="B1879" s="3">
        <v>46277</v>
      </c>
      <c r="C1879" s="17">
        <f>YEAR(SalesDataTable[[#This Row],[Order Date]])</f>
        <v>2026</v>
      </c>
      <c r="D1879" s="19" t="str">
        <f>"Q"&amp;ROUNDUP(MONTH(SalesDataTable[[#This Row],[Order Date]])/3,0)</f>
        <v>Q3</v>
      </c>
      <c r="E1879" s="17">
        <f>MONTH(SalesDataTable[[#This Row],[Order Date]])</f>
        <v>9</v>
      </c>
      <c r="F1879" s="19" t="str">
        <f>TEXT(SalesDataTable[[#This Row],[Order Date]],"MMM")</f>
        <v>Sep</v>
      </c>
      <c r="G1879" s="4" t="s">
        <v>6</v>
      </c>
      <c r="H1879" s="4" t="s">
        <v>41</v>
      </c>
      <c r="I1879" s="4" t="s">
        <v>2</v>
      </c>
      <c r="J1879" s="4" t="s">
        <v>16</v>
      </c>
      <c r="K1879" s="4" t="s">
        <v>23</v>
      </c>
      <c r="L1879" s="4" t="s">
        <v>40</v>
      </c>
      <c r="M1879" s="8">
        <v>1</v>
      </c>
      <c r="N1879" s="5">
        <v>81.489999999999995</v>
      </c>
      <c r="O1879" s="6">
        <v>0.1</v>
      </c>
      <c r="P1879" s="5">
        <v>38.83</v>
      </c>
      <c r="Q1879" s="5">
        <f t="shared" si="116"/>
        <v>73.340999999999994</v>
      </c>
      <c r="R1879" s="5">
        <f t="shared" si="117"/>
        <v>38.83</v>
      </c>
      <c r="S1879" s="5">
        <f t="shared" si="118"/>
        <v>34.510999999999996</v>
      </c>
      <c r="T1879" s="7">
        <f t="shared" si="119"/>
        <v>0.47055535103148305</v>
      </c>
    </row>
    <row r="1880" spans="1:20" ht="15.6">
      <c r="A1880" s="2">
        <v>4106</v>
      </c>
      <c r="B1880" s="3">
        <v>46277</v>
      </c>
      <c r="C1880" s="17">
        <f>YEAR(SalesDataTable[[#This Row],[Order Date]])</f>
        <v>2026</v>
      </c>
      <c r="D1880" s="19" t="str">
        <f>"Q"&amp;ROUNDUP(MONTH(SalesDataTable[[#This Row],[Order Date]])/3,0)</f>
        <v>Q3</v>
      </c>
      <c r="E1880" s="17">
        <f>MONTH(SalesDataTable[[#This Row],[Order Date]])</f>
        <v>9</v>
      </c>
      <c r="F1880" s="19" t="str">
        <f>TEXT(SalesDataTable[[#This Row],[Order Date]],"MMM")</f>
        <v>Sep</v>
      </c>
      <c r="G1880" s="4" t="s">
        <v>6</v>
      </c>
      <c r="H1880" s="4" t="s">
        <v>27</v>
      </c>
      <c r="I1880" s="4" t="s">
        <v>19</v>
      </c>
      <c r="J1880" s="4" t="s">
        <v>3</v>
      </c>
      <c r="K1880" s="4" t="s">
        <v>4</v>
      </c>
      <c r="L1880" s="4" t="s">
        <v>26</v>
      </c>
      <c r="M1880" s="8">
        <v>2</v>
      </c>
      <c r="N1880" s="5">
        <v>39.700000000000003</v>
      </c>
      <c r="O1880" s="6">
        <v>0</v>
      </c>
      <c r="P1880" s="5">
        <v>16.32</v>
      </c>
      <c r="Q1880" s="5">
        <f t="shared" si="116"/>
        <v>79.400000000000006</v>
      </c>
      <c r="R1880" s="5">
        <f t="shared" si="117"/>
        <v>32.64</v>
      </c>
      <c r="S1880" s="5">
        <f t="shared" si="118"/>
        <v>46.760000000000005</v>
      </c>
      <c r="T1880" s="7">
        <f t="shared" si="119"/>
        <v>0.58891687657430736</v>
      </c>
    </row>
    <row r="1881" spans="1:20" ht="15.6">
      <c r="A1881" s="2">
        <v>4293</v>
      </c>
      <c r="B1881" s="3">
        <v>46277</v>
      </c>
      <c r="C1881" s="17">
        <f>YEAR(SalesDataTable[[#This Row],[Order Date]])</f>
        <v>2026</v>
      </c>
      <c r="D1881" s="19" t="str">
        <f>"Q"&amp;ROUNDUP(MONTH(SalesDataTable[[#This Row],[Order Date]])/3,0)</f>
        <v>Q3</v>
      </c>
      <c r="E1881" s="17">
        <f>MONTH(SalesDataTable[[#This Row],[Order Date]])</f>
        <v>9</v>
      </c>
      <c r="F1881" s="19" t="str">
        <f>TEXT(SalesDataTable[[#This Row],[Order Date]],"MMM")</f>
        <v>Sep</v>
      </c>
      <c r="G1881" s="4" t="s">
        <v>6</v>
      </c>
      <c r="H1881" s="4" t="s">
        <v>43</v>
      </c>
      <c r="I1881" s="4" t="s">
        <v>8</v>
      </c>
      <c r="J1881" s="4" t="s">
        <v>13</v>
      </c>
      <c r="K1881" s="4" t="s">
        <v>23</v>
      </c>
      <c r="L1881" s="4" t="s">
        <v>24</v>
      </c>
      <c r="M1881" s="8">
        <v>4</v>
      </c>
      <c r="N1881" s="5">
        <v>344.67</v>
      </c>
      <c r="O1881" s="6">
        <v>0.1</v>
      </c>
      <c r="P1881" s="5">
        <v>195.35</v>
      </c>
      <c r="Q1881" s="5">
        <f t="shared" si="116"/>
        <v>1240.8120000000001</v>
      </c>
      <c r="R1881" s="5">
        <f t="shared" si="117"/>
        <v>781.4</v>
      </c>
      <c r="S1881" s="5">
        <f t="shared" si="118"/>
        <v>459.41200000000015</v>
      </c>
      <c r="T1881" s="7">
        <f t="shared" si="119"/>
        <v>0.37025109363868186</v>
      </c>
    </row>
    <row r="1882" spans="1:20" ht="15.6">
      <c r="A1882" s="2">
        <v>4859</v>
      </c>
      <c r="B1882" s="3">
        <v>46277</v>
      </c>
      <c r="C1882" s="17">
        <f>YEAR(SalesDataTable[[#This Row],[Order Date]])</f>
        <v>2026</v>
      </c>
      <c r="D1882" s="19" t="str">
        <f>"Q"&amp;ROUNDUP(MONTH(SalesDataTable[[#This Row],[Order Date]])/3,0)</f>
        <v>Q3</v>
      </c>
      <c r="E1882" s="17">
        <f>MONTH(SalesDataTable[[#This Row],[Order Date]])</f>
        <v>9</v>
      </c>
      <c r="F1882" s="19" t="str">
        <f>TEXT(SalesDataTable[[#This Row],[Order Date]],"MMM")</f>
        <v>Sep</v>
      </c>
      <c r="G1882" s="4" t="s">
        <v>0</v>
      </c>
      <c r="H1882" s="4" t="s">
        <v>1</v>
      </c>
      <c r="I1882" s="4" t="s">
        <v>2</v>
      </c>
      <c r="J1882" s="4" t="s">
        <v>3</v>
      </c>
      <c r="K1882" s="4" t="s">
        <v>4</v>
      </c>
      <c r="L1882" s="4" t="s">
        <v>5</v>
      </c>
      <c r="M1882" s="8">
        <v>1</v>
      </c>
      <c r="N1882" s="5">
        <v>80.39</v>
      </c>
      <c r="O1882" s="6">
        <v>0</v>
      </c>
      <c r="P1882" s="5">
        <v>42.85</v>
      </c>
      <c r="Q1882" s="5">
        <f t="shared" si="116"/>
        <v>80.39</v>
      </c>
      <c r="R1882" s="5">
        <f t="shared" si="117"/>
        <v>42.85</v>
      </c>
      <c r="S1882" s="5">
        <f t="shared" si="118"/>
        <v>37.54</v>
      </c>
      <c r="T1882" s="7">
        <f t="shared" si="119"/>
        <v>0.46697350416718497</v>
      </c>
    </row>
    <row r="1883" spans="1:20" ht="15.6">
      <c r="A1883" s="2">
        <v>770</v>
      </c>
      <c r="B1883" s="3">
        <v>46278</v>
      </c>
      <c r="C1883" s="17">
        <f>YEAR(SalesDataTable[[#This Row],[Order Date]])</f>
        <v>2026</v>
      </c>
      <c r="D1883" s="19" t="str">
        <f>"Q"&amp;ROUNDUP(MONTH(SalesDataTable[[#This Row],[Order Date]])/3,0)</f>
        <v>Q3</v>
      </c>
      <c r="E1883" s="17">
        <f>MONTH(SalesDataTable[[#This Row],[Order Date]])</f>
        <v>9</v>
      </c>
      <c r="F1883" s="19" t="str">
        <f>TEXT(SalesDataTable[[#This Row],[Order Date]],"MMM")</f>
        <v>Sep</v>
      </c>
      <c r="G1883" s="4" t="s">
        <v>11</v>
      </c>
      <c r="H1883" s="4" t="s">
        <v>18</v>
      </c>
      <c r="I1883" s="4" t="s">
        <v>19</v>
      </c>
      <c r="J1883" s="4" t="s">
        <v>3</v>
      </c>
      <c r="K1883" s="4" t="s">
        <v>9</v>
      </c>
      <c r="L1883" s="4" t="s">
        <v>17</v>
      </c>
      <c r="M1883" s="8">
        <v>1</v>
      </c>
      <c r="N1883" s="5">
        <v>143.66999999999999</v>
      </c>
      <c r="O1883" s="6">
        <v>0.1</v>
      </c>
      <c r="P1883" s="5">
        <v>79.89</v>
      </c>
      <c r="Q1883" s="5">
        <f t="shared" si="116"/>
        <v>129.303</v>
      </c>
      <c r="R1883" s="5">
        <f t="shared" si="117"/>
        <v>79.89</v>
      </c>
      <c r="S1883" s="5">
        <f t="shared" si="118"/>
        <v>49.412999999999997</v>
      </c>
      <c r="T1883" s="7">
        <f t="shared" si="119"/>
        <v>0.38214890605786406</v>
      </c>
    </row>
    <row r="1884" spans="1:20" ht="15.6">
      <c r="A1884" s="2">
        <v>1375</v>
      </c>
      <c r="B1884" s="3">
        <v>46278</v>
      </c>
      <c r="C1884" s="17">
        <f>YEAR(SalesDataTable[[#This Row],[Order Date]])</f>
        <v>2026</v>
      </c>
      <c r="D1884" s="19" t="str">
        <f>"Q"&amp;ROUNDUP(MONTH(SalesDataTable[[#This Row],[Order Date]])/3,0)</f>
        <v>Q3</v>
      </c>
      <c r="E1884" s="17">
        <f>MONTH(SalesDataTable[[#This Row],[Order Date]])</f>
        <v>9</v>
      </c>
      <c r="F1884" s="19" t="str">
        <f>TEXT(SalesDataTable[[#This Row],[Order Date]],"MMM")</f>
        <v>Sep</v>
      </c>
      <c r="G1884" s="4" t="s">
        <v>6</v>
      </c>
      <c r="H1884" s="4" t="s">
        <v>43</v>
      </c>
      <c r="I1884" s="4" t="s">
        <v>19</v>
      </c>
      <c r="J1884" s="4" t="s">
        <v>3</v>
      </c>
      <c r="K1884" s="4" t="s">
        <v>14</v>
      </c>
      <c r="L1884" s="4" t="s">
        <v>15</v>
      </c>
      <c r="M1884" s="8">
        <v>1</v>
      </c>
      <c r="N1884" s="5">
        <v>35.86</v>
      </c>
      <c r="O1884" s="6">
        <v>0</v>
      </c>
      <c r="P1884" s="5">
        <v>13.33</v>
      </c>
      <c r="Q1884" s="5">
        <f t="shared" si="116"/>
        <v>35.86</v>
      </c>
      <c r="R1884" s="5">
        <f t="shared" si="117"/>
        <v>13.33</v>
      </c>
      <c r="S1884" s="5">
        <f t="shared" si="118"/>
        <v>22.53</v>
      </c>
      <c r="T1884" s="7">
        <f t="shared" si="119"/>
        <v>0.62827663134411604</v>
      </c>
    </row>
    <row r="1885" spans="1:20" ht="15.6">
      <c r="A1885" s="2">
        <v>2063</v>
      </c>
      <c r="B1885" s="3">
        <v>46278</v>
      </c>
      <c r="C1885" s="17">
        <f>YEAR(SalesDataTable[[#This Row],[Order Date]])</f>
        <v>2026</v>
      </c>
      <c r="D1885" s="19" t="str">
        <f>"Q"&amp;ROUNDUP(MONTH(SalesDataTable[[#This Row],[Order Date]])/3,0)</f>
        <v>Q3</v>
      </c>
      <c r="E1885" s="17">
        <f>MONTH(SalesDataTable[[#This Row],[Order Date]])</f>
        <v>9</v>
      </c>
      <c r="F1885" s="19" t="str">
        <f>TEXT(SalesDataTable[[#This Row],[Order Date]],"MMM")</f>
        <v>Sep</v>
      </c>
      <c r="G1885" s="4" t="s">
        <v>6</v>
      </c>
      <c r="H1885" s="4" t="s">
        <v>49</v>
      </c>
      <c r="I1885" s="4" t="s">
        <v>19</v>
      </c>
      <c r="J1885" s="4" t="s">
        <v>3</v>
      </c>
      <c r="K1885" s="4" t="s">
        <v>14</v>
      </c>
      <c r="L1885" s="4" t="s">
        <v>44</v>
      </c>
      <c r="M1885" s="8">
        <v>3</v>
      </c>
      <c r="N1885" s="5">
        <v>130.28</v>
      </c>
      <c r="O1885" s="6">
        <v>0.1</v>
      </c>
      <c r="P1885" s="5">
        <v>65.33</v>
      </c>
      <c r="Q1885" s="5">
        <f t="shared" si="116"/>
        <v>351.75600000000003</v>
      </c>
      <c r="R1885" s="5">
        <f t="shared" si="117"/>
        <v>195.99</v>
      </c>
      <c r="S1885" s="5">
        <f t="shared" si="118"/>
        <v>155.76600000000002</v>
      </c>
      <c r="T1885" s="7">
        <f t="shared" si="119"/>
        <v>0.44282400300208102</v>
      </c>
    </row>
    <row r="1886" spans="1:20" ht="15.6">
      <c r="A1886" s="2">
        <v>2563</v>
      </c>
      <c r="B1886" s="3">
        <v>46278</v>
      </c>
      <c r="C1886" s="17">
        <f>YEAR(SalesDataTable[[#This Row],[Order Date]])</f>
        <v>2026</v>
      </c>
      <c r="D1886" s="19" t="str">
        <f>"Q"&amp;ROUNDUP(MONTH(SalesDataTable[[#This Row],[Order Date]])/3,0)</f>
        <v>Q3</v>
      </c>
      <c r="E1886" s="17">
        <f>MONTH(SalesDataTable[[#This Row],[Order Date]])</f>
        <v>9</v>
      </c>
      <c r="F1886" s="19" t="str">
        <f>TEXT(SalesDataTable[[#This Row],[Order Date]],"MMM")</f>
        <v>Sep</v>
      </c>
      <c r="G1886" s="4" t="s">
        <v>6</v>
      </c>
      <c r="H1886" s="4" t="s">
        <v>27</v>
      </c>
      <c r="I1886" s="4" t="s">
        <v>28</v>
      </c>
      <c r="J1886" s="4" t="s">
        <v>3</v>
      </c>
      <c r="K1886" s="4" t="s">
        <v>9</v>
      </c>
      <c r="L1886" s="4" t="s">
        <v>37</v>
      </c>
      <c r="M1886" s="8">
        <v>1</v>
      </c>
      <c r="N1886" s="5">
        <v>157.88999999999999</v>
      </c>
      <c r="O1886" s="6">
        <v>0.1</v>
      </c>
      <c r="P1886" s="5">
        <v>78.209999999999994</v>
      </c>
      <c r="Q1886" s="5">
        <f t="shared" si="116"/>
        <v>142.101</v>
      </c>
      <c r="R1886" s="5">
        <f t="shared" si="117"/>
        <v>78.209999999999994</v>
      </c>
      <c r="S1886" s="5">
        <f t="shared" si="118"/>
        <v>63.891000000000005</v>
      </c>
      <c r="T1886" s="7">
        <f t="shared" si="119"/>
        <v>0.44961682183798851</v>
      </c>
    </row>
    <row r="1887" spans="1:20" ht="15.6">
      <c r="A1887" s="2">
        <v>2786</v>
      </c>
      <c r="B1887" s="3">
        <v>46278</v>
      </c>
      <c r="C1887" s="17">
        <f>YEAR(SalesDataTable[[#This Row],[Order Date]])</f>
        <v>2026</v>
      </c>
      <c r="D1887" s="19" t="str">
        <f>"Q"&amp;ROUNDUP(MONTH(SalesDataTable[[#This Row],[Order Date]])/3,0)</f>
        <v>Q3</v>
      </c>
      <c r="E1887" s="17">
        <f>MONTH(SalesDataTable[[#This Row],[Order Date]])</f>
        <v>9</v>
      </c>
      <c r="F1887" s="19" t="str">
        <f>TEXT(SalesDataTable[[#This Row],[Order Date]],"MMM")</f>
        <v>Sep</v>
      </c>
      <c r="G1887" s="4" t="s">
        <v>20</v>
      </c>
      <c r="H1887" s="4" t="s">
        <v>33</v>
      </c>
      <c r="I1887" s="4" t="s">
        <v>2</v>
      </c>
      <c r="J1887" s="4" t="s">
        <v>13</v>
      </c>
      <c r="K1887" s="4" t="s">
        <v>34</v>
      </c>
      <c r="L1887" s="4" t="s">
        <v>35</v>
      </c>
      <c r="M1887" s="8">
        <v>2</v>
      </c>
      <c r="N1887" s="5">
        <v>40.83</v>
      </c>
      <c r="O1887" s="6">
        <v>0</v>
      </c>
      <c r="P1887" s="5">
        <v>14.56</v>
      </c>
      <c r="Q1887" s="5">
        <f t="shared" si="116"/>
        <v>81.66</v>
      </c>
      <c r="R1887" s="5">
        <f t="shared" si="117"/>
        <v>29.12</v>
      </c>
      <c r="S1887" s="5">
        <f t="shared" si="118"/>
        <v>52.539999999999992</v>
      </c>
      <c r="T1887" s="7">
        <f t="shared" si="119"/>
        <v>0.64339946118050451</v>
      </c>
    </row>
    <row r="1888" spans="1:20" ht="15.6">
      <c r="A1888" s="2">
        <v>3269</v>
      </c>
      <c r="B1888" s="3">
        <v>46278</v>
      </c>
      <c r="C1888" s="17">
        <f>YEAR(SalesDataTable[[#This Row],[Order Date]])</f>
        <v>2026</v>
      </c>
      <c r="D1888" s="19" t="str">
        <f>"Q"&amp;ROUNDUP(MONTH(SalesDataTable[[#This Row],[Order Date]])/3,0)</f>
        <v>Q3</v>
      </c>
      <c r="E1888" s="17">
        <f>MONTH(SalesDataTable[[#This Row],[Order Date]])</f>
        <v>9</v>
      </c>
      <c r="F1888" s="19" t="str">
        <f>TEXT(SalesDataTable[[#This Row],[Order Date]],"MMM")</f>
        <v>Sep</v>
      </c>
      <c r="G1888" s="4" t="s">
        <v>11</v>
      </c>
      <c r="H1888" s="4" t="s">
        <v>52</v>
      </c>
      <c r="I1888" s="4" t="s">
        <v>19</v>
      </c>
      <c r="J1888" s="4" t="s">
        <v>13</v>
      </c>
      <c r="K1888" s="4" t="s">
        <v>34</v>
      </c>
      <c r="L1888" s="4" t="s">
        <v>42</v>
      </c>
      <c r="M1888" s="8">
        <v>2</v>
      </c>
      <c r="N1888" s="5">
        <v>37.119999999999997</v>
      </c>
      <c r="O1888" s="6">
        <v>0</v>
      </c>
      <c r="P1888" s="5">
        <v>14.26</v>
      </c>
      <c r="Q1888" s="5">
        <f t="shared" si="116"/>
        <v>74.239999999999995</v>
      </c>
      <c r="R1888" s="5">
        <f t="shared" si="117"/>
        <v>28.52</v>
      </c>
      <c r="S1888" s="5">
        <f t="shared" si="118"/>
        <v>45.72</v>
      </c>
      <c r="T1888" s="7">
        <f t="shared" si="119"/>
        <v>0.61584051724137934</v>
      </c>
    </row>
    <row r="1889" spans="1:20" ht="15.6">
      <c r="A1889" s="2">
        <v>3346</v>
      </c>
      <c r="B1889" s="3">
        <v>46278</v>
      </c>
      <c r="C1889" s="17">
        <f>YEAR(SalesDataTable[[#This Row],[Order Date]])</f>
        <v>2026</v>
      </c>
      <c r="D1889" s="19" t="str">
        <f>"Q"&amp;ROUNDUP(MONTH(SalesDataTable[[#This Row],[Order Date]])/3,0)</f>
        <v>Q3</v>
      </c>
      <c r="E1889" s="17">
        <f>MONTH(SalesDataTable[[#This Row],[Order Date]])</f>
        <v>9</v>
      </c>
      <c r="F1889" s="19" t="str">
        <f>TEXT(SalesDataTable[[#This Row],[Order Date]],"MMM")</f>
        <v>Sep</v>
      </c>
      <c r="G1889" s="4" t="s">
        <v>20</v>
      </c>
      <c r="H1889" s="4" t="s">
        <v>33</v>
      </c>
      <c r="I1889" s="4" t="s">
        <v>2</v>
      </c>
      <c r="J1889" s="4" t="s">
        <v>3</v>
      </c>
      <c r="K1889" s="4" t="s">
        <v>23</v>
      </c>
      <c r="L1889" s="4" t="s">
        <v>51</v>
      </c>
      <c r="M1889" s="8">
        <v>2</v>
      </c>
      <c r="N1889" s="5">
        <v>124.04</v>
      </c>
      <c r="O1889" s="6">
        <v>0.05</v>
      </c>
      <c r="P1889" s="5">
        <v>59.29</v>
      </c>
      <c r="Q1889" s="5">
        <f t="shared" si="116"/>
        <v>235.67599999999999</v>
      </c>
      <c r="R1889" s="5">
        <f t="shared" si="117"/>
        <v>118.58</v>
      </c>
      <c r="S1889" s="5">
        <f t="shared" si="118"/>
        <v>117.09599999999999</v>
      </c>
      <c r="T1889" s="7">
        <f t="shared" si="119"/>
        <v>0.49685160983723414</v>
      </c>
    </row>
    <row r="1890" spans="1:20" ht="15.6">
      <c r="A1890" s="2">
        <v>4097</v>
      </c>
      <c r="B1890" s="3">
        <v>46278</v>
      </c>
      <c r="C1890" s="17">
        <f>YEAR(SalesDataTable[[#This Row],[Order Date]])</f>
        <v>2026</v>
      </c>
      <c r="D1890" s="19" t="str">
        <f>"Q"&amp;ROUNDUP(MONTH(SalesDataTable[[#This Row],[Order Date]])/3,0)</f>
        <v>Q3</v>
      </c>
      <c r="E1890" s="17">
        <f>MONTH(SalesDataTable[[#This Row],[Order Date]])</f>
        <v>9</v>
      </c>
      <c r="F1890" s="19" t="str">
        <f>TEXT(SalesDataTable[[#This Row],[Order Date]],"MMM")</f>
        <v>Sep</v>
      </c>
      <c r="G1890" s="4" t="s">
        <v>6</v>
      </c>
      <c r="H1890" s="4" t="s">
        <v>43</v>
      </c>
      <c r="I1890" s="4" t="s">
        <v>2</v>
      </c>
      <c r="J1890" s="4" t="s">
        <v>3</v>
      </c>
      <c r="K1890" s="4" t="s">
        <v>9</v>
      </c>
      <c r="L1890" s="4" t="s">
        <v>17</v>
      </c>
      <c r="M1890" s="8">
        <v>1</v>
      </c>
      <c r="N1890" s="5">
        <v>142.36000000000001</v>
      </c>
      <c r="O1890" s="6">
        <v>0</v>
      </c>
      <c r="P1890" s="5">
        <v>78.3</v>
      </c>
      <c r="Q1890" s="5">
        <f t="shared" si="116"/>
        <v>142.36000000000001</v>
      </c>
      <c r="R1890" s="5">
        <f t="shared" si="117"/>
        <v>78.3</v>
      </c>
      <c r="S1890" s="5">
        <f t="shared" si="118"/>
        <v>64.060000000000016</v>
      </c>
      <c r="T1890" s="7">
        <f t="shared" si="119"/>
        <v>0.44998595110986239</v>
      </c>
    </row>
    <row r="1891" spans="1:20" ht="15.6">
      <c r="A1891" s="2">
        <v>4208</v>
      </c>
      <c r="B1891" s="3">
        <v>46278</v>
      </c>
      <c r="C1891" s="17">
        <f>YEAR(SalesDataTable[[#This Row],[Order Date]])</f>
        <v>2026</v>
      </c>
      <c r="D1891" s="19" t="str">
        <f>"Q"&amp;ROUNDUP(MONTH(SalesDataTable[[#This Row],[Order Date]])/3,0)</f>
        <v>Q3</v>
      </c>
      <c r="E1891" s="17">
        <f>MONTH(SalesDataTable[[#This Row],[Order Date]])</f>
        <v>9</v>
      </c>
      <c r="F1891" s="19" t="str">
        <f>TEXT(SalesDataTable[[#This Row],[Order Date]],"MMM")</f>
        <v>Sep</v>
      </c>
      <c r="G1891" s="4" t="s">
        <v>6</v>
      </c>
      <c r="H1891" s="4" t="s">
        <v>43</v>
      </c>
      <c r="I1891" s="4" t="s">
        <v>8</v>
      </c>
      <c r="J1891" s="4" t="s">
        <v>16</v>
      </c>
      <c r="K1891" s="4" t="s">
        <v>4</v>
      </c>
      <c r="L1891" s="4" t="s">
        <v>30</v>
      </c>
      <c r="M1891" s="8">
        <v>6</v>
      </c>
      <c r="N1891" s="5">
        <v>104.11</v>
      </c>
      <c r="O1891" s="6">
        <v>0.1</v>
      </c>
      <c r="P1891" s="5">
        <v>49</v>
      </c>
      <c r="Q1891" s="5">
        <f t="shared" si="116"/>
        <v>562.19399999999996</v>
      </c>
      <c r="R1891" s="5">
        <f t="shared" si="117"/>
        <v>294</v>
      </c>
      <c r="S1891" s="5">
        <f t="shared" si="118"/>
        <v>268.19399999999996</v>
      </c>
      <c r="T1891" s="7">
        <f t="shared" si="119"/>
        <v>0.47704884790659446</v>
      </c>
    </row>
    <row r="1892" spans="1:20" ht="15.6">
      <c r="A1892" s="2">
        <v>4606</v>
      </c>
      <c r="B1892" s="3">
        <v>46278</v>
      </c>
      <c r="C1892" s="17">
        <f>YEAR(SalesDataTable[[#This Row],[Order Date]])</f>
        <v>2026</v>
      </c>
      <c r="D1892" s="19" t="str">
        <f>"Q"&amp;ROUNDUP(MONTH(SalesDataTable[[#This Row],[Order Date]])/3,0)</f>
        <v>Q3</v>
      </c>
      <c r="E1892" s="17">
        <f>MONTH(SalesDataTable[[#This Row],[Order Date]])</f>
        <v>9</v>
      </c>
      <c r="F1892" s="19" t="str">
        <f>TEXT(SalesDataTable[[#This Row],[Order Date]],"MMM")</f>
        <v>Sep</v>
      </c>
      <c r="G1892" s="4" t="s">
        <v>20</v>
      </c>
      <c r="H1892" s="4" t="s">
        <v>33</v>
      </c>
      <c r="I1892" s="4" t="s">
        <v>2</v>
      </c>
      <c r="J1892" s="4" t="s">
        <v>16</v>
      </c>
      <c r="K1892" s="4" t="s">
        <v>23</v>
      </c>
      <c r="L1892" s="4" t="s">
        <v>24</v>
      </c>
      <c r="M1892" s="8">
        <v>1</v>
      </c>
      <c r="N1892" s="5">
        <v>335.02</v>
      </c>
      <c r="O1892" s="6">
        <v>0.05</v>
      </c>
      <c r="P1892" s="5">
        <v>198.44</v>
      </c>
      <c r="Q1892" s="5">
        <f t="shared" si="116"/>
        <v>318.26899999999995</v>
      </c>
      <c r="R1892" s="5">
        <f t="shared" si="117"/>
        <v>198.44</v>
      </c>
      <c r="S1892" s="5">
        <f t="shared" si="118"/>
        <v>119.82899999999995</v>
      </c>
      <c r="T1892" s="7">
        <f t="shared" si="119"/>
        <v>0.3765022669502841</v>
      </c>
    </row>
    <row r="1893" spans="1:20" ht="15.6">
      <c r="A1893" s="2">
        <v>222</v>
      </c>
      <c r="B1893" s="3">
        <v>46279</v>
      </c>
      <c r="C1893" s="17">
        <f>YEAR(SalesDataTable[[#This Row],[Order Date]])</f>
        <v>2026</v>
      </c>
      <c r="D1893" s="19" t="str">
        <f>"Q"&amp;ROUNDUP(MONTH(SalesDataTable[[#This Row],[Order Date]])/3,0)</f>
        <v>Q3</v>
      </c>
      <c r="E1893" s="17">
        <f>MONTH(SalesDataTable[[#This Row],[Order Date]])</f>
        <v>9</v>
      </c>
      <c r="F1893" s="19" t="str">
        <f>TEXT(SalesDataTable[[#This Row],[Order Date]],"MMM")</f>
        <v>Sep</v>
      </c>
      <c r="G1893" s="4" t="s">
        <v>6</v>
      </c>
      <c r="H1893" s="4" t="s">
        <v>43</v>
      </c>
      <c r="I1893" s="4" t="s">
        <v>2</v>
      </c>
      <c r="J1893" s="4" t="s">
        <v>3</v>
      </c>
      <c r="K1893" s="4" t="s">
        <v>4</v>
      </c>
      <c r="L1893" s="4" t="s">
        <v>22</v>
      </c>
      <c r="M1893" s="8">
        <v>2</v>
      </c>
      <c r="N1893" s="5">
        <v>49.69</v>
      </c>
      <c r="O1893" s="6">
        <v>0.05</v>
      </c>
      <c r="P1893" s="5">
        <v>22.55</v>
      </c>
      <c r="Q1893" s="5">
        <f t="shared" si="116"/>
        <v>94.410999999999987</v>
      </c>
      <c r="R1893" s="5">
        <f t="shared" si="117"/>
        <v>45.1</v>
      </c>
      <c r="S1893" s="5">
        <f t="shared" si="118"/>
        <v>49.310999999999986</v>
      </c>
      <c r="T1893" s="7">
        <f t="shared" si="119"/>
        <v>0.52230142674052804</v>
      </c>
    </row>
    <row r="1894" spans="1:20" ht="15.6">
      <c r="A1894" s="2">
        <v>241</v>
      </c>
      <c r="B1894" s="3">
        <v>46279</v>
      </c>
      <c r="C1894" s="17">
        <f>YEAR(SalesDataTable[[#This Row],[Order Date]])</f>
        <v>2026</v>
      </c>
      <c r="D1894" s="19" t="str">
        <f>"Q"&amp;ROUNDUP(MONTH(SalesDataTable[[#This Row],[Order Date]])/3,0)</f>
        <v>Q3</v>
      </c>
      <c r="E1894" s="17">
        <f>MONTH(SalesDataTable[[#This Row],[Order Date]])</f>
        <v>9</v>
      </c>
      <c r="F1894" s="19" t="str">
        <f>TEXT(SalesDataTable[[#This Row],[Order Date]],"MMM")</f>
        <v>Sep</v>
      </c>
      <c r="G1894" s="4" t="s">
        <v>11</v>
      </c>
      <c r="H1894" s="4" t="s">
        <v>25</v>
      </c>
      <c r="I1894" s="4" t="s">
        <v>2</v>
      </c>
      <c r="J1894" s="4" t="s">
        <v>3</v>
      </c>
      <c r="K1894" s="4" t="s">
        <v>4</v>
      </c>
      <c r="L1894" s="4" t="s">
        <v>22</v>
      </c>
      <c r="M1894" s="8">
        <v>4</v>
      </c>
      <c r="N1894" s="5">
        <v>50.5</v>
      </c>
      <c r="O1894" s="6">
        <v>0</v>
      </c>
      <c r="P1894" s="5">
        <v>23.02</v>
      </c>
      <c r="Q1894" s="5">
        <f t="shared" si="116"/>
        <v>202</v>
      </c>
      <c r="R1894" s="5">
        <f t="shared" si="117"/>
        <v>92.08</v>
      </c>
      <c r="S1894" s="5">
        <f t="shared" si="118"/>
        <v>109.92</v>
      </c>
      <c r="T1894" s="7">
        <f t="shared" si="119"/>
        <v>0.5441584158415842</v>
      </c>
    </row>
    <row r="1895" spans="1:20" ht="15.6">
      <c r="A1895" s="2">
        <v>753</v>
      </c>
      <c r="B1895" s="3">
        <v>46279</v>
      </c>
      <c r="C1895" s="17">
        <f>YEAR(SalesDataTable[[#This Row],[Order Date]])</f>
        <v>2026</v>
      </c>
      <c r="D1895" s="19" t="str">
        <f>"Q"&amp;ROUNDUP(MONTH(SalesDataTable[[#This Row],[Order Date]])/3,0)</f>
        <v>Q3</v>
      </c>
      <c r="E1895" s="17">
        <f>MONTH(SalesDataTable[[#This Row],[Order Date]])</f>
        <v>9</v>
      </c>
      <c r="F1895" s="19" t="str">
        <f>TEXT(SalesDataTable[[#This Row],[Order Date]],"MMM")</f>
        <v>Sep</v>
      </c>
      <c r="G1895" s="4" t="s">
        <v>20</v>
      </c>
      <c r="H1895" s="4" t="s">
        <v>21</v>
      </c>
      <c r="I1895" s="4" t="s">
        <v>19</v>
      </c>
      <c r="J1895" s="4" t="s">
        <v>3</v>
      </c>
      <c r="K1895" s="4" t="s">
        <v>14</v>
      </c>
      <c r="L1895" s="4" t="s">
        <v>32</v>
      </c>
      <c r="M1895" s="8">
        <v>1</v>
      </c>
      <c r="N1895" s="5">
        <v>47.55</v>
      </c>
      <c r="O1895" s="6">
        <v>0.05</v>
      </c>
      <c r="P1895" s="5">
        <v>18.350000000000001</v>
      </c>
      <c r="Q1895" s="5">
        <f t="shared" si="116"/>
        <v>45.172499999999992</v>
      </c>
      <c r="R1895" s="5">
        <f t="shared" si="117"/>
        <v>18.350000000000001</v>
      </c>
      <c r="S1895" s="5">
        <f t="shared" si="118"/>
        <v>26.822499999999991</v>
      </c>
      <c r="T1895" s="7">
        <f t="shared" si="119"/>
        <v>0.5937794011843488</v>
      </c>
    </row>
    <row r="1896" spans="1:20" ht="15.6">
      <c r="A1896" s="2">
        <v>2530</v>
      </c>
      <c r="B1896" s="3">
        <v>46279</v>
      </c>
      <c r="C1896" s="17">
        <f>YEAR(SalesDataTable[[#This Row],[Order Date]])</f>
        <v>2026</v>
      </c>
      <c r="D1896" s="19" t="str">
        <f>"Q"&amp;ROUNDUP(MONTH(SalesDataTable[[#This Row],[Order Date]])/3,0)</f>
        <v>Q3</v>
      </c>
      <c r="E1896" s="17">
        <f>MONTH(SalesDataTable[[#This Row],[Order Date]])</f>
        <v>9</v>
      </c>
      <c r="F1896" s="19" t="str">
        <f>TEXT(SalesDataTable[[#This Row],[Order Date]],"MMM")</f>
        <v>Sep</v>
      </c>
      <c r="G1896" s="4" t="s">
        <v>20</v>
      </c>
      <c r="H1896" s="4" t="s">
        <v>31</v>
      </c>
      <c r="I1896" s="4" t="s">
        <v>2</v>
      </c>
      <c r="J1896" s="4" t="s">
        <v>13</v>
      </c>
      <c r="K1896" s="4" t="s">
        <v>14</v>
      </c>
      <c r="L1896" s="4" t="s">
        <v>32</v>
      </c>
      <c r="M1896" s="8">
        <v>6</v>
      </c>
      <c r="N1896" s="5">
        <v>46.16</v>
      </c>
      <c r="O1896" s="6">
        <v>0.1</v>
      </c>
      <c r="P1896" s="5">
        <v>18.39</v>
      </c>
      <c r="Q1896" s="5">
        <f t="shared" si="116"/>
        <v>249.26399999999998</v>
      </c>
      <c r="R1896" s="5">
        <f t="shared" si="117"/>
        <v>110.34</v>
      </c>
      <c r="S1896" s="5">
        <f t="shared" si="118"/>
        <v>138.92399999999998</v>
      </c>
      <c r="T1896" s="7">
        <f t="shared" si="119"/>
        <v>0.55733679953783932</v>
      </c>
    </row>
    <row r="1897" spans="1:20" ht="15.6">
      <c r="A1897" s="2">
        <v>572</v>
      </c>
      <c r="B1897" s="3">
        <v>46280</v>
      </c>
      <c r="C1897" s="17">
        <f>YEAR(SalesDataTable[[#This Row],[Order Date]])</f>
        <v>2026</v>
      </c>
      <c r="D1897" s="19" t="str">
        <f>"Q"&amp;ROUNDUP(MONTH(SalesDataTable[[#This Row],[Order Date]])/3,0)</f>
        <v>Q3</v>
      </c>
      <c r="E1897" s="17">
        <f>MONTH(SalesDataTable[[#This Row],[Order Date]])</f>
        <v>9</v>
      </c>
      <c r="F1897" s="19" t="str">
        <f>TEXT(SalesDataTable[[#This Row],[Order Date]],"MMM")</f>
        <v>Sep</v>
      </c>
      <c r="G1897" s="4" t="s">
        <v>0</v>
      </c>
      <c r="H1897" s="4" t="s">
        <v>50</v>
      </c>
      <c r="I1897" s="4" t="s">
        <v>19</v>
      </c>
      <c r="J1897" s="4" t="s">
        <v>3</v>
      </c>
      <c r="K1897" s="4" t="s">
        <v>14</v>
      </c>
      <c r="L1897" s="4" t="s">
        <v>44</v>
      </c>
      <c r="M1897" s="8">
        <v>2</v>
      </c>
      <c r="N1897" s="5">
        <v>135.79</v>
      </c>
      <c r="O1897" s="6">
        <v>0.05</v>
      </c>
      <c r="P1897" s="5">
        <v>66.53</v>
      </c>
      <c r="Q1897" s="5">
        <f t="shared" si="116"/>
        <v>258.00099999999998</v>
      </c>
      <c r="R1897" s="5">
        <f t="shared" si="117"/>
        <v>133.06</v>
      </c>
      <c r="S1897" s="5">
        <f t="shared" si="118"/>
        <v>124.94099999999997</v>
      </c>
      <c r="T1897" s="7">
        <f t="shared" si="119"/>
        <v>0.48426556486215167</v>
      </c>
    </row>
    <row r="1898" spans="1:20" ht="15.6">
      <c r="A1898" s="2">
        <v>874</v>
      </c>
      <c r="B1898" s="3">
        <v>46280</v>
      </c>
      <c r="C1898" s="17">
        <f>YEAR(SalesDataTable[[#This Row],[Order Date]])</f>
        <v>2026</v>
      </c>
      <c r="D1898" s="19" t="str">
        <f>"Q"&amp;ROUNDUP(MONTH(SalesDataTable[[#This Row],[Order Date]])/3,0)</f>
        <v>Q3</v>
      </c>
      <c r="E1898" s="17">
        <f>MONTH(SalesDataTable[[#This Row],[Order Date]])</f>
        <v>9</v>
      </c>
      <c r="F1898" s="19" t="str">
        <f>TEXT(SalesDataTable[[#This Row],[Order Date]],"MMM")</f>
        <v>Sep</v>
      </c>
      <c r="G1898" s="4" t="s">
        <v>0</v>
      </c>
      <c r="H1898" s="4" t="s">
        <v>50</v>
      </c>
      <c r="I1898" s="4" t="s">
        <v>2</v>
      </c>
      <c r="J1898" s="4" t="s">
        <v>3</v>
      </c>
      <c r="K1898" s="4" t="s">
        <v>9</v>
      </c>
      <c r="L1898" s="4" t="s">
        <v>17</v>
      </c>
      <c r="M1898" s="8">
        <v>2</v>
      </c>
      <c r="N1898" s="5">
        <v>141.91999999999999</v>
      </c>
      <c r="O1898" s="6">
        <v>0</v>
      </c>
      <c r="P1898" s="5">
        <v>79.900000000000006</v>
      </c>
      <c r="Q1898" s="5">
        <f t="shared" si="116"/>
        <v>283.83999999999997</v>
      </c>
      <c r="R1898" s="5">
        <f t="shared" si="117"/>
        <v>159.80000000000001</v>
      </c>
      <c r="S1898" s="5">
        <f t="shared" si="118"/>
        <v>124.03999999999996</v>
      </c>
      <c r="T1898" s="7">
        <f t="shared" si="119"/>
        <v>0.43700676437429531</v>
      </c>
    </row>
    <row r="1899" spans="1:20" ht="15.6">
      <c r="A1899" s="2">
        <v>937</v>
      </c>
      <c r="B1899" s="3">
        <v>46280</v>
      </c>
      <c r="C1899" s="17">
        <f>YEAR(SalesDataTable[[#This Row],[Order Date]])</f>
        <v>2026</v>
      </c>
      <c r="D1899" s="19" t="str">
        <f>"Q"&amp;ROUNDUP(MONTH(SalesDataTable[[#This Row],[Order Date]])/3,0)</f>
        <v>Q3</v>
      </c>
      <c r="E1899" s="17">
        <f>MONTH(SalesDataTable[[#This Row],[Order Date]])</f>
        <v>9</v>
      </c>
      <c r="F1899" s="19" t="str">
        <f>TEXT(SalesDataTable[[#This Row],[Order Date]],"MMM")</f>
        <v>Sep</v>
      </c>
      <c r="G1899" s="4" t="s">
        <v>20</v>
      </c>
      <c r="H1899" s="4" t="s">
        <v>21</v>
      </c>
      <c r="I1899" s="4" t="s">
        <v>28</v>
      </c>
      <c r="J1899" s="4" t="s">
        <v>16</v>
      </c>
      <c r="K1899" s="4" t="s">
        <v>9</v>
      </c>
      <c r="L1899" s="4" t="s">
        <v>17</v>
      </c>
      <c r="M1899" s="8">
        <v>1</v>
      </c>
      <c r="N1899" s="5">
        <v>146.41</v>
      </c>
      <c r="O1899" s="6">
        <v>0.15</v>
      </c>
      <c r="P1899" s="5">
        <v>80.87</v>
      </c>
      <c r="Q1899" s="5">
        <f t="shared" si="116"/>
        <v>124.4485</v>
      </c>
      <c r="R1899" s="5">
        <f t="shared" si="117"/>
        <v>80.87</v>
      </c>
      <c r="S1899" s="5">
        <f t="shared" si="118"/>
        <v>43.578499999999991</v>
      </c>
      <c r="T1899" s="7">
        <f t="shared" si="119"/>
        <v>0.35017296311325563</v>
      </c>
    </row>
    <row r="1900" spans="1:20" ht="15.6">
      <c r="A1900" s="2">
        <v>1229</v>
      </c>
      <c r="B1900" s="3">
        <v>46280</v>
      </c>
      <c r="C1900" s="17">
        <f>YEAR(SalesDataTable[[#This Row],[Order Date]])</f>
        <v>2026</v>
      </c>
      <c r="D1900" s="19" t="str">
        <f>"Q"&amp;ROUNDUP(MONTH(SalesDataTable[[#This Row],[Order Date]])/3,0)</f>
        <v>Q3</v>
      </c>
      <c r="E1900" s="17">
        <f>MONTH(SalesDataTable[[#This Row],[Order Date]])</f>
        <v>9</v>
      </c>
      <c r="F1900" s="19" t="str">
        <f>TEXT(SalesDataTable[[#This Row],[Order Date]],"MMM")</f>
        <v>Sep</v>
      </c>
      <c r="G1900" s="4" t="s">
        <v>6</v>
      </c>
      <c r="H1900" s="4" t="s">
        <v>7</v>
      </c>
      <c r="I1900" s="4" t="s">
        <v>28</v>
      </c>
      <c r="J1900" s="4" t="s">
        <v>13</v>
      </c>
      <c r="K1900" s="4" t="s">
        <v>4</v>
      </c>
      <c r="L1900" s="4" t="s">
        <v>26</v>
      </c>
      <c r="M1900" s="8">
        <v>5</v>
      </c>
      <c r="N1900" s="5">
        <v>40.17</v>
      </c>
      <c r="O1900" s="6">
        <v>0</v>
      </c>
      <c r="P1900" s="5">
        <v>16.27</v>
      </c>
      <c r="Q1900" s="5">
        <f t="shared" si="116"/>
        <v>200.85000000000002</v>
      </c>
      <c r="R1900" s="5">
        <f t="shared" si="117"/>
        <v>81.349999999999994</v>
      </c>
      <c r="S1900" s="5">
        <f t="shared" si="118"/>
        <v>119.50000000000003</v>
      </c>
      <c r="T1900" s="7">
        <f t="shared" si="119"/>
        <v>0.59497137167040082</v>
      </c>
    </row>
    <row r="1901" spans="1:20" ht="15.6">
      <c r="A1901" s="2">
        <v>2186</v>
      </c>
      <c r="B1901" s="3">
        <v>46280</v>
      </c>
      <c r="C1901" s="17">
        <f>YEAR(SalesDataTable[[#This Row],[Order Date]])</f>
        <v>2026</v>
      </c>
      <c r="D1901" s="19" t="str">
        <f>"Q"&amp;ROUNDUP(MONTH(SalesDataTable[[#This Row],[Order Date]])/3,0)</f>
        <v>Q3</v>
      </c>
      <c r="E1901" s="17">
        <f>MONTH(SalesDataTable[[#This Row],[Order Date]])</f>
        <v>9</v>
      </c>
      <c r="F1901" s="19" t="str">
        <f>TEXT(SalesDataTable[[#This Row],[Order Date]],"MMM")</f>
        <v>Sep</v>
      </c>
      <c r="G1901" s="4" t="s">
        <v>11</v>
      </c>
      <c r="H1901" s="4" t="s">
        <v>12</v>
      </c>
      <c r="I1901" s="4" t="s">
        <v>2</v>
      </c>
      <c r="J1901" s="4" t="s">
        <v>3</v>
      </c>
      <c r="K1901" s="4" t="s">
        <v>9</v>
      </c>
      <c r="L1901" s="4" t="s">
        <v>10</v>
      </c>
      <c r="M1901" s="8">
        <v>2</v>
      </c>
      <c r="N1901" s="5">
        <v>91.6</v>
      </c>
      <c r="O1901" s="6">
        <v>0</v>
      </c>
      <c r="P1901" s="5">
        <v>46.54</v>
      </c>
      <c r="Q1901" s="5">
        <f t="shared" si="116"/>
        <v>183.2</v>
      </c>
      <c r="R1901" s="5">
        <f t="shared" si="117"/>
        <v>93.08</v>
      </c>
      <c r="S1901" s="5">
        <f t="shared" si="118"/>
        <v>90.11999999999999</v>
      </c>
      <c r="T1901" s="7">
        <f t="shared" si="119"/>
        <v>0.49192139737991264</v>
      </c>
    </row>
    <row r="1902" spans="1:20" ht="15.6">
      <c r="A1902" s="2">
        <v>2922</v>
      </c>
      <c r="B1902" s="3">
        <v>46280</v>
      </c>
      <c r="C1902" s="17">
        <f>YEAR(SalesDataTable[[#This Row],[Order Date]])</f>
        <v>2026</v>
      </c>
      <c r="D1902" s="19" t="str">
        <f>"Q"&amp;ROUNDUP(MONTH(SalesDataTable[[#This Row],[Order Date]])/3,0)</f>
        <v>Q3</v>
      </c>
      <c r="E1902" s="17">
        <f>MONTH(SalesDataTable[[#This Row],[Order Date]])</f>
        <v>9</v>
      </c>
      <c r="F1902" s="19" t="str">
        <f>TEXT(SalesDataTable[[#This Row],[Order Date]],"MMM")</f>
        <v>Sep</v>
      </c>
      <c r="G1902" s="4" t="s">
        <v>11</v>
      </c>
      <c r="H1902" s="4" t="s">
        <v>12</v>
      </c>
      <c r="I1902" s="4" t="s">
        <v>2</v>
      </c>
      <c r="J1902" s="4" t="s">
        <v>13</v>
      </c>
      <c r="K1902" s="4" t="s">
        <v>34</v>
      </c>
      <c r="L1902" s="4" t="s">
        <v>38</v>
      </c>
      <c r="M1902" s="8">
        <v>4</v>
      </c>
      <c r="N1902" s="5">
        <v>121.47</v>
      </c>
      <c r="O1902" s="6">
        <v>0.05</v>
      </c>
      <c r="P1902" s="5">
        <v>67.650000000000006</v>
      </c>
      <c r="Q1902" s="5">
        <f t="shared" si="116"/>
        <v>461.58599999999996</v>
      </c>
      <c r="R1902" s="5">
        <f t="shared" si="117"/>
        <v>270.60000000000002</v>
      </c>
      <c r="S1902" s="5">
        <f t="shared" si="118"/>
        <v>190.98599999999993</v>
      </c>
      <c r="T1902" s="7">
        <f t="shared" si="119"/>
        <v>0.41376038268058379</v>
      </c>
    </row>
    <row r="1903" spans="1:20" ht="15.6">
      <c r="A1903" s="2">
        <v>3140</v>
      </c>
      <c r="B1903" s="3">
        <v>46280</v>
      </c>
      <c r="C1903" s="17">
        <f>YEAR(SalesDataTable[[#This Row],[Order Date]])</f>
        <v>2026</v>
      </c>
      <c r="D1903" s="19" t="str">
        <f>"Q"&amp;ROUNDUP(MONTH(SalesDataTable[[#This Row],[Order Date]])/3,0)</f>
        <v>Q3</v>
      </c>
      <c r="E1903" s="17">
        <f>MONTH(SalesDataTable[[#This Row],[Order Date]])</f>
        <v>9</v>
      </c>
      <c r="F1903" s="19" t="str">
        <f>TEXT(SalesDataTable[[#This Row],[Order Date]],"MMM")</f>
        <v>Sep</v>
      </c>
      <c r="G1903" s="4" t="s">
        <v>6</v>
      </c>
      <c r="H1903" s="4" t="s">
        <v>43</v>
      </c>
      <c r="I1903" s="4" t="s">
        <v>28</v>
      </c>
      <c r="J1903" s="4" t="s">
        <v>13</v>
      </c>
      <c r="K1903" s="4" t="s">
        <v>23</v>
      </c>
      <c r="L1903" s="4" t="s">
        <v>51</v>
      </c>
      <c r="M1903" s="8">
        <v>2</v>
      </c>
      <c r="N1903" s="5">
        <v>122.69</v>
      </c>
      <c r="O1903" s="6">
        <v>0</v>
      </c>
      <c r="P1903" s="5">
        <v>61.4</v>
      </c>
      <c r="Q1903" s="5">
        <f t="shared" si="116"/>
        <v>245.38</v>
      </c>
      <c r="R1903" s="5">
        <f t="shared" si="117"/>
        <v>122.8</v>
      </c>
      <c r="S1903" s="5">
        <f t="shared" si="118"/>
        <v>122.58</v>
      </c>
      <c r="T1903" s="7">
        <f t="shared" si="119"/>
        <v>0.49955171570625151</v>
      </c>
    </row>
    <row r="1904" spans="1:20" ht="15.6">
      <c r="A1904" s="2">
        <v>3369</v>
      </c>
      <c r="B1904" s="3">
        <v>46280</v>
      </c>
      <c r="C1904" s="17">
        <f>YEAR(SalesDataTable[[#This Row],[Order Date]])</f>
        <v>2026</v>
      </c>
      <c r="D1904" s="19" t="str">
        <f>"Q"&amp;ROUNDUP(MONTH(SalesDataTable[[#This Row],[Order Date]])/3,0)</f>
        <v>Q3</v>
      </c>
      <c r="E1904" s="17">
        <f>MONTH(SalesDataTable[[#This Row],[Order Date]])</f>
        <v>9</v>
      </c>
      <c r="F1904" s="19" t="str">
        <f>TEXT(SalesDataTable[[#This Row],[Order Date]],"MMM")</f>
        <v>Sep</v>
      </c>
      <c r="G1904" s="4" t="s">
        <v>6</v>
      </c>
      <c r="H1904" s="4" t="s">
        <v>43</v>
      </c>
      <c r="I1904" s="4" t="s">
        <v>28</v>
      </c>
      <c r="J1904" s="4" t="s">
        <v>13</v>
      </c>
      <c r="K1904" s="4" t="s">
        <v>14</v>
      </c>
      <c r="L1904" s="4" t="s">
        <v>32</v>
      </c>
      <c r="M1904" s="8">
        <v>1</v>
      </c>
      <c r="N1904" s="5">
        <v>45.59</v>
      </c>
      <c r="O1904" s="6">
        <v>0</v>
      </c>
      <c r="P1904" s="5">
        <v>18.28</v>
      </c>
      <c r="Q1904" s="5">
        <f t="shared" si="116"/>
        <v>45.59</v>
      </c>
      <c r="R1904" s="5">
        <f t="shared" si="117"/>
        <v>18.28</v>
      </c>
      <c r="S1904" s="5">
        <f t="shared" si="118"/>
        <v>27.310000000000002</v>
      </c>
      <c r="T1904" s="7">
        <f t="shared" si="119"/>
        <v>0.59903487606931349</v>
      </c>
    </row>
    <row r="1905" spans="1:20" ht="15.6">
      <c r="A1905" s="2">
        <v>4865</v>
      </c>
      <c r="B1905" s="3">
        <v>46280</v>
      </c>
      <c r="C1905" s="17">
        <f>YEAR(SalesDataTable[[#This Row],[Order Date]])</f>
        <v>2026</v>
      </c>
      <c r="D1905" s="19" t="str">
        <f>"Q"&amp;ROUNDUP(MONTH(SalesDataTable[[#This Row],[Order Date]])/3,0)</f>
        <v>Q3</v>
      </c>
      <c r="E1905" s="17">
        <f>MONTH(SalesDataTable[[#This Row],[Order Date]])</f>
        <v>9</v>
      </c>
      <c r="F1905" s="19" t="str">
        <f>TEXT(SalesDataTable[[#This Row],[Order Date]],"MMM")</f>
        <v>Sep</v>
      </c>
      <c r="G1905" s="4" t="s">
        <v>20</v>
      </c>
      <c r="H1905" s="4" t="s">
        <v>21</v>
      </c>
      <c r="I1905" s="4" t="s">
        <v>2</v>
      </c>
      <c r="J1905" s="4" t="s">
        <v>3</v>
      </c>
      <c r="K1905" s="4" t="s">
        <v>4</v>
      </c>
      <c r="L1905" s="4" t="s">
        <v>5</v>
      </c>
      <c r="M1905" s="8">
        <v>1</v>
      </c>
      <c r="N1905" s="5">
        <v>83.8</v>
      </c>
      <c r="O1905" s="6">
        <v>0</v>
      </c>
      <c r="P1905" s="5">
        <v>42.23</v>
      </c>
      <c r="Q1905" s="5">
        <f t="shared" si="116"/>
        <v>83.8</v>
      </c>
      <c r="R1905" s="5">
        <f t="shared" si="117"/>
        <v>42.23</v>
      </c>
      <c r="S1905" s="5">
        <f t="shared" si="118"/>
        <v>41.57</v>
      </c>
      <c r="T1905" s="7">
        <f t="shared" si="119"/>
        <v>0.49606205250596663</v>
      </c>
    </row>
    <row r="1906" spans="1:20" ht="15.6">
      <c r="A1906" s="2">
        <v>103</v>
      </c>
      <c r="B1906" s="3">
        <v>46281</v>
      </c>
      <c r="C1906" s="17">
        <f>YEAR(SalesDataTable[[#This Row],[Order Date]])</f>
        <v>2026</v>
      </c>
      <c r="D1906" s="19" t="str">
        <f>"Q"&amp;ROUNDUP(MONTH(SalesDataTable[[#This Row],[Order Date]])/3,0)</f>
        <v>Q3</v>
      </c>
      <c r="E1906" s="17">
        <f>MONTH(SalesDataTable[[#This Row],[Order Date]])</f>
        <v>9</v>
      </c>
      <c r="F1906" s="19" t="str">
        <f>TEXT(SalesDataTable[[#This Row],[Order Date]],"MMM")</f>
        <v>Sep</v>
      </c>
      <c r="G1906" s="4" t="s">
        <v>11</v>
      </c>
      <c r="H1906" s="4" t="s">
        <v>18</v>
      </c>
      <c r="I1906" s="4" t="s">
        <v>2</v>
      </c>
      <c r="J1906" s="4" t="s">
        <v>13</v>
      </c>
      <c r="K1906" s="4" t="s">
        <v>14</v>
      </c>
      <c r="L1906" s="4" t="s">
        <v>44</v>
      </c>
      <c r="M1906" s="8">
        <v>1</v>
      </c>
      <c r="N1906" s="5">
        <v>132.58000000000001</v>
      </c>
      <c r="O1906" s="6">
        <v>0.15</v>
      </c>
      <c r="P1906" s="5">
        <v>67.62</v>
      </c>
      <c r="Q1906" s="5">
        <f t="shared" si="116"/>
        <v>112.69300000000001</v>
      </c>
      <c r="R1906" s="5">
        <f t="shared" si="117"/>
        <v>67.62</v>
      </c>
      <c r="S1906" s="5">
        <f t="shared" si="118"/>
        <v>45.073000000000008</v>
      </c>
      <c r="T1906" s="7">
        <f t="shared" si="119"/>
        <v>0.39996273060438536</v>
      </c>
    </row>
    <row r="1907" spans="1:20" ht="15.6">
      <c r="A1907" s="2">
        <v>4500</v>
      </c>
      <c r="B1907" s="3">
        <v>46281</v>
      </c>
      <c r="C1907" s="17">
        <f>YEAR(SalesDataTable[[#This Row],[Order Date]])</f>
        <v>2026</v>
      </c>
      <c r="D1907" s="19" t="str">
        <f>"Q"&amp;ROUNDUP(MONTH(SalesDataTable[[#This Row],[Order Date]])/3,0)</f>
        <v>Q3</v>
      </c>
      <c r="E1907" s="17">
        <f>MONTH(SalesDataTable[[#This Row],[Order Date]])</f>
        <v>9</v>
      </c>
      <c r="F1907" s="19" t="str">
        <f>TEXT(SalesDataTable[[#This Row],[Order Date]],"MMM")</f>
        <v>Sep</v>
      </c>
      <c r="G1907" s="4" t="s">
        <v>20</v>
      </c>
      <c r="H1907" s="4" t="s">
        <v>33</v>
      </c>
      <c r="I1907" s="4" t="s">
        <v>2</v>
      </c>
      <c r="J1907" s="4" t="s">
        <v>13</v>
      </c>
      <c r="K1907" s="4" t="s">
        <v>23</v>
      </c>
      <c r="L1907" s="4" t="s">
        <v>51</v>
      </c>
      <c r="M1907" s="8">
        <v>2</v>
      </c>
      <c r="N1907" s="5">
        <v>122.12</v>
      </c>
      <c r="O1907" s="6">
        <v>0.05</v>
      </c>
      <c r="P1907" s="5">
        <v>61.76</v>
      </c>
      <c r="Q1907" s="5">
        <f t="shared" si="116"/>
        <v>232.02799999999999</v>
      </c>
      <c r="R1907" s="5">
        <f t="shared" si="117"/>
        <v>123.52</v>
      </c>
      <c r="S1907" s="5">
        <f t="shared" si="118"/>
        <v>108.508</v>
      </c>
      <c r="T1907" s="7">
        <f t="shared" si="119"/>
        <v>0.46765045597945076</v>
      </c>
    </row>
    <row r="1908" spans="1:20" ht="15.6">
      <c r="A1908" s="2">
        <v>5093</v>
      </c>
      <c r="B1908" s="3">
        <v>46281</v>
      </c>
      <c r="C1908" s="17">
        <f>YEAR(SalesDataTable[[#This Row],[Order Date]])</f>
        <v>2026</v>
      </c>
      <c r="D1908" s="19" t="str">
        <f>"Q"&amp;ROUNDUP(MONTH(SalesDataTable[[#This Row],[Order Date]])/3,0)</f>
        <v>Q3</v>
      </c>
      <c r="E1908" s="17">
        <f>MONTH(SalesDataTable[[#This Row],[Order Date]])</f>
        <v>9</v>
      </c>
      <c r="F1908" s="19" t="str">
        <f>TEXT(SalesDataTable[[#This Row],[Order Date]],"MMM")</f>
        <v>Sep</v>
      </c>
      <c r="G1908" s="4" t="s">
        <v>0</v>
      </c>
      <c r="H1908" s="4" t="s">
        <v>1</v>
      </c>
      <c r="I1908" s="4" t="s">
        <v>8</v>
      </c>
      <c r="J1908" s="4" t="s">
        <v>16</v>
      </c>
      <c r="K1908" s="4" t="s">
        <v>9</v>
      </c>
      <c r="L1908" s="4" t="s">
        <v>17</v>
      </c>
      <c r="M1908" s="8">
        <v>3</v>
      </c>
      <c r="N1908" s="5">
        <v>140.47</v>
      </c>
      <c r="O1908" s="6">
        <v>0.15</v>
      </c>
      <c r="P1908" s="5">
        <v>81.739999999999995</v>
      </c>
      <c r="Q1908" s="5">
        <f t="shared" si="116"/>
        <v>358.19849999999997</v>
      </c>
      <c r="R1908" s="5">
        <f t="shared" si="117"/>
        <v>245.21999999999997</v>
      </c>
      <c r="S1908" s="5">
        <f t="shared" si="118"/>
        <v>112.9785</v>
      </c>
      <c r="T1908" s="7">
        <f t="shared" si="119"/>
        <v>0.31540751845694498</v>
      </c>
    </row>
    <row r="1909" spans="1:20" ht="15.6">
      <c r="A1909" s="2">
        <v>5147</v>
      </c>
      <c r="B1909" s="3">
        <v>46281</v>
      </c>
      <c r="C1909" s="17">
        <f>YEAR(SalesDataTable[[#This Row],[Order Date]])</f>
        <v>2026</v>
      </c>
      <c r="D1909" s="19" t="str">
        <f>"Q"&amp;ROUNDUP(MONTH(SalesDataTable[[#This Row],[Order Date]])/3,0)</f>
        <v>Q3</v>
      </c>
      <c r="E1909" s="17">
        <f>MONTH(SalesDataTable[[#This Row],[Order Date]])</f>
        <v>9</v>
      </c>
      <c r="F1909" s="19" t="str">
        <f>TEXT(SalesDataTable[[#This Row],[Order Date]],"MMM")</f>
        <v>Sep</v>
      </c>
      <c r="G1909" s="4" t="s">
        <v>20</v>
      </c>
      <c r="H1909" s="4" t="s">
        <v>47</v>
      </c>
      <c r="I1909" s="4" t="s">
        <v>2</v>
      </c>
      <c r="J1909" s="4" t="s">
        <v>13</v>
      </c>
      <c r="K1909" s="4" t="s">
        <v>9</v>
      </c>
      <c r="L1909" s="4" t="s">
        <v>17</v>
      </c>
      <c r="M1909" s="8">
        <v>2</v>
      </c>
      <c r="N1909" s="5">
        <v>145.35</v>
      </c>
      <c r="O1909" s="6">
        <v>0.05</v>
      </c>
      <c r="P1909" s="5">
        <v>78.39</v>
      </c>
      <c r="Q1909" s="5">
        <f t="shared" si="116"/>
        <v>276.16499999999996</v>
      </c>
      <c r="R1909" s="5">
        <f t="shared" si="117"/>
        <v>156.78</v>
      </c>
      <c r="S1909" s="5">
        <f t="shared" si="118"/>
        <v>119.38499999999996</v>
      </c>
      <c r="T1909" s="7">
        <f t="shared" si="119"/>
        <v>0.4322959100537721</v>
      </c>
    </row>
    <row r="1910" spans="1:20" ht="15.6">
      <c r="A1910" s="2">
        <v>365</v>
      </c>
      <c r="B1910" s="3">
        <v>46282</v>
      </c>
      <c r="C1910" s="17">
        <f>YEAR(SalesDataTable[[#This Row],[Order Date]])</f>
        <v>2026</v>
      </c>
      <c r="D1910" s="19" t="str">
        <f>"Q"&amp;ROUNDUP(MONTH(SalesDataTable[[#This Row],[Order Date]])/3,0)</f>
        <v>Q3</v>
      </c>
      <c r="E1910" s="17">
        <f>MONTH(SalesDataTable[[#This Row],[Order Date]])</f>
        <v>9</v>
      </c>
      <c r="F1910" s="19" t="str">
        <f>TEXT(SalesDataTable[[#This Row],[Order Date]],"MMM")</f>
        <v>Sep</v>
      </c>
      <c r="G1910" s="4" t="s">
        <v>20</v>
      </c>
      <c r="H1910" s="4" t="s">
        <v>33</v>
      </c>
      <c r="I1910" s="4" t="s">
        <v>28</v>
      </c>
      <c r="J1910" s="4" t="s">
        <v>3</v>
      </c>
      <c r="K1910" s="4" t="s">
        <v>23</v>
      </c>
      <c r="L1910" s="4" t="s">
        <v>51</v>
      </c>
      <c r="M1910" s="8">
        <v>2</v>
      </c>
      <c r="N1910" s="5">
        <v>121.25</v>
      </c>
      <c r="O1910" s="6">
        <v>0</v>
      </c>
      <c r="P1910" s="5">
        <v>61.5</v>
      </c>
      <c r="Q1910" s="5">
        <f t="shared" si="116"/>
        <v>242.5</v>
      </c>
      <c r="R1910" s="5">
        <f t="shared" si="117"/>
        <v>123</v>
      </c>
      <c r="S1910" s="5">
        <f t="shared" si="118"/>
        <v>119.5</v>
      </c>
      <c r="T1910" s="7">
        <f t="shared" si="119"/>
        <v>0.4927835051546392</v>
      </c>
    </row>
    <row r="1911" spans="1:20" ht="15.6">
      <c r="A1911" s="2">
        <v>494</v>
      </c>
      <c r="B1911" s="3">
        <v>46282</v>
      </c>
      <c r="C1911" s="17">
        <f>YEAR(SalesDataTable[[#This Row],[Order Date]])</f>
        <v>2026</v>
      </c>
      <c r="D1911" s="19" t="str">
        <f>"Q"&amp;ROUNDUP(MONTH(SalesDataTable[[#This Row],[Order Date]])/3,0)</f>
        <v>Q3</v>
      </c>
      <c r="E1911" s="17">
        <f>MONTH(SalesDataTable[[#This Row],[Order Date]])</f>
        <v>9</v>
      </c>
      <c r="F1911" s="19" t="str">
        <f>TEXT(SalesDataTable[[#This Row],[Order Date]],"MMM")</f>
        <v>Sep</v>
      </c>
      <c r="G1911" s="4" t="s">
        <v>20</v>
      </c>
      <c r="H1911" s="4" t="s">
        <v>21</v>
      </c>
      <c r="I1911" s="4" t="s">
        <v>2</v>
      </c>
      <c r="J1911" s="4" t="s">
        <v>13</v>
      </c>
      <c r="K1911" s="4" t="s">
        <v>14</v>
      </c>
      <c r="L1911" s="4" t="s">
        <v>15</v>
      </c>
      <c r="M1911" s="8">
        <v>1</v>
      </c>
      <c r="N1911" s="5">
        <v>35.94</v>
      </c>
      <c r="O1911" s="6">
        <v>0.1</v>
      </c>
      <c r="P1911" s="5">
        <v>13.19</v>
      </c>
      <c r="Q1911" s="5">
        <f t="shared" si="116"/>
        <v>32.345999999999997</v>
      </c>
      <c r="R1911" s="5">
        <f t="shared" si="117"/>
        <v>13.19</v>
      </c>
      <c r="S1911" s="5">
        <f t="shared" si="118"/>
        <v>19.155999999999999</v>
      </c>
      <c r="T1911" s="7">
        <f t="shared" si="119"/>
        <v>0.59222160390774747</v>
      </c>
    </row>
    <row r="1912" spans="1:20" ht="15.6">
      <c r="A1912" s="2">
        <v>665</v>
      </c>
      <c r="B1912" s="3">
        <v>46282</v>
      </c>
      <c r="C1912" s="17">
        <f>YEAR(SalesDataTable[[#This Row],[Order Date]])</f>
        <v>2026</v>
      </c>
      <c r="D1912" s="19" t="str">
        <f>"Q"&amp;ROUNDUP(MONTH(SalesDataTable[[#This Row],[Order Date]])/3,0)</f>
        <v>Q3</v>
      </c>
      <c r="E1912" s="17">
        <f>MONTH(SalesDataTable[[#This Row],[Order Date]])</f>
        <v>9</v>
      </c>
      <c r="F1912" s="19" t="str">
        <f>TEXT(SalesDataTable[[#This Row],[Order Date]],"MMM")</f>
        <v>Sep</v>
      </c>
      <c r="G1912" s="4" t="s">
        <v>6</v>
      </c>
      <c r="H1912" s="4" t="s">
        <v>49</v>
      </c>
      <c r="I1912" s="4" t="s">
        <v>2</v>
      </c>
      <c r="J1912" s="4" t="s">
        <v>13</v>
      </c>
      <c r="K1912" s="4" t="s">
        <v>4</v>
      </c>
      <c r="L1912" s="4" t="s">
        <v>30</v>
      </c>
      <c r="M1912" s="8">
        <v>1</v>
      </c>
      <c r="N1912" s="5">
        <v>101.18</v>
      </c>
      <c r="O1912" s="6">
        <v>0.1</v>
      </c>
      <c r="P1912" s="5">
        <v>49.38</v>
      </c>
      <c r="Q1912" s="5">
        <f t="shared" si="116"/>
        <v>91.062000000000012</v>
      </c>
      <c r="R1912" s="5">
        <f t="shared" si="117"/>
        <v>49.38</v>
      </c>
      <c r="S1912" s="5">
        <f t="shared" si="118"/>
        <v>41.682000000000009</v>
      </c>
      <c r="T1912" s="7">
        <f t="shared" si="119"/>
        <v>0.45773209461685449</v>
      </c>
    </row>
    <row r="1913" spans="1:20" ht="15.6">
      <c r="A1913" s="2">
        <v>2067</v>
      </c>
      <c r="B1913" s="3">
        <v>46282</v>
      </c>
      <c r="C1913" s="17">
        <f>YEAR(SalesDataTable[[#This Row],[Order Date]])</f>
        <v>2026</v>
      </c>
      <c r="D1913" s="19" t="str">
        <f>"Q"&amp;ROUNDUP(MONTH(SalesDataTable[[#This Row],[Order Date]])/3,0)</f>
        <v>Q3</v>
      </c>
      <c r="E1913" s="17">
        <f>MONTH(SalesDataTable[[#This Row],[Order Date]])</f>
        <v>9</v>
      </c>
      <c r="F1913" s="19" t="str">
        <f>TEXT(SalesDataTable[[#This Row],[Order Date]],"MMM")</f>
        <v>Sep</v>
      </c>
      <c r="G1913" s="4" t="s">
        <v>20</v>
      </c>
      <c r="H1913" s="4" t="s">
        <v>31</v>
      </c>
      <c r="I1913" s="4" t="s">
        <v>19</v>
      </c>
      <c r="J1913" s="4" t="s">
        <v>13</v>
      </c>
      <c r="K1913" s="4" t="s">
        <v>4</v>
      </c>
      <c r="L1913" s="4" t="s">
        <v>5</v>
      </c>
      <c r="M1913" s="8">
        <v>2</v>
      </c>
      <c r="N1913" s="5">
        <v>82.47</v>
      </c>
      <c r="O1913" s="6">
        <v>0</v>
      </c>
      <c r="P1913" s="5">
        <v>42.49</v>
      </c>
      <c r="Q1913" s="5">
        <f t="shared" si="116"/>
        <v>164.94</v>
      </c>
      <c r="R1913" s="5">
        <f t="shared" si="117"/>
        <v>84.98</v>
      </c>
      <c r="S1913" s="5">
        <f t="shared" si="118"/>
        <v>79.959999999999994</v>
      </c>
      <c r="T1913" s="7">
        <f t="shared" si="119"/>
        <v>0.48478234509518608</v>
      </c>
    </row>
    <row r="1914" spans="1:20" ht="15.6">
      <c r="A1914" s="2">
        <v>2648</v>
      </c>
      <c r="B1914" s="3">
        <v>46282</v>
      </c>
      <c r="C1914" s="17">
        <f>YEAR(SalesDataTable[[#This Row],[Order Date]])</f>
        <v>2026</v>
      </c>
      <c r="D1914" s="19" t="str">
        <f>"Q"&amp;ROUNDUP(MONTH(SalesDataTable[[#This Row],[Order Date]])/3,0)</f>
        <v>Q3</v>
      </c>
      <c r="E1914" s="17">
        <f>MONTH(SalesDataTable[[#This Row],[Order Date]])</f>
        <v>9</v>
      </c>
      <c r="F1914" s="19" t="str">
        <f>TEXT(SalesDataTable[[#This Row],[Order Date]],"MMM")</f>
        <v>Sep</v>
      </c>
      <c r="G1914" s="4" t="s">
        <v>11</v>
      </c>
      <c r="H1914" s="4" t="s">
        <v>52</v>
      </c>
      <c r="I1914" s="4" t="s">
        <v>28</v>
      </c>
      <c r="J1914" s="4" t="s">
        <v>13</v>
      </c>
      <c r="K1914" s="4" t="s">
        <v>34</v>
      </c>
      <c r="L1914" s="4" t="s">
        <v>45</v>
      </c>
      <c r="M1914" s="8">
        <v>1</v>
      </c>
      <c r="N1914" s="5">
        <v>50.47</v>
      </c>
      <c r="O1914" s="6">
        <v>0.05</v>
      </c>
      <c r="P1914" s="5">
        <v>22.27</v>
      </c>
      <c r="Q1914" s="5">
        <f t="shared" si="116"/>
        <v>47.946499999999993</v>
      </c>
      <c r="R1914" s="5">
        <f t="shared" si="117"/>
        <v>22.27</v>
      </c>
      <c r="S1914" s="5">
        <f t="shared" si="118"/>
        <v>25.676499999999994</v>
      </c>
      <c r="T1914" s="7">
        <f t="shared" si="119"/>
        <v>0.53552396942425406</v>
      </c>
    </row>
    <row r="1915" spans="1:20" ht="15.6">
      <c r="A1915" s="2">
        <v>3074</v>
      </c>
      <c r="B1915" s="3">
        <v>46282</v>
      </c>
      <c r="C1915" s="17">
        <f>YEAR(SalesDataTable[[#This Row],[Order Date]])</f>
        <v>2026</v>
      </c>
      <c r="D1915" s="19" t="str">
        <f>"Q"&amp;ROUNDUP(MONTH(SalesDataTable[[#This Row],[Order Date]])/3,0)</f>
        <v>Q3</v>
      </c>
      <c r="E1915" s="17">
        <f>MONTH(SalesDataTable[[#This Row],[Order Date]])</f>
        <v>9</v>
      </c>
      <c r="F1915" s="19" t="str">
        <f>TEXT(SalesDataTable[[#This Row],[Order Date]],"MMM")</f>
        <v>Sep</v>
      </c>
      <c r="G1915" s="4" t="s">
        <v>20</v>
      </c>
      <c r="H1915" s="4" t="s">
        <v>33</v>
      </c>
      <c r="I1915" s="4" t="s">
        <v>8</v>
      </c>
      <c r="J1915" s="4" t="s">
        <v>16</v>
      </c>
      <c r="K1915" s="4" t="s">
        <v>23</v>
      </c>
      <c r="L1915" s="4" t="s">
        <v>40</v>
      </c>
      <c r="M1915" s="8">
        <v>5</v>
      </c>
      <c r="N1915" s="5">
        <v>82.63</v>
      </c>
      <c r="O1915" s="6">
        <v>0.15</v>
      </c>
      <c r="P1915" s="5">
        <v>38.630000000000003</v>
      </c>
      <c r="Q1915" s="5">
        <f t="shared" si="116"/>
        <v>351.17749999999995</v>
      </c>
      <c r="R1915" s="5">
        <f t="shared" si="117"/>
        <v>193.15</v>
      </c>
      <c r="S1915" s="5">
        <f t="shared" si="118"/>
        <v>158.02749999999995</v>
      </c>
      <c r="T1915" s="7">
        <f t="shared" si="119"/>
        <v>0.44999323703824978</v>
      </c>
    </row>
    <row r="1916" spans="1:20" ht="15.6">
      <c r="A1916" s="2">
        <v>259</v>
      </c>
      <c r="B1916" s="3">
        <v>46283</v>
      </c>
      <c r="C1916" s="17">
        <f>YEAR(SalesDataTable[[#This Row],[Order Date]])</f>
        <v>2026</v>
      </c>
      <c r="D1916" s="19" t="str">
        <f>"Q"&amp;ROUNDUP(MONTH(SalesDataTable[[#This Row],[Order Date]])/3,0)</f>
        <v>Q3</v>
      </c>
      <c r="E1916" s="17">
        <f>MONTH(SalesDataTable[[#This Row],[Order Date]])</f>
        <v>9</v>
      </c>
      <c r="F1916" s="19" t="str">
        <f>TEXT(SalesDataTable[[#This Row],[Order Date]],"MMM")</f>
        <v>Sep</v>
      </c>
      <c r="G1916" s="4" t="s">
        <v>20</v>
      </c>
      <c r="H1916" s="4" t="s">
        <v>33</v>
      </c>
      <c r="I1916" s="4" t="s">
        <v>19</v>
      </c>
      <c r="J1916" s="4" t="s">
        <v>16</v>
      </c>
      <c r="K1916" s="4" t="s">
        <v>14</v>
      </c>
      <c r="L1916" s="4" t="s">
        <v>48</v>
      </c>
      <c r="M1916" s="8">
        <v>4</v>
      </c>
      <c r="N1916" s="5">
        <v>168.48</v>
      </c>
      <c r="O1916" s="6">
        <v>0.1</v>
      </c>
      <c r="P1916" s="5">
        <v>89.85</v>
      </c>
      <c r="Q1916" s="5">
        <f t="shared" si="116"/>
        <v>606.52800000000002</v>
      </c>
      <c r="R1916" s="5">
        <f t="shared" si="117"/>
        <v>359.4</v>
      </c>
      <c r="S1916" s="5">
        <f t="shared" si="118"/>
        <v>247.12800000000004</v>
      </c>
      <c r="T1916" s="7">
        <f t="shared" si="119"/>
        <v>0.4074469768914214</v>
      </c>
    </row>
    <row r="1917" spans="1:20" ht="15.6">
      <c r="A1917" s="2">
        <v>997</v>
      </c>
      <c r="B1917" s="3">
        <v>46283</v>
      </c>
      <c r="C1917" s="17">
        <f>YEAR(SalesDataTable[[#This Row],[Order Date]])</f>
        <v>2026</v>
      </c>
      <c r="D1917" s="19" t="str">
        <f>"Q"&amp;ROUNDUP(MONTH(SalesDataTable[[#This Row],[Order Date]])/3,0)</f>
        <v>Q3</v>
      </c>
      <c r="E1917" s="17">
        <f>MONTH(SalesDataTable[[#This Row],[Order Date]])</f>
        <v>9</v>
      </c>
      <c r="F1917" s="19" t="str">
        <f>TEXT(SalesDataTable[[#This Row],[Order Date]],"MMM")</f>
        <v>Sep</v>
      </c>
      <c r="G1917" s="4" t="s">
        <v>6</v>
      </c>
      <c r="H1917" s="4" t="s">
        <v>41</v>
      </c>
      <c r="I1917" s="4" t="s">
        <v>28</v>
      </c>
      <c r="J1917" s="4" t="s">
        <v>3</v>
      </c>
      <c r="K1917" s="4" t="s">
        <v>23</v>
      </c>
      <c r="L1917" s="4" t="s">
        <v>51</v>
      </c>
      <c r="M1917" s="8">
        <v>2</v>
      </c>
      <c r="N1917" s="5">
        <v>121.82</v>
      </c>
      <c r="O1917" s="6">
        <v>0</v>
      </c>
      <c r="P1917" s="5">
        <v>61.92</v>
      </c>
      <c r="Q1917" s="5">
        <f t="shared" si="116"/>
        <v>243.64</v>
      </c>
      <c r="R1917" s="5">
        <f t="shared" si="117"/>
        <v>123.84</v>
      </c>
      <c r="S1917" s="5">
        <f t="shared" si="118"/>
        <v>119.79999999999998</v>
      </c>
      <c r="T1917" s="7">
        <f t="shared" si="119"/>
        <v>0.49170907896897059</v>
      </c>
    </row>
    <row r="1918" spans="1:20" ht="15.6">
      <c r="A1918" s="2">
        <v>2102</v>
      </c>
      <c r="B1918" s="3">
        <v>46283</v>
      </c>
      <c r="C1918" s="17">
        <f>YEAR(SalesDataTable[[#This Row],[Order Date]])</f>
        <v>2026</v>
      </c>
      <c r="D1918" s="19" t="str">
        <f>"Q"&amp;ROUNDUP(MONTH(SalesDataTable[[#This Row],[Order Date]])/3,0)</f>
        <v>Q3</v>
      </c>
      <c r="E1918" s="17">
        <f>MONTH(SalesDataTable[[#This Row],[Order Date]])</f>
        <v>9</v>
      </c>
      <c r="F1918" s="19" t="str">
        <f>TEXT(SalesDataTable[[#This Row],[Order Date]],"MMM")</f>
        <v>Sep</v>
      </c>
      <c r="G1918" s="4" t="s">
        <v>0</v>
      </c>
      <c r="H1918" s="4" t="s">
        <v>50</v>
      </c>
      <c r="I1918" s="4" t="s">
        <v>19</v>
      </c>
      <c r="J1918" s="4" t="s">
        <v>3</v>
      </c>
      <c r="K1918" s="4" t="s">
        <v>4</v>
      </c>
      <c r="L1918" s="4" t="s">
        <v>22</v>
      </c>
      <c r="M1918" s="8">
        <v>1</v>
      </c>
      <c r="N1918" s="5">
        <v>50.02</v>
      </c>
      <c r="O1918" s="6">
        <v>0.1</v>
      </c>
      <c r="P1918" s="5">
        <v>22.47</v>
      </c>
      <c r="Q1918" s="5">
        <f t="shared" si="116"/>
        <v>45.018000000000001</v>
      </c>
      <c r="R1918" s="5">
        <f t="shared" si="117"/>
        <v>22.47</v>
      </c>
      <c r="S1918" s="5">
        <f t="shared" si="118"/>
        <v>22.548000000000002</v>
      </c>
      <c r="T1918" s="7">
        <f t="shared" si="119"/>
        <v>0.50086632013861121</v>
      </c>
    </row>
    <row r="1919" spans="1:20" ht="15.6">
      <c r="A1919" s="2">
        <v>2452</v>
      </c>
      <c r="B1919" s="3">
        <v>46283</v>
      </c>
      <c r="C1919" s="17">
        <f>YEAR(SalesDataTable[[#This Row],[Order Date]])</f>
        <v>2026</v>
      </c>
      <c r="D1919" s="19" t="str">
        <f>"Q"&amp;ROUNDUP(MONTH(SalesDataTable[[#This Row],[Order Date]])/3,0)</f>
        <v>Q3</v>
      </c>
      <c r="E1919" s="17">
        <f>MONTH(SalesDataTable[[#This Row],[Order Date]])</f>
        <v>9</v>
      </c>
      <c r="F1919" s="19" t="str">
        <f>TEXT(SalesDataTable[[#This Row],[Order Date]],"MMM")</f>
        <v>Sep</v>
      </c>
      <c r="G1919" s="4" t="s">
        <v>11</v>
      </c>
      <c r="H1919" s="4" t="s">
        <v>25</v>
      </c>
      <c r="I1919" s="4" t="s">
        <v>2</v>
      </c>
      <c r="J1919" s="4" t="s">
        <v>13</v>
      </c>
      <c r="K1919" s="4" t="s">
        <v>34</v>
      </c>
      <c r="L1919" s="4" t="s">
        <v>45</v>
      </c>
      <c r="M1919" s="8">
        <v>1</v>
      </c>
      <c r="N1919" s="5">
        <v>50.17</v>
      </c>
      <c r="O1919" s="6">
        <v>0.1</v>
      </c>
      <c r="P1919" s="5">
        <v>21.99</v>
      </c>
      <c r="Q1919" s="5">
        <f t="shared" si="116"/>
        <v>45.153000000000006</v>
      </c>
      <c r="R1919" s="5">
        <f t="shared" si="117"/>
        <v>21.99</v>
      </c>
      <c r="S1919" s="5">
        <f t="shared" si="118"/>
        <v>23.163000000000007</v>
      </c>
      <c r="T1919" s="7">
        <f t="shared" si="119"/>
        <v>0.51298917015480705</v>
      </c>
    </row>
    <row r="1920" spans="1:20" ht="15.6">
      <c r="A1920" s="2">
        <v>2761</v>
      </c>
      <c r="B1920" s="3">
        <v>46283</v>
      </c>
      <c r="C1920" s="17">
        <f>YEAR(SalesDataTable[[#This Row],[Order Date]])</f>
        <v>2026</v>
      </c>
      <c r="D1920" s="19" t="str">
        <f>"Q"&amp;ROUNDUP(MONTH(SalesDataTable[[#This Row],[Order Date]])/3,0)</f>
        <v>Q3</v>
      </c>
      <c r="E1920" s="17">
        <f>MONTH(SalesDataTable[[#This Row],[Order Date]])</f>
        <v>9</v>
      </c>
      <c r="F1920" s="19" t="str">
        <f>TEXT(SalesDataTable[[#This Row],[Order Date]],"MMM")</f>
        <v>Sep</v>
      </c>
      <c r="G1920" s="4" t="s">
        <v>0</v>
      </c>
      <c r="H1920" s="4" t="s">
        <v>50</v>
      </c>
      <c r="I1920" s="4" t="s">
        <v>8</v>
      </c>
      <c r="J1920" s="4" t="s">
        <v>16</v>
      </c>
      <c r="K1920" s="4" t="s">
        <v>23</v>
      </c>
      <c r="L1920" s="4" t="s">
        <v>51</v>
      </c>
      <c r="M1920" s="8">
        <v>5</v>
      </c>
      <c r="N1920" s="5">
        <v>124.51</v>
      </c>
      <c r="O1920" s="6">
        <v>0.1</v>
      </c>
      <c r="P1920" s="5">
        <v>60.29</v>
      </c>
      <c r="Q1920" s="5">
        <f t="shared" si="116"/>
        <v>560.29500000000007</v>
      </c>
      <c r="R1920" s="5">
        <f t="shared" si="117"/>
        <v>301.45</v>
      </c>
      <c r="S1920" s="5">
        <f t="shared" si="118"/>
        <v>258.84500000000008</v>
      </c>
      <c r="T1920" s="7">
        <f t="shared" si="119"/>
        <v>0.46197984990049895</v>
      </c>
    </row>
    <row r="1921" spans="1:20" ht="15.6">
      <c r="A1921" s="2">
        <v>3993</v>
      </c>
      <c r="B1921" s="3">
        <v>46283</v>
      </c>
      <c r="C1921" s="17">
        <f>YEAR(SalesDataTable[[#This Row],[Order Date]])</f>
        <v>2026</v>
      </c>
      <c r="D1921" s="19" t="str">
        <f>"Q"&amp;ROUNDUP(MONTH(SalesDataTable[[#This Row],[Order Date]])/3,0)</f>
        <v>Q3</v>
      </c>
      <c r="E1921" s="17">
        <f>MONTH(SalesDataTable[[#This Row],[Order Date]])</f>
        <v>9</v>
      </c>
      <c r="F1921" s="19" t="str">
        <f>TEXT(SalesDataTable[[#This Row],[Order Date]],"MMM")</f>
        <v>Sep</v>
      </c>
      <c r="G1921" s="4" t="s">
        <v>6</v>
      </c>
      <c r="H1921" s="4" t="s">
        <v>43</v>
      </c>
      <c r="I1921" s="4" t="s">
        <v>28</v>
      </c>
      <c r="J1921" s="4" t="s">
        <v>3</v>
      </c>
      <c r="K1921" s="4" t="s">
        <v>9</v>
      </c>
      <c r="L1921" s="4" t="s">
        <v>37</v>
      </c>
      <c r="M1921" s="8">
        <v>1</v>
      </c>
      <c r="N1921" s="5">
        <v>153.68</v>
      </c>
      <c r="O1921" s="6">
        <v>0.05</v>
      </c>
      <c r="P1921" s="5">
        <v>77.42</v>
      </c>
      <c r="Q1921" s="5">
        <f t="shared" si="116"/>
        <v>145.99600000000001</v>
      </c>
      <c r="R1921" s="5">
        <f t="shared" si="117"/>
        <v>77.42</v>
      </c>
      <c r="S1921" s="5">
        <f t="shared" si="118"/>
        <v>68.576000000000008</v>
      </c>
      <c r="T1921" s="7">
        <f t="shared" si="119"/>
        <v>0.46971149894517661</v>
      </c>
    </row>
    <row r="1922" spans="1:20" ht="15.6">
      <c r="A1922" s="2">
        <v>4343</v>
      </c>
      <c r="B1922" s="3">
        <v>46283</v>
      </c>
      <c r="C1922" s="17">
        <f>YEAR(SalesDataTable[[#This Row],[Order Date]])</f>
        <v>2026</v>
      </c>
      <c r="D1922" s="19" t="str">
        <f>"Q"&amp;ROUNDUP(MONTH(SalesDataTable[[#This Row],[Order Date]])/3,0)</f>
        <v>Q3</v>
      </c>
      <c r="E1922" s="17">
        <f>MONTH(SalesDataTable[[#This Row],[Order Date]])</f>
        <v>9</v>
      </c>
      <c r="F1922" s="19" t="str">
        <f>TEXT(SalesDataTable[[#This Row],[Order Date]],"MMM")</f>
        <v>Sep</v>
      </c>
      <c r="G1922" s="4" t="s">
        <v>6</v>
      </c>
      <c r="H1922" s="4" t="s">
        <v>43</v>
      </c>
      <c r="I1922" s="4" t="s">
        <v>28</v>
      </c>
      <c r="J1922" s="4" t="s">
        <v>13</v>
      </c>
      <c r="K1922" s="4" t="s">
        <v>23</v>
      </c>
      <c r="L1922" s="4" t="s">
        <v>51</v>
      </c>
      <c r="M1922" s="8">
        <v>2</v>
      </c>
      <c r="N1922" s="5">
        <v>121.37</v>
      </c>
      <c r="O1922" s="6">
        <v>0.05</v>
      </c>
      <c r="P1922" s="5">
        <v>60.13</v>
      </c>
      <c r="Q1922" s="5">
        <f t="shared" ref="Q1922:Q1985" si="120">M1922*N1922*(1-O1922)</f>
        <v>230.60300000000001</v>
      </c>
      <c r="R1922" s="5">
        <f t="shared" ref="R1922:R1985" si="121">M1922*P1922</f>
        <v>120.26</v>
      </c>
      <c r="S1922" s="5">
        <f t="shared" ref="S1922:S1985" si="122">Q1922-R1922</f>
        <v>110.343</v>
      </c>
      <c r="T1922" s="7">
        <f t="shared" ref="T1922:T1985" si="123">IFERROR(S1922/Q1922,0)</f>
        <v>0.47849767782726155</v>
      </c>
    </row>
    <row r="1923" spans="1:20" ht="15.6">
      <c r="A1923" s="2">
        <v>4429</v>
      </c>
      <c r="B1923" s="3">
        <v>46283</v>
      </c>
      <c r="C1923" s="17">
        <f>YEAR(SalesDataTable[[#This Row],[Order Date]])</f>
        <v>2026</v>
      </c>
      <c r="D1923" s="19" t="str">
        <f>"Q"&amp;ROUNDUP(MONTH(SalesDataTable[[#This Row],[Order Date]])/3,0)</f>
        <v>Q3</v>
      </c>
      <c r="E1923" s="17">
        <f>MONTH(SalesDataTable[[#This Row],[Order Date]])</f>
        <v>9</v>
      </c>
      <c r="F1923" s="19" t="str">
        <f>TEXT(SalesDataTable[[#This Row],[Order Date]],"MMM")</f>
        <v>Sep</v>
      </c>
      <c r="G1923" s="4" t="s">
        <v>0</v>
      </c>
      <c r="H1923" s="4" t="s">
        <v>50</v>
      </c>
      <c r="I1923" s="4" t="s">
        <v>2</v>
      </c>
      <c r="J1923" s="4" t="s">
        <v>16</v>
      </c>
      <c r="K1923" s="4" t="s">
        <v>9</v>
      </c>
      <c r="L1923" s="4" t="s">
        <v>17</v>
      </c>
      <c r="M1923" s="8">
        <v>2</v>
      </c>
      <c r="N1923" s="5">
        <v>145.1</v>
      </c>
      <c r="O1923" s="6">
        <v>0.1</v>
      </c>
      <c r="P1923" s="5">
        <v>77.62</v>
      </c>
      <c r="Q1923" s="5">
        <f t="shared" si="120"/>
        <v>261.18</v>
      </c>
      <c r="R1923" s="5">
        <f t="shared" si="121"/>
        <v>155.24</v>
      </c>
      <c r="S1923" s="5">
        <f t="shared" si="122"/>
        <v>105.94</v>
      </c>
      <c r="T1923" s="7">
        <f t="shared" si="123"/>
        <v>0.40562064476606169</v>
      </c>
    </row>
    <row r="1924" spans="1:20" ht="15.6">
      <c r="A1924" s="2">
        <v>4824</v>
      </c>
      <c r="B1924" s="3">
        <v>46283</v>
      </c>
      <c r="C1924" s="17">
        <f>YEAR(SalesDataTable[[#This Row],[Order Date]])</f>
        <v>2026</v>
      </c>
      <c r="D1924" s="19" t="str">
        <f>"Q"&amp;ROUNDUP(MONTH(SalesDataTable[[#This Row],[Order Date]])/3,0)</f>
        <v>Q3</v>
      </c>
      <c r="E1924" s="17">
        <f>MONTH(SalesDataTable[[#This Row],[Order Date]])</f>
        <v>9</v>
      </c>
      <c r="F1924" s="19" t="str">
        <f>TEXT(SalesDataTable[[#This Row],[Order Date]],"MMM")</f>
        <v>Sep</v>
      </c>
      <c r="G1924" s="4" t="s">
        <v>20</v>
      </c>
      <c r="H1924" s="4" t="s">
        <v>33</v>
      </c>
      <c r="I1924" s="4" t="s">
        <v>2</v>
      </c>
      <c r="J1924" s="4" t="s">
        <v>3</v>
      </c>
      <c r="K1924" s="4" t="s">
        <v>34</v>
      </c>
      <c r="L1924" s="4" t="s">
        <v>42</v>
      </c>
      <c r="M1924" s="8">
        <v>1</v>
      </c>
      <c r="N1924" s="5">
        <v>36.729999999999997</v>
      </c>
      <c r="O1924" s="6">
        <v>0.05</v>
      </c>
      <c r="P1924" s="5">
        <v>14.11</v>
      </c>
      <c r="Q1924" s="5">
        <f t="shared" si="120"/>
        <v>34.893499999999996</v>
      </c>
      <c r="R1924" s="5">
        <f t="shared" si="121"/>
        <v>14.11</v>
      </c>
      <c r="S1924" s="5">
        <f t="shared" si="122"/>
        <v>20.783499999999997</v>
      </c>
      <c r="T1924" s="7">
        <f t="shared" si="123"/>
        <v>0.59562669265049362</v>
      </c>
    </row>
    <row r="1925" spans="1:20" ht="15.6">
      <c r="A1925" s="2">
        <v>4881</v>
      </c>
      <c r="B1925" s="3">
        <v>46283</v>
      </c>
      <c r="C1925" s="17">
        <f>YEAR(SalesDataTable[[#This Row],[Order Date]])</f>
        <v>2026</v>
      </c>
      <c r="D1925" s="19" t="str">
        <f>"Q"&amp;ROUNDUP(MONTH(SalesDataTable[[#This Row],[Order Date]])/3,0)</f>
        <v>Q3</v>
      </c>
      <c r="E1925" s="17">
        <f>MONTH(SalesDataTable[[#This Row],[Order Date]])</f>
        <v>9</v>
      </c>
      <c r="F1925" s="19" t="str">
        <f>TEXT(SalesDataTable[[#This Row],[Order Date]],"MMM")</f>
        <v>Sep</v>
      </c>
      <c r="G1925" s="4" t="s">
        <v>11</v>
      </c>
      <c r="H1925" s="4" t="s">
        <v>12</v>
      </c>
      <c r="I1925" s="4" t="s">
        <v>2</v>
      </c>
      <c r="J1925" s="4" t="s">
        <v>16</v>
      </c>
      <c r="K1925" s="4" t="s">
        <v>14</v>
      </c>
      <c r="L1925" s="4" t="s">
        <v>44</v>
      </c>
      <c r="M1925" s="8">
        <v>4</v>
      </c>
      <c r="N1925" s="5">
        <v>134.15</v>
      </c>
      <c r="O1925" s="6">
        <v>0.05</v>
      </c>
      <c r="P1925" s="5">
        <v>65.58</v>
      </c>
      <c r="Q1925" s="5">
        <f t="shared" si="120"/>
        <v>509.77</v>
      </c>
      <c r="R1925" s="5">
        <f t="shared" si="121"/>
        <v>262.32</v>
      </c>
      <c r="S1925" s="5">
        <f t="shared" si="122"/>
        <v>247.45</v>
      </c>
      <c r="T1925" s="7">
        <f t="shared" si="123"/>
        <v>0.48541499107440611</v>
      </c>
    </row>
    <row r="1926" spans="1:20" ht="15.6">
      <c r="A1926" s="2">
        <v>5138</v>
      </c>
      <c r="B1926" s="3">
        <v>46283</v>
      </c>
      <c r="C1926" s="17">
        <f>YEAR(SalesDataTable[[#This Row],[Order Date]])</f>
        <v>2026</v>
      </c>
      <c r="D1926" s="19" t="str">
        <f>"Q"&amp;ROUNDUP(MONTH(SalesDataTable[[#This Row],[Order Date]])/3,0)</f>
        <v>Q3</v>
      </c>
      <c r="E1926" s="17">
        <f>MONTH(SalesDataTable[[#This Row],[Order Date]])</f>
        <v>9</v>
      </c>
      <c r="F1926" s="19" t="str">
        <f>TEXT(SalesDataTable[[#This Row],[Order Date]],"MMM")</f>
        <v>Sep</v>
      </c>
      <c r="G1926" s="4" t="s">
        <v>0</v>
      </c>
      <c r="H1926" s="4" t="s">
        <v>1</v>
      </c>
      <c r="I1926" s="4" t="s">
        <v>8</v>
      </c>
      <c r="J1926" s="4" t="s">
        <v>16</v>
      </c>
      <c r="K1926" s="4" t="s">
        <v>9</v>
      </c>
      <c r="L1926" s="4" t="s">
        <v>10</v>
      </c>
      <c r="M1926" s="8">
        <v>8</v>
      </c>
      <c r="N1926" s="5">
        <v>94.21</v>
      </c>
      <c r="O1926" s="6">
        <v>0.1</v>
      </c>
      <c r="P1926" s="5">
        <v>45.05</v>
      </c>
      <c r="Q1926" s="5">
        <f t="shared" si="120"/>
        <v>678.31200000000001</v>
      </c>
      <c r="R1926" s="5">
        <f t="shared" si="121"/>
        <v>360.4</v>
      </c>
      <c r="S1926" s="5">
        <f t="shared" si="122"/>
        <v>317.91200000000003</v>
      </c>
      <c r="T1926" s="7">
        <f t="shared" si="123"/>
        <v>0.46868107891353833</v>
      </c>
    </row>
    <row r="1927" spans="1:20" ht="15.6">
      <c r="A1927" s="2">
        <v>1214</v>
      </c>
      <c r="B1927" s="3">
        <v>46284</v>
      </c>
      <c r="C1927" s="17">
        <f>YEAR(SalesDataTable[[#This Row],[Order Date]])</f>
        <v>2026</v>
      </c>
      <c r="D1927" s="19" t="str">
        <f>"Q"&amp;ROUNDUP(MONTH(SalesDataTable[[#This Row],[Order Date]])/3,0)</f>
        <v>Q3</v>
      </c>
      <c r="E1927" s="17">
        <f>MONTH(SalesDataTable[[#This Row],[Order Date]])</f>
        <v>9</v>
      </c>
      <c r="F1927" s="19" t="str">
        <f>TEXT(SalesDataTable[[#This Row],[Order Date]],"MMM")</f>
        <v>Sep</v>
      </c>
      <c r="G1927" s="4" t="s">
        <v>0</v>
      </c>
      <c r="H1927" s="4" t="s">
        <v>50</v>
      </c>
      <c r="I1927" s="4" t="s">
        <v>19</v>
      </c>
      <c r="J1927" s="4" t="s">
        <v>3</v>
      </c>
      <c r="K1927" s="4" t="s">
        <v>23</v>
      </c>
      <c r="L1927" s="4" t="s">
        <v>29</v>
      </c>
      <c r="M1927" s="8">
        <v>1</v>
      </c>
      <c r="N1927" s="5">
        <v>198.29</v>
      </c>
      <c r="O1927" s="6">
        <v>0.05</v>
      </c>
      <c r="P1927" s="5">
        <v>106.24</v>
      </c>
      <c r="Q1927" s="5">
        <f t="shared" si="120"/>
        <v>188.37549999999999</v>
      </c>
      <c r="R1927" s="5">
        <f t="shared" si="121"/>
        <v>106.24</v>
      </c>
      <c r="S1927" s="5">
        <f t="shared" si="122"/>
        <v>82.135499999999993</v>
      </c>
      <c r="T1927" s="7">
        <f t="shared" si="123"/>
        <v>0.436020076920831</v>
      </c>
    </row>
    <row r="1928" spans="1:20" ht="15.6">
      <c r="A1928" s="2">
        <v>1346</v>
      </c>
      <c r="B1928" s="3">
        <v>46284</v>
      </c>
      <c r="C1928" s="17">
        <f>YEAR(SalesDataTable[[#This Row],[Order Date]])</f>
        <v>2026</v>
      </c>
      <c r="D1928" s="19" t="str">
        <f>"Q"&amp;ROUNDUP(MONTH(SalesDataTable[[#This Row],[Order Date]])/3,0)</f>
        <v>Q3</v>
      </c>
      <c r="E1928" s="17">
        <f>MONTH(SalesDataTable[[#This Row],[Order Date]])</f>
        <v>9</v>
      </c>
      <c r="F1928" s="19" t="str">
        <f>TEXT(SalesDataTable[[#This Row],[Order Date]],"MMM")</f>
        <v>Sep</v>
      </c>
      <c r="G1928" s="4" t="s">
        <v>6</v>
      </c>
      <c r="H1928" s="4" t="s">
        <v>49</v>
      </c>
      <c r="I1928" s="4" t="s">
        <v>28</v>
      </c>
      <c r="J1928" s="4" t="s">
        <v>3</v>
      </c>
      <c r="K1928" s="4" t="s">
        <v>14</v>
      </c>
      <c r="L1928" s="4" t="s">
        <v>48</v>
      </c>
      <c r="M1928" s="8">
        <v>3</v>
      </c>
      <c r="N1928" s="5">
        <v>166.21</v>
      </c>
      <c r="O1928" s="6">
        <v>0.05</v>
      </c>
      <c r="P1928" s="5">
        <v>85.03</v>
      </c>
      <c r="Q1928" s="5">
        <f t="shared" si="120"/>
        <v>473.69849999999997</v>
      </c>
      <c r="R1928" s="5">
        <f t="shared" si="121"/>
        <v>255.09</v>
      </c>
      <c r="S1928" s="5">
        <f t="shared" si="122"/>
        <v>218.60849999999996</v>
      </c>
      <c r="T1928" s="7">
        <f t="shared" si="123"/>
        <v>0.4614929116304991</v>
      </c>
    </row>
    <row r="1929" spans="1:20" ht="15.6">
      <c r="A1929" s="2">
        <v>1361</v>
      </c>
      <c r="B1929" s="3">
        <v>46284</v>
      </c>
      <c r="C1929" s="17">
        <f>YEAR(SalesDataTable[[#This Row],[Order Date]])</f>
        <v>2026</v>
      </c>
      <c r="D1929" s="19" t="str">
        <f>"Q"&amp;ROUNDUP(MONTH(SalesDataTable[[#This Row],[Order Date]])/3,0)</f>
        <v>Q3</v>
      </c>
      <c r="E1929" s="17">
        <f>MONTH(SalesDataTable[[#This Row],[Order Date]])</f>
        <v>9</v>
      </c>
      <c r="F1929" s="19" t="str">
        <f>TEXT(SalesDataTable[[#This Row],[Order Date]],"MMM")</f>
        <v>Sep</v>
      </c>
      <c r="G1929" s="4" t="s">
        <v>6</v>
      </c>
      <c r="H1929" s="4" t="s">
        <v>27</v>
      </c>
      <c r="I1929" s="4" t="s">
        <v>28</v>
      </c>
      <c r="J1929" s="4" t="s">
        <v>13</v>
      </c>
      <c r="K1929" s="4" t="s">
        <v>4</v>
      </c>
      <c r="L1929" s="4" t="s">
        <v>26</v>
      </c>
      <c r="M1929" s="8">
        <v>1</v>
      </c>
      <c r="N1929" s="5">
        <v>40.700000000000003</v>
      </c>
      <c r="O1929" s="6">
        <v>0.05</v>
      </c>
      <c r="P1929" s="5">
        <v>16.43</v>
      </c>
      <c r="Q1929" s="5">
        <f t="shared" si="120"/>
        <v>38.664999999999999</v>
      </c>
      <c r="R1929" s="5">
        <f t="shared" si="121"/>
        <v>16.43</v>
      </c>
      <c r="S1929" s="5">
        <f t="shared" si="122"/>
        <v>22.234999999999999</v>
      </c>
      <c r="T1929" s="7">
        <f t="shared" si="123"/>
        <v>0.57506789085736454</v>
      </c>
    </row>
    <row r="1930" spans="1:20" ht="15.6">
      <c r="A1930" s="2">
        <v>2728</v>
      </c>
      <c r="B1930" s="3">
        <v>46284</v>
      </c>
      <c r="C1930" s="17">
        <f>YEAR(SalesDataTable[[#This Row],[Order Date]])</f>
        <v>2026</v>
      </c>
      <c r="D1930" s="19" t="str">
        <f>"Q"&amp;ROUNDUP(MONTH(SalesDataTable[[#This Row],[Order Date]])/3,0)</f>
        <v>Q3</v>
      </c>
      <c r="E1930" s="17">
        <f>MONTH(SalesDataTable[[#This Row],[Order Date]])</f>
        <v>9</v>
      </c>
      <c r="F1930" s="19" t="str">
        <f>TEXT(SalesDataTable[[#This Row],[Order Date]],"MMM")</f>
        <v>Sep</v>
      </c>
      <c r="G1930" s="4" t="s">
        <v>0</v>
      </c>
      <c r="H1930" s="4" t="s">
        <v>50</v>
      </c>
      <c r="I1930" s="4" t="s">
        <v>2</v>
      </c>
      <c r="J1930" s="4" t="s">
        <v>13</v>
      </c>
      <c r="K1930" s="4" t="s">
        <v>9</v>
      </c>
      <c r="L1930" s="4" t="s">
        <v>37</v>
      </c>
      <c r="M1930" s="8">
        <v>3</v>
      </c>
      <c r="N1930" s="5">
        <v>153.5</v>
      </c>
      <c r="O1930" s="6">
        <v>0</v>
      </c>
      <c r="P1930" s="5">
        <v>80.819999999999993</v>
      </c>
      <c r="Q1930" s="5">
        <f t="shared" si="120"/>
        <v>460.5</v>
      </c>
      <c r="R1930" s="5">
        <f t="shared" si="121"/>
        <v>242.45999999999998</v>
      </c>
      <c r="S1930" s="5">
        <f t="shared" si="122"/>
        <v>218.04000000000002</v>
      </c>
      <c r="T1930" s="7">
        <f t="shared" si="123"/>
        <v>0.47348534201954401</v>
      </c>
    </row>
    <row r="1931" spans="1:20" ht="15.6">
      <c r="A1931" s="2">
        <v>2788</v>
      </c>
      <c r="B1931" s="3">
        <v>46284</v>
      </c>
      <c r="C1931" s="17">
        <f>YEAR(SalesDataTable[[#This Row],[Order Date]])</f>
        <v>2026</v>
      </c>
      <c r="D1931" s="19" t="str">
        <f>"Q"&amp;ROUNDUP(MONTH(SalesDataTable[[#This Row],[Order Date]])/3,0)</f>
        <v>Q3</v>
      </c>
      <c r="E1931" s="17">
        <f>MONTH(SalesDataTable[[#This Row],[Order Date]])</f>
        <v>9</v>
      </c>
      <c r="F1931" s="19" t="str">
        <f>TEXT(SalesDataTable[[#This Row],[Order Date]],"MMM")</f>
        <v>Sep</v>
      </c>
      <c r="G1931" s="4" t="s">
        <v>6</v>
      </c>
      <c r="H1931" s="4" t="s">
        <v>43</v>
      </c>
      <c r="I1931" s="4" t="s">
        <v>28</v>
      </c>
      <c r="J1931" s="4" t="s">
        <v>13</v>
      </c>
      <c r="K1931" s="4" t="s">
        <v>9</v>
      </c>
      <c r="L1931" s="4" t="s">
        <v>46</v>
      </c>
      <c r="M1931" s="8">
        <v>1</v>
      </c>
      <c r="N1931" s="5">
        <v>70.430000000000007</v>
      </c>
      <c r="O1931" s="6">
        <v>0</v>
      </c>
      <c r="P1931" s="5">
        <v>31.51</v>
      </c>
      <c r="Q1931" s="5">
        <f t="shared" si="120"/>
        <v>70.430000000000007</v>
      </c>
      <c r="R1931" s="5">
        <f t="shared" si="121"/>
        <v>31.51</v>
      </c>
      <c r="S1931" s="5">
        <f t="shared" si="122"/>
        <v>38.92</v>
      </c>
      <c r="T1931" s="7">
        <f t="shared" si="123"/>
        <v>0.55260542382507449</v>
      </c>
    </row>
    <row r="1932" spans="1:20" ht="15.6">
      <c r="A1932" s="2">
        <v>2932</v>
      </c>
      <c r="B1932" s="3">
        <v>46284</v>
      </c>
      <c r="C1932" s="17">
        <f>YEAR(SalesDataTable[[#This Row],[Order Date]])</f>
        <v>2026</v>
      </c>
      <c r="D1932" s="19" t="str">
        <f>"Q"&amp;ROUNDUP(MONTH(SalesDataTable[[#This Row],[Order Date]])/3,0)</f>
        <v>Q3</v>
      </c>
      <c r="E1932" s="17">
        <f>MONTH(SalesDataTable[[#This Row],[Order Date]])</f>
        <v>9</v>
      </c>
      <c r="F1932" s="19" t="str">
        <f>TEXT(SalesDataTable[[#This Row],[Order Date]],"MMM")</f>
        <v>Sep</v>
      </c>
      <c r="G1932" s="4" t="s">
        <v>0</v>
      </c>
      <c r="H1932" s="4" t="s">
        <v>50</v>
      </c>
      <c r="I1932" s="4" t="s">
        <v>19</v>
      </c>
      <c r="J1932" s="4" t="s">
        <v>16</v>
      </c>
      <c r="K1932" s="4" t="s">
        <v>4</v>
      </c>
      <c r="L1932" s="4" t="s">
        <v>22</v>
      </c>
      <c r="M1932" s="8">
        <v>4</v>
      </c>
      <c r="N1932" s="5">
        <v>49.93</v>
      </c>
      <c r="O1932" s="6">
        <v>0</v>
      </c>
      <c r="P1932" s="5">
        <v>22.99</v>
      </c>
      <c r="Q1932" s="5">
        <f t="shared" si="120"/>
        <v>199.72</v>
      </c>
      <c r="R1932" s="5">
        <f t="shared" si="121"/>
        <v>91.96</v>
      </c>
      <c r="S1932" s="5">
        <f t="shared" si="122"/>
        <v>107.76</v>
      </c>
      <c r="T1932" s="7">
        <f t="shared" si="123"/>
        <v>0.53955537752853999</v>
      </c>
    </row>
    <row r="1933" spans="1:20" ht="15.6">
      <c r="A1933" s="2">
        <v>3399</v>
      </c>
      <c r="B1933" s="3">
        <v>46284</v>
      </c>
      <c r="C1933" s="17">
        <f>YEAR(SalesDataTable[[#This Row],[Order Date]])</f>
        <v>2026</v>
      </c>
      <c r="D1933" s="19" t="str">
        <f>"Q"&amp;ROUNDUP(MONTH(SalesDataTable[[#This Row],[Order Date]])/3,0)</f>
        <v>Q3</v>
      </c>
      <c r="E1933" s="17">
        <f>MONTH(SalesDataTable[[#This Row],[Order Date]])</f>
        <v>9</v>
      </c>
      <c r="F1933" s="19" t="str">
        <f>TEXT(SalesDataTable[[#This Row],[Order Date]],"MMM")</f>
        <v>Sep</v>
      </c>
      <c r="G1933" s="4" t="s">
        <v>6</v>
      </c>
      <c r="H1933" s="4" t="s">
        <v>43</v>
      </c>
      <c r="I1933" s="4" t="s">
        <v>19</v>
      </c>
      <c r="J1933" s="4" t="s">
        <v>3</v>
      </c>
      <c r="K1933" s="4" t="s">
        <v>4</v>
      </c>
      <c r="L1933" s="4" t="s">
        <v>22</v>
      </c>
      <c r="M1933" s="8">
        <v>1</v>
      </c>
      <c r="N1933" s="5">
        <v>50.18</v>
      </c>
      <c r="O1933" s="6">
        <v>0</v>
      </c>
      <c r="P1933" s="5">
        <v>22.92</v>
      </c>
      <c r="Q1933" s="5">
        <f t="shared" si="120"/>
        <v>50.18</v>
      </c>
      <c r="R1933" s="5">
        <f t="shared" si="121"/>
        <v>22.92</v>
      </c>
      <c r="S1933" s="5">
        <f t="shared" si="122"/>
        <v>27.259999999999998</v>
      </c>
      <c r="T1933" s="7">
        <f t="shared" si="123"/>
        <v>0.54324432044639293</v>
      </c>
    </row>
    <row r="1934" spans="1:20" ht="15.6">
      <c r="A1934" s="2">
        <v>3588</v>
      </c>
      <c r="B1934" s="3">
        <v>46284</v>
      </c>
      <c r="C1934" s="17">
        <f>YEAR(SalesDataTable[[#This Row],[Order Date]])</f>
        <v>2026</v>
      </c>
      <c r="D1934" s="19" t="str">
        <f>"Q"&amp;ROUNDUP(MONTH(SalesDataTable[[#This Row],[Order Date]])/3,0)</f>
        <v>Q3</v>
      </c>
      <c r="E1934" s="17">
        <f>MONTH(SalesDataTable[[#This Row],[Order Date]])</f>
        <v>9</v>
      </c>
      <c r="F1934" s="19" t="str">
        <f>TEXT(SalesDataTable[[#This Row],[Order Date]],"MMM")</f>
        <v>Sep</v>
      </c>
      <c r="G1934" s="4" t="s">
        <v>20</v>
      </c>
      <c r="H1934" s="4" t="s">
        <v>47</v>
      </c>
      <c r="I1934" s="4" t="s">
        <v>19</v>
      </c>
      <c r="J1934" s="4" t="s">
        <v>13</v>
      </c>
      <c r="K1934" s="4" t="s">
        <v>14</v>
      </c>
      <c r="L1934" s="4" t="s">
        <v>48</v>
      </c>
      <c r="M1934" s="8">
        <v>2</v>
      </c>
      <c r="N1934" s="5">
        <v>164.01</v>
      </c>
      <c r="O1934" s="6">
        <v>0.15</v>
      </c>
      <c r="P1934" s="5">
        <v>87.14</v>
      </c>
      <c r="Q1934" s="5">
        <f t="shared" si="120"/>
        <v>278.81699999999995</v>
      </c>
      <c r="R1934" s="5">
        <f t="shared" si="121"/>
        <v>174.28</v>
      </c>
      <c r="S1934" s="5">
        <f t="shared" si="122"/>
        <v>104.53699999999995</v>
      </c>
      <c r="T1934" s="7">
        <f t="shared" si="123"/>
        <v>0.37493050997607741</v>
      </c>
    </row>
    <row r="1935" spans="1:20" ht="15.6">
      <c r="A1935" s="2">
        <v>3603</v>
      </c>
      <c r="B1935" s="3">
        <v>46284</v>
      </c>
      <c r="C1935" s="17">
        <f>YEAR(SalesDataTable[[#This Row],[Order Date]])</f>
        <v>2026</v>
      </c>
      <c r="D1935" s="19" t="str">
        <f>"Q"&amp;ROUNDUP(MONTH(SalesDataTable[[#This Row],[Order Date]])/3,0)</f>
        <v>Q3</v>
      </c>
      <c r="E1935" s="17">
        <f>MONTH(SalesDataTable[[#This Row],[Order Date]])</f>
        <v>9</v>
      </c>
      <c r="F1935" s="19" t="str">
        <f>TEXT(SalesDataTable[[#This Row],[Order Date]],"MMM")</f>
        <v>Sep</v>
      </c>
      <c r="G1935" s="4" t="s">
        <v>6</v>
      </c>
      <c r="H1935" s="4" t="s">
        <v>49</v>
      </c>
      <c r="I1935" s="4" t="s">
        <v>28</v>
      </c>
      <c r="J1935" s="4" t="s">
        <v>3</v>
      </c>
      <c r="K1935" s="4" t="s">
        <v>4</v>
      </c>
      <c r="L1935" s="4" t="s">
        <v>5</v>
      </c>
      <c r="M1935" s="8">
        <v>2</v>
      </c>
      <c r="N1935" s="5">
        <v>83.77</v>
      </c>
      <c r="O1935" s="6">
        <v>0</v>
      </c>
      <c r="P1935" s="5">
        <v>43.32</v>
      </c>
      <c r="Q1935" s="5">
        <f t="shared" si="120"/>
        <v>167.54</v>
      </c>
      <c r="R1935" s="5">
        <f t="shared" si="121"/>
        <v>86.64</v>
      </c>
      <c r="S1935" s="5">
        <f t="shared" si="122"/>
        <v>80.899999999999991</v>
      </c>
      <c r="T1935" s="7">
        <f t="shared" si="123"/>
        <v>0.4828697624447893</v>
      </c>
    </row>
    <row r="1936" spans="1:20" ht="15.6">
      <c r="A1936" s="2">
        <v>3845</v>
      </c>
      <c r="B1936" s="3">
        <v>46284</v>
      </c>
      <c r="C1936" s="17">
        <f>YEAR(SalesDataTable[[#This Row],[Order Date]])</f>
        <v>2026</v>
      </c>
      <c r="D1936" s="19" t="str">
        <f>"Q"&amp;ROUNDUP(MONTH(SalesDataTable[[#This Row],[Order Date]])/3,0)</f>
        <v>Q3</v>
      </c>
      <c r="E1936" s="17">
        <f>MONTH(SalesDataTable[[#This Row],[Order Date]])</f>
        <v>9</v>
      </c>
      <c r="F1936" s="19" t="str">
        <f>TEXT(SalesDataTable[[#This Row],[Order Date]],"MMM")</f>
        <v>Sep</v>
      </c>
      <c r="G1936" s="4" t="s">
        <v>20</v>
      </c>
      <c r="H1936" s="4" t="s">
        <v>33</v>
      </c>
      <c r="I1936" s="4" t="s">
        <v>2</v>
      </c>
      <c r="J1936" s="4" t="s">
        <v>13</v>
      </c>
      <c r="K1936" s="4" t="s">
        <v>23</v>
      </c>
      <c r="L1936" s="4" t="s">
        <v>40</v>
      </c>
      <c r="M1936" s="8">
        <v>1</v>
      </c>
      <c r="N1936" s="5">
        <v>81.84</v>
      </c>
      <c r="O1936" s="6">
        <v>0</v>
      </c>
      <c r="P1936" s="5">
        <v>38.5</v>
      </c>
      <c r="Q1936" s="5">
        <f t="shared" si="120"/>
        <v>81.84</v>
      </c>
      <c r="R1936" s="5">
        <f t="shared" si="121"/>
        <v>38.5</v>
      </c>
      <c r="S1936" s="5">
        <f t="shared" si="122"/>
        <v>43.34</v>
      </c>
      <c r="T1936" s="7">
        <f t="shared" si="123"/>
        <v>0.52956989247311825</v>
      </c>
    </row>
    <row r="1937" spans="1:20" ht="15.6">
      <c r="A1937" s="2">
        <v>4191</v>
      </c>
      <c r="B1937" s="3">
        <v>46284</v>
      </c>
      <c r="C1937" s="17">
        <f>YEAR(SalesDataTable[[#This Row],[Order Date]])</f>
        <v>2026</v>
      </c>
      <c r="D1937" s="19" t="str">
        <f>"Q"&amp;ROUNDUP(MONTH(SalesDataTable[[#This Row],[Order Date]])/3,0)</f>
        <v>Q3</v>
      </c>
      <c r="E1937" s="17">
        <f>MONTH(SalesDataTable[[#This Row],[Order Date]])</f>
        <v>9</v>
      </c>
      <c r="F1937" s="19" t="str">
        <f>TEXT(SalesDataTable[[#This Row],[Order Date]],"MMM")</f>
        <v>Sep</v>
      </c>
      <c r="G1937" s="4" t="s">
        <v>11</v>
      </c>
      <c r="H1937" s="4" t="s">
        <v>25</v>
      </c>
      <c r="I1937" s="4" t="s">
        <v>28</v>
      </c>
      <c r="J1937" s="4" t="s">
        <v>3</v>
      </c>
      <c r="K1937" s="4" t="s">
        <v>34</v>
      </c>
      <c r="L1937" s="4" t="s">
        <v>35</v>
      </c>
      <c r="M1937" s="8">
        <v>1</v>
      </c>
      <c r="N1937" s="5">
        <v>40.32</v>
      </c>
      <c r="O1937" s="6">
        <v>0.15</v>
      </c>
      <c r="P1937" s="5">
        <v>14.39</v>
      </c>
      <c r="Q1937" s="5">
        <f t="shared" si="120"/>
        <v>34.271999999999998</v>
      </c>
      <c r="R1937" s="5">
        <f t="shared" si="121"/>
        <v>14.39</v>
      </c>
      <c r="S1937" s="5">
        <f t="shared" si="122"/>
        <v>19.881999999999998</v>
      </c>
      <c r="T1937" s="7">
        <f t="shared" si="123"/>
        <v>0.58012371615312786</v>
      </c>
    </row>
    <row r="1938" spans="1:20" ht="15.6">
      <c r="A1938" s="2">
        <v>4269</v>
      </c>
      <c r="B1938" s="3">
        <v>46284</v>
      </c>
      <c r="C1938" s="17">
        <f>YEAR(SalesDataTable[[#This Row],[Order Date]])</f>
        <v>2026</v>
      </c>
      <c r="D1938" s="19" t="str">
        <f>"Q"&amp;ROUNDUP(MONTH(SalesDataTable[[#This Row],[Order Date]])/3,0)</f>
        <v>Q3</v>
      </c>
      <c r="E1938" s="17">
        <f>MONTH(SalesDataTable[[#This Row],[Order Date]])</f>
        <v>9</v>
      </c>
      <c r="F1938" s="19" t="str">
        <f>TEXT(SalesDataTable[[#This Row],[Order Date]],"MMM")</f>
        <v>Sep</v>
      </c>
      <c r="G1938" s="4" t="s">
        <v>11</v>
      </c>
      <c r="H1938" s="4" t="s">
        <v>52</v>
      </c>
      <c r="I1938" s="4" t="s">
        <v>8</v>
      </c>
      <c r="J1938" s="4" t="s">
        <v>16</v>
      </c>
      <c r="K1938" s="4" t="s">
        <v>9</v>
      </c>
      <c r="L1938" s="4" t="s">
        <v>37</v>
      </c>
      <c r="M1938" s="8">
        <v>4</v>
      </c>
      <c r="N1938" s="5">
        <v>155.84</v>
      </c>
      <c r="O1938" s="6">
        <v>0.05</v>
      </c>
      <c r="P1938" s="5">
        <v>80.790000000000006</v>
      </c>
      <c r="Q1938" s="5">
        <f t="shared" si="120"/>
        <v>592.19200000000001</v>
      </c>
      <c r="R1938" s="5">
        <f t="shared" si="121"/>
        <v>323.16000000000003</v>
      </c>
      <c r="S1938" s="5">
        <f t="shared" si="122"/>
        <v>269.03199999999998</v>
      </c>
      <c r="T1938" s="7">
        <f t="shared" si="123"/>
        <v>0.45429860585755966</v>
      </c>
    </row>
    <row r="1939" spans="1:20" ht="15.6">
      <c r="A1939" s="2">
        <v>5</v>
      </c>
      <c r="B1939" s="3">
        <v>46285</v>
      </c>
      <c r="C1939" s="17">
        <f>YEAR(SalesDataTable[[#This Row],[Order Date]])</f>
        <v>2026</v>
      </c>
      <c r="D1939" s="19" t="str">
        <f>"Q"&amp;ROUNDUP(MONTH(SalesDataTable[[#This Row],[Order Date]])/3,0)</f>
        <v>Q3</v>
      </c>
      <c r="E1939" s="17">
        <f>MONTH(SalesDataTable[[#This Row],[Order Date]])</f>
        <v>9</v>
      </c>
      <c r="F1939" s="19" t="str">
        <f>TEXT(SalesDataTable[[#This Row],[Order Date]],"MMM")</f>
        <v>Sep</v>
      </c>
      <c r="G1939" s="4" t="s">
        <v>6</v>
      </c>
      <c r="H1939" s="4" t="s">
        <v>27</v>
      </c>
      <c r="I1939" s="4" t="s">
        <v>2</v>
      </c>
      <c r="J1939" s="4" t="s">
        <v>16</v>
      </c>
      <c r="K1939" s="4" t="s">
        <v>34</v>
      </c>
      <c r="L1939" s="4" t="s">
        <v>45</v>
      </c>
      <c r="M1939" s="8">
        <v>1</v>
      </c>
      <c r="N1939" s="5">
        <v>51.83</v>
      </c>
      <c r="O1939" s="6">
        <v>0</v>
      </c>
      <c r="P1939" s="5">
        <v>21.9</v>
      </c>
      <c r="Q1939" s="5">
        <f t="shared" si="120"/>
        <v>51.83</v>
      </c>
      <c r="R1939" s="5">
        <f t="shared" si="121"/>
        <v>21.9</v>
      </c>
      <c r="S1939" s="5">
        <f t="shared" si="122"/>
        <v>29.93</v>
      </c>
      <c r="T1939" s="7">
        <f t="shared" si="123"/>
        <v>0.57746478873239437</v>
      </c>
    </row>
    <row r="1940" spans="1:20" ht="15.6">
      <c r="A1940" s="2">
        <v>210</v>
      </c>
      <c r="B1940" s="3">
        <v>46285</v>
      </c>
      <c r="C1940" s="17">
        <f>YEAR(SalesDataTable[[#This Row],[Order Date]])</f>
        <v>2026</v>
      </c>
      <c r="D1940" s="19" t="str">
        <f>"Q"&amp;ROUNDUP(MONTH(SalesDataTable[[#This Row],[Order Date]])/3,0)</f>
        <v>Q3</v>
      </c>
      <c r="E1940" s="17">
        <f>MONTH(SalesDataTable[[#This Row],[Order Date]])</f>
        <v>9</v>
      </c>
      <c r="F1940" s="19" t="str">
        <f>TEXT(SalesDataTable[[#This Row],[Order Date]],"MMM")</f>
        <v>Sep</v>
      </c>
      <c r="G1940" s="4" t="s">
        <v>11</v>
      </c>
      <c r="H1940" s="4" t="s">
        <v>18</v>
      </c>
      <c r="I1940" s="4" t="s">
        <v>19</v>
      </c>
      <c r="J1940" s="4" t="s">
        <v>3</v>
      </c>
      <c r="K1940" s="4" t="s">
        <v>23</v>
      </c>
      <c r="L1940" s="4" t="s">
        <v>29</v>
      </c>
      <c r="M1940" s="8">
        <v>1</v>
      </c>
      <c r="N1940" s="5">
        <v>190.77</v>
      </c>
      <c r="O1940" s="6">
        <v>0.05</v>
      </c>
      <c r="P1940" s="5">
        <v>104.69</v>
      </c>
      <c r="Q1940" s="5">
        <f t="shared" si="120"/>
        <v>181.23150000000001</v>
      </c>
      <c r="R1940" s="5">
        <f t="shared" si="121"/>
        <v>104.69</v>
      </c>
      <c r="S1940" s="5">
        <f t="shared" si="122"/>
        <v>76.541500000000013</v>
      </c>
      <c r="T1940" s="7">
        <f t="shared" si="123"/>
        <v>0.42234103894742364</v>
      </c>
    </row>
    <row r="1941" spans="1:20" ht="15.6">
      <c r="A1941" s="2">
        <v>462</v>
      </c>
      <c r="B1941" s="3">
        <v>46285</v>
      </c>
      <c r="C1941" s="17">
        <f>YEAR(SalesDataTable[[#This Row],[Order Date]])</f>
        <v>2026</v>
      </c>
      <c r="D1941" s="19" t="str">
        <f>"Q"&amp;ROUNDUP(MONTH(SalesDataTable[[#This Row],[Order Date]])/3,0)</f>
        <v>Q3</v>
      </c>
      <c r="E1941" s="17">
        <f>MONTH(SalesDataTable[[#This Row],[Order Date]])</f>
        <v>9</v>
      </c>
      <c r="F1941" s="19" t="str">
        <f>TEXT(SalesDataTable[[#This Row],[Order Date]],"MMM")</f>
        <v>Sep</v>
      </c>
      <c r="G1941" s="4" t="s">
        <v>6</v>
      </c>
      <c r="H1941" s="4" t="s">
        <v>43</v>
      </c>
      <c r="I1941" s="4" t="s">
        <v>19</v>
      </c>
      <c r="J1941" s="4" t="s">
        <v>13</v>
      </c>
      <c r="K1941" s="4" t="s">
        <v>4</v>
      </c>
      <c r="L1941" s="4" t="s">
        <v>26</v>
      </c>
      <c r="M1941" s="8">
        <v>2</v>
      </c>
      <c r="N1941" s="5">
        <v>40.049999999999997</v>
      </c>
      <c r="O1941" s="6">
        <v>0.05</v>
      </c>
      <c r="P1941" s="5">
        <v>16.97</v>
      </c>
      <c r="Q1941" s="5">
        <f t="shared" si="120"/>
        <v>76.094999999999985</v>
      </c>
      <c r="R1941" s="5">
        <f t="shared" si="121"/>
        <v>33.94</v>
      </c>
      <c r="S1941" s="5">
        <f t="shared" si="122"/>
        <v>42.154999999999987</v>
      </c>
      <c r="T1941" s="7">
        <f t="shared" si="123"/>
        <v>0.55397857940731976</v>
      </c>
    </row>
    <row r="1942" spans="1:20" ht="15.6">
      <c r="A1942" s="2">
        <v>725</v>
      </c>
      <c r="B1942" s="3">
        <v>46285</v>
      </c>
      <c r="C1942" s="17">
        <f>YEAR(SalesDataTable[[#This Row],[Order Date]])</f>
        <v>2026</v>
      </c>
      <c r="D1942" s="19" t="str">
        <f>"Q"&amp;ROUNDUP(MONTH(SalesDataTable[[#This Row],[Order Date]])/3,0)</f>
        <v>Q3</v>
      </c>
      <c r="E1942" s="17">
        <f>MONTH(SalesDataTable[[#This Row],[Order Date]])</f>
        <v>9</v>
      </c>
      <c r="F1942" s="19" t="str">
        <f>TEXT(SalesDataTable[[#This Row],[Order Date]],"MMM")</f>
        <v>Sep</v>
      </c>
      <c r="G1942" s="4" t="s">
        <v>6</v>
      </c>
      <c r="H1942" s="4" t="s">
        <v>43</v>
      </c>
      <c r="I1942" s="4" t="s">
        <v>2</v>
      </c>
      <c r="J1942" s="4" t="s">
        <v>13</v>
      </c>
      <c r="K1942" s="4" t="s">
        <v>4</v>
      </c>
      <c r="L1942" s="4" t="s">
        <v>5</v>
      </c>
      <c r="M1942" s="8">
        <v>1</v>
      </c>
      <c r="N1942" s="5">
        <v>82.08</v>
      </c>
      <c r="O1942" s="6">
        <v>0.05</v>
      </c>
      <c r="P1942" s="5">
        <v>43.18</v>
      </c>
      <c r="Q1942" s="5">
        <f t="shared" si="120"/>
        <v>77.975999999999999</v>
      </c>
      <c r="R1942" s="5">
        <f t="shared" si="121"/>
        <v>43.18</v>
      </c>
      <c r="S1942" s="5">
        <f t="shared" si="122"/>
        <v>34.795999999999999</v>
      </c>
      <c r="T1942" s="7">
        <f t="shared" si="123"/>
        <v>0.44623986867754178</v>
      </c>
    </row>
    <row r="1943" spans="1:20" ht="15.6">
      <c r="A1943" s="2">
        <v>918</v>
      </c>
      <c r="B1943" s="3">
        <v>46285</v>
      </c>
      <c r="C1943" s="17">
        <f>YEAR(SalesDataTable[[#This Row],[Order Date]])</f>
        <v>2026</v>
      </c>
      <c r="D1943" s="19" t="str">
        <f>"Q"&amp;ROUNDUP(MONTH(SalesDataTable[[#This Row],[Order Date]])/3,0)</f>
        <v>Q3</v>
      </c>
      <c r="E1943" s="17">
        <f>MONTH(SalesDataTable[[#This Row],[Order Date]])</f>
        <v>9</v>
      </c>
      <c r="F1943" s="19" t="str">
        <f>TEXT(SalesDataTable[[#This Row],[Order Date]],"MMM")</f>
        <v>Sep</v>
      </c>
      <c r="G1943" s="4" t="s">
        <v>0</v>
      </c>
      <c r="H1943" s="4" t="s">
        <v>50</v>
      </c>
      <c r="I1943" s="4" t="s">
        <v>2</v>
      </c>
      <c r="J1943" s="4" t="s">
        <v>3</v>
      </c>
      <c r="K1943" s="4" t="s">
        <v>4</v>
      </c>
      <c r="L1943" s="4" t="s">
        <v>22</v>
      </c>
      <c r="M1943" s="8">
        <v>1</v>
      </c>
      <c r="N1943" s="5">
        <v>50.3</v>
      </c>
      <c r="O1943" s="6">
        <v>0.05</v>
      </c>
      <c r="P1943" s="5">
        <v>22.14</v>
      </c>
      <c r="Q1943" s="5">
        <f t="shared" si="120"/>
        <v>47.784999999999997</v>
      </c>
      <c r="R1943" s="5">
        <f t="shared" si="121"/>
        <v>22.14</v>
      </c>
      <c r="S1943" s="5">
        <f t="shared" si="122"/>
        <v>25.644999999999996</v>
      </c>
      <c r="T1943" s="7">
        <f t="shared" si="123"/>
        <v>0.53667468870984614</v>
      </c>
    </row>
    <row r="1944" spans="1:20" ht="15.6">
      <c r="A1944" s="2">
        <v>1442</v>
      </c>
      <c r="B1944" s="3">
        <v>46285</v>
      </c>
      <c r="C1944" s="17">
        <f>YEAR(SalesDataTable[[#This Row],[Order Date]])</f>
        <v>2026</v>
      </c>
      <c r="D1944" s="19" t="str">
        <f>"Q"&amp;ROUNDUP(MONTH(SalesDataTable[[#This Row],[Order Date]])/3,0)</f>
        <v>Q3</v>
      </c>
      <c r="E1944" s="17">
        <f>MONTH(SalesDataTable[[#This Row],[Order Date]])</f>
        <v>9</v>
      </c>
      <c r="F1944" s="19" t="str">
        <f>TEXT(SalesDataTable[[#This Row],[Order Date]],"MMM")</f>
        <v>Sep</v>
      </c>
      <c r="G1944" s="4" t="s">
        <v>11</v>
      </c>
      <c r="H1944" s="4" t="s">
        <v>52</v>
      </c>
      <c r="I1944" s="4" t="s">
        <v>2</v>
      </c>
      <c r="J1944" s="4" t="s">
        <v>13</v>
      </c>
      <c r="K1944" s="4" t="s">
        <v>14</v>
      </c>
      <c r="L1944" s="4" t="s">
        <v>32</v>
      </c>
      <c r="M1944" s="8">
        <v>1</v>
      </c>
      <c r="N1944" s="5">
        <v>47.68</v>
      </c>
      <c r="O1944" s="6">
        <v>0.1</v>
      </c>
      <c r="P1944" s="5">
        <v>18.03</v>
      </c>
      <c r="Q1944" s="5">
        <f t="shared" si="120"/>
        <v>42.911999999999999</v>
      </c>
      <c r="R1944" s="5">
        <f t="shared" si="121"/>
        <v>18.03</v>
      </c>
      <c r="S1944" s="5">
        <f t="shared" si="122"/>
        <v>24.881999999999998</v>
      </c>
      <c r="T1944" s="7">
        <f t="shared" si="123"/>
        <v>0.57983780760626391</v>
      </c>
    </row>
    <row r="1945" spans="1:20" ht="15.6">
      <c r="A1945" s="2">
        <v>4290</v>
      </c>
      <c r="B1945" s="3">
        <v>46285</v>
      </c>
      <c r="C1945" s="17">
        <f>YEAR(SalesDataTable[[#This Row],[Order Date]])</f>
        <v>2026</v>
      </c>
      <c r="D1945" s="19" t="str">
        <f>"Q"&amp;ROUNDUP(MONTH(SalesDataTable[[#This Row],[Order Date]])/3,0)</f>
        <v>Q3</v>
      </c>
      <c r="E1945" s="17">
        <f>MONTH(SalesDataTable[[#This Row],[Order Date]])</f>
        <v>9</v>
      </c>
      <c r="F1945" s="19" t="str">
        <f>TEXT(SalesDataTable[[#This Row],[Order Date]],"MMM")</f>
        <v>Sep</v>
      </c>
      <c r="G1945" s="4" t="s">
        <v>11</v>
      </c>
      <c r="H1945" s="4" t="s">
        <v>12</v>
      </c>
      <c r="I1945" s="4" t="s">
        <v>19</v>
      </c>
      <c r="J1945" s="4" t="s">
        <v>3</v>
      </c>
      <c r="K1945" s="4" t="s">
        <v>4</v>
      </c>
      <c r="L1945" s="4" t="s">
        <v>22</v>
      </c>
      <c r="M1945" s="8">
        <v>2</v>
      </c>
      <c r="N1945" s="5">
        <v>51.48</v>
      </c>
      <c r="O1945" s="6">
        <v>0.05</v>
      </c>
      <c r="P1945" s="5">
        <v>22.38</v>
      </c>
      <c r="Q1945" s="5">
        <f t="shared" si="120"/>
        <v>97.811999999999983</v>
      </c>
      <c r="R1945" s="5">
        <f t="shared" si="121"/>
        <v>44.76</v>
      </c>
      <c r="S1945" s="5">
        <f t="shared" si="122"/>
        <v>53.051999999999985</v>
      </c>
      <c r="T1945" s="7">
        <f t="shared" si="123"/>
        <v>0.54238743712427917</v>
      </c>
    </row>
    <row r="1946" spans="1:20" ht="15.6">
      <c r="A1946" s="2">
        <v>4666</v>
      </c>
      <c r="B1946" s="3">
        <v>46285</v>
      </c>
      <c r="C1946" s="17">
        <f>YEAR(SalesDataTable[[#This Row],[Order Date]])</f>
        <v>2026</v>
      </c>
      <c r="D1946" s="19" t="str">
        <f>"Q"&amp;ROUNDUP(MONTH(SalesDataTable[[#This Row],[Order Date]])/3,0)</f>
        <v>Q3</v>
      </c>
      <c r="E1946" s="17">
        <f>MONTH(SalesDataTable[[#This Row],[Order Date]])</f>
        <v>9</v>
      </c>
      <c r="F1946" s="19" t="str">
        <f>TEXT(SalesDataTable[[#This Row],[Order Date]],"MMM")</f>
        <v>Sep</v>
      </c>
      <c r="G1946" s="4" t="s">
        <v>11</v>
      </c>
      <c r="H1946" s="4" t="s">
        <v>18</v>
      </c>
      <c r="I1946" s="4" t="s">
        <v>2</v>
      </c>
      <c r="J1946" s="4" t="s">
        <v>16</v>
      </c>
      <c r="K1946" s="4" t="s">
        <v>34</v>
      </c>
      <c r="L1946" s="4" t="s">
        <v>38</v>
      </c>
      <c r="M1946" s="8">
        <v>2</v>
      </c>
      <c r="N1946" s="5">
        <v>123.73</v>
      </c>
      <c r="O1946" s="6">
        <v>0</v>
      </c>
      <c r="P1946" s="5">
        <v>68.459999999999994</v>
      </c>
      <c r="Q1946" s="5">
        <f t="shared" si="120"/>
        <v>247.46</v>
      </c>
      <c r="R1946" s="5">
        <f t="shared" si="121"/>
        <v>136.91999999999999</v>
      </c>
      <c r="S1946" s="5">
        <f t="shared" si="122"/>
        <v>110.54000000000002</v>
      </c>
      <c r="T1946" s="7">
        <f t="shared" si="123"/>
        <v>0.44669845631617239</v>
      </c>
    </row>
    <row r="1947" spans="1:20" ht="15.6">
      <c r="A1947" s="2">
        <v>234</v>
      </c>
      <c r="B1947" s="3">
        <v>46286</v>
      </c>
      <c r="C1947" s="17">
        <f>YEAR(SalesDataTable[[#This Row],[Order Date]])</f>
        <v>2026</v>
      </c>
      <c r="D1947" s="19" t="str">
        <f>"Q"&amp;ROUNDUP(MONTH(SalesDataTable[[#This Row],[Order Date]])/3,0)</f>
        <v>Q3</v>
      </c>
      <c r="E1947" s="17">
        <f>MONTH(SalesDataTable[[#This Row],[Order Date]])</f>
        <v>9</v>
      </c>
      <c r="F1947" s="19" t="str">
        <f>TEXT(SalesDataTable[[#This Row],[Order Date]],"MMM")</f>
        <v>Sep</v>
      </c>
      <c r="G1947" s="4" t="s">
        <v>11</v>
      </c>
      <c r="H1947" s="4" t="s">
        <v>25</v>
      </c>
      <c r="I1947" s="4" t="s">
        <v>2</v>
      </c>
      <c r="J1947" s="4" t="s">
        <v>16</v>
      </c>
      <c r="K1947" s="4" t="s">
        <v>9</v>
      </c>
      <c r="L1947" s="4" t="s">
        <v>17</v>
      </c>
      <c r="M1947" s="8">
        <v>2</v>
      </c>
      <c r="N1947" s="5">
        <v>146.81</v>
      </c>
      <c r="O1947" s="6">
        <v>0</v>
      </c>
      <c r="P1947" s="5">
        <v>79.72</v>
      </c>
      <c r="Q1947" s="5">
        <f t="shared" si="120"/>
        <v>293.62</v>
      </c>
      <c r="R1947" s="5">
        <f t="shared" si="121"/>
        <v>159.44</v>
      </c>
      <c r="S1947" s="5">
        <f t="shared" si="122"/>
        <v>134.18</v>
      </c>
      <c r="T1947" s="7">
        <f t="shared" si="123"/>
        <v>0.45698521899053202</v>
      </c>
    </row>
    <row r="1948" spans="1:20" ht="15.6">
      <c r="A1948" s="2">
        <v>802</v>
      </c>
      <c r="B1948" s="3">
        <v>46286</v>
      </c>
      <c r="C1948" s="17">
        <f>YEAR(SalesDataTable[[#This Row],[Order Date]])</f>
        <v>2026</v>
      </c>
      <c r="D1948" s="19" t="str">
        <f>"Q"&amp;ROUNDUP(MONTH(SalesDataTable[[#This Row],[Order Date]])/3,0)</f>
        <v>Q3</v>
      </c>
      <c r="E1948" s="17">
        <f>MONTH(SalesDataTable[[#This Row],[Order Date]])</f>
        <v>9</v>
      </c>
      <c r="F1948" s="19" t="str">
        <f>TEXT(SalesDataTable[[#This Row],[Order Date]],"MMM")</f>
        <v>Sep</v>
      </c>
      <c r="G1948" s="4" t="s">
        <v>6</v>
      </c>
      <c r="H1948" s="4" t="s">
        <v>43</v>
      </c>
      <c r="I1948" s="4" t="s">
        <v>19</v>
      </c>
      <c r="J1948" s="4" t="s">
        <v>3</v>
      </c>
      <c r="K1948" s="4" t="s">
        <v>14</v>
      </c>
      <c r="L1948" s="4" t="s">
        <v>48</v>
      </c>
      <c r="M1948" s="8">
        <v>2</v>
      </c>
      <c r="N1948" s="5">
        <v>167.16</v>
      </c>
      <c r="O1948" s="6">
        <v>0</v>
      </c>
      <c r="P1948" s="5">
        <v>88.51</v>
      </c>
      <c r="Q1948" s="5">
        <f t="shared" si="120"/>
        <v>334.32</v>
      </c>
      <c r="R1948" s="5">
        <f t="shared" si="121"/>
        <v>177.02</v>
      </c>
      <c r="S1948" s="5">
        <f t="shared" si="122"/>
        <v>157.29999999999998</v>
      </c>
      <c r="T1948" s="7">
        <f t="shared" si="123"/>
        <v>0.4705072983967456</v>
      </c>
    </row>
    <row r="1949" spans="1:20" ht="15.6">
      <c r="A1949" s="2">
        <v>1942</v>
      </c>
      <c r="B1949" s="3">
        <v>46286</v>
      </c>
      <c r="C1949" s="17">
        <f>YEAR(SalesDataTable[[#This Row],[Order Date]])</f>
        <v>2026</v>
      </c>
      <c r="D1949" s="19" t="str">
        <f>"Q"&amp;ROUNDUP(MONTH(SalesDataTable[[#This Row],[Order Date]])/3,0)</f>
        <v>Q3</v>
      </c>
      <c r="E1949" s="17">
        <f>MONTH(SalesDataTable[[#This Row],[Order Date]])</f>
        <v>9</v>
      </c>
      <c r="F1949" s="19" t="str">
        <f>TEXT(SalesDataTable[[#This Row],[Order Date]],"MMM")</f>
        <v>Sep</v>
      </c>
      <c r="G1949" s="4" t="s">
        <v>11</v>
      </c>
      <c r="H1949" s="4" t="s">
        <v>12</v>
      </c>
      <c r="I1949" s="4" t="s">
        <v>2</v>
      </c>
      <c r="J1949" s="4" t="s">
        <v>13</v>
      </c>
      <c r="K1949" s="4" t="s">
        <v>4</v>
      </c>
      <c r="L1949" s="4" t="s">
        <v>5</v>
      </c>
      <c r="M1949" s="8">
        <v>1</v>
      </c>
      <c r="N1949" s="5">
        <v>83.69</v>
      </c>
      <c r="O1949" s="6">
        <v>0</v>
      </c>
      <c r="P1949" s="5">
        <v>42.76</v>
      </c>
      <c r="Q1949" s="5">
        <f t="shared" si="120"/>
        <v>83.69</v>
      </c>
      <c r="R1949" s="5">
        <f t="shared" si="121"/>
        <v>42.76</v>
      </c>
      <c r="S1949" s="5">
        <f t="shared" si="122"/>
        <v>40.93</v>
      </c>
      <c r="T1949" s="7">
        <f t="shared" si="123"/>
        <v>0.48906679412116144</v>
      </c>
    </row>
    <row r="1950" spans="1:20" ht="15.6">
      <c r="A1950" s="2">
        <v>2200</v>
      </c>
      <c r="B1950" s="3">
        <v>46286</v>
      </c>
      <c r="C1950" s="17">
        <f>YEAR(SalesDataTable[[#This Row],[Order Date]])</f>
        <v>2026</v>
      </c>
      <c r="D1950" s="19" t="str">
        <f>"Q"&amp;ROUNDUP(MONTH(SalesDataTable[[#This Row],[Order Date]])/3,0)</f>
        <v>Q3</v>
      </c>
      <c r="E1950" s="17">
        <f>MONTH(SalesDataTable[[#This Row],[Order Date]])</f>
        <v>9</v>
      </c>
      <c r="F1950" s="19" t="str">
        <f>TEXT(SalesDataTable[[#This Row],[Order Date]],"MMM")</f>
        <v>Sep</v>
      </c>
      <c r="G1950" s="4" t="s">
        <v>0</v>
      </c>
      <c r="H1950" s="4" t="s">
        <v>1</v>
      </c>
      <c r="I1950" s="4" t="s">
        <v>2</v>
      </c>
      <c r="J1950" s="4" t="s">
        <v>13</v>
      </c>
      <c r="K1950" s="4" t="s">
        <v>4</v>
      </c>
      <c r="L1950" s="4" t="s">
        <v>26</v>
      </c>
      <c r="M1950" s="8">
        <v>1</v>
      </c>
      <c r="N1950" s="5">
        <v>40.4</v>
      </c>
      <c r="O1950" s="6">
        <v>0.15</v>
      </c>
      <c r="P1950" s="5">
        <v>16.47</v>
      </c>
      <c r="Q1950" s="5">
        <f t="shared" si="120"/>
        <v>34.339999999999996</v>
      </c>
      <c r="R1950" s="5">
        <f t="shared" si="121"/>
        <v>16.47</v>
      </c>
      <c r="S1950" s="5">
        <f t="shared" si="122"/>
        <v>17.869999999999997</v>
      </c>
      <c r="T1950" s="7">
        <f t="shared" si="123"/>
        <v>0.52038439138031445</v>
      </c>
    </row>
    <row r="1951" spans="1:20" ht="15.6">
      <c r="A1951" s="2">
        <v>2236</v>
      </c>
      <c r="B1951" s="3">
        <v>46286</v>
      </c>
      <c r="C1951" s="17">
        <f>YEAR(SalesDataTable[[#This Row],[Order Date]])</f>
        <v>2026</v>
      </c>
      <c r="D1951" s="19" t="str">
        <f>"Q"&amp;ROUNDUP(MONTH(SalesDataTable[[#This Row],[Order Date]])/3,0)</f>
        <v>Q3</v>
      </c>
      <c r="E1951" s="17">
        <f>MONTH(SalesDataTable[[#This Row],[Order Date]])</f>
        <v>9</v>
      </c>
      <c r="F1951" s="19" t="str">
        <f>TEXT(SalesDataTable[[#This Row],[Order Date]],"MMM")</f>
        <v>Sep</v>
      </c>
      <c r="G1951" s="4" t="s">
        <v>6</v>
      </c>
      <c r="H1951" s="4" t="s">
        <v>41</v>
      </c>
      <c r="I1951" s="4" t="s">
        <v>2</v>
      </c>
      <c r="J1951" s="4" t="s">
        <v>3</v>
      </c>
      <c r="K1951" s="4" t="s">
        <v>9</v>
      </c>
      <c r="L1951" s="4" t="s">
        <v>17</v>
      </c>
      <c r="M1951" s="8">
        <v>3</v>
      </c>
      <c r="N1951" s="5">
        <v>143.31</v>
      </c>
      <c r="O1951" s="6">
        <v>0</v>
      </c>
      <c r="P1951" s="5">
        <v>81.36</v>
      </c>
      <c r="Q1951" s="5">
        <f t="shared" si="120"/>
        <v>429.93</v>
      </c>
      <c r="R1951" s="5">
        <f t="shared" si="121"/>
        <v>244.07999999999998</v>
      </c>
      <c r="S1951" s="5">
        <f t="shared" si="122"/>
        <v>185.85000000000002</v>
      </c>
      <c r="T1951" s="7">
        <f t="shared" si="123"/>
        <v>0.43227967343521045</v>
      </c>
    </row>
    <row r="1952" spans="1:20" ht="15.6">
      <c r="A1952" s="2">
        <v>4041</v>
      </c>
      <c r="B1952" s="3">
        <v>46286</v>
      </c>
      <c r="C1952" s="17">
        <f>YEAR(SalesDataTable[[#This Row],[Order Date]])</f>
        <v>2026</v>
      </c>
      <c r="D1952" s="19" t="str">
        <f>"Q"&amp;ROUNDUP(MONTH(SalesDataTable[[#This Row],[Order Date]])/3,0)</f>
        <v>Q3</v>
      </c>
      <c r="E1952" s="17">
        <f>MONTH(SalesDataTable[[#This Row],[Order Date]])</f>
        <v>9</v>
      </c>
      <c r="F1952" s="19" t="str">
        <f>TEXT(SalesDataTable[[#This Row],[Order Date]],"MMM")</f>
        <v>Sep</v>
      </c>
      <c r="G1952" s="4" t="s">
        <v>6</v>
      </c>
      <c r="H1952" s="4" t="s">
        <v>41</v>
      </c>
      <c r="I1952" s="4" t="s">
        <v>8</v>
      </c>
      <c r="J1952" s="4" t="s">
        <v>3</v>
      </c>
      <c r="K1952" s="4" t="s">
        <v>34</v>
      </c>
      <c r="L1952" s="4" t="s">
        <v>45</v>
      </c>
      <c r="M1952" s="8">
        <v>15</v>
      </c>
      <c r="N1952" s="5">
        <v>51.1</v>
      </c>
      <c r="O1952" s="6">
        <v>0.1</v>
      </c>
      <c r="P1952" s="5">
        <v>21.9</v>
      </c>
      <c r="Q1952" s="5">
        <f t="shared" si="120"/>
        <v>689.85</v>
      </c>
      <c r="R1952" s="5">
        <f t="shared" si="121"/>
        <v>328.5</v>
      </c>
      <c r="S1952" s="5">
        <f t="shared" si="122"/>
        <v>361.35</v>
      </c>
      <c r="T1952" s="7">
        <f t="shared" si="123"/>
        <v>0.52380952380952384</v>
      </c>
    </row>
    <row r="1953" spans="1:20" ht="15.6">
      <c r="A1953" s="2">
        <v>4435</v>
      </c>
      <c r="B1953" s="3">
        <v>46286</v>
      </c>
      <c r="C1953" s="17">
        <f>YEAR(SalesDataTable[[#This Row],[Order Date]])</f>
        <v>2026</v>
      </c>
      <c r="D1953" s="19" t="str">
        <f>"Q"&amp;ROUNDUP(MONTH(SalesDataTable[[#This Row],[Order Date]])/3,0)</f>
        <v>Q3</v>
      </c>
      <c r="E1953" s="17">
        <f>MONTH(SalesDataTable[[#This Row],[Order Date]])</f>
        <v>9</v>
      </c>
      <c r="F1953" s="19" t="str">
        <f>TEXT(SalesDataTable[[#This Row],[Order Date]],"MMM")</f>
        <v>Sep</v>
      </c>
      <c r="G1953" s="4" t="s">
        <v>20</v>
      </c>
      <c r="H1953" s="4" t="s">
        <v>47</v>
      </c>
      <c r="I1953" s="4" t="s">
        <v>28</v>
      </c>
      <c r="J1953" s="4" t="s">
        <v>13</v>
      </c>
      <c r="K1953" s="4" t="s">
        <v>9</v>
      </c>
      <c r="L1953" s="4" t="s">
        <v>17</v>
      </c>
      <c r="M1953" s="8">
        <v>1</v>
      </c>
      <c r="N1953" s="5">
        <v>146.33000000000001</v>
      </c>
      <c r="O1953" s="6">
        <v>0</v>
      </c>
      <c r="P1953" s="5">
        <v>80.05</v>
      </c>
      <c r="Q1953" s="5">
        <f t="shared" si="120"/>
        <v>146.33000000000001</v>
      </c>
      <c r="R1953" s="5">
        <f t="shared" si="121"/>
        <v>80.05</v>
      </c>
      <c r="S1953" s="5">
        <f t="shared" si="122"/>
        <v>66.280000000000015</v>
      </c>
      <c r="T1953" s="7">
        <f t="shared" si="123"/>
        <v>0.45294881432378875</v>
      </c>
    </row>
    <row r="1954" spans="1:20" ht="15.6">
      <c r="A1954" s="2">
        <v>305</v>
      </c>
      <c r="B1954" s="3">
        <v>46287</v>
      </c>
      <c r="C1954" s="17">
        <f>YEAR(SalesDataTable[[#This Row],[Order Date]])</f>
        <v>2026</v>
      </c>
      <c r="D1954" s="19" t="str">
        <f>"Q"&amp;ROUNDUP(MONTH(SalesDataTable[[#This Row],[Order Date]])/3,0)</f>
        <v>Q3</v>
      </c>
      <c r="E1954" s="17">
        <f>MONTH(SalesDataTable[[#This Row],[Order Date]])</f>
        <v>9</v>
      </c>
      <c r="F1954" s="19" t="str">
        <f>TEXT(SalesDataTable[[#This Row],[Order Date]],"MMM")</f>
        <v>Sep</v>
      </c>
      <c r="G1954" s="4" t="s">
        <v>20</v>
      </c>
      <c r="H1954" s="4" t="s">
        <v>33</v>
      </c>
      <c r="I1954" s="4" t="s">
        <v>2</v>
      </c>
      <c r="J1954" s="4" t="s">
        <v>3</v>
      </c>
      <c r="K1954" s="4" t="s">
        <v>14</v>
      </c>
      <c r="L1954" s="4" t="s">
        <v>44</v>
      </c>
      <c r="M1954" s="8">
        <v>1</v>
      </c>
      <c r="N1954" s="5">
        <v>130.69999999999999</v>
      </c>
      <c r="O1954" s="6">
        <v>0.05</v>
      </c>
      <c r="P1954" s="5">
        <v>68.23</v>
      </c>
      <c r="Q1954" s="5">
        <f t="shared" si="120"/>
        <v>124.16499999999998</v>
      </c>
      <c r="R1954" s="5">
        <f t="shared" si="121"/>
        <v>68.23</v>
      </c>
      <c r="S1954" s="5">
        <f t="shared" si="122"/>
        <v>55.934999999999974</v>
      </c>
      <c r="T1954" s="7">
        <f t="shared" si="123"/>
        <v>0.45048926831232622</v>
      </c>
    </row>
    <row r="1955" spans="1:20" ht="15.6">
      <c r="A1955" s="2">
        <v>808</v>
      </c>
      <c r="B1955" s="3">
        <v>46287</v>
      </c>
      <c r="C1955" s="17">
        <f>YEAR(SalesDataTable[[#This Row],[Order Date]])</f>
        <v>2026</v>
      </c>
      <c r="D1955" s="19" t="str">
        <f>"Q"&amp;ROUNDUP(MONTH(SalesDataTable[[#This Row],[Order Date]])/3,0)</f>
        <v>Q3</v>
      </c>
      <c r="E1955" s="17">
        <f>MONTH(SalesDataTable[[#This Row],[Order Date]])</f>
        <v>9</v>
      </c>
      <c r="F1955" s="19" t="str">
        <f>TEXT(SalesDataTable[[#This Row],[Order Date]],"MMM")</f>
        <v>Sep</v>
      </c>
      <c r="G1955" s="4" t="s">
        <v>6</v>
      </c>
      <c r="H1955" s="4" t="s">
        <v>43</v>
      </c>
      <c r="I1955" s="4" t="s">
        <v>8</v>
      </c>
      <c r="J1955" s="4" t="s">
        <v>16</v>
      </c>
      <c r="K1955" s="4" t="s">
        <v>34</v>
      </c>
      <c r="L1955" s="4" t="s">
        <v>35</v>
      </c>
      <c r="M1955" s="8">
        <v>8</v>
      </c>
      <c r="N1955" s="5">
        <v>39.630000000000003</v>
      </c>
      <c r="O1955" s="6">
        <v>0.15</v>
      </c>
      <c r="P1955" s="5">
        <v>14.61</v>
      </c>
      <c r="Q1955" s="5">
        <f t="shared" si="120"/>
        <v>269.48400000000004</v>
      </c>
      <c r="R1955" s="5">
        <f t="shared" si="121"/>
        <v>116.88</v>
      </c>
      <c r="S1955" s="5">
        <f t="shared" si="122"/>
        <v>152.60400000000004</v>
      </c>
      <c r="T1955" s="7">
        <f t="shared" si="123"/>
        <v>0.56628222825844954</v>
      </c>
    </row>
    <row r="1956" spans="1:20" ht="15.6">
      <c r="A1956" s="2">
        <v>1029</v>
      </c>
      <c r="B1956" s="3">
        <v>46287</v>
      </c>
      <c r="C1956" s="17">
        <f>YEAR(SalesDataTable[[#This Row],[Order Date]])</f>
        <v>2026</v>
      </c>
      <c r="D1956" s="19" t="str">
        <f>"Q"&amp;ROUNDUP(MONTH(SalesDataTable[[#This Row],[Order Date]])/3,0)</f>
        <v>Q3</v>
      </c>
      <c r="E1956" s="17">
        <f>MONTH(SalesDataTable[[#This Row],[Order Date]])</f>
        <v>9</v>
      </c>
      <c r="F1956" s="19" t="str">
        <f>TEXT(SalesDataTable[[#This Row],[Order Date]],"MMM")</f>
        <v>Sep</v>
      </c>
      <c r="G1956" s="4" t="s">
        <v>6</v>
      </c>
      <c r="H1956" s="4" t="s">
        <v>27</v>
      </c>
      <c r="I1956" s="4" t="s">
        <v>2</v>
      </c>
      <c r="J1956" s="4" t="s">
        <v>3</v>
      </c>
      <c r="K1956" s="4" t="s">
        <v>14</v>
      </c>
      <c r="L1956" s="4" t="s">
        <v>44</v>
      </c>
      <c r="M1956" s="8">
        <v>1</v>
      </c>
      <c r="N1956" s="5">
        <v>132.36000000000001</v>
      </c>
      <c r="O1956" s="6">
        <v>0.05</v>
      </c>
      <c r="P1956" s="5">
        <v>66.63</v>
      </c>
      <c r="Q1956" s="5">
        <f t="shared" si="120"/>
        <v>125.742</v>
      </c>
      <c r="R1956" s="5">
        <f t="shared" si="121"/>
        <v>66.63</v>
      </c>
      <c r="S1956" s="5">
        <f t="shared" si="122"/>
        <v>59.112000000000009</v>
      </c>
      <c r="T1956" s="7">
        <f t="shared" si="123"/>
        <v>0.47010545402490822</v>
      </c>
    </row>
    <row r="1957" spans="1:20" ht="15.6">
      <c r="A1957" s="2">
        <v>1721</v>
      </c>
      <c r="B1957" s="3">
        <v>46287</v>
      </c>
      <c r="C1957" s="17">
        <f>YEAR(SalesDataTable[[#This Row],[Order Date]])</f>
        <v>2026</v>
      </c>
      <c r="D1957" s="19" t="str">
        <f>"Q"&amp;ROUNDUP(MONTH(SalesDataTable[[#This Row],[Order Date]])/3,0)</f>
        <v>Q3</v>
      </c>
      <c r="E1957" s="17">
        <f>MONTH(SalesDataTable[[#This Row],[Order Date]])</f>
        <v>9</v>
      </c>
      <c r="F1957" s="19" t="str">
        <f>TEXT(SalesDataTable[[#This Row],[Order Date]],"MMM")</f>
        <v>Sep</v>
      </c>
      <c r="G1957" s="4" t="s">
        <v>20</v>
      </c>
      <c r="H1957" s="4" t="s">
        <v>31</v>
      </c>
      <c r="I1957" s="4" t="s">
        <v>2</v>
      </c>
      <c r="J1957" s="4" t="s">
        <v>16</v>
      </c>
      <c r="K1957" s="4" t="s">
        <v>9</v>
      </c>
      <c r="L1957" s="4" t="s">
        <v>37</v>
      </c>
      <c r="M1957" s="8">
        <v>1</v>
      </c>
      <c r="N1957" s="5">
        <v>156.81</v>
      </c>
      <c r="O1957" s="6">
        <v>0</v>
      </c>
      <c r="P1957" s="5">
        <v>78.2</v>
      </c>
      <c r="Q1957" s="5">
        <f t="shared" si="120"/>
        <v>156.81</v>
      </c>
      <c r="R1957" s="5">
        <f t="shared" si="121"/>
        <v>78.2</v>
      </c>
      <c r="S1957" s="5">
        <f t="shared" si="122"/>
        <v>78.61</v>
      </c>
      <c r="T1957" s="7">
        <f t="shared" si="123"/>
        <v>0.50130731458452904</v>
      </c>
    </row>
    <row r="1958" spans="1:20" ht="15.6">
      <c r="A1958" s="2">
        <v>2425</v>
      </c>
      <c r="B1958" s="3">
        <v>46287</v>
      </c>
      <c r="C1958" s="17">
        <f>YEAR(SalesDataTable[[#This Row],[Order Date]])</f>
        <v>2026</v>
      </c>
      <c r="D1958" s="19" t="str">
        <f>"Q"&amp;ROUNDUP(MONTH(SalesDataTable[[#This Row],[Order Date]])/3,0)</f>
        <v>Q3</v>
      </c>
      <c r="E1958" s="17">
        <f>MONTH(SalesDataTable[[#This Row],[Order Date]])</f>
        <v>9</v>
      </c>
      <c r="F1958" s="19" t="str">
        <f>TEXT(SalesDataTable[[#This Row],[Order Date]],"MMM")</f>
        <v>Sep</v>
      </c>
      <c r="G1958" s="4" t="s">
        <v>20</v>
      </c>
      <c r="H1958" s="4" t="s">
        <v>33</v>
      </c>
      <c r="I1958" s="4" t="s">
        <v>28</v>
      </c>
      <c r="J1958" s="4" t="s">
        <v>13</v>
      </c>
      <c r="K1958" s="4" t="s">
        <v>14</v>
      </c>
      <c r="L1958" s="4" t="s">
        <v>44</v>
      </c>
      <c r="M1958" s="8">
        <v>3</v>
      </c>
      <c r="N1958" s="5">
        <v>134.52000000000001</v>
      </c>
      <c r="O1958" s="6">
        <v>0.05</v>
      </c>
      <c r="P1958" s="5">
        <v>65.19</v>
      </c>
      <c r="Q1958" s="5">
        <f t="shared" si="120"/>
        <v>383.38200000000006</v>
      </c>
      <c r="R1958" s="5">
        <f t="shared" si="121"/>
        <v>195.57</v>
      </c>
      <c r="S1958" s="5">
        <f t="shared" si="122"/>
        <v>187.81200000000007</v>
      </c>
      <c r="T1958" s="7">
        <f t="shared" si="123"/>
        <v>0.48988215409174152</v>
      </c>
    </row>
    <row r="1959" spans="1:20" ht="15.6">
      <c r="A1959" s="2">
        <v>3322</v>
      </c>
      <c r="B1959" s="3">
        <v>46287</v>
      </c>
      <c r="C1959" s="17">
        <f>YEAR(SalesDataTable[[#This Row],[Order Date]])</f>
        <v>2026</v>
      </c>
      <c r="D1959" s="19" t="str">
        <f>"Q"&amp;ROUNDUP(MONTH(SalesDataTable[[#This Row],[Order Date]])/3,0)</f>
        <v>Q3</v>
      </c>
      <c r="E1959" s="17">
        <f>MONTH(SalesDataTable[[#This Row],[Order Date]])</f>
        <v>9</v>
      </c>
      <c r="F1959" s="19" t="str">
        <f>TEXT(SalesDataTable[[#This Row],[Order Date]],"MMM")</f>
        <v>Sep</v>
      </c>
      <c r="G1959" s="4" t="s">
        <v>20</v>
      </c>
      <c r="H1959" s="4" t="s">
        <v>33</v>
      </c>
      <c r="I1959" s="4" t="s">
        <v>2</v>
      </c>
      <c r="J1959" s="4" t="s">
        <v>3</v>
      </c>
      <c r="K1959" s="4" t="s">
        <v>23</v>
      </c>
      <c r="L1959" s="4" t="s">
        <v>51</v>
      </c>
      <c r="M1959" s="8">
        <v>1</v>
      </c>
      <c r="N1959" s="5">
        <v>124.51</v>
      </c>
      <c r="O1959" s="6">
        <v>0</v>
      </c>
      <c r="P1959" s="5">
        <v>59.97</v>
      </c>
      <c r="Q1959" s="5">
        <f t="shared" si="120"/>
        <v>124.51</v>
      </c>
      <c r="R1959" s="5">
        <f t="shared" si="121"/>
        <v>59.97</v>
      </c>
      <c r="S1959" s="5">
        <f t="shared" si="122"/>
        <v>64.540000000000006</v>
      </c>
      <c r="T1959" s="7">
        <f t="shared" si="123"/>
        <v>0.51835193960324477</v>
      </c>
    </row>
    <row r="1960" spans="1:20" ht="15.6">
      <c r="A1960" s="2">
        <v>3821</v>
      </c>
      <c r="B1960" s="3">
        <v>46287</v>
      </c>
      <c r="C1960" s="17">
        <f>YEAR(SalesDataTable[[#This Row],[Order Date]])</f>
        <v>2026</v>
      </c>
      <c r="D1960" s="19" t="str">
        <f>"Q"&amp;ROUNDUP(MONTH(SalesDataTable[[#This Row],[Order Date]])/3,0)</f>
        <v>Q3</v>
      </c>
      <c r="E1960" s="17">
        <f>MONTH(SalesDataTable[[#This Row],[Order Date]])</f>
        <v>9</v>
      </c>
      <c r="F1960" s="19" t="str">
        <f>TEXT(SalesDataTable[[#This Row],[Order Date]],"MMM")</f>
        <v>Sep</v>
      </c>
      <c r="G1960" s="4" t="s">
        <v>11</v>
      </c>
      <c r="H1960" s="4" t="s">
        <v>18</v>
      </c>
      <c r="I1960" s="4" t="s">
        <v>2</v>
      </c>
      <c r="J1960" s="4" t="s">
        <v>3</v>
      </c>
      <c r="K1960" s="4" t="s">
        <v>9</v>
      </c>
      <c r="L1960" s="4" t="s">
        <v>17</v>
      </c>
      <c r="M1960" s="8">
        <v>1</v>
      </c>
      <c r="N1960" s="5">
        <v>141</v>
      </c>
      <c r="O1960" s="6">
        <v>0</v>
      </c>
      <c r="P1960" s="5">
        <v>79.010000000000005</v>
      </c>
      <c r="Q1960" s="5">
        <f t="shared" si="120"/>
        <v>141</v>
      </c>
      <c r="R1960" s="5">
        <f t="shared" si="121"/>
        <v>79.010000000000005</v>
      </c>
      <c r="S1960" s="5">
        <f t="shared" si="122"/>
        <v>61.989999999999995</v>
      </c>
      <c r="T1960" s="7">
        <f t="shared" si="123"/>
        <v>0.43964539007092196</v>
      </c>
    </row>
    <row r="1961" spans="1:20" ht="15.6">
      <c r="A1961" s="2">
        <v>3899</v>
      </c>
      <c r="B1961" s="3">
        <v>46287</v>
      </c>
      <c r="C1961" s="17">
        <f>YEAR(SalesDataTable[[#This Row],[Order Date]])</f>
        <v>2026</v>
      </c>
      <c r="D1961" s="19" t="str">
        <f>"Q"&amp;ROUNDUP(MONTH(SalesDataTable[[#This Row],[Order Date]])/3,0)</f>
        <v>Q3</v>
      </c>
      <c r="E1961" s="17">
        <f>MONTH(SalesDataTable[[#This Row],[Order Date]])</f>
        <v>9</v>
      </c>
      <c r="F1961" s="19" t="str">
        <f>TEXT(SalesDataTable[[#This Row],[Order Date]],"MMM")</f>
        <v>Sep</v>
      </c>
      <c r="G1961" s="4" t="s">
        <v>20</v>
      </c>
      <c r="H1961" s="4" t="s">
        <v>21</v>
      </c>
      <c r="I1961" s="4" t="s">
        <v>8</v>
      </c>
      <c r="J1961" s="4" t="s">
        <v>3</v>
      </c>
      <c r="K1961" s="4" t="s">
        <v>23</v>
      </c>
      <c r="L1961" s="4" t="s">
        <v>51</v>
      </c>
      <c r="M1961" s="8">
        <v>6</v>
      </c>
      <c r="N1961" s="5">
        <v>121.7</v>
      </c>
      <c r="O1961" s="6">
        <v>0.15</v>
      </c>
      <c r="P1961" s="5">
        <v>61.26</v>
      </c>
      <c r="Q1961" s="5">
        <f t="shared" si="120"/>
        <v>620.67000000000007</v>
      </c>
      <c r="R1961" s="5">
        <f t="shared" si="121"/>
        <v>367.56</v>
      </c>
      <c r="S1961" s="5">
        <f t="shared" si="122"/>
        <v>253.11000000000007</v>
      </c>
      <c r="T1961" s="7">
        <f t="shared" si="123"/>
        <v>0.40780124703948967</v>
      </c>
    </row>
    <row r="1962" spans="1:20" ht="15.6">
      <c r="A1962" s="2">
        <v>4807</v>
      </c>
      <c r="B1962" s="3">
        <v>46287</v>
      </c>
      <c r="C1962" s="17">
        <f>YEAR(SalesDataTable[[#This Row],[Order Date]])</f>
        <v>2026</v>
      </c>
      <c r="D1962" s="19" t="str">
        <f>"Q"&amp;ROUNDUP(MONTH(SalesDataTable[[#This Row],[Order Date]])/3,0)</f>
        <v>Q3</v>
      </c>
      <c r="E1962" s="17">
        <f>MONTH(SalesDataTable[[#This Row],[Order Date]])</f>
        <v>9</v>
      </c>
      <c r="F1962" s="19" t="str">
        <f>TEXT(SalesDataTable[[#This Row],[Order Date]],"MMM")</f>
        <v>Sep</v>
      </c>
      <c r="G1962" s="4" t="s">
        <v>20</v>
      </c>
      <c r="H1962" s="4" t="s">
        <v>31</v>
      </c>
      <c r="I1962" s="4" t="s">
        <v>8</v>
      </c>
      <c r="J1962" s="4" t="s">
        <v>16</v>
      </c>
      <c r="K1962" s="4" t="s">
        <v>4</v>
      </c>
      <c r="L1962" s="4" t="s">
        <v>30</v>
      </c>
      <c r="M1962" s="8">
        <v>4</v>
      </c>
      <c r="N1962" s="5">
        <v>103.86</v>
      </c>
      <c r="O1962" s="6">
        <v>0.1</v>
      </c>
      <c r="P1962" s="5">
        <v>50.12</v>
      </c>
      <c r="Q1962" s="5">
        <f t="shared" si="120"/>
        <v>373.89600000000002</v>
      </c>
      <c r="R1962" s="5">
        <f t="shared" si="121"/>
        <v>200.48</v>
      </c>
      <c r="S1962" s="5">
        <f t="shared" si="122"/>
        <v>173.41600000000003</v>
      </c>
      <c r="T1962" s="7">
        <f t="shared" si="123"/>
        <v>0.46380811776536796</v>
      </c>
    </row>
    <row r="1963" spans="1:20" ht="15.6">
      <c r="A1963" s="2">
        <v>30</v>
      </c>
      <c r="B1963" s="3">
        <v>46288</v>
      </c>
      <c r="C1963" s="17">
        <f>YEAR(SalesDataTable[[#This Row],[Order Date]])</f>
        <v>2026</v>
      </c>
      <c r="D1963" s="19" t="str">
        <f>"Q"&amp;ROUNDUP(MONTH(SalesDataTable[[#This Row],[Order Date]])/3,0)</f>
        <v>Q3</v>
      </c>
      <c r="E1963" s="17">
        <f>MONTH(SalesDataTable[[#This Row],[Order Date]])</f>
        <v>9</v>
      </c>
      <c r="F1963" s="19" t="str">
        <f>TEXT(SalesDataTable[[#This Row],[Order Date]],"MMM")</f>
        <v>Sep</v>
      </c>
      <c r="G1963" s="4" t="s">
        <v>11</v>
      </c>
      <c r="H1963" s="4" t="s">
        <v>25</v>
      </c>
      <c r="I1963" s="4" t="s">
        <v>28</v>
      </c>
      <c r="J1963" s="4" t="s">
        <v>3</v>
      </c>
      <c r="K1963" s="4" t="s">
        <v>9</v>
      </c>
      <c r="L1963" s="4" t="s">
        <v>10</v>
      </c>
      <c r="M1963" s="8">
        <v>2</v>
      </c>
      <c r="N1963" s="5">
        <v>93.82</v>
      </c>
      <c r="O1963" s="6">
        <v>0.05</v>
      </c>
      <c r="P1963" s="5">
        <v>45.57</v>
      </c>
      <c r="Q1963" s="5">
        <f t="shared" si="120"/>
        <v>178.25799999999998</v>
      </c>
      <c r="R1963" s="5">
        <f t="shared" si="121"/>
        <v>91.14</v>
      </c>
      <c r="S1963" s="5">
        <f t="shared" si="122"/>
        <v>87.117999999999981</v>
      </c>
      <c r="T1963" s="7">
        <f t="shared" si="123"/>
        <v>0.48871859888476249</v>
      </c>
    </row>
    <row r="1964" spans="1:20" ht="15.6">
      <c r="A1964" s="2">
        <v>3027</v>
      </c>
      <c r="B1964" s="3">
        <v>46288</v>
      </c>
      <c r="C1964" s="17">
        <f>YEAR(SalesDataTable[[#This Row],[Order Date]])</f>
        <v>2026</v>
      </c>
      <c r="D1964" s="19" t="str">
        <f>"Q"&amp;ROUNDUP(MONTH(SalesDataTable[[#This Row],[Order Date]])/3,0)</f>
        <v>Q3</v>
      </c>
      <c r="E1964" s="17">
        <f>MONTH(SalesDataTable[[#This Row],[Order Date]])</f>
        <v>9</v>
      </c>
      <c r="F1964" s="19" t="str">
        <f>TEXT(SalesDataTable[[#This Row],[Order Date]],"MMM")</f>
        <v>Sep</v>
      </c>
      <c r="G1964" s="4" t="s">
        <v>20</v>
      </c>
      <c r="H1964" s="4" t="s">
        <v>33</v>
      </c>
      <c r="I1964" s="4" t="s">
        <v>8</v>
      </c>
      <c r="J1964" s="4" t="s">
        <v>16</v>
      </c>
      <c r="K1964" s="4" t="s">
        <v>9</v>
      </c>
      <c r="L1964" s="4" t="s">
        <v>37</v>
      </c>
      <c r="M1964" s="8">
        <v>8</v>
      </c>
      <c r="N1964" s="5">
        <v>155.13999999999999</v>
      </c>
      <c r="O1964" s="6">
        <v>0.1</v>
      </c>
      <c r="P1964" s="5">
        <v>76.87</v>
      </c>
      <c r="Q1964" s="5">
        <f t="shared" si="120"/>
        <v>1117.008</v>
      </c>
      <c r="R1964" s="5">
        <f t="shared" si="121"/>
        <v>614.96</v>
      </c>
      <c r="S1964" s="5">
        <f t="shared" si="122"/>
        <v>502.048</v>
      </c>
      <c r="T1964" s="7">
        <f t="shared" si="123"/>
        <v>0.44945783736553363</v>
      </c>
    </row>
    <row r="1965" spans="1:20" ht="15.6">
      <c r="A1965" s="2">
        <v>3690</v>
      </c>
      <c r="B1965" s="3">
        <v>46288</v>
      </c>
      <c r="C1965" s="17">
        <f>YEAR(SalesDataTable[[#This Row],[Order Date]])</f>
        <v>2026</v>
      </c>
      <c r="D1965" s="19" t="str">
        <f>"Q"&amp;ROUNDUP(MONTH(SalesDataTable[[#This Row],[Order Date]])/3,0)</f>
        <v>Q3</v>
      </c>
      <c r="E1965" s="17">
        <f>MONTH(SalesDataTable[[#This Row],[Order Date]])</f>
        <v>9</v>
      </c>
      <c r="F1965" s="19" t="str">
        <f>TEXT(SalesDataTable[[#This Row],[Order Date]],"MMM")</f>
        <v>Sep</v>
      </c>
      <c r="G1965" s="4" t="s">
        <v>20</v>
      </c>
      <c r="H1965" s="4" t="s">
        <v>33</v>
      </c>
      <c r="I1965" s="4" t="s">
        <v>2</v>
      </c>
      <c r="J1965" s="4" t="s">
        <v>3</v>
      </c>
      <c r="K1965" s="4" t="s">
        <v>9</v>
      </c>
      <c r="L1965" s="4" t="s">
        <v>10</v>
      </c>
      <c r="M1965" s="8">
        <v>3</v>
      </c>
      <c r="N1965" s="5">
        <v>92.14</v>
      </c>
      <c r="O1965" s="6">
        <v>0.05</v>
      </c>
      <c r="P1965" s="5">
        <v>45.25</v>
      </c>
      <c r="Q1965" s="5">
        <f t="shared" si="120"/>
        <v>262.59899999999999</v>
      </c>
      <c r="R1965" s="5">
        <f t="shared" si="121"/>
        <v>135.75</v>
      </c>
      <c r="S1965" s="5">
        <f t="shared" si="122"/>
        <v>126.84899999999999</v>
      </c>
      <c r="T1965" s="7">
        <f t="shared" si="123"/>
        <v>0.48305210606285626</v>
      </c>
    </row>
    <row r="1966" spans="1:20" ht="15.6">
      <c r="A1966" s="2">
        <v>600</v>
      </c>
      <c r="B1966" s="3">
        <v>46289</v>
      </c>
      <c r="C1966" s="17">
        <f>YEAR(SalesDataTable[[#This Row],[Order Date]])</f>
        <v>2026</v>
      </c>
      <c r="D1966" s="19" t="str">
        <f>"Q"&amp;ROUNDUP(MONTH(SalesDataTable[[#This Row],[Order Date]])/3,0)</f>
        <v>Q3</v>
      </c>
      <c r="E1966" s="17">
        <f>MONTH(SalesDataTable[[#This Row],[Order Date]])</f>
        <v>9</v>
      </c>
      <c r="F1966" s="19" t="str">
        <f>TEXT(SalesDataTable[[#This Row],[Order Date]],"MMM")</f>
        <v>Sep</v>
      </c>
      <c r="G1966" s="4" t="s">
        <v>6</v>
      </c>
      <c r="H1966" s="4" t="s">
        <v>43</v>
      </c>
      <c r="I1966" s="4" t="s">
        <v>19</v>
      </c>
      <c r="J1966" s="4" t="s">
        <v>3</v>
      </c>
      <c r="K1966" s="4" t="s">
        <v>4</v>
      </c>
      <c r="L1966" s="4" t="s">
        <v>26</v>
      </c>
      <c r="M1966" s="8">
        <v>6</v>
      </c>
      <c r="N1966" s="5">
        <v>39.880000000000003</v>
      </c>
      <c r="O1966" s="6">
        <v>0.05</v>
      </c>
      <c r="P1966" s="5">
        <v>16.79</v>
      </c>
      <c r="Q1966" s="5">
        <f t="shared" si="120"/>
        <v>227.31600000000003</v>
      </c>
      <c r="R1966" s="5">
        <f t="shared" si="121"/>
        <v>100.74</v>
      </c>
      <c r="S1966" s="5">
        <f t="shared" si="122"/>
        <v>126.57600000000004</v>
      </c>
      <c r="T1966" s="7">
        <f t="shared" si="123"/>
        <v>0.5568283798764716</v>
      </c>
    </row>
    <row r="1967" spans="1:20" ht="15.6">
      <c r="A1967" s="2">
        <v>1931</v>
      </c>
      <c r="B1967" s="3">
        <v>46289</v>
      </c>
      <c r="C1967" s="17">
        <f>YEAR(SalesDataTable[[#This Row],[Order Date]])</f>
        <v>2026</v>
      </c>
      <c r="D1967" s="19" t="str">
        <f>"Q"&amp;ROUNDUP(MONTH(SalesDataTable[[#This Row],[Order Date]])/3,0)</f>
        <v>Q3</v>
      </c>
      <c r="E1967" s="17">
        <f>MONTH(SalesDataTable[[#This Row],[Order Date]])</f>
        <v>9</v>
      </c>
      <c r="F1967" s="19" t="str">
        <f>TEXT(SalesDataTable[[#This Row],[Order Date]],"MMM")</f>
        <v>Sep</v>
      </c>
      <c r="G1967" s="4" t="s">
        <v>11</v>
      </c>
      <c r="H1967" s="4" t="s">
        <v>52</v>
      </c>
      <c r="I1967" s="4" t="s">
        <v>2</v>
      </c>
      <c r="J1967" s="4" t="s">
        <v>3</v>
      </c>
      <c r="K1967" s="4" t="s">
        <v>14</v>
      </c>
      <c r="L1967" s="4" t="s">
        <v>15</v>
      </c>
      <c r="M1967" s="8">
        <v>4</v>
      </c>
      <c r="N1967" s="5">
        <v>35.700000000000003</v>
      </c>
      <c r="O1967" s="6">
        <v>0</v>
      </c>
      <c r="P1967" s="5">
        <v>13.91</v>
      </c>
      <c r="Q1967" s="5">
        <f t="shared" si="120"/>
        <v>142.80000000000001</v>
      </c>
      <c r="R1967" s="5">
        <f t="shared" si="121"/>
        <v>55.64</v>
      </c>
      <c r="S1967" s="5">
        <f t="shared" si="122"/>
        <v>87.160000000000011</v>
      </c>
      <c r="T1967" s="7">
        <f t="shared" si="123"/>
        <v>0.61036414565826336</v>
      </c>
    </row>
    <row r="1968" spans="1:20" ht="15.6">
      <c r="A1968" s="2">
        <v>2124</v>
      </c>
      <c r="B1968" s="3">
        <v>46289</v>
      </c>
      <c r="C1968" s="17">
        <f>YEAR(SalesDataTable[[#This Row],[Order Date]])</f>
        <v>2026</v>
      </c>
      <c r="D1968" s="19" t="str">
        <f>"Q"&amp;ROUNDUP(MONTH(SalesDataTable[[#This Row],[Order Date]])/3,0)</f>
        <v>Q3</v>
      </c>
      <c r="E1968" s="17">
        <f>MONTH(SalesDataTable[[#This Row],[Order Date]])</f>
        <v>9</v>
      </c>
      <c r="F1968" s="19" t="str">
        <f>TEXT(SalesDataTable[[#This Row],[Order Date]],"MMM")</f>
        <v>Sep</v>
      </c>
      <c r="G1968" s="4" t="s">
        <v>20</v>
      </c>
      <c r="H1968" s="4" t="s">
        <v>33</v>
      </c>
      <c r="I1968" s="4" t="s">
        <v>19</v>
      </c>
      <c r="J1968" s="4" t="s">
        <v>13</v>
      </c>
      <c r="K1968" s="4" t="s">
        <v>4</v>
      </c>
      <c r="L1968" s="4" t="s">
        <v>30</v>
      </c>
      <c r="M1968" s="8">
        <v>6</v>
      </c>
      <c r="N1968" s="5">
        <v>104.16</v>
      </c>
      <c r="O1968" s="6">
        <v>0</v>
      </c>
      <c r="P1968" s="5">
        <v>51.76</v>
      </c>
      <c r="Q1968" s="5">
        <f t="shared" si="120"/>
        <v>624.96</v>
      </c>
      <c r="R1968" s="5">
        <f t="shared" si="121"/>
        <v>310.56</v>
      </c>
      <c r="S1968" s="5">
        <f t="shared" si="122"/>
        <v>314.40000000000003</v>
      </c>
      <c r="T1968" s="7">
        <f t="shared" si="123"/>
        <v>0.50307219662058378</v>
      </c>
    </row>
    <row r="1969" spans="1:20" ht="15.6">
      <c r="A1969" s="2">
        <v>2789</v>
      </c>
      <c r="B1969" s="3">
        <v>46289</v>
      </c>
      <c r="C1969" s="17">
        <f>YEAR(SalesDataTable[[#This Row],[Order Date]])</f>
        <v>2026</v>
      </c>
      <c r="D1969" s="19" t="str">
        <f>"Q"&amp;ROUNDUP(MONTH(SalesDataTable[[#This Row],[Order Date]])/3,0)</f>
        <v>Q3</v>
      </c>
      <c r="E1969" s="17">
        <f>MONTH(SalesDataTable[[#This Row],[Order Date]])</f>
        <v>9</v>
      </c>
      <c r="F1969" s="19" t="str">
        <f>TEXT(SalesDataTable[[#This Row],[Order Date]],"MMM")</f>
        <v>Sep</v>
      </c>
      <c r="G1969" s="4" t="s">
        <v>11</v>
      </c>
      <c r="H1969" s="4" t="s">
        <v>52</v>
      </c>
      <c r="I1969" s="4" t="s">
        <v>2</v>
      </c>
      <c r="J1969" s="4" t="s">
        <v>13</v>
      </c>
      <c r="K1969" s="4" t="s">
        <v>9</v>
      </c>
      <c r="L1969" s="4" t="s">
        <v>17</v>
      </c>
      <c r="M1969" s="8">
        <v>5</v>
      </c>
      <c r="N1969" s="5">
        <v>147.21</v>
      </c>
      <c r="O1969" s="6">
        <v>0.05</v>
      </c>
      <c r="P1969" s="5">
        <v>79.14</v>
      </c>
      <c r="Q1969" s="5">
        <f t="shared" si="120"/>
        <v>699.24750000000006</v>
      </c>
      <c r="R1969" s="5">
        <f t="shared" si="121"/>
        <v>395.7</v>
      </c>
      <c r="S1969" s="5">
        <f t="shared" si="122"/>
        <v>303.54750000000007</v>
      </c>
      <c r="T1969" s="7">
        <f t="shared" si="123"/>
        <v>0.43410594961011667</v>
      </c>
    </row>
    <row r="1970" spans="1:20" ht="15.6">
      <c r="A1970" s="2">
        <v>2921</v>
      </c>
      <c r="B1970" s="3">
        <v>46289</v>
      </c>
      <c r="C1970" s="17">
        <f>YEAR(SalesDataTable[[#This Row],[Order Date]])</f>
        <v>2026</v>
      </c>
      <c r="D1970" s="19" t="str">
        <f>"Q"&amp;ROUNDUP(MONTH(SalesDataTable[[#This Row],[Order Date]])/3,0)</f>
        <v>Q3</v>
      </c>
      <c r="E1970" s="17">
        <f>MONTH(SalesDataTable[[#This Row],[Order Date]])</f>
        <v>9</v>
      </c>
      <c r="F1970" s="19" t="str">
        <f>TEXT(SalesDataTable[[#This Row],[Order Date]],"MMM")</f>
        <v>Sep</v>
      </c>
      <c r="G1970" s="4" t="s">
        <v>0</v>
      </c>
      <c r="H1970" s="4" t="s">
        <v>1</v>
      </c>
      <c r="I1970" s="4" t="s">
        <v>2</v>
      </c>
      <c r="J1970" s="4" t="s">
        <v>13</v>
      </c>
      <c r="K1970" s="4" t="s">
        <v>23</v>
      </c>
      <c r="L1970" s="4" t="s">
        <v>29</v>
      </c>
      <c r="M1970" s="8">
        <v>3</v>
      </c>
      <c r="N1970" s="5">
        <v>195.68</v>
      </c>
      <c r="O1970" s="6">
        <v>0.05</v>
      </c>
      <c r="P1970" s="5">
        <v>102.16</v>
      </c>
      <c r="Q1970" s="5">
        <f t="shared" si="120"/>
        <v>557.68799999999999</v>
      </c>
      <c r="R1970" s="5">
        <f t="shared" si="121"/>
        <v>306.48</v>
      </c>
      <c r="S1970" s="5">
        <f t="shared" si="122"/>
        <v>251.20799999999997</v>
      </c>
      <c r="T1970" s="7">
        <f t="shared" si="123"/>
        <v>0.45044541033696256</v>
      </c>
    </row>
    <row r="1971" spans="1:20" ht="15.6">
      <c r="A1971" s="2">
        <v>3108</v>
      </c>
      <c r="B1971" s="3">
        <v>46289</v>
      </c>
      <c r="C1971" s="17">
        <f>YEAR(SalesDataTable[[#This Row],[Order Date]])</f>
        <v>2026</v>
      </c>
      <c r="D1971" s="19" t="str">
        <f>"Q"&amp;ROUNDUP(MONTH(SalesDataTable[[#This Row],[Order Date]])/3,0)</f>
        <v>Q3</v>
      </c>
      <c r="E1971" s="17">
        <f>MONTH(SalesDataTable[[#This Row],[Order Date]])</f>
        <v>9</v>
      </c>
      <c r="F1971" s="19" t="str">
        <f>TEXT(SalesDataTable[[#This Row],[Order Date]],"MMM")</f>
        <v>Sep</v>
      </c>
      <c r="G1971" s="4" t="s">
        <v>6</v>
      </c>
      <c r="H1971" s="4" t="s">
        <v>41</v>
      </c>
      <c r="I1971" s="4" t="s">
        <v>8</v>
      </c>
      <c r="J1971" s="4" t="s">
        <v>16</v>
      </c>
      <c r="K1971" s="4" t="s">
        <v>9</v>
      </c>
      <c r="L1971" s="4" t="s">
        <v>10</v>
      </c>
      <c r="M1971" s="8">
        <v>5</v>
      </c>
      <c r="N1971" s="5">
        <v>90.05</v>
      </c>
      <c r="O1971" s="6">
        <v>0.15</v>
      </c>
      <c r="P1971" s="5">
        <v>44.12</v>
      </c>
      <c r="Q1971" s="5">
        <f t="shared" si="120"/>
        <v>382.71249999999998</v>
      </c>
      <c r="R1971" s="5">
        <f t="shared" si="121"/>
        <v>220.6</v>
      </c>
      <c r="S1971" s="5">
        <f t="shared" si="122"/>
        <v>162.11249999999998</v>
      </c>
      <c r="T1971" s="7">
        <f t="shared" si="123"/>
        <v>0.42358820263252439</v>
      </c>
    </row>
    <row r="1972" spans="1:20" ht="15.6">
      <c r="A1972" s="2">
        <v>3226</v>
      </c>
      <c r="B1972" s="3">
        <v>46289</v>
      </c>
      <c r="C1972" s="17">
        <f>YEAR(SalesDataTable[[#This Row],[Order Date]])</f>
        <v>2026</v>
      </c>
      <c r="D1972" s="19" t="str">
        <f>"Q"&amp;ROUNDUP(MONTH(SalesDataTable[[#This Row],[Order Date]])/3,0)</f>
        <v>Q3</v>
      </c>
      <c r="E1972" s="17">
        <f>MONTH(SalesDataTable[[#This Row],[Order Date]])</f>
        <v>9</v>
      </c>
      <c r="F1972" s="19" t="str">
        <f>TEXT(SalesDataTable[[#This Row],[Order Date]],"MMM")</f>
        <v>Sep</v>
      </c>
      <c r="G1972" s="4" t="s">
        <v>20</v>
      </c>
      <c r="H1972" s="4" t="s">
        <v>47</v>
      </c>
      <c r="I1972" s="4" t="s">
        <v>28</v>
      </c>
      <c r="J1972" s="4" t="s">
        <v>3</v>
      </c>
      <c r="K1972" s="4" t="s">
        <v>23</v>
      </c>
      <c r="L1972" s="4" t="s">
        <v>24</v>
      </c>
      <c r="M1972" s="8">
        <v>1</v>
      </c>
      <c r="N1972" s="5">
        <v>345.48</v>
      </c>
      <c r="O1972" s="6">
        <v>0</v>
      </c>
      <c r="P1972" s="5">
        <v>196.31</v>
      </c>
      <c r="Q1972" s="5">
        <f t="shared" si="120"/>
        <v>345.48</v>
      </c>
      <c r="R1972" s="5">
        <f t="shared" si="121"/>
        <v>196.31</v>
      </c>
      <c r="S1972" s="5">
        <f t="shared" si="122"/>
        <v>149.17000000000002</v>
      </c>
      <c r="T1972" s="7">
        <f t="shared" si="123"/>
        <v>0.43177607965728843</v>
      </c>
    </row>
    <row r="1973" spans="1:20" ht="15.6">
      <c r="A1973" s="2">
        <v>3286</v>
      </c>
      <c r="B1973" s="3">
        <v>46289</v>
      </c>
      <c r="C1973" s="17">
        <f>YEAR(SalesDataTable[[#This Row],[Order Date]])</f>
        <v>2026</v>
      </c>
      <c r="D1973" s="19" t="str">
        <f>"Q"&amp;ROUNDUP(MONTH(SalesDataTable[[#This Row],[Order Date]])/3,0)</f>
        <v>Q3</v>
      </c>
      <c r="E1973" s="17">
        <f>MONTH(SalesDataTable[[#This Row],[Order Date]])</f>
        <v>9</v>
      </c>
      <c r="F1973" s="19" t="str">
        <f>TEXT(SalesDataTable[[#This Row],[Order Date]],"MMM")</f>
        <v>Sep</v>
      </c>
      <c r="G1973" s="4" t="s">
        <v>20</v>
      </c>
      <c r="H1973" s="4" t="s">
        <v>21</v>
      </c>
      <c r="I1973" s="4" t="s">
        <v>2</v>
      </c>
      <c r="J1973" s="4" t="s">
        <v>13</v>
      </c>
      <c r="K1973" s="4" t="s">
        <v>14</v>
      </c>
      <c r="L1973" s="4" t="s">
        <v>32</v>
      </c>
      <c r="M1973" s="8">
        <v>1</v>
      </c>
      <c r="N1973" s="5">
        <v>46.23</v>
      </c>
      <c r="O1973" s="6">
        <v>0.1</v>
      </c>
      <c r="P1973" s="5">
        <v>18.34</v>
      </c>
      <c r="Q1973" s="5">
        <f t="shared" si="120"/>
        <v>41.606999999999999</v>
      </c>
      <c r="R1973" s="5">
        <f t="shared" si="121"/>
        <v>18.34</v>
      </c>
      <c r="S1973" s="5">
        <f t="shared" si="122"/>
        <v>23.266999999999999</v>
      </c>
      <c r="T1973" s="7">
        <f t="shared" si="123"/>
        <v>0.55920878698295962</v>
      </c>
    </row>
    <row r="1974" spans="1:20" ht="15.6">
      <c r="A1974" s="2">
        <v>4510</v>
      </c>
      <c r="B1974" s="3">
        <v>46289</v>
      </c>
      <c r="C1974" s="17">
        <f>YEAR(SalesDataTable[[#This Row],[Order Date]])</f>
        <v>2026</v>
      </c>
      <c r="D1974" s="19" t="str">
        <f>"Q"&amp;ROUNDUP(MONTH(SalesDataTable[[#This Row],[Order Date]])/3,0)</f>
        <v>Q3</v>
      </c>
      <c r="E1974" s="17">
        <f>MONTH(SalesDataTable[[#This Row],[Order Date]])</f>
        <v>9</v>
      </c>
      <c r="F1974" s="19" t="str">
        <f>TEXT(SalesDataTable[[#This Row],[Order Date]],"MMM")</f>
        <v>Sep</v>
      </c>
      <c r="G1974" s="4" t="s">
        <v>0</v>
      </c>
      <c r="H1974" s="4" t="s">
        <v>1</v>
      </c>
      <c r="I1974" s="4" t="s">
        <v>28</v>
      </c>
      <c r="J1974" s="4" t="s">
        <v>3</v>
      </c>
      <c r="K1974" s="4" t="s">
        <v>23</v>
      </c>
      <c r="L1974" s="4" t="s">
        <v>40</v>
      </c>
      <c r="M1974" s="8">
        <v>3</v>
      </c>
      <c r="N1974" s="5">
        <v>82.38</v>
      </c>
      <c r="O1974" s="6">
        <v>0.15</v>
      </c>
      <c r="P1974" s="5">
        <v>39.020000000000003</v>
      </c>
      <c r="Q1974" s="5">
        <f t="shared" si="120"/>
        <v>210.06899999999999</v>
      </c>
      <c r="R1974" s="5">
        <f t="shared" si="121"/>
        <v>117.06</v>
      </c>
      <c r="S1974" s="5">
        <f t="shared" si="122"/>
        <v>93.008999999999986</v>
      </c>
      <c r="T1974" s="7">
        <f t="shared" si="123"/>
        <v>0.44275452351370259</v>
      </c>
    </row>
    <row r="1975" spans="1:20" ht="15.6">
      <c r="A1975" s="2">
        <v>2069</v>
      </c>
      <c r="B1975" s="3">
        <v>46290</v>
      </c>
      <c r="C1975" s="17">
        <f>YEAR(SalesDataTable[[#This Row],[Order Date]])</f>
        <v>2026</v>
      </c>
      <c r="D1975" s="19" t="str">
        <f>"Q"&amp;ROUNDUP(MONTH(SalesDataTable[[#This Row],[Order Date]])/3,0)</f>
        <v>Q3</v>
      </c>
      <c r="E1975" s="17">
        <f>MONTH(SalesDataTable[[#This Row],[Order Date]])</f>
        <v>9</v>
      </c>
      <c r="F1975" s="19" t="str">
        <f>TEXT(SalesDataTable[[#This Row],[Order Date]],"MMM")</f>
        <v>Sep</v>
      </c>
      <c r="G1975" s="4" t="s">
        <v>20</v>
      </c>
      <c r="H1975" s="4" t="s">
        <v>31</v>
      </c>
      <c r="I1975" s="4" t="s">
        <v>2</v>
      </c>
      <c r="J1975" s="4" t="s">
        <v>13</v>
      </c>
      <c r="K1975" s="4" t="s">
        <v>23</v>
      </c>
      <c r="L1975" s="4" t="s">
        <v>24</v>
      </c>
      <c r="M1975" s="8">
        <v>1</v>
      </c>
      <c r="N1975" s="5">
        <v>344.79</v>
      </c>
      <c r="O1975" s="6">
        <v>0</v>
      </c>
      <c r="P1975" s="5">
        <v>189.63</v>
      </c>
      <c r="Q1975" s="5">
        <f t="shared" si="120"/>
        <v>344.79</v>
      </c>
      <c r="R1975" s="5">
        <f t="shared" si="121"/>
        <v>189.63</v>
      </c>
      <c r="S1975" s="5">
        <f t="shared" si="122"/>
        <v>155.16000000000003</v>
      </c>
      <c r="T1975" s="7">
        <f t="shared" si="123"/>
        <v>0.45001305142260511</v>
      </c>
    </row>
    <row r="1976" spans="1:20" ht="15.6">
      <c r="A1976" s="2">
        <v>95</v>
      </c>
      <c r="B1976" s="3">
        <v>46291</v>
      </c>
      <c r="C1976" s="17">
        <f>YEAR(SalesDataTable[[#This Row],[Order Date]])</f>
        <v>2026</v>
      </c>
      <c r="D1976" s="19" t="str">
        <f>"Q"&amp;ROUNDUP(MONTH(SalesDataTable[[#This Row],[Order Date]])/3,0)</f>
        <v>Q3</v>
      </c>
      <c r="E1976" s="17">
        <f>MONTH(SalesDataTable[[#This Row],[Order Date]])</f>
        <v>9</v>
      </c>
      <c r="F1976" s="19" t="str">
        <f>TEXT(SalesDataTable[[#This Row],[Order Date]],"MMM")</f>
        <v>Sep</v>
      </c>
      <c r="G1976" s="4" t="s">
        <v>0</v>
      </c>
      <c r="H1976" s="4" t="s">
        <v>1</v>
      </c>
      <c r="I1976" s="4" t="s">
        <v>28</v>
      </c>
      <c r="J1976" s="4" t="s">
        <v>3</v>
      </c>
      <c r="K1976" s="4" t="s">
        <v>9</v>
      </c>
      <c r="L1976" s="4" t="s">
        <v>46</v>
      </c>
      <c r="M1976" s="8">
        <v>1</v>
      </c>
      <c r="N1976" s="5">
        <v>73.06</v>
      </c>
      <c r="O1976" s="6">
        <v>0.05</v>
      </c>
      <c r="P1976" s="5">
        <v>31.42</v>
      </c>
      <c r="Q1976" s="5">
        <f t="shared" si="120"/>
        <v>69.406999999999996</v>
      </c>
      <c r="R1976" s="5">
        <f t="shared" si="121"/>
        <v>31.42</v>
      </c>
      <c r="S1976" s="5">
        <f t="shared" si="122"/>
        <v>37.986999999999995</v>
      </c>
      <c r="T1976" s="7">
        <f t="shared" si="123"/>
        <v>0.54730790842422228</v>
      </c>
    </row>
    <row r="1977" spans="1:20" ht="15.6">
      <c r="A1977" s="2">
        <v>160</v>
      </c>
      <c r="B1977" s="3">
        <v>46291</v>
      </c>
      <c r="C1977" s="17">
        <f>YEAR(SalesDataTable[[#This Row],[Order Date]])</f>
        <v>2026</v>
      </c>
      <c r="D1977" s="19" t="str">
        <f>"Q"&amp;ROUNDUP(MONTH(SalesDataTable[[#This Row],[Order Date]])/3,0)</f>
        <v>Q3</v>
      </c>
      <c r="E1977" s="17">
        <f>MONTH(SalesDataTable[[#This Row],[Order Date]])</f>
        <v>9</v>
      </c>
      <c r="F1977" s="19" t="str">
        <f>TEXT(SalesDataTable[[#This Row],[Order Date]],"MMM")</f>
        <v>Sep</v>
      </c>
      <c r="G1977" s="4" t="s">
        <v>20</v>
      </c>
      <c r="H1977" s="4" t="s">
        <v>33</v>
      </c>
      <c r="I1977" s="4" t="s">
        <v>2</v>
      </c>
      <c r="J1977" s="4" t="s">
        <v>3</v>
      </c>
      <c r="K1977" s="4" t="s">
        <v>23</v>
      </c>
      <c r="L1977" s="4" t="s">
        <v>40</v>
      </c>
      <c r="M1977" s="8">
        <v>1</v>
      </c>
      <c r="N1977" s="5">
        <v>81.58</v>
      </c>
      <c r="O1977" s="6">
        <v>0.1</v>
      </c>
      <c r="P1977" s="5">
        <v>38.89</v>
      </c>
      <c r="Q1977" s="5">
        <f t="shared" si="120"/>
        <v>73.421999999999997</v>
      </c>
      <c r="R1977" s="5">
        <f t="shared" si="121"/>
        <v>38.89</v>
      </c>
      <c r="S1977" s="5">
        <f t="shared" si="122"/>
        <v>34.531999999999996</v>
      </c>
      <c r="T1977" s="7">
        <f t="shared" si="123"/>
        <v>0.47032224673803491</v>
      </c>
    </row>
    <row r="1978" spans="1:20" ht="15.6">
      <c r="A1978" s="2">
        <v>407</v>
      </c>
      <c r="B1978" s="3">
        <v>46291</v>
      </c>
      <c r="C1978" s="17">
        <f>YEAR(SalesDataTable[[#This Row],[Order Date]])</f>
        <v>2026</v>
      </c>
      <c r="D1978" s="19" t="str">
        <f>"Q"&amp;ROUNDUP(MONTH(SalesDataTable[[#This Row],[Order Date]])/3,0)</f>
        <v>Q3</v>
      </c>
      <c r="E1978" s="17">
        <f>MONTH(SalesDataTable[[#This Row],[Order Date]])</f>
        <v>9</v>
      </c>
      <c r="F1978" s="19" t="str">
        <f>TEXT(SalesDataTable[[#This Row],[Order Date]],"MMM")</f>
        <v>Sep</v>
      </c>
      <c r="G1978" s="4" t="s">
        <v>6</v>
      </c>
      <c r="H1978" s="4" t="s">
        <v>43</v>
      </c>
      <c r="I1978" s="4" t="s">
        <v>8</v>
      </c>
      <c r="J1978" s="4" t="s">
        <v>3</v>
      </c>
      <c r="K1978" s="4" t="s">
        <v>34</v>
      </c>
      <c r="L1978" s="4" t="s">
        <v>45</v>
      </c>
      <c r="M1978" s="8">
        <v>6</v>
      </c>
      <c r="N1978" s="5">
        <v>49.87</v>
      </c>
      <c r="O1978" s="6">
        <v>0.1</v>
      </c>
      <c r="P1978" s="5">
        <v>21.75</v>
      </c>
      <c r="Q1978" s="5">
        <f t="shared" si="120"/>
        <v>269.298</v>
      </c>
      <c r="R1978" s="5">
        <f t="shared" si="121"/>
        <v>130.5</v>
      </c>
      <c r="S1978" s="5">
        <f t="shared" si="122"/>
        <v>138.798</v>
      </c>
      <c r="T1978" s="7">
        <f t="shared" si="123"/>
        <v>0.51540672414945521</v>
      </c>
    </row>
    <row r="1979" spans="1:20" ht="15.6">
      <c r="A1979" s="2">
        <v>1395</v>
      </c>
      <c r="B1979" s="3">
        <v>46291</v>
      </c>
      <c r="C1979" s="17">
        <f>YEAR(SalesDataTable[[#This Row],[Order Date]])</f>
        <v>2026</v>
      </c>
      <c r="D1979" s="19" t="str">
        <f>"Q"&amp;ROUNDUP(MONTH(SalesDataTable[[#This Row],[Order Date]])/3,0)</f>
        <v>Q3</v>
      </c>
      <c r="E1979" s="17">
        <f>MONTH(SalesDataTable[[#This Row],[Order Date]])</f>
        <v>9</v>
      </c>
      <c r="F1979" s="19" t="str">
        <f>TEXT(SalesDataTable[[#This Row],[Order Date]],"MMM")</f>
        <v>Sep</v>
      </c>
      <c r="G1979" s="4" t="s">
        <v>11</v>
      </c>
      <c r="H1979" s="4" t="s">
        <v>18</v>
      </c>
      <c r="I1979" s="4" t="s">
        <v>2</v>
      </c>
      <c r="J1979" s="4" t="s">
        <v>13</v>
      </c>
      <c r="K1979" s="4" t="s">
        <v>4</v>
      </c>
      <c r="L1979" s="4" t="s">
        <v>26</v>
      </c>
      <c r="M1979" s="8">
        <v>2</v>
      </c>
      <c r="N1979" s="5">
        <v>39.81</v>
      </c>
      <c r="O1979" s="6">
        <v>0.05</v>
      </c>
      <c r="P1979" s="5">
        <v>16.87</v>
      </c>
      <c r="Q1979" s="5">
        <f t="shared" si="120"/>
        <v>75.638999999999996</v>
      </c>
      <c r="R1979" s="5">
        <f t="shared" si="121"/>
        <v>33.74</v>
      </c>
      <c r="S1979" s="5">
        <f t="shared" si="122"/>
        <v>41.898999999999994</v>
      </c>
      <c r="T1979" s="7">
        <f t="shared" si="123"/>
        <v>0.55393381721069812</v>
      </c>
    </row>
    <row r="1980" spans="1:20" ht="15.6">
      <c r="A1980" s="2">
        <v>2085</v>
      </c>
      <c r="B1980" s="3">
        <v>46291</v>
      </c>
      <c r="C1980" s="17">
        <f>YEAR(SalesDataTable[[#This Row],[Order Date]])</f>
        <v>2026</v>
      </c>
      <c r="D1980" s="19" t="str">
        <f>"Q"&amp;ROUNDUP(MONTH(SalesDataTable[[#This Row],[Order Date]])/3,0)</f>
        <v>Q3</v>
      </c>
      <c r="E1980" s="17">
        <f>MONTH(SalesDataTable[[#This Row],[Order Date]])</f>
        <v>9</v>
      </c>
      <c r="F1980" s="19" t="str">
        <f>TEXT(SalesDataTable[[#This Row],[Order Date]],"MMM")</f>
        <v>Sep</v>
      </c>
      <c r="G1980" s="4" t="s">
        <v>11</v>
      </c>
      <c r="H1980" s="4" t="s">
        <v>12</v>
      </c>
      <c r="I1980" s="4" t="s">
        <v>2</v>
      </c>
      <c r="J1980" s="4" t="s">
        <v>3</v>
      </c>
      <c r="K1980" s="4" t="s">
        <v>23</v>
      </c>
      <c r="L1980" s="4" t="s">
        <v>29</v>
      </c>
      <c r="M1980" s="8">
        <v>3</v>
      </c>
      <c r="N1980" s="5">
        <v>191.46</v>
      </c>
      <c r="O1980" s="6">
        <v>0</v>
      </c>
      <c r="P1980" s="5">
        <v>104.06</v>
      </c>
      <c r="Q1980" s="5">
        <f t="shared" si="120"/>
        <v>574.38</v>
      </c>
      <c r="R1980" s="5">
        <f t="shared" si="121"/>
        <v>312.18</v>
      </c>
      <c r="S1980" s="5">
        <f t="shared" si="122"/>
        <v>262.2</v>
      </c>
      <c r="T1980" s="7">
        <f t="shared" si="123"/>
        <v>0.45649221769560222</v>
      </c>
    </row>
    <row r="1981" spans="1:20" ht="15.6">
      <c r="A1981" s="2">
        <v>3124</v>
      </c>
      <c r="B1981" s="3">
        <v>46291</v>
      </c>
      <c r="C1981" s="17">
        <f>YEAR(SalesDataTable[[#This Row],[Order Date]])</f>
        <v>2026</v>
      </c>
      <c r="D1981" s="19" t="str">
        <f>"Q"&amp;ROUNDUP(MONTH(SalesDataTable[[#This Row],[Order Date]])/3,0)</f>
        <v>Q3</v>
      </c>
      <c r="E1981" s="17">
        <f>MONTH(SalesDataTable[[#This Row],[Order Date]])</f>
        <v>9</v>
      </c>
      <c r="F1981" s="19" t="str">
        <f>TEXT(SalesDataTable[[#This Row],[Order Date]],"MMM")</f>
        <v>Sep</v>
      </c>
      <c r="G1981" s="4" t="s">
        <v>11</v>
      </c>
      <c r="H1981" s="4" t="s">
        <v>25</v>
      </c>
      <c r="I1981" s="4" t="s">
        <v>2</v>
      </c>
      <c r="J1981" s="4" t="s">
        <v>3</v>
      </c>
      <c r="K1981" s="4" t="s">
        <v>14</v>
      </c>
      <c r="L1981" s="4" t="s">
        <v>32</v>
      </c>
      <c r="M1981" s="8">
        <v>3</v>
      </c>
      <c r="N1981" s="5">
        <v>46.48</v>
      </c>
      <c r="O1981" s="6">
        <v>0.05</v>
      </c>
      <c r="P1981" s="5">
        <v>18.82</v>
      </c>
      <c r="Q1981" s="5">
        <f t="shared" si="120"/>
        <v>132.46799999999999</v>
      </c>
      <c r="R1981" s="5">
        <f t="shared" si="121"/>
        <v>56.46</v>
      </c>
      <c r="S1981" s="5">
        <f t="shared" si="122"/>
        <v>76.007999999999981</v>
      </c>
      <c r="T1981" s="7">
        <f t="shared" si="123"/>
        <v>0.57378385723344494</v>
      </c>
    </row>
    <row r="1982" spans="1:20" ht="15.6">
      <c r="A1982" s="2">
        <v>3216</v>
      </c>
      <c r="B1982" s="3">
        <v>46291</v>
      </c>
      <c r="C1982" s="17">
        <f>YEAR(SalesDataTable[[#This Row],[Order Date]])</f>
        <v>2026</v>
      </c>
      <c r="D1982" s="19" t="str">
        <f>"Q"&amp;ROUNDUP(MONTH(SalesDataTable[[#This Row],[Order Date]])/3,0)</f>
        <v>Q3</v>
      </c>
      <c r="E1982" s="17">
        <f>MONTH(SalesDataTable[[#This Row],[Order Date]])</f>
        <v>9</v>
      </c>
      <c r="F1982" s="19" t="str">
        <f>TEXT(SalesDataTable[[#This Row],[Order Date]],"MMM")</f>
        <v>Sep</v>
      </c>
      <c r="G1982" s="4" t="s">
        <v>6</v>
      </c>
      <c r="H1982" s="4" t="s">
        <v>43</v>
      </c>
      <c r="I1982" s="4" t="s">
        <v>19</v>
      </c>
      <c r="J1982" s="4" t="s">
        <v>3</v>
      </c>
      <c r="K1982" s="4" t="s">
        <v>14</v>
      </c>
      <c r="L1982" s="4" t="s">
        <v>15</v>
      </c>
      <c r="M1982" s="8">
        <v>2</v>
      </c>
      <c r="N1982" s="5">
        <v>35.44</v>
      </c>
      <c r="O1982" s="6">
        <v>0.1</v>
      </c>
      <c r="P1982" s="5">
        <v>13.2</v>
      </c>
      <c r="Q1982" s="5">
        <f t="shared" si="120"/>
        <v>63.791999999999994</v>
      </c>
      <c r="R1982" s="5">
        <f t="shared" si="121"/>
        <v>26.4</v>
      </c>
      <c r="S1982" s="5">
        <f t="shared" si="122"/>
        <v>37.391999999999996</v>
      </c>
      <c r="T1982" s="7">
        <f t="shared" si="123"/>
        <v>0.58615500376222718</v>
      </c>
    </row>
    <row r="1983" spans="1:20" ht="15.6">
      <c r="A1983" s="2">
        <v>3743</v>
      </c>
      <c r="B1983" s="3">
        <v>46291</v>
      </c>
      <c r="C1983" s="17">
        <f>YEAR(SalesDataTable[[#This Row],[Order Date]])</f>
        <v>2026</v>
      </c>
      <c r="D1983" s="19" t="str">
        <f>"Q"&amp;ROUNDUP(MONTH(SalesDataTable[[#This Row],[Order Date]])/3,0)</f>
        <v>Q3</v>
      </c>
      <c r="E1983" s="17">
        <f>MONTH(SalesDataTable[[#This Row],[Order Date]])</f>
        <v>9</v>
      </c>
      <c r="F1983" s="19" t="str">
        <f>TEXT(SalesDataTable[[#This Row],[Order Date]],"MMM")</f>
        <v>Sep</v>
      </c>
      <c r="G1983" s="4" t="s">
        <v>11</v>
      </c>
      <c r="H1983" s="4" t="s">
        <v>12</v>
      </c>
      <c r="I1983" s="4" t="s">
        <v>2</v>
      </c>
      <c r="J1983" s="4" t="s">
        <v>13</v>
      </c>
      <c r="K1983" s="4" t="s">
        <v>34</v>
      </c>
      <c r="L1983" s="4" t="s">
        <v>42</v>
      </c>
      <c r="M1983" s="8">
        <v>4</v>
      </c>
      <c r="N1983" s="5">
        <v>36.159999999999997</v>
      </c>
      <c r="O1983" s="6">
        <v>0.05</v>
      </c>
      <c r="P1983" s="5">
        <v>13.68</v>
      </c>
      <c r="Q1983" s="5">
        <f t="shared" si="120"/>
        <v>137.40799999999999</v>
      </c>
      <c r="R1983" s="5">
        <f t="shared" si="121"/>
        <v>54.72</v>
      </c>
      <c r="S1983" s="5">
        <f t="shared" si="122"/>
        <v>82.687999999999988</v>
      </c>
      <c r="T1983" s="7">
        <f t="shared" si="123"/>
        <v>0.60176991150442471</v>
      </c>
    </row>
    <row r="1984" spans="1:20" ht="15.6">
      <c r="A1984" s="2">
        <v>3788</v>
      </c>
      <c r="B1984" s="3">
        <v>46291</v>
      </c>
      <c r="C1984" s="17">
        <f>YEAR(SalesDataTable[[#This Row],[Order Date]])</f>
        <v>2026</v>
      </c>
      <c r="D1984" s="19" t="str">
        <f>"Q"&amp;ROUNDUP(MONTH(SalesDataTable[[#This Row],[Order Date]])/3,0)</f>
        <v>Q3</v>
      </c>
      <c r="E1984" s="17">
        <f>MONTH(SalesDataTable[[#This Row],[Order Date]])</f>
        <v>9</v>
      </c>
      <c r="F1984" s="19" t="str">
        <f>TEXT(SalesDataTable[[#This Row],[Order Date]],"MMM")</f>
        <v>Sep</v>
      </c>
      <c r="G1984" s="4" t="s">
        <v>20</v>
      </c>
      <c r="H1984" s="4" t="s">
        <v>33</v>
      </c>
      <c r="I1984" s="4" t="s">
        <v>2</v>
      </c>
      <c r="J1984" s="4" t="s">
        <v>3</v>
      </c>
      <c r="K1984" s="4" t="s">
        <v>34</v>
      </c>
      <c r="L1984" s="4" t="s">
        <v>42</v>
      </c>
      <c r="M1984" s="8">
        <v>2</v>
      </c>
      <c r="N1984" s="5">
        <v>35.93</v>
      </c>
      <c r="O1984" s="6">
        <v>0</v>
      </c>
      <c r="P1984" s="5">
        <v>13.91</v>
      </c>
      <c r="Q1984" s="5">
        <f t="shared" si="120"/>
        <v>71.86</v>
      </c>
      <c r="R1984" s="5">
        <f t="shared" si="121"/>
        <v>27.82</v>
      </c>
      <c r="S1984" s="5">
        <f t="shared" si="122"/>
        <v>44.04</v>
      </c>
      <c r="T1984" s="7">
        <f t="shared" si="123"/>
        <v>0.6128583356526579</v>
      </c>
    </row>
    <row r="1985" spans="1:20" ht="15.6">
      <c r="A1985" s="2">
        <v>4883</v>
      </c>
      <c r="B1985" s="3">
        <v>46291</v>
      </c>
      <c r="C1985" s="17">
        <f>YEAR(SalesDataTable[[#This Row],[Order Date]])</f>
        <v>2026</v>
      </c>
      <c r="D1985" s="19" t="str">
        <f>"Q"&amp;ROUNDUP(MONTH(SalesDataTable[[#This Row],[Order Date]])/3,0)</f>
        <v>Q3</v>
      </c>
      <c r="E1985" s="17">
        <f>MONTH(SalesDataTable[[#This Row],[Order Date]])</f>
        <v>9</v>
      </c>
      <c r="F1985" s="19" t="str">
        <f>TEXT(SalesDataTable[[#This Row],[Order Date]],"MMM")</f>
        <v>Sep</v>
      </c>
      <c r="G1985" s="4" t="s">
        <v>20</v>
      </c>
      <c r="H1985" s="4" t="s">
        <v>33</v>
      </c>
      <c r="I1985" s="4" t="s">
        <v>2</v>
      </c>
      <c r="J1985" s="4" t="s">
        <v>16</v>
      </c>
      <c r="K1985" s="4" t="s">
        <v>23</v>
      </c>
      <c r="L1985" s="4" t="s">
        <v>29</v>
      </c>
      <c r="M1985" s="8">
        <v>1</v>
      </c>
      <c r="N1985" s="5">
        <v>199.7</v>
      </c>
      <c r="O1985" s="6">
        <v>0</v>
      </c>
      <c r="P1985" s="5">
        <v>103.77</v>
      </c>
      <c r="Q1985" s="5">
        <f t="shared" si="120"/>
        <v>199.7</v>
      </c>
      <c r="R1985" s="5">
        <f t="shared" si="121"/>
        <v>103.77</v>
      </c>
      <c r="S1985" s="5">
        <f t="shared" si="122"/>
        <v>95.929999999999993</v>
      </c>
      <c r="T1985" s="7">
        <f t="shared" si="123"/>
        <v>0.4803705558337506</v>
      </c>
    </row>
    <row r="1986" spans="1:20" ht="15.6">
      <c r="A1986" s="2">
        <v>1577</v>
      </c>
      <c r="B1986" s="3">
        <v>46292</v>
      </c>
      <c r="C1986" s="17">
        <f>YEAR(SalesDataTable[[#This Row],[Order Date]])</f>
        <v>2026</v>
      </c>
      <c r="D1986" s="19" t="str">
        <f>"Q"&amp;ROUNDUP(MONTH(SalesDataTable[[#This Row],[Order Date]])/3,0)</f>
        <v>Q3</v>
      </c>
      <c r="E1986" s="17">
        <f>MONTH(SalesDataTable[[#This Row],[Order Date]])</f>
        <v>9</v>
      </c>
      <c r="F1986" s="19" t="str">
        <f>TEXT(SalesDataTable[[#This Row],[Order Date]],"MMM")</f>
        <v>Sep</v>
      </c>
      <c r="G1986" s="4" t="s">
        <v>20</v>
      </c>
      <c r="H1986" s="4" t="s">
        <v>21</v>
      </c>
      <c r="I1986" s="4" t="s">
        <v>2</v>
      </c>
      <c r="J1986" s="4" t="s">
        <v>13</v>
      </c>
      <c r="K1986" s="4" t="s">
        <v>9</v>
      </c>
      <c r="L1986" s="4" t="s">
        <v>37</v>
      </c>
      <c r="M1986" s="8">
        <v>4</v>
      </c>
      <c r="N1986" s="5">
        <v>154.28</v>
      </c>
      <c r="O1986" s="6">
        <v>0.05</v>
      </c>
      <c r="P1986" s="5">
        <v>78.180000000000007</v>
      </c>
      <c r="Q1986" s="5">
        <f t="shared" ref="Q1986:Q2049" si="124">M1986*N1986*(1-O1986)</f>
        <v>586.26400000000001</v>
      </c>
      <c r="R1986" s="5">
        <f t="shared" ref="R1986:R2049" si="125">M1986*P1986</f>
        <v>312.72000000000003</v>
      </c>
      <c r="S1986" s="5">
        <f t="shared" ref="S1986:S2049" si="126">Q1986-R1986</f>
        <v>273.54399999999998</v>
      </c>
      <c r="T1986" s="7">
        <f t="shared" ref="T1986:T2049" si="127">IFERROR(S1986/Q1986,0)</f>
        <v>0.46658843115047144</v>
      </c>
    </row>
    <row r="1987" spans="1:20" ht="15.6">
      <c r="A1987" s="2">
        <v>2310</v>
      </c>
      <c r="B1987" s="3">
        <v>46292</v>
      </c>
      <c r="C1987" s="17">
        <f>YEAR(SalesDataTable[[#This Row],[Order Date]])</f>
        <v>2026</v>
      </c>
      <c r="D1987" s="19" t="str">
        <f>"Q"&amp;ROUNDUP(MONTH(SalesDataTable[[#This Row],[Order Date]])/3,0)</f>
        <v>Q3</v>
      </c>
      <c r="E1987" s="17">
        <f>MONTH(SalesDataTable[[#This Row],[Order Date]])</f>
        <v>9</v>
      </c>
      <c r="F1987" s="19" t="str">
        <f>TEXT(SalesDataTable[[#This Row],[Order Date]],"MMM")</f>
        <v>Sep</v>
      </c>
      <c r="G1987" s="4" t="s">
        <v>0</v>
      </c>
      <c r="H1987" s="4" t="s">
        <v>50</v>
      </c>
      <c r="I1987" s="4" t="s">
        <v>2</v>
      </c>
      <c r="J1987" s="4" t="s">
        <v>3</v>
      </c>
      <c r="K1987" s="4" t="s">
        <v>14</v>
      </c>
      <c r="L1987" s="4" t="s">
        <v>48</v>
      </c>
      <c r="M1987" s="8">
        <v>1</v>
      </c>
      <c r="N1987" s="5">
        <v>165.44</v>
      </c>
      <c r="O1987" s="6">
        <v>0</v>
      </c>
      <c r="P1987" s="5">
        <v>88.25</v>
      </c>
      <c r="Q1987" s="5">
        <f t="shared" si="124"/>
        <v>165.44</v>
      </c>
      <c r="R1987" s="5">
        <f t="shared" si="125"/>
        <v>88.25</v>
      </c>
      <c r="S1987" s="5">
        <f t="shared" si="126"/>
        <v>77.19</v>
      </c>
      <c r="T1987" s="7">
        <f t="shared" si="127"/>
        <v>0.46657398452611215</v>
      </c>
    </row>
    <row r="1988" spans="1:20" ht="15.6">
      <c r="A1988" s="2">
        <v>2383</v>
      </c>
      <c r="B1988" s="3">
        <v>46292</v>
      </c>
      <c r="C1988" s="17">
        <f>YEAR(SalesDataTable[[#This Row],[Order Date]])</f>
        <v>2026</v>
      </c>
      <c r="D1988" s="19" t="str">
        <f>"Q"&amp;ROUNDUP(MONTH(SalesDataTable[[#This Row],[Order Date]])/3,0)</f>
        <v>Q3</v>
      </c>
      <c r="E1988" s="17">
        <f>MONTH(SalesDataTable[[#This Row],[Order Date]])</f>
        <v>9</v>
      </c>
      <c r="F1988" s="19" t="str">
        <f>TEXT(SalesDataTable[[#This Row],[Order Date]],"MMM")</f>
        <v>Sep</v>
      </c>
      <c r="G1988" s="4" t="s">
        <v>20</v>
      </c>
      <c r="H1988" s="4" t="s">
        <v>31</v>
      </c>
      <c r="I1988" s="4" t="s">
        <v>2</v>
      </c>
      <c r="J1988" s="4" t="s">
        <v>3</v>
      </c>
      <c r="K1988" s="4" t="s">
        <v>14</v>
      </c>
      <c r="L1988" s="4" t="s">
        <v>44</v>
      </c>
      <c r="M1988" s="8">
        <v>2</v>
      </c>
      <c r="N1988" s="5">
        <v>130.29</v>
      </c>
      <c r="O1988" s="6">
        <v>0.1</v>
      </c>
      <c r="P1988" s="5">
        <v>67.97</v>
      </c>
      <c r="Q1988" s="5">
        <f t="shared" si="124"/>
        <v>234.52199999999999</v>
      </c>
      <c r="R1988" s="5">
        <f t="shared" si="125"/>
        <v>135.94</v>
      </c>
      <c r="S1988" s="5">
        <f t="shared" si="126"/>
        <v>98.581999999999994</v>
      </c>
      <c r="T1988" s="7">
        <f t="shared" si="127"/>
        <v>0.42035288800197845</v>
      </c>
    </row>
    <row r="1989" spans="1:20" ht="15.6">
      <c r="A1989" s="2">
        <v>2803</v>
      </c>
      <c r="B1989" s="3">
        <v>46292</v>
      </c>
      <c r="C1989" s="17">
        <f>YEAR(SalesDataTable[[#This Row],[Order Date]])</f>
        <v>2026</v>
      </c>
      <c r="D1989" s="19" t="str">
        <f>"Q"&amp;ROUNDUP(MONTH(SalesDataTable[[#This Row],[Order Date]])/3,0)</f>
        <v>Q3</v>
      </c>
      <c r="E1989" s="17">
        <f>MONTH(SalesDataTable[[#This Row],[Order Date]])</f>
        <v>9</v>
      </c>
      <c r="F1989" s="19" t="str">
        <f>TEXT(SalesDataTable[[#This Row],[Order Date]],"MMM")</f>
        <v>Sep</v>
      </c>
      <c r="G1989" s="4" t="s">
        <v>6</v>
      </c>
      <c r="H1989" s="4" t="s">
        <v>43</v>
      </c>
      <c r="I1989" s="4" t="s">
        <v>2</v>
      </c>
      <c r="J1989" s="4" t="s">
        <v>3</v>
      </c>
      <c r="K1989" s="4" t="s">
        <v>34</v>
      </c>
      <c r="L1989" s="4" t="s">
        <v>42</v>
      </c>
      <c r="M1989" s="8">
        <v>3</v>
      </c>
      <c r="N1989" s="5">
        <v>36.909999999999997</v>
      </c>
      <c r="O1989" s="6">
        <v>0.05</v>
      </c>
      <c r="P1989" s="5">
        <v>13.7</v>
      </c>
      <c r="Q1989" s="5">
        <f t="shared" si="124"/>
        <v>105.19349999999999</v>
      </c>
      <c r="R1989" s="5">
        <f t="shared" si="125"/>
        <v>41.099999999999994</v>
      </c>
      <c r="S1989" s="5">
        <f t="shared" si="126"/>
        <v>64.093499999999992</v>
      </c>
      <c r="T1989" s="7">
        <f t="shared" si="127"/>
        <v>0.60929144861612172</v>
      </c>
    </row>
    <row r="1990" spans="1:20" ht="15.6">
      <c r="A1990" s="2">
        <v>4199</v>
      </c>
      <c r="B1990" s="3">
        <v>46292</v>
      </c>
      <c r="C1990" s="17">
        <f>YEAR(SalesDataTable[[#This Row],[Order Date]])</f>
        <v>2026</v>
      </c>
      <c r="D1990" s="19" t="str">
        <f>"Q"&amp;ROUNDUP(MONTH(SalesDataTable[[#This Row],[Order Date]])/3,0)</f>
        <v>Q3</v>
      </c>
      <c r="E1990" s="17">
        <f>MONTH(SalesDataTable[[#This Row],[Order Date]])</f>
        <v>9</v>
      </c>
      <c r="F1990" s="19" t="str">
        <f>TEXT(SalesDataTable[[#This Row],[Order Date]],"MMM")</f>
        <v>Sep</v>
      </c>
      <c r="G1990" s="4" t="s">
        <v>11</v>
      </c>
      <c r="H1990" s="4" t="s">
        <v>25</v>
      </c>
      <c r="I1990" s="4" t="s">
        <v>28</v>
      </c>
      <c r="J1990" s="4" t="s">
        <v>16</v>
      </c>
      <c r="K1990" s="4" t="s">
        <v>4</v>
      </c>
      <c r="L1990" s="4" t="s">
        <v>22</v>
      </c>
      <c r="M1990" s="8">
        <v>1</v>
      </c>
      <c r="N1990" s="5">
        <v>50.02</v>
      </c>
      <c r="O1990" s="6">
        <v>0</v>
      </c>
      <c r="P1990" s="5">
        <v>22.65</v>
      </c>
      <c r="Q1990" s="5">
        <f t="shared" si="124"/>
        <v>50.02</v>
      </c>
      <c r="R1990" s="5">
        <f t="shared" si="125"/>
        <v>22.65</v>
      </c>
      <c r="S1990" s="5">
        <f t="shared" si="126"/>
        <v>27.370000000000005</v>
      </c>
      <c r="T1990" s="7">
        <f t="shared" si="127"/>
        <v>0.54718112754898052</v>
      </c>
    </row>
    <row r="1991" spans="1:20" ht="15.6">
      <c r="A1991" s="2">
        <v>4517</v>
      </c>
      <c r="B1991" s="3">
        <v>46292</v>
      </c>
      <c r="C1991" s="17">
        <f>YEAR(SalesDataTable[[#This Row],[Order Date]])</f>
        <v>2026</v>
      </c>
      <c r="D1991" s="19" t="str">
        <f>"Q"&amp;ROUNDUP(MONTH(SalesDataTable[[#This Row],[Order Date]])/3,0)</f>
        <v>Q3</v>
      </c>
      <c r="E1991" s="17">
        <f>MONTH(SalesDataTable[[#This Row],[Order Date]])</f>
        <v>9</v>
      </c>
      <c r="F1991" s="19" t="str">
        <f>TEXT(SalesDataTable[[#This Row],[Order Date]],"MMM")</f>
        <v>Sep</v>
      </c>
      <c r="G1991" s="4" t="s">
        <v>6</v>
      </c>
      <c r="H1991" s="4" t="s">
        <v>43</v>
      </c>
      <c r="I1991" s="4" t="s">
        <v>2</v>
      </c>
      <c r="J1991" s="4" t="s">
        <v>3</v>
      </c>
      <c r="K1991" s="4" t="s">
        <v>23</v>
      </c>
      <c r="L1991" s="4" t="s">
        <v>40</v>
      </c>
      <c r="M1991" s="8">
        <v>1</v>
      </c>
      <c r="N1991" s="5">
        <v>83.32</v>
      </c>
      <c r="O1991" s="6">
        <v>0.05</v>
      </c>
      <c r="P1991" s="5">
        <v>38.93</v>
      </c>
      <c r="Q1991" s="5">
        <f t="shared" si="124"/>
        <v>79.153999999999996</v>
      </c>
      <c r="R1991" s="5">
        <f t="shared" si="125"/>
        <v>38.93</v>
      </c>
      <c r="S1991" s="5">
        <f t="shared" si="126"/>
        <v>40.223999999999997</v>
      </c>
      <c r="T1991" s="7">
        <f t="shared" si="127"/>
        <v>0.50817393940925282</v>
      </c>
    </row>
    <row r="1992" spans="1:20" ht="15.6">
      <c r="A1992" s="2">
        <v>80</v>
      </c>
      <c r="B1992" s="3">
        <v>46293</v>
      </c>
      <c r="C1992" s="17">
        <f>YEAR(SalesDataTable[[#This Row],[Order Date]])</f>
        <v>2026</v>
      </c>
      <c r="D1992" s="19" t="str">
        <f>"Q"&amp;ROUNDUP(MONTH(SalesDataTable[[#This Row],[Order Date]])/3,0)</f>
        <v>Q3</v>
      </c>
      <c r="E1992" s="17">
        <f>MONTH(SalesDataTable[[#This Row],[Order Date]])</f>
        <v>9</v>
      </c>
      <c r="F1992" s="19" t="str">
        <f>TEXT(SalesDataTable[[#This Row],[Order Date]],"MMM")</f>
        <v>Sep</v>
      </c>
      <c r="G1992" s="4" t="s">
        <v>0</v>
      </c>
      <c r="H1992" s="4" t="s">
        <v>50</v>
      </c>
      <c r="I1992" s="4" t="s">
        <v>8</v>
      </c>
      <c r="J1992" s="4" t="s">
        <v>16</v>
      </c>
      <c r="K1992" s="4" t="s">
        <v>9</v>
      </c>
      <c r="L1992" s="4" t="s">
        <v>46</v>
      </c>
      <c r="M1992" s="8">
        <v>10</v>
      </c>
      <c r="N1992" s="5">
        <v>71.040000000000006</v>
      </c>
      <c r="O1992" s="6">
        <v>0.2</v>
      </c>
      <c r="P1992" s="5">
        <v>31.7</v>
      </c>
      <c r="Q1992" s="5">
        <f t="shared" si="124"/>
        <v>568.32000000000005</v>
      </c>
      <c r="R1992" s="5">
        <f t="shared" si="125"/>
        <v>317</v>
      </c>
      <c r="S1992" s="5">
        <f t="shared" si="126"/>
        <v>251.32000000000005</v>
      </c>
      <c r="T1992" s="7">
        <f t="shared" si="127"/>
        <v>0.4422156531531532</v>
      </c>
    </row>
    <row r="1993" spans="1:20" ht="15.6">
      <c r="A1993" s="2">
        <v>370</v>
      </c>
      <c r="B1993" s="3">
        <v>46293</v>
      </c>
      <c r="C1993" s="17">
        <f>YEAR(SalesDataTable[[#This Row],[Order Date]])</f>
        <v>2026</v>
      </c>
      <c r="D1993" s="19" t="str">
        <f>"Q"&amp;ROUNDUP(MONTH(SalesDataTable[[#This Row],[Order Date]])/3,0)</f>
        <v>Q3</v>
      </c>
      <c r="E1993" s="17">
        <f>MONTH(SalesDataTable[[#This Row],[Order Date]])</f>
        <v>9</v>
      </c>
      <c r="F1993" s="19" t="str">
        <f>TEXT(SalesDataTable[[#This Row],[Order Date]],"MMM")</f>
        <v>Sep</v>
      </c>
      <c r="G1993" s="4" t="s">
        <v>20</v>
      </c>
      <c r="H1993" s="4" t="s">
        <v>31</v>
      </c>
      <c r="I1993" s="4" t="s">
        <v>19</v>
      </c>
      <c r="J1993" s="4" t="s">
        <v>3</v>
      </c>
      <c r="K1993" s="4" t="s">
        <v>4</v>
      </c>
      <c r="L1993" s="4" t="s">
        <v>26</v>
      </c>
      <c r="M1993" s="8">
        <v>2</v>
      </c>
      <c r="N1993" s="5">
        <v>40.83</v>
      </c>
      <c r="O1993" s="6">
        <v>0</v>
      </c>
      <c r="P1993" s="5">
        <v>16.850000000000001</v>
      </c>
      <c r="Q1993" s="5">
        <f t="shared" si="124"/>
        <v>81.66</v>
      </c>
      <c r="R1993" s="5">
        <f t="shared" si="125"/>
        <v>33.700000000000003</v>
      </c>
      <c r="S1993" s="5">
        <f t="shared" si="126"/>
        <v>47.959999999999994</v>
      </c>
      <c r="T1993" s="7">
        <f t="shared" si="127"/>
        <v>0.58731325006122947</v>
      </c>
    </row>
    <row r="1994" spans="1:20" ht="15.6">
      <c r="A1994" s="2">
        <v>417</v>
      </c>
      <c r="B1994" s="3">
        <v>46293</v>
      </c>
      <c r="C1994" s="17">
        <f>YEAR(SalesDataTable[[#This Row],[Order Date]])</f>
        <v>2026</v>
      </c>
      <c r="D1994" s="19" t="str">
        <f>"Q"&amp;ROUNDUP(MONTH(SalesDataTable[[#This Row],[Order Date]])/3,0)</f>
        <v>Q3</v>
      </c>
      <c r="E1994" s="17">
        <f>MONTH(SalesDataTable[[#This Row],[Order Date]])</f>
        <v>9</v>
      </c>
      <c r="F1994" s="19" t="str">
        <f>TEXT(SalesDataTable[[#This Row],[Order Date]],"MMM")</f>
        <v>Sep</v>
      </c>
      <c r="G1994" s="4" t="s">
        <v>6</v>
      </c>
      <c r="H1994" s="4" t="s">
        <v>49</v>
      </c>
      <c r="I1994" s="4" t="s">
        <v>28</v>
      </c>
      <c r="J1994" s="4" t="s">
        <v>3</v>
      </c>
      <c r="K1994" s="4" t="s">
        <v>23</v>
      </c>
      <c r="L1994" s="4" t="s">
        <v>51</v>
      </c>
      <c r="M1994" s="8">
        <v>1</v>
      </c>
      <c r="N1994" s="5">
        <v>121.64</v>
      </c>
      <c r="O1994" s="6">
        <v>0.15</v>
      </c>
      <c r="P1994" s="5">
        <v>61.56</v>
      </c>
      <c r="Q1994" s="5">
        <f t="shared" si="124"/>
        <v>103.39399999999999</v>
      </c>
      <c r="R1994" s="5">
        <f t="shared" si="125"/>
        <v>61.56</v>
      </c>
      <c r="S1994" s="5">
        <f t="shared" si="126"/>
        <v>41.833999999999989</v>
      </c>
      <c r="T1994" s="7">
        <f t="shared" si="127"/>
        <v>0.40460761746329565</v>
      </c>
    </row>
    <row r="1995" spans="1:20" ht="15.6">
      <c r="A1995" s="2">
        <v>437</v>
      </c>
      <c r="B1995" s="3">
        <v>46293</v>
      </c>
      <c r="C1995" s="17">
        <f>YEAR(SalesDataTable[[#This Row],[Order Date]])</f>
        <v>2026</v>
      </c>
      <c r="D1995" s="19" t="str">
        <f>"Q"&amp;ROUNDUP(MONTH(SalesDataTable[[#This Row],[Order Date]])/3,0)</f>
        <v>Q3</v>
      </c>
      <c r="E1995" s="17">
        <f>MONTH(SalesDataTable[[#This Row],[Order Date]])</f>
        <v>9</v>
      </c>
      <c r="F1995" s="19" t="str">
        <f>TEXT(SalesDataTable[[#This Row],[Order Date]],"MMM")</f>
        <v>Sep</v>
      </c>
      <c r="G1995" s="4" t="s">
        <v>6</v>
      </c>
      <c r="H1995" s="4" t="s">
        <v>7</v>
      </c>
      <c r="I1995" s="4" t="s">
        <v>19</v>
      </c>
      <c r="J1995" s="4" t="s">
        <v>13</v>
      </c>
      <c r="K1995" s="4" t="s">
        <v>14</v>
      </c>
      <c r="L1995" s="4" t="s">
        <v>48</v>
      </c>
      <c r="M1995" s="8">
        <v>1</v>
      </c>
      <c r="N1995" s="5">
        <v>164.7</v>
      </c>
      <c r="O1995" s="6">
        <v>0</v>
      </c>
      <c r="P1995" s="5">
        <v>86.02</v>
      </c>
      <c r="Q1995" s="5">
        <f t="shared" si="124"/>
        <v>164.7</v>
      </c>
      <c r="R1995" s="5">
        <f t="shared" si="125"/>
        <v>86.02</v>
      </c>
      <c r="S1995" s="5">
        <f t="shared" si="126"/>
        <v>78.679999999999993</v>
      </c>
      <c r="T1995" s="7">
        <f t="shared" si="127"/>
        <v>0.47771706132361869</v>
      </c>
    </row>
    <row r="1996" spans="1:20" ht="15.6">
      <c r="A1996" s="2">
        <v>790</v>
      </c>
      <c r="B1996" s="3">
        <v>46293</v>
      </c>
      <c r="C1996" s="17">
        <f>YEAR(SalesDataTable[[#This Row],[Order Date]])</f>
        <v>2026</v>
      </c>
      <c r="D1996" s="19" t="str">
        <f>"Q"&amp;ROUNDUP(MONTH(SalesDataTable[[#This Row],[Order Date]])/3,0)</f>
        <v>Q3</v>
      </c>
      <c r="E1996" s="17">
        <f>MONTH(SalesDataTable[[#This Row],[Order Date]])</f>
        <v>9</v>
      </c>
      <c r="F1996" s="19" t="str">
        <f>TEXT(SalesDataTable[[#This Row],[Order Date]],"MMM")</f>
        <v>Sep</v>
      </c>
      <c r="G1996" s="4" t="s">
        <v>20</v>
      </c>
      <c r="H1996" s="4" t="s">
        <v>31</v>
      </c>
      <c r="I1996" s="4" t="s">
        <v>28</v>
      </c>
      <c r="J1996" s="4" t="s">
        <v>13</v>
      </c>
      <c r="K1996" s="4" t="s">
        <v>23</v>
      </c>
      <c r="L1996" s="4" t="s">
        <v>29</v>
      </c>
      <c r="M1996" s="8">
        <v>1</v>
      </c>
      <c r="N1996" s="5">
        <v>199.09</v>
      </c>
      <c r="O1996" s="6">
        <v>0.05</v>
      </c>
      <c r="P1996" s="5">
        <v>106.57</v>
      </c>
      <c r="Q1996" s="5">
        <f t="shared" si="124"/>
        <v>189.13550000000001</v>
      </c>
      <c r="R1996" s="5">
        <f t="shared" si="125"/>
        <v>106.57</v>
      </c>
      <c r="S1996" s="5">
        <f t="shared" si="126"/>
        <v>82.565500000000014</v>
      </c>
      <c r="T1996" s="7">
        <f t="shared" si="127"/>
        <v>0.43654152710622812</v>
      </c>
    </row>
    <row r="1997" spans="1:20" ht="15.6">
      <c r="A1997" s="2">
        <v>1151</v>
      </c>
      <c r="B1997" s="3">
        <v>46293</v>
      </c>
      <c r="C1997" s="17">
        <f>YEAR(SalesDataTable[[#This Row],[Order Date]])</f>
        <v>2026</v>
      </c>
      <c r="D1997" s="19" t="str">
        <f>"Q"&amp;ROUNDUP(MONTH(SalesDataTable[[#This Row],[Order Date]])/3,0)</f>
        <v>Q3</v>
      </c>
      <c r="E1997" s="17">
        <f>MONTH(SalesDataTable[[#This Row],[Order Date]])</f>
        <v>9</v>
      </c>
      <c r="F1997" s="19" t="str">
        <f>TEXT(SalesDataTable[[#This Row],[Order Date]],"MMM")</f>
        <v>Sep</v>
      </c>
      <c r="G1997" s="4" t="s">
        <v>0</v>
      </c>
      <c r="H1997" s="4" t="s">
        <v>1</v>
      </c>
      <c r="I1997" s="4" t="s">
        <v>28</v>
      </c>
      <c r="J1997" s="4" t="s">
        <v>3</v>
      </c>
      <c r="K1997" s="4" t="s">
        <v>4</v>
      </c>
      <c r="L1997" s="4" t="s">
        <v>5</v>
      </c>
      <c r="M1997" s="8">
        <v>1</v>
      </c>
      <c r="N1997" s="5">
        <v>81.48</v>
      </c>
      <c r="O1997" s="6">
        <v>0</v>
      </c>
      <c r="P1997" s="5">
        <v>41.47</v>
      </c>
      <c r="Q1997" s="5">
        <f t="shared" si="124"/>
        <v>81.48</v>
      </c>
      <c r="R1997" s="5">
        <f t="shared" si="125"/>
        <v>41.47</v>
      </c>
      <c r="S1997" s="5">
        <f t="shared" si="126"/>
        <v>40.010000000000005</v>
      </c>
      <c r="T1997" s="7">
        <f t="shared" si="127"/>
        <v>0.4910407461953854</v>
      </c>
    </row>
    <row r="1998" spans="1:20" ht="15.6">
      <c r="A1998" s="2">
        <v>1331</v>
      </c>
      <c r="B1998" s="3">
        <v>46293</v>
      </c>
      <c r="C1998" s="17">
        <f>YEAR(SalesDataTable[[#This Row],[Order Date]])</f>
        <v>2026</v>
      </c>
      <c r="D1998" s="19" t="str">
        <f>"Q"&amp;ROUNDUP(MONTH(SalesDataTable[[#This Row],[Order Date]])/3,0)</f>
        <v>Q3</v>
      </c>
      <c r="E1998" s="17">
        <f>MONTH(SalesDataTable[[#This Row],[Order Date]])</f>
        <v>9</v>
      </c>
      <c r="F1998" s="19" t="str">
        <f>TEXT(SalesDataTable[[#This Row],[Order Date]],"MMM")</f>
        <v>Sep</v>
      </c>
      <c r="G1998" s="4" t="s">
        <v>0</v>
      </c>
      <c r="H1998" s="4" t="s">
        <v>1</v>
      </c>
      <c r="I1998" s="4" t="s">
        <v>2</v>
      </c>
      <c r="J1998" s="4" t="s">
        <v>13</v>
      </c>
      <c r="K1998" s="4" t="s">
        <v>34</v>
      </c>
      <c r="L1998" s="4" t="s">
        <v>35</v>
      </c>
      <c r="M1998" s="8">
        <v>3</v>
      </c>
      <c r="N1998" s="5">
        <v>39.450000000000003</v>
      </c>
      <c r="O1998" s="6">
        <v>0.05</v>
      </c>
      <c r="P1998" s="5">
        <v>15.1</v>
      </c>
      <c r="Q1998" s="5">
        <f t="shared" si="124"/>
        <v>112.4325</v>
      </c>
      <c r="R1998" s="5">
        <f t="shared" si="125"/>
        <v>45.3</v>
      </c>
      <c r="S1998" s="5">
        <f t="shared" si="126"/>
        <v>67.132500000000007</v>
      </c>
      <c r="T1998" s="7">
        <f t="shared" si="127"/>
        <v>0.59709158828630515</v>
      </c>
    </row>
    <row r="1999" spans="1:20" ht="15.6">
      <c r="A1999" s="2">
        <v>2388</v>
      </c>
      <c r="B1999" s="3">
        <v>46293</v>
      </c>
      <c r="C1999" s="17">
        <f>YEAR(SalesDataTable[[#This Row],[Order Date]])</f>
        <v>2026</v>
      </c>
      <c r="D1999" s="19" t="str">
        <f>"Q"&amp;ROUNDUP(MONTH(SalesDataTable[[#This Row],[Order Date]])/3,0)</f>
        <v>Q3</v>
      </c>
      <c r="E1999" s="17">
        <f>MONTH(SalesDataTable[[#This Row],[Order Date]])</f>
        <v>9</v>
      </c>
      <c r="F1999" s="19" t="str">
        <f>TEXT(SalesDataTable[[#This Row],[Order Date]],"MMM")</f>
        <v>Sep</v>
      </c>
      <c r="G1999" s="4" t="s">
        <v>20</v>
      </c>
      <c r="H1999" s="4" t="s">
        <v>33</v>
      </c>
      <c r="I1999" s="4" t="s">
        <v>2</v>
      </c>
      <c r="J1999" s="4" t="s">
        <v>3</v>
      </c>
      <c r="K1999" s="4" t="s">
        <v>9</v>
      </c>
      <c r="L1999" s="4" t="s">
        <v>10</v>
      </c>
      <c r="M1999" s="8">
        <v>3</v>
      </c>
      <c r="N1999" s="5">
        <v>93.22</v>
      </c>
      <c r="O1999" s="6">
        <v>0</v>
      </c>
      <c r="P1999" s="5">
        <v>46.75</v>
      </c>
      <c r="Q1999" s="5">
        <f t="shared" si="124"/>
        <v>279.65999999999997</v>
      </c>
      <c r="R1999" s="5">
        <f t="shared" si="125"/>
        <v>140.25</v>
      </c>
      <c r="S1999" s="5">
        <f t="shared" si="126"/>
        <v>139.40999999999997</v>
      </c>
      <c r="T1999" s="7">
        <f t="shared" si="127"/>
        <v>0.49849817635700489</v>
      </c>
    </row>
    <row r="2000" spans="1:20" ht="15.6">
      <c r="A2000" s="2">
        <v>2795</v>
      </c>
      <c r="B2000" s="3">
        <v>46293</v>
      </c>
      <c r="C2000" s="17">
        <f>YEAR(SalesDataTable[[#This Row],[Order Date]])</f>
        <v>2026</v>
      </c>
      <c r="D2000" s="19" t="str">
        <f>"Q"&amp;ROUNDUP(MONTH(SalesDataTable[[#This Row],[Order Date]])/3,0)</f>
        <v>Q3</v>
      </c>
      <c r="E2000" s="17">
        <f>MONTH(SalesDataTable[[#This Row],[Order Date]])</f>
        <v>9</v>
      </c>
      <c r="F2000" s="19" t="str">
        <f>TEXT(SalesDataTable[[#This Row],[Order Date]],"MMM")</f>
        <v>Sep</v>
      </c>
      <c r="G2000" s="4" t="s">
        <v>6</v>
      </c>
      <c r="H2000" s="4" t="s">
        <v>43</v>
      </c>
      <c r="I2000" s="4" t="s">
        <v>2</v>
      </c>
      <c r="J2000" s="4" t="s">
        <v>13</v>
      </c>
      <c r="K2000" s="4" t="s">
        <v>9</v>
      </c>
      <c r="L2000" s="4" t="s">
        <v>17</v>
      </c>
      <c r="M2000" s="8">
        <v>3</v>
      </c>
      <c r="N2000" s="5">
        <v>142.19</v>
      </c>
      <c r="O2000" s="6">
        <v>0.05</v>
      </c>
      <c r="P2000" s="5">
        <v>78.37</v>
      </c>
      <c r="Q2000" s="5">
        <f t="shared" si="124"/>
        <v>405.24149999999997</v>
      </c>
      <c r="R2000" s="5">
        <f t="shared" si="125"/>
        <v>235.11</v>
      </c>
      <c r="S2000" s="5">
        <f t="shared" si="126"/>
        <v>170.13149999999996</v>
      </c>
      <c r="T2000" s="7">
        <f t="shared" si="127"/>
        <v>0.41982743623246871</v>
      </c>
    </row>
    <row r="2001" spans="1:20" ht="15.6">
      <c r="A2001" s="2">
        <v>2840</v>
      </c>
      <c r="B2001" s="3">
        <v>46293</v>
      </c>
      <c r="C2001" s="17">
        <f>YEAR(SalesDataTable[[#This Row],[Order Date]])</f>
        <v>2026</v>
      </c>
      <c r="D2001" s="19" t="str">
        <f>"Q"&amp;ROUNDUP(MONTH(SalesDataTable[[#This Row],[Order Date]])/3,0)</f>
        <v>Q3</v>
      </c>
      <c r="E2001" s="17">
        <f>MONTH(SalesDataTable[[#This Row],[Order Date]])</f>
        <v>9</v>
      </c>
      <c r="F2001" s="19" t="str">
        <f>TEXT(SalesDataTable[[#This Row],[Order Date]],"MMM")</f>
        <v>Sep</v>
      </c>
      <c r="G2001" s="4" t="s">
        <v>0</v>
      </c>
      <c r="H2001" s="4" t="s">
        <v>1</v>
      </c>
      <c r="I2001" s="4" t="s">
        <v>2</v>
      </c>
      <c r="J2001" s="4" t="s">
        <v>3</v>
      </c>
      <c r="K2001" s="4" t="s">
        <v>9</v>
      </c>
      <c r="L2001" s="4" t="s">
        <v>37</v>
      </c>
      <c r="M2001" s="8">
        <v>2</v>
      </c>
      <c r="N2001" s="5">
        <v>151.69999999999999</v>
      </c>
      <c r="O2001" s="6">
        <v>0</v>
      </c>
      <c r="P2001" s="5">
        <v>77.19</v>
      </c>
      <c r="Q2001" s="5">
        <f t="shared" si="124"/>
        <v>303.39999999999998</v>
      </c>
      <c r="R2001" s="5">
        <f t="shared" si="125"/>
        <v>154.38</v>
      </c>
      <c r="S2001" s="5">
        <f t="shared" si="126"/>
        <v>149.01999999999998</v>
      </c>
      <c r="T2001" s="7">
        <f t="shared" si="127"/>
        <v>0.49116677653263019</v>
      </c>
    </row>
    <row r="2002" spans="1:20" ht="15.6">
      <c r="A2002" s="2">
        <v>2863</v>
      </c>
      <c r="B2002" s="3">
        <v>46293</v>
      </c>
      <c r="C2002" s="17">
        <f>YEAR(SalesDataTable[[#This Row],[Order Date]])</f>
        <v>2026</v>
      </c>
      <c r="D2002" s="19" t="str">
        <f>"Q"&amp;ROUNDUP(MONTH(SalesDataTable[[#This Row],[Order Date]])/3,0)</f>
        <v>Q3</v>
      </c>
      <c r="E2002" s="17">
        <f>MONTH(SalesDataTable[[#This Row],[Order Date]])</f>
        <v>9</v>
      </c>
      <c r="F2002" s="19" t="str">
        <f>TEXT(SalesDataTable[[#This Row],[Order Date]],"MMM")</f>
        <v>Sep</v>
      </c>
      <c r="G2002" s="4" t="s">
        <v>11</v>
      </c>
      <c r="H2002" s="4" t="s">
        <v>12</v>
      </c>
      <c r="I2002" s="4" t="s">
        <v>19</v>
      </c>
      <c r="J2002" s="4" t="s">
        <v>13</v>
      </c>
      <c r="K2002" s="4" t="s">
        <v>14</v>
      </c>
      <c r="L2002" s="4" t="s">
        <v>44</v>
      </c>
      <c r="M2002" s="8">
        <v>1</v>
      </c>
      <c r="N2002" s="5">
        <v>133.85</v>
      </c>
      <c r="O2002" s="6">
        <v>0.05</v>
      </c>
      <c r="P2002" s="5">
        <v>66.41</v>
      </c>
      <c r="Q2002" s="5">
        <f t="shared" si="124"/>
        <v>127.15749999999998</v>
      </c>
      <c r="R2002" s="5">
        <f t="shared" si="125"/>
        <v>66.41</v>
      </c>
      <c r="S2002" s="5">
        <f t="shared" si="126"/>
        <v>60.747499999999988</v>
      </c>
      <c r="T2002" s="7">
        <f t="shared" si="127"/>
        <v>0.47773430588050247</v>
      </c>
    </row>
    <row r="2003" spans="1:20" ht="15.6">
      <c r="A2003" s="2">
        <v>4522</v>
      </c>
      <c r="B2003" s="3">
        <v>46293</v>
      </c>
      <c r="C2003" s="17">
        <f>YEAR(SalesDataTable[[#This Row],[Order Date]])</f>
        <v>2026</v>
      </c>
      <c r="D2003" s="19" t="str">
        <f>"Q"&amp;ROUNDUP(MONTH(SalesDataTable[[#This Row],[Order Date]])/3,0)</f>
        <v>Q3</v>
      </c>
      <c r="E2003" s="17">
        <f>MONTH(SalesDataTable[[#This Row],[Order Date]])</f>
        <v>9</v>
      </c>
      <c r="F2003" s="19" t="str">
        <f>TEXT(SalesDataTable[[#This Row],[Order Date]],"MMM")</f>
        <v>Sep</v>
      </c>
      <c r="G2003" s="4" t="s">
        <v>20</v>
      </c>
      <c r="H2003" s="4" t="s">
        <v>47</v>
      </c>
      <c r="I2003" s="4" t="s">
        <v>28</v>
      </c>
      <c r="J2003" s="4" t="s">
        <v>16</v>
      </c>
      <c r="K2003" s="4" t="s">
        <v>23</v>
      </c>
      <c r="L2003" s="4" t="s">
        <v>51</v>
      </c>
      <c r="M2003" s="8">
        <v>6</v>
      </c>
      <c r="N2003" s="5">
        <v>125.62</v>
      </c>
      <c r="O2003" s="6">
        <v>0</v>
      </c>
      <c r="P2003" s="5">
        <v>61.34</v>
      </c>
      <c r="Q2003" s="5">
        <f t="shared" si="124"/>
        <v>753.72</v>
      </c>
      <c r="R2003" s="5">
        <f t="shared" si="125"/>
        <v>368.04</v>
      </c>
      <c r="S2003" s="5">
        <f t="shared" si="126"/>
        <v>385.68</v>
      </c>
      <c r="T2003" s="7">
        <f t="shared" si="127"/>
        <v>0.51170195828689702</v>
      </c>
    </row>
    <row r="2004" spans="1:20" ht="15.6">
      <c r="A2004" s="2">
        <v>5200</v>
      </c>
      <c r="B2004" s="3">
        <v>46293</v>
      </c>
      <c r="C2004" s="17">
        <f>YEAR(SalesDataTable[[#This Row],[Order Date]])</f>
        <v>2026</v>
      </c>
      <c r="D2004" s="19" t="str">
        <f>"Q"&amp;ROUNDUP(MONTH(SalesDataTable[[#This Row],[Order Date]])/3,0)</f>
        <v>Q3</v>
      </c>
      <c r="E2004" s="17">
        <f>MONTH(SalesDataTable[[#This Row],[Order Date]])</f>
        <v>9</v>
      </c>
      <c r="F2004" s="19" t="str">
        <f>TEXT(SalesDataTable[[#This Row],[Order Date]],"MMM")</f>
        <v>Sep</v>
      </c>
      <c r="G2004" s="4" t="s">
        <v>6</v>
      </c>
      <c r="H2004" s="4" t="s">
        <v>43</v>
      </c>
      <c r="I2004" s="4" t="s">
        <v>2</v>
      </c>
      <c r="J2004" s="4" t="s">
        <v>13</v>
      </c>
      <c r="K2004" s="4" t="s">
        <v>23</v>
      </c>
      <c r="L2004" s="4" t="s">
        <v>29</v>
      </c>
      <c r="M2004" s="8">
        <v>3</v>
      </c>
      <c r="N2004" s="5">
        <v>196.87</v>
      </c>
      <c r="O2004" s="6">
        <v>0.1</v>
      </c>
      <c r="P2004" s="5">
        <v>105.93</v>
      </c>
      <c r="Q2004" s="5">
        <f t="shared" si="124"/>
        <v>531.54899999999998</v>
      </c>
      <c r="R2004" s="5">
        <f t="shared" si="125"/>
        <v>317.79000000000002</v>
      </c>
      <c r="S2004" s="5">
        <f t="shared" si="126"/>
        <v>213.75899999999996</v>
      </c>
      <c r="T2004" s="7">
        <f t="shared" si="127"/>
        <v>0.40214354650276823</v>
      </c>
    </row>
    <row r="2005" spans="1:20" ht="15.6">
      <c r="A2005" s="2">
        <v>452</v>
      </c>
      <c r="B2005" s="3">
        <v>46294</v>
      </c>
      <c r="C2005" s="17">
        <f>YEAR(SalesDataTable[[#This Row],[Order Date]])</f>
        <v>2026</v>
      </c>
      <c r="D2005" s="19" t="str">
        <f>"Q"&amp;ROUNDUP(MONTH(SalesDataTable[[#This Row],[Order Date]])/3,0)</f>
        <v>Q3</v>
      </c>
      <c r="E2005" s="17">
        <f>MONTH(SalesDataTable[[#This Row],[Order Date]])</f>
        <v>9</v>
      </c>
      <c r="F2005" s="19" t="str">
        <f>TEXT(SalesDataTable[[#This Row],[Order Date]],"MMM")</f>
        <v>Sep</v>
      </c>
      <c r="G2005" s="4" t="s">
        <v>6</v>
      </c>
      <c r="H2005" s="4" t="s">
        <v>7</v>
      </c>
      <c r="I2005" s="4" t="s">
        <v>2</v>
      </c>
      <c r="J2005" s="4" t="s">
        <v>3</v>
      </c>
      <c r="K2005" s="4" t="s">
        <v>14</v>
      </c>
      <c r="L2005" s="4" t="s">
        <v>15</v>
      </c>
      <c r="M2005" s="8">
        <v>4</v>
      </c>
      <c r="N2005" s="5">
        <v>36.869999999999997</v>
      </c>
      <c r="O2005" s="6">
        <v>0</v>
      </c>
      <c r="P2005" s="5">
        <v>13.43</v>
      </c>
      <c r="Q2005" s="5">
        <f t="shared" si="124"/>
        <v>147.47999999999999</v>
      </c>
      <c r="R2005" s="5">
        <f t="shared" si="125"/>
        <v>53.72</v>
      </c>
      <c r="S2005" s="5">
        <f t="shared" si="126"/>
        <v>93.759999999999991</v>
      </c>
      <c r="T2005" s="7">
        <f t="shared" si="127"/>
        <v>0.63574721996202876</v>
      </c>
    </row>
    <row r="2006" spans="1:20" ht="15.6">
      <c r="A2006" s="2">
        <v>871</v>
      </c>
      <c r="B2006" s="3">
        <v>46294</v>
      </c>
      <c r="C2006" s="17">
        <f>YEAR(SalesDataTable[[#This Row],[Order Date]])</f>
        <v>2026</v>
      </c>
      <c r="D2006" s="19" t="str">
        <f>"Q"&amp;ROUNDUP(MONTH(SalesDataTable[[#This Row],[Order Date]])/3,0)</f>
        <v>Q3</v>
      </c>
      <c r="E2006" s="17">
        <f>MONTH(SalesDataTable[[#This Row],[Order Date]])</f>
        <v>9</v>
      </c>
      <c r="F2006" s="19" t="str">
        <f>TEXT(SalesDataTable[[#This Row],[Order Date]],"MMM")</f>
        <v>Sep</v>
      </c>
      <c r="G2006" s="4" t="s">
        <v>6</v>
      </c>
      <c r="H2006" s="4" t="s">
        <v>43</v>
      </c>
      <c r="I2006" s="4" t="s">
        <v>2</v>
      </c>
      <c r="J2006" s="4" t="s">
        <v>13</v>
      </c>
      <c r="K2006" s="4" t="s">
        <v>14</v>
      </c>
      <c r="L2006" s="4" t="s">
        <v>32</v>
      </c>
      <c r="M2006" s="8">
        <v>1</v>
      </c>
      <c r="N2006" s="5">
        <v>47.37</v>
      </c>
      <c r="O2006" s="6">
        <v>0</v>
      </c>
      <c r="P2006" s="5">
        <v>18.2</v>
      </c>
      <c r="Q2006" s="5">
        <f t="shared" si="124"/>
        <v>47.37</v>
      </c>
      <c r="R2006" s="5">
        <f t="shared" si="125"/>
        <v>18.2</v>
      </c>
      <c r="S2006" s="5">
        <f t="shared" si="126"/>
        <v>29.169999999999998</v>
      </c>
      <c r="T2006" s="7">
        <f t="shared" si="127"/>
        <v>0.61579058475828585</v>
      </c>
    </row>
    <row r="2007" spans="1:20" ht="15.6">
      <c r="A2007" s="2">
        <v>922</v>
      </c>
      <c r="B2007" s="3">
        <v>46294</v>
      </c>
      <c r="C2007" s="17">
        <f>YEAR(SalesDataTable[[#This Row],[Order Date]])</f>
        <v>2026</v>
      </c>
      <c r="D2007" s="19" t="str">
        <f>"Q"&amp;ROUNDUP(MONTH(SalesDataTable[[#This Row],[Order Date]])/3,0)</f>
        <v>Q3</v>
      </c>
      <c r="E2007" s="17">
        <f>MONTH(SalesDataTable[[#This Row],[Order Date]])</f>
        <v>9</v>
      </c>
      <c r="F2007" s="19" t="str">
        <f>TEXT(SalesDataTable[[#This Row],[Order Date]],"MMM")</f>
        <v>Sep</v>
      </c>
      <c r="G2007" s="4" t="s">
        <v>20</v>
      </c>
      <c r="H2007" s="4" t="s">
        <v>33</v>
      </c>
      <c r="I2007" s="4" t="s">
        <v>28</v>
      </c>
      <c r="J2007" s="4" t="s">
        <v>16</v>
      </c>
      <c r="K2007" s="4" t="s">
        <v>9</v>
      </c>
      <c r="L2007" s="4" t="s">
        <v>17</v>
      </c>
      <c r="M2007" s="8">
        <v>1</v>
      </c>
      <c r="N2007" s="5">
        <v>145.62</v>
      </c>
      <c r="O2007" s="6">
        <v>0.05</v>
      </c>
      <c r="P2007" s="5">
        <v>80.25</v>
      </c>
      <c r="Q2007" s="5">
        <f t="shared" si="124"/>
        <v>138.339</v>
      </c>
      <c r="R2007" s="5">
        <f t="shared" si="125"/>
        <v>80.25</v>
      </c>
      <c r="S2007" s="5">
        <f t="shared" si="126"/>
        <v>58.088999999999999</v>
      </c>
      <c r="T2007" s="7">
        <f t="shared" si="127"/>
        <v>0.41990328107041397</v>
      </c>
    </row>
    <row r="2008" spans="1:20" ht="15.6">
      <c r="A2008" s="2">
        <v>1491</v>
      </c>
      <c r="B2008" s="3">
        <v>46294</v>
      </c>
      <c r="C2008" s="17">
        <f>YEAR(SalesDataTable[[#This Row],[Order Date]])</f>
        <v>2026</v>
      </c>
      <c r="D2008" s="19" t="str">
        <f>"Q"&amp;ROUNDUP(MONTH(SalesDataTable[[#This Row],[Order Date]])/3,0)</f>
        <v>Q3</v>
      </c>
      <c r="E2008" s="17">
        <f>MONTH(SalesDataTable[[#This Row],[Order Date]])</f>
        <v>9</v>
      </c>
      <c r="F2008" s="19" t="str">
        <f>TEXT(SalesDataTable[[#This Row],[Order Date]],"MMM")</f>
        <v>Sep</v>
      </c>
      <c r="G2008" s="4" t="s">
        <v>20</v>
      </c>
      <c r="H2008" s="4" t="s">
        <v>33</v>
      </c>
      <c r="I2008" s="4" t="s">
        <v>19</v>
      </c>
      <c r="J2008" s="4" t="s">
        <v>13</v>
      </c>
      <c r="K2008" s="4" t="s">
        <v>34</v>
      </c>
      <c r="L2008" s="4" t="s">
        <v>42</v>
      </c>
      <c r="M2008" s="8">
        <v>2</v>
      </c>
      <c r="N2008" s="5">
        <v>36.1</v>
      </c>
      <c r="O2008" s="6">
        <v>0.05</v>
      </c>
      <c r="P2008" s="5">
        <v>13.71</v>
      </c>
      <c r="Q2008" s="5">
        <f t="shared" si="124"/>
        <v>68.59</v>
      </c>
      <c r="R2008" s="5">
        <f t="shared" si="125"/>
        <v>27.42</v>
      </c>
      <c r="S2008" s="5">
        <f t="shared" si="126"/>
        <v>41.17</v>
      </c>
      <c r="T2008" s="7">
        <f t="shared" si="127"/>
        <v>0.60023327015599937</v>
      </c>
    </row>
    <row r="2009" spans="1:20" ht="15.6">
      <c r="A2009" s="2">
        <v>1548</v>
      </c>
      <c r="B2009" s="3">
        <v>46294</v>
      </c>
      <c r="C2009" s="17">
        <f>YEAR(SalesDataTable[[#This Row],[Order Date]])</f>
        <v>2026</v>
      </c>
      <c r="D2009" s="19" t="str">
        <f>"Q"&amp;ROUNDUP(MONTH(SalesDataTable[[#This Row],[Order Date]])/3,0)</f>
        <v>Q3</v>
      </c>
      <c r="E2009" s="17">
        <f>MONTH(SalesDataTable[[#This Row],[Order Date]])</f>
        <v>9</v>
      </c>
      <c r="F2009" s="19" t="str">
        <f>TEXT(SalesDataTable[[#This Row],[Order Date]],"MMM")</f>
        <v>Sep</v>
      </c>
      <c r="G2009" s="4" t="s">
        <v>0</v>
      </c>
      <c r="H2009" s="4" t="s">
        <v>36</v>
      </c>
      <c r="I2009" s="4" t="s">
        <v>19</v>
      </c>
      <c r="J2009" s="4" t="s">
        <v>3</v>
      </c>
      <c r="K2009" s="4" t="s">
        <v>9</v>
      </c>
      <c r="L2009" s="4" t="s">
        <v>46</v>
      </c>
      <c r="M2009" s="8">
        <v>2</v>
      </c>
      <c r="N2009" s="5">
        <v>73</v>
      </c>
      <c r="O2009" s="6">
        <v>0.05</v>
      </c>
      <c r="P2009" s="5">
        <v>31.41</v>
      </c>
      <c r="Q2009" s="5">
        <f t="shared" si="124"/>
        <v>138.69999999999999</v>
      </c>
      <c r="R2009" s="5">
        <f t="shared" si="125"/>
        <v>62.82</v>
      </c>
      <c r="S2009" s="5">
        <f t="shared" si="126"/>
        <v>75.88</v>
      </c>
      <c r="T2009" s="7">
        <f t="shared" si="127"/>
        <v>0.54708002883922136</v>
      </c>
    </row>
    <row r="2010" spans="1:20" ht="15.6">
      <c r="A2010" s="2">
        <v>2299</v>
      </c>
      <c r="B2010" s="3">
        <v>46294</v>
      </c>
      <c r="C2010" s="17">
        <f>YEAR(SalesDataTable[[#This Row],[Order Date]])</f>
        <v>2026</v>
      </c>
      <c r="D2010" s="19" t="str">
        <f>"Q"&amp;ROUNDUP(MONTH(SalesDataTable[[#This Row],[Order Date]])/3,0)</f>
        <v>Q3</v>
      </c>
      <c r="E2010" s="17">
        <f>MONTH(SalesDataTable[[#This Row],[Order Date]])</f>
        <v>9</v>
      </c>
      <c r="F2010" s="19" t="str">
        <f>TEXT(SalesDataTable[[#This Row],[Order Date]],"MMM")</f>
        <v>Sep</v>
      </c>
      <c r="G2010" s="4" t="s">
        <v>6</v>
      </c>
      <c r="H2010" s="4" t="s">
        <v>41</v>
      </c>
      <c r="I2010" s="4" t="s">
        <v>2</v>
      </c>
      <c r="J2010" s="4" t="s">
        <v>13</v>
      </c>
      <c r="K2010" s="4" t="s">
        <v>14</v>
      </c>
      <c r="L2010" s="4" t="s">
        <v>15</v>
      </c>
      <c r="M2010" s="8">
        <v>2</v>
      </c>
      <c r="N2010" s="5">
        <v>36.93</v>
      </c>
      <c r="O2010" s="6">
        <v>0.1</v>
      </c>
      <c r="P2010" s="5">
        <v>13.4</v>
      </c>
      <c r="Q2010" s="5">
        <f t="shared" si="124"/>
        <v>66.474000000000004</v>
      </c>
      <c r="R2010" s="5">
        <f t="shared" si="125"/>
        <v>26.8</v>
      </c>
      <c r="S2010" s="5">
        <f t="shared" si="126"/>
        <v>39.674000000000007</v>
      </c>
      <c r="T2010" s="7">
        <f t="shared" si="127"/>
        <v>0.59683485272437353</v>
      </c>
    </row>
    <row r="2011" spans="1:20" ht="15.6">
      <c r="A2011" s="2">
        <v>3051</v>
      </c>
      <c r="B2011" s="3">
        <v>46294</v>
      </c>
      <c r="C2011" s="17">
        <f>YEAR(SalesDataTable[[#This Row],[Order Date]])</f>
        <v>2026</v>
      </c>
      <c r="D2011" s="19" t="str">
        <f>"Q"&amp;ROUNDUP(MONTH(SalesDataTable[[#This Row],[Order Date]])/3,0)</f>
        <v>Q3</v>
      </c>
      <c r="E2011" s="17">
        <f>MONTH(SalesDataTable[[#This Row],[Order Date]])</f>
        <v>9</v>
      </c>
      <c r="F2011" s="19" t="str">
        <f>TEXT(SalesDataTable[[#This Row],[Order Date]],"MMM")</f>
        <v>Sep</v>
      </c>
      <c r="G2011" s="4" t="s">
        <v>6</v>
      </c>
      <c r="H2011" s="4" t="s">
        <v>49</v>
      </c>
      <c r="I2011" s="4" t="s">
        <v>2</v>
      </c>
      <c r="J2011" s="4" t="s">
        <v>13</v>
      </c>
      <c r="K2011" s="4" t="s">
        <v>34</v>
      </c>
      <c r="L2011" s="4" t="s">
        <v>45</v>
      </c>
      <c r="M2011" s="8">
        <v>2</v>
      </c>
      <c r="N2011" s="5">
        <v>51.52</v>
      </c>
      <c r="O2011" s="6">
        <v>0</v>
      </c>
      <c r="P2011" s="5">
        <v>21.47</v>
      </c>
      <c r="Q2011" s="5">
        <f t="shared" si="124"/>
        <v>103.04</v>
      </c>
      <c r="R2011" s="5">
        <f t="shared" si="125"/>
        <v>42.94</v>
      </c>
      <c r="S2011" s="5">
        <f t="shared" si="126"/>
        <v>60.100000000000009</v>
      </c>
      <c r="T2011" s="7">
        <f t="shared" si="127"/>
        <v>0.58326863354037273</v>
      </c>
    </row>
    <row r="2012" spans="1:20" ht="15.6">
      <c r="A2012" s="2">
        <v>4018</v>
      </c>
      <c r="B2012" s="3">
        <v>46294</v>
      </c>
      <c r="C2012" s="17">
        <f>YEAR(SalesDataTable[[#This Row],[Order Date]])</f>
        <v>2026</v>
      </c>
      <c r="D2012" s="19" t="str">
        <f>"Q"&amp;ROUNDUP(MONTH(SalesDataTable[[#This Row],[Order Date]])/3,0)</f>
        <v>Q3</v>
      </c>
      <c r="E2012" s="17">
        <f>MONTH(SalesDataTable[[#This Row],[Order Date]])</f>
        <v>9</v>
      </c>
      <c r="F2012" s="19" t="str">
        <f>TEXT(SalesDataTable[[#This Row],[Order Date]],"MMM")</f>
        <v>Sep</v>
      </c>
      <c r="G2012" s="4" t="s">
        <v>6</v>
      </c>
      <c r="H2012" s="4" t="s">
        <v>27</v>
      </c>
      <c r="I2012" s="4" t="s">
        <v>2</v>
      </c>
      <c r="J2012" s="4" t="s">
        <v>13</v>
      </c>
      <c r="K2012" s="4" t="s">
        <v>34</v>
      </c>
      <c r="L2012" s="4" t="s">
        <v>45</v>
      </c>
      <c r="M2012" s="8">
        <v>1</v>
      </c>
      <c r="N2012" s="5">
        <v>50.42</v>
      </c>
      <c r="O2012" s="6">
        <v>0</v>
      </c>
      <c r="P2012" s="5">
        <v>21.68</v>
      </c>
      <c r="Q2012" s="5">
        <f t="shared" si="124"/>
        <v>50.42</v>
      </c>
      <c r="R2012" s="5">
        <f t="shared" si="125"/>
        <v>21.68</v>
      </c>
      <c r="S2012" s="5">
        <f t="shared" si="126"/>
        <v>28.740000000000002</v>
      </c>
      <c r="T2012" s="7">
        <f t="shared" si="127"/>
        <v>0.57001190003966684</v>
      </c>
    </row>
    <row r="2013" spans="1:20" ht="15.6">
      <c r="A2013" s="2">
        <v>4118</v>
      </c>
      <c r="B2013" s="3">
        <v>46294</v>
      </c>
      <c r="C2013" s="17">
        <f>YEAR(SalesDataTable[[#This Row],[Order Date]])</f>
        <v>2026</v>
      </c>
      <c r="D2013" s="19" t="str">
        <f>"Q"&amp;ROUNDUP(MONTH(SalesDataTable[[#This Row],[Order Date]])/3,0)</f>
        <v>Q3</v>
      </c>
      <c r="E2013" s="17">
        <f>MONTH(SalesDataTable[[#This Row],[Order Date]])</f>
        <v>9</v>
      </c>
      <c r="F2013" s="19" t="str">
        <f>TEXT(SalesDataTable[[#This Row],[Order Date]],"MMM")</f>
        <v>Sep</v>
      </c>
      <c r="G2013" s="4" t="s">
        <v>6</v>
      </c>
      <c r="H2013" s="4" t="s">
        <v>49</v>
      </c>
      <c r="I2013" s="4" t="s">
        <v>8</v>
      </c>
      <c r="J2013" s="4" t="s">
        <v>3</v>
      </c>
      <c r="K2013" s="4" t="s">
        <v>9</v>
      </c>
      <c r="L2013" s="4" t="s">
        <v>37</v>
      </c>
      <c r="M2013" s="8">
        <v>10</v>
      </c>
      <c r="N2013" s="5">
        <v>157.79</v>
      </c>
      <c r="O2013" s="6">
        <v>0.1</v>
      </c>
      <c r="P2013" s="5">
        <v>77.900000000000006</v>
      </c>
      <c r="Q2013" s="5">
        <f t="shared" si="124"/>
        <v>1420.11</v>
      </c>
      <c r="R2013" s="5">
        <f t="shared" si="125"/>
        <v>779</v>
      </c>
      <c r="S2013" s="5">
        <f t="shared" si="126"/>
        <v>641.1099999999999</v>
      </c>
      <c r="T2013" s="7">
        <f t="shared" si="127"/>
        <v>0.4514509439409623</v>
      </c>
    </row>
    <row r="2014" spans="1:20" ht="15.6">
      <c r="A2014" s="2">
        <v>4251</v>
      </c>
      <c r="B2014" s="3">
        <v>46294</v>
      </c>
      <c r="C2014" s="17">
        <f>YEAR(SalesDataTable[[#This Row],[Order Date]])</f>
        <v>2026</v>
      </c>
      <c r="D2014" s="19" t="str">
        <f>"Q"&amp;ROUNDUP(MONTH(SalesDataTable[[#This Row],[Order Date]])/3,0)</f>
        <v>Q3</v>
      </c>
      <c r="E2014" s="17">
        <f>MONTH(SalesDataTable[[#This Row],[Order Date]])</f>
        <v>9</v>
      </c>
      <c r="F2014" s="19" t="str">
        <f>TEXT(SalesDataTable[[#This Row],[Order Date]],"MMM")</f>
        <v>Sep</v>
      </c>
      <c r="G2014" s="4" t="s">
        <v>6</v>
      </c>
      <c r="H2014" s="4" t="s">
        <v>41</v>
      </c>
      <c r="I2014" s="4" t="s">
        <v>2</v>
      </c>
      <c r="J2014" s="4" t="s">
        <v>3</v>
      </c>
      <c r="K2014" s="4" t="s">
        <v>4</v>
      </c>
      <c r="L2014" s="4" t="s">
        <v>26</v>
      </c>
      <c r="M2014" s="8">
        <v>1</v>
      </c>
      <c r="N2014" s="5">
        <v>40.409999999999997</v>
      </c>
      <c r="O2014" s="6">
        <v>0.15</v>
      </c>
      <c r="P2014" s="5">
        <v>16.3</v>
      </c>
      <c r="Q2014" s="5">
        <f t="shared" si="124"/>
        <v>34.348499999999994</v>
      </c>
      <c r="R2014" s="5">
        <f t="shared" si="125"/>
        <v>16.3</v>
      </c>
      <c r="S2014" s="5">
        <f t="shared" si="126"/>
        <v>18.048499999999994</v>
      </c>
      <c r="T2014" s="7">
        <f t="shared" si="127"/>
        <v>0.52545234871974023</v>
      </c>
    </row>
    <row r="2015" spans="1:20" ht="15.6">
      <c r="A2015" s="2">
        <v>4557</v>
      </c>
      <c r="B2015" s="3">
        <v>46294</v>
      </c>
      <c r="C2015" s="17">
        <f>YEAR(SalesDataTable[[#This Row],[Order Date]])</f>
        <v>2026</v>
      </c>
      <c r="D2015" s="19" t="str">
        <f>"Q"&amp;ROUNDUP(MONTH(SalesDataTable[[#This Row],[Order Date]])/3,0)</f>
        <v>Q3</v>
      </c>
      <c r="E2015" s="17">
        <f>MONTH(SalesDataTable[[#This Row],[Order Date]])</f>
        <v>9</v>
      </c>
      <c r="F2015" s="19" t="str">
        <f>TEXT(SalesDataTable[[#This Row],[Order Date]],"MMM")</f>
        <v>Sep</v>
      </c>
      <c r="G2015" s="4" t="s">
        <v>20</v>
      </c>
      <c r="H2015" s="4" t="s">
        <v>33</v>
      </c>
      <c r="I2015" s="4" t="s">
        <v>2</v>
      </c>
      <c r="J2015" s="4" t="s">
        <v>13</v>
      </c>
      <c r="K2015" s="4" t="s">
        <v>4</v>
      </c>
      <c r="L2015" s="4" t="s">
        <v>22</v>
      </c>
      <c r="M2015" s="8">
        <v>2</v>
      </c>
      <c r="N2015" s="5">
        <v>50.17</v>
      </c>
      <c r="O2015" s="6">
        <v>0.05</v>
      </c>
      <c r="P2015" s="5">
        <v>22.83</v>
      </c>
      <c r="Q2015" s="5">
        <f t="shared" si="124"/>
        <v>95.322999999999993</v>
      </c>
      <c r="R2015" s="5">
        <f t="shared" si="125"/>
        <v>45.66</v>
      </c>
      <c r="S2015" s="5">
        <f t="shared" si="126"/>
        <v>49.662999999999997</v>
      </c>
      <c r="T2015" s="7">
        <f t="shared" si="127"/>
        <v>0.52099703114673268</v>
      </c>
    </row>
    <row r="2016" spans="1:20" ht="15.6">
      <c r="A2016" s="2">
        <v>4811</v>
      </c>
      <c r="B2016" s="3">
        <v>46294</v>
      </c>
      <c r="C2016" s="17">
        <f>YEAR(SalesDataTable[[#This Row],[Order Date]])</f>
        <v>2026</v>
      </c>
      <c r="D2016" s="19" t="str">
        <f>"Q"&amp;ROUNDUP(MONTH(SalesDataTable[[#This Row],[Order Date]])/3,0)</f>
        <v>Q3</v>
      </c>
      <c r="E2016" s="17">
        <f>MONTH(SalesDataTable[[#This Row],[Order Date]])</f>
        <v>9</v>
      </c>
      <c r="F2016" s="19" t="str">
        <f>TEXT(SalesDataTable[[#This Row],[Order Date]],"MMM")</f>
        <v>Sep</v>
      </c>
      <c r="G2016" s="4" t="s">
        <v>6</v>
      </c>
      <c r="H2016" s="4" t="s">
        <v>49</v>
      </c>
      <c r="I2016" s="4" t="s">
        <v>2</v>
      </c>
      <c r="J2016" s="4" t="s">
        <v>13</v>
      </c>
      <c r="K2016" s="4" t="s">
        <v>9</v>
      </c>
      <c r="L2016" s="4" t="s">
        <v>37</v>
      </c>
      <c r="M2016" s="8">
        <v>1</v>
      </c>
      <c r="N2016" s="5">
        <v>155.55000000000001</v>
      </c>
      <c r="O2016" s="6">
        <v>0.1</v>
      </c>
      <c r="P2016" s="5">
        <v>79.2</v>
      </c>
      <c r="Q2016" s="5">
        <f t="shared" si="124"/>
        <v>139.995</v>
      </c>
      <c r="R2016" s="5">
        <f t="shared" si="125"/>
        <v>79.2</v>
      </c>
      <c r="S2016" s="5">
        <f t="shared" si="126"/>
        <v>60.795000000000002</v>
      </c>
      <c r="T2016" s="7">
        <f t="shared" si="127"/>
        <v>0.43426550948248149</v>
      </c>
    </row>
    <row r="2017" spans="1:20" ht="15.6">
      <c r="A2017" s="2">
        <v>306</v>
      </c>
      <c r="B2017" s="3">
        <v>46295</v>
      </c>
      <c r="C2017" s="17">
        <f>YEAR(SalesDataTable[[#This Row],[Order Date]])</f>
        <v>2026</v>
      </c>
      <c r="D2017" s="19" t="str">
        <f>"Q"&amp;ROUNDUP(MONTH(SalesDataTable[[#This Row],[Order Date]])/3,0)</f>
        <v>Q3</v>
      </c>
      <c r="E2017" s="17">
        <f>MONTH(SalesDataTable[[#This Row],[Order Date]])</f>
        <v>9</v>
      </c>
      <c r="F2017" s="19" t="str">
        <f>TEXT(SalesDataTable[[#This Row],[Order Date]],"MMM")</f>
        <v>Sep</v>
      </c>
      <c r="G2017" s="4" t="s">
        <v>11</v>
      </c>
      <c r="H2017" s="4" t="s">
        <v>39</v>
      </c>
      <c r="I2017" s="4" t="s">
        <v>19</v>
      </c>
      <c r="J2017" s="4" t="s">
        <v>16</v>
      </c>
      <c r="K2017" s="4" t="s">
        <v>4</v>
      </c>
      <c r="L2017" s="4" t="s">
        <v>22</v>
      </c>
      <c r="M2017" s="8">
        <v>1</v>
      </c>
      <c r="N2017" s="5">
        <v>51.81</v>
      </c>
      <c r="O2017" s="6">
        <v>0.1</v>
      </c>
      <c r="P2017" s="5">
        <v>22.65</v>
      </c>
      <c r="Q2017" s="5">
        <f t="shared" si="124"/>
        <v>46.629000000000005</v>
      </c>
      <c r="R2017" s="5">
        <f t="shared" si="125"/>
        <v>22.65</v>
      </c>
      <c r="S2017" s="5">
        <f t="shared" si="126"/>
        <v>23.979000000000006</v>
      </c>
      <c r="T2017" s="7">
        <f t="shared" si="127"/>
        <v>0.51425078813613856</v>
      </c>
    </row>
    <row r="2018" spans="1:20" ht="15.6">
      <c r="A2018" s="2">
        <v>1158</v>
      </c>
      <c r="B2018" s="3">
        <v>46295</v>
      </c>
      <c r="C2018" s="17">
        <f>YEAR(SalesDataTable[[#This Row],[Order Date]])</f>
        <v>2026</v>
      </c>
      <c r="D2018" s="19" t="str">
        <f>"Q"&amp;ROUNDUP(MONTH(SalesDataTable[[#This Row],[Order Date]])/3,0)</f>
        <v>Q3</v>
      </c>
      <c r="E2018" s="17">
        <f>MONTH(SalesDataTable[[#This Row],[Order Date]])</f>
        <v>9</v>
      </c>
      <c r="F2018" s="19" t="str">
        <f>TEXT(SalesDataTable[[#This Row],[Order Date]],"MMM")</f>
        <v>Sep</v>
      </c>
      <c r="G2018" s="4" t="s">
        <v>0</v>
      </c>
      <c r="H2018" s="4" t="s">
        <v>36</v>
      </c>
      <c r="I2018" s="4" t="s">
        <v>19</v>
      </c>
      <c r="J2018" s="4" t="s">
        <v>3</v>
      </c>
      <c r="K2018" s="4" t="s">
        <v>34</v>
      </c>
      <c r="L2018" s="4" t="s">
        <v>35</v>
      </c>
      <c r="M2018" s="8">
        <v>1</v>
      </c>
      <c r="N2018" s="5">
        <v>40.61</v>
      </c>
      <c r="O2018" s="6">
        <v>0.1</v>
      </c>
      <c r="P2018" s="5">
        <v>14.28</v>
      </c>
      <c r="Q2018" s="5">
        <f t="shared" si="124"/>
        <v>36.548999999999999</v>
      </c>
      <c r="R2018" s="5">
        <f t="shared" si="125"/>
        <v>14.28</v>
      </c>
      <c r="S2018" s="5">
        <f t="shared" si="126"/>
        <v>22.268999999999998</v>
      </c>
      <c r="T2018" s="7">
        <f t="shared" si="127"/>
        <v>0.60929163588607071</v>
      </c>
    </row>
    <row r="2019" spans="1:20" ht="15.6">
      <c r="A2019" s="2">
        <v>1639</v>
      </c>
      <c r="B2019" s="3">
        <v>46295</v>
      </c>
      <c r="C2019" s="17">
        <f>YEAR(SalesDataTable[[#This Row],[Order Date]])</f>
        <v>2026</v>
      </c>
      <c r="D2019" s="19" t="str">
        <f>"Q"&amp;ROUNDUP(MONTH(SalesDataTable[[#This Row],[Order Date]])/3,0)</f>
        <v>Q3</v>
      </c>
      <c r="E2019" s="17">
        <f>MONTH(SalesDataTable[[#This Row],[Order Date]])</f>
        <v>9</v>
      </c>
      <c r="F2019" s="19" t="str">
        <f>TEXT(SalesDataTable[[#This Row],[Order Date]],"MMM")</f>
        <v>Sep</v>
      </c>
      <c r="G2019" s="4" t="s">
        <v>11</v>
      </c>
      <c r="H2019" s="4" t="s">
        <v>12</v>
      </c>
      <c r="I2019" s="4" t="s">
        <v>19</v>
      </c>
      <c r="J2019" s="4" t="s">
        <v>16</v>
      </c>
      <c r="K2019" s="4" t="s">
        <v>9</v>
      </c>
      <c r="L2019" s="4" t="s">
        <v>17</v>
      </c>
      <c r="M2019" s="8">
        <v>1</v>
      </c>
      <c r="N2019" s="5">
        <v>140.78</v>
      </c>
      <c r="O2019" s="6">
        <v>0.05</v>
      </c>
      <c r="P2019" s="5">
        <v>80.8</v>
      </c>
      <c r="Q2019" s="5">
        <f t="shared" si="124"/>
        <v>133.74099999999999</v>
      </c>
      <c r="R2019" s="5">
        <f t="shared" si="125"/>
        <v>80.8</v>
      </c>
      <c r="S2019" s="5">
        <f t="shared" si="126"/>
        <v>52.940999999999988</v>
      </c>
      <c r="T2019" s="7">
        <f t="shared" si="127"/>
        <v>0.39584719719457756</v>
      </c>
    </row>
    <row r="2020" spans="1:20" ht="15.6">
      <c r="A2020" s="2">
        <v>2247</v>
      </c>
      <c r="B2020" s="3">
        <v>46295</v>
      </c>
      <c r="C2020" s="17">
        <f>YEAR(SalesDataTable[[#This Row],[Order Date]])</f>
        <v>2026</v>
      </c>
      <c r="D2020" s="19" t="str">
        <f>"Q"&amp;ROUNDUP(MONTH(SalesDataTable[[#This Row],[Order Date]])/3,0)</f>
        <v>Q3</v>
      </c>
      <c r="E2020" s="17">
        <f>MONTH(SalesDataTable[[#This Row],[Order Date]])</f>
        <v>9</v>
      </c>
      <c r="F2020" s="19" t="str">
        <f>TEXT(SalesDataTable[[#This Row],[Order Date]],"MMM")</f>
        <v>Sep</v>
      </c>
      <c r="G2020" s="4" t="s">
        <v>6</v>
      </c>
      <c r="H2020" s="4" t="s">
        <v>27</v>
      </c>
      <c r="I2020" s="4" t="s">
        <v>19</v>
      </c>
      <c r="J2020" s="4" t="s">
        <v>16</v>
      </c>
      <c r="K2020" s="4" t="s">
        <v>14</v>
      </c>
      <c r="L2020" s="4" t="s">
        <v>48</v>
      </c>
      <c r="M2020" s="8">
        <v>1</v>
      </c>
      <c r="N2020" s="5">
        <v>163.13999999999999</v>
      </c>
      <c r="O2020" s="6">
        <v>0</v>
      </c>
      <c r="P2020" s="5">
        <v>87.53</v>
      </c>
      <c r="Q2020" s="5">
        <f t="shared" si="124"/>
        <v>163.13999999999999</v>
      </c>
      <c r="R2020" s="5">
        <f t="shared" si="125"/>
        <v>87.53</v>
      </c>
      <c r="S2020" s="5">
        <f t="shared" si="126"/>
        <v>75.609999999999985</v>
      </c>
      <c r="T2020" s="7">
        <f t="shared" si="127"/>
        <v>0.4634669608924849</v>
      </c>
    </row>
    <row r="2021" spans="1:20" ht="15.6">
      <c r="A2021" s="2">
        <v>3119</v>
      </c>
      <c r="B2021" s="3">
        <v>46295</v>
      </c>
      <c r="C2021" s="17">
        <f>YEAR(SalesDataTable[[#This Row],[Order Date]])</f>
        <v>2026</v>
      </c>
      <c r="D2021" s="19" t="str">
        <f>"Q"&amp;ROUNDUP(MONTH(SalesDataTable[[#This Row],[Order Date]])/3,0)</f>
        <v>Q3</v>
      </c>
      <c r="E2021" s="17">
        <f>MONTH(SalesDataTable[[#This Row],[Order Date]])</f>
        <v>9</v>
      </c>
      <c r="F2021" s="19" t="str">
        <f>TEXT(SalesDataTable[[#This Row],[Order Date]],"MMM")</f>
        <v>Sep</v>
      </c>
      <c r="G2021" s="4" t="s">
        <v>20</v>
      </c>
      <c r="H2021" s="4" t="s">
        <v>21</v>
      </c>
      <c r="I2021" s="4" t="s">
        <v>19</v>
      </c>
      <c r="J2021" s="4" t="s">
        <v>3</v>
      </c>
      <c r="K2021" s="4" t="s">
        <v>9</v>
      </c>
      <c r="L2021" s="4" t="s">
        <v>46</v>
      </c>
      <c r="M2021" s="8">
        <v>1</v>
      </c>
      <c r="N2021" s="5">
        <v>70.91</v>
      </c>
      <c r="O2021" s="6">
        <v>0</v>
      </c>
      <c r="P2021" s="5">
        <v>31.73</v>
      </c>
      <c r="Q2021" s="5">
        <f t="shared" si="124"/>
        <v>70.91</v>
      </c>
      <c r="R2021" s="5">
        <f t="shared" si="125"/>
        <v>31.73</v>
      </c>
      <c r="S2021" s="5">
        <f t="shared" si="126"/>
        <v>39.179999999999993</v>
      </c>
      <c r="T2021" s="7">
        <f t="shared" si="127"/>
        <v>0.55253137780284856</v>
      </c>
    </row>
    <row r="2022" spans="1:20" ht="15.6">
      <c r="A2022" s="2">
        <v>3267</v>
      </c>
      <c r="B2022" s="3">
        <v>46295</v>
      </c>
      <c r="C2022" s="17">
        <f>YEAR(SalesDataTable[[#This Row],[Order Date]])</f>
        <v>2026</v>
      </c>
      <c r="D2022" s="19" t="str">
        <f>"Q"&amp;ROUNDUP(MONTH(SalesDataTable[[#This Row],[Order Date]])/3,0)</f>
        <v>Q3</v>
      </c>
      <c r="E2022" s="17">
        <f>MONTH(SalesDataTable[[#This Row],[Order Date]])</f>
        <v>9</v>
      </c>
      <c r="F2022" s="19" t="str">
        <f>TEXT(SalesDataTable[[#This Row],[Order Date]],"MMM")</f>
        <v>Sep</v>
      </c>
      <c r="G2022" s="4" t="s">
        <v>20</v>
      </c>
      <c r="H2022" s="4" t="s">
        <v>47</v>
      </c>
      <c r="I2022" s="4" t="s">
        <v>28</v>
      </c>
      <c r="J2022" s="4" t="s">
        <v>3</v>
      </c>
      <c r="K2022" s="4" t="s">
        <v>4</v>
      </c>
      <c r="L2022" s="4" t="s">
        <v>5</v>
      </c>
      <c r="M2022" s="8">
        <v>2</v>
      </c>
      <c r="N2022" s="5">
        <v>81.99</v>
      </c>
      <c r="O2022" s="6">
        <v>0</v>
      </c>
      <c r="P2022" s="5">
        <v>43.95</v>
      </c>
      <c r="Q2022" s="5">
        <f t="shared" si="124"/>
        <v>163.98</v>
      </c>
      <c r="R2022" s="5">
        <f t="shared" si="125"/>
        <v>87.9</v>
      </c>
      <c r="S2022" s="5">
        <f t="shared" si="126"/>
        <v>76.079999999999984</v>
      </c>
      <c r="T2022" s="7">
        <f t="shared" si="127"/>
        <v>0.46395901939260881</v>
      </c>
    </row>
    <row r="2023" spans="1:20" ht="15.6">
      <c r="A2023" s="2">
        <v>3382</v>
      </c>
      <c r="B2023" s="3">
        <v>46295</v>
      </c>
      <c r="C2023" s="17">
        <f>YEAR(SalesDataTable[[#This Row],[Order Date]])</f>
        <v>2026</v>
      </c>
      <c r="D2023" s="19" t="str">
        <f>"Q"&amp;ROUNDUP(MONTH(SalesDataTable[[#This Row],[Order Date]])/3,0)</f>
        <v>Q3</v>
      </c>
      <c r="E2023" s="17">
        <f>MONTH(SalesDataTable[[#This Row],[Order Date]])</f>
        <v>9</v>
      </c>
      <c r="F2023" s="19" t="str">
        <f>TEXT(SalesDataTable[[#This Row],[Order Date]],"MMM")</f>
        <v>Sep</v>
      </c>
      <c r="G2023" s="4" t="s">
        <v>20</v>
      </c>
      <c r="H2023" s="4" t="s">
        <v>21</v>
      </c>
      <c r="I2023" s="4" t="s">
        <v>28</v>
      </c>
      <c r="J2023" s="4" t="s">
        <v>13</v>
      </c>
      <c r="K2023" s="4" t="s">
        <v>4</v>
      </c>
      <c r="L2023" s="4" t="s">
        <v>5</v>
      </c>
      <c r="M2023" s="8">
        <v>2</v>
      </c>
      <c r="N2023" s="5">
        <v>81.13</v>
      </c>
      <c r="O2023" s="6">
        <v>0</v>
      </c>
      <c r="P2023" s="5">
        <v>43.7</v>
      </c>
      <c r="Q2023" s="5">
        <f t="shared" si="124"/>
        <v>162.26</v>
      </c>
      <c r="R2023" s="5">
        <f t="shared" si="125"/>
        <v>87.4</v>
      </c>
      <c r="S2023" s="5">
        <f t="shared" si="126"/>
        <v>74.859999999999985</v>
      </c>
      <c r="T2023" s="7">
        <f t="shared" si="127"/>
        <v>0.46135831381733017</v>
      </c>
    </row>
    <row r="2024" spans="1:20" ht="15.6">
      <c r="A2024" s="2">
        <v>3814</v>
      </c>
      <c r="B2024" s="3">
        <v>46295</v>
      </c>
      <c r="C2024" s="17">
        <f>YEAR(SalesDataTable[[#This Row],[Order Date]])</f>
        <v>2026</v>
      </c>
      <c r="D2024" s="19" t="str">
        <f>"Q"&amp;ROUNDUP(MONTH(SalesDataTable[[#This Row],[Order Date]])/3,0)</f>
        <v>Q3</v>
      </c>
      <c r="E2024" s="17">
        <f>MONTH(SalesDataTable[[#This Row],[Order Date]])</f>
        <v>9</v>
      </c>
      <c r="F2024" s="19" t="str">
        <f>TEXT(SalesDataTable[[#This Row],[Order Date]],"MMM")</f>
        <v>Sep</v>
      </c>
      <c r="G2024" s="4" t="s">
        <v>6</v>
      </c>
      <c r="H2024" s="4" t="s">
        <v>43</v>
      </c>
      <c r="I2024" s="4" t="s">
        <v>8</v>
      </c>
      <c r="J2024" s="4" t="s">
        <v>3</v>
      </c>
      <c r="K2024" s="4" t="s">
        <v>9</v>
      </c>
      <c r="L2024" s="4" t="s">
        <v>17</v>
      </c>
      <c r="M2024" s="8">
        <v>5</v>
      </c>
      <c r="N2024" s="5">
        <v>141.08000000000001</v>
      </c>
      <c r="O2024" s="6">
        <v>0.05</v>
      </c>
      <c r="P2024" s="5">
        <v>78.23</v>
      </c>
      <c r="Q2024" s="5">
        <f t="shared" si="124"/>
        <v>670.13000000000011</v>
      </c>
      <c r="R2024" s="5">
        <f t="shared" si="125"/>
        <v>391.15000000000003</v>
      </c>
      <c r="S2024" s="5">
        <f t="shared" si="126"/>
        <v>278.98000000000008</v>
      </c>
      <c r="T2024" s="7">
        <f t="shared" si="127"/>
        <v>0.4163072836613792</v>
      </c>
    </row>
    <row r="2025" spans="1:20" ht="15.6">
      <c r="A2025" s="2">
        <v>3818</v>
      </c>
      <c r="B2025" s="3">
        <v>46295</v>
      </c>
      <c r="C2025" s="17">
        <f>YEAR(SalesDataTable[[#This Row],[Order Date]])</f>
        <v>2026</v>
      </c>
      <c r="D2025" s="19" t="str">
        <f>"Q"&amp;ROUNDUP(MONTH(SalesDataTable[[#This Row],[Order Date]])/3,0)</f>
        <v>Q3</v>
      </c>
      <c r="E2025" s="17">
        <f>MONTH(SalesDataTable[[#This Row],[Order Date]])</f>
        <v>9</v>
      </c>
      <c r="F2025" s="19" t="str">
        <f>TEXT(SalesDataTable[[#This Row],[Order Date]],"MMM")</f>
        <v>Sep</v>
      </c>
      <c r="G2025" s="4" t="s">
        <v>0</v>
      </c>
      <c r="H2025" s="4" t="s">
        <v>50</v>
      </c>
      <c r="I2025" s="4" t="s">
        <v>2</v>
      </c>
      <c r="J2025" s="4" t="s">
        <v>3</v>
      </c>
      <c r="K2025" s="4" t="s">
        <v>14</v>
      </c>
      <c r="L2025" s="4" t="s">
        <v>15</v>
      </c>
      <c r="M2025" s="8">
        <v>5</v>
      </c>
      <c r="N2025" s="5">
        <v>36.18</v>
      </c>
      <c r="O2025" s="6">
        <v>0</v>
      </c>
      <c r="P2025" s="5">
        <v>13.66</v>
      </c>
      <c r="Q2025" s="5">
        <f t="shared" si="124"/>
        <v>180.9</v>
      </c>
      <c r="R2025" s="5">
        <f t="shared" si="125"/>
        <v>68.3</v>
      </c>
      <c r="S2025" s="5">
        <f t="shared" si="126"/>
        <v>112.60000000000001</v>
      </c>
      <c r="T2025" s="7">
        <f t="shared" si="127"/>
        <v>0.62244333886124936</v>
      </c>
    </row>
    <row r="2026" spans="1:20" ht="15.6">
      <c r="A2026" s="2">
        <v>4347</v>
      </c>
      <c r="B2026" s="3">
        <v>46295</v>
      </c>
      <c r="C2026" s="17">
        <f>YEAR(SalesDataTable[[#This Row],[Order Date]])</f>
        <v>2026</v>
      </c>
      <c r="D2026" s="19" t="str">
        <f>"Q"&amp;ROUNDUP(MONTH(SalesDataTable[[#This Row],[Order Date]])/3,0)</f>
        <v>Q3</v>
      </c>
      <c r="E2026" s="17">
        <f>MONTH(SalesDataTable[[#This Row],[Order Date]])</f>
        <v>9</v>
      </c>
      <c r="F2026" s="19" t="str">
        <f>TEXT(SalesDataTable[[#This Row],[Order Date]],"MMM")</f>
        <v>Sep</v>
      </c>
      <c r="G2026" s="4" t="s">
        <v>20</v>
      </c>
      <c r="H2026" s="4" t="s">
        <v>47</v>
      </c>
      <c r="I2026" s="4" t="s">
        <v>28</v>
      </c>
      <c r="J2026" s="4" t="s">
        <v>13</v>
      </c>
      <c r="K2026" s="4" t="s">
        <v>4</v>
      </c>
      <c r="L2026" s="4" t="s">
        <v>5</v>
      </c>
      <c r="M2026" s="8">
        <v>1</v>
      </c>
      <c r="N2026" s="5">
        <v>81.06</v>
      </c>
      <c r="O2026" s="6">
        <v>0.05</v>
      </c>
      <c r="P2026" s="5">
        <v>43.54</v>
      </c>
      <c r="Q2026" s="5">
        <f t="shared" si="124"/>
        <v>77.007000000000005</v>
      </c>
      <c r="R2026" s="5">
        <f t="shared" si="125"/>
        <v>43.54</v>
      </c>
      <c r="S2026" s="5">
        <f t="shared" si="126"/>
        <v>33.467000000000006</v>
      </c>
      <c r="T2026" s="7">
        <f t="shared" si="127"/>
        <v>0.434596854831379</v>
      </c>
    </row>
    <row r="2027" spans="1:20" ht="15.6">
      <c r="A2027" s="2">
        <v>4646</v>
      </c>
      <c r="B2027" s="3">
        <v>46295</v>
      </c>
      <c r="C2027" s="17">
        <f>YEAR(SalesDataTable[[#This Row],[Order Date]])</f>
        <v>2026</v>
      </c>
      <c r="D2027" s="19" t="str">
        <f>"Q"&amp;ROUNDUP(MONTH(SalesDataTable[[#This Row],[Order Date]])/3,0)</f>
        <v>Q3</v>
      </c>
      <c r="E2027" s="17">
        <f>MONTH(SalesDataTable[[#This Row],[Order Date]])</f>
        <v>9</v>
      </c>
      <c r="F2027" s="19" t="str">
        <f>TEXT(SalesDataTable[[#This Row],[Order Date]],"MMM")</f>
        <v>Sep</v>
      </c>
      <c r="G2027" s="4" t="s">
        <v>11</v>
      </c>
      <c r="H2027" s="4" t="s">
        <v>18</v>
      </c>
      <c r="I2027" s="4" t="s">
        <v>2</v>
      </c>
      <c r="J2027" s="4" t="s">
        <v>16</v>
      </c>
      <c r="K2027" s="4" t="s">
        <v>34</v>
      </c>
      <c r="L2027" s="4" t="s">
        <v>45</v>
      </c>
      <c r="M2027" s="8">
        <v>1</v>
      </c>
      <c r="N2027" s="5">
        <v>49.51</v>
      </c>
      <c r="O2027" s="6">
        <v>0.15</v>
      </c>
      <c r="P2027" s="5">
        <v>21.4</v>
      </c>
      <c r="Q2027" s="5">
        <f t="shared" si="124"/>
        <v>42.083499999999994</v>
      </c>
      <c r="R2027" s="5">
        <f t="shared" si="125"/>
        <v>21.4</v>
      </c>
      <c r="S2027" s="5">
        <f t="shared" si="126"/>
        <v>20.683499999999995</v>
      </c>
      <c r="T2027" s="7">
        <f t="shared" si="127"/>
        <v>0.49148716242707946</v>
      </c>
    </row>
    <row r="2028" spans="1:20" ht="15.6">
      <c r="A2028" s="2">
        <v>5102</v>
      </c>
      <c r="B2028" s="3">
        <v>46295</v>
      </c>
      <c r="C2028" s="17">
        <f>YEAR(SalesDataTable[[#This Row],[Order Date]])</f>
        <v>2026</v>
      </c>
      <c r="D2028" s="19" t="str">
        <f>"Q"&amp;ROUNDUP(MONTH(SalesDataTable[[#This Row],[Order Date]])/3,0)</f>
        <v>Q3</v>
      </c>
      <c r="E2028" s="17">
        <f>MONTH(SalesDataTable[[#This Row],[Order Date]])</f>
        <v>9</v>
      </c>
      <c r="F2028" s="19" t="str">
        <f>TEXT(SalesDataTable[[#This Row],[Order Date]],"MMM")</f>
        <v>Sep</v>
      </c>
      <c r="G2028" s="4" t="s">
        <v>6</v>
      </c>
      <c r="H2028" s="4" t="s">
        <v>49</v>
      </c>
      <c r="I2028" s="4" t="s">
        <v>2</v>
      </c>
      <c r="J2028" s="4" t="s">
        <v>13</v>
      </c>
      <c r="K2028" s="4" t="s">
        <v>23</v>
      </c>
      <c r="L2028" s="4" t="s">
        <v>29</v>
      </c>
      <c r="M2028" s="8">
        <v>1</v>
      </c>
      <c r="N2028" s="5">
        <v>196.74</v>
      </c>
      <c r="O2028" s="6">
        <v>0.15</v>
      </c>
      <c r="P2028" s="5">
        <v>102.01</v>
      </c>
      <c r="Q2028" s="5">
        <f t="shared" si="124"/>
        <v>167.22900000000001</v>
      </c>
      <c r="R2028" s="5">
        <f t="shared" si="125"/>
        <v>102.01</v>
      </c>
      <c r="S2028" s="5">
        <f t="shared" si="126"/>
        <v>65.219000000000008</v>
      </c>
      <c r="T2028" s="7">
        <f t="shared" si="127"/>
        <v>0.38999814625453721</v>
      </c>
    </row>
    <row r="2029" spans="1:20" ht="15.6">
      <c r="A2029" s="2">
        <v>5152</v>
      </c>
      <c r="B2029" s="3">
        <v>46295</v>
      </c>
      <c r="C2029" s="17">
        <f>YEAR(SalesDataTable[[#This Row],[Order Date]])</f>
        <v>2026</v>
      </c>
      <c r="D2029" s="19" t="str">
        <f>"Q"&amp;ROUNDUP(MONTH(SalesDataTable[[#This Row],[Order Date]])/3,0)</f>
        <v>Q3</v>
      </c>
      <c r="E2029" s="17">
        <f>MONTH(SalesDataTable[[#This Row],[Order Date]])</f>
        <v>9</v>
      </c>
      <c r="F2029" s="19" t="str">
        <f>TEXT(SalesDataTable[[#This Row],[Order Date]],"MMM")</f>
        <v>Sep</v>
      </c>
      <c r="G2029" s="4" t="s">
        <v>20</v>
      </c>
      <c r="H2029" s="4" t="s">
        <v>47</v>
      </c>
      <c r="I2029" s="4" t="s">
        <v>2</v>
      </c>
      <c r="J2029" s="4" t="s">
        <v>13</v>
      </c>
      <c r="K2029" s="4" t="s">
        <v>9</v>
      </c>
      <c r="L2029" s="4" t="s">
        <v>10</v>
      </c>
      <c r="M2029" s="8">
        <v>2</v>
      </c>
      <c r="N2029" s="5">
        <v>91.78</v>
      </c>
      <c r="O2029" s="6">
        <v>0.1</v>
      </c>
      <c r="P2029" s="5">
        <v>45.51</v>
      </c>
      <c r="Q2029" s="5">
        <f t="shared" si="124"/>
        <v>165.20400000000001</v>
      </c>
      <c r="R2029" s="5">
        <f t="shared" si="125"/>
        <v>91.02</v>
      </c>
      <c r="S2029" s="5">
        <f t="shared" si="126"/>
        <v>74.184000000000012</v>
      </c>
      <c r="T2029" s="7">
        <f t="shared" si="127"/>
        <v>0.44904481731677204</v>
      </c>
    </row>
    <row r="2030" spans="1:20" ht="15.6">
      <c r="A2030" s="2">
        <v>151</v>
      </c>
      <c r="B2030" s="3">
        <v>46296</v>
      </c>
      <c r="C2030" s="17">
        <f>YEAR(SalesDataTable[[#This Row],[Order Date]])</f>
        <v>2026</v>
      </c>
      <c r="D2030" s="19" t="str">
        <f>"Q"&amp;ROUNDUP(MONTH(SalesDataTable[[#This Row],[Order Date]])/3,0)</f>
        <v>Q4</v>
      </c>
      <c r="E2030" s="17">
        <f>MONTH(SalesDataTable[[#This Row],[Order Date]])</f>
        <v>10</v>
      </c>
      <c r="F2030" s="19" t="str">
        <f>TEXT(SalesDataTable[[#This Row],[Order Date]],"MMM")</f>
        <v>Oct</v>
      </c>
      <c r="G2030" s="4" t="s">
        <v>11</v>
      </c>
      <c r="H2030" s="4" t="s">
        <v>39</v>
      </c>
      <c r="I2030" s="4" t="s">
        <v>2</v>
      </c>
      <c r="J2030" s="4" t="s">
        <v>13</v>
      </c>
      <c r="K2030" s="4" t="s">
        <v>9</v>
      </c>
      <c r="L2030" s="4" t="s">
        <v>17</v>
      </c>
      <c r="M2030" s="8">
        <v>5</v>
      </c>
      <c r="N2030" s="5">
        <v>146.69</v>
      </c>
      <c r="O2030" s="6">
        <v>0</v>
      </c>
      <c r="P2030" s="5">
        <v>79</v>
      </c>
      <c r="Q2030" s="5">
        <f t="shared" si="124"/>
        <v>733.45</v>
      </c>
      <c r="R2030" s="5">
        <f t="shared" si="125"/>
        <v>395</v>
      </c>
      <c r="S2030" s="5">
        <f t="shared" si="126"/>
        <v>338.45000000000005</v>
      </c>
      <c r="T2030" s="7">
        <f t="shared" si="127"/>
        <v>0.46144931488172342</v>
      </c>
    </row>
    <row r="2031" spans="1:20" ht="15.6">
      <c r="A2031" s="2">
        <v>1292</v>
      </c>
      <c r="B2031" s="3">
        <v>46296</v>
      </c>
      <c r="C2031" s="17">
        <f>YEAR(SalesDataTable[[#This Row],[Order Date]])</f>
        <v>2026</v>
      </c>
      <c r="D2031" s="19" t="str">
        <f>"Q"&amp;ROUNDUP(MONTH(SalesDataTable[[#This Row],[Order Date]])/3,0)</f>
        <v>Q4</v>
      </c>
      <c r="E2031" s="17">
        <f>MONTH(SalesDataTable[[#This Row],[Order Date]])</f>
        <v>10</v>
      </c>
      <c r="F2031" s="19" t="str">
        <f>TEXT(SalesDataTable[[#This Row],[Order Date]],"MMM")</f>
        <v>Oct</v>
      </c>
      <c r="G2031" s="4" t="s">
        <v>0</v>
      </c>
      <c r="H2031" s="4" t="s">
        <v>36</v>
      </c>
      <c r="I2031" s="4" t="s">
        <v>19</v>
      </c>
      <c r="J2031" s="4" t="s">
        <v>13</v>
      </c>
      <c r="K2031" s="4" t="s">
        <v>23</v>
      </c>
      <c r="L2031" s="4" t="s">
        <v>40</v>
      </c>
      <c r="M2031" s="8">
        <v>1</v>
      </c>
      <c r="N2031" s="5">
        <v>79.81</v>
      </c>
      <c r="O2031" s="6">
        <v>0</v>
      </c>
      <c r="P2031" s="5">
        <v>39.08</v>
      </c>
      <c r="Q2031" s="5">
        <f t="shared" si="124"/>
        <v>79.81</v>
      </c>
      <c r="R2031" s="5">
        <f t="shared" si="125"/>
        <v>39.08</v>
      </c>
      <c r="S2031" s="5">
        <f t="shared" si="126"/>
        <v>40.730000000000004</v>
      </c>
      <c r="T2031" s="7">
        <f t="shared" si="127"/>
        <v>0.5103370504949255</v>
      </c>
    </row>
    <row r="2032" spans="1:20" ht="15.6">
      <c r="A2032" s="2">
        <v>1862</v>
      </c>
      <c r="B2032" s="3">
        <v>46296</v>
      </c>
      <c r="C2032" s="17">
        <f>YEAR(SalesDataTable[[#This Row],[Order Date]])</f>
        <v>2026</v>
      </c>
      <c r="D2032" s="19" t="str">
        <f>"Q"&amp;ROUNDUP(MONTH(SalesDataTable[[#This Row],[Order Date]])/3,0)</f>
        <v>Q4</v>
      </c>
      <c r="E2032" s="17">
        <f>MONTH(SalesDataTable[[#This Row],[Order Date]])</f>
        <v>10</v>
      </c>
      <c r="F2032" s="19" t="str">
        <f>TEXT(SalesDataTable[[#This Row],[Order Date]],"MMM")</f>
        <v>Oct</v>
      </c>
      <c r="G2032" s="4" t="s">
        <v>20</v>
      </c>
      <c r="H2032" s="4" t="s">
        <v>33</v>
      </c>
      <c r="I2032" s="4" t="s">
        <v>2</v>
      </c>
      <c r="J2032" s="4" t="s">
        <v>13</v>
      </c>
      <c r="K2032" s="4" t="s">
        <v>23</v>
      </c>
      <c r="L2032" s="4" t="s">
        <v>51</v>
      </c>
      <c r="M2032" s="8">
        <v>5</v>
      </c>
      <c r="N2032" s="5">
        <v>121.63</v>
      </c>
      <c r="O2032" s="6">
        <v>0.05</v>
      </c>
      <c r="P2032" s="5">
        <v>61.7</v>
      </c>
      <c r="Q2032" s="5">
        <f t="shared" si="124"/>
        <v>577.74249999999995</v>
      </c>
      <c r="R2032" s="5">
        <f t="shared" si="125"/>
        <v>308.5</v>
      </c>
      <c r="S2032" s="5">
        <f t="shared" si="126"/>
        <v>269.24249999999995</v>
      </c>
      <c r="T2032" s="7">
        <f t="shared" si="127"/>
        <v>0.46602508903187834</v>
      </c>
    </row>
    <row r="2033" spans="1:20" ht="15.6">
      <c r="A2033" s="2">
        <v>2569</v>
      </c>
      <c r="B2033" s="3">
        <v>46296</v>
      </c>
      <c r="C2033" s="17">
        <f>YEAR(SalesDataTable[[#This Row],[Order Date]])</f>
        <v>2026</v>
      </c>
      <c r="D2033" s="19" t="str">
        <f>"Q"&amp;ROUNDUP(MONTH(SalesDataTable[[#This Row],[Order Date]])/3,0)</f>
        <v>Q4</v>
      </c>
      <c r="E2033" s="17">
        <f>MONTH(SalesDataTable[[#This Row],[Order Date]])</f>
        <v>10</v>
      </c>
      <c r="F2033" s="19" t="str">
        <f>TEXT(SalesDataTable[[#This Row],[Order Date]],"MMM")</f>
        <v>Oct</v>
      </c>
      <c r="G2033" s="4" t="s">
        <v>20</v>
      </c>
      <c r="H2033" s="4" t="s">
        <v>47</v>
      </c>
      <c r="I2033" s="4" t="s">
        <v>8</v>
      </c>
      <c r="J2033" s="4" t="s">
        <v>16</v>
      </c>
      <c r="K2033" s="4" t="s">
        <v>4</v>
      </c>
      <c r="L2033" s="4" t="s">
        <v>22</v>
      </c>
      <c r="M2033" s="8">
        <v>10</v>
      </c>
      <c r="N2033" s="5">
        <v>50.42</v>
      </c>
      <c r="O2033" s="6">
        <v>0.05</v>
      </c>
      <c r="P2033" s="5">
        <v>22.5</v>
      </c>
      <c r="Q2033" s="5">
        <f t="shared" si="124"/>
        <v>478.99</v>
      </c>
      <c r="R2033" s="5">
        <f t="shared" si="125"/>
        <v>225</v>
      </c>
      <c r="S2033" s="5">
        <f t="shared" si="126"/>
        <v>253.99</v>
      </c>
      <c r="T2033" s="7">
        <f t="shared" si="127"/>
        <v>0.53026159210004387</v>
      </c>
    </row>
    <row r="2034" spans="1:20" ht="15.6">
      <c r="A2034" s="2">
        <v>3333</v>
      </c>
      <c r="B2034" s="3">
        <v>46296</v>
      </c>
      <c r="C2034" s="17">
        <f>YEAR(SalesDataTable[[#This Row],[Order Date]])</f>
        <v>2026</v>
      </c>
      <c r="D2034" s="19" t="str">
        <f>"Q"&amp;ROUNDUP(MONTH(SalesDataTable[[#This Row],[Order Date]])/3,0)</f>
        <v>Q4</v>
      </c>
      <c r="E2034" s="17">
        <f>MONTH(SalesDataTable[[#This Row],[Order Date]])</f>
        <v>10</v>
      </c>
      <c r="F2034" s="19" t="str">
        <f>TEXT(SalesDataTable[[#This Row],[Order Date]],"MMM")</f>
        <v>Oct</v>
      </c>
      <c r="G2034" s="4" t="s">
        <v>11</v>
      </c>
      <c r="H2034" s="4" t="s">
        <v>25</v>
      </c>
      <c r="I2034" s="4" t="s">
        <v>2</v>
      </c>
      <c r="J2034" s="4" t="s">
        <v>13</v>
      </c>
      <c r="K2034" s="4" t="s">
        <v>23</v>
      </c>
      <c r="L2034" s="4" t="s">
        <v>40</v>
      </c>
      <c r="M2034" s="8">
        <v>3</v>
      </c>
      <c r="N2034" s="5">
        <v>80.67</v>
      </c>
      <c r="O2034" s="6">
        <v>0</v>
      </c>
      <c r="P2034" s="5">
        <v>39.94</v>
      </c>
      <c r="Q2034" s="5">
        <f t="shared" si="124"/>
        <v>242.01</v>
      </c>
      <c r="R2034" s="5">
        <f t="shared" si="125"/>
        <v>119.82</v>
      </c>
      <c r="S2034" s="5">
        <f t="shared" si="126"/>
        <v>122.19</v>
      </c>
      <c r="T2034" s="7">
        <f t="shared" si="127"/>
        <v>0.50489649188050079</v>
      </c>
    </row>
    <row r="2035" spans="1:20" ht="15.6">
      <c r="A2035" s="2">
        <v>3830</v>
      </c>
      <c r="B2035" s="3">
        <v>46296</v>
      </c>
      <c r="C2035" s="17">
        <f>YEAR(SalesDataTable[[#This Row],[Order Date]])</f>
        <v>2026</v>
      </c>
      <c r="D2035" s="19" t="str">
        <f>"Q"&amp;ROUNDUP(MONTH(SalesDataTable[[#This Row],[Order Date]])/3,0)</f>
        <v>Q4</v>
      </c>
      <c r="E2035" s="17">
        <f>MONTH(SalesDataTable[[#This Row],[Order Date]])</f>
        <v>10</v>
      </c>
      <c r="F2035" s="19" t="str">
        <f>TEXT(SalesDataTable[[#This Row],[Order Date]],"MMM")</f>
        <v>Oct</v>
      </c>
      <c r="G2035" s="4" t="s">
        <v>20</v>
      </c>
      <c r="H2035" s="4" t="s">
        <v>47</v>
      </c>
      <c r="I2035" s="4" t="s">
        <v>2</v>
      </c>
      <c r="J2035" s="4" t="s">
        <v>16</v>
      </c>
      <c r="K2035" s="4" t="s">
        <v>9</v>
      </c>
      <c r="L2035" s="4" t="s">
        <v>37</v>
      </c>
      <c r="M2035" s="8">
        <v>2</v>
      </c>
      <c r="N2035" s="5">
        <v>152.12</v>
      </c>
      <c r="O2035" s="6">
        <v>0</v>
      </c>
      <c r="P2035" s="5">
        <v>79.53</v>
      </c>
      <c r="Q2035" s="5">
        <f t="shared" si="124"/>
        <v>304.24</v>
      </c>
      <c r="R2035" s="5">
        <f t="shared" si="125"/>
        <v>159.06</v>
      </c>
      <c r="S2035" s="5">
        <f t="shared" si="126"/>
        <v>145.18</v>
      </c>
      <c r="T2035" s="7">
        <f t="shared" si="127"/>
        <v>0.47718906126742044</v>
      </c>
    </row>
    <row r="2036" spans="1:20" ht="15.6">
      <c r="A2036" s="2">
        <v>4868</v>
      </c>
      <c r="B2036" s="3">
        <v>46296</v>
      </c>
      <c r="C2036" s="17">
        <f>YEAR(SalesDataTable[[#This Row],[Order Date]])</f>
        <v>2026</v>
      </c>
      <c r="D2036" s="19" t="str">
        <f>"Q"&amp;ROUNDUP(MONTH(SalesDataTable[[#This Row],[Order Date]])/3,0)</f>
        <v>Q4</v>
      </c>
      <c r="E2036" s="17">
        <f>MONTH(SalesDataTable[[#This Row],[Order Date]])</f>
        <v>10</v>
      </c>
      <c r="F2036" s="19" t="str">
        <f>TEXT(SalesDataTable[[#This Row],[Order Date]],"MMM")</f>
        <v>Oct</v>
      </c>
      <c r="G2036" s="4" t="s">
        <v>11</v>
      </c>
      <c r="H2036" s="4" t="s">
        <v>25</v>
      </c>
      <c r="I2036" s="4" t="s">
        <v>8</v>
      </c>
      <c r="J2036" s="4" t="s">
        <v>13</v>
      </c>
      <c r="K2036" s="4" t="s">
        <v>23</v>
      </c>
      <c r="L2036" s="4" t="s">
        <v>40</v>
      </c>
      <c r="M2036" s="8">
        <v>4</v>
      </c>
      <c r="N2036" s="5">
        <v>82.54</v>
      </c>
      <c r="O2036" s="6">
        <v>0.15</v>
      </c>
      <c r="P2036" s="5">
        <v>39.74</v>
      </c>
      <c r="Q2036" s="5">
        <f t="shared" si="124"/>
        <v>280.63600000000002</v>
      </c>
      <c r="R2036" s="5">
        <f t="shared" si="125"/>
        <v>158.96</v>
      </c>
      <c r="S2036" s="5">
        <f t="shared" si="126"/>
        <v>121.67600000000002</v>
      </c>
      <c r="T2036" s="7">
        <f t="shared" si="127"/>
        <v>0.43357231431462823</v>
      </c>
    </row>
    <row r="2037" spans="1:20" ht="15.6">
      <c r="A2037" s="2">
        <v>2250</v>
      </c>
      <c r="B2037" s="3">
        <v>46297</v>
      </c>
      <c r="C2037" s="17">
        <f>YEAR(SalesDataTable[[#This Row],[Order Date]])</f>
        <v>2026</v>
      </c>
      <c r="D2037" s="19" t="str">
        <f>"Q"&amp;ROUNDUP(MONTH(SalesDataTable[[#This Row],[Order Date]])/3,0)</f>
        <v>Q4</v>
      </c>
      <c r="E2037" s="17">
        <f>MONTH(SalesDataTable[[#This Row],[Order Date]])</f>
        <v>10</v>
      </c>
      <c r="F2037" s="19" t="str">
        <f>TEXT(SalesDataTable[[#This Row],[Order Date]],"MMM")</f>
        <v>Oct</v>
      </c>
      <c r="G2037" s="4" t="s">
        <v>20</v>
      </c>
      <c r="H2037" s="4" t="s">
        <v>47</v>
      </c>
      <c r="I2037" s="4" t="s">
        <v>19</v>
      </c>
      <c r="J2037" s="4" t="s">
        <v>3</v>
      </c>
      <c r="K2037" s="4" t="s">
        <v>4</v>
      </c>
      <c r="L2037" s="4" t="s">
        <v>22</v>
      </c>
      <c r="M2037" s="8">
        <v>2</v>
      </c>
      <c r="N2037" s="5">
        <v>50.43</v>
      </c>
      <c r="O2037" s="6">
        <v>0</v>
      </c>
      <c r="P2037" s="5">
        <v>23.04</v>
      </c>
      <c r="Q2037" s="5">
        <f t="shared" si="124"/>
        <v>100.86</v>
      </c>
      <c r="R2037" s="5">
        <f t="shared" si="125"/>
        <v>46.08</v>
      </c>
      <c r="S2037" s="5">
        <f t="shared" si="126"/>
        <v>54.78</v>
      </c>
      <c r="T2037" s="7">
        <f t="shared" si="127"/>
        <v>0.54312908982748365</v>
      </c>
    </row>
    <row r="2038" spans="1:20" ht="15.6">
      <c r="A2038" s="2">
        <v>2516</v>
      </c>
      <c r="B2038" s="3">
        <v>46297</v>
      </c>
      <c r="C2038" s="17">
        <f>YEAR(SalesDataTable[[#This Row],[Order Date]])</f>
        <v>2026</v>
      </c>
      <c r="D2038" s="19" t="str">
        <f>"Q"&amp;ROUNDUP(MONTH(SalesDataTable[[#This Row],[Order Date]])/3,0)</f>
        <v>Q4</v>
      </c>
      <c r="E2038" s="17">
        <f>MONTH(SalesDataTable[[#This Row],[Order Date]])</f>
        <v>10</v>
      </c>
      <c r="F2038" s="19" t="str">
        <f>TEXT(SalesDataTable[[#This Row],[Order Date]],"MMM")</f>
        <v>Oct</v>
      </c>
      <c r="G2038" s="4" t="s">
        <v>11</v>
      </c>
      <c r="H2038" s="4" t="s">
        <v>39</v>
      </c>
      <c r="I2038" s="4" t="s">
        <v>2</v>
      </c>
      <c r="J2038" s="4" t="s">
        <v>13</v>
      </c>
      <c r="K2038" s="4" t="s">
        <v>23</v>
      </c>
      <c r="L2038" s="4" t="s">
        <v>29</v>
      </c>
      <c r="M2038" s="8">
        <v>2</v>
      </c>
      <c r="N2038" s="5">
        <v>198.57</v>
      </c>
      <c r="O2038" s="6">
        <v>0.15</v>
      </c>
      <c r="P2038" s="5">
        <v>101.08</v>
      </c>
      <c r="Q2038" s="5">
        <f t="shared" si="124"/>
        <v>337.56899999999996</v>
      </c>
      <c r="R2038" s="5">
        <f t="shared" si="125"/>
        <v>202.16</v>
      </c>
      <c r="S2038" s="5">
        <f t="shared" si="126"/>
        <v>135.40899999999996</v>
      </c>
      <c r="T2038" s="7">
        <f t="shared" si="127"/>
        <v>0.4011298430839324</v>
      </c>
    </row>
    <row r="2039" spans="1:20" ht="15.6">
      <c r="A2039" s="2">
        <v>809</v>
      </c>
      <c r="B2039" s="3">
        <v>46298</v>
      </c>
      <c r="C2039" s="17">
        <f>YEAR(SalesDataTable[[#This Row],[Order Date]])</f>
        <v>2026</v>
      </c>
      <c r="D2039" s="19" t="str">
        <f>"Q"&amp;ROUNDUP(MONTH(SalesDataTable[[#This Row],[Order Date]])/3,0)</f>
        <v>Q4</v>
      </c>
      <c r="E2039" s="17">
        <f>MONTH(SalesDataTable[[#This Row],[Order Date]])</f>
        <v>10</v>
      </c>
      <c r="F2039" s="19" t="str">
        <f>TEXT(SalesDataTable[[#This Row],[Order Date]],"MMM")</f>
        <v>Oct</v>
      </c>
      <c r="G2039" s="4" t="s">
        <v>20</v>
      </c>
      <c r="H2039" s="4" t="s">
        <v>33</v>
      </c>
      <c r="I2039" s="4" t="s">
        <v>2</v>
      </c>
      <c r="J2039" s="4" t="s">
        <v>13</v>
      </c>
      <c r="K2039" s="4" t="s">
        <v>34</v>
      </c>
      <c r="L2039" s="4" t="s">
        <v>35</v>
      </c>
      <c r="M2039" s="8">
        <v>2</v>
      </c>
      <c r="N2039" s="5">
        <v>41.06</v>
      </c>
      <c r="O2039" s="6">
        <v>0.05</v>
      </c>
      <c r="P2039" s="5">
        <v>14.54</v>
      </c>
      <c r="Q2039" s="5">
        <f t="shared" si="124"/>
        <v>78.013999999999996</v>
      </c>
      <c r="R2039" s="5">
        <f t="shared" si="125"/>
        <v>29.08</v>
      </c>
      <c r="S2039" s="5">
        <f t="shared" si="126"/>
        <v>48.933999999999997</v>
      </c>
      <c r="T2039" s="7">
        <f t="shared" si="127"/>
        <v>0.62724639167328944</v>
      </c>
    </row>
    <row r="2040" spans="1:20" ht="15.6">
      <c r="A2040" s="2">
        <v>1852</v>
      </c>
      <c r="B2040" s="3">
        <v>46298</v>
      </c>
      <c r="C2040" s="17">
        <f>YEAR(SalesDataTable[[#This Row],[Order Date]])</f>
        <v>2026</v>
      </c>
      <c r="D2040" s="19" t="str">
        <f>"Q"&amp;ROUNDUP(MONTH(SalesDataTable[[#This Row],[Order Date]])/3,0)</f>
        <v>Q4</v>
      </c>
      <c r="E2040" s="17">
        <f>MONTH(SalesDataTable[[#This Row],[Order Date]])</f>
        <v>10</v>
      </c>
      <c r="F2040" s="19" t="str">
        <f>TEXT(SalesDataTable[[#This Row],[Order Date]],"MMM")</f>
        <v>Oct</v>
      </c>
      <c r="G2040" s="4" t="s">
        <v>6</v>
      </c>
      <c r="H2040" s="4" t="s">
        <v>43</v>
      </c>
      <c r="I2040" s="4" t="s">
        <v>8</v>
      </c>
      <c r="J2040" s="4" t="s">
        <v>16</v>
      </c>
      <c r="K2040" s="4" t="s">
        <v>14</v>
      </c>
      <c r="L2040" s="4" t="s">
        <v>48</v>
      </c>
      <c r="M2040" s="8">
        <v>4</v>
      </c>
      <c r="N2040" s="5">
        <v>162.19</v>
      </c>
      <c r="O2040" s="6">
        <v>0.15</v>
      </c>
      <c r="P2040" s="5">
        <v>89.81</v>
      </c>
      <c r="Q2040" s="5">
        <f t="shared" si="124"/>
        <v>551.44600000000003</v>
      </c>
      <c r="R2040" s="5">
        <f t="shared" si="125"/>
        <v>359.24</v>
      </c>
      <c r="S2040" s="5">
        <f t="shared" si="126"/>
        <v>192.20600000000002</v>
      </c>
      <c r="T2040" s="7">
        <f t="shared" si="127"/>
        <v>0.34854908730863948</v>
      </c>
    </row>
    <row r="2041" spans="1:20" ht="15.6">
      <c r="A2041" s="2">
        <v>3627</v>
      </c>
      <c r="B2041" s="3">
        <v>46298</v>
      </c>
      <c r="C2041" s="17">
        <f>YEAR(SalesDataTable[[#This Row],[Order Date]])</f>
        <v>2026</v>
      </c>
      <c r="D2041" s="19" t="str">
        <f>"Q"&amp;ROUNDUP(MONTH(SalesDataTable[[#This Row],[Order Date]])/3,0)</f>
        <v>Q4</v>
      </c>
      <c r="E2041" s="17">
        <f>MONTH(SalesDataTable[[#This Row],[Order Date]])</f>
        <v>10</v>
      </c>
      <c r="F2041" s="19" t="str">
        <f>TEXT(SalesDataTable[[#This Row],[Order Date]],"MMM")</f>
        <v>Oct</v>
      </c>
      <c r="G2041" s="4" t="s">
        <v>20</v>
      </c>
      <c r="H2041" s="4" t="s">
        <v>21</v>
      </c>
      <c r="I2041" s="4" t="s">
        <v>19</v>
      </c>
      <c r="J2041" s="4" t="s">
        <v>13</v>
      </c>
      <c r="K2041" s="4" t="s">
        <v>23</v>
      </c>
      <c r="L2041" s="4" t="s">
        <v>29</v>
      </c>
      <c r="M2041" s="8">
        <v>2</v>
      </c>
      <c r="N2041" s="5">
        <v>192.99</v>
      </c>
      <c r="O2041" s="6">
        <v>0</v>
      </c>
      <c r="P2041" s="5">
        <v>101.73</v>
      </c>
      <c r="Q2041" s="5">
        <f t="shared" si="124"/>
        <v>385.98</v>
      </c>
      <c r="R2041" s="5">
        <f t="shared" si="125"/>
        <v>203.46</v>
      </c>
      <c r="S2041" s="5">
        <f t="shared" si="126"/>
        <v>182.52</v>
      </c>
      <c r="T2041" s="7">
        <f t="shared" si="127"/>
        <v>0.47287424218871443</v>
      </c>
    </row>
    <row r="2042" spans="1:20" ht="15.6">
      <c r="A2042" s="2">
        <v>4135</v>
      </c>
      <c r="B2042" s="3">
        <v>46298</v>
      </c>
      <c r="C2042" s="17">
        <f>YEAR(SalesDataTable[[#This Row],[Order Date]])</f>
        <v>2026</v>
      </c>
      <c r="D2042" s="19" t="str">
        <f>"Q"&amp;ROUNDUP(MONTH(SalesDataTable[[#This Row],[Order Date]])/3,0)</f>
        <v>Q4</v>
      </c>
      <c r="E2042" s="17">
        <f>MONTH(SalesDataTable[[#This Row],[Order Date]])</f>
        <v>10</v>
      </c>
      <c r="F2042" s="19" t="str">
        <f>TEXT(SalesDataTable[[#This Row],[Order Date]],"MMM")</f>
        <v>Oct</v>
      </c>
      <c r="G2042" s="4" t="s">
        <v>0</v>
      </c>
      <c r="H2042" s="4" t="s">
        <v>50</v>
      </c>
      <c r="I2042" s="4" t="s">
        <v>2</v>
      </c>
      <c r="J2042" s="4" t="s">
        <v>13</v>
      </c>
      <c r="K2042" s="4" t="s">
        <v>9</v>
      </c>
      <c r="L2042" s="4" t="s">
        <v>17</v>
      </c>
      <c r="M2042" s="8">
        <v>3</v>
      </c>
      <c r="N2042" s="5">
        <v>142.33000000000001</v>
      </c>
      <c r="O2042" s="6">
        <v>0.1</v>
      </c>
      <c r="P2042" s="5">
        <v>79.19</v>
      </c>
      <c r="Q2042" s="5">
        <f t="shared" si="124"/>
        <v>384.291</v>
      </c>
      <c r="R2042" s="5">
        <f t="shared" si="125"/>
        <v>237.57</v>
      </c>
      <c r="S2042" s="5">
        <f t="shared" si="126"/>
        <v>146.721</v>
      </c>
      <c r="T2042" s="7">
        <f t="shared" si="127"/>
        <v>0.3817966072585619</v>
      </c>
    </row>
    <row r="2043" spans="1:20" ht="15.6">
      <c r="A2043" s="2">
        <v>4138</v>
      </c>
      <c r="B2043" s="3">
        <v>46298</v>
      </c>
      <c r="C2043" s="17">
        <f>YEAR(SalesDataTable[[#This Row],[Order Date]])</f>
        <v>2026</v>
      </c>
      <c r="D2043" s="19" t="str">
        <f>"Q"&amp;ROUNDUP(MONTH(SalesDataTable[[#This Row],[Order Date]])/3,0)</f>
        <v>Q4</v>
      </c>
      <c r="E2043" s="17">
        <f>MONTH(SalesDataTable[[#This Row],[Order Date]])</f>
        <v>10</v>
      </c>
      <c r="F2043" s="19" t="str">
        <f>TEXT(SalesDataTable[[#This Row],[Order Date]],"MMM")</f>
        <v>Oct</v>
      </c>
      <c r="G2043" s="4" t="s">
        <v>6</v>
      </c>
      <c r="H2043" s="4" t="s">
        <v>41</v>
      </c>
      <c r="I2043" s="4" t="s">
        <v>19</v>
      </c>
      <c r="J2043" s="4" t="s">
        <v>16</v>
      </c>
      <c r="K2043" s="4" t="s">
        <v>9</v>
      </c>
      <c r="L2043" s="4" t="s">
        <v>17</v>
      </c>
      <c r="M2043" s="8">
        <v>4</v>
      </c>
      <c r="N2043" s="5">
        <v>143.63</v>
      </c>
      <c r="O2043" s="6">
        <v>0</v>
      </c>
      <c r="P2043" s="5">
        <v>80.510000000000005</v>
      </c>
      <c r="Q2043" s="5">
        <f t="shared" si="124"/>
        <v>574.52</v>
      </c>
      <c r="R2043" s="5">
        <f t="shared" si="125"/>
        <v>322.04000000000002</v>
      </c>
      <c r="S2043" s="5">
        <f t="shared" si="126"/>
        <v>252.47999999999996</v>
      </c>
      <c r="T2043" s="7">
        <f t="shared" si="127"/>
        <v>0.43946250783262542</v>
      </c>
    </row>
    <row r="2044" spans="1:20" ht="15.6">
      <c r="A2044" s="2">
        <v>4286</v>
      </c>
      <c r="B2044" s="3">
        <v>46298</v>
      </c>
      <c r="C2044" s="17">
        <f>YEAR(SalesDataTable[[#This Row],[Order Date]])</f>
        <v>2026</v>
      </c>
      <c r="D2044" s="19" t="str">
        <f>"Q"&amp;ROUNDUP(MONTH(SalesDataTable[[#This Row],[Order Date]])/3,0)</f>
        <v>Q4</v>
      </c>
      <c r="E2044" s="17">
        <f>MONTH(SalesDataTable[[#This Row],[Order Date]])</f>
        <v>10</v>
      </c>
      <c r="F2044" s="19" t="str">
        <f>TEXT(SalesDataTable[[#This Row],[Order Date]],"MMM")</f>
        <v>Oct</v>
      </c>
      <c r="G2044" s="4" t="s">
        <v>6</v>
      </c>
      <c r="H2044" s="4" t="s">
        <v>27</v>
      </c>
      <c r="I2044" s="4" t="s">
        <v>19</v>
      </c>
      <c r="J2044" s="4" t="s">
        <v>3</v>
      </c>
      <c r="K2044" s="4" t="s">
        <v>23</v>
      </c>
      <c r="L2044" s="4" t="s">
        <v>24</v>
      </c>
      <c r="M2044" s="8">
        <v>4</v>
      </c>
      <c r="N2044" s="5">
        <v>341.95</v>
      </c>
      <c r="O2044" s="6">
        <v>0.05</v>
      </c>
      <c r="P2044" s="5">
        <v>199.9</v>
      </c>
      <c r="Q2044" s="5">
        <f t="shared" si="124"/>
        <v>1299.4099999999999</v>
      </c>
      <c r="R2044" s="5">
        <f t="shared" si="125"/>
        <v>799.6</v>
      </c>
      <c r="S2044" s="5">
        <f t="shared" si="126"/>
        <v>499.80999999999983</v>
      </c>
      <c r="T2044" s="7">
        <f t="shared" si="127"/>
        <v>0.38464379987840625</v>
      </c>
    </row>
    <row r="2045" spans="1:20" ht="15.6">
      <c r="A2045" s="2">
        <v>4371</v>
      </c>
      <c r="B2045" s="3">
        <v>46298</v>
      </c>
      <c r="C2045" s="17">
        <f>YEAR(SalesDataTable[[#This Row],[Order Date]])</f>
        <v>2026</v>
      </c>
      <c r="D2045" s="19" t="str">
        <f>"Q"&amp;ROUNDUP(MONTH(SalesDataTable[[#This Row],[Order Date]])/3,0)</f>
        <v>Q4</v>
      </c>
      <c r="E2045" s="17">
        <f>MONTH(SalesDataTable[[#This Row],[Order Date]])</f>
        <v>10</v>
      </c>
      <c r="F2045" s="19" t="str">
        <f>TEXT(SalesDataTable[[#This Row],[Order Date]],"MMM")</f>
        <v>Oct</v>
      </c>
      <c r="G2045" s="4" t="s">
        <v>6</v>
      </c>
      <c r="H2045" s="4" t="s">
        <v>27</v>
      </c>
      <c r="I2045" s="4" t="s">
        <v>2</v>
      </c>
      <c r="J2045" s="4" t="s">
        <v>3</v>
      </c>
      <c r="K2045" s="4" t="s">
        <v>34</v>
      </c>
      <c r="L2045" s="4" t="s">
        <v>38</v>
      </c>
      <c r="M2045" s="8">
        <v>1</v>
      </c>
      <c r="N2045" s="5">
        <v>123.81</v>
      </c>
      <c r="O2045" s="6">
        <v>0</v>
      </c>
      <c r="P2045" s="5">
        <v>68.72</v>
      </c>
      <c r="Q2045" s="5">
        <f t="shared" si="124"/>
        <v>123.81</v>
      </c>
      <c r="R2045" s="5">
        <f t="shared" si="125"/>
        <v>68.72</v>
      </c>
      <c r="S2045" s="5">
        <f t="shared" si="126"/>
        <v>55.09</v>
      </c>
      <c r="T2045" s="7">
        <f t="shared" si="127"/>
        <v>0.44495598093853489</v>
      </c>
    </row>
    <row r="2046" spans="1:20" ht="15.6">
      <c r="A2046" s="2">
        <v>905</v>
      </c>
      <c r="B2046" s="3">
        <v>46299</v>
      </c>
      <c r="C2046" s="17">
        <f>YEAR(SalesDataTable[[#This Row],[Order Date]])</f>
        <v>2026</v>
      </c>
      <c r="D2046" s="19" t="str">
        <f>"Q"&amp;ROUNDUP(MONTH(SalesDataTable[[#This Row],[Order Date]])/3,0)</f>
        <v>Q4</v>
      </c>
      <c r="E2046" s="17">
        <f>MONTH(SalesDataTable[[#This Row],[Order Date]])</f>
        <v>10</v>
      </c>
      <c r="F2046" s="19" t="str">
        <f>TEXT(SalesDataTable[[#This Row],[Order Date]],"MMM")</f>
        <v>Oct</v>
      </c>
      <c r="G2046" s="4" t="s">
        <v>11</v>
      </c>
      <c r="H2046" s="4" t="s">
        <v>18</v>
      </c>
      <c r="I2046" s="4" t="s">
        <v>2</v>
      </c>
      <c r="J2046" s="4" t="s">
        <v>13</v>
      </c>
      <c r="K2046" s="4" t="s">
        <v>9</v>
      </c>
      <c r="L2046" s="4" t="s">
        <v>17</v>
      </c>
      <c r="M2046" s="8">
        <v>1</v>
      </c>
      <c r="N2046" s="5">
        <v>146.1</v>
      </c>
      <c r="O2046" s="6">
        <v>0</v>
      </c>
      <c r="P2046" s="5">
        <v>79.739999999999995</v>
      </c>
      <c r="Q2046" s="5">
        <f t="shared" si="124"/>
        <v>146.1</v>
      </c>
      <c r="R2046" s="5">
        <f t="shared" si="125"/>
        <v>79.739999999999995</v>
      </c>
      <c r="S2046" s="5">
        <f t="shared" si="126"/>
        <v>66.36</v>
      </c>
      <c r="T2046" s="7">
        <f t="shared" si="127"/>
        <v>0.45420944558521564</v>
      </c>
    </row>
    <row r="2047" spans="1:20" ht="15.6">
      <c r="A2047" s="2">
        <v>1415</v>
      </c>
      <c r="B2047" s="3">
        <v>46299</v>
      </c>
      <c r="C2047" s="17">
        <f>YEAR(SalesDataTable[[#This Row],[Order Date]])</f>
        <v>2026</v>
      </c>
      <c r="D2047" s="19" t="str">
        <f>"Q"&amp;ROUNDUP(MONTH(SalesDataTable[[#This Row],[Order Date]])/3,0)</f>
        <v>Q4</v>
      </c>
      <c r="E2047" s="17">
        <f>MONTH(SalesDataTable[[#This Row],[Order Date]])</f>
        <v>10</v>
      </c>
      <c r="F2047" s="19" t="str">
        <f>TEXT(SalesDataTable[[#This Row],[Order Date]],"MMM")</f>
        <v>Oct</v>
      </c>
      <c r="G2047" s="4" t="s">
        <v>6</v>
      </c>
      <c r="H2047" s="4" t="s">
        <v>41</v>
      </c>
      <c r="I2047" s="4" t="s">
        <v>28</v>
      </c>
      <c r="J2047" s="4" t="s">
        <v>3</v>
      </c>
      <c r="K2047" s="4" t="s">
        <v>14</v>
      </c>
      <c r="L2047" s="4" t="s">
        <v>48</v>
      </c>
      <c r="M2047" s="8">
        <v>1</v>
      </c>
      <c r="N2047" s="5">
        <v>161.07</v>
      </c>
      <c r="O2047" s="6">
        <v>0.05</v>
      </c>
      <c r="P2047" s="5">
        <v>89.81</v>
      </c>
      <c r="Q2047" s="5">
        <f t="shared" si="124"/>
        <v>153.01649999999998</v>
      </c>
      <c r="R2047" s="5">
        <f t="shared" si="125"/>
        <v>89.81</v>
      </c>
      <c r="S2047" s="5">
        <f t="shared" si="126"/>
        <v>63.206499999999977</v>
      </c>
      <c r="T2047" s="7">
        <f t="shared" si="127"/>
        <v>0.41306983233834249</v>
      </c>
    </row>
    <row r="2048" spans="1:20" ht="15.6">
      <c r="A2048" s="2">
        <v>2205</v>
      </c>
      <c r="B2048" s="3">
        <v>46299</v>
      </c>
      <c r="C2048" s="17">
        <f>YEAR(SalesDataTable[[#This Row],[Order Date]])</f>
        <v>2026</v>
      </c>
      <c r="D2048" s="19" t="str">
        <f>"Q"&amp;ROUNDUP(MONTH(SalesDataTable[[#This Row],[Order Date]])/3,0)</f>
        <v>Q4</v>
      </c>
      <c r="E2048" s="17">
        <f>MONTH(SalesDataTable[[#This Row],[Order Date]])</f>
        <v>10</v>
      </c>
      <c r="F2048" s="19" t="str">
        <f>TEXT(SalesDataTable[[#This Row],[Order Date]],"MMM")</f>
        <v>Oct</v>
      </c>
      <c r="G2048" s="4" t="s">
        <v>20</v>
      </c>
      <c r="H2048" s="4" t="s">
        <v>47</v>
      </c>
      <c r="I2048" s="4" t="s">
        <v>2</v>
      </c>
      <c r="J2048" s="4" t="s">
        <v>13</v>
      </c>
      <c r="K2048" s="4" t="s">
        <v>9</v>
      </c>
      <c r="L2048" s="4" t="s">
        <v>10</v>
      </c>
      <c r="M2048" s="8">
        <v>5</v>
      </c>
      <c r="N2048" s="5">
        <v>90.12</v>
      </c>
      <c r="O2048" s="6">
        <v>0</v>
      </c>
      <c r="P2048" s="5">
        <v>46.67</v>
      </c>
      <c r="Q2048" s="5">
        <f t="shared" si="124"/>
        <v>450.6</v>
      </c>
      <c r="R2048" s="5">
        <f t="shared" si="125"/>
        <v>233.35000000000002</v>
      </c>
      <c r="S2048" s="5">
        <f t="shared" si="126"/>
        <v>217.25</v>
      </c>
      <c r="T2048" s="7">
        <f t="shared" si="127"/>
        <v>0.48213493120284062</v>
      </c>
    </row>
    <row r="2049" spans="1:20" ht="15.6">
      <c r="A2049" s="2">
        <v>2374</v>
      </c>
      <c r="B2049" s="3">
        <v>46299</v>
      </c>
      <c r="C2049" s="17">
        <f>YEAR(SalesDataTable[[#This Row],[Order Date]])</f>
        <v>2026</v>
      </c>
      <c r="D2049" s="19" t="str">
        <f>"Q"&amp;ROUNDUP(MONTH(SalesDataTable[[#This Row],[Order Date]])/3,0)</f>
        <v>Q4</v>
      </c>
      <c r="E2049" s="17">
        <f>MONTH(SalesDataTable[[#This Row],[Order Date]])</f>
        <v>10</v>
      </c>
      <c r="F2049" s="19" t="str">
        <f>TEXT(SalesDataTable[[#This Row],[Order Date]],"MMM")</f>
        <v>Oct</v>
      </c>
      <c r="G2049" s="4" t="s">
        <v>20</v>
      </c>
      <c r="H2049" s="4" t="s">
        <v>47</v>
      </c>
      <c r="I2049" s="4" t="s">
        <v>28</v>
      </c>
      <c r="J2049" s="4" t="s">
        <v>3</v>
      </c>
      <c r="K2049" s="4" t="s">
        <v>9</v>
      </c>
      <c r="L2049" s="4" t="s">
        <v>46</v>
      </c>
      <c r="M2049" s="8">
        <v>1</v>
      </c>
      <c r="N2049" s="5">
        <v>70.400000000000006</v>
      </c>
      <c r="O2049" s="6">
        <v>0</v>
      </c>
      <c r="P2049" s="5">
        <v>32.43</v>
      </c>
      <c r="Q2049" s="5">
        <f t="shared" si="124"/>
        <v>70.400000000000006</v>
      </c>
      <c r="R2049" s="5">
        <f t="shared" si="125"/>
        <v>32.43</v>
      </c>
      <c r="S2049" s="5">
        <f t="shared" si="126"/>
        <v>37.970000000000006</v>
      </c>
      <c r="T2049" s="7">
        <f t="shared" si="127"/>
        <v>0.53934659090909098</v>
      </c>
    </row>
    <row r="2050" spans="1:20" ht="15.6">
      <c r="A2050" s="2">
        <v>4840</v>
      </c>
      <c r="B2050" s="3">
        <v>46299</v>
      </c>
      <c r="C2050" s="17">
        <f>YEAR(SalesDataTable[[#This Row],[Order Date]])</f>
        <v>2026</v>
      </c>
      <c r="D2050" s="19" t="str">
        <f>"Q"&amp;ROUNDUP(MONTH(SalesDataTable[[#This Row],[Order Date]])/3,0)</f>
        <v>Q4</v>
      </c>
      <c r="E2050" s="17">
        <f>MONTH(SalesDataTable[[#This Row],[Order Date]])</f>
        <v>10</v>
      </c>
      <c r="F2050" s="19" t="str">
        <f>TEXT(SalesDataTable[[#This Row],[Order Date]],"MMM")</f>
        <v>Oct</v>
      </c>
      <c r="G2050" s="4" t="s">
        <v>6</v>
      </c>
      <c r="H2050" s="4" t="s">
        <v>43</v>
      </c>
      <c r="I2050" s="4" t="s">
        <v>8</v>
      </c>
      <c r="J2050" s="4" t="s">
        <v>16</v>
      </c>
      <c r="K2050" s="4" t="s">
        <v>23</v>
      </c>
      <c r="L2050" s="4" t="s">
        <v>29</v>
      </c>
      <c r="M2050" s="8">
        <v>6</v>
      </c>
      <c r="N2050" s="5">
        <v>191.08</v>
      </c>
      <c r="O2050" s="6">
        <v>0.1</v>
      </c>
      <c r="P2050" s="5">
        <v>102.93</v>
      </c>
      <c r="Q2050" s="5">
        <f t="shared" ref="Q2050:Q2113" si="128">M2050*N2050*(1-O2050)</f>
        <v>1031.8320000000001</v>
      </c>
      <c r="R2050" s="5">
        <f t="shared" ref="R2050:R2113" si="129">M2050*P2050</f>
        <v>617.58000000000004</v>
      </c>
      <c r="S2050" s="5">
        <f t="shared" ref="S2050:S2113" si="130">Q2050-R2050</f>
        <v>414.25200000000007</v>
      </c>
      <c r="T2050" s="7">
        <f t="shared" ref="T2050:T2113" si="131">IFERROR(S2050/Q2050,0)</f>
        <v>0.40147233270532412</v>
      </c>
    </row>
    <row r="2051" spans="1:20" ht="15.6">
      <c r="A2051" s="2">
        <v>4984</v>
      </c>
      <c r="B2051" s="3">
        <v>46299</v>
      </c>
      <c r="C2051" s="17">
        <f>YEAR(SalesDataTable[[#This Row],[Order Date]])</f>
        <v>2026</v>
      </c>
      <c r="D2051" s="19" t="str">
        <f>"Q"&amp;ROUNDUP(MONTH(SalesDataTable[[#This Row],[Order Date]])/3,0)</f>
        <v>Q4</v>
      </c>
      <c r="E2051" s="17">
        <f>MONTH(SalesDataTable[[#This Row],[Order Date]])</f>
        <v>10</v>
      </c>
      <c r="F2051" s="19" t="str">
        <f>TEXT(SalesDataTable[[#This Row],[Order Date]],"MMM")</f>
        <v>Oct</v>
      </c>
      <c r="G2051" s="4" t="s">
        <v>11</v>
      </c>
      <c r="H2051" s="4" t="s">
        <v>52</v>
      </c>
      <c r="I2051" s="4" t="s">
        <v>2</v>
      </c>
      <c r="J2051" s="4" t="s">
        <v>3</v>
      </c>
      <c r="K2051" s="4" t="s">
        <v>34</v>
      </c>
      <c r="L2051" s="4" t="s">
        <v>42</v>
      </c>
      <c r="M2051" s="8">
        <v>1</v>
      </c>
      <c r="N2051" s="5">
        <v>36.590000000000003</v>
      </c>
      <c r="O2051" s="6">
        <v>0</v>
      </c>
      <c r="P2051" s="5">
        <v>13.62</v>
      </c>
      <c r="Q2051" s="5">
        <f t="shared" si="128"/>
        <v>36.590000000000003</v>
      </c>
      <c r="R2051" s="5">
        <f t="shared" si="129"/>
        <v>13.62</v>
      </c>
      <c r="S2051" s="5">
        <f t="shared" si="130"/>
        <v>22.970000000000006</v>
      </c>
      <c r="T2051" s="7">
        <f t="shared" si="131"/>
        <v>0.62776714949439749</v>
      </c>
    </row>
    <row r="2052" spans="1:20" ht="15.6">
      <c r="A2052" s="2">
        <v>641</v>
      </c>
      <c r="B2052" s="3">
        <v>46300</v>
      </c>
      <c r="C2052" s="17">
        <f>YEAR(SalesDataTable[[#This Row],[Order Date]])</f>
        <v>2026</v>
      </c>
      <c r="D2052" s="19" t="str">
        <f>"Q"&amp;ROUNDUP(MONTH(SalesDataTable[[#This Row],[Order Date]])/3,0)</f>
        <v>Q4</v>
      </c>
      <c r="E2052" s="17">
        <f>MONTH(SalesDataTable[[#This Row],[Order Date]])</f>
        <v>10</v>
      </c>
      <c r="F2052" s="19" t="str">
        <f>TEXT(SalesDataTable[[#This Row],[Order Date]],"MMM")</f>
        <v>Oct</v>
      </c>
      <c r="G2052" s="4" t="s">
        <v>6</v>
      </c>
      <c r="H2052" s="4" t="s">
        <v>41</v>
      </c>
      <c r="I2052" s="4" t="s">
        <v>19</v>
      </c>
      <c r="J2052" s="4" t="s">
        <v>3</v>
      </c>
      <c r="K2052" s="4" t="s">
        <v>23</v>
      </c>
      <c r="L2052" s="4" t="s">
        <v>51</v>
      </c>
      <c r="M2052" s="8">
        <v>2</v>
      </c>
      <c r="N2052" s="5">
        <v>125.38</v>
      </c>
      <c r="O2052" s="6">
        <v>0.05</v>
      </c>
      <c r="P2052" s="5">
        <v>59.12</v>
      </c>
      <c r="Q2052" s="5">
        <f t="shared" si="128"/>
        <v>238.22199999999998</v>
      </c>
      <c r="R2052" s="5">
        <f t="shared" si="129"/>
        <v>118.24</v>
      </c>
      <c r="S2052" s="5">
        <f t="shared" si="130"/>
        <v>119.98199999999999</v>
      </c>
      <c r="T2052" s="7">
        <f t="shared" si="131"/>
        <v>0.5036562534106841</v>
      </c>
    </row>
    <row r="2053" spans="1:20" ht="15.6">
      <c r="A2053" s="2">
        <v>1358</v>
      </c>
      <c r="B2053" s="3">
        <v>46300</v>
      </c>
      <c r="C2053" s="17">
        <f>YEAR(SalesDataTable[[#This Row],[Order Date]])</f>
        <v>2026</v>
      </c>
      <c r="D2053" s="19" t="str">
        <f>"Q"&amp;ROUNDUP(MONTH(SalesDataTable[[#This Row],[Order Date]])/3,0)</f>
        <v>Q4</v>
      </c>
      <c r="E2053" s="17">
        <f>MONTH(SalesDataTable[[#This Row],[Order Date]])</f>
        <v>10</v>
      </c>
      <c r="F2053" s="19" t="str">
        <f>TEXT(SalesDataTable[[#This Row],[Order Date]],"MMM")</f>
        <v>Oct</v>
      </c>
      <c r="G2053" s="4" t="s">
        <v>0</v>
      </c>
      <c r="H2053" s="4" t="s">
        <v>1</v>
      </c>
      <c r="I2053" s="4" t="s">
        <v>2</v>
      </c>
      <c r="J2053" s="4" t="s">
        <v>13</v>
      </c>
      <c r="K2053" s="4" t="s">
        <v>14</v>
      </c>
      <c r="L2053" s="4" t="s">
        <v>15</v>
      </c>
      <c r="M2053" s="8">
        <v>1</v>
      </c>
      <c r="N2053" s="5">
        <v>35.71</v>
      </c>
      <c r="O2053" s="6">
        <v>0</v>
      </c>
      <c r="P2053" s="5">
        <v>13.3</v>
      </c>
      <c r="Q2053" s="5">
        <f t="shared" si="128"/>
        <v>35.71</v>
      </c>
      <c r="R2053" s="5">
        <f t="shared" si="129"/>
        <v>13.3</v>
      </c>
      <c r="S2053" s="5">
        <f t="shared" si="130"/>
        <v>22.41</v>
      </c>
      <c r="T2053" s="7">
        <f t="shared" si="131"/>
        <v>0.62755530663679637</v>
      </c>
    </row>
    <row r="2054" spans="1:20" ht="15.6">
      <c r="A2054" s="2">
        <v>3904</v>
      </c>
      <c r="B2054" s="3">
        <v>46300</v>
      </c>
      <c r="C2054" s="17">
        <f>YEAR(SalesDataTable[[#This Row],[Order Date]])</f>
        <v>2026</v>
      </c>
      <c r="D2054" s="19" t="str">
        <f>"Q"&amp;ROUNDUP(MONTH(SalesDataTable[[#This Row],[Order Date]])/3,0)</f>
        <v>Q4</v>
      </c>
      <c r="E2054" s="17">
        <f>MONTH(SalesDataTable[[#This Row],[Order Date]])</f>
        <v>10</v>
      </c>
      <c r="F2054" s="19" t="str">
        <f>TEXT(SalesDataTable[[#This Row],[Order Date]],"MMM")</f>
        <v>Oct</v>
      </c>
      <c r="G2054" s="4" t="s">
        <v>6</v>
      </c>
      <c r="H2054" s="4" t="s">
        <v>27</v>
      </c>
      <c r="I2054" s="4" t="s">
        <v>2</v>
      </c>
      <c r="J2054" s="4" t="s">
        <v>3</v>
      </c>
      <c r="K2054" s="4" t="s">
        <v>14</v>
      </c>
      <c r="L2054" s="4" t="s">
        <v>32</v>
      </c>
      <c r="M2054" s="8">
        <v>2</v>
      </c>
      <c r="N2054" s="5">
        <v>46.72</v>
      </c>
      <c r="O2054" s="6">
        <v>0</v>
      </c>
      <c r="P2054" s="5">
        <v>18.39</v>
      </c>
      <c r="Q2054" s="5">
        <f t="shared" si="128"/>
        <v>93.44</v>
      </c>
      <c r="R2054" s="5">
        <f t="shared" si="129"/>
        <v>36.78</v>
      </c>
      <c r="S2054" s="5">
        <f t="shared" si="130"/>
        <v>56.66</v>
      </c>
      <c r="T2054" s="7">
        <f t="shared" si="131"/>
        <v>0.60637842465753422</v>
      </c>
    </row>
    <row r="2055" spans="1:20" ht="15.6">
      <c r="A2055" s="2">
        <v>4336</v>
      </c>
      <c r="B2055" s="3">
        <v>46300</v>
      </c>
      <c r="C2055" s="17">
        <f>YEAR(SalesDataTable[[#This Row],[Order Date]])</f>
        <v>2026</v>
      </c>
      <c r="D2055" s="19" t="str">
        <f>"Q"&amp;ROUNDUP(MONTH(SalesDataTable[[#This Row],[Order Date]])/3,0)</f>
        <v>Q4</v>
      </c>
      <c r="E2055" s="17">
        <f>MONTH(SalesDataTable[[#This Row],[Order Date]])</f>
        <v>10</v>
      </c>
      <c r="F2055" s="19" t="str">
        <f>TEXT(SalesDataTable[[#This Row],[Order Date]],"MMM")</f>
        <v>Oct</v>
      </c>
      <c r="G2055" s="4" t="s">
        <v>0</v>
      </c>
      <c r="H2055" s="4" t="s">
        <v>50</v>
      </c>
      <c r="I2055" s="4" t="s">
        <v>28</v>
      </c>
      <c r="J2055" s="4" t="s">
        <v>3</v>
      </c>
      <c r="K2055" s="4" t="s">
        <v>9</v>
      </c>
      <c r="L2055" s="4" t="s">
        <v>17</v>
      </c>
      <c r="M2055" s="8">
        <v>1</v>
      </c>
      <c r="N2055" s="5">
        <v>143.16999999999999</v>
      </c>
      <c r="O2055" s="6">
        <v>0.05</v>
      </c>
      <c r="P2055" s="5">
        <v>81.290000000000006</v>
      </c>
      <c r="Q2055" s="5">
        <f t="shared" si="128"/>
        <v>136.01149999999998</v>
      </c>
      <c r="R2055" s="5">
        <f t="shared" si="129"/>
        <v>81.290000000000006</v>
      </c>
      <c r="S2055" s="5">
        <f t="shared" si="130"/>
        <v>54.721499999999978</v>
      </c>
      <c r="T2055" s="7">
        <f t="shared" si="131"/>
        <v>0.40232995004098904</v>
      </c>
    </row>
    <row r="2056" spans="1:20" ht="15.6">
      <c r="A2056" s="2">
        <v>4705</v>
      </c>
      <c r="B2056" s="3">
        <v>46300</v>
      </c>
      <c r="C2056" s="17">
        <f>YEAR(SalesDataTable[[#This Row],[Order Date]])</f>
        <v>2026</v>
      </c>
      <c r="D2056" s="19" t="str">
        <f>"Q"&amp;ROUNDUP(MONTH(SalesDataTable[[#This Row],[Order Date]])/3,0)</f>
        <v>Q4</v>
      </c>
      <c r="E2056" s="17">
        <f>MONTH(SalesDataTable[[#This Row],[Order Date]])</f>
        <v>10</v>
      </c>
      <c r="F2056" s="19" t="str">
        <f>TEXT(SalesDataTable[[#This Row],[Order Date]],"MMM")</f>
        <v>Oct</v>
      </c>
      <c r="G2056" s="4" t="s">
        <v>0</v>
      </c>
      <c r="H2056" s="4" t="s">
        <v>1</v>
      </c>
      <c r="I2056" s="4" t="s">
        <v>19</v>
      </c>
      <c r="J2056" s="4" t="s">
        <v>3</v>
      </c>
      <c r="K2056" s="4" t="s">
        <v>23</v>
      </c>
      <c r="L2056" s="4" t="s">
        <v>51</v>
      </c>
      <c r="M2056" s="8">
        <v>1</v>
      </c>
      <c r="N2056" s="5">
        <v>125.88</v>
      </c>
      <c r="O2056" s="6">
        <v>0</v>
      </c>
      <c r="P2056" s="5">
        <v>62.46</v>
      </c>
      <c r="Q2056" s="5">
        <f t="shared" si="128"/>
        <v>125.88</v>
      </c>
      <c r="R2056" s="5">
        <f t="shared" si="129"/>
        <v>62.46</v>
      </c>
      <c r="S2056" s="5">
        <f t="shared" si="130"/>
        <v>63.419999999999995</v>
      </c>
      <c r="T2056" s="7">
        <f t="shared" si="131"/>
        <v>0.50381315538608196</v>
      </c>
    </row>
    <row r="2057" spans="1:20" ht="15.6">
      <c r="A2057" s="2">
        <v>1094</v>
      </c>
      <c r="B2057" s="3">
        <v>46301</v>
      </c>
      <c r="C2057" s="17">
        <f>YEAR(SalesDataTable[[#This Row],[Order Date]])</f>
        <v>2026</v>
      </c>
      <c r="D2057" s="19" t="str">
        <f>"Q"&amp;ROUNDUP(MONTH(SalesDataTable[[#This Row],[Order Date]])/3,0)</f>
        <v>Q4</v>
      </c>
      <c r="E2057" s="17">
        <f>MONTH(SalesDataTable[[#This Row],[Order Date]])</f>
        <v>10</v>
      </c>
      <c r="F2057" s="19" t="str">
        <f>TEXT(SalesDataTable[[#This Row],[Order Date]],"MMM")</f>
        <v>Oct</v>
      </c>
      <c r="G2057" s="4" t="s">
        <v>20</v>
      </c>
      <c r="H2057" s="4" t="s">
        <v>21</v>
      </c>
      <c r="I2057" s="4" t="s">
        <v>2</v>
      </c>
      <c r="J2057" s="4" t="s">
        <v>13</v>
      </c>
      <c r="K2057" s="4" t="s">
        <v>34</v>
      </c>
      <c r="L2057" s="4" t="s">
        <v>38</v>
      </c>
      <c r="M2057" s="8">
        <v>2</v>
      </c>
      <c r="N2057" s="5">
        <v>121.81</v>
      </c>
      <c r="O2057" s="6">
        <v>0.05</v>
      </c>
      <c r="P2057" s="5">
        <v>67.72</v>
      </c>
      <c r="Q2057" s="5">
        <f t="shared" si="128"/>
        <v>231.43899999999999</v>
      </c>
      <c r="R2057" s="5">
        <f t="shared" si="129"/>
        <v>135.44</v>
      </c>
      <c r="S2057" s="5">
        <f t="shared" si="130"/>
        <v>95.998999999999995</v>
      </c>
      <c r="T2057" s="7">
        <f t="shared" si="131"/>
        <v>0.41479180259161158</v>
      </c>
    </row>
    <row r="2058" spans="1:20" ht="15.6">
      <c r="A2058" s="2">
        <v>3926</v>
      </c>
      <c r="B2058" s="3">
        <v>46301</v>
      </c>
      <c r="C2058" s="17">
        <f>YEAR(SalesDataTable[[#This Row],[Order Date]])</f>
        <v>2026</v>
      </c>
      <c r="D2058" s="19" t="str">
        <f>"Q"&amp;ROUNDUP(MONTH(SalesDataTable[[#This Row],[Order Date]])/3,0)</f>
        <v>Q4</v>
      </c>
      <c r="E2058" s="17">
        <f>MONTH(SalesDataTable[[#This Row],[Order Date]])</f>
        <v>10</v>
      </c>
      <c r="F2058" s="19" t="str">
        <f>TEXT(SalesDataTable[[#This Row],[Order Date]],"MMM")</f>
        <v>Oct</v>
      </c>
      <c r="G2058" s="4" t="s">
        <v>11</v>
      </c>
      <c r="H2058" s="4" t="s">
        <v>25</v>
      </c>
      <c r="I2058" s="4" t="s">
        <v>2</v>
      </c>
      <c r="J2058" s="4" t="s">
        <v>16</v>
      </c>
      <c r="K2058" s="4" t="s">
        <v>9</v>
      </c>
      <c r="L2058" s="4" t="s">
        <v>37</v>
      </c>
      <c r="M2058" s="8">
        <v>6</v>
      </c>
      <c r="N2058" s="5">
        <v>154.93</v>
      </c>
      <c r="O2058" s="6">
        <v>0.05</v>
      </c>
      <c r="P2058" s="5">
        <v>79.430000000000007</v>
      </c>
      <c r="Q2058" s="5">
        <f t="shared" si="128"/>
        <v>883.101</v>
      </c>
      <c r="R2058" s="5">
        <f t="shared" si="129"/>
        <v>476.58000000000004</v>
      </c>
      <c r="S2058" s="5">
        <f t="shared" si="130"/>
        <v>406.52099999999996</v>
      </c>
      <c r="T2058" s="7">
        <f t="shared" si="131"/>
        <v>0.46033352923391546</v>
      </c>
    </row>
    <row r="2059" spans="1:20" ht="15.6">
      <c r="A2059" s="2">
        <v>524</v>
      </c>
      <c r="B2059" s="3">
        <v>46302</v>
      </c>
      <c r="C2059" s="17">
        <f>YEAR(SalesDataTable[[#This Row],[Order Date]])</f>
        <v>2026</v>
      </c>
      <c r="D2059" s="19" t="str">
        <f>"Q"&amp;ROUNDUP(MONTH(SalesDataTable[[#This Row],[Order Date]])/3,0)</f>
        <v>Q4</v>
      </c>
      <c r="E2059" s="17">
        <f>MONTH(SalesDataTable[[#This Row],[Order Date]])</f>
        <v>10</v>
      </c>
      <c r="F2059" s="19" t="str">
        <f>TEXT(SalesDataTable[[#This Row],[Order Date]],"MMM")</f>
        <v>Oct</v>
      </c>
      <c r="G2059" s="4" t="s">
        <v>20</v>
      </c>
      <c r="H2059" s="4" t="s">
        <v>33</v>
      </c>
      <c r="I2059" s="4" t="s">
        <v>19</v>
      </c>
      <c r="J2059" s="4" t="s">
        <v>13</v>
      </c>
      <c r="K2059" s="4" t="s">
        <v>4</v>
      </c>
      <c r="L2059" s="4" t="s">
        <v>30</v>
      </c>
      <c r="M2059" s="8">
        <v>2</v>
      </c>
      <c r="N2059" s="5">
        <v>101.1</v>
      </c>
      <c r="O2059" s="6">
        <v>0.15</v>
      </c>
      <c r="P2059" s="5">
        <v>51.61</v>
      </c>
      <c r="Q2059" s="5">
        <f t="shared" si="128"/>
        <v>171.86999999999998</v>
      </c>
      <c r="R2059" s="5">
        <f t="shared" si="129"/>
        <v>103.22</v>
      </c>
      <c r="S2059" s="5">
        <f t="shared" si="130"/>
        <v>68.649999999999977</v>
      </c>
      <c r="T2059" s="7">
        <f t="shared" si="131"/>
        <v>0.39942980159422814</v>
      </c>
    </row>
    <row r="2060" spans="1:20" ht="15.6">
      <c r="A2060" s="2">
        <v>2277</v>
      </c>
      <c r="B2060" s="3">
        <v>46302</v>
      </c>
      <c r="C2060" s="17">
        <f>YEAR(SalesDataTable[[#This Row],[Order Date]])</f>
        <v>2026</v>
      </c>
      <c r="D2060" s="19" t="str">
        <f>"Q"&amp;ROUNDUP(MONTH(SalesDataTable[[#This Row],[Order Date]])/3,0)</f>
        <v>Q4</v>
      </c>
      <c r="E2060" s="17">
        <f>MONTH(SalesDataTable[[#This Row],[Order Date]])</f>
        <v>10</v>
      </c>
      <c r="F2060" s="19" t="str">
        <f>TEXT(SalesDataTable[[#This Row],[Order Date]],"MMM")</f>
        <v>Oct</v>
      </c>
      <c r="G2060" s="4" t="s">
        <v>0</v>
      </c>
      <c r="H2060" s="4" t="s">
        <v>1</v>
      </c>
      <c r="I2060" s="4" t="s">
        <v>2</v>
      </c>
      <c r="J2060" s="4" t="s">
        <v>13</v>
      </c>
      <c r="K2060" s="4" t="s">
        <v>4</v>
      </c>
      <c r="L2060" s="4" t="s">
        <v>30</v>
      </c>
      <c r="M2060" s="8">
        <v>2</v>
      </c>
      <c r="N2060" s="5">
        <v>105</v>
      </c>
      <c r="O2060" s="6">
        <v>0</v>
      </c>
      <c r="P2060" s="5">
        <v>50.3</v>
      </c>
      <c r="Q2060" s="5">
        <f t="shared" si="128"/>
        <v>210</v>
      </c>
      <c r="R2060" s="5">
        <f t="shared" si="129"/>
        <v>100.6</v>
      </c>
      <c r="S2060" s="5">
        <f t="shared" si="130"/>
        <v>109.4</v>
      </c>
      <c r="T2060" s="7">
        <f t="shared" si="131"/>
        <v>0.52095238095238094</v>
      </c>
    </row>
    <row r="2061" spans="1:20" ht="15.6">
      <c r="A2061" s="2">
        <v>2442</v>
      </c>
      <c r="B2061" s="3">
        <v>46302</v>
      </c>
      <c r="C2061" s="17">
        <f>YEAR(SalesDataTable[[#This Row],[Order Date]])</f>
        <v>2026</v>
      </c>
      <c r="D2061" s="19" t="str">
        <f>"Q"&amp;ROUNDUP(MONTH(SalesDataTable[[#This Row],[Order Date]])/3,0)</f>
        <v>Q4</v>
      </c>
      <c r="E2061" s="17">
        <f>MONTH(SalesDataTable[[#This Row],[Order Date]])</f>
        <v>10</v>
      </c>
      <c r="F2061" s="19" t="str">
        <f>TEXT(SalesDataTable[[#This Row],[Order Date]],"MMM")</f>
        <v>Oct</v>
      </c>
      <c r="G2061" s="4" t="s">
        <v>11</v>
      </c>
      <c r="H2061" s="4" t="s">
        <v>12</v>
      </c>
      <c r="I2061" s="4" t="s">
        <v>8</v>
      </c>
      <c r="J2061" s="4" t="s">
        <v>16</v>
      </c>
      <c r="K2061" s="4" t="s">
        <v>9</v>
      </c>
      <c r="L2061" s="4" t="s">
        <v>37</v>
      </c>
      <c r="M2061" s="8">
        <v>4</v>
      </c>
      <c r="N2061" s="5">
        <v>157.12</v>
      </c>
      <c r="O2061" s="6">
        <v>0.15</v>
      </c>
      <c r="P2061" s="5">
        <v>77.98</v>
      </c>
      <c r="Q2061" s="5">
        <f t="shared" si="128"/>
        <v>534.20799999999997</v>
      </c>
      <c r="R2061" s="5">
        <f t="shared" si="129"/>
        <v>311.92</v>
      </c>
      <c r="S2061" s="5">
        <f t="shared" si="130"/>
        <v>222.28799999999995</v>
      </c>
      <c r="T2061" s="7">
        <f t="shared" si="131"/>
        <v>0.41610758356295668</v>
      </c>
    </row>
    <row r="2062" spans="1:20" ht="15.6">
      <c r="A2062" s="2">
        <v>2809</v>
      </c>
      <c r="B2062" s="3">
        <v>46302</v>
      </c>
      <c r="C2062" s="17">
        <f>YEAR(SalesDataTable[[#This Row],[Order Date]])</f>
        <v>2026</v>
      </c>
      <c r="D2062" s="19" t="str">
        <f>"Q"&amp;ROUNDUP(MONTH(SalesDataTable[[#This Row],[Order Date]])/3,0)</f>
        <v>Q4</v>
      </c>
      <c r="E2062" s="17">
        <f>MONTH(SalesDataTable[[#This Row],[Order Date]])</f>
        <v>10</v>
      </c>
      <c r="F2062" s="19" t="str">
        <f>TEXT(SalesDataTable[[#This Row],[Order Date]],"MMM")</f>
        <v>Oct</v>
      </c>
      <c r="G2062" s="4" t="s">
        <v>20</v>
      </c>
      <c r="H2062" s="4" t="s">
        <v>33</v>
      </c>
      <c r="I2062" s="4" t="s">
        <v>2</v>
      </c>
      <c r="J2062" s="4" t="s">
        <v>3</v>
      </c>
      <c r="K2062" s="4" t="s">
        <v>9</v>
      </c>
      <c r="L2062" s="4" t="s">
        <v>46</v>
      </c>
      <c r="M2062" s="8">
        <v>3</v>
      </c>
      <c r="N2062" s="5">
        <v>70.239999999999995</v>
      </c>
      <c r="O2062" s="6">
        <v>0.05</v>
      </c>
      <c r="P2062" s="5">
        <v>31.96</v>
      </c>
      <c r="Q2062" s="5">
        <f t="shared" si="128"/>
        <v>200.18399999999997</v>
      </c>
      <c r="R2062" s="5">
        <f t="shared" si="129"/>
        <v>95.88</v>
      </c>
      <c r="S2062" s="5">
        <f t="shared" si="130"/>
        <v>104.30399999999997</v>
      </c>
      <c r="T2062" s="7">
        <f t="shared" si="131"/>
        <v>0.5210406426087999</v>
      </c>
    </row>
    <row r="2063" spans="1:20" ht="15.6">
      <c r="A2063" s="2">
        <v>2946</v>
      </c>
      <c r="B2063" s="3">
        <v>46302</v>
      </c>
      <c r="C2063" s="17">
        <f>YEAR(SalesDataTable[[#This Row],[Order Date]])</f>
        <v>2026</v>
      </c>
      <c r="D2063" s="19" t="str">
        <f>"Q"&amp;ROUNDUP(MONTH(SalesDataTable[[#This Row],[Order Date]])/3,0)</f>
        <v>Q4</v>
      </c>
      <c r="E2063" s="17">
        <f>MONTH(SalesDataTable[[#This Row],[Order Date]])</f>
        <v>10</v>
      </c>
      <c r="F2063" s="19" t="str">
        <f>TEXT(SalesDataTable[[#This Row],[Order Date]],"MMM")</f>
        <v>Oct</v>
      </c>
      <c r="G2063" s="4" t="s">
        <v>11</v>
      </c>
      <c r="H2063" s="4" t="s">
        <v>52</v>
      </c>
      <c r="I2063" s="4" t="s">
        <v>2</v>
      </c>
      <c r="J2063" s="4" t="s">
        <v>3</v>
      </c>
      <c r="K2063" s="4" t="s">
        <v>4</v>
      </c>
      <c r="L2063" s="4" t="s">
        <v>30</v>
      </c>
      <c r="M2063" s="8">
        <v>1</v>
      </c>
      <c r="N2063" s="5">
        <v>103.48</v>
      </c>
      <c r="O2063" s="6">
        <v>0.1</v>
      </c>
      <c r="P2063" s="5">
        <v>51.33</v>
      </c>
      <c r="Q2063" s="5">
        <f t="shared" si="128"/>
        <v>93.132000000000005</v>
      </c>
      <c r="R2063" s="5">
        <f t="shared" si="129"/>
        <v>51.33</v>
      </c>
      <c r="S2063" s="5">
        <f t="shared" si="130"/>
        <v>41.802000000000007</v>
      </c>
      <c r="T2063" s="7">
        <f t="shared" si="131"/>
        <v>0.4488467980930293</v>
      </c>
    </row>
    <row r="2064" spans="1:20" ht="15.6">
      <c r="A2064" s="2">
        <v>4147</v>
      </c>
      <c r="B2064" s="3">
        <v>46302</v>
      </c>
      <c r="C2064" s="17">
        <f>YEAR(SalesDataTable[[#This Row],[Order Date]])</f>
        <v>2026</v>
      </c>
      <c r="D2064" s="19" t="str">
        <f>"Q"&amp;ROUNDUP(MONTH(SalesDataTable[[#This Row],[Order Date]])/3,0)</f>
        <v>Q4</v>
      </c>
      <c r="E2064" s="17">
        <f>MONTH(SalesDataTable[[#This Row],[Order Date]])</f>
        <v>10</v>
      </c>
      <c r="F2064" s="19" t="str">
        <f>TEXT(SalesDataTable[[#This Row],[Order Date]],"MMM")</f>
        <v>Oct</v>
      </c>
      <c r="G2064" s="4" t="s">
        <v>6</v>
      </c>
      <c r="H2064" s="4" t="s">
        <v>43</v>
      </c>
      <c r="I2064" s="4" t="s">
        <v>19</v>
      </c>
      <c r="J2064" s="4" t="s">
        <v>3</v>
      </c>
      <c r="K2064" s="4" t="s">
        <v>4</v>
      </c>
      <c r="L2064" s="4" t="s">
        <v>26</v>
      </c>
      <c r="M2064" s="8">
        <v>3</v>
      </c>
      <c r="N2064" s="5">
        <v>40.770000000000003</v>
      </c>
      <c r="O2064" s="6">
        <v>0.05</v>
      </c>
      <c r="P2064" s="5">
        <v>16.68</v>
      </c>
      <c r="Q2064" s="5">
        <f t="shared" si="128"/>
        <v>116.19449999999999</v>
      </c>
      <c r="R2064" s="5">
        <f t="shared" si="129"/>
        <v>50.04</v>
      </c>
      <c r="S2064" s="5">
        <f t="shared" si="130"/>
        <v>66.154499999999985</v>
      </c>
      <c r="T2064" s="7">
        <f t="shared" si="131"/>
        <v>0.56934278300608021</v>
      </c>
    </row>
    <row r="2065" spans="1:20" ht="15.6">
      <c r="A2065" s="2">
        <v>4164</v>
      </c>
      <c r="B2065" s="3">
        <v>46302</v>
      </c>
      <c r="C2065" s="17">
        <f>YEAR(SalesDataTable[[#This Row],[Order Date]])</f>
        <v>2026</v>
      </c>
      <c r="D2065" s="19" t="str">
        <f>"Q"&amp;ROUNDUP(MONTH(SalesDataTable[[#This Row],[Order Date]])/3,0)</f>
        <v>Q4</v>
      </c>
      <c r="E2065" s="17">
        <f>MONTH(SalesDataTable[[#This Row],[Order Date]])</f>
        <v>10</v>
      </c>
      <c r="F2065" s="19" t="str">
        <f>TEXT(SalesDataTable[[#This Row],[Order Date]],"MMM")</f>
        <v>Oct</v>
      </c>
      <c r="G2065" s="4" t="s">
        <v>0</v>
      </c>
      <c r="H2065" s="4" t="s">
        <v>36</v>
      </c>
      <c r="I2065" s="4" t="s">
        <v>19</v>
      </c>
      <c r="J2065" s="4" t="s">
        <v>13</v>
      </c>
      <c r="K2065" s="4" t="s">
        <v>9</v>
      </c>
      <c r="L2065" s="4" t="s">
        <v>17</v>
      </c>
      <c r="M2065" s="8">
        <v>2</v>
      </c>
      <c r="N2065" s="5">
        <v>143.41999999999999</v>
      </c>
      <c r="O2065" s="6">
        <v>0</v>
      </c>
      <c r="P2065" s="5">
        <v>81.44</v>
      </c>
      <c r="Q2065" s="5">
        <f t="shared" si="128"/>
        <v>286.83999999999997</v>
      </c>
      <c r="R2065" s="5">
        <f t="shared" si="129"/>
        <v>162.88</v>
      </c>
      <c r="S2065" s="5">
        <f t="shared" si="130"/>
        <v>123.95999999999998</v>
      </c>
      <c r="T2065" s="7">
        <f t="shared" si="131"/>
        <v>0.43215730023706594</v>
      </c>
    </row>
    <row r="2066" spans="1:20" ht="15.6">
      <c r="A2066" s="2">
        <v>4275</v>
      </c>
      <c r="B2066" s="3">
        <v>46302</v>
      </c>
      <c r="C2066" s="17">
        <f>YEAR(SalesDataTable[[#This Row],[Order Date]])</f>
        <v>2026</v>
      </c>
      <c r="D2066" s="19" t="str">
        <f>"Q"&amp;ROUNDUP(MONTH(SalesDataTable[[#This Row],[Order Date]])/3,0)</f>
        <v>Q4</v>
      </c>
      <c r="E2066" s="17">
        <f>MONTH(SalesDataTable[[#This Row],[Order Date]])</f>
        <v>10</v>
      </c>
      <c r="F2066" s="19" t="str">
        <f>TEXT(SalesDataTable[[#This Row],[Order Date]],"MMM")</f>
        <v>Oct</v>
      </c>
      <c r="G2066" s="4" t="s">
        <v>20</v>
      </c>
      <c r="H2066" s="4" t="s">
        <v>31</v>
      </c>
      <c r="I2066" s="4" t="s">
        <v>28</v>
      </c>
      <c r="J2066" s="4" t="s">
        <v>3</v>
      </c>
      <c r="K2066" s="4" t="s">
        <v>4</v>
      </c>
      <c r="L2066" s="4" t="s">
        <v>22</v>
      </c>
      <c r="M2066" s="8">
        <v>1</v>
      </c>
      <c r="N2066" s="5">
        <v>49.56</v>
      </c>
      <c r="O2066" s="6">
        <v>0.05</v>
      </c>
      <c r="P2066" s="5">
        <v>22.88</v>
      </c>
      <c r="Q2066" s="5">
        <f t="shared" si="128"/>
        <v>47.082000000000001</v>
      </c>
      <c r="R2066" s="5">
        <f t="shared" si="129"/>
        <v>22.88</v>
      </c>
      <c r="S2066" s="5">
        <f t="shared" si="130"/>
        <v>24.202000000000002</v>
      </c>
      <c r="T2066" s="7">
        <f t="shared" si="131"/>
        <v>0.51403933562720361</v>
      </c>
    </row>
    <row r="2067" spans="1:20" ht="15.6">
      <c r="A2067" s="2">
        <v>5062</v>
      </c>
      <c r="B2067" s="3">
        <v>46302</v>
      </c>
      <c r="C2067" s="17">
        <f>YEAR(SalesDataTable[[#This Row],[Order Date]])</f>
        <v>2026</v>
      </c>
      <c r="D2067" s="19" t="str">
        <f>"Q"&amp;ROUNDUP(MONTH(SalesDataTable[[#This Row],[Order Date]])/3,0)</f>
        <v>Q4</v>
      </c>
      <c r="E2067" s="17">
        <f>MONTH(SalesDataTable[[#This Row],[Order Date]])</f>
        <v>10</v>
      </c>
      <c r="F2067" s="19" t="str">
        <f>TEXT(SalesDataTable[[#This Row],[Order Date]],"MMM")</f>
        <v>Oct</v>
      </c>
      <c r="G2067" s="4" t="s">
        <v>6</v>
      </c>
      <c r="H2067" s="4" t="s">
        <v>43</v>
      </c>
      <c r="I2067" s="4" t="s">
        <v>2</v>
      </c>
      <c r="J2067" s="4" t="s">
        <v>3</v>
      </c>
      <c r="K2067" s="4" t="s">
        <v>14</v>
      </c>
      <c r="L2067" s="4" t="s">
        <v>44</v>
      </c>
      <c r="M2067" s="8">
        <v>4</v>
      </c>
      <c r="N2067" s="5">
        <v>131.05000000000001</v>
      </c>
      <c r="O2067" s="6">
        <v>0</v>
      </c>
      <c r="P2067" s="5">
        <v>67.37</v>
      </c>
      <c r="Q2067" s="5">
        <f t="shared" si="128"/>
        <v>524.20000000000005</v>
      </c>
      <c r="R2067" s="5">
        <f t="shared" si="129"/>
        <v>269.48</v>
      </c>
      <c r="S2067" s="5">
        <f t="shared" si="130"/>
        <v>254.72000000000003</v>
      </c>
      <c r="T2067" s="7">
        <f t="shared" si="131"/>
        <v>0.48592140404425793</v>
      </c>
    </row>
    <row r="2068" spans="1:20" ht="15.6">
      <c r="A2068" s="2">
        <v>1126</v>
      </c>
      <c r="B2068" s="3">
        <v>46303</v>
      </c>
      <c r="C2068" s="17">
        <f>YEAR(SalesDataTable[[#This Row],[Order Date]])</f>
        <v>2026</v>
      </c>
      <c r="D2068" s="19" t="str">
        <f>"Q"&amp;ROUNDUP(MONTH(SalesDataTable[[#This Row],[Order Date]])/3,0)</f>
        <v>Q4</v>
      </c>
      <c r="E2068" s="17">
        <f>MONTH(SalesDataTable[[#This Row],[Order Date]])</f>
        <v>10</v>
      </c>
      <c r="F2068" s="19" t="str">
        <f>TEXT(SalesDataTable[[#This Row],[Order Date]],"MMM")</f>
        <v>Oct</v>
      </c>
      <c r="G2068" s="4" t="s">
        <v>0</v>
      </c>
      <c r="H2068" s="4" t="s">
        <v>36</v>
      </c>
      <c r="I2068" s="4" t="s">
        <v>2</v>
      </c>
      <c r="J2068" s="4" t="s">
        <v>16</v>
      </c>
      <c r="K2068" s="4" t="s">
        <v>4</v>
      </c>
      <c r="L2068" s="4" t="s">
        <v>22</v>
      </c>
      <c r="M2068" s="8">
        <v>1</v>
      </c>
      <c r="N2068" s="5">
        <v>51.35</v>
      </c>
      <c r="O2068" s="6">
        <v>0</v>
      </c>
      <c r="P2068" s="5">
        <v>22.98</v>
      </c>
      <c r="Q2068" s="5">
        <f t="shared" si="128"/>
        <v>51.35</v>
      </c>
      <c r="R2068" s="5">
        <f t="shared" si="129"/>
        <v>22.98</v>
      </c>
      <c r="S2068" s="5">
        <f t="shared" si="130"/>
        <v>28.37</v>
      </c>
      <c r="T2068" s="7">
        <f t="shared" si="131"/>
        <v>0.55248296007789677</v>
      </c>
    </row>
    <row r="2069" spans="1:20" ht="15.6">
      <c r="A2069" s="2">
        <v>1865</v>
      </c>
      <c r="B2069" s="3">
        <v>46303</v>
      </c>
      <c r="C2069" s="17">
        <f>YEAR(SalesDataTable[[#This Row],[Order Date]])</f>
        <v>2026</v>
      </c>
      <c r="D2069" s="19" t="str">
        <f>"Q"&amp;ROUNDUP(MONTH(SalesDataTable[[#This Row],[Order Date]])/3,0)</f>
        <v>Q4</v>
      </c>
      <c r="E2069" s="17">
        <f>MONTH(SalesDataTable[[#This Row],[Order Date]])</f>
        <v>10</v>
      </c>
      <c r="F2069" s="19" t="str">
        <f>TEXT(SalesDataTable[[#This Row],[Order Date]],"MMM")</f>
        <v>Oct</v>
      </c>
      <c r="G2069" s="4" t="s">
        <v>20</v>
      </c>
      <c r="H2069" s="4" t="s">
        <v>33</v>
      </c>
      <c r="I2069" s="4" t="s">
        <v>2</v>
      </c>
      <c r="J2069" s="4" t="s">
        <v>3</v>
      </c>
      <c r="K2069" s="4" t="s">
        <v>34</v>
      </c>
      <c r="L2069" s="4" t="s">
        <v>35</v>
      </c>
      <c r="M2069" s="8">
        <v>1</v>
      </c>
      <c r="N2069" s="5">
        <v>39.659999999999997</v>
      </c>
      <c r="O2069" s="6">
        <v>0</v>
      </c>
      <c r="P2069" s="5">
        <v>14.39</v>
      </c>
      <c r="Q2069" s="5">
        <f t="shared" si="128"/>
        <v>39.659999999999997</v>
      </c>
      <c r="R2069" s="5">
        <f t="shared" si="129"/>
        <v>14.39</v>
      </c>
      <c r="S2069" s="5">
        <f t="shared" si="130"/>
        <v>25.269999999999996</v>
      </c>
      <c r="T2069" s="7">
        <f t="shared" si="131"/>
        <v>0.63716591023701463</v>
      </c>
    </row>
    <row r="2070" spans="1:20" ht="15.6">
      <c r="A2070" s="2">
        <v>2471</v>
      </c>
      <c r="B2070" s="3">
        <v>46303</v>
      </c>
      <c r="C2070" s="17">
        <f>YEAR(SalesDataTable[[#This Row],[Order Date]])</f>
        <v>2026</v>
      </c>
      <c r="D2070" s="19" t="str">
        <f>"Q"&amp;ROUNDUP(MONTH(SalesDataTable[[#This Row],[Order Date]])/3,0)</f>
        <v>Q4</v>
      </c>
      <c r="E2070" s="17">
        <f>MONTH(SalesDataTable[[#This Row],[Order Date]])</f>
        <v>10</v>
      </c>
      <c r="F2070" s="19" t="str">
        <f>TEXT(SalesDataTable[[#This Row],[Order Date]],"MMM")</f>
        <v>Oct</v>
      </c>
      <c r="G2070" s="4" t="s">
        <v>20</v>
      </c>
      <c r="H2070" s="4" t="s">
        <v>47</v>
      </c>
      <c r="I2070" s="4" t="s">
        <v>19</v>
      </c>
      <c r="J2070" s="4" t="s">
        <v>13</v>
      </c>
      <c r="K2070" s="4" t="s">
        <v>34</v>
      </c>
      <c r="L2070" s="4" t="s">
        <v>35</v>
      </c>
      <c r="M2070" s="8">
        <v>1</v>
      </c>
      <c r="N2070" s="5">
        <v>39.79</v>
      </c>
      <c r="O2070" s="6">
        <v>0</v>
      </c>
      <c r="P2070" s="5">
        <v>14.76</v>
      </c>
      <c r="Q2070" s="5">
        <f t="shared" si="128"/>
        <v>39.79</v>
      </c>
      <c r="R2070" s="5">
        <f t="shared" si="129"/>
        <v>14.76</v>
      </c>
      <c r="S2070" s="5">
        <f t="shared" si="130"/>
        <v>25.03</v>
      </c>
      <c r="T2070" s="7">
        <f t="shared" si="131"/>
        <v>0.62905252576024129</v>
      </c>
    </row>
    <row r="2071" spans="1:20" ht="15.6">
      <c r="A2071" s="2">
        <v>3208</v>
      </c>
      <c r="B2071" s="3">
        <v>46303</v>
      </c>
      <c r="C2071" s="17">
        <f>YEAR(SalesDataTable[[#This Row],[Order Date]])</f>
        <v>2026</v>
      </c>
      <c r="D2071" s="19" t="str">
        <f>"Q"&amp;ROUNDUP(MONTH(SalesDataTable[[#This Row],[Order Date]])/3,0)</f>
        <v>Q4</v>
      </c>
      <c r="E2071" s="17">
        <f>MONTH(SalesDataTable[[#This Row],[Order Date]])</f>
        <v>10</v>
      </c>
      <c r="F2071" s="19" t="str">
        <f>TEXT(SalesDataTable[[#This Row],[Order Date]],"MMM")</f>
        <v>Oct</v>
      </c>
      <c r="G2071" s="4" t="s">
        <v>11</v>
      </c>
      <c r="H2071" s="4" t="s">
        <v>39</v>
      </c>
      <c r="I2071" s="4" t="s">
        <v>8</v>
      </c>
      <c r="J2071" s="4" t="s">
        <v>13</v>
      </c>
      <c r="K2071" s="4" t="s">
        <v>4</v>
      </c>
      <c r="L2071" s="4" t="s">
        <v>26</v>
      </c>
      <c r="M2071" s="8">
        <v>6</v>
      </c>
      <c r="N2071" s="5">
        <v>41.27</v>
      </c>
      <c r="O2071" s="6">
        <v>0.1</v>
      </c>
      <c r="P2071" s="5">
        <v>16.61</v>
      </c>
      <c r="Q2071" s="5">
        <f t="shared" si="128"/>
        <v>222.858</v>
      </c>
      <c r="R2071" s="5">
        <f t="shared" si="129"/>
        <v>99.66</v>
      </c>
      <c r="S2071" s="5">
        <f t="shared" si="130"/>
        <v>123.19800000000001</v>
      </c>
      <c r="T2071" s="7">
        <f t="shared" si="131"/>
        <v>0.55280941227149127</v>
      </c>
    </row>
    <row r="2072" spans="1:20" ht="15.6">
      <c r="A2072" s="2">
        <v>4285</v>
      </c>
      <c r="B2072" s="3">
        <v>46303</v>
      </c>
      <c r="C2072" s="17">
        <f>YEAR(SalesDataTable[[#This Row],[Order Date]])</f>
        <v>2026</v>
      </c>
      <c r="D2072" s="19" t="str">
        <f>"Q"&amp;ROUNDUP(MONTH(SalesDataTable[[#This Row],[Order Date]])/3,0)</f>
        <v>Q4</v>
      </c>
      <c r="E2072" s="17">
        <f>MONTH(SalesDataTable[[#This Row],[Order Date]])</f>
        <v>10</v>
      </c>
      <c r="F2072" s="19" t="str">
        <f>TEXT(SalesDataTable[[#This Row],[Order Date]],"MMM")</f>
        <v>Oct</v>
      </c>
      <c r="G2072" s="4" t="s">
        <v>20</v>
      </c>
      <c r="H2072" s="4" t="s">
        <v>21</v>
      </c>
      <c r="I2072" s="4" t="s">
        <v>2</v>
      </c>
      <c r="J2072" s="4" t="s">
        <v>3</v>
      </c>
      <c r="K2072" s="4" t="s">
        <v>9</v>
      </c>
      <c r="L2072" s="4" t="s">
        <v>10</v>
      </c>
      <c r="M2072" s="8">
        <v>1</v>
      </c>
      <c r="N2072" s="5">
        <v>93.39</v>
      </c>
      <c r="O2072" s="6">
        <v>0</v>
      </c>
      <c r="P2072" s="5">
        <v>45.98</v>
      </c>
      <c r="Q2072" s="5">
        <f t="shared" si="128"/>
        <v>93.39</v>
      </c>
      <c r="R2072" s="5">
        <f t="shared" si="129"/>
        <v>45.98</v>
      </c>
      <c r="S2072" s="5">
        <f t="shared" si="130"/>
        <v>47.410000000000004</v>
      </c>
      <c r="T2072" s="7">
        <f t="shared" si="131"/>
        <v>0.50765606595995294</v>
      </c>
    </row>
    <row r="2073" spans="1:20" ht="15.6">
      <c r="A2073" s="2">
        <v>261</v>
      </c>
      <c r="B2073" s="3">
        <v>46304</v>
      </c>
      <c r="C2073" s="17">
        <f>YEAR(SalesDataTable[[#This Row],[Order Date]])</f>
        <v>2026</v>
      </c>
      <c r="D2073" s="19" t="str">
        <f>"Q"&amp;ROUNDUP(MONTH(SalesDataTable[[#This Row],[Order Date]])/3,0)</f>
        <v>Q4</v>
      </c>
      <c r="E2073" s="17">
        <f>MONTH(SalesDataTable[[#This Row],[Order Date]])</f>
        <v>10</v>
      </c>
      <c r="F2073" s="19" t="str">
        <f>TEXT(SalesDataTable[[#This Row],[Order Date]],"MMM")</f>
        <v>Oct</v>
      </c>
      <c r="G2073" s="4" t="s">
        <v>11</v>
      </c>
      <c r="H2073" s="4" t="s">
        <v>18</v>
      </c>
      <c r="I2073" s="4" t="s">
        <v>2</v>
      </c>
      <c r="J2073" s="4" t="s">
        <v>16</v>
      </c>
      <c r="K2073" s="4" t="s">
        <v>23</v>
      </c>
      <c r="L2073" s="4" t="s">
        <v>24</v>
      </c>
      <c r="M2073" s="8">
        <v>1</v>
      </c>
      <c r="N2073" s="5">
        <v>336.56</v>
      </c>
      <c r="O2073" s="6">
        <v>0</v>
      </c>
      <c r="P2073" s="5">
        <v>189.74</v>
      </c>
      <c r="Q2073" s="5">
        <f t="shared" si="128"/>
        <v>336.56</v>
      </c>
      <c r="R2073" s="5">
        <f t="shared" si="129"/>
        <v>189.74</v>
      </c>
      <c r="S2073" s="5">
        <f t="shared" si="130"/>
        <v>146.82</v>
      </c>
      <c r="T2073" s="7">
        <f t="shared" si="131"/>
        <v>0.43623722367482765</v>
      </c>
    </row>
    <row r="2074" spans="1:20" ht="15.6">
      <c r="A2074" s="2">
        <v>291</v>
      </c>
      <c r="B2074" s="3">
        <v>46304</v>
      </c>
      <c r="C2074" s="17">
        <f>YEAR(SalesDataTable[[#This Row],[Order Date]])</f>
        <v>2026</v>
      </c>
      <c r="D2074" s="19" t="str">
        <f>"Q"&amp;ROUNDUP(MONTH(SalesDataTable[[#This Row],[Order Date]])/3,0)</f>
        <v>Q4</v>
      </c>
      <c r="E2074" s="17">
        <f>MONTH(SalesDataTable[[#This Row],[Order Date]])</f>
        <v>10</v>
      </c>
      <c r="F2074" s="19" t="str">
        <f>TEXT(SalesDataTable[[#This Row],[Order Date]],"MMM")</f>
        <v>Oct</v>
      </c>
      <c r="G2074" s="4" t="s">
        <v>11</v>
      </c>
      <c r="H2074" s="4" t="s">
        <v>12</v>
      </c>
      <c r="I2074" s="4" t="s">
        <v>2</v>
      </c>
      <c r="J2074" s="4" t="s">
        <v>13</v>
      </c>
      <c r="K2074" s="4" t="s">
        <v>14</v>
      </c>
      <c r="L2074" s="4" t="s">
        <v>44</v>
      </c>
      <c r="M2074" s="8">
        <v>2</v>
      </c>
      <c r="N2074" s="5">
        <v>132.47999999999999</v>
      </c>
      <c r="O2074" s="6">
        <v>0.1</v>
      </c>
      <c r="P2074" s="5">
        <v>67.48</v>
      </c>
      <c r="Q2074" s="5">
        <f t="shared" si="128"/>
        <v>238.464</v>
      </c>
      <c r="R2074" s="5">
        <f t="shared" si="129"/>
        <v>134.96</v>
      </c>
      <c r="S2074" s="5">
        <f t="shared" si="130"/>
        <v>103.50399999999999</v>
      </c>
      <c r="T2074" s="7">
        <f t="shared" si="131"/>
        <v>0.43404455179817497</v>
      </c>
    </row>
    <row r="2075" spans="1:20" ht="15.6">
      <c r="A2075" s="2">
        <v>670</v>
      </c>
      <c r="B2075" s="3">
        <v>46304</v>
      </c>
      <c r="C2075" s="17">
        <f>YEAR(SalesDataTable[[#This Row],[Order Date]])</f>
        <v>2026</v>
      </c>
      <c r="D2075" s="19" t="str">
        <f>"Q"&amp;ROUNDUP(MONTH(SalesDataTable[[#This Row],[Order Date]])/3,0)</f>
        <v>Q4</v>
      </c>
      <c r="E2075" s="17">
        <f>MONTH(SalesDataTable[[#This Row],[Order Date]])</f>
        <v>10</v>
      </c>
      <c r="F2075" s="19" t="str">
        <f>TEXT(SalesDataTable[[#This Row],[Order Date]],"MMM")</f>
        <v>Oct</v>
      </c>
      <c r="G2075" s="4" t="s">
        <v>6</v>
      </c>
      <c r="H2075" s="4" t="s">
        <v>49</v>
      </c>
      <c r="I2075" s="4" t="s">
        <v>19</v>
      </c>
      <c r="J2075" s="4" t="s">
        <v>3</v>
      </c>
      <c r="K2075" s="4" t="s">
        <v>9</v>
      </c>
      <c r="L2075" s="4" t="s">
        <v>10</v>
      </c>
      <c r="M2075" s="8">
        <v>1</v>
      </c>
      <c r="N2075" s="5">
        <v>92.59</v>
      </c>
      <c r="O2075" s="6">
        <v>0</v>
      </c>
      <c r="P2075" s="5">
        <v>44.46</v>
      </c>
      <c r="Q2075" s="5">
        <f t="shared" si="128"/>
        <v>92.59</v>
      </c>
      <c r="R2075" s="5">
        <f t="shared" si="129"/>
        <v>44.46</v>
      </c>
      <c r="S2075" s="5">
        <f t="shared" si="130"/>
        <v>48.13</v>
      </c>
      <c r="T2075" s="7">
        <f t="shared" si="131"/>
        <v>0.51981855491953777</v>
      </c>
    </row>
    <row r="2076" spans="1:20" ht="15.6">
      <c r="A2076" s="2">
        <v>1306</v>
      </c>
      <c r="B2076" s="3">
        <v>46304</v>
      </c>
      <c r="C2076" s="17">
        <f>YEAR(SalesDataTable[[#This Row],[Order Date]])</f>
        <v>2026</v>
      </c>
      <c r="D2076" s="19" t="str">
        <f>"Q"&amp;ROUNDUP(MONTH(SalesDataTable[[#This Row],[Order Date]])/3,0)</f>
        <v>Q4</v>
      </c>
      <c r="E2076" s="17">
        <f>MONTH(SalesDataTable[[#This Row],[Order Date]])</f>
        <v>10</v>
      </c>
      <c r="F2076" s="19" t="str">
        <f>TEXT(SalesDataTable[[#This Row],[Order Date]],"MMM")</f>
        <v>Oct</v>
      </c>
      <c r="G2076" s="4" t="s">
        <v>20</v>
      </c>
      <c r="H2076" s="4" t="s">
        <v>33</v>
      </c>
      <c r="I2076" s="4" t="s">
        <v>19</v>
      </c>
      <c r="J2076" s="4" t="s">
        <v>16</v>
      </c>
      <c r="K2076" s="4" t="s">
        <v>34</v>
      </c>
      <c r="L2076" s="4" t="s">
        <v>42</v>
      </c>
      <c r="M2076" s="8">
        <v>1</v>
      </c>
      <c r="N2076" s="5">
        <v>35.450000000000003</v>
      </c>
      <c r="O2076" s="6">
        <v>0.05</v>
      </c>
      <c r="P2076" s="5">
        <v>14.23</v>
      </c>
      <c r="Q2076" s="5">
        <f t="shared" si="128"/>
        <v>33.677500000000002</v>
      </c>
      <c r="R2076" s="5">
        <f t="shared" si="129"/>
        <v>14.23</v>
      </c>
      <c r="S2076" s="5">
        <f t="shared" si="130"/>
        <v>19.447500000000002</v>
      </c>
      <c r="T2076" s="7">
        <f t="shared" si="131"/>
        <v>0.57746269764679681</v>
      </c>
    </row>
    <row r="2077" spans="1:20" ht="15.6">
      <c r="A2077" s="2">
        <v>2400</v>
      </c>
      <c r="B2077" s="3">
        <v>46304</v>
      </c>
      <c r="C2077" s="17">
        <f>YEAR(SalesDataTable[[#This Row],[Order Date]])</f>
        <v>2026</v>
      </c>
      <c r="D2077" s="19" t="str">
        <f>"Q"&amp;ROUNDUP(MONTH(SalesDataTable[[#This Row],[Order Date]])/3,0)</f>
        <v>Q4</v>
      </c>
      <c r="E2077" s="17">
        <f>MONTH(SalesDataTable[[#This Row],[Order Date]])</f>
        <v>10</v>
      </c>
      <c r="F2077" s="19" t="str">
        <f>TEXT(SalesDataTable[[#This Row],[Order Date]],"MMM")</f>
        <v>Oct</v>
      </c>
      <c r="G2077" s="4" t="s">
        <v>11</v>
      </c>
      <c r="H2077" s="4" t="s">
        <v>12</v>
      </c>
      <c r="I2077" s="4" t="s">
        <v>2</v>
      </c>
      <c r="J2077" s="4" t="s">
        <v>13</v>
      </c>
      <c r="K2077" s="4" t="s">
        <v>9</v>
      </c>
      <c r="L2077" s="4" t="s">
        <v>10</v>
      </c>
      <c r="M2077" s="8">
        <v>2</v>
      </c>
      <c r="N2077" s="5">
        <v>93.83</v>
      </c>
      <c r="O2077" s="6">
        <v>0.1</v>
      </c>
      <c r="P2077" s="5">
        <v>44.27</v>
      </c>
      <c r="Q2077" s="5">
        <f t="shared" si="128"/>
        <v>168.89400000000001</v>
      </c>
      <c r="R2077" s="5">
        <f t="shared" si="129"/>
        <v>88.54</v>
      </c>
      <c r="S2077" s="5">
        <f t="shared" si="130"/>
        <v>80.353999999999999</v>
      </c>
      <c r="T2077" s="7">
        <f t="shared" si="131"/>
        <v>0.47576586498040191</v>
      </c>
    </row>
    <row r="2078" spans="1:20" ht="15.6">
      <c r="A2078" s="2">
        <v>3816</v>
      </c>
      <c r="B2078" s="3">
        <v>46304</v>
      </c>
      <c r="C2078" s="17">
        <f>YEAR(SalesDataTable[[#This Row],[Order Date]])</f>
        <v>2026</v>
      </c>
      <c r="D2078" s="19" t="str">
        <f>"Q"&amp;ROUNDUP(MONTH(SalesDataTable[[#This Row],[Order Date]])/3,0)</f>
        <v>Q4</v>
      </c>
      <c r="E2078" s="17">
        <f>MONTH(SalesDataTable[[#This Row],[Order Date]])</f>
        <v>10</v>
      </c>
      <c r="F2078" s="19" t="str">
        <f>TEXT(SalesDataTable[[#This Row],[Order Date]],"MMM")</f>
        <v>Oct</v>
      </c>
      <c r="G2078" s="4" t="s">
        <v>6</v>
      </c>
      <c r="H2078" s="4" t="s">
        <v>43</v>
      </c>
      <c r="I2078" s="4" t="s">
        <v>2</v>
      </c>
      <c r="J2078" s="4" t="s">
        <v>13</v>
      </c>
      <c r="K2078" s="4" t="s">
        <v>34</v>
      </c>
      <c r="L2078" s="4" t="s">
        <v>42</v>
      </c>
      <c r="M2078" s="8">
        <v>1</v>
      </c>
      <c r="N2078" s="5">
        <v>36.32</v>
      </c>
      <c r="O2078" s="6">
        <v>0</v>
      </c>
      <c r="P2078" s="5">
        <v>13.6</v>
      </c>
      <c r="Q2078" s="5">
        <f t="shared" si="128"/>
        <v>36.32</v>
      </c>
      <c r="R2078" s="5">
        <f t="shared" si="129"/>
        <v>13.6</v>
      </c>
      <c r="S2078" s="5">
        <f t="shared" si="130"/>
        <v>22.72</v>
      </c>
      <c r="T2078" s="7">
        <f t="shared" si="131"/>
        <v>0.62555066079295152</v>
      </c>
    </row>
    <row r="2079" spans="1:20" ht="15.6">
      <c r="A2079" s="2">
        <v>4038</v>
      </c>
      <c r="B2079" s="3">
        <v>46304</v>
      </c>
      <c r="C2079" s="17">
        <f>YEAR(SalesDataTable[[#This Row],[Order Date]])</f>
        <v>2026</v>
      </c>
      <c r="D2079" s="19" t="str">
        <f>"Q"&amp;ROUNDUP(MONTH(SalesDataTable[[#This Row],[Order Date]])/3,0)</f>
        <v>Q4</v>
      </c>
      <c r="E2079" s="17">
        <f>MONTH(SalesDataTable[[#This Row],[Order Date]])</f>
        <v>10</v>
      </c>
      <c r="F2079" s="19" t="str">
        <f>TEXT(SalesDataTable[[#This Row],[Order Date]],"MMM")</f>
        <v>Oct</v>
      </c>
      <c r="G2079" s="4" t="s">
        <v>0</v>
      </c>
      <c r="H2079" s="4" t="s">
        <v>50</v>
      </c>
      <c r="I2079" s="4" t="s">
        <v>2</v>
      </c>
      <c r="J2079" s="4" t="s">
        <v>3</v>
      </c>
      <c r="K2079" s="4" t="s">
        <v>34</v>
      </c>
      <c r="L2079" s="4" t="s">
        <v>38</v>
      </c>
      <c r="M2079" s="8">
        <v>2</v>
      </c>
      <c r="N2079" s="5">
        <v>125.56</v>
      </c>
      <c r="O2079" s="6">
        <v>0.1</v>
      </c>
      <c r="P2079" s="5">
        <v>67.260000000000005</v>
      </c>
      <c r="Q2079" s="5">
        <f t="shared" si="128"/>
        <v>226.00800000000001</v>
      </c>
      <c r="R2079" s="5">
        <f t="shared" si="129"/>
        <v>134.52000000000001</v>
      </c>
      <c r="S2079" s="5">
        <f t="shared" si="130"/>
        <v>91.488</v>
      </c>
      <c r="T2079" s="7">
        <f t="shared" si="131"/>
        <v>0.40479983009450993</v>
      </c>
    </row>
    <row r="2080" spans="1:20" ht="15.6">
      <c r="A2080" s="2">
        <v>4686</v>
      </c>
      <c r="B2080" s="3">
        <v>46304</v>
      </c>
      <c r="C2080" s="17">
        <f>YEAR(SalesDataTable[[#This Row],[Order Date]])</f>
        <v>2026</v>
      </c>
      <c r="D2080" s="19" t="str">
        <f>"Q"&amp;ROUNDUP(MONTH(SalesDataTable[[#This Row],[Order Date]])/3,0)</f>
        <v>Q4</v>
      </c>
      <c r="E2080" s="17">
        <f>MONTH(SalesDataTable[[#This Row],[Order Date]])</f>
        <v>10</v>
      </c>
      <c r="F2080" s="19" t="str">
        <f>TEXT(SalesDataTable[[#This Row],[Order Date]],"MMM")</f>
        <v>Oct</v>
      </c>
      <c r="G2080" s="4" t="s">
        <v>0</v>
      </c>
      <c r="H2080" s="4" t="s">
        <v>50</v>
      </c>
      <c r="I2080" s="4" t="s">
        <v>28</v>
      </c>
      <c r="J2080" s="4" t="s">
        <v>13</v>
      </c>
      <c r="K2080" s="4" t="s">
        <v>23</v>
      </c>
      <c r="L2080" s="4" t="s">
        <v>51</v>
      </c>
      <c r="M2080" s="8">
        <v>2</v>
      </c>
      <c r="N2080" s="5">
        <v>124.91</v>
      </c>
      <c r="O2080" s="6">
        <v>0</v>
      </c>
      <c r="P2080" s="5">
        <v>60.33</v>
      </c>
      <c r="Q2080" s="5">
        <f t="shared" si="128"/>
        <v>249.82</v>
      </c>
      <c r="R2080" s="5">
        <f t="shared" si="129"/>
        <v>120.66</v>
      </c>
      <c r="S2080" s="5">
        <f t="shared" si="130"/>
        <v>129.16</v>
      </c>
      <c r="T2080" s="7">
        <f t="shared" si="131"/>
        <v>0.51701224881914976</v>
      </c>
    </row>
    <row r="2081" spans="1:20" ht="15.6">
      <c r="A2081" s="2">
        <v>5076</v>
      </c>
      <c r="B2081" s="3">
        <v>46304</v>
      </c>
      <c r="C2081" s="17">
        <f>YEAR(SalesDataTable[[#This Row],[Order Date]])</f>
        <v>2026</v>
      </c>
      <c r="D2081" s="19" t="str">
        <f>"Q"&amp;ROUNDUP(MONTH(SalesDataTable[[#This Row],[Order Date]])/3,0)</f>
        <v>Q4</v>
      </c>
      <c r="E2081" s="17">
        <f>MONTH(SalesDataTable[[#This Row],[Order Date]])</f>
        <v>10</v>
      </c>
      <c r="F2081" s="19" t="str">
        <f>TEXT(SalesDataTable[[#This Row],[Order Date]],"MMM")</f>
        <v>Oct</v>
      </c>
      <c r="G2081" s="4" t="s">
        <v>6</v>
      </c>
      <c r="H2081" s="4" t="s">
        <v>43</v>
      </c>
      <c r="I2081" s="4" t="s">
        <v>2</v>
      </c>
      <c r="J2081" s="4" t="s">
        <v>13</v>
      </c>
      <c r="K2081" s="4" t="s">
        <v>23</v>
      </c>
      <c r="L2081" s="4" t="s">
        <v>29</v>
      </c>
      <c r="M2081" s="8">
        <v>1</v>
      </c>
      <c r="N2081" s="5">
        <v>199.32</v>
      </c>
      <c r="O2081" s="6">
        <v>0</v>
      </c>
      <c r="P2081" s="5">
        <v>103.83</v>
      </c>
      <c r="Q2081" s="5">
        <f t="shared" si="128"/>
        <v>199.32</v>
      </c>
      <c r="R2081" s="5">
        <f t="shared" si="129"/>
        <v>103.83</v>
      </c>
      <c r="S2081" s="5">
        <f t="shared" si="130"/>
        <v>95.49</v>
      </c>
      <c r="T2081" s="7">
        <f t="shared" si="131"/>
        <v>0.4790788681517158</v>
      </c>
    </row>
    <row r="2082" spans="1:20" ht="15.6">
      <c r="A2082" s="2">
        <v>1339</v>
      </c>
      <c r="B2082" s="3">
        <v>46305</v>
      </c>
      <c r="C2082" s="17">
        <f>YEAR(SalesDataTable[[#This Row],[Order Date]])</f>
        <v>2026</v>
      </c>
      <c r="D2082" s="19" t="str">
        <f>"Q"&amp;ROUNDUP(MONTH(SalesDataTable[[#This Row],[Order Date]])/3,0)</f>
        <v>Q4</v>
      </c>
      <c r="E2082" s="17">
        <f>MONTH(SalesDataTable[[#This Row],[Order Date]])</f>
        <v>10</v>
      </c>
      <c r="F2082" s="19" t="str">
        <f>TEXT(SalesDataTable[[#This Row],[Order Date]],"MMM")</f>
        <v>Oct</v>
      </c>
      <c r="G2082" s="4" t="s">
        <v>6</v>
      </c>
      <c r="H2082" s="4" t="s">
        <v>41</v>
      </c>
      <c r="I2082" s="4" t="s">
        <v>2</v>
      </c>
      <c r="J2082" s="4" t="s">
        <v>3</v>
      </c>
      <c r="K2082" s="4" t="s">
        <v>23</v>
      </c>
      <c r="L2082" s="4" t="s">
        <v>24</v>
      </c>
      <c r="M2082" s="8">
        <v>4</v>
      </c>
      <c r="N2082" s="5">
        <v>337.38</v>
      </c>
      <c r="O2082" s="6">
        <v>0.05</v>
      </c>
      <c r="P2082" s="5">
        <v>194.94</v>
      </c>
      <c r="Q2082" s="5">
        <f t="shared" si="128"/>
        <v>1282.0439999999999</v>
      </c>
      <c r="R2082" s="5">
        <f t="shared" si="129"/>
        <v>779.76</v>
      </c>
      <c r="S2082" s="5">
        <f t="shared" si="130"/>
        <v>502.28399999999988</v>
      </c>
      <c r="T2082" s="7">
        <f t="shared" si="131"/>
        <v>0.39178374533167343</v>
      </c>
    </row>
    <row r="2083" spans="1:20" ht="15.6">
      <c r="A2083" s="2">
        <v>1884</v>
      </c>
      <c r="B2083" s="3">
        <v>46305</v>
      </c>
      <c r="C2083" s="17">
        <f>YEAR(SalesDataTable[[#This Row],[Order Date]])</f>
        <v>2026</v>
      </c>
      <c r="D2083" s="19" t="str">
        <f>"Q"&amp;ROUNDUP(MONTH(SalesDataTable[[#This Row],[Order Date]])/3,0)</f>
        <v>Q4</v>
      </c>
      <c r="E2083" s="17">
        <f>MONTH(SalesDataTable[[#This Row],[Order Date]])</f>
        <v>10</v>
      </c>
      <c r="F2083" s="19" t="str">
        <f>TEXT(SalesDataTable[[#This Row],[Order Date]],"MMM")</f>
        <v>Oct</v>
      </c>
      <c r="G2083" s="4" t="s">
        <v>11</v>
      </c>
      <c r="H2083" s="4" t="s">
        <v>12</v>
      </c>
      <c r="I2083" s="4" t="s">
        <v>2</v>
      </c>
      <c r="J2083" s="4" t="s">
        <v>16</v>
      </c>
      <c r="K2083" s="4" t="s">
        <v>23</v>
      </c>
      <c r="L2083" s="4" t="s">
        <v>40</v>
      </c>
      <c r="M2083" s="8">
        <v>3</v>
      </c>
      <c r="N2083" s="5">
        <v>82.18</v>
      </c>
      <c r="O2083" s="6">
        <v>0.1</v>
      </c>
      <c r="P2083" s="5">
        <v>39.82</v>
      </c>
      <c r="Q2083" s="5">
        <f t="shared" si="128"/>
        <v>221.88600000000002</v>
      </c>
      <c r="R2083" s="5">
        <f t="shared" si="129"/>
        <v>119.46000000000001</v>
      </c>
      <c r="S2083" s="5">
        <f t="shared" si="130"/>
        <v>102.42600000000002</v>
      </c>
      <c r="T2083" s="7">
        <f t="shared" si="131"/>
        <v>0.46161542413671885</v>
      </c>
    </row>
    <row r="2084" spans="1:20" ht="15.6">
      <c r="A2084" s="2">
        <v>3568</v>
      </c>
      <c r="B2084" s="3">
        <v>46305</v>
      </c>
      <c r="C2084" s="17">
        <f>YEAR(SalesDataTable[[#This Row],[Order Date]])</f>
        <v>2026</v>
      </c>
      <c r="D2084" s="19" t="str">
        <f>"Q"&amp;ROUNDUP(MONTH(SalesDataTable[[#This Row],[Order Date]])/3,0)</f>
        <v>Q4</v>
      </c>
      <c r="E2084" s="17">
        <f>MONTH(SalesDataTable[[#This Row],[Order Date]])</f>
        <v>10</v>
      </c>
      <c r="F2084" s="19" t="str">
        <f>TEXT(SalesDataTable[[#This Row],[Order Date]],"MMM")</f>
        <v>Oct</v>
      </c>
      <c r="G2084" s="4" t="s">
        <v>0</v>
      </c>
      <c r="H2084" s="4" t="s">
        <v>50</v>
      </c>
      <c r="I2084" s="4" t="s">
        <v>8</v>
      </c>
      <c r="J2084" s="4" t="s">
        <v>13</v>
      </c>
      <c r="K2084" s="4" t="s">
        <v>9</v>
      </c>
      <c r="L2084" s="4" t="s">
        <v>46</v>
      </c>
      <c r="M2084" s="8">
        <v>15</v>
      </c>
      <c r="N2084" s="5">
        <v>70.25</v>
      </c>
      <c r="O2084" s="6">
        <v>0.1</v>
      </c>
      <c r="P2084" s="5">
        <v>32.19</v>
      </c>
      <c r="Q2084" s="5">
        <f t="shared" si="128"/>
        <v>948.375</v>
      </c>
      <c r="R2084" s="5">
        <f t="shared" si="129"/>
        <v>482.84999999999997</v>
      </c>
      <c r="S2084" s="5">
        <f t="shared" si="130"/>
        <v>465.52500000000003</v>
      </c>
      <c r="T2084" s="7">
        <f t="shared" si="131"/>
        <v>0.49086595492289448</v>
      </c>
    </row>
    <row r="2085" spans="1:20" ht="15.6">
      <c r="A2085" s="2">
        <v>4171</v>
      </c>
      <c r="B2085" s="3">
        <v>46305</v>
      </c>
      <c r="C2085" s="17">
        <f>YEAR(SalesDataTable[[#This Row],[Order Date]])</f>
        <v>2026</v>
      </c>
      <c r="D2085" s="19" t="str">
        <f>"Q"&amp;ROUNDUP(MONTH(SalesDataTable[[#This Row],[Order Date]])/3,0)</f>
        <v>Q4</v>
      </c>
      <c r="E2085" s="17">
        <f>MONTH(SalesDataTable[[#This Row],[Order Date]])</f>
        <v>10</v>
      </c>
      <c r="F2085" s="19" t="str">
        <f>TEXT(SalesDataTable[[#This Row],[Order Date]],"MMM")</f>
        <v>Oct</v>
      </c>
      <c r="G2085" s="4" t="s">
        <v>20</v>
      </c>
      <c r="H2085" s="4" t="s">
        <v>31</v>
      </c>
      <c r="I2085" s="4" t="s">
        <v>19</v>
      </c>
      <c r="J2085" s="4" t="s">
        <v>13</v>
      </c>
      <c r="K2085" s="4" t="s">
        <v>14</v>
      </c>
      <c r="L2085" s="4" t="s">
        <v>15</v>
      </c>
      <c r="M2085" s="8">
        <v>2</v>
      </c>
      <c r="N2085" s="5">
        <v>35.36</v>
      </c>
      <c r="O2085" s="6">
        <v>0</v>
      </c>
      <c r="P2085" s="5">
        <v>13.49</v>
      </c>
      <c r="Q2085" s="5">
        <f t="shared" si="128"/>
        <v>70.72</v>
      </c>
      <c r="R2085" s="5">
        <f t="shared" si="129"/>
        <v>26.98</v>
      </c>
      <c r="S2085" s="5">
        <f t="shared" si="130"/>
        <v>43.739999999999995</v>
      </c>
      <c r="T2085" s="7">
        <f t="shared" si="131"/>
        <v>0.61849547511312208</v>
      </c>
    </row>
    <row r="2086" spans="1:20" ht="15.6">
      <c r="A2086" s="2">
        <v>4477</v>
      </c>
      <c r="B2086" s="3">
        <v>46305</v>
      </c>
      <c r="C2086" s="17">
        <f>YEAR(SalesDataTable[[#This Row],[Order Date]])</f>
        <v>2026</v>
      </c>
      <c r="D2086" s="19" t="str">
        <f>"Q"&amp;ROUNDUP(MONTH(SalesDataTable[[#This Row],[Order Date]])/3,0)</f>
        <v>Q4</v>
      </c>
      <c r="E2086" s="17">
        <f>MONTH(SalesDataTable[[#This Row],[Order Date]])</f>
        <v>10</v>
      </c>
      <c r="F2086" s="19" t="str">
        <f>TEXT(SalesDataTable[[#This Row],[Order Date]],"MMM")</f>
        <v>Oct</v>
      </c>
      <c r="G2086" s="4" t="s">
        <v>11</v>
      </c>
      <c r="H2086" s="4" t="s">
        <v>25</v>
      </c>
      <c r="I2086" s="4" t="s">
        <v>19</v>
      </c>
      <c r="J2086" s="4" t="s">
        <v>13</v>
      </c>
      <c r="K2086" s="4" t="s">
        <v>14</v>
      </c>
      <c r="L2086" s="4" t="s">
        <v>32</v>
      </c>
      <c r="M2086" s="8">
        <v>1</v>
      </c>
      <c r="N2086" s="5">
        <v>46.01</v>
      </c>
      <c r="O2086" s="6">
        <v>0</v>
      </c>
      <c r="P2086" s="5">
        <v>18.239999999999998</v>
      </c>
      <c r="Q2086" s="5">
        <f t="shared" si="128"/>
        <v>46.01</v>
      </c>
      <c r="R2086" s="5">
        <f t="shared" si="129"/>
        <v>18.239999999999998</v>
      </c>
      <c r="S2086" s="5">
        <f t="shared" si="130"/>
        <v>27.77</v>
      </c>
      <c r="T2086" s="7">
        <f t="shared" si="131"/>
        <v>0.6035644425124973</v>
      </c>
    </row>
    <row r="2087" spans="1:20" ht="15.6">
      <c r="A2087" s="2">
        <v>3368</v>
      </c>
      <c r="B2087" s="3">
        <v>46306</v>
      </c>
      <c r="C2087" s="17">
        <f>YEAR(SalesDataTable[[#This Row],[Order Date]])</f>
        <v>2026</v>
      </c>
      <c r="D2087" s="19" t="str">
        <f>"Q"&amp;ROUNDUP(MONTH(SalesDataTable[[#This Row],[Order Date]])/3,0)</f>
        <v>Q4</v>
      </c>
      <c r="E2087" s="17">
        <f>MONTH(SalesDataTable[[#This Row],[Order Date]])</f>
        <v>10</v>
      </c>
      <c r="F2087" s="19" t="str">
        <f>TEXT(SalesDataTable[[#This Row],[Order Date]],"MMM")</f>
        <v>Oct</v>
      </c>
      <c r="G2087" s="4" t="s">
        <v>0</v>
      </c>
      <c r="H2087" s="4" t="s">
        <v>36</v>
      </c>
      <c r="I2087" s="4" t="s">
        <v>2</v>
      </c>
      <c r="J2087" s="4" t="s">
        <v>3</v>
      </c>
      <c r="K2087" s="4" t="s">
        <v>9</v>
      </c>
      <c r="L2087" s="4" t="s">
        <v>10</v>
      </c>
      <c r="M2087" s="8">
        <v>1</v>
      </c>
      <c r="N2087" s="5">
        <v>89.88</v>
      </c>
      <c r="O2087" s="6">
        <v>0</v>
      </c>
      <c r="P2087" s="5">
        <v>46.15</v>
      </c>
      <c r="Q2087" s="5">
        <f t="shared" si="128"/>
        <v>89.88</v>
      </c>
      <c r="R2087" s="5">
        <f t="shared" si="129"/>
        <v>46.15</v>
      </c>
      <c r="S2087" s="5">
        <f t="shared" si="130"/>
        <v>43.73</v>
      </c>
      <c r="T2087" s="7">
        <f t="shared" si="131"/>
        <v>0.48653760569648419</v>
      </c>
    </row>
    <row r="2088" spans="1:20" ht="15.6">
      <c r="A2088" s="2">
        <v>3566</v>
      </c>
      <c r="B2088" s="3">
        <v>46306</v>
      </c>
      <c r="C2088" s="17">
        <f>YEAR(SalesDataTable[[#This Row],[Order Date]])</f>
        <v>2026</v>
      </c>
      <c r="D2088" s="19" t="str">
        <f>"Q"&amp;ROUNDUP(MONTH(SalesDataTable[[#This Row],[Order Date]])/3,0)</f>
        <v>Q4</v>
      </c>
      <c r="E2088" s="17">
        <f>MONTH(SalesDataTable[[#This Row],[Order Date]])</f>
        <v>10</v>
      </c>
      <c r="F2088" s="19" t="str">
        <f>TEXT(SalesDataTable[[#This Row],[Order Date]],"MMM")</f>
        <v>Oct</v>
      </c>
      <c r="G2088" s="4" t="s">
        <v>6</v>
      </c>
      <c r="H2088" s="4" t="s">
        <v>43</v>
      </c>
      <c r="I2088" s="4" t="s">
        <v>2</v>
      </c>
      <c r="J2088" s="4" t="s">
        <v>13</v>
      </c>
      <c r="K2088" s="4" t="s">
        <v>34</v>
      </c>
      <c r="L2088" s="4" t="s">
        <v>35</v>
      </c>
      <c r="M2088" s="8">
        <v>1</v>
      </c>
      <c r="N2088" s="5">
        <v>41.33</v>
      </c>
      <c r="O2088" s="6">
        <v>0</v>
      </c>
      <c r="P2088" s="5">
        <v>14.47</v>
      </c>
      <c r="Q2088" s="5">
        <f t="shared" si="128"/>
        <v>41.33</v>
      </c>
      <c r="R2088" s="5">
        <f t="shared" si="129"/>
        <v>14.47</v>
      </c>
      <c r="S2088" s="5">
        <f t="shared" si="130"/>
        <v>26.86</v>
      </c>
      <c r="T2088" s="7">
        <f t="shared" si="131"/>
        <v>0.6498911202516332</v>
      </c>
    </row>
    <row r="2089" spans="1:20" ht="15.6">
      <c r="A2089" s="2">
        <v>4420</v>
      </c>
      <c r="B2089" s="3">
        <v>46306</v>
      </c>
      <c r="C2089" s="17">
        <f>YEAR(SalesDataTable[[#This Row],[Order Date]])</f>
        <v>2026</v>
      </c>
      <c r="D2089" s="19" t="str">
        <f>"Q"&amp;ROUNDUP(MONTH(SalesDataTable[[#This Row],[Order Date]])/3,0)</f>
        <v>Q4</v>
      </c>
      <c r="E2089" s="17">
        <f>MONTH(SalesDataTable[[#This Row],[Order Date]])</f>
        <v>10</v>
      </c>
      <c r="F2089" s="19" t="str">
        <f>TEXT(SalesDataTable[[#This Row],[Order Date]],"MMM")</f>
        <v>Oct</v>
      </c>
      <c r="G2089" s="4" t="s">
        <v>11</v>
      </c>
      <c r="H2089" s="4" t="s">
        <v>25</v>
      </c>
      <c r="I2089" s="4" t="s">
        <v>8</v>
      </c>
      <c r="J2089" s="4" t="s">
        <v>16</v>
      </c>
      <c r="K2089" s="4" t="s">
        <v>4</v>
      </c>
      <c r="L2089" s="4" t="s">
        <v>26</v>
      </c>
      <c r="M2089" s="8">
        <v>15</v>
      </c>
      <c r="N2089" s="5">
        <v>40.78</v>
      </c>
      <c r="O2089" s="6">
        <v>0.15</v>
      </c>
      <c r="P2089" s="5">
        <v>17.07</v>
      </c>
      <c r="Q2089" s="5">
        <f t="shared" si="128"/>
        <v>519.94500000000005</v>
      </c>
      <c r="R2089" s="5">
        <f t="shared" si="129"/>
        <v>256.05</v>
      </c>
      <c r="S2089" s="5">
        <f t="shared" si="130"/>
        <v>263.89500000000004</v>
      </c>
      <c r="T2089" s="7">
        <f t="shared" si="131"/>
        <v>0.5075440671609498</v>
      </c>
    </row>
    <row r="2090" spans="1:20" ht="15.6">
      <c r="A2090" s="2">
        <v>513</v>
      </c>
      <c r="B2090" s="3">
        <v>46307</v>
      </c>
      <c r="C2090" s="17">
        <f>YEAR(SalesDataTable[[#This Row],[Order Date]])</f>
        <v>2026</v>
      </c>
      <c r="D2090" s="19" t="str">
        <f>"Q"&amp;ROUNDUP(MONTH(SalesDataTable[[#This Row],[Order Date]])/3,0)</f>
        <v>Q4</v>
      </c>
      <c r="E2090" s="17">
        <f>MONTH(SalesDataTable[[#This Row],[Order Date]])</f>
        <v>10</v>
      </c>
      <c r="F2090" s="19" t="str">
        <f>TEXT(SalesDataTable[[#This Row],[Order Date]],"MMM")</f>
        <v>Oct</v>
      </c>
      <c r="G2090" s="4" t="s">
        <v>20</v>
      </c>
      <c r="H2090" s="4" t="s">
        <v>31</v>
      </c>
      <c r="I2090" s="4" t="s">
        <v>2</v>
      </c>
      <c r="J2090" s="4" t="s">
        <v>16</v>
      </c>
      <c r="K2090" s="4" t="s">
        <v>14</v>
      </c>
      <c r="L2090" s="4" t="s">
        <v>48</v>
      </c>
      <c r="M2090" s="8">
        <v>1</v>
      </c>
      <c r="N2090" s="5">
        <v>163.87</v>
      </c>
      <c r="O2090" s="6">
        <v>0</v>
      </c>
      <c r="P2090" s="5">
        <v>85.76</v>
      </c>
      <c r="Q2090" s="5">
        <f t="shared" si="128"/>
        <v>163.87</v>
      </c>
      <c r="R2090" s="5">
        <f t="shared" si="129"/>
        <v>85.76</v>
      </c>
      <c r="S2090" s="5">
        <f t="shared" si="130"/>
        <v>78.11</v>
      </c>
      <c r="T2090" s="7">
        <f t="shared" si="131"/>
        <v>0.47665832672240188</v>
      </c>
    </row>
    <row r="2091" spans="1:20" ht="15.6">
      <c r="A2091" s="2">
        <v>786</v>
      </c>
      <c r="B2091" s="3">
        <v>46307</v>
      </c>
      <c r="C2091" s="17">
        <f>YEAR(SalesDataTable[[#This Row],[Order Date]])</f>
        <v>2026</v>
      </c>
      <c r="D2091" s="19" t="str">
        <f>"Q"&amp;ROUNDUP(MONTH(SalesDataTable[[#This Row],[Order Date]])/3,0)</f>
        <v>Q4</v>
      </c>
      <c r="E2091" s="17">
        <f>MONTH(SalesDataTable[[#This Row],[Order Date]])</f>
        <v>10</v>
      </c>
      <c r="F2091" s="19" t="str">
        <f>TEXT(SalesDataTable[[#This Row],[Order Date]],"MMM")</f>
        <v>Oct</v>
      </c>
      <c r="G2091" s="4" t="s">
        <v>11</v>
      </c>
      <c r="H2091" s="4" t="s">
        <v>18</v>
      </c>
      <c r="I2091" s="4" t="s">
        <v>2</v>
      </c>
      <c r="J2091" s="4" t="s">
        <v>13</v>
      </c>
      <c r="K2091" s="4" t="s">
        <v>34</v>
      </c>
      <c r="L2091" s="4" t="s">
        <v>42</v>
      </c>
      <c r="M2091" s="8">
        <v>1</v>
      </c>
      <c r="N2091" s="5">
        <v>35.39</v>
      </c>
      <c r="O2091" s="6">
        <v>0.05</v>
      </c>
      <c r="P2091" s="5">
        <v>13.68</v>
      </c>
      <c r="Q2091" s="5">
        <f t="shared" si="128"/>
        <v>33.6205</v>
      </c>
      <c r="R2091" s="5">
        <f t="shared" si="129"/>
        <v>13.68</v>
      </c>
      <c r="S2091" s="5">
        <f t="shared" si="130"/>
        <v>19.9405</v>
      </c>
      <c r="T2091" s="7">
        <f t="shared" si="131"/>
        <v>0.59310539700480358</v>
      </c>
    </row>
    <row r="2092" spans="1:20" ht="15.6">
      <c r="A2092" s="2">
        <v>3771</v>
      </c>
      <c r="B2092" s="3">
        <v>46307</v>
      </c>
      <c r="C2092" s="17">
        <f>YEAR(SalesDataTable[[#This Row],[Order Date]])</f>
        <v>2026</v>
      </c>
      <c r="D2092" s="19" t="str">
        <f>"Q"&amp;ROUNDUP(MONTH(SalesDataTable[[#This Row],[Order Date]])/3,0)</f>
        <v>Q4</v>
      </c>
      <c r="E2092" s="17">
        <f>MONTH(SalesDataTable[[#This Row],[Order Date]])</f>
        <v>10</v>
      </c>
      <c r="F2092" s="19" t="str">
        <f>TEXT(SalesDataTable[[#This Row],[Order Date]],"MMM")</f>
        <v>Oct</v>
      </c>
      <c r="G2092" s="4" t="s">
        <v>11</v>
      </c>
      <c r="H2092" s="4" t="s">
        <v>18</v>
      </c>
      <c r="I2092" s="4" t="s">
        <v>2</v>
      </c>
      <c r="J2092" s="4" t="s">
        <v>16</v>
      </c>
      <c r="K2092" s="4" t="s">
        <v>23</v>
      </c>
      <c r="L2092" s="4" t="s">
        <v>40</v>
      </c>
      <c r="M2092" s="8">
        <v>2</v>
      </c>
      <c r="N2092" s="5">
        <v>80.2</v>
      </c>
      <c r="O2092" s="6">
        <v>0</v>
      </c>
      <c r="P2092" s="5">
        <v>39.590000000000003</v>
      </c>
      <c r="Q2092" s="5">
        <f t="shared" si="128"/>
        <v>160.4</v>
      </c>
      <c r="R2092" s="5">
        <f t="shared" si="129"/>
        <v>79.180000000000007</v>
      </c>
      <c r="S2092" s="5">
        <f t="shared" si="130"/>
        <v>81.22</v>
      </c>
      <c r="T2092" s="7">
        <f t="shared" si="131"/>
        <v>0.50635910224438896</v>
      </c>
    </row>
    <row r="2093" spans="1:20" ht="15.6">
      <c r="A2093" s="2">
        <v>3910</v>
      </c>
      <c r="B2093" s="3">
        <v>46307</v>
      </c>
      <c r="C2093" s="17">
        <f>YEAR(SalesDataTable[[#This Row],[Order Date]])</f>
        <v>2026</v>
      </c>
      <c r="D2093" s="19" t="str">
        <f>"Q"&amp;ROUNDUP(MONTH(SalesDataTable[[#This Row],[Order Date]])/3,0)</f>
        <v>Q4</v>
      </c>
      <c r="E2093" s="17">
        <f>MONTH(SalesDataTable[[#This Row],[Order Date]])</f>
        <v>10</v>
      </c>
      <c r="F2093" s="19" t="str">
        <f>TEXT(SalesDataTable[[#This Row],[Order Date]],"MMM")</f>
        <v>Oct</v>
      </c>
      <c r="G2093" s="4" t="s">
        <v>11</v>
      </c>
      <c r="H2093" s="4" t="s">
        <v>12</v>
      </c>
      <c r="I2093" s="4" t="s">
        <v>2</v>
      </c>
      <c r="J2093" s="4" t="s">
        <v>16</v>
      </c>
      <c r="K2093" s="4" t="s">
        <v>4</v>
      </c>
      <c r="L2093" s="4" t="s">
        <v>26</v>
      </c>
      <c r="M2093" s="8">
        <v>3</v>
      </c>
      <c r="N2093" s="5">
        <v>41.09</v>
      </c>
      <c r="O2093" s="6">
        <v>0</v>
      </c>
      <c r="P2093" s="5">
        <v>17.18</v>
      </c>
      <c r="Q2093" s="5">
        <f t="shared" si="128"/>
        <v>123.27000000000001</v>
      </c>
      <c r="R2093" s="5">
        <f t="shared" si="129"/>
        <v>51.54</v>
      </c>
      <c r="S2093" s="5">
        <f t="shared" si="130"/>
        <v>71.730000000000018</v>
      </c>
      <c r="T2093" s="7">
        <f t="shared" si="131"/>
        <v>0.58189340472134354</v>
      </c>
    </row>
    <row r="2094" spans="1:20" ht="15.6">
      <c r="A2094" s="2">
        <v>330</v>
      </c>
      <c r="B2094" s="3">
        <v>46308</v>
      </c>
      <c r="C2094" s="17">
        <f>YEAR(SalesDataTable[[#This Row],[Order Date]])</f>
        <v>2026</v>
      </c>
      <c r="D2094" s="19" t="str">
        <f>"Q"&amp;ROUNDUP(MONTH(SalesDataTable[[#This Row],[Order Date]])/3,0)</f>
        <v>Q4</v>
      </c>
      <c r="E2094" s="17">
        <f>MONTH(SalesDataTable[[#This Row],[Order Date]])</f>
        <v>10</v>
      </c>
      <c r="F2094" s="19" t="str">
        <f>TEXT(SalesDataTable[[#This Row],[Order Date]],"MMM")</f>
        <v>Oct</v>
      </c>
      <c r="G2094" s="4" t="s">
        <v>6</v>
      </c>
      <c r="H2094" s="4" t="s">
        <v>43</v>
      </c>
      <c r="I2094" s="4" t="s">
        <v>8</v>
      </c>
      <c r="J2094" s="4" t="s">
        <v>16</v>
      </c>
      <c r="K2094" s="4" t="s">
        <v>14</v>
      </c>
      <c r="L2094" s="4" t="s">
        <v>15</v>
      </c>
      <c r="M2094" s="8">
        <v>5</v>
      </c>
      <c r="N2094" s="5">
        <v>36.97</v>
      </c>
      <c r="O2094" s="6">
        <v>0.15</v>
      </c>
      <c r="P2094" s="5">
        <v>13.93</v>
      </c>
      <c r="Q2094" s="5">
        <f t="shared" si="128"/>
        <v>157.1225</v>
      </c>
      <c r="R2094" s="5">
        <f t="shared" si="129"/>
        <v>69.650000000000006</v>
      </c>
      <c r="S2094" s="5">
        <f t="shared" si="130"/>
        <v>87.472499999999997</v>
      </c>
      <c r="T2094" s="7">
        <f t="shared" si="131"/>
        <v>0.55671530175500006</v>
      </c>
    </row>
    <row r="2095" spans="1:20" ht="15.6">
      <c r="A2095" s="2">
        <v>707</v>
      </c>
      <c r="B2095" s="3">
        <v>46308</v>
      </c>
      <c r="C2095" s="17">
        <f>YEAR(SalesDataTable[[#This Row],[Order Date]])</f>
        <v>2026</v>
      </c>
      <c r="D2095" s="19" t="str">
        <f>"Q"&amp;ROUNDUP(MONTH(SalesDataTable[[#This Row],[Order Date]])/3,0)</f>
        <v>Q4</v>
      </c>
      <c r="E2095" s="17">
        <f>MONTH(SalesDataTable[[#This Row],[Order Date]])</f>
        <v>10</v>
      </c>
      <c r="F2095" s="19" t="str">
        <f>TEXT(SalesDataTable[[#This Row],[Order Date]],"MMM")</f>
        <v>Oct</v>
      </c>
      <c r="G2095" s="4" t="s">
        <v>11</v>
      </c>
      <c r="H2095" s="4" t="s">
        <v>25</v>
      </c>
      <c r="I2095" s="4" t="s">
        <v>19</v>
      </c>
      <c r="J2095" s="4" t="s">
        <v>13</v>
      </c>
      <c r="K2095" s="4" t="s">
        <v>14</v>
      </c>
      <c r="L2095" s="4" t="s">
        <v>15</v>
      </c>
      <c r="M2095" s="8">
        <v>4</v>
      </c>
      <c r="N2095" s="5">
        <v>35.880000000000003</v>
      </c>
      <c r="O2095" s="6">
        <v>0.05</v>
      </c>
      <c r="P2095" s="5">
        <v>13.45</v>
      </c>
      <c r="Q2095" s="5">
        <f t="shared" si="128"/>
        <v>136.34399999999999</v>
      </c>
      <c r="R2095" s="5">
        <f t="shared" si="129"/>
        <v>53.8</v>
      </c>
      <c r="S2095" s="5">
        <f t="shared" si="130"/>
        <v>82.543999999999997</v>
      </c>
      <c r="T2095" s="7">
        <f t="shared" si="131"/>
        <v>0.60540984568444522</v>
      </c>
    </row>
    <row r="2096" spans="1:20" ht="15.6">
      <c r="A2096" s="2">
        <v>989</v>
      </c>
      <c r="B2096" s="3">
        <v>46308</v>
      </c>
      <c r="C2096" s="17">
        <f>YEAR(SalesDataTable[[#This Row],[Order Date]])</f>
        <v>2026</v>
      </c>
      <c r="D2096" s="19" t="str">
        <f>"Q"&amp;ROUNDUP(MONTH(SalesDataTable[[#This Row],[Order Date]])/3,0)</f>
        <v>Q4</v>
      </c>
      <c r="E2096" s="17">
        <f>MONTH(SalesDataTable[[#This Row],[Order Date]])</f>
        <v>10</v>
      </c>
      <c r="F2096" s="19" t="str">
        <f>TEXT(SalesDataTable[[#This Row],[Order Date]],"MMM")</f>
        <v>Oct</v>
      </c>
      <c r="G2096" s="4" t="s">
        <v>6</v>
      </c>
      <c r="H2096" s="4" t="s">
        <v>41</v>
      </c>
      <c r="I2096" s="4" t="s">
        <v>2</v>
      </c>
      <c r="J2096" s="4" t="s">
        <v>3</v>
      </c>
      <c r="K2096" s="4" t="s">
        <v>4</v>
      </c>
      <c r="L2096" s="4" t="s">
        <v>26</v>
      </c>
      <c r="M2096" s="8">
        <v>3</v>
      </c>
      <c r="N2096" s="5">
        <v>40.42</v>
      </c>
      <c r="O2096" s="6">
        <v>0</v>
      </c>
      <c r="P2096" s="5">
        <v>16.79</v>
      </c>
      <c r="Q2096" s="5">
        <f t="shared" si="128"/>
        <v>121.26</v>
      </c>
      <c r="R2096" s="5">
        <f t="shared" si="129"/>
        <v>50.37</v>
      </c>
      <c r="S2096" s="5">
        <f t="shared" si="130"/>
        <v>70.890000000000015</v>
      </c>
      <c r="T2096" s="7">
        <f t="shared" si="131"/>
        <v>0.58461157842652167</v>
      </c>
    </row>
    <row r="2097" spans="1:20" ht="15.6">
      <c r="A2097" s="2">
        <v>1904</v>
      </c>
      <c r="B2097" s="3">
        <v>46308</v>
      </c>
      <c r="C2097" s="17">
        <f>YEAR(SalesDataTable[[#This Row],[Order Date]])</f>
        <v>2026</v>
      </c>
      <c r="D2097" s="19" t="str">
        <f>"Q"&amp;ROUNDUP(MONTH(SalesDataTable[[#This Row],[Order Date]])/3,0)</f>
        <v>Q4</v>
      </c>
      <c r="E2097" s="17">
        <f>MONTH(SalesDataTable[[#This Row],[Order Date]])</f>
        <v>10</v>
      </c>
      <c r="F2097" s="19" t="str">
        <f>TEXT(SalesDataTable[[#This Row],[Order Date]],"MMM")</f>
        <v>Oct</v>
      </c>
      <c r="G2097" s="4" t="s">
        <v>20</v>
      </c>
      <c r="H2097" s="4" t="s">
        <v>33</v>
      </c>
      <c r="I2097" s="4" t="s">
        <v>19</v>
      </c>
      <c r="J2097" s="4" t="s">
        <v>3</v>
      </c>
      <c r="K2097" s="4" t="s">
        <v>4</v>
      </c>
      <c r="L2097" s="4" t="s">
        <v>22</v>
      </c>
      <c r="M2097" s="8">
        <v>1</v>
      </c>
      <c r="N2097" s="5">
        <v>50.34</v>
      </c>
      <c r="O2097" s="6">
        <v>0.15</v>
      </c>
      <c r="P2097" s="5">
        <v>22.56</v>
      </c>
      <c r="Q2097" s="5">
        <f t="shared" si="128"/>
        <v>42.789000000000001</v>
      </c>
      <c r="R2097" s="5">
        <f t="shared" si="129"/>
        <v>22.56</v>
      </c>
      <c r="S2097" s="5">
        <f t="shared" si="130"/>
        <v>20.229000000000003</v>
      </c>
      <c r="T2097" s="7">
        <f t="shared" si="131"/>
        <v>0.47276169108883132</v>
      </c>
    </row>
    <row r="2098" spans="1:20" ht="15.6">
      <c r="A2098" s="2">
        <v>2854</v>
      </c>
      <c r="B2098" s="3">
        <v>46308</v>
      </c>
      <c r="C2098" s="17">
        <f>YEAR(SalesDataTable[[#This Row],[Order Date]])</f>
        <v>2026</v>
      </c>
      <c r="D2098" s="19" t="str">
        <f>"Q"&amp;ROUNDUP(MONTH(SalesDataTable[[#This Row],[Order Date]])/3,0)</f>
        <v>Q4</v>
      </c>
      <c r="E2098" s="17">
        <f>MONTH(SalesDataTable[[#This Row],[Order Date]])</f>
        <v>10</v>
      </c>
      <c r="F2098" s="19" t="str">
        <f>TEXT(SalesDataTable[[#This Row],[Order Date]],"MMM")</f>
        <v>Oct</v>
      </c>
      <c r="G2098" s="4" t="s">
        <v>0</v>
      </c>
      <c r="H2098" s="4" t="s">
        <v>50</v>
      </c>
      <c r="I2098" s="4" t="s">
        <v>19</v>
      </c>
      <c r="J2098" s="4" t="s">
        <v>13</v>
      </c>
      <c r="K2098" s="4" t="s">
        <v>14</v>
      </c>
      <c r="L2098" s="4" t="s">
        <v>15</v>
      </c>
      <c r="M2098" s="8">
        <v>3</v>
      </c>
      <c r="N2098" s="5">
        <v>36.049999999999997</v>
      </c>
      <c r="O2098" s="6">
        <v>0.1</v>
      </c>
      <c r="P2098" s="5">
        <v>13.87</v>
      </c>
      <c r="Q2098" s="5">
        <f t="shared" si="128"/>
        <v>97.334999999999994</v>
      </c>
      <c r="R2098" s="5">
        <f t="shared" si="129"/>
        <v>41.61</v>
      </c>
      <c r="S2098" s="5">
        <f t="shared" si="130"/>
        <v>55.724999999999994</v>
      </c>
      <c r="T2098" s="7">
        <f t="shared" si="131"/>
        <v>0.57250732008013561</v>
      </c>
    </row>
    <row r="2099" spans="1:20" ht="15.6">
      <c r="A2099" s="2">
        <v>3212</v>
      </c>
      <c r="B2099" s="3">
        <v>46308</v>
      </c>
      <c r="C2099" s="17">
        <f>YEAR(SalesDataTable[[#This Row],[Order Date]])</f>
        <v>2026</v>
      </c>
      <c r="D2099" s="19" t="str">
        <f>"Q"&amp;ROUNDUP(MONTH(SalesDataTable[[#This Row],[Order Date]])/3,0)</f>
        <v>Q4</v>
      </c>
      <c r="E2099" s="17">
        <f>MONTH(SalesDataTable[[#This Row],[Order Date]])</f>
        <v>10</v>
      </c>
      <c r="F2099" s="19" t="str">
        <f>TEXT(SalesDataTable[[#This Row],[Order Date]],"MMM")</f>
        <v>Oct</v>
      </c>
      <c r="G2099" s="4" t="s">
        <v>11</v>
      </c>
      <c r="H2099" s="4" t="s">
        <v>12</v>
      </c>
      <c r="I2099" s="4" t="s">
        <v>8</v>
      </c>
      <c r="J2099" s="4" t="s">
        <v>3</v>
      </c>
      <c r="K2099" s="4" t="s">
        <v>4</v>
      </c>
      <c r="L2099" s="4" t="s">
        <v>26</v>
      </c>
      <c r="M2099" s="8">
        <v>15</v>
      </c>
      <c r="N2099" s="5">
        <v>40</v>
      </c>
      <c r="O2099" s="6">
        <v>0.1</v>
      </c>
      <c r="P2099" s="5">
        <v>16.420000000000002</v>
      </c>
      <c r="Q2099" s="5">
        <f t="shared" si="128"/>
        <v>540</v>
      </c>
      <c r="R2099" s="5">
        <f t="shared" si="129"/>
        <v>246.3</v>
      </c>
      <c r="S2099" s="5">
        <f t="shared" si="130"/>
        <v>293.7</v>
      </c>
      <c r="T2099" s="7">
        <f t="shared" si="131"/>
        <v>0.54388888888888887</v>
      </c>
    </row>
    <row r="2100" spans="1:20" ht="15.6">
      <c r="A2100" s="2">
        <v>4479</v>
      </c>
      <c r="B2100" s="3">
        <v>46308</v>
      </c>
      <c r="C2100" s="17">
        <f>YEAR(SalesDataTable[[#This Row],[Order Date]])</f>
        <v>2026</v>
      </c>
      <c r="D2100" s="19" t="str">
        <f>"Q"&amp;ROUNDUP(MONTH(SalesDataTable[[#This Row],[Order Date]])/3,0)</f>
        <v>Q4</v>
      </c>
      <c r="E2100" s="17">
        <f>MONTH(SalesDataTable[[#This Row],[Order Date]])</f>
        <v>10</v>
      </c>
      <c r="F2100" s="19" t="str">
        <f>TEXT(SalesDataTable[[#This Row],[Order Date]],"MMM")</f>
        <v>Oct</v>
      </c>
      <c r="G2100" s="4" t="s">
        <v>20</v>
      </c>
      <c r="H2100" s="4" t="s">
        <v>31</v>
      </c>
      <c r="I2100" s="4" t="s">
        <v>19</v>
      </c>
      <c r="J2100" s="4" t="s">
        <v>3</v>
      </c>
      <c r="K2100" s="4" t="s">
        <v>9</v>
      </c>
      <c r="L2100" s="4" t="s">
        <v>37</v>
      </c>
      <c r="M2100" s="8">
        <v>1</v>
      </c>
      <c r="N2100" s="5">
        <v>151.68</v>
      </c>
      <c r="O2100" s="6">
        <v>0.05</v>
      </c>
      <c r="P2100" s="5">
        <v>78.98</v>
      </c>
      <c r="Q2100" s="5">
        <f t="shared" si="128"/>
        <v>144.096</v>
      </c>
      <c r="R2100" s="5">
        <f t="shared" si="129"/>
        <v>78.98</v>
      </c>
      <c r="S2100" s="5">
        <f t="shared" si="130"/>
        <v>65.116</v>
      </c>
      <c r="T2100" s="7">
        <f t="shared" si="131"/>
        <v>0.45189318232289583</v>
      </c>
    </row>
    <row r="2101" spans="1:20" ht="15.6">
      <c r="A2101" s="2">
        <v>4574</v>
      </c>
      <c r="B2101" s="3">
        <v>46308</v>
      </c>
      <c r="C2101" s="17">
        <f>YEAR(SalesDataTable[[#This Row],[Order Date]])</f>
        <v>2026</v>
      </c>
      <c r="D2101" s="19" t="str">
        <f>"Q"&amp;ROUNDUP(MONTH(SalesDataTable[[#This Row],[Order Date]])/3,0)</f>
        <v>Q4</v>
      </c>
      <c r="E2101" s="17">
        <f>MONTH(SalesDataTable[[#This Row],[Order Date]])</f>
        <v>10</v>
      </c>
      <c r="F2101" s="19" t="str">
        <f>TEXT(SalesDataTable[[#This Row],[Order Date]],"MMM")</f>
        <v>Oct</v>
      </c>
      <c r="G2101" s="4" t="s">
        <v>6</v>
      </c>
      <c r="H2101" s="4" t="s">
        <v>49</v>
      </c>
      <c r="I2101" s="4" t="s">
        <v>2</v>
      </c>
      <c r="J2101" s="4" t="s">
        <v>16</v>
      </c>
      <c r="K2101" s="4" t="s">
        <v>34</v>
      </c>
      <c r="L2101" s="4" t="s">
        <v>42</v>
      </c>
      <c r="M2101" s="8">
        <v>1</v>
      </c>
      <c r="N2101" s="5">
        <v>36.53</v>
      </c>
      <c r="O2101" s="6">
        <v>0</v>
      </c>
      <c r="P2101" s="5">
        <v>14.01</v>
      </c>
      <c r="Q2101" s="5">
        <f t="shared" si="128"/>
        <v>36.53</v>
      </c>
      <c r="R2101" s="5">
        <f t="shared" si="129"/>
        <v>14.01</v>
      </c>
      <c r="S2101" s="5">
        <f t="shared" si="130"/>
        <v>22.520000000000003</v>
      </c>
      <c r="T2101" s="7">
        <f t="shared" si="131"/>
        <v>0.61647960580344929</v>
      </c>
    </row>
    <row r="2102" spans="1:20" ht="15.6">
      <c r="A2102" s="2">
        <v>4815</v>
      </c>
      <c r="B2102" s="3">
        <v>46308</v>
      </c>
      <c r="C2102" s="17">
        <f>YEAR(SalesDataTable[[#This Row],[Order Date]])</f>
        <v>2026</v>
      </c>
      <c r="D2102" s="19" t="str">
        <f>"Q"&amp;ROUNDUP(MONTH(SalesDataTable[[#This Row],[Order Date]])/3,0)</f>
        <v>Q4</v>
      </c>
      <c r="E2102" s="17">
        <f>MONTH(SalesDataTable[[#This Row],[Order Date]])</f>
        <v>10</v>
      </c>
      <c r="F2102" s="19" t="str">
        <f>TEXT(SalesDataTable[[#This Row],[Order Date]],"MMM")</f>
        <v>Oct</v>
      </c>
      <c r="G2102" s="4" t="s">
        <v>0</v>
      </c>
      <c r="H2102" s="4" t="s">
        <v>1</v>
      </c>
      <c r="I2102" s="4" t="s">
        <v>19</v>
      </c>
      <c r="J2102" s="4" t="s">
        <v>16</v>
      </c>
      <c r="K2102" s="4" t="s">
        <v>4</v>
      </c>
      <c r="L2102" s="4" t="s">
        <v>26</v>
      </c>
      <c r="M2102" s="8">
        <v>1</v>
      </c>
      <c r="N2102" s="5">
        <v>39.89</v>
      </c>
      <c r="O2102" s="6">
        <v>0.05</v>
      </c>
      <c r="P2102" s="5">
        <v>16.91</v>
      </c>
      <c r="Q2102" s="5">
        <f t="shared" si="128"/>
        <v>37.895499999999998</v>
      </c>
      <c r="R2102" s="5">
        <f t="shared" si="129"/>
        <v>16.91</v>
      </c>
      <c r="S2102" s="5">
        <f t="shared" si="130"/>
        <v>20.985499999999998</v>
      </c>
      <c r="T2102" s="7">
        <f t="shared" si="131"/>
        <v>0.55377287540737019</v>
      </c>
    </row>
    <row r="2103" spans="1:20" ht="15.6">
      <c r="A2103" s="2">
        <v>5027</v>
      </c>
      <c r="B2103" s="3">
        <v>46308</v>
      </c>
      <c r="C2103" s="17">
        <f>YEAR(SalesDataTable[[#This Row],[Order Date]])</f>
        <v>2026</v>
      </c>
      <c r="D2103" s="19" t="str">
        <f>"Q"&amp;ROUNDUP(MONTH(SalesDataTable[[#This Row],[Order Date]])/3,0)</f>
        <v>Q4</v>
      </c>
      <c r="E2103" s="17">
        <f>MONTH(SalesDataTable[[#This Row],[Order Date]])</f>
        <v>10</v>
      </c>
      <c r="F2103" s="19" t="str">
        <f>TEXT(SalesDataTable[[#This Row],[Order Date]],"MMM")</f>
        <v>Oct</v>
      </c>
      <c r="G2103" s="4" t="s">
        <v>11</v>
      </c>
      <c r="H2103" s="4" t="s">
        <v>39</v>
      </c>
      <c r="I2103" s="4" t="s">
        <v>2</v>
      </c>
      <c r="J2103" s="4" t="s">
        <v>13</v>
      </c>
      <c r="K2103" s="4" t="s">
        <v>9</v>
      </c>
      <c r="L2103" s="4" t="s">
        <v>37</v>
      </c>
      <c r="M2103" s="8">
        <v>1</v>
      </c>
      <c r="N2103" s="5">
        <v>154.53</v>
      </c>
      <c r="O2103" s="6">
        <v>0</v>
      </c>
      <c r="P2103" s="5">
        <v>77.930000000000007</v>
      </c>
      <c r="Q2103" s="5">
        <f t="shared" si="128"/>
        <v>154.53</v>
      </c>
      <c r="R2103" s="5">
        <f t="shared" si="129"/>
        <v>77.930000000000007</v>
      </c>
      <c r="S2103" s="5">
        <f t="shared" si="130"/>
        <v>76.599999999999994</v>
      </c>
      <c r="T2103" s="7">
        <f t="shared" si="131"/>
        <v>0.49569662848637802</v>
      </c>
    </row>
    <row r="2104" spans="1:20" ht="15.6">
      <c r="A2104" s="2">
        <v>1794</v>
      </c>
      <c r="B2104" s="3">
        <v>46309</v>
      </c>
      <c r="C2104" s="17">
        <f>YEAR(SalesDataTable[[#This Row],[Order Date]])</f>
        <v>2026</v>
      </c>
      <c r="D2104" s="19" t="str">
        <f>"Q"&amp;ROUNDUP(MONTH(SalesDataTable[[#This Row],[Order Date]])/3,0)</f>
        <v>Q4</v>
      </c>
      <c r="E2104" s="17">
        <f>MONTH(SalesDataTable[[#This Row],[Order Date]])</f>
        <v>10</v>
      </c>
      <c r="F2104" s="19" t="str">
        <f>TEXT(SalesDataTable[[#This Row],[Order Date]],"MMM")</f>
        <v>Oct</v>
      </c>
      <c r="G2104" s="4" t="s">
        <v>20</v>
      </c>
      <c r="H2104" s="4" t="s">
        <v>33</v>
      </c>
      <c r="I2104" s="4" t="s">
        <v>28</v>
      </c>
      <c r="J2104" s="4" t="s">
        <v>16</v>
      </c>
      <c r="K2104" s="4" t="s">
        <v>4</v>
      </c>
      <c r="L2104" s="4" t="s">
        <v>22</v>
      </c>
      <c r="M2104" s="8">
        <v>2</v>
      </c>
      <c r="N2104" s="5">
        <v>50.64</v>
      </c>
      <c r="O2104" s="6">
        <v>0.05</v>
      </c>
      <c r="P2104" s="5">
        <v>22.28</v>
      </c>
      <c r="Q2104" s="5">
        <f t="shared" si="128"/>
        <v>96.215999999999994</v>
      </c>
      <c r="R2104" s="5">
        <f t="shared" si="129"/>
        <v>44.56</v>
      </c>
      <c r="S2104" s="5">
        <f t="shared" si="130"/>
        <v>51.655999999999992</v>
      </c>
      <c r="T2104" s="7">
        <f t="shared" si="131"/>
        <v>0.53687536376486233</v>
      </c>
    </row>
    <row r="2105" spans="1:20" ht="15.6">
      <c r="A2105" s="2">
        <v>1867</v>
      </c>
      <c r="B2105" s="3">
        <v>46309</v>
      </c>
      <c r="C2105" s="17">
        <f>YEAR(SalesDataTable[[#This Row],[Order Date]])</f>
        <v>2026</v>
      </c>
      <c r="D2105" s="19" t="str">
        <f>"Q"&amp;ROUNDUP(MONTH(SalesDataTable[[#This Row],[Order Date]])/3,0)</f>
        <v>Q4</v>
      </c>
      <c r="E2105" s="17">
        <f>MONTH(SalesDataTable[[#This Row],[Order Date]])</f>
        <v>10</v>
      </c>
      <c r="F2105" s="19" t="str">
        <f>TEXT(SalesDataTable[[#This Row],[Order Date]],"MMM")</f>
        <v>Oct</v>
      </c>
      <c r="G2105" s="4" t="s">
        <v>0</v>
      </c>
      <c r="H2105" s="4" t="s">
        <v>1</v>
      </c>
      <c r="I2105" s="4" t="s">
        <v>2</v>
      </c>
      <c r="J2105" s="4" t="s">
        <v>13</v>
      </c>
      <c r="K2105" s="4" t="s">
        <v>34</v>
      </c>
      <c r="L2105" s="4" t="s">
        <v>35</v>
      </c>
      <c r="M2105" s="8">
        <v>3</v>
      </c>
      <c r="N2105" s="5">
        <v>40.880000000000003</v>
      </c>
      <c r="O2105" s="6">
        <v>0.05</v>
      </c>
      <c r="P2105" s="5">
        <v>14.59</v>
      </c>
      <c r="Q2105" s="5">
        <f t="shared" si="128"/>
        <v>116.50800000000001</v>
      </c>
      <c r="R2105" s="5">
        <f t="shared" si="129"/>
        <v>43.769999999999996</v>
      </c>
      <c r="S2105" s="5">
        <f t="shared" si="130"/>
        <v>72.738000000000014</v>
      </c>
      <c r="T2105" s="7">
        <f t="shared" si="131"/>
        <v>0.62431764342362761</v>
      </c>
    </row>
    <row r="2106" spans="1:20" ht="15.6">
      <c r="A2106" s="2">
        <v>2088</v>
      </c>
      <c r="B2106" s="3">
        <v>46309</v>
      </c>
      <c r="C2106" s="17">
        <f>YEAR(SalesDataTable[[#This Row],[Order Date]])</f>
        <v>2026</v>
      </c>
      <c r="D2106" s="19" t="str">
        <f>"Q"&amp;ROUNDUP(MONTH(SalesDataTable[[#This Row],[Order Date]])/3,0)</f>
        <v>Q4</v>
      </c>
      <c r="E2106" s="17">
        <f>MONTH(SalesDataTable[[#This Row],[Order Date]])</f>
        <v>10</v>
      </c>
      <c r="F2106" s="19" t="str">
        <f>TEXT(SalesDataTable[[#This Row],[Order Date]],"MMM")</f>
        <v>Oct</v>
      </c>
      <c r="G2106" s="4" t="s">
        <v>20</v>
      </c>
      <c r="H2106" s="4" t="s">
        <v>21</v>
      </c>
      <c r="I2106" s="4" t="s">
        <v>19</v>
      </c>
      <c r="J2106" s="4" t="s">
        <v>3</v>
      </c>
      <c r="K2106" s="4" t="s">
        <v>9</v>
      </c>
      <c r="L2106" s="4" t="s">
        <v>17</v>
      </c>
      <c r="M2106" s="8">
        <v>1</v>
      </c>
      <c r="N2106" s="5">
        <v>141.77000000000001</v>
      </c>
      <c r="O2106" s="6">
        <v>0</v>
      </c>
      <c r="P2106" s="5">
        <v>78.48</v>
      </c>
      <c r="Q2106" s="5">
        <f t="shared" si="128"/>
        <v>141.77000000000001</v>
      </c>
      <c r="R2106" s="5">
        <f t="shared" si="129"/>
        <v>78.48</v>
      </c>
      <c r="S2106" s="5">
        <f t="shared" si="130"/>
        <v>63.290000000000006</v>
      </c>
      <c r="T2106" s="7">
        <f t="shared" si="131"/>
        <v>0.44642731184312623</v>
      </c>
    </row>
    <row r="2107" spans="1:20" ht="15.6">
      <c r="A2107" s="2">
        <v>2270</v>
      </c>
      <c r="B2107" s="3">
        <v>46309</v>
      </c>
      <c r="C2107" s="17">
        <f>YEAR(SalesDataTable[[#This Row],[Order Date]])</f>
        <v>2026</v>
      </c>
      <c r="D2107" s="19" t="str">
        <f>"Q"&amp;ROUNDUP(MONTH(SalesDataTable[[#This Row],[Order Date]])/3,0)</f>
        <v>Q4</v>
      </c>
      <c r="E2107" s="17">
        <f>MONTH(SalesDataTable[[#This Row],[Order Date]])</f>
        <v>10</v>
      </c>
      <c r="F2107" s="19" t="str">
        <f>TEXT(SalesDataTable[[#This Row],[Order Date]],"MMM")</f>
        <v>Oct</v>
      </c>
      <c r="G2107" s="4" t="s">
        <v>20</v>
      </c>
      <c r="H2107" s="4" t="s">
        <v>31</v>
      </c>
      <c r="I2107" s="4" t="s">
        <v>2</v>
      </c>
      <c r="J2107" s="4" t="s">
        <v>13</v>
      </c>
      <c r="K2107" s="4" t="s">
        <v>23</v>
      </c>
      <c r="L2107" s="4" t="s">
        <v>29</v>
      </c>
      <c r="M2107" s="8">
        <v>3</v>
      </c>
      <c r="N2107" s="5">
        <v>199.99</v>
      </c>
      <c r="O2107" s="6">
        <v>0.15</v>
      </c>
      <c r="P2107" s="5">
        <v>101.86</v>
      </c>
      <c r="Q2107" s="5">
        <f t="shared" si="128"/>
        <v>509.97450000000003</v>
      </c>
      <c r="R2107" s="5">
        <f t="shared" si="129"/>
        <v>305.58</v>
      </c>
      <c r="S2107" s="5">
        <f t="shared" si="130"/>
        <v>204.39450000000005</v>
      </c>
      <c r="T2107" s="7">
        <f t="shared" si="131"/>
        <v>0.40079356909021929</v>
      </c>
    </row>
    <row r="2108" spans="1:20" ht="15.6">
      <c r="A2108" s="2">
        <v>3789</v>
      </c>
      <c r="B2108" s="3">
        <v>46309</v>
      </c>
      <c r="C2108" s="17">
        <f>YEAR(SalesDataTable[[#This Row],[Order Date]])</f>
        <v>2026</v>
      </c>
      <c r="D2108" s="19" t="str">
        <f>"Q"&amp;ROUNDUP(MONTH(SalesDataTable[[#This Row],[Order Date]])/3,0)</f>
        <v>Q4</v>
      </c>
      <c r="E2108" s="17">
        <f>MONTH(SalesDataTable[[#This Row],[Order Date]])</f>
        <v>10</v>
      </c>
      <c r="F2108" s="19" t="str">
        <f>TEXT(SalesDataTable[[#This Row],[Order Date]],"MMM")</f>
        <v>Oct</v>
      </c>
      <c r="G2108" s="4" t="s">
        <v>20</v>
      </c>
      <c r="H2108" s="4" t="s">
        <v>21</v>
      </c>
      <c r="I2108" s="4" t="s">
        <v>28</v>
      </c>
      <c r="J2108" s="4" t="s">
        <v>13</v>
      </c>
      <c r="K2108" s="4" t="s">
        <v>4</v>
      </c>
      <c r="L2108" s="4" t="s">
        <v>22</v>
      </c>
      <c r="M2108" s="8">
        <v>2</v>
      </c>
      <c r="N2108" s="5">
        <v>50.56</v>
      </c>
      <c r="O2108" s="6">
        <v>0</v>
      </c>
      <c r="P2108" s="5">
        <v>23.04</v>
      </c>
      <c r="Q2108" s="5">
        <f t="shared" si="128"/>
        <v>101.12</v>
      </c>
      <c r="R2108" s="5">
        <f t="shared" si="129"/>
        <v>46.08</v>
      </c>
      <c r="S2108" s="5">
        <f t="shared" si="130"/>
        <v>55.040000000000006</v>
      </c>
      <c r="T2108" s="7">
        <f t="shared" si="131"/>
        <v>0.54430379746835444</v>
      </c>
    </row>
    <row r="2109" spans="1:20" ht="15.6">
      <c r="A2109" s="2">
        <v>4323</v>
      </c>
      <c r="B2109" s="3">
        <v>46309</v>
      </c>
      <c r="C2109" s="17">
        <f>YEAR(SalesDataTable[[#This Row],[Order Date]])</f>
        <v>2026</v>
      </c>
      <c r="D2109" s="19" t="str">
        <f>"Q"&amp;ROUNDUP(MONTH(SalesDataTable[[#This Row],[Order Date]])/3,0)</f>
        <v>Q4</v>
      </c>
      <c r="E2109" s="17">
        <f>MONTH(SalesDataTable[[#This Row],[Order Date]])</f>
        <v>10</v>
      </c>
      <c r="F2109" s="19" t="str">
        <f>TEXT(SalesDataTable[[#This Row],[Order Date]],"MMM")</f>
        <v>Oct</v>
      </c>
      <c r="G2109" s="4" t="s">
        <v>20</v>
      </c>
      <c r="H2109" s="4" t="s">
        <v>31</v>
      </c>
      <c r="I2109" s="4" t="s">
        <v>2</v>
      </c>
      <c r="J2109" s="4" t="s">
        <v>13</v>
      </c>
      <c r="K2109" s="4" t="s">
        <v>14</v>
      </c>
      <c r="L2109" s="4" t="s">
        <v>32</v>
      </c>
      <c r="M2109" s="8">
        <v>1</v>
      </c>
      <c r="N2109" s="5">
        <v>47.38</v>
      </c>
      <c r="O2109" s="6">
        <v>0</v>
      </c>
      <c r="P2109" s="5">
        <v>17.86</v>
      </c>
      <c r="Q2109" s="5">
        <f t="shared" si="128"/>
        <v>47.38</v>
      </c>
      <c r="R2109" s="5">
        <f t="shared" si="129"/>
        <v>17.86</v>
      </c>
      <c r="S2109" s="5">
        <f t="shared" si="130"/>
        <v>29.520000000000003</v>
      </c>
      <c r="T2109" s="7">
        <f t="shared" si="131"/>
        <v>0.62304769945124527</v>
      </c>
    </row>
    <row r="2110" spans="1:20" ht="15.6">
      <c r="A2110" s="2">
        <v>276</v>
      </c>
      <c r="B2110" s="3">
        <v>46310</v>
      </c>
      <c r="C2110" s="17">
        <f>YEAR(SalesDataTable[[#This Row],[Order Date]])</f>
        <v>2026</v>
      </c>
      <c r="D2110" s="19" t="str">
        <f>"Q"&amp;ROUNDUP(MONTH(SalesDataTable[[#This Row],[Order Date]])/3,0)</f>
        <v>Q4</v>
      </c>
      <c r="E2110" s="17">
        <f>MONTH(SalesDataTable[[#This Row],[Order Date]])</f>
        <v>10</v>
      </c>
      <c r="F2110" s="19" t="str">
        <f>TEXT(SalesDataTable[[#This Row],[Order Date]],"MMM")</f>
        <v>Oct</v>
      </c>
      <c r="G2110" s="4" t="s">
        <v>11</v>
      </c>
      <c r="H2110" s="4" t="s">
        <v>12</v>
      </c>
      <c r="I2110" s="4" t="s">
        <v>2</v>
      </c>
      <c r="J2110" s="4" t="s">
        <v>16</v>
      </c>
      <c r="K2110" s="4" t="s">
        <v>9</v>
      </c>
      <c r="L2110" s="4" t="s">
        <v>10</v>
      </c>
      <c r="M2110" s="8">
        <v>1</v>
      </c>
      <c r="N2110" s="5">
        <v>92.74</v>
      </c>
      <c r="O2110" s="6">
        <v>0.15</v>
      </c>
      <c r="P2110" s="5">
        <v>44.52</v>
      </c>
      <c r="Q2110" s="5">
        <f t="shared" si="128"/>
        <v>78.828999999999994</v>
      </c>
      <c r="R2110" s="5">
        <f t="shared" si="129"/>
        <v>44.52</v>
      </c>
      <c r="S2110" s="5">
        <f t="shared" si="130"/>
        <v>34.30899999999999</v>
      </c>
      <c r="T2110" s="7">
        <f t="shared" si="131"/>
        <v>0.43523322635070844</v>
      </c>
    </row>
    <row r="2111" spans="1:20" ht="15.6">
      <c r="A2111" s="2">
        <v>791</v>
      </c>
      <c r="B2111" s="3">
        <v>46310</v>
      </c>
      <c r="C2111" s="17">
        <f>YEAR(SalesDataTable[[#This Row],[Order Date]])</f>
        <v>2026</v>
      </c>
      <c r="D2111" s="19" t="str">
        <f>"Q"&amp;ROUNDUP(MONTH(SalesDataTable[[#This Row],[Order Date]])/3,0)</f>
        <v>Q4</v>
      </c>
      <c r="E2111" s="17">
        <f>MONTH(SalesDataTable[[#This Row],[Order Date]])</f>
        <v>10</v>
      </c>
      <c r="F2111" s="19" t="str">
        <f>TEXT(SalesDataTable[[#This Row],[Order Date]],"MMM")</f>
        <v>Oct</v>
      </c>
      <c r="G2111" s="4" t="s">
        <v>20</v>
      </c>
      <c r="H2111" s="4" t="s">
        <v>47</v>
      </c>
      <c r="I2111" s="4" t="s">
        <v>19</v>
      </c>
      <c r="J2111" s="4" t="s">
        <v>3</v>
      </c>
      <c r="K2111" s="4" t="s">
        <v>4</v>
      </c>
      <c r="L2111" s="4" t="s">
        <v>22</v>
      </c>
      <c r="M2111" s="8">
        <v>3</v>
      </c>
      <c r="N2111" s="5">
        <v>51.57</v>
      </c>
      <c r="O2111" s="6">
        <v>0.1</v>
      </c>
      <c r="P2111" s="5">
        <v>21.82</v>
      </c>
      <c r="Q2111" s="5">
        <f t="shared" si="128"/>
        <v>139.239</v>
      </c>
      <c r="R2111" s="5">
        <f t="shared" si="129"/>
        <v>65.460000000000008</v>
      </c>
      <c r="S2111" s="5">
        <f t="shared" si="130"/>
        <v>73.778999999999996</v>
      </c>
      <c r="T2111" s="7">
        <f t="shared" si="131"/>
        <v>0.52987309589985565</v>
      </c>
    </row>
    <row r="2112" spans="1:20" ht="15.6">
      <c r="A2112" s="2">
        <v>1033</v>
      </c>
      <c r="B2112" s="3">
        <v>46310</v>
      </c>
      <c r="C2112" s="17">
        <f>YEAR(SalesDataTable[[#This Row],[Order Date]])</f>
        <v>2026</v>
      </c>
      <c r="D2112" s="19" t="str">
        <f>"Q"&amp;ROUNDUP(MONTH(SalesDataTable[[#This Row],[Order Date]])/3,0)</f>
        <v>Q4</v>
      </c>
      <c r="E2112" s="17">
        <f>MONTH(SalesDataTable[[#This Row],[Order Date]])</f>
        <v>10</v>
      </c>
      <c r="F2112" s="19" t="str">
        <f>TEXT(SalesDataTable[[#This Row],[Order Date]],"MMM")</f>
        <v>Oct</v>
      </c>
      <c r="G2112" s="4" t="s">
        <v>6</v>
      </c>
      <c r="H2112" s="4" t="s">
        <v>43</v>
      </c>
      <c r="I2112" s="4" t="s">
        <v>2</v>
      </c>
      <c r="J2112" s="4" t="s">
        <v>13</v>
      </c>
      <c r="K2112" s="4" t="s">
        <v>9</v>
      </c>
      <c r="L2112" s="4" t="s">
        <v>46</v>
      </c>
      <c r="M2112" s="8">
        <v>1</v>
      </c>
      <c r="N2112" s="5">
        <v>70.47</v>
      </c>
      <c r="O2112" s="6">
        <v>0.1</v>
      </c>
      <c r="P2112" s="5">
        <v>31.52</v>
      </c>
      <c r="Q2112" s="5">
        <f t="shared" si="128"/>
        <v>63.423000000000002</v>
      </c>
      <c r="R2112" s="5">
        <f t="shared" si="129"/>
        <v>31.52</v>
      </c>
      <c r="S2112" s="5">
        <f t="shared" si="130"/>
        <v>31.903000000000002</v>
      </c>
      <c r="T2112" s="7">
        <f t="shared" si="131"/>
        <v>0.50301940936253409</v>
      </c>
    </row>
    <row r="2113" spans="1:20" ht="15.6">
      <c r="A2113" s="2">
        <v>1247</v>
      </c>
      <c r="B2113" s="3">
        <v>46310</v>
      </c>
      <c r="C2113" s="17">
        <f>YEAR(SalesDataTable[[#This Row],[Order Date]])</f>
        <v>2026</v>
      </c>
      <c r="D2113" s="19" t="str">
        <f>"Q"&amp;ROUNDUP(MONTH(SalesDataTable[[#This Row],[Order Date]])/3,0)</f>
        <v>Q4</v>
      </c>
      <c r="E2113" s="17">
        <f>MONTH(SalesDataTable[[#This Row],[Order Date]])</f>
        <v>10</v>
      </c>
      <c r="F2113" s="19" t="str">
        <f>TEXT(SalesDataTable[[#This Row],[Order Date]],"MMM")</f>
        <v>Oct</v>
      </c>
      <c r="G2113" s="4" t="s">
        <v>0</v>
      </c>
      <c r="H2113" s="4" t="s">
        <v>1</v>
      </c>
      <c r="I2113" s="4" t="s">
        <v>2</v>
      </c>
      <c r="J2113" s="4" t="s">
        <v>13</v>
      </c>
      <c r="K2113" s="4" t="s">
        <v>9</v>
      </c>
      <c r="L2113" s="4" t="s">
        <v>46</v>
      </c>
      <c r="M2113" s="8">
        <v>1</v>
      </c>
      <c r="N2113" s="5">
        <v>71.05</v>
      </c>
      <c r="O2113" s="6">
        <v>0</v>
      </c>
      <c r="P2113" s="5">
        <v>33.32</v>
      </c>
      <c r="Q2113" s="5">
        <f t="shared" si="128"/>
        <v>71.05</v>
      </c>
      <c r="R2113" s="5">
        <f t="shared" si="129"/>
        <v>33.32</v>
      </c>
      <c r="S2113" s="5">
        <f t="shared" si="130"/>
        <v>37.729999999999997</v>
      </c>
      <c r="T2113" s="7">
        <f t="shared" si="131"/>
        <v>0.53103448275862064</v>
      </c>
    </row>
    <row r="2114" spans="1:20" ht="15.6">
      <c r="A2114" s="2">
        <v>1321</v>
      </c>
      <c r="B2114" s="3">
        <v>46310</v>
      </c>
      <c r="C2114" s="17">
        <f>YEAR(SalesDataTable[[#This Row],[Order Date]])</f>
        <v>2026</v>
      </c>
      <c r="D2114" s="19" t="str">
        <f>"Q"&amp;ROUNDUP(MONTH(SalesDataTable[[#This Row],[Order Date]])/3,0)</f>
        <v>Q4</v>
      </c>
      <c r="E2114" s="17">
        <f>MONTH(SalesDataTable[[#This Row],[Order Date]])</f>
        <v>10</v>
      </c>
      <c r="F2114" s="19" t="str">
        <f>TEXT(SalesDataTable[[#This Row],[Order Date]],"MMM")</f>
        <v>Oct</v>
      </c>
      <c r="G2114" s="4" t="s">
        <v>20</v>
      </c>
      <c r="H2114" s="4" t="s">
        <v>47</v>
      </c>
      <c r="I2114" s="4" t="s">
        <v>19</v>
      </c>
      <c r="J2114" s="4" t="s">
        <v>3</v>
      </c>
      <c r="K2114" s="4" t="s">
        <v>4</v>
      </c>
      <c r="L2114" s="4" t="s">
        <v>26</v>
      </c>
      <c r="M2114" s="8">
        <v>3</v>
      </c>
      <c r="N2114" s="5">
        <v>39.83</v>
      </c>
      <c r="O2114" s="6">
        <v>0.1</v>
      </c>
      <c r="P2114" s="5">
        <v>16.93</v>
      </c>
      <c r="Q2114" s="5">
        <f t="shared" ref="Q2114:Q2177" si="132">M2114*N2114*(1-O2114)</f>
        <v>107.541</v>
      </c>
      <c r="R2114" s="5">
        <f t="shared" ref="R2114:R2177" si="133">M2114*P2114</f>
        <v>50.79</v>
      </c>
      <c r="S2114" s="5">
        <f t="shared" ref="S2114:S2177" si="134">Q2114-R2114</f>
        <v>56.750999999999998</v>
      </c>
      <c r="T2114" s="7">
        <f t="shared" ref="T2114:T2177" si="135">IFERROR(S2114/Q2114,0)</f>
        <v>0.52771501101905316</v>
      </c>
    </row>
    <row r="2115" spans="1:20" ht="15.6">
      <c r="A2115" s="2">
        <v>2048</v>
      </c>
      <c r="B2115" s="3">
        <v>46310</v>
      </c>
      <c r="C2115" s="17">
        <f>YEAR(SalesDataTable[[#This Row],[Order Date]])</f>
        <v>2026</v>
      </c>
      <c r="D2115" s="19" t="str">
        <f>"Q"&amp;ROUNDUP(MONTH(SalesDataTable[[#This Row],[Order Date]])/3,0)</f>
        <v>Q4</v>
      </c>
      <c r="E2115" s="17">
        <f>MONTH(SalesDataTable[[#This Row],[Order Date]])</f>
        <v>10</v>
      </c>
      <c r="F2115" s="19" t="str">
        <f>TEXT(SalesDataTable[[#This Row],[Order Date]],"MMM")</f>
        <v>Oct</v>
      </c>
      <c r="G2115" s="4" t="s">
        <v>20</v>
      </c>
      <c r="H2115" s="4" t="s">
        <v>31</v>
      </c>
      <c r="I2115" s="4" t="s">
        <v>2</v>
      </c>
      <c r="J2115" s="4" t="s">
        <v>13</v>
      </c>
      <c r="K2115" s="4" t="s">
        <v>34</v>
      </c>
      <c r="L2115" s="4" t="s">
        <v>45</v>
      </c>
      <c r="M2115" s="8">
        <v>3</v>
      </c>
      <c r="N2115" s="5">
        <v>49.5</v>
      </c>
      <c r="O2115" s="6">
        <v>0.05</v>
      </c>
      <c r="P2115" s="5">
        <v>22</v>
      </c>
      <c r="Q2115" s="5">
        <f t="shared" si="132"/>
        <v>141.07499999999999</v>
      </c>
      <c r="R2115" s="5">
        <f t="shared" si="133"/>
        <v>66</v>
      </c>
      <c r="S2115" s="5">
        <f t="shared" si="134"/>
        <v>75.074999999999989</v>
      </c>
      <c r="T2115" s="7">
        <f t="shared" si="135"/>
        <v>0.53216374269005839</v>
      </c>
    </row>
    <row r="2116" spans="1:20" ht="15.6">
      <c r="A2116" s="2">
        <v>2082</v>
      </c>
      <c r="B2116" s="3">
        <v>46310</v>
      </c>
      <c r="C2116" s="17">
        <f>YEAR(SalesDataTable[[#This Row],[Order Date]])</f>
        <v>2026</v>
      </c>
      <c r="D2116" s="19" t="str">
        <f>"Q"&amp;ROUNDUP(MONTH(SalesDataTable[[#This Row],[Order Date]])/3,0)</f>
        <v>Q4</v>
      </c>
      <c r="E2116" s="17">
        <f>MONTH(SalesDataTable[[#This Row],[Order Date]])</f>
        <v>10</v>
      </c>
      <c r="F2116" s="19" t="str">
        <f>TEXT(SalesDataTable[[#This Row],[Order Date]],"MMM")</f>
        <v>Oct</v>
      </c>
      <c r="G2116" s="4" t="s">
        <v>6</v>
      </c>
      <c r="H2116" s="4" t="s">
        <v>27</v>
      </c>
      <c r="I2116" s="4" t="s">
        <v>28</v>
      </c>
      <c r="J2116" s="4" t="s">
        <v>13</v>
      </c>
      <c r="K2116" s="4" t="s">
        <v>9</v>
      </c>
      <c r="L2116" s="4" t="s">
        <v>10</v>
      </c>
      <c r="M2116" s="8">
        <v>1</v>
      </c>
      <c r="N2116" s="5">
        <v>91.99</v>
      </c>
      <c r="O2116" s="6">
        <v>0</v>
      </c>
      <c r="P2116" s="5">
        <v>44.86</v>
      </c>
      <c r="Q2116" s="5">
        <f t="shared" si="132"/>
        <v>91.99</v>
      </c>
      <c r="R2116" s="5">
        <f t="shared" si="133"/>
        <v>44.86</v>
      </c>
      <c r="S2116" s="5">
        <f t="shared" si="134"/>
        <v>47.129999999999995</v>
      </c>
      <c r="T2116" s="7">
        <f t="shared" si="135"/>
        <v>0.51233829764104788</v>
      </c>
    </row>
    <row r="2117" spans="1:20" ht="15.6">
      <c r="A2117" s="2">
        <v>2177</v>
      </c>
      <c r="B2117" s="3">
        <v>46310</v>
      </c>
      <c r="C2117" s="17">
        <f>YEAR(SalesDataTable[[#This Row],[Order Date]])</f>
        <v>2026</v>
      </c>
      <c r="D2117" s="19" t="str">
        <f>"Q"&amp;ROUNDUP(MONTH(SalesDataTable[[#This Row],[Order Date]])/3,0)</f>
        <v>Q4</v>
      </c>
      <c r="E2117" s="17">
        <f>MONTH(SalesDataTable[[#This Row],[Order Date]])</f>
        <v>10</v>
      </c>
      <c r="F2117" s="19" t="str">
        <f>TEXT(SalesDataTable[[#This Row],[Order Date]],"MMM")</f>
        <v>Oct</v>
      </c>
      <c r="G2117" s="4" t="s">
        <v>0</v>
      </c>
      <c r="H2117" s="4" t="s">
        <v>50</v>
      </c>
      <c r="I2117" s="4" t="s">
        <v>28</v>
      </c>
      <c r="J2117" s="4" t="s">
        <v>3</v>
      </c>
      <c r="K2117" s="4" t="s">
        <v>4</v>
      </c>
      <c r="L2117" s="4" t="s">
        <v>5</v>
      </c>
      <c r="M2117" s="8">
        <v>1</v>
      </c>
      <c r="N2117" s="5">
        <v>79.78</v>
      </c>
      <c r="O2117" s="6">
        <v>0.05</v>
      </c>
      <c r="P2117" s="5">
        <v>41.59</v>
      </c>
      <c r="Q2117" s="5">
        <f t="shared" si="132"/>
        <v>75.790999999999997</v>
      </c>
      <c r="R2117" s="5">
        <f t="shared" si="133"/>
        <v>41.59</v>
      </c>
      <c r="S2117" s="5">
        <f t="shared" si="134"/>
        <v>34.200999999999993</v>
      </c>
      <c r="T2117" s="7">
        <f t="shared" si="135"/>
        <v>0.45125410668812915</v>
      </c>
    </row>
    <row r="2118" spans="1:20" ht="15.6">
      <c r="A2118" s="2">
        <v>3776</v>
      </c>
      <c r="B2118" s="3">
        <v>46310</v>
      </c>
      <c r="C2118" s="17">
        <f>YEAR(SalesDataTable[[#This Row],[Order Date]])</f>
        <v>2026</v>
      </c>
      <c r="D2118" s="19" t="str">
        <f>"Q"&amp;ROUNDUP(MONTH(SalesDataTable[[#This Row],[Order Date]])/3,0)</f>
        <v>Q4</v>
      </c>
      <c r="E2118" s="17">
        <f>MONTH(SalesDataTable[[#This Row],[Order Date]])</f>
        <v>10</v>
      </c>
      <c r="F2118" s="19" t="str">
        <f>TEXT(SalesDataTable[[#This Row],[Order Date]],"MMM")</f>
        <v>Oct</v>
      </c>
      <c r="G2118" s="4" t="s">
        <v>20</v>
      </c>
      <c r="H2118" s="4" t="s">
        <v>33</v>
      </c>
      <c r="I2118" s="4" t="s">
        <v>2</v>
      </c>
      <c r="J2118" s="4" t="s">
        <v>3</v>
      </c>
      <c r="K2118" s="4" t="s">
        <v>4</v>
      </c>
      <c r="L2118" s="4" t="s">
        <v>5</v>
      </c>
      <c r="M2118" s="8">
        <v>1</v>
      </c>
      <c r="N2118" s="5">
        <v>82.97</v>
      </c>
      <c r="O2118" s="6">
        <v>0</v>
      </c>
      <c r="P2118" s="5">
        <v>43.09</v>
      </c>
      <c r="Q2118" s="5">
        <f t="shared" si="132"/>
        <v>82.97</v>
      </c>
      <c r="R2118" s="5">
        <f t="shared" si="133"/>
        <v>43.09</v>
      </c>
      <c r="S2118" s="5">
        <f t="shared" si="134"/>
        <v>39.879999999999995</v>
      </c>
      <c r="T2118" s="7">
        <f t="shared" si="135"/>
        <v>0.48065565867180904</v>
      </c>
    </row>
    <row r="2119" spans="1:20" ht="15.6">
      <c r="A2119" s="2">
        <v>4542</v>
      </c>
      <c r="B2119" s="3">
        <v>46310</v>
      </c>
      <c r="C2119" s="17">
        <f>YEAR(SalesDataTable[[#This Row],[Order Date]])</f>
        <v>2026</v>
      </c>
      <c r="D2119" s="19" t="str">
        <f>"Q"&amp;ROUNDUP(MONTH(SalesDataTable[[#This Row],[Order Date]])/3,0)</f>
        <v>Q4</v>
      </c>
      <c r="E2119" s="17">
        <f>MONTH(SalesDataTable[[#This Row],[Order Date]])</f>
        <v>10</v>
      </c>
      <c r="F2119" s="19" t="str">
        <f>TEXT(SalesDataTable[[#This Row],[Order Date]],"MMM")</f>
        <v>Oct</v>
      </c>
      <c r="G2119" s="4" t="s">
        <v>0</v>
      </c>
      <c r="H2119" s="4" t="s">
        <v>36</v>
      </c>
      <c r="I2119" s="4" t="s">
        <v>2</v>
      </c>
      <c r="J2119" s="4" t="s">
        <v>16</v>
      </c>
      <c r="K2119" s="4" t="s">
        <v>4</v>
      </c>
      <c r="L2119" s="4" t="s">
        <v>30</v>
      </c>
      <c r="M2119" s="8">
        <v>1</v>
      </c>
      <c r="N2119" s="5">
        <v>103.33</v>
      </c>
      <c r="O2119" s="6">
        <v>0</v>
      </c>
      <c r="P2119" s="5">
        <v>50.85</v>
      </c>
      <c r="Q2119" s="5">
        <f t="shared" si="132"/>
        <v>103.33</v>
      </c>
      <c r="R2119" s="5">
        <f t="shared" si="133"/>
        <v>50.85</v>
      </c>
      <c r="S2119" s="5">
        <f t="shared" si="134"/>
        <v>52.48</v>
      </c>
      <c r="T2119" s="7">
        <f t="shared" si="135"/>
        <v>0.5078873512048776</v>
      </c>
    </row>
    <row r="2120" spans="1:20" ht="15.6">
      <c r="A2120" s="2">
        <v>36</v>
      </c>
      <c r="B2120" s="3">
        <v>46311</v>
      </c>
      <c r="C2120" s="17">
        <f>YEAR(SalesDataTable[[#This Row],[Order Date]])</f>
        <v>2026</v>
      </c>
      <c r="D2120" s="19" t="str">
        <f>"Q"&amp;ROUNDUP(MONTH(SalesDataTable[[#This Row],[Order Date]])/3,0)</f>
        <v>Q4</v>
      </c>
      <c r="E2120" s="17">
        <f>MONTH(SalesDataTable[[#This Row],[Order Date]])</f>
        <v>10</v>
      </c>
      <c r="F2120" s="19" t="str">
        <f>TEXT(SalesDataTable[[#This Row],[Order Date]],"MMM")</f>
        <v>Oct</v>
      </c>
      <c r="G2120" s="4" t="s">
        <v>0</v>
      </c>
      <c r="H2120" s="4" t="s">
        <v>36</v>
      </c>
      <c r="I2120" s="4" t="s">
        <v>2</v>
      </c>
      <c r="J2120" s="4" t="s">
        <v>13</v>
      </c>
      <c r="K2120" s="4" t="s">
        <v>9</v>
      </c>
      <c r="L2120" s="4" t="s">
        <v>17</v>
      </c>
      <c r="M2120" s="8">
        <v>3</v>
      </c>
      <c r="N2120" s="5">
        <v>142.54</v>
      </c>
      <c r="O2120" s="6">
        <v>0.05</v>
      </c>
      <c r="P2120" s="5">
        <v>81.599999999999994</v>
      </c>
      <c r="Q2120" s="5">
        <f t="shared" si="132"/>
        <v>406.23899999999998</v>
      </c>
      <c r="R2120" s="5">
        <f t="shared" si="133"/>
        <v>244.79999999999998</v>
      </c>
      <c r="S2120" s="5">
        <f t="shared" si="134"/>
        <v>161.43899999999999</v>
      </c>
      <c r="T2120" s="7">
        <f t="shared" si="135"/>
        <v>0.39739906803630376</v>
      </c>
    </row>
    <row r="2121" spans="1:20" ht="15.6">
      <c r="A2121" s="2">
        <v>64</v>
      </c>
      <c r="B2121" s="3">
        <v>46311</v>
      </c>
      <c r="C2121" s="17">
        <f>YEAR(SalesDataTable[[#This Row],[Order Date]])</f>
        <v>2026</v>
      </c>
      <c r="D2121" s="19" t="str">
        <f>"Q"&amp;ROUNDUP(MONTH(SalesDataTable[[#This Row],[Order Date]])/3,0)</f>
        <v>Q4</v>
      </c>
      <c r="E2121" s="17">
        <f>MONTH(SalesDataTable[[#This Row],[Order Date]])</f>
        <v>10</v>
      </c>
      <c r="F2121" s="19" t="str">
        <f>TEXT(SalesDataTable[[#This Row],[Order Date]],"MMM")</f>
        <v>Oct</v>
      </c>
      <c r="G2121" s="4" t="s">
        <v>11</v>
      </c>
      <c r="H2121" s="4" t="s">
        <v>52</v>
      </c>
      <c r="I2121" s="4" t="s">
        <v>2</v>
      </c>
      <c r="J2121" s="4" t="s">
        <v>13</v>
      </c>
      <c r="K2121" s="4" t="s">
        <v>9</v>
      </c>
      <c r="L2121" s="4" t="s">
        <v>10</v>
      </c>
      <c r="M2121" s="8">
        <v>3</v>
      </c>
      <c r="N2121" s="5">
        <v>92.14</v>
      </c>
      <c r="O2121" s="6">
        <v>0.1</v>
      </c>
      <c r="P2121" s="5">
        <v>46.43</v>
      </c>
      <c r="Q2121" s="5">
        <f t="shared" si="132"/>
        <v>248.77800000000002</v>
      </c>
      <c r="R2121" s="5">
        <f t="shared" si="133"/>
        <v>139.29</v>
      </c>
      <c r="S2121" s="5">
        <f t="shared" si="134"/>
        <v>109.48800000000003</v>
      </c>
      <c r="T2121" s="7">
        <f t="shared" si="135"/>
        <v>0.44010322456165746</v>
      </c>
    </row>
    <row r="2122" spans="1:20" ht="15.6">
      <c r="A2122" s="2">
        <v>529</v>
      </c>
      <c r="B2122" s="3">
        <v>46311</v>
      </c>
      <c r="C2122" s="17">
        <f>YEAR(SalesDataTable[[#This Row],[Order Date]])</f>
        <v>2026</v>
      </c>
      <c r="D2122" s="19" t="str">
        <f>"Q"&amp;ROUNDUP(MONTH(SalesDataTable[[#This Row],[Order Date]])/3,0)</f>
        <v>Q4</v>
      </c>
      <c r="E2122" s="17">
        <f>MONTH(SalesDataTable[[#This Row],[Order Date]])</f>
        <v>10</v>
      </c>
      <c r="F2122" s="19" t="str">
        <f>TEXT(SalesDataTable[[#This Row],[Order Date]],"MMM")</f>
        <v>Oct</v>
      </c>
      <c r="G2122" s="4" t="s">
        <v>20</v>
      </c>
      <c r="H2122" s="4" t="s">
        <v>31</v>
      </c>
      <c r="I2122" s="4" t="s">
        <v>19</v>
      </c>
      <c r="J2122" s="4" t="s">
        <v>16</v>
      </c>
      <c r="K2122" s="4" t="s">
        <v>14</v>
      </c>
      <c r="L2122" s="4" t="s">
        <v>48</v>
      </c>
      <c r="M2122" s="8">
        <v>2</v>
      </c>
      <c r="N2122" s="5">
        <v>165.23</v>
      </c>
      <c r="O2122" s="6">
        <v>0</v>
      </c>
      <c r="P2122" s="5">
        <v>88.87</v>
      </c>
      <c r="Q2122" s="5">
        <f t="shared" si="132"/>
        <v>330.46</v>
      </c>
      <c r="R2122" s="5">
        <f t="shared" si="133"/>
        <v>177.74</v>
      </c>
      <c r="S2122" s="5">
        <f t="shared" si="134"/>
        <v>152.71999999999997</v>
      </c>
      <c r="T2122" s="7">
        <f t="shared" si="135"/>
        <v>0.46214367850874533</v>
      </c>
    </row>
    <row r="2123" spans="1:20" ht="15.6">
      <c r="A2123" s="2">
        <v>1815</v>
      </c>
      <c r="B2123" s="3">
        <v>46311</v>
      </c>
      <c r="C2123" s="17">
        <f>YEAR(SalesDataTable[[#This Row],[Order Date]])</f>
        <v>2026</v>
      </c>
      <c r="D2123" s="19" t="str">
        <f>"Q"&amp;ROUNDUP(MONTH(SalesDataTable[[#This Row],[Order Date]])/3,0)</f>
        <v>Q4</v>
      </c>
      <c r="E2123" s="17">
        <f>MONTH(SalesDataTable[[#This Row],[Order Date]])</f>
        <v>10</v>
      </c>
      <c r="F2123" s="19" t="str">
        <f>TEXT(SalesDataTable[[#This Row],[Order Date]],"MMM")</f>
        <v>Oct</v>
      </c>
      <c r="G2123" s="4" t="s">
        <v>20</v>
      </c>
      <c r="H2123" s="4" t="s">
        <v>21</v>
      </c>
      <c r="I2123" s="4" t="s">
        <v>2</v>
      </c>
      <c r="J2123" s="4" t="s">
        <v>16</v>
      </c>
      <c r="K2123" s="4" t="s">
        <v>34</v>
      </c>
      <c r="L2123" s="4" t="s">
        <v>38</v>
      </c>
      <c r="M2123" s="8">
        <v>1</v>
      </c>
      <c r="N2123" s="5">
        <v>121.92</v>
      </c>
      <c r="O2123" s="6">
        <v>0</v>
      </c>
      <c r="P2123" s="5">
        <v>71.02</v>
      </c>
      <c r="Q2123" s="5">
        <f t="shared" si="132"/>
        <v>121.92</v>
      </c>
      <c r="R2123" s="5">
        <f t="shared" si="133"/>
        <v>71.02</v>
      </c>
      <c r="S2123" s="5">
        <f t="shared" si="134"/>
        <v>50.900000000000006</v>
      </c>
      <c r="T2123" s="7">
        <f t="shared" si="135"/>
        <v>0.41748687664042</v>
      </c>
    </row>
    <row r="2124" spans="1:20" ht="15.6">
      <c r="A2124" s="2">
        <v>1820</v>
      </c>
      <c r="B2124" s="3">
        <v>46311</v>
      </c>
      <c r="C2124" s="17">
        <f>YEAR(SalesDataTable[[#This Row],[Order Date]])</f>
        <v>2026</v>
      </c>
      <c r="D2124" s="19" t="str">
        <f>"Q"&amp;ROUNDUP(MONTH(SalesDataTable[[#This Row],[Order Date]])/3,0)</f>
        <v>Q4</v>
      </c>
      <c r="E2124" s="17">
        <f>MONTH(SalesDataTable[[#This Row],[Order Date]])</f>
        <v>10</v>
      </c>
      <c r="F2124" s="19" t="str">
        <f>TEXT(SalesDataTable[[#This Row],[Order Date]],"MMM")</f>
        <v>Oct</v>
      </c>
      <c r="G2124" s="4" t="s">
        <v>6</v>
      </c>
      <c r="H2124" s="4" t="s">
        <v>7</v>
      </c>
      <c r="I2124" s="4" t="s">
        <v>2</v>
      </c>
      <c r="J2124" s="4" t="s">
        <v>3</v>
      </c>
      <c r="K2124" s="4" t="s">
        <v>14</v>
      </c>
      <c r="L2124" s="4" t="s">
        <v>15</v>
      </c>
      <c r="M2124" s="8">
        <v>3</v>
      </c>
      <c r="N2124" s="5">
        <v>36.46</v>
      </c>
      <c r="O2124" s="6">
        <v>0.05</v>
      </c>
      <c r="P2124" s="5">
        <v>13.9</v>
      </c>
      <c r="Q2124" s="5">
        <f t="shared" si="132"/>
        <v>103.91099999999999</v>
      </c>
      <c r="R2124" s="5">
        <f t="shared" si="133"/>
        <v>41.7</v>
      </c>
      <c r="S2124" s="5">
        <f t="shared" si="134"/>
        <v>62.210999999999984</v>
      </c>
      <c r="T2124" s="7">
        <f t="shared" si="135"/>
        <v>0.5986950370990558</v>
      </c>
    </row>
    <row r="2125" spans="1:20" ht="15.6">
      <c r="A2125" s="2">
        <v>2028</v>
      </c>
      <c r="B2125" s="3">
        <v>46311</v>
      </c>
      <c r="C2125" s="17">
        <f>YEAR(SalesDataTable[[#This Row],[Order Date]])</f>
        <v>2026</v>
      </c>
      <c r="D2125" s="19" t="str">
        <f>"Q"&amp;ROUNDUP(MONTH(SalesDataTable[[#This Row],[Order Date]])/3,0)</f>
        <v>Q4</v>
      </c>
      <c r="E2125" s="17">
        <f>MONTH(SalesDataTable[[#This Row],[Order Date]])</f>
        <v>10</v>
      </c>
      <c r="F2125" s="19" t="str">
        <f>TEXT(SalesDataTable[[#This Row],[Order Date]],"MMM")</f>
        <v>Oct</v>
      </c>
      <c r="G2125" s="4" t="s">
        <v>20</v>
      </c>
      <c r="H2125" s="4" t="s">
        <v>21</v>
      </c>
      <c r="I2125" s="4" t="s">
        <v>19</v>
      </c>
      <c r="J2125" s="4" t="s">
        <v>16</v>
      </c>
      <c r="K2125" s="4" t="s">
        <v>34</v>
      </c>
      <c r="L2125" s="4" t="s">
        <v>45</v>
      </c>
      <c r="M2125" s="8">
        <v>3</v>
      </c>
      <c r="N2125" s="5">
        <v>51.89</v>
      </c>
      <c r="O2125" s="6">
        <v>0.1</v>
      </c>
      <c r="P2125" s="5">
        <v>21.56</v>
      </c>
      <c r="Q2125" s="5">
        <f t="shared" si="132"/>
        <v>140.10300000000001</v>
      </c>
      <c r="R2125" s="5">
        <f t="shared" si="133"/>
        <v>64.679999999999993</v>
      </c>
      <c r="S2125" s="5">
        <f t="shared" si="134"/>
        <v>75.423000000000016</v>
      </c>
      <c r="T2125" s="7">
        <f t="shared" si="135"/>
        <v>0.53833965011455864</v>
      </c>
    </row>
    <row r="2126" spans="1:20" ht="15.6">
      <c r="A2126" s="2">
        <v>2741</v>
      </c>
      <c r="B2126" s="3">
        <v>46311</v>
      </c>
      <c r="C2126" s="17">
        <f>YEAR(SalesDataTable[[#This Row],[Order Date]])</f>
        <v>2026</v>
      </c>
      <c r="D2126" s="19" t="str">
        <f>"Q"&amp;ROUNDUP(MONTH(SalesDataTable[[#This Row],[Order Date]])/3,0)</f>
        <v>Q4</v>
      </c>
      <c r="E2126" s="17">
        <f>MONTH(SalesDataTable[[#This Row],[Order Date]])</f>
        <v>10</v>
      </c>
      <c r="F2126" s="19" t="str">
        <f>TEXT(SalesDataTable[[#This Row],[Order Date]],"MMM")</f>
        <v>Oct</v>
      </c>
      <c r="G2126" s="4" t="s">
        <v>20</v>
      </c>
      <c r="H2126" s="4" t="s">
        <v>21</v>
      </c>
      <c r="I2126" s="4" t="s">
        <v>2</v>
      </c>
      <c r="J2126" s="4" t="s">
        <v>3</v>
      </c>
      <c r="K2126" s="4" t="s">
        <v>34</v>
      </c>
      <c r="L2126" s="4" t="s">
        <v>35</v>
      </c>
      <c r="M2126" s="8">
        <v>1</v>
      </c>
      <c r="N2126" s="5">
        <v>40.75</v>
      </c>
      <c r="O2126" s="6">
        <v>0</v>
      </c>
      <c r="P2126" s="5">
        <v>14.7</v>
      </c>
      <c r="Q2126" s="5">
        <f t="shared" si="132"/>
        <v>40.75</v>
      </c>
      <c r="R2126" s="5">
        <f t="shared" si="133"/>
        <v>14.7</v>
      </c>
      <c r="S2126" s="5">
        <f t="shared" si="134"/>
        <v>26.05</v>
      </c>
      <c r="T2126" s="7">
        <f t="shared" si="135"/>
        <v>0.63926380368098157</v>
      </c>
    </row>
    <row r="2127" spans="1:20" ht="15.6">
      <c r="A2127" s="2">
        <v>3602</v>
      </c>
      <c r="B2127" s="3">
        <v>46311</v>
      </c>
      <c r="C2127" s="17">
        <f>YEAR(SalesDataTable[[#This Row],[Order Date]])</f>
        <v>2026</v>
      </c>
      <c r="D2127" s="19" t="str">
        <f>"Q"&amp;ROUNDUP(MONTH(SalesDataTable[[#This Row],[Order Date]])/3,0)</f>
        <v>Q4</v>
      </c>
      <c r="E2127" s="17">
        <f>MONTH(SalesDataTable[[#This Row],[Order Date]])</f>
        <v>10</v>
      </c>
      <c r="F2127" s="19" t="str">
        <f>TEXT(SalesDataTable[[#This Row],[Order Date]],"MMM")</f>
        <v>Oct</v>
      </c>
      <c r="G2127" s="4" t="s">
        <v>11</v>
      </c>
      <c r="H2127" s="4" t="s">
        <v>25</v>
      </c>
      <c r="I2127" s="4" t="s">
        <v>8</v>
      </c>
      <c r="J2127" s="4" t="s">
        <v>16</v>
      </c>
      <c r="K2127" s="4" t="s">
        <v>23</v>
      </c>
      <c r="L2127" s="4" t="s">
        <v>24</v>
      </c>
      <c r="M2127" s="8">
        <v>4</v>
      </c>
      <c r="N2127" s="5">
        <v>345.13</v>
      </c>
      <c r="O2127" s="6">
        <v>0.05</v>
      </c>
      <c r="P2127" s="5">
        <v>200.02</v>
      </c>
      <c r="Q2127" s="5">
        <f t="shared" si="132"/>
        <v>1311.4939999999999</v>
      </c>
      <c r="R2127" s="5">
        <f t="shared" si="133"/>
        <v>800.08</v>
      </c>
      <c r="S2127" s="5">
        <f t="shared" si="134"/>
        <v>511.41399999999987</v>
      </c>
      <c r="T2127" s="7">
        <f t="shared" si="135"/>
        <v>0.38994764749209671</v>
      </c>
    </row>
    <row r="2128" spans="1:20" ht="15.6">
      <c r="A2128" s="2">
        <v>4116</v>
      </c>
      <c r="B2128" s="3">
        <v>46311</v>
      </c>
      <c r="C2128" s="17">
        <f>YEAR(SalesDataTable[[#This Row],[Order Date]])</f>
        <v>2026</v>
      </c>
      <c r="D2128" s="19" t="str">
        <f>"Q"&amp;ROUNDUP(MONTH(SalesDataTable[[#This Row],[Order Date]])/3,0)</f>
        <v>Q4</v>
      </c>
      <c r="E2128" s="17">
        <f>MONTH(SalesDataTable[[#This Row],[Order Date]])</f>
        <v>10</v>
      </c>
      <c r="F2128" s="19" t="str">
        <f>TEXT(SalesDataTable[[#This Row],[Order Date]],"MMM")</f>
        <v>Oct</v>
      </c>
      <c r="G2128" s="4" t="s">
        <v>6</v>
      </c>
      <c r="H2128" s="4" t="s">
        <v>27</v>
      </c>
      <c r="I2128" s="4" t="s">
        <v>19</v>
      </c>
      <c r="J2128" s="4" t="s">
        <v>13</v>
      </c>
      <c r="K2128" s="4" t="s">
        <v>14</v>
      </c>
      <c r="L2128" s="4" t="s">
        <v>15</v>
      </c>
      <c r="M2128" s="8">
        <v>2</v>
      </c>
      <c r="N2128" s="5">
        <v>37.1</v>
      </c>
      <c r="O2128" s="6">
        <v>0</v>
      </c>
      <c r="P2128" s="5">
        <v>13.31</v>
      </c>
      <c r="Q2128" s="5">
        <f t="shared" si="132"/>
        <v>74.2</v>
      </c>
      <c r="R2128" s="5">
        <f t="shared" si="133"/>
        <v>26.62</v>
      </c>
      <c r="S2128" s="5">
        <f t="shared" si="134"/>
        <v>47.58</v>
      </c>
      <c r="T2128" s="7">
        <f t="shared" si="135"/>
        <v>0.64123989218328836</v>
      </c>
    </row>
    <row r="2129" spans="1:20" ht="15.6">
      <c r="A2129" s="2">
        <v>4197</v>
      </c>
      <c r="B2129" s="3">
        <v>46311</v>
      </c>
      <c r="C2129" s="17">
        <f>YEAR(SalesDataTable[[#This Row],[Order Date]])</f>
        <v>2026</v>
      </c>
      <c r="D2129" s="19" t="str">
        <f>"Q"&amp;ROUNDUP(MONTH(SalesDataTable[[#This Row],[Order Date]])/3,0)</f>
        <v>Q4</v>
      </c>
      <c r="E2129" s="17">
        <f>MONTH(SalesDataTable[[#This Row],[Order Date]])</f>
        <v>10</v>
      </c>
      <c r="F2129" s="19" t="str">
        <f>TEXT(SalesDataTable[[#This Row],[Order Date]],"MMM")</f>
        <v>Oct</v>
      </c>
      <c r="G2129" s="4" t="s">
        <v>20</v>
      </c>
      <c r="H2129" s="4" t="s">
        <v>31</v>
      </c>
      <c r="I2129" s="4" t="s">
        <v>28</v>
      </c>
      <c r="J2129" s="4" t="s">
        <v>13</v>
      </c>
      <c r="K2129" s="4" t="s">
        <v>9</v>
      </c>
      <c r="L2129" s="4" t="s">
        <v>10</v>
      </c>
      <c r="M2129" s="8">
        <v>3</v>
      </c>
      <c r="N2129" s="5">
        <v>94.19</v>
      </c>
      <c r="O2129" s="6">
        <v>0</v>
      </c>
      <c r="P2129" s="5">
        <v>44.89</v>
      </c>
      <c r="Q2129" s="5">
        <f t="shared" si="132"/>
        <v>282.57</v>
      </c>
      <c r="R2129" s="5">
        <f t="shared" si="133"/>
        <v>134.67000000000002</v>
      </c>
      <c r="S2129" s="5">
        <f t="shared" si="134"/>
        <v>147.89999999999998</v>
      </c>
      <c r="T2129" s="7">
        <f t="shared" si="135"/>
        <v>0.52341012846374346</v>
      </c>
    </row>
    <row r="2130" spans="1:20" ht="15.6">
      <c r="A2130" s="2">
        <v>360</v>
      </c>
      <c r="B2130" s="3">
        <v>46312</v>
      </c>
      <c r="C2130" s="17">
        <f>YEAR(SalesDataTable[[#This Row],[Order Date]])</f>
        <v>2026</v>
      </c>
      <c r="D2130" s="19" t="str">
        <f>"Q"&amp;ROUNDUP(MONTH(SalesDataTable[[#This Row],[Order Date]])/3,0)</f>
        <v>Q4</v>
      </c>
      <c r="E2130" s="17">
        <f>MONTH(SalesDataTable[[#This Row],[Order Date]])</f>
        <v>10</v>
      </c>
      <c r="F2130" s="19" t="str">
        <f>TEXT(SalesDataTable[[#This Row],[Order Date]],"MMM")</f>
        <v>Oct</v>
      </c>
      <c r="G2130" s="4" t="s">
        <v>20</v>
      </c>
      <c r="H2130" s="4" t="s">
        <v>33</v>
      </c>
      <c r="I2130" s="4" t="s">
        <v>2</v>
      </c>
      <c r="J2130" s="4" t="s">
        <v>3</v>
      </c>
      <c r="K2130" s="4" t="s">
        <v>23</v>
      </c>
      <c r="L2130" s="4" t="s">
        <v>40</v>
      </c>
      <c r="M2130" s="8">
        <v>2</v>
      </c>
      <c r="N2130" s="5">
        <v>82.52</v>
      </c>
      <c r="O2130" s="6">
        <v>0.05</v>
      </c>
      <c r="P2130" s="5">
        <v>38.61</v>
      </c>
      <c r="Q2130" s="5">
        <f t="shared" si="132"/>
        <v>156.78799999999998</v>
      </c>
      <c r="R2130" s="5">
        <f t="shared" si="133"/>
        <v>77.22</v>
      </c>
      <c r="S2130" s="5">
        <f t="shared" si="134"/>
        <v>79.567999999999984</v>
      </c>
      <c r="T2130" s="7">
        <f t="shared" si="135"/>
        <v>0.50748781794525089</v>
      </c>
    </row>
    <row r="2131" spans="1:20" ht="15.6">
      <c r="A2131" s="2">
        <v>427</v>
      </c>
      <c r="B2131" s="3">
        <v>46312</v>
      </c>
      <c r="C2131" s="17">
        <f>YEAR(SalesDataTable[[#This Row],[Order Date]])</f>
        <v>2026</v>
      </c>
      <c r="D2131" s="19" t="str">
        <f>"Q"&amp;ROUNDUP(MONTH(SalesDataTable[[#This Row],[Order Date]])/3,0)</f>
        <v>Q4</v>
      </c>
      <c r="E2131" s="17">
        <f>MONTH(SalesDataTable[[#This Row],[Order Date]])</f>
        <v>10</v>
      </c>
      <c r="F2131" s="19" t="str">
        <f>TEXT(SalesDataTable[[#This Row],[Order Date]],"MMM")</f>
        <v>Oct</v>
      </c>
      <c r="G2131" s="4" t="s">
        <v>20</v>
      </c>
      <c r="H2131" s="4" t="s">
        <v>47</v>
      </c>
      <c r="I2131" s="4" t="s">
        <v>2</v>
      </c>
      <c r="J2131" s="4" t="s">
        <v>16</v>
      </c>
      <c r="K2131" s="4" t="s">
        <v>9</v>
      </c>
      <c r="L2131" s="4" t="s">
        <v>37</v>
      </c>
      <c r="M2131" s="8">
        <v>1</v>
      </c>
      <c r="N2131" s="5">
        <v>155.16</v>
      </c>
      <c r="O2131" s="6">
        <v>0</v>
      </c>
      <c r="P2131" s="5">
        <v>78.84</v>
      </c>
      <c r="Q2131" s="5">
        <f t="shared" si="132"/>
        <v>155.16</v>
      </c>
      <c r="R2131" s="5">
        <f t="shared" si="133"/>
        <v>78.84</v>
      </c>
      <c r="S2131" s="5">
        <f t="shared" si="134"/>
        <v>76.319999999999993</v>
      </c>
      <c r="T2131" s="7">
        <f t="shared" si="135"/>
        <v>0.49187935034802782</v>
      </c>
    </row>
    <row r="2132" spans="1:20" ht="15.6">
      <c r="A2132" s="2">
        <v>1018</v>
      </c>
      <c r="B2132" s="3">
        <v>46312</v>
      </c>
      <c r="C2132" s="17">
        <f>YEAR(SalesDataTable[[#This Row],[Order Date]])</f>
        <v>2026</v>
      </c>
      <c r="D2132" s="19" t="str">
        <f>"Q"&amp;ROUNDUP(MONTH(SalesDataTable[[#This Row],[Order Date]])/3,0)</f>
        <v>Q4</v>
      </c>
      <c r="E2132" s="17">
        <f>MONTH(SalesDataTable[[#This Row],[Order Date]])</f>
        <v>10</v>
      </c>
      <c r="F2132" s="19" t="str">
        <f>TEXT(SalesDataTable[[#This Row],[Order Date]],"MMM")</f>
        <v>Oct</v>
      </c>
      <c r="G2132" s="4" t="s">
        <v>20</v>
      </c>
      <c r="H2132" s="4" t="s">
        <v>47</v>
      </c>
      <c r="I2132" s="4" t="s">
        <v>28</v>
      </c>
      <c r="J2132" s="4" t="s">
        <v>3</v>
      </c>
      <c r="K2132" s="4" t="s">
        <v>14</v>
      </c>
      <c r="L2132" s="4" t="s">
        <v>32</v>
      </c>
      <c r="M2132" s="8">
        <v>1</v>
      </c>
      <c r="N2132" s="5">
        <v>46.36</v>
      </c>
      <c r="O2132" s="6">
        <v>0.05</v>
      </c>
      <c r="P2132" s="5">
        <v>18.399999999999999</v>
      </c>
      <c r="Q2132" s="5">
        <f t="shared" si="132"/>
        <v>44.041999999999994</v>
      </c>
      <c r="R2132" s="5">
        <f t="shared" si="133"/>
        <v>18.399999999999999</v>
      </c>
      <c r="S2132" s="5">
        <f t="shared" si="134"/>
        <v>25.641999999999996</v>
      </c>
      <c r="T2132" s="7">
        <f t="shared" si="135"/>
        <v>0.58221697470596245</v>
      </c>
    </row>
    <row r="2133" spans="1:20" ht="15.6">
      <c r="A2133" s="2">
        <v>1179</v>
      </c>
      <c r="B2133" s="3">
        <v>46312</v>
      </c>
      <c r="C2133" s="17">
        <f>YEAR(SalesDataTable[[#This Row],[Order Date]])</f>
        <v>2026</v>
      </c>
      <c r="D2133" s="19" t="str">
        <f>"Q"&amp;ROUNDUP(MONTH(SalesDataTable[[#This Row],[Order Date]])/3,0)</f>
        <v>Q4</v>
      </c>
      <c r="E2133" s="17">
        <f>MONTH(SalesDataTable[[#This Row],[Order Date]])</f>
        <v>10</v>
      </c>
      <c r="F2133" s="19" t="str">
        <f>TEXT(SalesDataTable[[#This Row],[Order Date]],"MMM")</f>
        <v>Oct</v>
      </c>
      <c r="G2133" s="4" t="s">
        <v>11</v>
      </c>
      <c r="H2133" s="4" t="s">
        <v>52</v>
      </c>
      <c r="I2133" s="4" t="s">
        <v>2</v>
      </c>
      <c r="J2133" s="4" t="s">
        <v>16</v>
      </c>
      <c r="K2133" s="4" t="s">
        <v>4</v>
      </c>
      <c r="L2133" s="4" t="s">
        <v>5</v>
      </c>
      <c r="M2133" s="8">
        <v>1</v>
      </c>
      <c r="N2133" s="5">
        <v>81.47</v>
      </c>
      <c r="O2133" s="6">
        <v>0</v>
      </c>
      <c r="P2133" s="5">
        <v>43.67</v>
      </c>
      <c r="Q2133" s="5">
        <f t="shared" si="132"/>
        <v>81.47</v>
      </c>
      <c r="R2133" s="5">
        <f t="shared" si="133"/>
        <v>43.67</v>
      </c>
      <c r="S2133" s="5">
        <f t="shared" si="134"/>
        <v>37.799999999999997</v>
      </c>
      <c r="T2133" s="7">
        <f t="shared" si="135"/>
        <v>0.463974469129741</v>
      </c>
    </row>
    <row r="2134" spans="1:20" ht="15.6">
      <c r="A2134" s="2">
        <v>2267</v>
      </c>
      <c r="B2134" s="3">
        <v>46312</v>
      </c>
      <c r="C2134" s="17">
        <f>YEAR(SalesDataTable[[#This Row],[Order Date]])</f>
        <v>2026</v>
      </c>
      <c r="D2134" s="19" t="str">
        <f>"Q"&amp;ROUNDUP(MONTH(SalesDataTable[[#This Row],[Order Date]])/3,0)</f>
        <v>Q4</v>
      </c>
      <c r="E2134" s="17">
        <f>MONTH(SalesDataTable[[#This Row],[Order Date]])</f>
        <v>10</v>
      </c>
      <c r="F2134" s="19" t="str">
        <f>TEXT(SalesDataTable[[#This Row],[Order Date]],"MMM")</f>
        <v>Oct</v>
      </c>
      <c r="G2134" s="4" t="s">
        <v>0</v>
      </c>
      <c r="H2134" s="4" t="s">
        <v>50</v>
      </c>
      <c r="I2134" s="4" t="s">
        <v>2</v>
      </c>
      <c r="J2134" s="4" t="s">
        <v>3</v>
      </c>
      <c r="K2134" s="4" t="s">
        <v>14</v>
      </c>
      <c r="L2134" s="4" t="s">
        <v>44</v>
      </c>
      <c r="M2134" s="8">
        <v>1</v>
      </c>
      <c r="N2134" s="5">
        <v>134.31</v>
      </c>
      <c r="O2134" s="6">
        <v>0.05</v>
      </c>
      <c r="P2134" s="5">
        <v>67.239999999999995</v>
      </c>
      <c r="Q2134" s="5">
        <f t="shared" si="132"/>
        <v>127.5945</v>
      </c>
      <c r="R2134" s="5">
        <f t="shared" si="133"/>
        <v>67.239999999999995</v>
      </c>
      <c r="S2134" s="5">
        <f t="shared" si="134"/>
        <v>60.354500000000002</v>
      </c>
      <c r="T2134" s="7">
        <f t="shared" si="135"/>
        <v>0.47301803761133909</v>
      </c>
    </row>
    <row r="2135" spans="1:20" ht="15.6">
      <c r="A2135" s="2">
        <v>2656</v>
      </c>
      <c r="B2135" s="3">
        <v>46312</v>
      </c>
      <c r="C2135" s="17">
        <f>YEAR(SalesDataTable[[#This Row],[Order Date]])</f>
        <v>2026</v>
      </c>
      <c r="D2135" s="19" t="str">
        <f>"Q"&amp;ROUNDUP(MONTH(SalesDataTable[[#This Row],[Order Date]])/3,0)</f>
        <v>Q4</v>
      </c>
      <c r="E2135" s="17">
        <f>MONTH(SalesDataTable[[#This Row],[Order Date]])</f>
        <v>10</v>
      </c>
      <c r="F2135" s="19" t="str">
        <f>TEXT(SalesDataTable[[#This Row],[Order Date]],"MMM")</f>
        <v>Oct</v>
      </c>
      <c r="G2135" s="4" t="s">
        <v>11</v>
      </c>
      <c r="H2135" s="4" t="s">
        <v>52</v>
      </c>
      <c r="I2135" s="4" t="s">
        <v>2</v>
      </c>
      <c r="J2135" s="4" t="s">
        <v>13</v>
      </c>
      <c r="K2135" s="4" t="s">
        <v>23</v>
      </c>
      <c r="L2135" s="4" t="s">
        <v>51</v>
      </c>
      <c r="M2135" s="8">
        <v>1</v>
      </c>
      <c r="N2135" s="5">
        <v>123.11</v>
      </c>
      <c r="O2135" s="6">
        <v>0</v>
      </c>
      <c r="P2135" s="5">
        <v>58.99</v>
      </c>
      <c r="Q2135" s="5">
        <f t="shared" si="132"/>
        <v>123.11</v>
      </c>
      <c r="R2135" s="5">
        <f t="shared" si="133"/>
        <v>58.99</v>
      </c>
      <c r="S2135" s="5">
        <f t="shared" si="134"/>
        <v>64.12</v>
      </c>
      <c r="T2135" s="7">
        <f t="shared" si="135"/>
        <v>0.52083502558687356</v>
      </c>
    </row>
    <row r="2136" spans="1:20" ht="15.6">
      <c r="A2136" s="2">
        <v>2867</v>
      </c>
      <c r="B2136" s="3">
        <v>46312</v>
      </c>
      <c r="C2136" s="17">
        <f>YEAR(SalesDataTable[[#This Row],[Order Date]])</f>
        <v>2026</v>
      </c>
      <c r="D2136" s="19" t="str">
        <f>"Q"&amp;ROUNDUP(MONTH(SalesDataTable[[#This Row],[Order Date]])/3,0)</f>
        <v>Q4</v>
      </c>
      <c r="E2136" s="17">
        <f>MONTH(SalesDataTable[[#This Row],[Order Date]])</f>
        <v>10</v>
      </c>
      <c r="F2136" s="19" t="str">
        <f>TEXT(SalesDataTable[[#This Row],[Order Date]],"MMM")</f>
        <v>Oct</v>
      </c>
      <c r="G2136" s="4" t="s">
        <v>6</v>
      </c>
      <c r="H2136" s="4" t="s">
        <v>27</v>
      </c>
      <c r="I2136" s="4" t="s">
        <v>2</v>
      </c>
      <c r="J2136" s="4" t="s">
        <v>13</v>
      </c>
      <c r="K2136" s="4" t="s">
        <v>23</v>
      </c>
      <c r="L2136" s="4" t="s">
        <v>40</v>
      </c>
      <c r="M2136" s="8">
        <v>1</v>
      </c>
      <c r="N2136" s="5">
        <v>81.239999999999995</v>
      </c>
      <c r="O2136" s="6">
        <v>0</v>
      </c>
      <c r="P2136" s="5">
        <v>38.65</v>
      </c>
      <c r="Q2136" s="5">
        <f t="shared" si="132"/>
        <v>81.239999999999995</v>
      </c>
      <c r="R2136" s="5">
        <f t="shared" si="133"/>
        <v>38.65</v>
      </c>
      <c r="S2136" s="5">
        <f t="shared" si="134"/>
        <v>42.589999999999996</v>
      </c>
      <c r="T2136" s="7">
        <f t="shared" si="135"/>
        <v>0.52424913835548992</v>
      </c>
    </row>
    <row r="2137" spans="1:20" ht="15.6">
      <c r="A2137" s="2">
        <v>3335</v>
      </c>
      <c r="B2137" s="3">
        <v>46312</v>
      </c>
      <c r="C2137" s="17">
        <f>YEAR(SalesDataTable[[#This Row],[Order Date]])</f>
        <v>2026</v>
      </c>
      <c r="D2137" s="19" t="str">
        <f>"Q"&amp;ROUNDUP(MONTH(SalesDataTable[[#This Row],[Order Date]])/3,0)</f>
        <v>Q4</v>
      </c>
      <c r="E2137" s="17">
        <f>MONTH(SalesDataTable[[#This Row],[Order Date]])</f>
        <v>10</v>
      </c>
      <c r="F2137" s="19" t="str">
        <f>TEXT(SalesDataTable[[#This Row],[Order Date]],"MMM")</f>
        <v>Oct</v>
      </c>
      <c r="G2137" s="4" t="s">
        <v>0</v>
      </c>
      <c r="H2137" s="4" t="s">
        <v>36</v>
      </c>
      <c r="I2137" s="4" t="s">
        <v>28</v>
      </c>
      <c r="J2137" s="4" t="s">
        <v>3</v>
      </c>
      <c r="K2137" s="4" t="s">
        <v>9</v>
      </c>
      <c r="L2137" s="4" t="s">
        <v>46</v>
      </c>
      <c r="M2137" s="8">
        <v>1</v>
      </c>
      <c r="N2137" s="5">
        <v>70.81</v>
      </c>
      <c r="O2137" s="6">
        <v>0.15</v>
      </c>
      <c r="P2137" s="5">
        <v>32.93</v>
      </c>
      <c r="Q2137" s="5">
        <f t="shared" si="132"/>
        <v>60.188499999999998</v>
      </c>
      <c r="R2137" s="5">
        <f t="shared" si="133"/>
        <v>32.93</v>
      </c>
      <c r="S2137" s="5">
        <f t="shared" si="134"/>
        <v>27.258499999999998</v>
      </c>
      <c r="T2137" s="7">
        <f t="shared" si="135"/>
        <v>0.45288551799762411</v>
      </c>
    </row>
    <row r="2138" spans="1:20" ht="15.6">
      <c r="A2138" s="2">
        <v>3770</v>
      </c>
      <c r="B2138" s="3">
        <v>46312</v>
      </c>
      <c r="C2138" s="17">
        <f>YEAR(SalesDataTable[[#This Row],[Order Date]])</f>
        <v>2026</v>
      </c>
      <c r="D2138" s="19" t="str">
        <f>"Q"&amp;ROUNDUP(MONTH(SalesDataTable[[#This Row],[Order Date]])/3,0)</f>
        <v>Q4</v>
      </c>
      <c r="E2138" s="17">
        <f>MONTH(SalesDataTable[[#This Row],[Order Date]])</f>
        <v>10</v>
      </c>
      <c r="F2138" s="19" t="str">
        <f>TEXT(SalesDataTable[[#This Row],[Order Date]],"MMM")</f>
        <v>Oct</v>
      </c>
      <c r="G2138" s="4" t="s">
        <v>20</v>
      </c>
      <c r="H2138" s="4" t="s">
        <v>47</v>
      </c>
      <c r="I2138" s="4" t="s">
        <v>2</v>
      </c>
      <c r="J2138" s="4" t="s">
        <v>16</v>
      </c>
      <c r="K2138" s="4" t="s">
        <v>23</v>
      </c>
      <c r="L2138" s="4" t="s">
        <v>29</v>
      </c>
      <c r="M2138" s="8">
        <v>6</v>
      </c>
      <c r="N2138" s="5">
        <v>200.26</v>
      </c>
      <c r="O2138" s="6">
        <v>0</v>
      </c>
      <c r="P2138" s="5">
        <v>106.71</v>
      </c>
      <c r="Q2138" s="5">
        <f t="shared" si="132"/>
        <v>1201.56</v>
      </c>
      <c r="R2138" s="5">
        <f t="shared" si="133"/>
        <v>640.26</v>
      </c>
      <c r="S2138" s="5">
        <f t="shared" si="134"/>
        <v>561.29999999999995</v>
      </c>
      <c r="T2138" s="7">
        <f t="shared" si="135"/>
        <v>0.46714271447118744</v>
      </c>
    </row>
    <row r="2139" spans="1:20" ht="15.6">
      <c r="A2139" s="2">
        <v>4065</v>
      </c>
      <c r="B2139" s="3">
        <v>46312</v>
      </c>
      <c r="C2139" s="17">
        <f>YEAR(SalesDataTable[[#This Row],[Order Date]])</f>
        <v>2026</v>
      </c>
      <c r="D2139" s="19" t="str">
        <f>"Q"&amp;ROUNDUP(MONTH(SalesDataTable[[#This Row],[Order Date]])/3,0)</f>
        <v>Q4</v>
      </c>
      <c r="E2139" s="17">
        <f>MONTH(SalesDataTable[[#This Row],[Order Date]])</f>
        <v>10</v>
      </c>
      <c r="F2139" s="19" t="str">
        <f>TEXT(SalesDataTable[[#This Row],[Order Date]],"MMM")</f>
        <v>Oct</v>
      </c>
      <c r="G2139" s="4" t="s">
        <v>20</v>
      </c>
      <c r="H2139" s="4" t="s">
        <v>21</v>
      </c>
      <c r="I2139" s="4" t="s">
        <v>2</v>
      </c>
      <c r="J2139" s="4" t="s">
        <v>13</v>
      </c>
      <c r="K2139" s="4" t="s">
        <v>34</v>
      </c>
      <c r="L2139" s="4" t="s">
        <v>42</v>
      </c>
      <c r="M2139" s="8">
        <v>3</v>
      </c>
      <c r="N2139" s="5">
        <v>36.75</v>
      </c>
      <c r="O2139" s="6">
        <v>0.05</v>
      </c>
      <c r="P2139" s="5">
        <v>13.71</v>
      </c>
      <c r="Q2139" s="5">
        <f t="shared" si="132"/>
        <v>104.7375</v>
      </c>
      <c r="R2139" s="5">
        <f t="shared" si="133"/>
        <v>41.13</v>
      </c>
      <c r="S2139" s="5">
        <f t="shared" si="134"/>
        <v>63.607499999999995</v>
      </c>
      <c r="T2139" s="7">
        <f t="shared" si="135"/>
        <v>0.60730397422126747</v>
      </c>
    </row>
    <row r="2140" spans="1:20" ht="15.6">
      <c r="A2140" s="2">
        <v>4222</v>
      </c>
      <c r="B2140" s="3">
        <v>46312</v>
      </c>
      <c r="C2140" s="17">
        <f>YEAR(SalesDataTable[[#This Row],[Order Date]])</f>
        <v>2026</v>
      </c>
      <c r="D2140" s="19" t="str">
        <f>"Q"&amp;ROUNDUP(MONTH(SalesDataTable[[#This Row],[Order Date]])/3,0)</f>
        <v>Q4</v>
      </c>
      <c r="E2140" s="17">
        <f>MONTH(SalesDataTable[[#This Row],[Order Date]])</f>
        <v>10</v>
      </c>
      <c r="F2140" s="19" t="str">
        <f>TEXT(SalesDataTable[[#This Row],[Order Date]],"MMM")</f>
        <v>Oct</v>
      </c>
      <c r="G2140" s="4" t="s">
        <v>11</v>
      </c>
      <c r="H2140" s="4" t="s">
        <v>52</v>
      </c>
      <c r="I2140" s="4" t="s">
        <v>2</v>
      </c>
      <c r="J2140" s="4" t="s">
        <v>3</v>
      </c>
      <c r="K2140" s="4" t="s">
        <v>9</v>
      </c>
      <c r="L2140" s="4" t="s">
        <v>10</v>
      </c>
      <c r="M2140" s="8">
        <v>2</v>
      </c>
      <c r="N2140" s="5">
        <v>92.41</v>
      </c>
      <c r="O2140" s="6">
        <v>0.1</v>
      </c>
      <c r="P2140" s="5">
        <v>45.42</v>
      </c>
      <c r="Q2140" s="5">
        <f t="shared" si="132"/>
        <v>166.33799999999999</v>
      </c>
      <c r="R2140" s="5">
        <f t="shared" si="133"/>
        <v>90.84</v>
      </c>
      <c r="S2140" s="5">
        <f t="shared" si="134"/>
        <v>75.49799999999999</v>
      </c>
      <c r="T2140" s="7">
        <f t="shared" si="135"/>
        <v>0.4538830573891714</v>
      </c>
    </row>
    <row r="2141" spans="1:20" ht="15.6">
      <c r="A2141" s="2">
        <v>4304</v>
      </c>
      <c r="B2141" s="3">
        <v>46312</v>
      </c>
      <c r="C2141" s="17">
        <f>YEAR(SalesDataTable[[#This Row],[Order Date]])</f>
        <v>2026</v>
      </c>
      <c r="D2141" s="19" t="str">
        <f>"Q"&amp;ROUNDUP(MONTH(SalesDataTable[[#This Row],[Order Date]])/3,0)</f>
        <v>Q4</v>
      </c>
      <c r="E2141" s="17">
        <f>MONTH(SalesDataTable[[#This Row],[Order Date]])</f>
        <v>10</v>
      </c>
      <c r="F2141" s="19" t="str">
        <f>TEXT(SalesDataTable[[#This Row],[Order Date]],"MMM")</f>
        <v>Oct</v>
      </c>
      <c r="G2141" s="4" t="s">
        <v>6</v>
      </c>
      <c r="H2141" s="4" t="s">
        <v>49</v>
      </c>
      <c r="I2141" s="4" t="s">
        <v>19</v>
      </c>
      <c r="J2141" s="4" t="s">
        <v>13</v>
      </c>
      <c r="K2141" s="4" t="s">
        <v>34</v>
      </c>
      <c r="L2141" s="4" t="s">
        <v>35</v>
      </c>
      <c r="M2141" s="8">
        <v>1</v>
      </c>
      <c r="N2141" s="5">
        <v>40.67</v>
      </c>
      <c r="O2141" s="6">
        <v>0</v>
      </c>
      <c r="P2141" s="5">
        <v>15.09</v>
      </c>
      <c r="Q2141" s="5">
        <f t="shared" si="132"/>
        <v>40.67</v>
      </c>
      <c r="R2141" s="5">
        <f t="shared" si="133"/>
        <v>15.09</v>
      </c>
      <c r="S2141" s="5">
        <f t="shared" si="134"/>
        <v>25.580000000000002</v>
      </c>
      <c r="T2141" s="7">
        <f t="shared" si="135"/>
        <v>0.62896483894762722</v>
      </c>
    </row>
    <row r="2142" spans="1:20" ht="15.6">
      <c r="A2142" s="2">
        <v>109</v>
      </c>
      <c r="B2142" s="3">
        <v>46313</v>
      </c>
      <c r="C2142" s="17">
        <f>YEAR(SalesDataTable[[#This Row],[Order Date]])</f>
        <v>2026</v>
      </c>
      <c r="D2142" s="19" t="str">
        <f>"Q"&amp;ROUNDUP(MONTH(SalesDataTable[[#This Row],[Order Date]])/3,0)</f>
        <v>Q4</v>
      </c>
      <c r="E2142" s="17">
        <f>MONTH(SalesDataTable[[#This Row],[Order Date]])</f>
        <v>10</v>
      </c>
      <c r="F2142" s="19" t="str">
        <f>TEXT(SalesDataTable[[#This Row],[Order Date]],"MMM")</f>
        <v>Oct</v>
      </c>
      <c r="G2142" s="4" t="s">
        <v>6</v>
      </c>
      <c r="H2142" s="4" t="s">
        <v>7</v>
      </c>
      <c r="I2142" s="4" t="s">
        <v>2</v>
      </c>
      <c r="J2142" s="4" t="s">
        <v>3</v>
      </c>
      <c r="K2142" s="4" t="s">
        <v>9</v>
      </c>
      <c r="L2142" s="4" t="s">
        <v>10</v>
      </c>
      <c r="M2142" s="8">
        <v>1</v>
      </c>
      <c r="N2142" s="5">
        <v>90.09</v>
      </c>
      <c r="O2142" s="6">
        <v>0</v>
      </c>
      <c r="P2142" s="5">
        <v>45.17</v>
      </c>
      <c r="Q2142" s="5">
        <f t="shared" si="132"/>
        <v>90.09</v>
      </c>
      <c r="R2142" s="5">
        <f t="shared" si="133"/>
        <v>45.17</v>
      </c>
      <c r="S2142" s="5">
        <f t="shared" si="134"/>
        <v>44.92</v>
      </c>
      <c r="T2142" s="7">
        <f t="shared" si="135"/>
        <v>0.49861249861249862</v>
      </c>
    </row>
    <row r="2143" spans="1:20" ht="15.6">
      <c r="A2143" s="2">
        <v>744</v>
      </c>
      <c r="B2143" s="3">
        <v>46313</v>
      </c>
      <c r="C2143" s="17">
        <f>YEAR(SalesDataTable[[#This Row],[Order Date]])</f>
        <v>2026</v>
      </c>
      <c r="D2143" s="19" t="str">
        <f>"Q"&amp;ROUNDUP(MONTH(SalesDataTable[[#This Row],[Order Date]])/3,0)</f>
        <v>Q4</v>
      </c>
      <c r="E2143" s="17">
        <f>MONTH(SalesDataTable[[#This Row],[Order Date]])</f>
        <v>10</v>
      </c>
      <c r="F2143" s="19" t="str">
        <f>TEXT(SalesDataTable[[#This Row],[Order Date]],"MMM")</f>
        <v>Oct</v>
      </c>
      <c r="G2143" s="4" t="s">
        <v>11</v>
      </c>
      <c r="H2143" s="4" t="s">
        <v>39</v>
      </c>
      <c r="I2143" s="4" t="s">
        <v>2</v>
      </c>
      <c r="J2143" s="4" t="s">
        <v>3</v>
      </c>
      <c r="K2143" s="4" t="s">
        <v>14</v>
      </c>
      <c r="L2143" s="4" t="s">
        <v>15</v>
      </c>
      <c r="M2143" s="8">
        <v>1</v>
      </c>
      <c r="N2143" s="5">
        <v>36.83</v>
      </c>
      <c r="O2143" s="6">
        <v>0</v>
      </c>
      <c r="P2143" s="5">
        <v>13.64</v>
      </c>
      <c r="Q2143" s="5">
        <f t="shared" si="132"/>
        <v>36.83</v>
      </c>
      <c r="R2143" s="5">
        <f t="shared" si="133"/>
        <v>13.64</v>
      </c>
      <c r="S2143" s="5">
        <f t="shared" si="134"/>
        <v>23.189999999999998</v>
      </c>
      <c r="T2143" s="7">
        <f t="shared" si="135"/>
        <v>0.62964974205810476</v>
      </c>
    </row>
    <row r="2144" spans="1:20" ht="15.6">
      <c r="A2144" s="2">
        <v>960</v>
      </c>
      <c r="B2144" s="3">
        <v>46313</v>
      </c>
      <c r="C2144" s="17">
        <f>YEAR(SalesDataTable[[#This Row],[Order Date]])</f>
        <v>2026</v>
      </c>
      <c r="D2144" s="19" t="str">
        <f>"Q"&amp;ROUNDUP(MONTH(SalesDataTable[[#This Row],[Order Date]])/3,0)</f>
        <v>Q4</v>
      </c>
      <c r="E2144" s="17">
        <f>MONTH(SalesDataTable[[#This Row],[Order Date]])</f>
        <v>10</v>
      </c>
      <c r="F2144" s="19" t="str">
        <f>TEXT(SalesDataTable[[#This Row],[Order Date]],"MMM")</f>
        <v>Oct</v>
      </c>
      <c r="G2144" s="4" t="s">
        <v>6</v>
      </c>
      <c r="H2144" s="4" t="s">
        <v>43</v>
      </c>
      <c r="I2144" s="4" t="s">
        <v>28</v>
      </c>
      <c r="J2144" s="4" t="s">
        <v>3</v>
      </c>
      <c r="K2144" s="4" t="s">
        <v>23</v>
      </c>
      <c r="L2144" s="4" t="s">
        <v>29</v>
      </c>
      <c r="M2144" s="8">
        <v>5</v>
      </c>
      <c r="N2144" s="5">
        <v>196.37</v>
      </c>
      <c r="O2144" s="6">
        <v>0.05</v>
      </c>
      <c r="P2144" s="5">
        <v>103.51</v>
      </c>
      <c r="Q2144" s="5">
        <f t="shared" si="132"/>
        <v>932.75749999999994</v>
      </c>
      <c r="R2144" s="5">
        <f t="shared" si="133"/>
        <v>517.55000000000007</v>
      </c>
      <c r="S2144" s="5">
        <f t="shared" si="134"/>
        <v>415.20749999999987</v>
      </c>
      <c r="T2144" s="7">
        <f t="shared" si="135"/>
        <v>0.44513981393877816</v>
      </c>
    </row>
    <row r="2145" spans="1:20" ht="15.6">
      <c r="A2145" s="2">
        <v>1389</v>
      </c>
      <c r="B2145" s="3">
        <v>46313</v>
      </c>
      <c r="C2145" s="17">
        <f>YEAR(SalesDataTable[[#This Row],[Order Date]])</f>
        <v>2026</v>
      </c>
      <c r="D2145" s="19" t="str">
        <f>"Q"&amp;ROUNDUP(MONTH(SalesDataTable[[#This Row],[Order Date]])/3,0)</f>
        <v>Q4</v>
      </c>
      <c r="E2145" s="17">
        <f>MONTH(SalesDataTable[[#This Row],[Order Date]])</f>
        <v>10</v>
      </c>
      <c r="F2145" s="19" t="str">
        <f>TEXT(SalesDataTable[[#This Row],[Order Date]],"MMM")</f>
        <v>Oct</v>
      </c>
      <c r="G2145" s="4" t="s">
        <v>0</v>
      </c>
      <c r="H2145" s="4" t="s">
        <v>50</v>
      </c>
      <c r="I2145" s="4" t="s">
        <v>2</v>
      </c>
      <c r="J2145" s="4" t="s">
        <v>13</v>
      </c>
      <c r="K2145" s="4" t="s">
        <v>9</v>
      </c>
      <c r="L2145" s="4" t="s">
        <v>10</v>
      </c>
      <c r="M2145" s="8">
        <v>2</v>
      </c>
      <c r="N2145" s="5">
        <v>93.73</v>
      </c>
      <c r="O2145" s="6">
        <v>0</v>
      </c>
      <c r="P2145" s="5">
        <v>44.79</v>
      </c>
      <c r="Q2145" s="5">
        <f t="shared" si="132"/>
        <v>187.46</v>
      </c>
      <c r="R2145" s="5">
        <f t="shared" si="133"/>
        <v>89.58</v>
      </c>
      <c r="S2145" s="5">
        <f t="shared" si="134"/>
        <v>97.88000000000001</v>
      </c>
      <c r="T2145" s="7">
        <f t="shared" si="135"/>
        <v>0.52213805611863873</v>
      </c>
    </row>
    <row r="2146" spans="1:20" ht="15.6">
      <c r="A2146" s="2">
        <v>1493</v>
      </c>
      <c r="B2146" s="3">
        <v>46313</v>
      </c>
      <c r="C2146" s="17">
        <f>YEAR(SalesDataTable[[#This Row],[Order Date]])</f>
        <v>2026</v>
      </c>
      <c r="D2146" s="19" t="str">
        <f>"Q"&amp;ROUNDUP(MONTH(SalesDataTable[[#This Row],[Order Date]])/3,0)</f>
        <v>Q4</v>
      </c>
      <c r="E2146" s="17">
        <f>MONTH(SalesDataTable[[#This Row],[Order Date]])</f>
        <v>10</v>
      </c>
      <c r="F2146" s="19" t="str">
        <f>TEXT(SalesDataTable[[#This Row],[Order Date]],"MMM")</f>
        <v>Oct</v>
      </c>
      <c r="G2146" s="4" t="s">
        <v>11</v>
      </c>
      <c r="H2146" s="4" t="s">
        <v>39</v>
      </c>
      <c r="I2146" s="4" t="s">
        <v>2</v>
      </c>
      <c r="J2146" s="4" t="s">
        <v>16</v>
      </c>
      <c r="K2146" s="4" t="s">
        <v>14</v>
      </c>
      <c r="L2146" s="4" t="s">
        <v>15</v>
      </c>
      <c r="M2146" s="8">
        <v>1</v>
      </c>
      <c r="N2146" s="5">
        <v>36.46</v>
      </c>
      <c r="O2146" s="6">
        <v>0.05</v>
      </c>
      <c r="P2146" s="5">
        <v>13.35</v>
      </c>
      <c r="Q2146" s="5">
        <f t="shared" si="132"/>
        <v>34.637</v>
      </c>
      <c r="R2146" s="5">
        <f t="shared" si="133"/>
        <v>13.35</v>
      </c>
      <c r="S2146" s="5">
        <f t="shared" si="134"/>
        <v>21.286999999999999</v>
      </c>
      <c r="T2146" s="7">
        <f t="shared" si="135"/>
        <v>0.61457401045125148</v>
      </c>
    </row>
    <row r="2147" spans="1:20" ht="15.6">
      <c r="A2147" s="2">
        <v>1967</v>
      </c>
      <c r="B2147" s="3">
        <v>46313</v>
      </c>
      <c r="C2147" s="17">
        <f>YEAR(SalesDataTable[[#This Row],[Order Date]])</f>
        <v>2026</v>
      </c>
      <c r="D2147" s="19" t="str">
        <f>"Q"&amp;ROUNDUP(MONTH(SalesDataTable[[#This Row],[Order Date]])/3,0)</f>
        <v>Q4</v>
      </c>
      <c r="E2147" s="17">
        <f>MONTH(SalesDataTable[[#This Row],[Order Date]])</f>
        <v>10</v>
      </c>
      <c r="F2147" s="19" t="str">
        <f>TEXT(SalesDataTable[[#This Row],[Order Date]],"MMM")</f>
        <v>Oct</v>
      </c>
      <c r="G2147" s="4" t="s">
        <v>6</v>
      </c>
      <c r="H2147" s="4" t="s">
        <v>49</v>
      </c>
      <c r="I2147" s="4" t="s">
        <v>2</v>
      </c>
      <c r="J2147" s="4" t="s">
        <v>3</v>
      </c>
      <c r="K2147" s="4" t="s">
        <v>23</v>
      </c>
      <c r="L2147" s="4" t="s">
        <v>51</v>
      </c>
      <c r="M2147" s="8">
        <v>2</v>
      </c>
      <c r="N2147" s="5">
        <v>125.91</v>
      </c>
      <c r="O2147" s="6">
        <v>0</v>
      </c>
      <c r="P2147" s="5">
        <v>61.95</v>
      </c>
      <c r="Q2147" s="5">
        <f t="shared" si="132"/>
        <v>251.82</v>
      </c>
      <c r="R2147" s="5">
        <f t="shared" si="133"/>
        <v>123.9</v>
      </c>
      <c r="S2147" s="5">
        <f t="shared" si="134"/>
        <v>127.91999999999999</v>
      </c>
      <c r="T2147" s="7">
        <f t="shared" si="135"/>
        <v>0.50798189182749576</v>
      </c>
    </row>
    <row r="2148" spans="1:20" ht="15.6">
      <c r="A2148" s="2">
        <v>2132</v>
      </c>
      <c r="B2148" s="3">
        <v>46313</v>
      </c>
      <c r="C2148" s="17">
        <f>YEAR(SalesDataTable[[#This Row],[Order Date]])</f>
        <v>2026</v>
      </c>
      <c r="D2148" s="19" t="str">
        <f>"Q"&amp;ROUNDUP(MONTH(SalesDataTable[[#This Row],[Order Date]])/3,0)</f>
        <v>Q4</v>
      </c>
      <c r="E2148" s="17">
        <f>MONTH(SalesDataTable[[#This Row],[Order Date]])</f>
        <v>10</v>
      </c>
      <c r="F2148" s="19" t="str">
        <f>TEXT(SalesDataTable[[#This Row],[Order Date]],"MMM")</f>
        <v>Oct</v>
      </c>
      <c r="G2148" s="4" t="s">
        <v>20</v>
      </c>
      <c r="H2148" s="4" t="s">
        <v>33</v>
      </c>
      <c r="I2148" s="4" t="s">
        <v>19</v>
      </c>
      <c r="J2148" s="4" t="s">
        <v>13</v>
      </c>
      <c r="K2148" s="4" t="s">
        <v>9</v>
      </c>
      <c r="L2148" s="4" t="s">
        <v>10</v>
      </c>
      <c r="M2148" s="8">
        <v>1</v>
      </c>
      <c r="N2148" s="5">
        <v>92.56</v>
      </c>
      <c r="O2148" s="6">
        <v>0.1</v>
      </c>
      <c r="P2148" s="5">
        <v>44.23</v>
      </c>
      <c r="Q2148" s="5">
        <f t="shared" si="132"/>
        <v>83.304000000000002</v>
      </c>
      <c r="R2148" s="5">
        <f t="shared" si="133"/>
        <v>44.23</v>
      </c>
      <c r="S2148" s="5">
        <f t="shared" si="134"/>
        <v>39.074000000000005</v>
      </c>
      <c r="T2148" s="7">
        <f t="shared" si="135"/>
        <v>0.46905310669355621</v>
      </c>
    </row>
    <row r="2149" spans="1:20" ht="15.6">
      <c r="A2149" s="2">
        <v>2882</v>
      </c>
      <c r="B2149" s="3">
        <v>46313</v>
      </c>
      <c r="C2149" s="17">
        <f>YEAR(SalesDataTable[[#This Row],[Order Date]])</f>
        <v>2026</v>
      </c>
      <c r="D2149" s="19" t="str">
        <f>"Q"&amp;ROUNDUP(MONTH(SalesDataTable[[#This Row],[Order Date]])/3,0)</f>
        <v>Q4</v>
      </c>
      <c r="E2149" s="17">
        <f>MONTH(SalesDataTable[[#This Row],[Order Date]])</f>
        <v>10</v>
      </c>
      <c r="F2149" s="19" t="str">
        <f>TEXT(SalesDataTable[[#This Row],[Order Date]],"MMM")</f>
        <v>Oct</v>
      </c>
      <c r="G2149" s="4" t="s">
        <v>20</v>
      </c>
      <c r="H2149" s="4" t="s">
        <v>33</v>
      </c>
      <c r="I2149" s="4" t="s">
        <v>28</v>
      </c>
      <c r="J2149" s="4" t="s">
        <v>13</v>
      </c>
      <c r="K2149" s="4" t="s">
        <v>9</v>
      </c>
      <c r="L2149" s="4" t="s">
        <v>46</v>
      </c>
      <c r="M2149" s="8">
        <v>4</v>
      </c>
      <c r="N2149" s="5">
        <v>70.02</v>
      </c>
      <c r="O2149" s="6">
        <v>0</v>
      </c>
      <c r="P2149" s="5">
        <v>32.86</v>
      </c>
      <c r="Q2149" s="5">
        <f t="shared" si="132"/>
        <v>280.08</v>
      </c>
      <c r="R2149" s="5">
        <f t="shared" si="133"/>
        <v>131.44</v>
      </c>
      <c r="S2149" s="5">
        <f t="shared" si="134"/>
        <v>148.63999999999999</v>
      </c>
      <c r="T2149" s="7">
        <f t="shared" si="135"/>
        <v>0.53070551271065403</v>
      </c>
    </row>
    <row r="2150" spans="1:20" ht="15.6">
      <c r="A2150" s="2">
        <v>3345</v>
      </c>
      <c r="B2150" s="3">
        <v>46313</v>
      </c>
      <c r="C2150" s="17">
        <f>YEAR(SalesDataTable[[#This Row],[Order Date]])</f>
        <v>2026</v>
      </c>
      <c r="D2150" s="19" t="str">
        <f>"Q"&amp;ROUNDUP(MONTH(SalesDataTable[[#This Row],[Order Date]])/3,0)</f>
        <v>Q4</v>
      </c>
      <c r="E2150" s="17">
        <f>MONTH(SalesDataTable[[#This Row],[Order Date]])</f>
        <v>10</v>
      </c>
      <c r="F2150" s="19" t="str">
        <f>TEXT(SalesDataTable[[#This Row],[Order Date]],"MMM")</f>
        <v>Oct</v>
      </c>
      <c r="G2150" s="4" t="s">
        <v>0</v>
      </c>
      <c r="H2150" s="4" t="s">
        <v>50</v>
      </c>
      <c r="I2150" s="4" t="s">
        <v>2</v>
      </c>
      <c r="J2150" s="4" t="s">
        <v>3</v>
      </c>
      <c r="K2150" s="4" t="s">
        <v>4</v>
      </c>
      <c r="L2150" s="4" t="s">
        <v>22</v>
      </c>
      <c r="M2150" s="8">
        <v>3</v>
      </c>
      <c r="N2150" s="5">
        <v>51.62</v>
      </c>
      <c r="O2150" s="6">
        <v>0.1</v>
      </c>
      <c r="P2150" s="5">
        <v>22.94</v>
      </c>
      <c r="Q2150" s="5">
        <f t="shared" si="132"/>
        <v>139.374</v>
      </c>
      <c r="R2150" s="5">
        <f t="shared" si="133"/>
        <v>68.820000000000007</v>
      </c>
      <c r="S2150" s="5">
        <f t="shared" si="134"/>
        <v>70.553999999999988</v>
      </c>
      <c r="T2150" s="7">
        <f t="shared" si="135"/>
        <v>0.50622067243531788</v>
      </c>
    </row>
    <row r="2151" spans="1:20" ht="15.6">
      <c r="A2151" s="2">
        <v>4089</v>
      </c>
      <c r="B2151" s="3">
        <v>46313</v>
      </c>
      <c r="C2151" s="17">
        <f>YEAR(SalesDataTable[[#This Row],[Order Date]])</f>
        <v>2026</v>
      </c>
      <c r="D2151" s="19" t="str">
        <f>"Q"&amp;ROUNDUP(MONTH(SalesDataTable[[#This Row],[Order Date]])/3,0)</f>
        <v>Q4</v>
      </c>
      <c r="E2151" s="17">
        <f>MONTH(SalesDataTable[[#This Row],[Order Date]])</f>
        <v>10</v>
      </c>
      <c r="F2151" s="19" t="str">
        <f>TEXT(SalesDataTable[[#This Row],[Order Date]],"MMM")</f>
        <v>Oct</v>
      </c>
      <c r="G2151" s="4" t="s">
        <v>11</v>
      </c>
      <c r="H2151" s="4" t="s">
        <v>12</v>
      </c>
      <c r="I2151" s="4" t="s">
        <v>2</v>
      </c>
      <c r="J2151" s="4" t="s">
        <v>13</v>
      </c>
      <c r="K2151" s="4" t="s">
        <v>23</v>
      </c>
      <c r="L2151" s="4" t="s">
        <v>29</v>
      </c>
      <c r="M2151" s="8">
        <v>1</v>
      </c>
      <c r="N2151" s="5">
        <v>196.39</v>
      </c>
      <c r="O2151" s="6">
        <v>0</v>
      </c>
      <c r="P2151" s="5">
        <v>104.66</v>
      </c>
      <c r="Q2151" s="5">
        <f t="shared" si="132"/>
        <v>196.39</v>
      </c>
      <c r="R2151" s="5">
        <f t="shared" si="133"/>
        <v>104.66</v>
      </c>
      <c r="S2151" s="5">
        <f t="shared" si="134"/>
        <v>91.72999999999999</v>
      </c>
      <c r="T2151" s="7">
        <f t="shared" si="135"/>
        <v>0.46708080859514228</v>
      </c>
    </row>
    <row r="2152" spans="1:20" ht="15.6">
      <c r="A2152" s="2">
        <v>4119</v>
      </c>
      <c r="B2152" s="3">
        <v>46313</v>
      </c>
      <c r="C2152" s="17">
        <f>YEAR(SalesDataTable[[#This Row],[Order Date]])</f>
        <v>2026</v>
      </c>
      <c r="D2152" s="19" t="str">
        <f>"Q"&amp;ROUNDUP(MONTH(SalesDataTable[[#This Row],[Order Date]])/3,0)</f>
        <v>Q4</v>
      </c>
      <c r="E2152" s="17">
        <f>MONTH(SalesDataTable[[#This Row],[Order Date]])</f>
        <v>10</v>
      </c>
      <c r="F2152" s="19" t="str">
        <f>TEXT(SalesDataTable[[#This Row],[Order Date]],"MMM")</f>
        <v>Oct</v>
      </c>
      <c r="G2152" s="4" t="s">
        <v>20</v>
      </c>
      <c r="H2152" s="4" t="s">
        <v>33</v>
      </c>
      <c r="I2152" s="4" t="s">
        <v>8</v>
      </c>
      <c r="J2152" s="4" t="s">
        <v>16</v>
      </c>
      <c r="K2152" s="4" t="s">
        <v>34</v>
      </c>
      <c r="L2152" s="4" t="s">
        <v>35</v>
      </c>
      <c r="M2152" s="8">
        <v>10</v>
      </c>
      <c r="N2152" s="5">
        <v>41.26</v>
      </c>
      <c r="O2152" s="6">
        <v>0.1</v>
      </c>
      <c r="P2152" s="5">
        <v>15.06</v>
      </c>
      <c r="Q2152" s="5">
        <f t="shared" si="132"/>
        <v>371.34</v>
      </c>
      <c r="R2152" s="5">
        <f t="shared" si="133"/>
        <v>150.6</v>
      </c>
      <c r="S2152" s="5">
        <f t="shared" si="134"/>
        <v>220.73999999999998</v>
      </c>
      <c r="T2152" s="7">
        <f t="shared" si="135"/>
        <v>0.59444175149458711</v>
      </c>
    </row>
    <row r="2153" spans="1:20" ht="15.6">
      <c r="A2153" s="2">
        <v>4968</v>
      </c>
      <c r="B2153" s="3">
        <v>46313</v>
      </c>
      <c r="C2153" s="17">
        <f>YEAR(SalesDataTable[[#This Row],[Order Date]])</f>
        <v>2026</v>
      </c>
      <c r="D2153" s="19" t="str">
        <f>"Q"&amp;ROUNDUP(MONTH(SalesDataTable[[#This Row],[Order Date]])/3,0)</f>
        <v>Q4</v>
      </c>
      <c r="E2153" s="17">
        <f>MONTH(SalesDataTable[[#This Row],[Order Date]])</f>
        <v>10</v>
      </c>
      <c r="F2153" s="19" t="str">
        <f>TEXT(SalesDataTable[[#This Row],[Order Date]],"MMM")</f>
        <v>Oct</v>
      </c>
      <c r="G2153" s="4" t="s">
        <v>11</v>
      </c>
      <c r="H2153" s="4" t="s">
        <v>18</v>
      </c>
      <c r="I2153" s="4" t="s">
        <v>28</v>
      </c>
      <c r="J2153" s="4" t="s">
        <v>13</v>
      </c>
      <c r="K2153" s="4" t="s">
        <v>14</v>
      </c>
      <c r="L2153" s="4" t="s">
        <v>15</v>
      </c>
      <c r="M2153" s="8">
        <v>1</v>
      </c>
      <c r="N2153" s="5">
        <v>35.549999999999997</v>
      </c>
      <c r="O2153" s="6">
        <v>0.05</v>
      </c>
      <c r="P2153" s="5">
        <v>13.44</v>
      </c>
      <c r="Q2153" s="5">
        <f t="shared" si="132"/>
        <v>33.772499999999994</v>
      </c>
      <c r="R2153" s="5">
        <f t="shared" si="133"/>
        <v>13.44</v>
      </c>
      <c r="S2153" s="5">
        <f t="shared" si="134"/>
        <v>20.332499999999996</v>
      </c>
      <c r="T2153" s="7">
        <f t="shared" si="135"/>
        <v>0.60204308238951809</v>
      </c>
    </row>
    <row r="2154" spans="1:20" ht="15.6">
      <c r="A2154" s="2">
        <v>5197</v>
      </c>
      <c r="B2154" s="3">
        <v>46313</v>
      </c>
      <c r="C2154" s="17">
        <f>YEAR(SalesDataTable[[#This Row],[Order Date]])</f>
        <v>2026</v>
      </c>
      <c r="D2154" s="19" t="str">
        <f>"Q"&amp;ROUNDUP(MONTH(SalesDataTable[[#This Row],[Order Date]])/3,0)</f>
        <v>Q4</v>
      </c>
      <c r="E2154" s="17">
        <f>MONTH(SalesDataTable[[#This Row],[Order Date]])</f>
        <v>10</v>
      </c>
      <c r="F2154" s="19" t="str">
        <f>TEXT(SalesDataTable[[#This Row],[Order Date]],"MMM")</f>
        <v>Oct</v>
      </c>
      <c r="G2154" s="4" t="s">
        <v>20</v>
      </c>
      <c r="H2154" s="4" t="s">
        <v>33</v>
      </c>
      <c r="I2154" s="4" t="s">
        <v>2</v>
      </c>
      <c r="J2154" s="4" t="s">
        <v>13</v>
      </c>
      <c r="K2154" s="4" t="s">
        <v>4</v>
      </c>
      <c r="L2154" s="4" t="s">
        <v>22</v>
      </c>
      <c r="M2154" s="8">
        <v>1</v>
      </c>
      <c r="N2154" s="5">
        <v>49.5</v>
      </c>
      <c r="O2154" s="6">
        <v>0</v>
      </c>
      <c r="P2154" s="5">
        <v>22.36</v>
      </c>
      <c r="Q2154" s="5">
        <f t="shared" si="132"/>
        <v>49.5</v>
      </c>
      <c r="R2154" s="5">
        <f t="shared" si="133"/>
        <v>22.36</v>
      </c>
      <c r="S2154" s="5">
        <f t="shared" si="134"/>
        <v>27.14</v>
      </c>
      <c r="T2154" s="7">
        <f t="shared" si="135"/>
        <v>0.54828282828282826</v>
      </c>
    </row>
    <row r="2155" spans="1:20" ht="15.6">
      <c r="A2155" s="2">
        <v>66</v>
      </c>
      <c r="B2155" s="3">
        <v>46314</v>
      </c>
      <c r="C2155" s="17">
        <f>YEAR(SalesDataTable[[#This Row],[Order Date]])</f>
        <v>2026</v>
      </c>
      <c r="D2155" s="19" t="str">
        <f>"Q"&amp;ROUNDUP(MONTH(SalesDataTable[[#This Row],[Order Date]])/3,0)</f>
        <v>Q4</v>
      </c>
      <c r="E2155" s="17">
        <f>MONTH(SalesDataTable[[#This Row],[Order Date]])</f>
        <v>10</v>
      </c>
      <c r="F2155" s="19" t="str">
        <f>TEXT(SalesDataTable[[#This Row],[Order Date]],"MMM")</f>
        <v>Oct</v>
      </c>
      <c r="G2155" s="4" t="s">
        <v>0</v>
      </c>
      <c r="H2155" s="4" t="s">
        <v>50</v>
      </c>
      <c r="I2155" s="4" t="s">
        <v>2</v>
      </c>
      <c r="J2155" s="4" t="s">
        <v>16</v>
      </c>
      <c r="K2155" s="4" t="s">
        <v>23</v>
      </c>
      <c r="L2155" s="4" t="s">
        <v>40</v>
      </c>
      <c r="M2155" s="8">
        <v>1</v>
      </c>
      <c r="N2155" s="5">
        <v>80.58</v>
      </c>
      <c r="O2155" s="6">
        <v>0</v>
      </c>
      <c r="P2155" s="5">
        <v>40.43</v>
      </c>
      <c r="Q2155" s="5">
        <f t="shared" si="132"/>
        <v>80.58</v>
      </c>
      <c r="R2155" s="5">
        <f t="shared" si="133"/>
        <v>40.43</v>
      </c>
      <c r="S2155" s="5">
        <f t="shared" si="134"/>
        <v>40.15</v>
      </c>
      <c r="T2155" s="7">
        <f t="shared" si="135"/>
        <v>0.49826259617771157</v>
      </c>
    </row>
    <row r="2156" spans="1:20" ht="15.6">
      <c r="A2156" s="2">
        <v>585</v>
      </c>
      <c r="B2156" s="3">
        <v>46314</v>
      </c>
      <c r="C2156" s="17">
        <f>YEAR(SalesDataTable[[#This Row],[Order Date]])</f>
        <v>2026</v>
      </c>
      <c r="D2156" s="19" t="str">
        <f>"Q"&amp;ROUNDUP(MONTH(SalesDataTable[[#This Row],[Order Date]])/3,0)</f>
        <v>Q4</v>
      </c>
      <c r="E2156" s="17">
        <f>MONTH(SalesDataTable[[#This Row],[Order Date]])</f>
        <v>10</v>
      </c>
      <c r="F2156" s="19" t="str">
        <f>TEXT(SalesDataTable[[#This Row],[Order Date]],"MMM")</f>
        <v>Oct</v>
      </c>
      <c r="G2156" s="4" t="s">
        <v>11</v>
      </c>
      <c r="H2156" s="4" t="s">
        <v>25</v>
      </c>
      <c r="I2156" s="4" t="s">
        <v>19</v>
      </c>
      <c r="J2156" s="4" t="s">
        <v>16</v>
      </c>
      <c r="K2156" s="4" t="s">
        <v>14</v>
      </c>
      <c r="L2156" s="4" t="s">
        <v>48</v>
      </c>
      <c r="M2156" s="8">
        <v>2</v>
      </c>
      <c r="N2156" s="5">
        <v>161.59</v>
      </c>
      <c r="O2156" s="6">
        <v>0.05</v>
      </c>
      <c r="P2156" s="5">
        <v>89.57</v>
      </c>
      <c r="Q2156" s="5">
        <f t="shared" si="132"/>
        <v>307.02100000000002</v>
      </c>
      <c r="R2156" s="5">
        <f t="shared" si="133"/>
        <v>179.14</v>
      </c>
      <c r="S2156" s="5">
        <f t="shared" si="134"/>
        <v>127.88100000000003</v>
      </c>
      <c r="T2156" s="7">
        <f t="shared" si="135"/>
        <v>0.41652199686666391</v>
      </c>
    </row>
    <row r="2157" spans="1:20" ht="15.6">
      <c r="A2157" s="2">
        <v>856</v>
      </c>
      <c r="B2157" s="3">
        <v>46314</v>
      </c>
      <c r="C2157" s="17">
        <f>YEAR(SalesDataTable[[#This Row],[Order Date]])</f>
        <v>2026</v>
      </c>
      <c r="D2157" s="19" t="str">
        <f>"Q"&amp;ROUNDUP(MONTH(SalesDataTable[[#This Row],[Order Date]])/3,0)</f>
        <v>Q4</v>
      </c>
      <c r="E2157" s="17">
        <f>MONTH(SalesDataTable[[#This Row],[Order Date]])</f>
        <v>10</v>
      </c>
      <c r="F2157" s="19" t="str">
        <f>TEXT(SalesDataTable[[#This Row],[Order Date]],"MMM")</f>
        <v>Oct</v>
      </c>
      <c r="G2157" s="4" t="s">
        <v>20</v>
      </c>
      <c r="H2157" s="4" t="s">
        <v>33</v>
      </c>
      <c r="I2157" s="4" t="s">
        <v>2</v>
      </c>
      <c r="J2157" s="4" t="s">
        <v>16</v>
      </c>
      <c r="K2157" s="4" t="s">
        <v>23</v>
      </c>
      <c r="L2157" s="4" t="s">
        <v>40</v>
      </c>
      <c r="M2157" s="8">
        <v>1</v>
      </c>
      <c r="N2157" s="5">
        <v>80.319999999999993</v>
      </c>
      <c r="O2157" s="6">
        <v>0</v>
      </c>
      <c r="P2157" s="5">
        <v>39.729999999999997</v>
      </c>
      <c r="Q2157" s="5">
        <f t="shared" si="132"/>
        <v>80.319999999999993</v>
      </c>
      <c r="R2157" s="5">
        <f t="shared" si="133"/>
        <v>39.729999999999997</v>
      </c>
      <c r="S2157" s="5">
        <f t="shared" si="134"/>
        <v>40.589999999999996</v>
      </c>
      <c r="T2157" s="7">
        <f t="shared" si="135"/>
        <v>0.50535358565737054</v>
      </c>
    </row>
    <row r="2158" spans="1:20" ht="15.6">
      <c r="A2158" s="2">
        <v>1793</v>
      </c>
      <c r="B2158" s="3">
        <v>46314</v>
      </c>
      <c r="C2158" s="17">
        <f>YEAR(SalesDataTable[[#This Row],[Order Date]])</f>
        <v>2026</v>
      </c>
      <c r="D2158" s="19" t="str">
        <f>"Q"&amp;ROUNDUP(MONTH(SalesDataTable[[#This Row],[Order Date]])/3,0)</f>
        <v>Q4</v>
      </c>
      <c r="E2158" s="17">
        <f>MONTH(SalesDataTable[[#This Row],[Order Date]])</f>
        <v>10</v>
      </c>
      <c r="F2158" s="19" t="str">
        <f>TEXT(SalesDataTable[[#This Row],[Order Date]],"MMM")</f>
        <v>Oct</v>
      </c>
      <c r="G2158" s="4" t="s">
        <v>0</v>
      </c>
      <c r="H2158" s="4" t="s">
        <v>36</v>
      </c>
      <c r="I2158" s="4" t="s">
        <v>28</v>
      </c>
      <c r="J2158" s="4" t="s">
        <v>13</v>
      </c>
      <c r="K2158" s="4" t="s">
        <v>14</v>
      </c>
      <c r="L2158" s="4" t="s">
        <v>48</v>
      </c>
      <c r="M2158" s="8">
        <v>1</v>
      </c>
      <c r="N2158" s="5">
        <v>164.25</v>
      </c>
      <c r="O2158" s="6">
        <v>0</v>
      </c>
      <c r="P2158" s="5">
        <v>86.6</v>
      </c>
      <c r="Q2158" s="5">
        <f t="shared" si="132"/>
        <v>164.25</v>
      </c>
      <c r="R2158" s="5">
        <f t="shared" si="133"/>
        <v>86.6</v>
      </c>
      <c r="S2158" s="5">
        <f t="shared" si="134"/>
        <v>77.650000000000006</v>
      </c>
      <c r="T2158" s="7">
        <f t="shared" si="135"/>
        <v>0.47275494672754947</v>
      </c>
    </row>
    <row r="2159" spans="1:20" ht="15.6">
      <c r="A2159" s="2">
        <v>4763</v>
      </c>
      <c r="B2159" s="3">
        <v>46314</v>
      </c>
      <c r="C2159" s="17">
        <f>YEAR(SalesDataTable[[#This Row],[Order Date]])</f>
        <v>2026</v>
      </c>
      <c r="D2159" s="19" t="str">
        <f>"Q"&amp;ROUNDUP(MONTH(SalesDataTable[[#This Row],[Order Date]])/3,0)</f>
        <v>Q4</v>
      </c>
      <c r="E2159" s="17">
        <f>MONTH(SalesDataTable[[#This Row],[Order Date]])</f>
        <v>10</v>
      </c>
      <c r="F2159" s="19" t="str">
        <f>TEXT(SalesDataTable[[#This Row],[Order Date]],"MMM")</f>
        <v>Oct</v>
      </c>
      <c r="G2159" s="4" t="s">
        <v>20</v>
      </c>
      <c r="H2159" s="4" t="s">
        <v>33</v>
      </c>
      <c r="I2159" s="4" t="s">
        <v>28</v>
      </c>
      <c r="J2159" s="4" t="s">
        <v>13</v>
      </c>
      <c r="K2159" s="4" t="s">
        <v>4</v>
      </c>
      <c r="L2159" s="4" t="s">
        <v>30</v>
      </c>
      <c r="M2159" s="8">
        <v>6</v>
      </c>
      <c r="N2159" s="5">
        <v>101.6</v>
      </c>
      <c r="O2159" s="6">
        <v>0</v>
      </c>
      <c r="P2159" s="5">
        <v>50.17</v>
      </c>
      <c r="Q2159" s="5">
        <f t="shared" si="132"/>
        <v>609.59999999999991</v>
      </c>
      <c r="R2159" s="5">
        <f t="shared" si="133"/>
        <v>301.02</v>
      </c>
      <c r="S2159" s="5">
        <f t="shared" si="134"/>
        <v>308.57999999999993</v>
      </c>
      <c r="T2159" s="7">
        <f t="shared" si="135"/>
        <v>0.50620078740157481</v>
      </c>
    </row>
    <row r="2160" spans="1:20" ht="15.6">
      <c r="A2160" s="2">
        <v>1716</v>
      </c>
      <c r="B2160" s="3">
        <v>46315</v>
      </c>
      <c r="C2160" s="17">
        <f>YEAR(SalesDataTable[[#This Row],[Order Date]])</f>
        <v>2026</v>
      </c>
      <c r="D2160" s="19" t="str">
        <f>"Q"&amp;ROUNDUP(MONTH(SalesDataTable[[#This Row],[Order Date]])/3,0)</f>
        <v>Q4</v>
      </c>
      <c r="E2160" s="17">
        <f>MONTH(SalesDataTable[[#This Row],[Order Date]])</f>
        <v>10</v>
      </c>
      <c r="F2160" s="19" t="str">
        <f>TEXT(SalesDataTable[[#This Row],[Order Date]],"MMM")</f>
        <v>Oct</v>
      </c>
      <c r="G2160" s="4" t="s">
        <v>0</v>
      </c>
      <c r="H2160" s="4" t="s">
        <v>1</v>
      </c>
      <c r="I2160" s="4" t="s">
        <v>19</v>
      </c>
      <c r="J2160" s="4" t="s">
        <v>3</v>
      </c>
      <c r="K2160" s="4" t="s">
        <v>34</v>
      </c>
      <c r="L2160" s="4" t="s">
        <v>42</v>
      </c>
      <c r="M2160" s="8">
        <v>5</v>
      </c>
      <c r="N2160" s="5">
        <v>35.99</v>
      </c>
      <c r="O2160" s="6">
        <v>0</v>
      </c>
      <c r="P2160" s="5">
        <v>14.19</v>
      </c>
      <c r="Q2160" s="5">
        <f t="shared" si="132"/>
        <v>179.95000000000002</v>
      </c>
      <c r="R2160" s="5">
        <f t="shared" si="133"/>
        <v>70.95</v>
      </c>
      <c r="S2160" s="5">
        <f t="shared" si="134"/>
        <v>109.00000000000001</v>
      </c>
      <c r="T2160" s="7">
        <f t="shared" si="135"/>
        <v>0.60572381217004723</v>
      </c>
    </row>
    <row r="2161" spans="1:20" ht="15.6">
      <c r="A2161" s="2">
        <v>1759</v>
      </c>
      <c r="B2161" s="3">
        <v>46315</v>
      </c>
      <c r="C2161" s="17">
        <f>YEAR(SalesDataTable[[#This Row],[Order Date]])</f>
        <v>2026</v>
      </c>
      <c r="D2161" s="19" t="str">
        <f>"Q"&amp;ROUNDUP(MONTH(SalesDataTable[[#This Row],[Order Date]])/3,0)</f>
        <v>Q4</v>
      </c>
      <c r="E2161" s="17">
        <f>MONTH(SalesDataTable[[#This Row],[Order Date]])</f>
        <v>10</v>
      </c>
      <c r="F2161" s="19" t="str">
        <f>TEXT(SalesDataTable[[#This Row],[Order Date]],"MMM")</f>
        <v>Oct</v>
      </c>
      <c r="G2161" s="4" t="s">
        <v>20</v>
      </c>
      <c r="H2161" s="4" t="s">
        <v>33</v>
      </c>
      <c r="I2161" s="4" t="s">
        <v>2</v>
      </c>
      <c r="J2161" s="4" t="s">
        <v>3</v>
      </c>
      <c r="K2161" s="4" t="s">
        <v>34</v>
      </c>
      <c r="L2161" s="4" t="s">
        <v>42</v>
      </c>
      <c r="M2161" s="8">
        <v>2</v>
      </c>
      <c r="N2161" s="5">
        <v>36.57</v>
      </c>
      <c r="O2161" s="6">
        <v>0.1</v>
      </c>
      <c r="P2161" s="5">
        <v>13.79</v>
      </c>
      <c r="Q2161" s="5">
        <f t="shared" si="132"/>
        <v>65.826000000000008</v>
      </c>
      <c r="R2161" s="5">
        <f t="shared" si="133"/>
        <v>27.58</v>
      </c>
      <c r="S2161" s="5">
        <f t="shared" si="134"/>
        <v>38.246000000000009</v>
      </c>
      <c r="T2161" s="7">
        <f t="shared" si="135"/>
        <v>0.58101661957281325</v>
      </c>
    </row>
    <row r="2162" spans="1:20" ht="15.6">
      <c r="A2162" s="2">
        <v>1811</v>
      </c>
      <c r="B2162" s="3">
        <v>46315</v>
      </c>
      <c r="C2162" s="17">
        <f>YEAR(SalesDataTable[[#This Row],[Order Date]])</f>
        <v>2026</v>
      </c>
      <c r="D2162" s="19" t="str">
        <f>"Q"&amp;ROUNDUP(MONTH(SalesDataTable[[#This Row],[Order Date]])/3,0)</f>
        <v>Q4</v>
      </c>
      <c r="E2162" s="17">
        <f>MONTH(SalesDataTable[[#This Row],[Order Date]])</f>
        <v>10</v>
      </c>
      <c r="F2162" s="19" t="str">
        <f>TEXT(SalesDataTable[[#This Row],[Order Date]],"MMM")</f>
        <v>Oct</v>
      </c>
      <c r="G2162" s="4" t="s">
        <v>6</v>
      </c>
      <c r="H2162" s="4" t="s">
        <v>27</v>
      </c>
      <c r="I2162" s="4" t="s">
        <v>2</v>
      </c>
      <c r="J2162" s="4" t="s">
        <v>13</v>
      </c>
      <c r="K2162" s="4" t="s">
        <v>4</v>
      </c>
      <c r="L2162" s="4" t="s">
        <v>26</v>
      </c>
      <c r="M2162" s="8">
        <v>1</v>
      </c>
      <c r="N2162" s="5">
        <v>40.99</v>
      </c>
      <c r="O2162" s="6">
        <v>0.1</v>
      </c>
      <c r="P2162" s="5">
        <v>17.16</v>
      </c>
      <c r="Q2162" s="5">
        <f t="shared" si="132"/>
        <v>36.891000000000005</v>
      </c>
      <c r="R2162" s="5">
        <f t="shared" si="133"/>
        <v>17.16</v>
      </c>
      <c r="S2162" s="5">
        <f t="shared" si="134"/>
        <v>19.731000000000005</v>
      </c>
      <c r="T2162" s="7">
        <f t="shared" si="135"/>
        <v>0.5348458973733432</v>
      </c>
    </row>
    <row r="2163" spans="1:20" ht="15.6">
      <c r="A2163" s="2">
        <v>2918</v>
      </c>
      <c r="B2163" s="3">
        <v>46315</v>
      </c>
      <c r="C2163" s="17">
        <f>YEAR(SalesDataTable[[#This Row],[Order Date]])</f>
        <v>2026</v>
      </c>
      <c r="D2163" s="19" t="str">
        <f>"Q"&amp;ROUNDUP(MONTH(SalesDataTable[[#This Row],[Order Date]])/3,0)</f>
        <v>Q4</v>
      </c>
      <c r="E2163" s="17">
        <f>MONTH(SalesDataTable[[#This Row],[Order Date]])</f>
        <v>10</v>
      </c>
      <c r="F2163" s="19" t="str">
        <f>TEXT(SalesDataTable[[#This Row],[Order Date]],"MMM")</f>
        <v>Oct</v>
      </c>
      <c r="G2163" s="4" t="s">
        <v>20</v>
      </c>
      <c r="H2163" s="4" t="s">
        <v>33</v>
      </c>
      <c r="I2163" s="4" t="s">
        <v>19</v>
      </c>
      <c r="J2163" s="4" t="s">
        <v>3</v>
      </c>
      <c r="K2163" s="4" t="s">
        <v>23</v>
      </c>
      <c r="L2163" s="4" t="s">
        <v>40</v>
      </c>
      <c r="M2163" s="8">
        <v>3</v>
      </c>
      <c r="N2163" s="5">
        <v>80.47</v>
      </c>
      <c r="O2163" s="6">
        <v>0</v>
      </c>
      <c r="P2163" s="5">
        <v>40.090000000000003</v>
      </c>
      <c r="Q2163" s="5">
        <f t="shared" si="132"/>
        <v>241.41</v>
      </c>
      <c r="R2163" s="5">
        <f t="shared" si="133"/>
        <v>120.27000000000001</v>
      </c>
      <c r="S2163" s="5">
        <f t="shared" si="134"/>
        <v>121.13999999999999</v>
      </c>
      <c r="T2163" s="7">
        <f t="shared" si="135"/>
        <v>0.50180191375667949</v>
      </c>
    </row>
    <row r="2164" spans="1:20" ht="15.6">
      <c r="A2164" s="2">
        <v>4150</v>
      </c>
      <c r="B2164" s="3">
        <v>46315</v>
      </c>
      <c r="C2164" s="17">
        <f>YEAR(SalesDataTable[[#This Row],[Order Date]])</f>
        <v>2026</v>
      </c>
      <c r="D2164" s="19" t="str">
        <f>"Q"&amp;ROUNDUP(MONTH(SalesDataTable[[#This Row],[Order Date]])/3,0)</f>
        <v>Q4</v>
      </c>
      <c r="E2164" s="17">
        <f>MONTH(SalesDataTable[[#This Row],[Order Date]])</f>
        <v>10</v>
      </c>
      <c r="F2164" s="19" t="str">
        <f>TEXT(SalesDataTable[[#This Row],[Order Date]],"MMM")</f>
        <v>Oct</v>
      </c>
      <c r="G2164" s="4" t="s">
        <v>20</v>
      </c>
      <c r="H2164" s="4" t="s">
        <v>47</v>
      </c>
      <c r="I2164" s="4" t="s">
        <v>19</v>
      </c>
      <c r="J2164" s="4" t="s">
        <v>16</v>
      </c>
      <c r="K2164" s="4" t="s">
        <v>9</v>
      </c>
      <c r="L2164" s="4" t="s">
        <v>17</v>
      </c>
      <c r="M2164" s="8">
        <v>5</v>
      </c>
      <c r="N2164" s="5">
        <v>140.32</v>
      </c>
      <c r="O2164" s="6">
        <v>0</v>
      </c>
      <c r="P2164" s="5">
        <v>80.08</v>
      </c>
      <c r="Q2164" s="5">
        <f t="shared" si="132"/>
        <v>701.59999999999991</v>
      </c>
      <c r="R2164" s="5">
        <f t="shared" si="133"/>
        <v>400.4</v>
      </c>
      <c r="S2164" s="5">
        <f t="shared" si="134"/>
        <v>301.19999999999993</v>
      </c>
      <c r="T2164" s="7">
        <f t="shared" si="135"/>
        <v>0.4293044469783352</v>
      </c>
    </row>
    <row r="2165" spans="1:20" ht="15.6">
      <c r="A2165" s="2">
        <v>4830</v>
      </c>
      <c r="B2165" s="3">
        <v>46315</v>
      </c>
      <c r="C2165" s="17">
        <f>YEAR(SalesDataTable[[#This Row],[Order Date]])</f>
        <v>2026</v>
      </c>
      <c r="D2165" s="19" t="str">
        <f>"Q"&amp;ROUNDUP(MONTH(SalesDataTable[[#This Row],[Order Date]])/3,0)</f>
        <v>Q4</v>
      </c>
      <c r="E2165" s="17">
        <f>MONTH(SalesDataTable[[#This Row],[Order Date]])</f>
        <v>10</v>
      </c>
      <c r="F2165" s="19" t="str">
        <f>TEXT(SalesDataTable[[#This Row],[Order Date]],"MMM")</f>
        <v>Oct</v>
      </c>
      <c r="G2165" s="4" t="s">
        <v>6</v>
      </c>
      <c r="H2165" s="4" t="s">
        <v>41</v>
      </c>
      <c r="I2165" s="4" t="s">
        <v>2</v>
      </c>
      <c r="J2165" s="4" t="s">
        <v>13</v>
      </c>
      <c r="K2165" s="4" t="s">
        <v>34</v>
      </c>
      <c r="L2165" s="4" t="s">
        <v>38</v>
      </c>
      <c r="M2165" s="8">
        <v>3</v>
      </c>
      <c r="N2165" s="5">
        <v>125.93</v>
      </c>
      <c r="O2165" s="6">
        <v>0.1</v>
      </c>
      <c r="P2165" s="5">
        <v>68.45</v>
      </c>
      <c r="Q2165" s="5">
        <f t="shared" si="132"/>
        <v>340.01100000000002</v>
      </c>
      <c r="R2165" s="5">
        <f t="shared" si="133"/>
        <v>205.35000000000002</v>
      </c>
      <c r="S2165" s="5">
        <f t="shared" si="134"/>
        <v>134.661</v>
      </c>
      <c r="T2165" s="7">
        <f t="shared" si="135"/>
        <v>0.39604895135745605</v>
      </c>
    </row>
    <row r="2166" spans="1:20" ht="15.6">
      <c r="A2166" s="2">
        <v>4698</v>
      </c>
      <c r="B2166" s="3">
        <v>46316</v>
      </c>
      <c r="C2166" s="17">
        <f>YEAR(SalesDataTable[[#This Row],[Order Date]])</f>
        <v>2026</v>
      </c>
      <c r="D2166" s="19" t="str">
        <f>"Q"&amp;ROUNDUP(MONTH(SalesDataTable[[#This Row],[Order Date]])/3,0)</f>
        <v>Q4</v>
      </c>
      <c r="E2166" s="17">
        <f>MONTH(SalesDataTable[[#This Row],[Order Date]])</f>
        <v>10</v>
      </c>
      <c r="F2166" s="19" t="str">
        <f>TEXT(SalesDataTable[[#This Row],[Order Date]],"MMM")</f>
        <v>Oct</v>
      </c>
      <c r="G2166" s="4" t="s">
        <v>20</v>
      </c>
      <c r="H2166" s="4" t="s">
        <v>33</v>
      </c>
      <c r="I2166" s="4" t="s">
        <v>2</v>
      </c>
      <c r="J2166" s="4" t="s">
        <v>3</v>
      </c>
      <c r="K2166" s="4" t="s">
        <v>9</v>
      </c>
      <c r="L2166" s="4" t="s">
        <v>17</v>
      </c>
      <c r="M2166" s="8">
        <v>2</v>
      </c>
      <c r="N2166" s="5">
        <v>141.4</v>
      </c>
      <c r="O2166" s="6">
        <v>0.05</v>
      </c>
      <c r="P2166" s="5">
        <v>77.48</v>
      </c>
      <c r="Q2166" s="5">
        <f t="shared" si="132"/>
        <v>268.66000000000003</v>
      </c>
      <c r="R2166" s="5">
        <f t="shared" si="133"/>
        <v>154.96</v>
      </c>
      <c r="S2166" s="5">
        <f t="shared" si="134"/>
        <v>113.70000000000002</v>
      </c>
      <c r="T2166" s="7">
        <f t="shared" si="135"/>
        <v>0.42321149408173903</v>
      </c>
    </row>
    <row r="2167" spans="1:20" ht="15.6">
      <c r="A2167" s="2">
        <v>4846</v>
      </c>
      <c r="B2167" s="3">
        <v>46316</v>
      </c>
      <c r="C2167" s="17">
        <f>YEAR(SalesDataTable[[#This Row],[Order Date]])</f>
        <v>2026</v>
      </c>
      <c r="D2167" s="19" t="str">
        <f>"Q"&amp;ROUNDUP(MONTH(SalesDataTable[[#This Row],[Order Date]])/3,0)</f>
        <v>Q4</v>
      </c>
      <c r="E2167" s="17">
        <f>MONTH(SalesDataTable[[#This Row],[Order Date]])</f>
        <v>10</v>
      </c>
      <c r="F2167" s="19" t="str">
        <f>TEXT(SalesDataTable[[#This Row],[Order Date]],"MMM")</f>
        <v>Oct</v>
      </c>
      <c r="G2167" s="4" t="s">
        <v>0</v>
      </c>
      <c r="H2167" s="4" t="s">
        <v>1</v>
      </c>
      <c r="I2167" s="4" t="s">
        <v>8</v>
      </c>
      <c r="J2167" s="4" t="s">
        <v>16</v>
      </c>
      <c r="K2167" s="4" t="s">
        <v>4</v>
      </c>
      <c r="L2167" s="4" t="s">
        <v>22</v>
      </c>
      <c r="M2167" s="8">
        <v>8</v>
      </c>
      <c r="N2167" s="5">
        <v>51.91</v>
      </c>
      <c r="O2167" s="6">
        <v>0.05</v>
      </c>
      <c r="P2167" s="5">
        <v>22.99</v>
      </c>
      <c r="Q2167" s="5">
        <f t="shared" si="132"/>
        <v>394.51599999999996</v>
      </c>
      <c r="R2167" s="5">
        <f t="shared" si="133"/>
        <v>183.92</v>
      </c>
      <c r="S2167" s="5">
        <f t="shared" si="134"/>
        <v>210.59599999999998</v>
      </c>
      <c r="T2167" s="7">
        <f t="shared" si="135"/>
        <v>0.53380851473704483</v>
      </c>
    </row>
    <row r="2168" spans="1:20" ht="15.6">
      <c r="A2168" s="2">
        <v>5024</v>
      </c>
      <c r="B2168" s="3">
        <v>46316</v>
      </c>
      <c r="C2168" s="17">
        <f>YEAR(SalesDataTable[[#This Row],[Order Date]])</f>
        <v>2026</v>
      </c>
      <c r="D2168" s="19" t="str">
        <f>"Q"&amp;ROUNDUP(MONTH(SalesDataTable[[#This Row],[Order Date]])/3,0)</f>
        <v>Q4</v>
      </c>
      <c r="E2168" s="17">
        <f>MONTH(SalesDataTable[[#This Row],[Order Date]])</f>
        <v>10</v>
      </c>
      <c r="F2168" s="19" t="str">
        <f>TEXT(SalesDataTable[[#This Row],[Order Date]],"MMM")</f>
        <v>Oct</v>
      </c>
      <c r="G2168" s="4" t="s">
        <v>20</v>
      </c>
      <c r="H2168" s="4" t="s">
        <v>31</v>
      </c>
      <c r="I2168" s="4" t="s">
        <v>28</v>
      </c>
      <c r="J2168" s="4" t="s">
        <v>3</v>
      </c>
      <c r="K2168" s="4" t="s">
        <v>23</v>
      </c>
      <c r="L2168" s="4" t="s">
        <v>29</v>
      </c>
      <c r="M2168" s="8">
        <v>1</v>
      </c>
      <c r="N2168" s="5">
        <v>192.62</v>
      </c>
      <c r="O2168" s="6">
        <v>0</v>
      </c>
      <c r="P2168" s="5">
        <v>102.51</v>
      </c>
      <c r="Q2168" s="5">
        <f t="shared" si="132"/>
        <v>192.62</v>
      </c>
      <c r="R2168" s="5">
        <f t="shared" si="133"/>
        <v>102.51</v>
      </c>
      <c r="S2168" s="5">
        <f t="shared" si="134"/>
        <v>90.11</v>
      </c>
      <c r="T2168" s="7">
        <f t="shared" si="135"/>
        <v>0.46781227286886096</v>
      </c>
    </row>
    <row r="2169" spans="1:20" ht="15.6">
      <c r="A2169" s="2">
        <v>1157</v>
      </c>
      <c r="B2169" s="3">
        <v>46317</v>
      </c>
      <c r="C2169" s="17">
        <f>YEAR(SalesDataTable[[#This Row],[Order Date]])</f>
        <v>2026</v>
      </c>
      <c r="D2169" s="19" t="str">
        <f>"Q"&amp;ROUNDUP(MONTH(SalesDataTable[[#This Row],[Order Date]])/3,0)</f>
        <v>Q4</v>
      </c>
      <c r="E2169" s="17">
        <f>MONTH(SalesDataTable[[#This Row],[Order Date]])</f>
        <v>10</v>
      </c>
      <c r="F2169" s="19" t="str">
        <f>TEXT(SalesDataTable[[#This Row],[Order Date]],"MMM")</f>
        <v>Oct</v>
      </c>
      <c r="G2169" s="4" t="s">
        <v>20</v>
      </c>
      <c r="H2169" s="4" t="s">
        <v>21</v>
      </c>
      <c r="I2169" s="4" t="s">
        <v>2</v>
      </c>
      <c r="J2169" s="4" t="s">
        <v>13</v>
      </c>
      <c r="K2169" s="4" t="s">
        <v>4</v>
      </c>
      <c r="L2169" s="4" t="s">
        <v>22</v>
      </c>
      <c r="M2169" s="8">
        <v>1</v>
      </c>
      <c r="N2169" s="5">
        <v>51.25</v>
      </c>
      <c r="O2169" s="6">
        <v>0</v>
      </c>
      <c r="P2169" s="5">
        <v>22.58</v>
      </c>
      <c r="Q2169" s="5">
        <f t="shared" si="132"/>
        <v>51.25</v>
      </c>
      <c r="R2169" s="5">
        <f t="shared" si="133"/>
        <v>22.58</v>
      </c>
      <c r="S2169" s="5">
        <f t="shared" si="134"/>
        <v>28.67</v>
      </c>
      <c r="T2169" s="7">
        <f t="shared" si="135"/>
        <v>0.55941463414634152</v>
      </c>
    </row>
    <row r="2170" spans="1:20" ht="15.6">
      <c r="A2170" s="2">
        <v>1427</v>
      </c>
      <c r="B2170" s="3">
        <v>46317</v>
      </c>
      <c r="C2170" s="17">
        <f>YEAR(SalesDataTable[[#This Row],[Order Date]])</f>
        <v>2026</v>
      </c>
      <c r="D2170" s="19" t="str">
        <f>"Q"&amp;ROUNDUP(MONTH(SalesDataTable[[#This Row],[Order Date]])/3,0)</f>
        <v>Q4</v>
      </c>
      <c r="E2170" s="17">
        <f>MONTH(SalesDataTable[[#This Row],[Order Date]])</f>
        <v>10</v>
      </c>
      <c r="F2170" s="19" t="str">
        <f>TEXT(SalesDataTable[[#This Row],[Order Date]],"MMM")</f>
        <v>Oct</v>
      </c>
      <c r="G2170" s="4" t="s">
        <v>20</v>
      </c>
      <c r="H2170" s="4" t="s">
        <v>21</v>
      </c>
      <c r="I2170" s="4" t="s">
        <v>19</v>
      </c>
      <c r="J2170" s="4" t="s">
        <v>13</v>
      </c>
      <c r="K2170" s="4" t="s">
        <v>14</v>
      </c>
      <c r="L2170" s="4" t="s">
        <v>32</v>
      </c>
      <c r="M2170" s="8">
        <v>1</v>
      </c>
      <c r="N2170" s="5">
        <v>45.97</v>
      </c>
      <c r="O2170" s="6">
        <v>0.05</v>
      </c>
      <c r="P2170" s="5">
        <v>18.760000000000002</v>
      </c>
      <c r="Q2170" s="5">
        <f t="shared" si="132"/>
        <v>43.671499999999995</v>
      </c>
      <c r="R2170" s="5">
        <f t="shared" si="133"/>
        <v>18.760000000000002</v>
      </c>
      <c r="S2170" s="5">
        <f t="shared" si="134"/>
        <v>24.911499999999993</v>
      </c>
      <c r="T2170" s="7">
        <f t="shared" si="135"/>
        <v>0.57042922729926826</v>
      </c>
    </row>
    <row r="2171" spans="1:20" ht="15.6">
      <c r="A2171" s="2">
        <v>1622</v>
      </c>
      <c r="B2171" s="3">
        <v>46317</v>
      </c>
      <c r="C2171" s="17">
        <f>YEAR(SalesDataTable[[#This Row],[Order Date]])</f>
        <v>2026</v>
      </c>
      <c r="D2171" s="19" t="str">
        <f>"Q"&amp;ROUNDUP(MONTH(SalesDataTable[[#This Row],[Order Date]])/3,0)</f>
        <v>Q4</v>
      </c>
      <c r="E2171" s="17">
        <f>MONTH(SalesDataTable[[#This Row],[Order Date]])</f>
        <v>10</v>
      </c>
      <c r="F2171" s="19" t="str">
        <f>TEXT(SalesDataTable[[#This Row],[Order Date]],"MMM")</f>
        <v>Oct</v>
      </c>
      <c r="G2171" s="4" t="s">
        <v>11</v>
      </c>
      <c r="H2171" s="4" t="s">
        <v>12</v>
      </c>
      <c r="I2171" s="4" t="s">
        <v>28</v>
      </c>
      <c r="J2171" s="4" t="s">
        <v>3</v>
      </c>
      <c r="K2171" s="4" t="s">
        <v>23</v>
      </c>
      <c r="L2171" s="4" t="s">
        <v>51</v>
      </c>
      <c r="M2171" s="8">
        <v>1</v>
      </c>
      <c r="N2171" s="5">
        <v>123.29</v>
      </c>
      <c r="O2171" s="6">
        <v>0</v>
      </c>
      <c r="P2171" s="5">
        <v>59.48</v>
      </c>
      <c r="Q2171" s="5">
        <f t="shared" si="132"/>
        <v>123.29</v>
      </c>
      <c r="R2171" s="5">
        <f t="shared" si="133"/>
        <v>59.48</v>
      </c>
      <c r="S2171" s="5">
        <f t="shared" si="134"/>
        <v>63.810000000000009</v>
      </c>
      <c r="T2171" s="7">
        <f t="shared" si="135"/>
        <v>0.51756022386243816</v>
      </c>
    </row>
    <row r="2172" spans="1:20" ht="15.6">
      <c r="A2172" s="2">
        <v>1879</v>
      </c>
      <c r="B2172" s="3">
        <v>46317</v>
      </c>
      <c r="C2172" s="17">
        <f>YEAR(SalesDataTable[[#This Row],[Order Date]])</f>
        <v>2026</v>
      </c>
      <c r="D2172" s="19" t="str">
        <f>"Q"&amp;ROUNDUP(MONTH(SalesDataTable[[#This Row],[Order Date]])/3,0)</f>
        <v>Q4</v>
      </c>
      <c r="E2172" s="17">
        <f>MONTH(SalesDataTable[[#This Row],[Order Date]])</f>
        <v>10</v>
      </c>
      <c r="F2172" s="19" t="str">
        <f>TEXT(SalesDataTable[[#This Row],[Order Date]],"MMM")</f>
        <v>Oct</v>
      </c>
      <c r="G2172" s="4" t="s">
        <v>20</v>
      </c>
      <c r="H2172" s="4" t="s">
        <v>33</v>
      </c>
      <c r="I2172" s="4" t="s">
        <v>8</v>
      </c>
      <c r="J2172" s="4" t="s">
        <v>16</v>
      </c>
      <c r="K2172" s="4" t="s">
        <v>14</v>
      </c>
      <c r="L2172" s="4" t="s">
        <v>15</v>
      </c>
      <c r="M2172" s="8">
        <v>8</v>
      </c>
      <c r="N2172" s="5">
        <v>35.83</v>
      </c>
      <c r="O2172" s="6">
        <v>0.05</v>
      </c>
      <c r="P2172" s="5">
        <v>13.89</v>
      </c>
      <c r="Q2172" s="5">
        <f t="shared" si="132"/>
        <v>272.30799999999999</v>
      </c>
      <c r="R2172" s="5">
        <f t="shared" si="133"/>
        <v>111.12</v>
      </c>
      <c r="S2172" s="5">
        <f t="shared" si="134"/>
        <v>161.18799999999999</v>
      </c>
      <c r="T2172" s="7">
        <f t="shared" si="135"/>
        <v>0.59193266448286497</v>
      </c>
    </row>
    <row r="2173" spans="1:20" ht="15.6">
      <c r="A2173" s="2">
        <v>2483</v>
      </c>
      <c r="B2173" s="3">
        <v>46317</v>
      </c>
      <c r="C2173" s="17">
        <f>YEAR(SalesDataTable[[#This Row],[Order Date]])</f>
        <v>2026</v>
      </c>
      <c r="D2173" s="19" t="str">
        <f>"Q"&amp;ROUNDUP(MONTH(SalesDataTable[[#This Row],[Order Date]])/3,0)</f>
        <v>Q4</v>
      </c>
      <c r="E2173" s="17">
        <f>MONTH(SalesDataTable[[#This Row],[Order Date]])</f>
        <v>10</v>
      </c>
      <c r="F2173" s="19" t="str">
        <f>TEXT(SalesDataTable[[#This Row],[Order Date]],"MMM")</f>
        <v>Oct</v>
      </c>
      <c r="G2173" s="4" t="s">
        <v>0</v>
      </c>
      <c r="H2173" s="4" t="s">
        <v>1</v>
      </c>
      <c r="I2173" s="4" t="s">
        <v>2</v>
      </c>
      <c r="J2173" s="4" t="s">
        <v>13</v>
      </c>
      <c r="K2173" s="4" t="s">
        <v>23</v>
      </c>
      <c r="L2173" s="4" t="s">
        <v>40</v>
      </c>
      <c r="M2173" s="8">
        <v>1</v>
      </c>
      <c r="N2173" s="5">
        <v>80.56</v>
      </c>
      <c r="O2173" s="6">
        <v>0</v>
      </c>
      <c r="P2173" s="5">
        <v>39.53</v>
      </c>
      <c r="Q2173" s="5">
        <f t="shared" si="132"/>
        <v>80.56</v>
      </c>
      <c r="R2173" s="5">
        <f t="shared" si="133"/>
        <v>39.53</v>
      </c>
      <c r="S2173" s="5">
        <f t="shared" si="134"/>
        <v>41.03</v>
      </c>
      <c r="T2173" s="7">
        <f t="shared" si="135"/>
        <v>0.5093098311817279</v>
      </c>
    </row>
    <row r="2174" spans="1:20" ht="15.6">
      <c r="A2174" s="2">
        <v>4451</v>
      </c>
      <c r="B2174" s="3">
        <v>46317</v>
      </c>
      <c r="C2174" s="17">
        <f>YEAR(SalesDataTable[[#This Row],[Order Date]])</f>
        <v>2026</v>
      </c>
      <c r="D2174" s="19" t="str">
        <f>"Q"&amp;ROUNDUP(MONTH(SalesDataTable[[#This Row],[Order Date]])/3,0)</f>
        <v>Q4</v>
      </c>
      <c r="E2174" s="17">
        <f>MONTH(SalesDataTable[[#This Row],[Order Date]])</f>
        <v>10</v>
      </c>
      <c r="F2174" s="19" t="str">
        <f>TEXT(SalesDataTable[[#This Row],[Order Date]],"MMM")</f>
        <v>Oct</v>
      </c>
      <c r="G2174" s="4" t="s">
        <v>20</v>
      </c>
      <c r="H2174" s="4" t="s">
        <v>31</v>
      </c>
      <c r="I2174" s="4" t="s">
        <v>2</v>
      </c>
      <c r="J2174" s="4" t="s">
        <v>13</v>
      </c>
      <c r="K2174" s="4" t="s">
        <v>4</v>
      </c>
      <c r="L2174" s="4" t="s">
        <v>26</v>
      </c>
      <c r="M2174" s="8">
        <v>1</v>
      </c>
      <c r="N2174" s="5">
        <v>40.47</v>
      </c>
      <c r="O2174" s="6">
        <v>0.05</v>
      </c>
      <c r="P2174" s="5">
        <v>16.73</v>
      </c>
      <c r="Q2174" s="5">
        <f t="shared" si="132"/>
        <v>38.4465</v>
      </c>
      <c r="R2174" s="5">
        <f t="shared" si="133"/>
        <v>16.73</v>
      </c>
      <c r="S2174" s="5">
        <f t="shared" si="134"/>
        <v>21.7165</v>
      </c>
      <c r="T2174" s="7">
        <f t="shared" si="135"/>
        <v>0.5648498562938109</v>
      </c>
    </row>
    <row r="2175" spans="1:20" ht="15.6">
      <c r="A2175" s="2">
        <v>93</v>
      </c>
      <c r="B2175" s="3">
        <v>46318</v>
      </c>
      <c r="C2175" s="17">
        <f>YEAR(SalesDataTable[[#This Row],[Order Date]])</f>
        <v>2026</v>
      </c>
      <c r="D2175" s="19" t="str">
        <f>"Q"&amp;ROUNDUP(MONTH(SalesDataTable[[#This Row],[Order Date]])/3,0)</f>
        <v>Q4</v>
      </c>
      <c r="E2175" s="17">
        <f>MONTH(SalesDataTable[[#This Row],[Order Date]])</f>
        <v>10</v>
      </c>
      <c r="F2175" s="19" t="str">
        <f>TEXT(SalesDataTable[[#This Row],[Order Date]],"MMM")</f>
        <v>Oct</v>
      </c>
      <c r="G2175" s="4" t="s">
        <v>6</v>
      </c>
      <c r="H2175" s="4" t="s">
        <v>43</v>
      </c>
      <c r="I2175" s="4" t="s">
        <v>8</v>
      </c>
      <c r="J2175" s="4" t="s">
        <v>16</v>
      </c>
      <c r="K2175" s="4" t="s">
        <v>14</v>
      </c>
      <c r="L2175" s="4" t="s">
        <v>44</v>
      </c>
      <c r="M2175" s="8">
        <v>15</v>
      </c>
      <c r="N2175" s="5">
        <v>133.52000000000001</v>
      </c>
      <c r="O2175" s="6">
        <v>0.2</v>
      </c>
      <c r="P2175" s="5">
        <v>66</v>
      </c>
      <c r="Q2175" s="5">
        <f t="shared" si="132"/>
        <v>1602.2400000000002</v>
      </c>
      <c r="R2175" s="5">
        <f t="shared" si="133"/>
        <v>990</v>
      </c>
      <c r="S2175" s="5">
        <f t="shared" si="134"/>
        <v>612.24000000000024</v>
      </c>
      <c r="T2175" s="7">
        <f t="shared" si="135"/>
        <v>0.38211503894547644</v>
      </c>
    </row>
    <row r="2176" spans="1:20" ht="15.6">
      <c r="A2176" s="2">
        <v>265</v>
      </c>
      <c r="B2176" s="3">
        <v>46318</v>
      </c>
      <c r="C2176" s="17">
        <f>YEAR(SalesDataTable[[#This Row],[Order Date]])</f>
        <v>2026</v>
      </c>
      <c r="D2176" s="19" t="str">
        <f>"Q"&amp;ROUNDUP(MONTH(SalesDataTable[[#This Row],[Order Date]])/3,0)</f>
        <v>Q4</v>
      </c>
      <c r="E2176" s="17">
        <f>MONTH(SalesDataTable[[#This Row],[Order Date]])</f>
        <v>10</v>
      </c>
      <c r="F2176" s="19" t="str">
        <f>TEXT(SalesDataTable[[#This Row],[Order Date]],"MMM")</f>
        <v>Oct</v>
      </c>
      <c r="G2176" s="4" t="s">
        <v>6</v>
      </c>
      <c r="H2176" s="4" t="s">
        <v>27</v>
      </c>
      <c r="I2176" s="4" t="s">
        <v>2</v>
      </c>
      <c r="J2176" s="4" t="s">
        <v>3</v>
      </c>
      <c r="K2176" s="4" t="s">
        <v>4</v>
      </c>
      <c r="L2176" s="4" t="s">
        <v>5</v>
      </c>
      <c r="M2176" s="8">
        <v>1</v>
      </c>
      <c r="N2176" s="5">
        <v>82.28</v>
      </c>
      <c r="O2176" s="6">
        <v>0</v>
      </c>
      <c r="P2176" s="5">
        <v>42.08</v>
      </c>
      <c r="Q2176" s="5">
        <f t="shared" si="132"/>
        <v>82.28</v>
      </c>
      <c r="R2176" s="5">
        <f t="shared" si="133"/>
        <v>42.08</v>
      </c>
      <c r="S2176" s="5">
        <f t="shared" si="134"/>
        <v>40.200000000000003</v>
      </c>
      <c r="T2176" s="7">
        <f t="shared" si="135"/>
        <v>0.48857559552746721</v>
      </c>
    </row>
    <row r="2177" spans="1:20" ht="15.6">
      <c r="A2177" s="2">
        <v>555</v>
      </c>
      <c r="B2177" s="3">
        <v>46318</v>
      </c>
      <c r="C2177" s="17">
        <f>YEAR(SalesDataTable[[#This Row],[Order Date]])</f>
        <v>2026</v>
      </c>
      <c r="D2177" s="19" t="str">
        <f>"Q"&amp;ROUNDUP(MONTH(SalesDataTable[[#This Row],[Order Date]])/3,0)</f>
        <v>Q4</v>
      </c>
      <c r="E2177" s="17">
        <f>MONTH(SalesDataTable[[#This Row],[Order Date]])</f>
        <v>10</v>
      </c>
      <c r="F2177" s="19" t="str">
        <f>TEXT(SalesDataTable[[#This Row],[Order Date]],"MMM")</f>
        <v>Oct</v>
      </c>
      <c r="G2177" s="4" t="s">
        <v>6</v>
      </c>
      <c r="H2177" s="4" t="s">
        <v>41</v>
      </c>
      <c r="I2177" s="4" t="s">
        <v>2</v>
      </c>
      <c r="J2177" s="4" t="s">
        <v>13</v>
      </c>
      <c r="K2177" s="4" t="s">
        <v>14</v>
      </c>
      <c r="L2177" s="4" t="s">
        <v>15</v>
      </c>
      <c r="M2177" s="8">
        <v>6</v>
      </c>
      <c r="N2177" s="5">
        <v>35.479999999999997</v>
      </c>
      <c r="O2177" s="6">
        <v>0</v>
      </c>
      <c r="P2177" s="5">
        <v>13.37</v>
      </c>
      <c r="Q2177" s="5">
        <f t="shared" si="132"/>
        <v>212.88</v>
      </c>
      <c r="R2177" s="5">
        <f t="shared" si="133"/>
        <v>80.22</v>
      </c>
      <c r="S2177" s="5">
        <f t="shared" si="134"/>
        <v>132.66</v>
      </c>
      <c r="T2177" s="7">
        <f t="shared" si="135"/>
        <v>0.62316798196166856</v>
      </c>
    </row>
    <row r="2178" spans="1:20" ht="15.6">
      <c r="A2178" s="2">
        <v>1993</v>
      </c>
      <c r="B2178" s="3">
        <v>46318</v>
      </c>
      <c r="C2178" s="17">
        <f>YEAR(SalesDataTable[[#This Row],[Order Date]])</f>
        <v>2026</v>
      </c>
      <c r="D2178" s="19" t="str">
        <f>"Q"&amp;ROUNDUP(MONTH(SalesDataTable[[#This Row],[Order Date]])/3,0)</f>
        <v>Q4</v>
      </c>
      <c r="E2178" s="17">
        <f>MONTH(SalesDataTable[[#This Row],[Order Date]])</f>
        <v>10</v>
      </c>
      <c r="F2178" s="19" t="str">
        <f>TEXT(SalesDataTable[[#This Row],[Order Date]],"MMM")</f>
        <v>Oct</v>
      </c>
      <c r="G2178" s="4" t="s">
        <v>11</v>
      </c>
      <c r="H2178" s="4" t="s">
        <v>18</v>
      </c>
      <c r="I2178" s="4" t="s">
        <v>19</v>
      </c>
      <c r="J2178" s="4" t="s">
        <v>13</v>
      </c>
      <c r="K2178" s="4" t="s">
        <v>9</v>
      </c>
      <c r="L2178" s="4" t="s">
        <v>37</v>
      </c>
      <c r="M2178" s="8">
        <v>1</v>
      </c>
      <c r="N2178" s="5">
        <v>152.38</v>
      </c>
      <c r="O2178" s="6">
        <v>0.15</v>
      </c>
      <c r="P2178" s="5">
        <v>78.92</v>
      </c>
      <c r="Q2178" s="5">
        <f t="shared" ref="Q2178:Q2241" si="136">M2178*N2178*(1-O2178)</f>
        <v>129.523</v>
      </c>
      <c r="R2178" s="5">
        <f t="shared" ref="R2178:R2241" si="137">M2178*P2178</f>
        <v>78.92</v>
      </c>
      <c r="S2178" s="5">
        <f t="shared" ref="S2178:S2241" si="138">Q2178-R2178</f>
        <v>50.602999999999994</v>
      </c>
      <c r="T2178" s="7">
        <f t="shared" ref="T2178:T2241" si="139">IFERROR(S2178/Q2178,0)</f>
        <v>0.39068736826663986</v>
      </c>
    </row>
    <row r="2179" spans="1:20" ht="15.6">
      <c r="A2179" s="2">
        <v>3116</v>
      </c>
      <c r="B2179" s="3">
        <v>46318</v>
      </c>
      <c r="C2179" s="17">
        <f>YEAR(SalesDataTable[[#This Row],[Order Date]])</f>
        <v>2026</v>
      </c>
      <c r="D2179" s="19" t="str">
        <f>"Q"&amp;ROUNDUP(MONTH(SalesDataTable[[#This Row],[Order Date]])/3,0)</f>
        <v>Q4</v>
      </c>
      <c r="E2179" s="17">
        <f>MONTH(SalesDataTable[[#This Row],[Order Date]])</f>
        <v>10</v>
      </c>
      <c r="F2179" s="19" t="str">
        <f>TEXT(SalesDataTable[[#This Row],[Order Date]],"MMM")</f>
        <v>Oct</v>
      </c>
      <c r="G2179" s="4" t="s">
        <v>6</v>
      </c>
      <c r="H2179" s="4" t="s">
        <v>7</v>
      </c>
      <c r="I2179" s="4" t="s">
        <v>28</v>
      </c>
      <c r="J2179" s="4" t="s">
        <v>13</v>
      </c>
      <c r="K2179" s="4" t="s">
        <v>9</v>
      </c>
      <c r="L2179" s="4" t="s">
        <v>10</v>
      </c>
      <c r="M2179" s="8">
        <v>1</v>
      </c>
      <c r="N2179" s="5">
        <v>93.64</v>
      </c>
      <c r="O2179" s="6">
        <v>0</v>
      </c>
      <c r="P2179" s="5">
        <v>44.34</v>
      </c>
      <c r="Q2179" s="5">
        <f t="shared" si="136"/>
        <v>93.64</v>
      </c>
      <c r="R2179" s="5">
        <f t="shared" si="137"/>
        <v>44.34</v>
      </c>
      <c r="S2179" s="5">
        <f t="shared" si="138"/>
        <v>49.3</v>
      </c>
      <c r="T2179" s="7">
        <f t="shared" si="139"/>
        <v>0.52648440837249033</v>
      </c>
    </row>
    <row r="2180" spans="1:20" ht="15.6">
      <c r="A2180" s="2">
        <v>3631</v>
      </c>
      <c r="B2180" s="3">
        <v>46318</v>
      </c>
      <c r="C2180" s="17">
        <f>YEAR(SalesDataTable[[#This Row],[Order Date]])</f>
        <v>2026</v>
      </c>
      <c r="D2180" s="19" t="str">
        <f>"Q"&amp;ROUNDUP(MONTH(SalesDataTable[[#This Row],[Order Date]])/3,0)</f>
        <v>Q4</v>
      </c>
      <c r="E2180" s="17">
        <f>MONTH(SalesDataTable[[#This Row],[Order Date]])</f>
        <v>10</v>
      </c>
      <c r="F2180" s="19" t="str">
        <f>TEXT(SalesDataTable[[#This Row],[Order Date]],"MMM")</f>
        <v>Oct</v>
      </c>
      <c r="G2180" s="4" t="s">
        <v>20</v>
      </c>
      <c r="H2180" s="4" t="s">
        <v>31</v>
      </c>
      <c r="I2180" s="4" t="s">
        <v>19</v>
      </c>
      <c r="J2180" s="4" t="s">
        <v>3</v>
      </c>
      <c r="K2180" s="4" t="s">
        <v>34</v>
      </c>
      <c r="L2180" s="4" t="s">
        <v>38</v>
      </c>
      <c r="M2180" s="8">
        <v>1</v>
      </c>
      <c r="N2180" s="5">
        <v>123.6</v>
      </c>
      <c r="O2180" s="6">
        <v>0</v>
      </c>
      <c r="P2180" s="5">
        <v>67.3</v>
      </c>
      <c r="Q2180" s="5">
        <f t="shared" si="136"/>
        <v>123.6</v>
      </c>
      <c r="R2180" s="5">
        <f t="shared" si="137"/>
        <v>67.3</v>
      </c>
      <c r="S2180" s="5">
        <f t="shared" si="138"/>
        <v>56.3</v>
      </c>
      <c r="T2180" s="7">
        <f t="shared" si="139"/>
        <v>0.45550161812297735</v>
      </c>
    </row>
    <row r="2181" spans="1:20" ht="15.6">
      <c r="A2181" s="2">
        <v>4216</v>
      </c>
      <c r="B2181" s="3">
        <v>46318</v>
      </c>
      <c r="C2181" s="17">
        <f>YEAR(SalesDataTable[[#This Row],[Order Date]])</f>
        <v>2026</v>
      </c>
      <c r="D2181" s="19" t="str">
        <f>"Q"&amp;ROUNDUP(MONTH(SalesDataTable[[#This Row],[Order Date]])/3,0)</f>
        <v>Q4</v>
      </c>
      <c r="E2181" s="17">
        <f>MONTH(SalesDataTable[[#This Row],[Order Date]])</f>
        <v>10</v>
      </c>
      <c r="F2181" s="19" t="str">
        <f>TEXT(SalesDataTable[[#This Row],[Order Date]],"MMM")</f>
        <v>Oct</v>
      </c>
      <c r="G2181" s="4" t="s">
        <v>6</v>
      </c>
      <c r="H2181" s="4" t="s">
        <v>7</v>
      </c>
      <c r="I2181" s="4" t="s">
        <v>2</v>
      </c>
      <c r="J2181" s="4" t="s">
        <v>13</v>
      </c>
      <c r="K2181" s="4" t="s">
        <v>34</v>
      </c>
      <c r="L2181" s="4" t="s">
        <v>38</v>
      </c>
      <c r="M2181" s="8">
        <v>3</v>
      </c>
      <c r="N2181" s="5">
        <v>124.6</v>
      </c>
      <c r="O2181" s="6">
        <v>0.05</v>
      </c>
      <c r="P2181" s="5">
        <v>69.12</v>
      </c>
      <c r="Q2181" s="5">
        <f t="shared" si="136"/>
        <v>355.10999999999996</v>
      </c>
      <c r="R2181" s="5">
        <f t="shared" si="137"/>
        <v>207.36</v>
      </c>
      <c r="S2181" s="5">
        <f t="shared" si="138"/>
        <v>147.74999999999994</v>
      </c>
      <c r="T2181" s="7">
        <f t="shared" si="139"/>
        <v>0.41606826053898782</v>
      </c>
    </row>
    <row r="2182" spans="1:20" ht="15.6">
      <c r="A2182" s="2">
        <v>4956</v>
      </c>
      <c r="B2182" s="3">
        <v>46318</v>
      </c>
      <c r="C2182" s="17">
        <f>YEAR(SalesDataTable[[#This Row],[Order Date]])</f>
        <v>2026</v>
      </c>
      <c r="D2182" s="19" t="str">
        <f>"Q"&amp;ROUNDUP(MONTH(SalesDataTable[[#This Row],[Order Date]])/3,0)</f>
        <v>Q4</v>
      </c>
      <c r="E2182" s="17">
        <f>MONTH(SalesDataTable[[#This Row],[Order Date]])</f>
        <v>10</v>
      </c>
      <c r="F2182" s="19" t="str">
        <f>TEXT(SalesDataTable[[#This Row],[Order Date]],"MMM")</f>
        <v>Oct</v>
      </c>
      <c r="G2182" s="4" t="s">
        <v>20</v>
      </c>
      <c r="H2182" s="4" t="s">
        <v>47</v>
      </c>
      <c r="I2182" s="4" t="s">
        <v>19</v>
      </c>
      <c r="J2182" s="4" t="s">
        <v>16</v>
      </c>
      <c r="K2182" s="4" t="s">
        <v>9</v>
      </c>
      <c r="L2182" s="4" t="s">
        <v>37</v>
      </c>
      <c r="M2182" s="8">
        <v>2</v>
      </c>
      <c r="N2182" s="5">
        <v>151.66</v>
      </c>
      <c r="O2182" s="6">
        <v>0</v>
      </c>
      <c r="P2182" s="5">
        <v>77.17</v>
      </c>
      <c r="Q2182" s="5">
        <f t="shared" si="136"/>
        <v>303.32</v>
      </c>
      <c r="R2182" s="5">
        <f t="shared" si="137"/>
        <v>154.34</v>
      </c>
      <c r="S2182" s="5">
        <f t="shared" si="138"/>
        <v>148.97999999999999</v>
      </c>
      <c r="T2182" s="7">
        <f t="shared" si="139"/>
        <v>0.49116444678886984</v>
      </c>
    </row>
    <row r="2183" spans="1:20" ht="15.6">
      <c r="A2183" s="2">
        <v>439</v>
      </c>
      <c r="B2183" s="3">
        <v>46319</v>
      </c>
      <c r="C2183" s="17">
        <f>YEAR(SalesDataTable[[#This Row],[Order Date]])</f>
        <v>2026</v>
      </c>
      <c r="D2183" s="19" t="str">
        <f>"Q"&amp;ROUNDUP(MONTH(SalesDataTable[[#This Row],[Order Date]])/3,0)</f>
        <v>Q4</v>
      </c>
      <c r="E2183" s="17">
        <f>MONTH(SalesDataTable[[#This Row],[Order Date]])</f>
        <v>10</v>
      </c>
      <c r="F2183" s="19" t="str">
        <f>TEXT(SalesDataTable[[#This Row],[Order Date]],"MMM")</f>
        <v>Oct</v>
      </c>
      <c r="G2183" s="4" t="s">
        <v>11</v>
      </c>
      <c r="H2183" s="4" t="s">
        <v>25</v>
      </c>
      <c r="I2183" s="4" t="s">
        <v>19</v>
      </c>
      <c r="J2183" s="4" t="s">
        <v>13</v>
      </c>
      <c r="K2183" s="4" t="s">
        <v>14</v>
      </c>
      <c r="L2183" s="4" t="s">
        <v>15</v>
      </c>
      <c r="M2183" s="8">
        <v>1</v>
      </c>
      <c r="N2183" s="5">
        <v>36.76</v>
      </c>
      <c r="O2183" s="6">
        <v>0</v>
      </c>
      <c r="P2183" s="5">
        <v>13.18</v>
      </c>
      <c r="Q2183" s="5">
        <f t="shared" si="136"/>
        <v>36.76</v>
      </c>
      <c r="R2183" s="5">
        <f t="shared" si="137"/>
        <v>13.18</v>
      </c>
      <c r="S2183" s="5">
        <f t="shared" si="138"/>
        <v>23.58</v>
      </c>
      <c r="T2183" s="7">
        <f t="shared" si="139"/>
        <v>0.64145810663764957</v>
      </c>
    </row>
    <row r="2184" spans="1:20" ht="15.6">
      <c r="A2184" s="2">
        <v>1076</v>
      </c>
      <c r="B2184" s="3">
        <v>46319</v>
      </c>
      <c r="C2184" s="17">
        <f>YEAR(SalesDataTable[[#This Row],[Order Date]])</f>
        <v>2026</v>
      </c>
      <c r="D2184" s="19" t="str">
        <f>"Q"&amp;ROUNDUP(MONTH(SalesDataTable[[#This Row],[Order Date]])/3,0)</f>
        <v>Q4</v>
      </c>
      <c r="E2184" s="17">
        <f>MONTH(SalesDataTable[[#This Row],[Order Date]])</f>
        <v>10</v>
      </c>
      <c r="F2184" s="19" t="str">
        <f>TEXT(SalesDataTable[[#This Row],[Order Date]],"MMM")</f>
        <v>Oct</v>
      </c>
      <c r="G2184" s="4" t="s">
        <v>0</v>
      </c>
      <c r="H2184" s="4" t="s">
        <v>36</v>
      </c>
      <c r="I2184" s="4" t="s">
        <v>28</v>
      </c>
      <c r="J2184" s="4" t="s">
        <v>3</v>
      </c>
      <c r="K2184" s="4" t="s">
        <v>23</v>
      </c>
      <c r="L2184" s="4" t="s">
        <v>29</v>
      </c>
      <c r="M2184" s="8">
        <v>1</v>
      </c>
      <c r="N2184" s="5">
        <v>195.67</v>
      </c>
      <c r="O2184" s="6">
        <v>0</v>
      </c>
      <c r="P2184" s="5">
        <v>105.88</v>
      </c>
      <c r="Q2184" s="5">
        <f t="shared" si="136"/>
        <v>195.67</v>
      </c>
      <c r="R2184" s="5">
        <f t="shared" si="137"/>
        <v>105.88</v>
      </c>
      <c r="S2184" s="5">
        <f t="shared" si="138"/>
        <v>89.789999999999992</v>
      </c>
      <c r="T2184" s="7">
        <f t="shared" si="139"/>
        <v>0.45888485715745897</v>
      </c>
    </row>
    <row r="2185" spans="1:20" ht="15.6">
      <c r="A2185" s="2">
        <v>1130</v>
      </c>
      <c r="B2185" s="3">
        <v>46319</v>
      </c>
      <c r="C2185" s="17">
        <f>YEAR(SalesDataTable[[#This Row],[Order Date]])</f>
        <v>2026</v>
      </c>
      <c r="D2185" s="19" t="str">
        <f>"Q"&amp;ROUNDUP(MONTH(SalesDataTable[[#This Row],[Order Date]])/3,0)</f>
        <v>Q4</v>
      </c>
      <c r="E2185" s="17">
        <f>MONTH(SalesDataTable[[#This Row],[Order Date]])</f>
        <v>10</v>
      </c>
      <c r="F2185" s="19" t="str">
        <f>TEXT(SalesDataTable[[#This Row],[Order Date]],"MMM")</f>
        <v>Oct</v>
      </c>
      <c r="G2185" s="4" t="s">
        <v>0</v>
      </c>
      <c r="H2185" s="4" t="s">
        <v>50</v>
      </c>
      <c r="I2185" s="4" t="s">
        <v>19</v>
      </c>
      <c r="J2185" s="4" t="s">
        <v>3</v>
      </c>
      <c r="K2185" s="4" t="s">
        <v>4</v>
      </c>
      <c r="L2185" s="4" t="s">
        <v>26</v>
      </c>
      <c r="M2185" s="8">
        <v>1</v>
      </c>
      <c r="N2185" s="5">
        <v>40.83</v>
      </c>
      <c r="O2185" s="6">
        <v>0.1</v>
      </c>
      <c r="P2185" s="5">
        <v>16.54</v>
      </c>
      <c r="Q2185" s="5">
        <f t="shared" si="136"/>
        <v>36.747</v>
      </c>
      <c r="R2185" s="5">
        <f t="shared" si="137"/>
        <v>16.54</v>
      </c>
      <c r="S2185" s="5">
        <f t="shared" si="138"/>
        <v>20.207000000000001</v>
      </c>
      <c r="T2185" s="7">
        <f t="shared" si="139"/>
        <v>0.54989522954254766</v>
      </c>
    </row>
    <row r="2186" spans="1:20" ht="15.6">
      <c r="A2186" s="2">
        <v>2820</v>
      </c>
      <c r="B2186" s="3">
        <v>46319</v>
      </c>
      <c r="C2186" s="17">
        <f>YEAR(SalesDataTable[[#This Row],[Order Date]])</f>
        <v>2026</v>
      </c>
      <c r="D2186" s="19" t="str">
        <f>"Q"&amp;ROUNDUP(MONTH(SalesDataTable[[#This Row],[Order Date]])/3,0)</f>
        <v>Q4</v>
      </c>
      <c r="E2186" s="17">
        <f>MONTH(SalesDataTable[[#This Row],[Order Date]])</f>
        <v>10</v>
      </c>
      <c r="F2186" s="19" t="str">
        <f>TEXT(SalesDataTable[[#This Row],[Order Date]],"MMM")</f>
        <v>Oct</v>
      </c>
      <c r="G2186" s="4" t="s">
        <v>20</v>
      </c>
      <c r="H2186" s="4" t="s">
        <v>31</v>
      </c>
      <c r="I2186" s="4" t="s">
        <v>8</v>
      </c>
      <c r="J2186" s="4" t="s">
        <v>16</v>
      </c>
      <c r="K2186" s="4" t="s">
        <v>9</v>
      </c>
      <c r="L2186" s="4" t="s">
        <v>46</v>
      </c>
      <c r="M2186" s="8">
        <v>6</v>
      </c>
      <c r="N2186" s="5">
        <v>72.73</v>
      </c>
      <c r="O2186" s="6">
        <v>0.05</v>
      </c>
      <c r="P2186" s="5">
        <v>32.700000000000003</v>
      </c>
      <c r="Q2186" s="5">
        <f t="shared" si="136"/>
        <v>414.56099999999998</v>
      </c>
      <c r="R2186" s="5">
        <f t="shared" si="137"/>
        <v>196.20000000000002</v>
      </c>
      <c r="S2186" s="5">
        <f t="shared" si="138"/>
        <v>218.36099999999996</v>
      </c>
      <c r="T2186" s="7">
        <f t="shared" si="139"/>
        <v>0.52672827400551425</v>
      </c>
    </row>
    <row r="2187" spans="1:20" ht="15.6">
      <c r="A2187" s="2">
        <v>4213</v>
      </c>
      <c r="B2187" s="3">
        <v>46319</v>
      </c>
      <c r="C2187" s="17">
        <f>YEAR(SalesDataTable[[#This Row],[Order Date]])</f>
        <v>2026</v>
      </c>
      <c r="D2187" s="19" t="str">
        <f>"Q"&amp;ROUNDUP(MONTH(SalesDataTable[[#This Row],[Order Date]])/3,0)</f>
        <v>Q4</v>
      </c>
      <c r="E2187" s="17">
        <f>MONTH(SalesDataTable[[#This Row],[Order Date]])</f>
        <v>10</v>
      </c>
      <c r="F2187" s="19" t="str">
        <f>TEXT(SalesDataTable[[#This Row],[Order Date]],"MMM")</f>
        <v>Oct</v>
      </c>
      <c r="G2187" s="4" t="s">
        <v>6</v>
      </c>
      <c r="H2187" s="4" t="s">
        <v>49</v>
      </c>
      <c r="I2187" s="4" t="s">
        <v>8</v>
      </c>
      <c r="J2187" s="4" t="s">
        <v>16</v>
      </c>
      <c r="K2187" s="4" t="s">
        <v>23</v>
      </c>
      <c r="L2187" s="4" t="s">
        <v>40</v>
      </c>
      <c r="M2187" s="8">
        <v>4</v>
      </c>
      <c r="N2187" s="5">
        <v>81.23</v>
      </c>
      <c r="O2187" s="6">
        <v>0.1</v>
      </c>
      <c r="P2187" s="5">
        <v>38.96</v>
      </c>
      <c r="Q2187" s="5">
        <f t="shared" si="136"/>
        <v>292.428</v>
      </c>
      <c r="R2187" s="5">
        <f t="shared" si="137"/>
        <v>155.84</v>
      </c>
      <c r="S2187" s="5">
        <f t="shared" si="138"/>
        <v>136.58799999999999</v>
      </c>
      <c r="T2187" s="7">
        <f t="shared" si="139"/>
        <v>0.46708249552026482</v>
      </c>
    </row>
    <row r="2188" spans="1:20" ht="15.6">
      <c r="A2188" s="2">
        <v>4375</v>
      </c>
      <c r="B2188" s="3">
        <v>46319</v>
      </c>
      <c r="C2188" s="17">
        <f>YEAR(SalesDataTable[[#This Row],[Order Date]])</f>
        <v>2026</v>
      </c>
      <c r="D2188" s="19" t="str">
        <f>"Q"&amp;ROUNDUP(MONTH(SalesDataTable[[#This Row],[Order Date]])/3,0)</f>
        <v>Q4</v>
      </c>
      <c r="E2188" s="17">
        <f>MONTH(SalesDataTable[[#This Row],[Order Date]])</f>
        <v>10</v>
      </c>
      <c r="F2188" s="19" t="str">
        <f>TEXT(SalesDataTable[[#This Row],[Order Date]],"MMM")</f>
        <v>Oct</v>
      </c>
      <c r="G2188" s="4" t="s">
        <v>6</v>
      </c>
      <c r="H2188" s="4" t="s">
        <v>7</v>
      </c>
      <c r="I2188" s="4" t="s">
        <v>2</v>
      </c>
      <c r="J2188" s="4" t="s">
        <v>16</v>
      </c>
      <c r="K2188" s="4" t="s">
        <v>14</v>
      </c>
      <c r="L2188" s="4" t="s">
        <v>32</v>
      </c>
      <c r="M2188" s="8">
        <v>1</v>
      </c>
      <c r="N2188" s="5">
        <v>46.38</v>
      </c>
      <c r="O2188" s="6">
        <v>0.15</v>
      </c>
      <c r="P2188" s="5">
        <v>17.87</v>
      </c>
      <c r="Q2188" s="5">
        <f t="shared" si="136"/>
        <v>39.423000000000002</v>
      </c>
      <c r="R2188" s="5">
        <f t="shared" si="137"/>
        <v>17.87</v>
      </c>
      <c r="S2188" s="5">
        <f t="shared" si="138"/>
        <v>21.553000000000001</v>
      </c>
      <c r="T2188" s="7">
        <f t="shared" si="139"/>
        <v>0.54671131065621592</v>
      </c>
    </row>
    <row r="2189" spans="1:20" ht="15.6">
      <c r="A2189" s="2">
        <v>5072</v>
      </c>
      <c r="B2189" s="3">
        <v>46319</v>
      </c>
      <c r="C2189" s="17">
        <f>YEAR(SalesDataTable[[#This Row],[Order Date]])</f>
        <v>2026</v>
      </c>
      <c r="D2189" s="19" t="str">
        <f>"Q"&amp;ROUNDUP(MONTH(SalesDataTable[[#This Row],[Order Date]])/3,0)</f>
        <v>Q4</v>
      </c>
      <c r="E2189" s="17">
        <f>MONTH(SalesDataTable[[#This Row],[Order Date]])</f>
        <v>10</v>
      </c>
      <c r="F2189" s="19" t="str">
        <f>TEXT(SalesDataTable[[#This Row],[Order Date]],"MMM")</f>
        <v>Oct</v>
      </c>
      <c r="G2189" s="4" t="s">
        <v>20</v>
      </c>
      <c r="H2189" s="4" t="s">
        <v>31</v>
      </c>
      <c r="I2189" s="4" t="s">
        <v>8</v>
      </c>
      <c r="J2189" s="4" t="s">
        <v>16</v>
      </c>
      <c r="K2189" s="4" t="s">
        <v>14</v>
      </c>
      <c r="L2189" s="4" t="s">
        <v>32</v>
      </c>
      <c r="M2189" s="8">
        <v>5</v>
      </c>
      <c r="N2189" s="5">
        <v>45.9</v>
      </c>
      <c r="O2189" s="6">
        <v>0.1</v>
      </c>
      <c r="P2189" s="5">
        <v>17.940000000000001</v>
      </c>
      <c r="Q2189" s="5">
        <f t="shared" si="136"/>
        <v>206.55</v>
      </c>
      <c r="R2189" s="5">
        <f t="shared" si="137"/>
        <v>89.7</v>
      </c>
      <c r="S2189" s="5">
        <f t="shared" si="138"/>
        <v>116.85000000000001</v>
      </c>
      <c r="T2189" s="7">
        <f t="shared" si="139"/>
        <v>0.56572258533042852</v>
      </c>
    </row>
    <row r="2190" spans="1:20" ht="15.6">
      <c r="A2190" s="2">
        <v>310</v>
      </c>
      <c r="B2190" s="3">
        <v>46320</v>
      </c>
      <c r="C2190" s="17">
        <f>YEAR(SalesDataTable[[#This Row],[Order Date]])</f>
        <v>2026</v>
      </c>
      <c r="D2190" s="19" t="str">
        <f>"Q"&amp;ROUNDUP(MONTH(SalesDataTable[[#This Row],[Order Date]])/3,0)</f>
        <v>Q4</v>
      </c>
      <c r="E2190" s="17">
        <f>MONTH(SalesDataTable[[#This Row],[Order Date]])</f>
        <v>10</v>
      </c>
      <c r="F2190" s="19" t="str">
        <f>TEXT(SalesDataTable[[#This Row],[Order Date]],"MMM")</f>
        <v>Oct</v>
      </c>
      <c r="G2190" s="4" t="s">
        <v>6</v>
      </c>
      <c r="H2190" s="4" t="s">
        <v>43</v>
      </c>
      <c r="I2190" s="4" t="s">
        <v>2</v>
      </c>
      <c r="J2190" s="4" t="s">
        <v>16</v>
      </c>
      <c r="K2190" s="4" t="s">
        <v>9</v>
      </c>
      <c r="L2190" s="4" t="s">
        <v>17</v>
      </c>
      <c r="M2190" s="8">
        <v>5</v>
      </c>
      <c r="N2190" s="5">
        <v>144.04</v>
      </c>
      <c r="O2190" s="6">
        <v>0.1</v>
      </c>
      <c r="P2190" s="5">
        <v>78.069999999999993</v>
      </c>
      <c r="Q2190" s="5">
        <f t="shared" si="136"/>
        <v>648.17999999999995</v>
      </c>
      <c r="R2190" s="5">
        <f t="shared" si="137"/>
        <v>390.34999999999997</v>
      </c>
      <c r="S2190" s="5">
        <f t="shared" si="138"/>
        <v>257.83</v>
      </c>
      <c r="T2190" s="7">
        <f t="shared" si="139"/>
        <v>0.39777530932765592</v>
      </c>
    </row>
    <row r="2191" spans="1:20" ht="15.6">
      <c r="A2191" s="2">
        <v>317</v>
      </c>
      <c r="B2191" s="3">
        <v>46320</v>
      </c>
      <c r="C2191" s="17">
        <f>YEAR(SalesDataTable[[#This Row],[Order Date]])</f>
        <v>2026</v>
      </c>
      <c r="D2191" s="19" t="str">
        <f>"Q"&amp;ROUNDUP(MONTH(SalesDataTable[[#This Row],[Order Date]])/3,0)</f>
        <v>Q4</v>
      </c>
      <c r="E2191" s="17">
        <f>MONTH(SalesDataTable[[#This Row],[Order Date]])</f>
        <v>10</v>
      </c>
      <c r="F2191" s="19" t="str">
        <f>TEXT(SalesDataTable[[#This Row],[Order Date]],"MMM")</f>
        <v>Oct</v>
      </c>
      <c r="G2191" s="4" t="s">
        <v>11</v>
      </c>
      <c r="H2191" s="4" t="s">
        <v>39</v>
      </c>
      <c r="I2191" s="4" t="s">
        <v>28</v>
      </c>
      <c r="J2191" s="4" t="s">
        <v>13</v>
      </c>
      <c r="K2191" s="4" t="s">
        <v>4</v>
      </c>
      <c r="L2191" s="4" t="s">
        <v>5</v>
      </c>
      <c r="M2191" s="8">
        <v>2</v>
      </c>
      <c r="N2191" s="5">
        <v>80.69</v>
      </c>
      <c r="O2191" s="6">
        <v>0.05</v>
      </c>
      <c r="P2191" s="5">
        <v>43.81</v>
      </c>
      <c r="Q2191" s="5">
        <f t="shared" si="136"/>
        <v>153.31099999999998</v>
      </c>
      <c r="R2191" s="5">
        <f t="shared" si="137"/>
        <v>87.62</v>
      </c>
      <c r="S2191" s="5">
        <f t="shared" si="138"/>
        <v>65.690999999999974</v>
      </c>
      <c r="T2191" s="7">
        <f t="shared" si="139"/>
        <v>0.42848197454846676</v>
      </c>
    </row>
    <row r="2192" spans="1:20" ht="15.6">
      <c r="A2192" s="2">
        <v>684</v>
      </c>
      <c r="B2192" s="3">
        <v>46320</v>
      </c>
      <c r="C2192" s="17">
        <f>YEAR(SalesDataTable[[#This Row],[Order Date]])</f>
        <v>2026</v>
      </c>
      <c r="D2192" s="19" t="str">
        <f>"Q"&amp;ROUNDUP(MONTH(SalesDataTable[[#This Row],[Order Date]])/3,0)</f>
        <v>Q4</v>
      </c>
      <c r="E2192" s="17">
        <f>MONTH(SalesDataTable[[#This Row],[Order Date]])</f>
        <v>10</v>
      </c>
      <c r="F2192" s="19" t="str">
        <f>TEXT(SalesDataTable[[#This Row],[Order Date]],"MMM")</f>
        <v>Oct</v>
      </c>
      <c r="G2192" s="4" t="s">
        <v>20</v>
      </c>
      <c r="H2192" s="4" t="s">
        <v>21</v>
      </c>
      <c r="I2192" s="4" t="s">
        <v>2</v>
      </c>
      <c r="J2192" s="4" t="s">
        <v>16</v>
      </c>
      <c r="K2192" s="4" t="s">
        <v>23</v>
      </c>
      <c r="L2192" s="4" t="s">
        <v>29</v>
      </c>
      <c r="M2192" s="8">
        <v>1</v>
      </c>
      <c r="N2192" s="5">
        <v>191.91</v>
      </c>
      <c r="O2192" s="6">
        <v>0</v>
      </c>
      <c r="P2192" s="5">
        <v>101.89</v>
      </c>
      <c r="Q2192" s="5">
        <f t="shared" si="136"/>
        <v>191.91</v>
      </c>
      <c r="R2192" s="5">
        <f t="shared" si="137"/>
        <v>101.89</v>
      </c>
      <c r="S2192" s="5">
        <f t="shared" si="138"/>
        <v>90.02</v>
      </c>
      <c r="T2192" s="7">
        <f t="shared" si="139"/>
        <v>0.46907404512531914</v>
      </c>
    </row>
    <row r="2193" spans="1:20" ht="15.6">
      <c r="A2193" s="2">
        <v>1430</v>
      </c>
      <c r="B2193" s="3">
        <v>46320</v>
      </c>
      <c r="C2193" s="17">
        <f>YEAR(SalesDataTable[[#This Row],[Order Date]])</f>
        <v>2026</v>
      </c>
      <c r="D2193" s="19" t="str">
        <f>"Q"&amp;ROUNDUP(MONTH(SalesDataTable[[#This Row],[Order Date]])/3,0)</f>
        <v>Q4</v>
      </c>
      <c r="E2193" s="17">
        <f>MONTH(SalesDataTable[[#This Row],[Order Date]])</f>
        <v>10</v>
      </c>
      <c r="F2193" s="19" t="str">
        <f>TEXT(SalesDataTable[[#This Row],[Order Date]],"MMM")</f>
        <v>Oct</v>
      </c>
      <c r="G2193" s="4" t="s">
        <v>20</v>
      </c>
      <c r="H2193" s="4" t="s">
        <v>47</v>
      </c>
      <c r="I2193" s="4" t="s">
        <v>19</v>
      </c>
      <c r="J2193" s="4" t="s">
        <v>13</v>
      </c>
      <c r="K2193" s="4" t="s">
        <v>34</v>
      </c>
      <c r="L2193" s="4" t="s">
        <v>42</v>
      </c>
      <c r="M2193" s="8">
        <v>1</v>
      </c>
      <c r="N2193" s="5">
        <v>36.630000000000003</v>
      </c>
      <c r="O2193" s="6">
        <v>0.05</v>
      </c>
      <c r="P2193" s="5">
        <v>13.97</v>
      </c>
      <c r="Q2193" s="5">
        <f t="shared" si="136"/>
        <v>34.798500000000004</v>
      </c>
      <c r="R2193" s="5">
        <f t="shared" si="137"/>
        <v>13.97</v>
      </c>
      <c r="S2193" s="5">
        <f t="shared" si="138"/>
        <v>20.828500000000005</v>
      </c>
      <c r="T2193" s="7">
        <f t="shared" si="139"/>
        <v>0.59854591433538806</v>
      </c>
    </row>
    <row r="2194" spans="1:20" ht="15.6">
      <c r="A2194" s="2">
        <v>2049</v>
      </c>
      <c r="B2194" s="3">
        <v>46320</v>
      </c>
      <c r="C2194" s="17">
        <f>YEAR(SalesDataTable[[#This Row],[Order Date]])</f>
        <v>2026</v>
      </c>
      <c r="D2194" s="19" t="str">
        <f>"Q"&amp;ROUNDUP(MONTH(SalesDataTable[[#This Row],[Order Date]])/3,0)</f>
        <v>Q4</v>
      </c>
      <c r="E2194" s="17">
        <f>MONTH(SalesDataTable[[#This Row],[Order Date]])</f>
        <v>10</v>
      </c>
      <c r="F2194" s="19" t="str">
        <f>TEXT(SalesDataTable[[#This Row],[Order Date]],"MMM")</f>
        <v>Oct</v>
      </c>
      <c r="G2194" s="4" t="s">
        <v>20</v>
      </c>
      <c r="H2194" s="4" t="s">
        <v>21</v>
      </c>
      <c r="I2194" s="4" t="s">
        <v>8</v>
      </c>
      <c r="J2194" s="4" t="s">
        <v>16</v>
      </c>
      <c r="K2194" s="4" t="s">
        <v>14</v>
      </c>
      <c r="L2194" s="4" t="s">
        <v>15</v>
      </c>
      <c r="M2194" s="8">
        <v>6</v>
      </c>
      <c r="N2194" s="5">
        <v>35.380000000000003</v>
      </c>
      <c r="O2194" s="6">
        <v>0.05</v>
      </c>
      <c r="P2194" s="5">
        <v>13.9</v>
      </c>
      <c r="Q2194" s="5">
        <f t="shared" si="136"/>
        <v>201.66600000000003</v>
      </c>
      <c r="R2194" s="5">
        <f t="shared" si="137"/>
        <v>83.4</v>
      </c>
      <c r="S2194" s="5">
        <f t="shared" si="138"/>
        <v>118.26600000000002</v>
      </c>
      <c r="T2194" s="7">
        <f t="shared" si="139"/>
        <v>0.58644491386748387</v>
      </c>
    </row>
    <row r="2195" spans="1:20" ht="15.6">
      <c r="A2195" s="2">
        <v>2199</v>
      </c>
      <c r="B2195" s="3">
        <v>46320</v>
      </c>
      <c r="C2195" s="17">
        <f>YEAR(SalesDataTable[[#This Row],[Order Date]])</f>
        <v>2026</v>
      </c>
      <c r="D2195" s="19" t="str">
        <f>"Q"&amp;ROUNDUP(MONTH(SalesDataTable[[#This Row],[Order Date]])/3,0)</f>
        <v>Q4</v>
      </c>
      <c r="E2195" s="17">
        <f>MONTH(SalesDataTable[[#This Row],[Order Date]])</f>
        <v>10</v>
      </c>
      <c r="F2195" s="19" t="str">
        <f>TEXT(SalesDataTable[[#This Row],[Order Date]],"MMM")</f>
        <v>Oct</v>
      </c>
      <c r="G2195" s="4" t="s">
        <v>6</v>
      </c>
      <c r="H2195" s="4" t="s">
        <v>43</v>
      </c>
      <c r="I2195" s="4" t="s">
        <v>28</v>
      </c>
      <c r="J2195" s="4" t="s">
        <v>3</v>
      </c>
      <c r="K2195" s="4" t="s">
        <v>14</v>
      </c>
      <c r="L2195" s="4" t="s">
        <v>44</v>
      </c>
      <c r="M2195" s="8">
        <v>1</v>
      </c>
      <c r="N2195" s="5">
        <v>132.63</v>
      </c>
      <c r="O2195" s="6">
        <v>0.05</v>
      </c>
      <c r="P2195" s="5">
        <v>67.489999999999995</v>
      </c>
      <c r="Q2195" s="5">
        <f t="shared" si="136"/>
        <v>125.99849999999999</v>
      </c>
      <c r="R2195" s="5">
        <f t="shared" si="137"/>
        <v>67.489999999999995</v>
      </c>
      <c r="S2195" s="5">
        <f t="shared" si="138"/>
        <v>58.508499999999998</v>
      </c>
      <c r="T2195" s="7">
        <f t="shared" si="139"/>
        <v>0.46435870268296847</v>
      </c>
    </row>
    <row r="2196" spans="1:20" ht="15.6">
      <c r="A2196" s="2">
        <v>2954</v>
      </c>
      <c r="B2196" s="3">
        <v>46320</v>
      </c>
      <c r="C2196" s="17">
        <f>YEAR(SalesDataTable[[#This Row],[Order Date]])</f>
        <v>2026</v>
      </c>
      <c r="D2196" s="19" t="str">
        <f>"Q"&amp;ROUNDUP(MONTH(SalesDataTable[[#This Row],[Order Date]])/3,0)</f>
        <v>Q4</v>
      </c>
      <c r="E2196" s="17">
        <f>MONTH(SalesDataTable[[#This Row],[Order Date]])</f>
        <v>10</v>
      </c>
      <c r="F2196" s="19" t="str">
        <f>TEXT(SalesDataTable[[#This Row],[Order Date]],"MMM")</f>
        <v>Oct</v>
      </c>
      <c r="G2196" s="4" t="s">
        <v>20</v>
      </c>
      <c r="H2196" s="4" t="s">
        <v>21</v>
      </c>
      <c r="I2196" s="4" t="s">
        <v>2</v>
      </c>
      <c r="J2196" s="4" t="s">
        <v>13</v>
      </c>
      <c r="K2196" s="4" t="s">
        <v>9</v>
      </c>
      <c r="L2196" s="4" t="s">
        <v>46</v>
      </c>
      <c r="M2196" s="8">
        <v>1</v>
      </c>
      <c r="N2196" s="5">
        <v>71.17</v>
      </c>
      <c r="O2196" s="6">
        <v>0</v>
      </c>
      <c r="P2196" s="5">
        <v>32.57</v>
      </c>
      <c r="Q2196" s="5">
        <f t="shared" si="136"/>
        <v>71.17</v>
      </c>
      <c r="R2196" s="5">
        <f t="shared" si="137"/>
        <v>32.57</v>
      </c>
      <c r="S2196" s="5">
        <f t="shared" si="138"/>
        <v>38.6</v>
      </c>
      <c r="T2196" s="7">
        <f t="shared" si="139"/>
        <v>0.54236335534635383</v>
      </c>
    </row>
    <row r="2197" spans="1:20" ht="15.6">
      <c r="A2197" s="2">
        <v>3218</v>
      </c>
      <c r="B2197" s="3">
        <v>46320</v>
      </c>
      <c r="C2197" s="17">
        <f>YEAR(SalesDataTable[[#This Row],[Order Date]])</f>
        <v>2026</v>
      </c>
      <c r="D2197" s="19" t="str">
        <f>"Q"&amp;ROUNDUP(MONTH(SalesDataTable[[#This Row],[Order Date]])/3,0)</f>
        <v>Q4</v>
      </c>
      <c r="E2197" s="17">
        <f>MONTH(SalesDataTable[[#This Row],[Order Date]])</f>
        <v>10</v>
      </c>
      <c r="F2197" s="19" t="str">
        <f>TEXT(SalesDataTable[[#This Row],[Order Date]],"MMM")</f>
        <v>Oct</v>
      </c>
      <c r="G2197" s="4" t="s">
        <v>0</v>
      </c>
      <c r="H2197" s="4" t="s">
        <v>50</v>
      </c>
      <c r="I2197" s="4" t="s">
        <v>8</v>
      </c>
      <c r="J2197" s="4" t="s">
        <v>16</v>
      </c>
      <c r="K2197" s="4" t="s">
        <v>14</v>
      </c>
      <c r="L2197" s="4" t="s">
        <v>44</v>
      </c>
      <c r="M2197" s="8">
        <v>6</v>
      </c>
      <c r="N2197" s="5">
        <v>132.08000000000001</v>
      </c>
      <c r="O2197" s="6">
        <v>0.1</v>
      </c>
      <c r="P2197" s="5">
        <v>67.61</v>
      </c>
      <c r="Q2197" s="5">
        <f t="shared" si="136"/>
        <v>713.23200000000008</v>
      </c>
      <c r="R2197" s="5">
        <f t="shared" si="137"/>
        <v>405.65999999999997</v>
      </c>
      <c r="S2197" s="5">
        <f t="shared" si="138"/>
        <v>307.57200000000012</v>
      </c>
      <c r="T2197" s="7">
        <f t="shared" si="139"/>
        <v>0.43123696076451995</v>
      </c>
    </row>
    <row r="2198" spans="1:20" ht="15.6">
      <c r="A2198" s="2">
        <v>3965</v>
      </c>
      <c r="B2198" s="3">
        <v>46320</v>
      </c>
      <c r="C2198" s="17">
        <f>YEAR(SalesDataTable[[#This Row],[Order Date]])</f>
        <v>2026</v>
      </c>
      <c r="D2198" s="19" t="str">
        <f>"Q"&amp;ROUNDUP(MONTH(SalesDataTable[[#This Row],[Order Date]])/3,0)</f>
        <v>Q4</v>
      </c>
      <c r="E2198" s="17">
        <f>MONTH(SalesDataTable[[#This Row],[Order Date]])</f>
        <v>10</v>
      </c>
      <c r="F2198" s="19" t="str">
        <f>TEXT(SalesDataTable[[#This Row],[Order Date]],"MMM")</f>
        <v>Oct</v>
      </c>
      <c r="G2198" s="4" t="s">
        <v>6</v>
      </c>
      <c r="H2198" s="4" t="s">
        <v>41</v>
      </c>
      <c r="I2198" s="4" t="s">
        <v>19</v>
      </c>
      <c r="J2198" s="4" t="s">
        <v>3</v>
      </c>
      <c r="K2198" s="4" t="s">
        <v>23</v>
      </c>
      <c r="L2198" s="4" t="s">
        <v>40</v>
      </c>
      <c r="M2198" s="8">
        <v>3</v>
      </c>
      <c r="N2198" s="5">
        <v>82.75</v>
      </c>
      <c r="O2198" s="6">
        <v>0.05</v>
      </c>
      <c r="P2198" s="5">
        <v>38.53</v>
      </c>
      <c r="Q2198" s="5">
        <f t="shared" si="136"/>
        <v>235.83749999999998</v>
      </c>
      <c r="R2198" s="5">
        <f t="shared" si="137"/>
        <v>115.59</v>
      </c>
      <c r="S2198" s="5">
        <f t="shared" si="138"/>
        <v>120.24749999999997</v>
      </c>
      <c r="T2198" s="7">
        <f t="shared" si="139"/>
        <v>0.50987438384480832</v>
      </c>
    </row>
    <row r="2199" spans="1:20" ht="15.6">
      <c r="A2199" s="2">
        <v>2278</v>
      </c>
      <c r="B2199" s="3">
        <v>46321</v>
      </c>
      <c r="C2199" s="17">
        <f>YEAR(SalesDataTable[[#This Row],[Order Date]])</f>
        <v>2026</v>
      </c>
      <c r="D2199" s="19" t="str">
        <f>"Q"&amp;ROUNDUP(MONTH(SalesDataTable[[#This Row],[Order Date]])/3,0)</f>
        <v>Q4</v>
      </c>
      <c r="E2199" s="17">
        <f>MONTH(SalesDataTable[[#This Row],[Order Date]])</f>
        <v>10</v>
      </c>
      <c r="F2199" s="19" t="str">
        <f>TEXT(SalesDataTable[[#This Row],[Order Date]],"MMM")</f>
        <v>Oct</v>
      </c>
      <c r="G2199" s="4" t="s">
        <v>0</v>
      </c>
      <c r="H2199" s="4" t="s">
        <v>50</v>
      </c>
      <c r="I2199" s="4" t="s">
        <v>2</v>
      </c>
      <c r="J2199" s="4" t="s">
        <v>3</v>
      </c>
      <c r="K2199" s="4" t="s">
        <v>34</v>
      </c>
      <c r="L2199" s="4" t="s">
        <v>45</v>
      </c>
      <c r="M2199" s="8">
        <v>5</v>
      </c>
      <c r="N2199" s="5">
        <v>51.5</v>
      </c>
      <c r="O2199" s="6">
        <v>0.1</v>
      </c>
      <c r="P2199" s="5">
        <v>21.38</v>
      </c>
      <c r="Q2199" s="5">
        <f t="shared" si="136"/>
        <v>231.75</v>
      </c>
      <c r="R2199" s="5">
        <f t="shared" si="137"/>
        <v>106.89999999999999</v>
      </c>
      <c r="S2199" s="5">
        <f t="shared" si="138"/>
        <v>124.85000000000001</v>
      </c>
      <c r="T2199" s="7">
        <f t="shared" si="139"/>
        <v>0.53872707659115426</v>
      </c>
    </row>
    <row r="2200" spans="1:20" ht="15.6">
      <c r="A2200" s="2">
        <v>3132</v>
      </c>
      <c r="B2200" s="3">
        <v>46321</v>
      </c>
      <c r="C2200" s="17">
        <f>YEAR(SalesDataTable[[#This Row],[Order Date]])</f>
        <v>2026</v>
      </c>
      <c r="D2200" s="19" t="str">
        <f>"Q"&amp;ROUNDUP(MONTH(SalesDataTable[[#This Row],[Order Date]])/3,0)</f>
        <v>Q4</v>
      </c>
      <c r="E2200" s="17">
        <f>MONTH(SalesDataTable[[#This Row],[Order Date]])</f>
        <v>10</v>
      </c>
      <c r="F2200" s="19" t="str">
        <f>TEXT(SalesDataTable[[#This Row],[Order Date]],"MMM")</f>
        <v>Oct</v>
      </c>
      <c r="G2200" s="4" t="s">
        <v>11</v>
      </c>
      <c r="H2200" s="4" t="s">
        <v>25</v>
      </c>
      <c r="I2200" s="4" t="s">
        <v>2</v>
      </c>
      <c r="J2200" s="4" t="s">
        <v>13</v>
      </c>
      <c r="K2200" s="4" t="s">
        <v>9</v>
      </c>
      <c r="L2200" s="4" t="s">
        <v>17</v>
      </c>
      <c r="M2200" s="8">
        <v>3</v>
      </c>
      <c r="N2200" s="5">
        <v>140.49</v>
      </c>
      <c r="O2200" s="6">
        <v>0.05</v>
      </c>
      <c r="P2200" s="5">
        <v>77.45</v>
      </c>
      <c r="Q2200" s="5">
        <f t="shared" si="136"/>
        <v>400.3965</v>
      </c>
      <c r="R2200" s="5">
        <f t="shared" si="137"/>
        <v>232.35000000000002</v>
      </c>
      <c r="S2200" s="5">
        <f t="shared" si="138"/>
        <v>168.04649999999998</v>
      </c>
      <c r="T2200" s="7">
        <f t="shared" si="139"/>
        <v>0.41970022215478903</v>
      </c>
    </row>
    <row r="2201" spans="1:20" ht="15.6">
      <c r="A2201" s="2">
        <v>3144</v>
      </c>
      <c r="B2201" s="3">
        <v>46321</v>
      </c>
      <c r="C2201" s="17">
        <f>YEAR(SalesDataTable[[#This Row],[Order Date]])</f>
        <v>2026</v>
      </c>
      <c r="D2201" s="19" t="str">
        <f>"Q"&amp;ROUNDUP(MONTH(SalesDataTable[[#This Row],[Order Date]])/3,0)</f>
        <v>Q4</v>
      </c>
      <c r="E2201" s="17">
        <f>MONTH(SalesDataTable[[#This Row],[Order Date]])</f>
        <v>10</v>
      </c>
      <c r="F2201" s="19" t="str">
        <f>TEXT(SalesDataTable[[#This Row],[Order Date]],"MMM")</f>
        <v>Oct</v>
      </c>
      <c r="G2201" s="4" t="s">
        <v>11</v>
      </c>
      <c r="H2201" s="4" t="s">
        <v>12</v>
      </c>
      <c r="I2201" s="4" t="s">
        <v>28</v>
      </c>
      <c r="J2201" s="4" t="s">
        <v>13</v>
      </c>
      <c r="K2201" s="4" t="s">
        <v>34</v>
      </c>
      <c r="L2201" s="4" t="s">
        <v>42</v>
      </c>
      <c r="M2201" s="8">
        <v>4</v>
      </c>
      <c r="N2201" s="5">
        <v>36.200000000000003</v>
      </c>
      <c r="O2201" s="6">
        <v>0.15</v>
      </c>
      <c r="P2201" s="5">
        <v>13.53</v>
      </c>
      <c r="Q2201" s="5">
        <f t="shared" si="136"/>
        <v>123.08000000000001</v>
      </c>
      <c r="R2201" s="5">
        <f t="shared" si="137"/>
        <v>54.12</v>
      </c>
      <c r="S2201" s="5">
        <f t="shared" si="138"/>
        <v>68.960000000000008</v>
      </c>
      <c r="T2201" s="7">
        <f t="shared" si="139"/>
        <v>0.56028599285017877</v>
      </c>
    </row>
    <row r="2202" spans="1:20" ht="15.6">
      <c r="A2202" s="2">
        <v>3501</v>
      </c>
      <c r="B2202" s="3">
        <v>46321</v>
      </c>
      <c r="C2202" s="17">
        <f>YEAR(SalesDataTable[[#This Row],[Order Date]])</f>
        <v>2026</v>
      </c>
      <c r="D2202" s="19" t="str">
        <f>"Q"&amp;ROUNDUP(MONTH(SalesDataTable[[#This Row],[Order Date]])/3,0)</f>
        <v>Q4</v>
      </c>
      <c r="E2202" s="17">
        <f>MONTH(SalesDataTable[[#This Row],[Order Date]])</f>
        <v>10</v>
      </c>
      <c r="F2202" s="19" t="str">
        <f>TEXT(SalesDataTable[[#This Row],[Order Date]],"MMM")</f>
        <v>Oct</v>
      </c>
      <c r="G2202" s="4" t="s">
        <v>20</v>
      </c>
      <c r="H2202" s="4" t="s">
        <v>31</v>
      </c>
      <c r="I2202" s="4" t="s">
        <v>19</v>
      </c>
      <c r="J2202" s="4" t="s">
        <v>13</v>
      </c>
      <c r="K2202" s="4" t="s">
        <v>23</v>
      </c>
      <c r="L2202" s="4" t="s">
        <v>51</v>
      </c>
      <c r="M2202" s="8">
        <v>1</v>
      </c>
      <c r="N2202" s="5">
        <v>120.5</v>
      </c>
      <c r="O2202" s="6">
        <v>0.05</v>
      </c>
      <c r="P2202" s="5">
        <v>61.71</v>
      </c>
      <c r="Q2202" s="5">
        <f t="shared" si="136"/>
        <v>114.47499999999999</v>
      </c>
      <c r="R2202" s="5">
        <f t="shared" si="137"/>
        <v>61.71</v>
      </c>
      <c r="S2202" s="5">
        <f t="shared" si="138"/>
        <v>52.764999999999993</v>
      </c>
      <c r="T2202" s="7">
        <f t="shared" si="139"/>
        <v>0.4609303341340904</v>
      </c>
    </row>
    <row r="2203" spans="1:20" ht="15.6">
      <c r="A2203" s="2">
        <v>458</v>
      </c>
      <c r="B2203" s="3">
        <v>46322</v>
      </c>
      <c r="C2203" s="17">
        <f>YEAR(SalesDataTable[[#This Row],[Order Date]])</f>
        <v>2026</v>
      </c>
      <c r="D2203" s="19" t="str">
        <f>"Q"&amp;ROUNDUP(MONTH(SalesDataTable[[#This Row],[Order Date]])/3,0)</f>
        <v>Q4</v>
      </c>
      <c r="E2203" s="17">
        <f>MONTH(SalesDataTable[[#This Row],[Order Date]])</f>
        <v>10</v>
      </c>
      <c r="F2203" s="19" t="str">
        <f>TEXT(SalesDataTable[[#This Row],[Order Date]],"MMM")</f>
        <v>Oct</v>
      </c>
      <c r="G2203" s="4" t="s">
        <v>11</v>
      </c>
      <c r="H2203" s="4" t="s">
        <v>12</v>
      </c>
      <c r="I2203" s="4" t="s">
        <v>19</v>
      </c>
      <c r="J2203" s="4" t="s">
        <v>16</v>
      </c>
      <c r="K2203" s="4" t="s">
        <v>4</v>
      </c>
      <c r="L2203" s="4" t="s">
        <v>30</v>
      </c>
      <c r="M2203" s="8">
        <v>1</v>
      </c>
      <c r="N2203" s="5">
        <v>102.44</v>
      </c>
      <c r="O2203" s="6">
        <v>0.05</v>
      </c>
      <c r="P2203" s="5">
        <v>49.14</v>
      </c>
      <c r="Q2203" s="5">
        <f t="shared" si="136"/>
        <v>97.317999999999998</v>
      </c>
      <c r="R2203" s="5">
        <f t="shared" si="137"/>
        <v>49.14</v>
      </c>
      <c r="S2203" s="5">
        <f t="shared" si="138"/>
        <v>48.177999999999997</v>
      </c>
      <c r="T2203" s="7">
        <f t="shared" si="139"/>
        <v>0.49505744055570394</v>
      </c>
    </row>
    <row r="2204" spans="1:20" ht="15.6">
      <c r="A2204" s="2">
        <v>1065</v>
      </c>
      <c r="B2204" s="3">
        <v>46322</v>
      </c>
      <c r="C2204" s="17">
        <f>YEAR(SalesDataTable[[#This Row],[Order Date]])</f>
        <v>2026</v>
      </c>
      <c r="D2204" s="19" t="str">
        <f>"Q"&amp;ROUNDUP(MONTH(SalesDataTable[[#This Row],[Order Date]])/3,0)</f>
        <v>Q4</v>
      </c>
      <c r="E2204" s="17">
        <f>MONTH(SalesDataTable[[#This Row],[Order Date]])</f>
        <v>10</v>
      </c>
      <c r="F2204" s="19" t="str">
        <f>TEXT(SalesDataTable[[#This Row],[Order Date]],"MMM")</f>
        <v>Oct</v>
      </c>
      <c r="G2204" s="4" t="s">
        <v>11</v>
      </c>
      <c r="H2204" s="4" t="s">
        <v>25</v>
      </c>
      <c r="I2204" s="4" t="s">
        <v>2</v>
      </c>
      <c r="J2204" s="4" t="s">
        <v>13</v>
      </c>
      <c r="K2204" s="4" t="s">
        <v>34</v>
      </c>
      <c r="L2204" s="4" t="s">
        <v>38</v>
      </c>
      <c r="M2204" s="8">
        <v>6</v>
      </c>
      <c r="N2204" s="5">
        <v>121.58</v>
      </c>
      <c r="O2204" s="6">
        <v>0.15</v>
      </c>
      <c r="P2204" s="5">
        <v>68.86</v>
      </c>
      <c r="Q2204" s="5">
        <f t="shared" si="136"/>
        <v>620.05799999999999</v>
      </c>
      <c r="R2204" s="5">
        <f t="shared" si="137"/>
        <v>413.15999999999997</v>
      </c>
      <c r="S2204" s="5">
        <f t="shared" si="138"/>
        <v>206.89800000000002</v>
      </c>
      <c r="T2204" s="7">
        <f t="shared" si="139"/>
        <v>0.33367523683268346</v>
      </c>
    </row>
    <row r="2205" spans="1:20" ht="15.6">
      <c r="A2205" s="2">
        <v>1707</v>
      </c>
      <c r="B2205" s="3">
        <v>46322</v>
      </c>
      <c r="C2205" s="17">
        <f>YEAR(SalesDataTable[[#This Row],[Order Date]])</f>
        <v>2026</v>
      </c>
      <c r="D2205" s="19" t="str">
        <f>"Q"&amp;ROUNDUP(MONTH(SalesDataTable[[#This Row],[Order Date]])/3,0)</f>
        <v>Q4</v>
      </c>
      <c r="E2205" s="17">
        <f>MONTH(SalesDataTable[[#This Row],[Order Date]])</f>
        <v>10</v>
      </c>
      <c r="F2205" s="19" t="str">
        <f>TEXT(SalesDataTable[[#This Row],[Order Date]],"MMM")</f>
        <v>Oct</v>
      </c>
      <c r="G2205" s="4" t="s">
        <v>11</v>
      </c>
      <c r="H2205" s="4" t="s">
        <v>52</v>
      </c>
      <c r="I2205" s="4" t="s">
        <v>2</v>
      </c>
      <c r="J2205" s="4" t="s">
        <v>13</v>
      </c>
      <c r="K2205" s="4" t="s">
        <v>14</v>
      </c>
      <c r="L2205" s="4" t="s">
        <v>15</v>
      </c>
      <c r="M2205" s="8">
        <v>2</v>
      </c>
      <c r="N2205" s="5">
        <v>35.36</v>
      </c>
      <c r="O2205" s="6">
        <v>0</v>
      </c>
      <c r="P2205" s="5">
        <v>13.33</v>
      </c>
      <c r="Q2205" s="5">
        <f t="shared" si="136"/>
        <v>70.72</v>
      </c>
      <c r="R2205" s="5">
        <f t="shared" si="137"/>
        <v>26.66</v>
      </c>
      <c r="S2205" s="5">
        <f t="shared" si="138"/>
        <v>44.06</v>
      </c>
      <c r="T2205" s="7">
        <f t="shared" si="139"/>
        <v>0.62302036199095023</v>
      </c>
    </row>
    <row r="2206" spans="1:20" ht="15.6">
      <c r="A2206" s="2">
        <v>1989</v>
      </c>
      <c r="B2206" s="3">
        <v>46322</v>
      </c>
      <c r="C2206" s="17">
        <f>YEAR(SalesDataTable[[#This Row],[Order Date]])</f>
        <v>2026</v>
      </c>
      <c r="D2206" s="19" t="str">
        <f>"Q"&amp;ROUNDUP(MONTH(SalesDataTable[[#This Row],[Order Date]])/3,0)</f>
        <v>Q4</v>
      </c>
      <c r="E2206" s="17">
        <f>MONTH(SalesDataTable[[#This Row],[Order Date]])</f>
        <v>10</v>
      </c>
      <c r="F2206" s="19" t="str">
        <f>TEXT(SalesDataTable[[#This Row],[Order Date]],"MMM")</f>
        <v>Oct</v>
      </c>
      <c r="G2206" s="4" t="s">
        <v>20</v>
      </c>
      <c r="H2206" s="4" t="s">
        <v>21</v>
      </c>
      <c r="I2206" s="4" t="s">
        <v>2</v>
      </c>
      <c r="J2206" s="4" t="s">
        <v>13</v>
      </c>
      <c r="K2206" s="4" t="s">
        <v>23</v>
      </c>
      <c r="L2206" s="4" t="s">
        <v>24</v>
      </c>
      <c r="M2206" s="8">
        <v>2</v>
      </c>
      <c r="N2206" s="5">
        <v>335.73</v>
      </c>
      <c r="O2206" s="6">
        <v>0</v>
      </c>
      <c r="P2206" s="5">
        <v>199.44</v>
      </c>
      <c r="Q2206" s="5">
        <f t="shared" si="136"/>
        <v>671.46</v>
      </c>
      <c r="R2206" s="5">
        <f t="shared" si="137"/>
        <v>398.88</v>
      </c>
      <c r="S2206" s="5">
        <f t="shared" si="138"/>
        <v>272.58000000000004</v>
      </c>
      <c r="T2206" s="7">
        <f t="shared" si="139"/>
        <v>0.4059512107943884</v>
      </c>
    </row>
    <row r="2207" spans="1:20" ht="15.6">
      <c r="A2207" s="2">
        <v>2852</v>
      </c>
      <c r="B2207" s="3">
        <v>46322</v>
      </c>
      <c r="C2207" s="17">
        <f>YEAR(SalesDataTable[[#This Row],[Order Date]])</f>
        <v>2026</v>
      </c>
      <c r="D2207" s="19" t="str">
        <f>"Q"&amp;ROUNDUP(MONTH(SalesDataTable[[#This Row],[Order Date]])/3,0)</f>
        <v>Q4</v>
      </c>
      <c r="E2207" s="17">
        <f>MONTH(SalesDataTable[[#This Row],[Order Date]])</f>
        <v>10</v>
      </c>
      <c r="F2207" s="19" t="str">
        <f>TEXT(SalesDataTable[[#This Row],[Order Date]],"MMM")</f>
        <v>Oct</v>
      </c>
      <c r="G2207" s="4" t="s">
        <v>6</v>
      </c>
      <c r="H2207" s="4" t="s">
        <v>43</v>
      </c>
      <c r="I2207" s="4" t="s">
        <v>8</v>
      </c>
      <c r="J2207" s="4" t="s">
        <v>16</v>
      </c>
      <c r="K2207" s="4" t="s">
        <v>9</v>
      </c>
      <c r="L2207" s="4" t="s">
        <v>17</v>
      </c>
      <c r="M2207" s="8">
        <v>3</v>
      </c>
      <c r="N2207" s="5">
        <v>141.96</v>
      </c>
      <c r="O2207" s="6">
        <v>0.1</v>
      </c>
      <c r="P2207" s="5">
        <v>77.42</v>
      </c>
      <c r="Q2207" s="5">
        <f t="shared" si="136"/>
        <v>383.29200000000003</v>
      </c>
      <c r="R2207" s="5">
        <f t="shared" si="137"/>
        <v>232.26</v>
      </c>
      <c r="S2207" s="5">
        <f t="shared" si="138"/>
        <v>151.03200000000004</v>
      </c>
      <c r="T2207" s="7">
        <f t="shared" si="139"/>
        <v>0.39403900942362485</v>
      </c>
    </row>
    <row r="2208" spans="1:20" ht="15.6">
      <c r="A2208" s="2">
        <v>4762</v>
      </c>
      <c r="B2208" s="3">
        <v>46322</v>
      </c>
      <c r="C2208" s="17">
        <f>YEAR(SalesDataTable[[#This Row],[Order Date]])</f>
        <v>2026</v>
      </c>
      <c r="D2208" s="19" t="str">
        <f>"Q"&amp;ROUNDUP(MONTH(SalesDataTable[[#This Row],[Order Date]])/3,0)</f>
        <v>Q4</v>
      </c>
      <c r="E2208" s="17">
        <f>MONTH(SalesDataTable[[#This Row],[Order Date]])</f>
        <v>10</v>
      </c>
      <c r="F2208" s="19" t="str">
        <f>TEXT(SalesDataTable[[#This Row],[Order Date]],"MMM")</f>
        <v>Oct</v>
      </c>
      <c r="G2208" s="4" t="s">
        <v>6</v>
      </c>
      <c r="H2208" s="4" t="s">
        <v>43</v>
      </c>
      <c r="I2208" s="4" t="s">
        <v>28</v>
      </c>
      <c r="J2208" s="4" t="s">
        <v>13</v>
      </c>
      <c r="K2208" s="4" t="s">
        <v>34</v>
      </c>
      <c r="L2208" s="4" t="s">
        <v>45</v>
      </c>
      <c r="M2208" s="8">
        <v>2</v>
      </c>
      <c r="N2208" s="5">
        <v>51.76</v>
      </c>
      <c r="O2208" s="6">
        <v>0</v>
      </c>
      <c r="P2208" s="5">
        <v>21.64</v>
      </c>
      <c r="Q2208" s="5">
        <f t="shared" si="136"/>
        <v>103.52</v>
      </c>
      <c r="R2208" s="5">
        <f t="shared" si="137"/>
        <v>43.28</v>
      </c>
      <c r="S2208" s="5">
        <f t="shared" si="138"/>
        <v>60.239999999999995</v>
      </c>
      <c r="T2208" s="7">
        <f t="shared" si="139"/>
        <v>0.58191653786707875</v>
      </c>
    </row>
    <row r="2209" spans="1:20" ht="15.6">
      <c r="A2209" s="2">
        <v>4997</v>
      </c>
      <c r="B2209" s="3">
        <v>46322</v>
      </c>
      <c r="C2209" s="17">
        <f>YEAR(SalesDataTable[[#This Row],[Order Date]])</f>
        <v>2026</v>
      </c>
      <c r="D2209" s="19" t="str">
        <f>"Q"&amp;ROUNDUP(MONTH(SalesDataTable[[#This Row],[Order Date]])/3,0)</f>
        <v>Q4</v>
      </c>
      <c r="E2209" s="17">
        <f>MONTH(SalesDataTable[[#This Row],[Order Date]])</f>
        <v>10</v>
      </c>
      <c r="F2209" s="19" t="str">
        <f>TEXT(SalesDataTable[[#This Row],[Order Date]],"MMM")</f>
        <v>Oct</v>
      </c>
      <c r="G2209" s="4" t="s">
        <v>20</v>
      </c>
      <c r="H2209" s="4" t="s">
        <v>31</v>
      </c>
      <c r="I2209" s="4" t="s">
        <v>2</v>
      </c>
      <c r="J2209" s="4" t="s">
        <v>3</v>
      </c>
      <c r="K2209" s="4" t="s">
        <v>23</v>
      </c>
      <c r="L2209" s="4" t="s">
        <v>29</v>
      </c>
      <c r="M2209" s="8">
        <v>3</v>
      </c>
      <c r="N2209" s="5">
        <v>194.09</v>
      </c>
      <c r="O2209" s="6">
        <v>0.1</v>
      </c>
      <c r="P2209" s="5">
        <v>105.84</v>
      </c>
      <c r="Q2209" s="5">
        <f t="shared" si="136"/>
        <v>524.04300000000001</v>
      </c>
      <c r="R2209" s="5">
        <f t="shared" si="137"/>
        <v>317.52</v>
      </c>
      <c r="S2209" s="5">
        <f t="shared" si="138"/>
        <v>206.52300000000002</v>
      </c>
      <c r="T2209" s="7">
        <f t="shared" si="139"/>
        <v>0.39409552269565667</v>
      </c>
    </row>
    <row r="2210" spans="1:20" ht="15.6">
      <c r="A2210" s="2">
        <v>1238</v>
      </c>
      <c r="B2210" s="3">
        <v>46323</v>
      </c>
      <c r="C2210" s="17">
        <f>YEAR(SalesDataTable[[#This Row],[Order Date]])</f>
        <v>2026</v>
      </c>
      <c r="D2210" s="19" t="str">
        <f>"Q"&amp;ROUNDUP(MONTH(SalesDataTable[[#This Row],[Order Date]])/3,0)</f>
        <v>Q4</v>
      </c>
      <c r="E2210" s="17">
        <f>MONTH(SalesDataTable[[#This Row],[Order Date]])</f>
        <v>10</v>
      </c>
      <c r="F2210" s="19" t="str">
        <f>TEXT(SalesDataTable[[#This Row],[Order Date]],"MMM")</f>
        <v>Oct</v>
      </c>
      <c r="G2210" s="4" t="s">
        <v>6</v>
      </c>
      <c r="H2210" s="4" t="s">
        <v>43</v>
      </c>
      <c r="I2210" s="4" t="s">
        <v>2</v>
      </c>
      <c r="J2210" s="4" t="s">
        <v>3</v>
      </c>
      <c r="K2210" s="4" t="s">
        <v>23</v>
      </c>
      <c r="L2210" s="4" t="s">
        <v>51</v>
      </c>
      <c r="M2210" s="8">
        <v>1</v>
      </c>
      <c r="N2210" s="5">
        <v>125.39</v>
      </c>
      <c r="O2210" s="6">
        <v>0.05</v>
      </c>
      <c r="P2210" s="5">
        <v>61.19</v>
      </c>
      <c r="Q2210" s="5">
        <f t="shared" si="136"/>
        <v>119.12049999999999</v>
      </c>
      <c r="R2210" s="5">
        <f t="shared" si="137"/>
        <v>61.19</v>
      </c>
      <c r="S2210" s="5">
        <f t="shared" si="138"/>
        <v>57.930499999999995</v>
      </c>
      <c r="T2210" s="7">
        <f t="shared" si="139"/>
        <v>0.48631847582909743</v>
      </c>
    </row>
    <row r="2211" spans="1:20" ht="15.6">
      <c r="A2211" s="2">
        <v>2622</v>
      </c>
      <c r="B2211" s="3">
        <v>46323</v>
      </c>
      <c r="C2211" s="17">
        <f>YEAR(SalesDataTable[[#This Row],[Order Date]])</f>
        <v>2026</v>
      </c>
      <c r="D2211" s="19" t="str">
        <f>"Q"&amp;ROUNDUP(MONTH(SalesDataTable[[#This Row],[Order Date]])/3,0)</f>
        <v>Q4</v>
      </c>
      <c r="E2211" s="17">
        <f>MONTH(SalesDataTable[[#This Row],[Order Date]])</f>
        <v>10</v>
      </c>
      <c r="F2211" s="19" t="str">
        <f>TEXT(SalesDataTable[[#This Row],[Order Date]],"MMM")</f>
        <v>Oct</v>
      </c>
      <c r="G2211" s="4" t="s">
        <v>0</v>
      </c>
      <c r="H2211" s="4" t="s">
        <v>50</v>
      </c>
      <c r="I2211" s="4" t="s">
        <v>28</v>
      </c>
      <c r="J2211" s="4" t="s">
        <v>13</v>
      </c>
      <c r="K2211" s="4" t="s">
        <v>23</v>
      </c>
      <c r="L2211" s="4" t="s">
        <v>40</v>
      </c>
      <c r="M2211" s="8">
        <v>3</v>
      </c>
      <c r="N2211" s="5">
        <v>83.73</v>
      </c>
      <c r="O2211" s="6">
        <v>0.15</v>
      </c>
      <c r="P2211" s="5">
        <v>39.43</v>
      </c>
      <c r="Q2211" s="5">
        <f t="shared" si="136"/>
        <v>213.51149999999998</v>
      </c>
      <c r="R2211" s="5">
        <f t="shared" si="137"/>
        <v>118.28999999999999</v>
      </c>
      <c r="S2211" s="5">
        <f t="shared" si="138"/>
        <v>95.221499999999992</v>
      </c>
      <c r="T2211" s="7">
        <f t="shared" si="139"/>
        <v>0.44597831966896395</v>
      </c>
    </row>
    <row r="2212" spans="1:20" ht="15.6">
      <c r="A2212" s="2">
        <v>3106</v>
      </c>
      <c r="B2212" s="3">
        <v>46323</v>
      </c>
      <c r="C2212" s="17">
        <f>YEAR(SalesDataTable[[#This Row],[Order Date]])</f>
        <v>2026</v>
      </c>
      <c r="D2212" s="19" t="str">
        <f>"Q"&amp;ROUNDUP(MONTH(SalesDataTable[[#This Row],[Order Date]])/3,0)</f>
        <v>Q4</v>
      </c>
      <c r="E2212" s="17">
        <f>MONTH(SalesDataTable[[#This Row],[Order Date]])</f>
        <v>10</v>
      </c>
      <c r="F2212" s="19" t="str">
        <f>TEXT(SalesDataTable[[#This Row],[Order Date]],"MMM")</f>
        <v>Oct</v>
      </c>
      <c r="G2212" s="4" t="s">
        <v>20</v>
      </c>
      <c r="H2212" s="4" t="s">
        <v>33</v>
      </c>
      <c r="I2212" s="4" t="s">
        <v>28</v>
      </c>
      <c r="J2212" s="4" t="s">
        <v>16</v>
      </c>
      <c r="K2212" s="4" t="s">
        <v>34</v>
      </c>
      <c r="L2212" s="4" t="s">
        <v>42</v>
      </c>
      <c r="M2212" s="8">
        <v>3</v>
      </c>
      <c r="N2212" s="5">
        <v>36.99</v>
      </c>
      <c r="O2212" s="6">
        <v>0.05</v>
      </c>
      <c r="P2212" s="5">
        <v>14.14</v>
      </c>
      <c r="Q2212" s="5">
        <f t="shared" si="136"/>
        <v>105.42149999999999</v>
      </c>
      <c r="R2212" s="5">
        <f t="shared" si="137"/>
        <v>42.42</v>
      </c>
      <c r="S2212" s="5">
        <f t="shared" si="138"/>
        <v>63.001499999999993</v>
      </c>
      <c r="T2212" s="7">
        <f t="shared" si="139"/>
        <v>0.59761528720422297</v>
      </c>
    </row>
    <row r="2213" spans="1:20" ht="15.6">
      <c r="A2213" s="2">
        <v>3274</v>
      </c>
      <c r="B2213" s="3">
        <v>46323</v>
      </c>
      <c r="C2213" s="17">
        <f>YEAR(SalesDataTable[[#This Row],[Order Date]])</f>
        <v>2026</v>
      </c>
      <c r="D2213" s="19" t="str">
        <f>"Q"&amp;ROUNDUP(MONTH(SalesDataTable[[#This Row],[Order Date]])/3,0)</f>
        <v>Q4</v>
      </c>
      <c r="E2213" s="17">
        <f>MONTH(SalesDataTable[[#This Row],[Order Date]])</f>
        <v>10</v>
      </c>
      <c r="F2213" s="19" t="str">
        <f>TEXT(SalesDataTable[[#This Row],[Order Date]],"MMM")</f>
        <v>Oct</v>
      </c>
      <c r="G2213" s="4" t="s">
        <v>20</v>
      </c>
      <c r="H2213" s="4" t="s">
        <v>31</v>
      </c>
      <c r="I2213" s="4" t="s">
        <v>28</v>
      </c>
      <c r="J2213" s="4" t="s">
        <v>13</v>
      </c>
      <c r="K2213" s="4" t="s">
        <v>34</v>
      </c>
      <c r="L2213" s="4" t="s">
        <v>35</v>
      </c>
      <c r="M2213" s="8">
        <v>1</v>
      </c>
      <c r="N2213" s="5">
        <v>39.42</v>
      </c>
      <c r="O2213" s="6">
        <v>0</v>
      </c>
      <c r="P2213" s="5">
        <v>14.58</v>
      </c>
      <c r="Q2213" s="5">
        <f t="shared" si="136"/>
        <v>39.42</v>
      </c>
      <c r="R2213" s="5">
        <f t="shared" si="137"/>
        <v>14.58</v>
      </c>
      <c r="S2213" s="5">
        <f t="shared" si="138"/>
        <v>24.840000000000003</v>
      </c>
      <c r="T2213" s="7">
        <f t="shared" si="139"/>
        <v>0.63013698630136994</v>
      </c>
    </row>
    <row r="2214" spans="1:20" ht="15.6">
      <c r="A2214" s="2">
        <v>3542</v>
      </c>
      <c r="B2214" s="3">
        <v>46323</v>
      </c>
      <c r="C2214" s="17">
        <f>YEAR(SalesDataTable[[#This Row],[Order Date]])</f>
        <v>2026</v>
      </c>
      <c r="D2214" s="19" t="str">
        <f>"Q"&amp;ROUNDUP(MONTH(SalesDataTable[[#This Row],[Order Date]])/3,0)</f>
        <v>Q4</v>
      </c>
      <c r="E2214" s="17">
        <f>MONTH(SalesDataTable[[#This Row],[Order Date]])</f>
        <v>10</v>
      </c>
      <c r="F2214" s="19" t="str">
        <f>TEXT(SalesDataTable[[#This Row],[Order Date]],"MMM")</f>
        <v>Oct</v>
      </c>
      <c r="G2214" s="4" t="s">
        <v>20</v>
      </c>
      <c r="H2214" s="4" t="s">
        <v>21</v>
      </c>
      <c r="I2214" s="4" t="s">
        <v>2</v>
      </c>
      <c r="J2214" s="4" t="s">
        <v>13</v>
      </c>
      <c r="K2214" s="4" t="s">
        <v>4</v>
      </c>
      <c r="L2214" s="4" t="s">
        <v>22</v>
      </c>
      <c r="M2214" s="8">
        <v>2</v>
      </c>
      <c r="N2214" s="5">
        <v>50.66</v>
      </c>
      <c r="O2214" s="6">
        <v>0</v>
      </c>
      <c r="P2214" s="5">
        <v>22.02</v>
      </c>
      <c r="Q2214" s="5">
        <f t="shared" si="136"/>
        <v>101.32</v>
      </c>
      <c r="R2214" s="5">
        <f t="shared" si="137"/>
        <v>44.04</v>
      </c>
      <c r="S2214" s="5">
        <f t="shared" si="138"/>
        <v>57.279999999999994</v>
      </c>
      <c r="T2214" s="7">
        <f t="shared" si="139"/>
        <v>0.56533754441373862</v>
      </c>
    </row>
    <row r="2215" spans="1:20" ht="15.6">
      <c r="A2215" s="2">
        <v>3704</v>
      </c>
      <c r="B2215" s="3">
        <v>46323</v>
      </c>
      <c r="C2215" s="17">
        <f>YEAR(SalesDataTable[[#This Row],[Order Date]])</f>
        <v>2026</v>
      </c>
      <c r="D2215" s="19" t="str">
        <f>"Q"&amp;ROUNDUP(MONTH(SalesDataTable[[#This Row],[Order Date]])/3,0)</f>
        <v>Q4</v>
      </c>
      <c r="E2215" s="17">
        <f>MONTH(SalesDataTable[[#This Row],[Order Date]])</f>
        <v>10</v>
      </c>
      <c r="F2215" s="19" t="str">
        <f>TEXT(SalesDataTable[[#This Row],[Order Date]],"MMM")</f>
        <v>Oct</v>
      </c>
      <c r="G2215" s="4" t="s">
        <v>6</v>
      </c>
      <c r="H2215" s="4" t="s">
        <v>43</v>
      </c>
      <c r="I2215" s="4" t="s">
        <v>2</v>
      </c>
      <c r="J2215" s="4" t="s">
        <v>3</v>
      </c>
      <c r="K2215" s="4" t="s">
        <v>9</v>
      </c>
      <c r="L2215" s="4" t="s">
        <v>46</v>
      </c>
      <c r="M2215" s="8">
        <v>4</v>
      </c>
      <c r="N2215" s="5">
        <v>71.959999999999994</v>
      </c>
      <c r="O2215" s="6">
        <v>0.1</v>
      </c>
      <c r="P2215" s="5">
        <v>31.51</v>
      </c>
      <c r="Q2215" s="5">
        <f t="shared" si="136"/>
        <v>259.05599999999998</v>
      </c>
      <c r="R2215" s="5">
        <f t="shared" si="137"/>
        <v>126.04</v>
      </c>
      <c r="S2215" s="5">
        <f t="shared" si="138"/>
        <v>133.01599999999996</v>
      </c>
      <c r="T2215" s="7">
        <f t="shared" si="139"/>
        <v>0.51346427027360864</v>
      </c>
    </row>
    <row r="2216" spans="1:20" ht="15.6">
      <c r="A2216" s="2">
        <v>4699</v>
      </c>
      <c r="B2216" s="3">
        <v>46323</v>
      </c>
      <c r="C2216" s="17">
        <f>YEAR(SalesDataTable[[#This Row],[Order Date]])</f>
        <v>2026</v>
      </c>
      <c r="D2216" s="19" t="str">
        <f>"Q"&amp;ROUNDUP(MONTH(SalesDataTable[[#This Row],[Order Date]])/3,0)</f>
        <v>Q4</v>
      </c>
      <c r="E2216" s="17">
        <f>MONTH(SalesDataTable[[#This Row],[Order Date]])</f>
        <v>10</v>
      </c>
      <c r="F2216" s="19" t="str">
        <f>TEXT(SalesDataTable[[#This Row],[Order Date]],"MMM")</f>
        <v>Oct</v>
      </c>
      <c r="G2216" s="4" t="s">
        <v>11</v>
      </c>
      <c r="H2216" s="4" t="s">
        <v>25</v>
      </c>
      <c r="I2216" s="4" t="s">
        <v>19</v>
      </c>
      <c r="J2216" s="4" t="s">
        <v>3</v>
      </c>
      <c r="K2216" s="4" t="s">
        <v>4</v>
      </c>
      <c r="L2216" s="4" t="s">
        <v>22</v>
      </c>
      <c r="M2216" s="8">
        <v>1</v>
      </c>
      <c r="N2216" s="5">
        <v>49.72</v>
      </c>
      <c r="O2216" s="6">
        <v>0.05</v>
      </c>
      <c r="P2216" s="5">
        <v>22.5</v>
      </c>
      <c r="Q2216" s="5">
        <f t="shared" si="136"/>
        <v>47.233999999999995</v>
      </c>
      <c r="R2216" s="5">
        <f t="shared" si="137"/>
        <v>22.5</v>
      </c>
      <c r="S2216" s="5">
        <f t="shared" si="138"/>
        <v>24.733999999999995</v>
      </c>
      <c r="T2216" s="7">
        <f t="shared" si="139"/>
        <v>0.52364821950290041</v>
      </c>
    </row>
    <row r="2217" spans="1:20" ht="15.6">
      <c r="A2217" s="2">
        <v>1226</v>
      </c>
      <c r="B2217" s="3">
        <v>46324</v>
      </c>
      <c r="C2217" s="17">
        <f>YEAR(SalesDataTable[[#This Row],[Order Date]])</f>
        <v>2026</v>
      </c>
      <c r="D2217" s="19" t="str">
        <f>"Q"&amp;ROUNDUP(MONTH(SalesDataTable[[#This Row],[Order Date]])/3,0)</f>
        <v>Q4</v>
      </c>
      <c r="E2217" s="17">
        <f>MONTH(SalesDataTable[[#This Row],[Order Date]])</f>
        <v>10</v>
      </c>
      <c r="F2217" s="19" t="str">
        <f>TEXT(SalesDataTable[[#This Row],[Order Date]],"MMM")</f>
        <v>Oct</v>
      </c>
      <c r="G2217" s="4" t="s">
        <v>0</v>
      </c>
      <c r="H2217" s="4" t="s">
        <v>1</v>
      </c>
      <c r="I2217" s="4" t="s">
        <v>28</v>
      </c>
      <c r="J2217" s="4" t="s">
        <v>3</v>
      </c>
      <c r="K2217" s="4" t="s">
        <v>14</v>
      </c>
      <c r="L2217" s="4" t="s">
        <v>15</v>
      </c>
      <c r="M2217" s="8">
        <v>1</v>
      </c>
      <c r="N2217" s="5">
        <v>36.58</v>
      </c>
      <c r="O2217" s="6">
        <v>0</v>
      </c>
      <c r="P2217" s="5">
        <v>13.5</v>
      </c>
      <c r="Q2217" s="5">
        <f t="shared" si="136"/>
        <v>36.58</v>
      </c>
      <c r="R2217" s="5">
        <f t="shared" si="137"/>
        <v>13.5</v>
      </c>
      <c r="S2217" s="5">
        <f t="shared" si="138"/>
        <v>23.08</v>
      </c>
      <c r="T2217" s="7">
        <f t="shared" si="139"/>
        <v>0.63094587206123565</v>
      </c>
    </row>
    <row r="2218" spans="1:20" ht="15.6">
      <c r="A2218" s="2">
        <v>1245</v>
      </c>
      <c r="B2218" s="3">
        <v>46324</v>
      </c>
      <c r="C2218" s="17">
        <f>YEAR(SalesDataTable[[#This Row],[Order Date]])</f>
        <v>2026</v>
      </c>
      <c r="D2218" s="19" t="str">
        <f>"Q"&amp;ROUNDUP(MONTH(SalesDataTable[[#This Row],[Order Date]])/3,0)</f>
        <v>Q4</v>
      </c>
      <c r="E2218" s="17">
        <f>MONTH(SalesDataTable[[#This Row],[Order Date]])</f>
        <v>10</v>
      </c>
      <c r="F2218" s="19" t="str">
        <f>TEXT(SalesDataTable[[#This Row],[Order Date]],"MMM")</f>
        <v>Oct</v>
      </c>
      <c r="G2218" s="4" t="s">
        <v>6</v>
      </c>
      <c r="H2218" s="4" t="s">
        <v>27</v>
      </c>
      <c r="I2218" s="4" t="s">
        <v>28</v>
      </c>
      <c r="J2218" s="4" t="s">
        <v>3</v>
      </c>
      <c r="K2218" s="4" t="s">
        <v>34</v>
      </c>
      <c r="L2218" s="4" t="s">
        <v>35</v>
      </c>
      <c r="M2218" s="8">
        <v>2</v>
      </c>
      <c r="N2218" s="5">
        <v>41.06</v>
      </c>
      <c r="O2218" s="6">
        <v>0.05</v>
      </c>
      <c r="P2218" s="5">
        <v>15.07</v>
      </c>
      <c r="Q2218" s="5">
        <f t="shared" si="136"/>
        <v>78.013999999999996</v>
      </c>
      <c r="R2218" s="5">
        <f t="shared" si="137"/>
        <v>30.14</v>
      </c>
      <c r="S2218" s="5">
        <f t="shared" si="138"/>
        <v>47.873999999999995</v>
      </c>
      <c r="T2218" s="7">
        <f t="shared" si="139"/>
        <v>0.6136590868305688</v>
      </c>
    </row>
    <row r="2219" spans="1:20" ht="15.6">
      <c r="A2219" s="2">
        <v>1477</v>
      </c>
      <c r="B2219" s="3">
        <v>46324</v>
      </c>
      <c r="C2219" s="17">
        <f>YEAR(SalesDataTable[[#This Row],[Order Date]])</f>
        <v>2026</v>
      </c>
      <c r="D2219" s="19" t="str">
        <f>"Q"&amp;ROUNDUP(MONTH(SalesDataTable[[#This Row],[Order Date]])/3,0)</f>
        <v>Q4</v>
      </c>
      <c r="E2219" s="17">
        <f>MONTH(SalesDataTable[[#This Row],[Order Date]])</f>
        <v>10</v>
      </c>
      <c r="F2219" s="19" t="str">
        <f>TEXT(SalesDataTable[[#This Row],[Order Date]],"MMM")</f>
        <v>Oct</v>
      </c>
      <c r="G2219" s="4" t="s">
        <v>6</v>
      </c>
      <c r="H2219" s="4" t="s">
        <v>49</v>
      </c>
      <c r="I2219" s="4" t="s">
        <v>28</v>
      </c>
      <c r="J2219" s="4" t="s">
        <v>3</v>
      </c>
      <c r="K2219" s="4" t="s">
        <v>23</v>
      </c>
      <c r="L2219" s="4" t="s">
        <v>51</v>
      </c>
      <c r="M2219" s="8">
        <v>1</v>
      </c>
      <c r="N2219" s="5">
        <v>121.78</v>
      </c>
      <c r="O2219" s="6">
        <v>0.15</v>
      </c>
      <c r="P2219" s="5">
        <v>61.55</v>
      </c>
      <c r="Q2219" s="5">
        <f t="shared" si="136"/>
        <v>103.51300000000001</v>
      </c>
      <c r="R2219" s="5">
        <f t="shared" si="137"/>
        <v>61.55</v>
      </c>
      <c r="S2219" s="5">
        <f t="shared" si="138"/>
        <v>41.963000000000008</v>
      </c>
      <c r="T2219" s="7">
        <f t="shared" si="139"/>
        <v>0.40538869513974096</v>
      </c>
    </row>
    <row r="2220" spans="1:20" ht="15.6">
      <c r="A2220" s="2">
        <v>1575</v>
      </c>
      <c r="B2220" s="3">
        <v>46324</v>
      </c>
      <c r="C2220" s="17">
        <f>YEAR(SalesDataTable[[#This Row],[Order Date]])</f>
        <v>2026</v>
      </c>
      <c r="D2220" s="19" t="str">
        <f>"Q"&amp;ROUNDUP(MONTH(SalesDataTable[[#This Row],[Order Date]])/3,0)</f>
        <v>Q4</v>
      </c>
      <c r="E2220" s="17">
        <f>MONTH(SalesDataTable[[#This Row],[Order Date]])</f>
        <v>10</v>
      </c>
      <c r="F2220" s="19" t="str">
        <f>TEXT(SalesDataTable[[#This Row],[Order Date]],"MMM")</f>
        <v>Oct</v>
      </c>
      <c r="G2220" s="4" t="s">
        <v>20</v>
      </c>
      <c r="H2220" s="4" t="s">
        <v>31</v>
      </c>
      <c r="I2220" s="4" t="s">
        <v>8</v>
      </c>
      <c r="J2220" s="4" t="s">
        <v>3</v>
      </c>
      <c r="K2220" s="4" t="s">
        <v>14</v>
      </c>
      <c r="L2220" s="4" t="s">
        <v>44</v>
      </c>
      <c r="M2220" s="8">
        <v>5</v>
      </c>
      <c r="N2220" s="5">
        <v>130.68</v>
      </c>
      <c r="O2220" s="6">
        <v>0.2</v>
      </c>
      <c r="P2220" s="5">
        <v>67.209999999999994</v>
      </c>
      <c r="Q2220" s="5">
        <f t="shared" si="136"/>
        <v>522.72000000000014</v>
      </c>
      <c r="R2220" s="5">
        <f t="shared" si="137"/>
        <v>336.04999999999995</v>
      </c>
      <c r="S2220" s="5">
        <f t="shared" si="138"/>
        <v>186.67000000000019</v>
      </c>
      <c r="T2220" s="7">
        <f t="shared" si="139"/>
        <v>0.35711279461279488</v>
      </c>
    </row>
    <row r="2221" spans="1:20" ht="15.6">
      <c r="A2221" s="2">
        <v>2830</v>
      </c>
      <c r="B2221" s="3">
        <v>46324</v>
      </c>
      <c r="C2221" s="17">
        <f>YEAR(SalesDataTable[[#This Row],[Order Date]])</f>
        <v>2026</v>
      </c>
      <c r="D2221" s="19" t="str">
        <f>"Q"&amp;ROUNDUP(MONTH(SalesDataTable[[#This Row],[Order Date]])/3,0)</f>
        <v>Q4</v>
      </c>
      <c r="E2221" s="17">
        <f>MONTH(SalesDataTable[[#This Row],[Order Date]])</f>
        <v>10</v>
      </c>
      <c r="F2221" s="19" t="str">
        <f>TEXT(SalesDataTable[[#This Row],[Order Date]],"MMM")</f>
        <v>Oct</v>
      </c>
      <c r="G2221" s="4" t="s">
        <v>11</v>
      </c>
      <c r="H2221" s="4" t="s">
        <v>12</v>
      </c>
      <c r="I2221" s="4" t="s">
        <v>2</v>
      </c>
      <c r="J2221" s="4" t="s">
        <v>13</v>
      </c>
      <c r="K2221" s="4" t="s">
        <v>14</v>
      </c>
      <c r="L2221" s="4" t="s">
        <v>48</v>
      </c>
      <c r="M2221" s="8">
        <v>1</v>
      </c>
      <c r="N2221" s="5">
        <v>161.94999999999999</v>
      </c>
      <c r="O2221" s="6">
        <v>0</v>
      </c>
      <c r="P2221" s="5">
        <v>86.61</v>
      </c>
      <c r="Q2221" s="5">
        <f t="shared" si="136"/>
        <v>161.94999999999999</v>
      </c>
      <c r="R2221" s="5">
        <f t="shared" si="137"/>
        <v>86.61</v>
      </c>
      <c r="S2221" s="5">
        <f t="shared" si="138"/>
        <v>75.339999999999989</v>
      </c>
      <c r="T2221" s="7">
        <f t="shared" si="139"/>
        <v>0.46520531028095086</v>
      </c>
    </row>
    <row r="2222" spans="1:20" ht="15.6">
      <c r="A2222" s="2">
        <v>2884</v>
      </c>
      <c r="B2222" s="3">
        <v>46324</v>
      </c>
      <c r="C2222" s="17">
        <f>YEAR(SalesDataTable[[#This Row],[Order Date]])</f>
        <v>2026</v>
      </c>
      <c r="D2222" s="19" t="str">
        <f>"Q"&amp;ROUNDUP(MONTH(SalesDataTable[[#This Row],[Order Date]])/3,0)</f>
        <v>Q4</v>
      </c>
      <c r="E2222" s="17">
        <f>MONTH(SalesDataTable[[#This Row],[Order Date]])</f>
        <v>10</v>
      </c>
      <c r="F2222" s="19" t="str">
        <f>TEXT(SalesDataTable[[#This Row],[Order Date]],"MMM")</f>
        <v>Oct</v>
      </c>
      <c r="G2222" s="4" t="s">
        <v>0</v>
      </c>
      <c r="H2222" s="4" t="s">
        <v>50</v>
      </c>
      <c r="I2222" s="4" t="s">
        <v>19</v>
      </c>
      <c r="J2222" s="4" t="s">
        <v>3</v>
      </c>
      <c r="K2222" s="4" t="s">
        <v>4</v>
      </c>
      <c r="L2222" s="4" t="s">
        <v>5</v>
      </c>
      <c r="M2222" s="8">
        <v>2</v>
      </c>
      <c r="N2222" s="5">
        <v>83.6</v>
      </c>
      <c r="O2222" s="6">
        <v>0</v>
      </c>
      <c r="P2222" s="5">
        <v>43.01</v>
      </c>
      <c r="Q2222" s="5">
        <f t="shared" si="136"/>
        <v>167.2</v>
      </c>
      <c r="R2222" s="5">
        <f t="shared" si="137"/>
        <v>86.02</v>
      </c>
      <c r="S2222" s="5">
        <f t="shared" si="138"/>
        <v>81.179999999999993</v>
      </c>
      <c r="T2222" s="7">
        <f t="shared" si="139"/>
        <v>0.48552631578947369</v>
      </c>
    </row>
    <row r="2223" spans="1:20" ht="15.6">
      <c r="A2223" s="2">
        <v>3093</v>
      </c>
      <c r="B2223" s="3">
        <v>46324</v>
      </c>
      <c r="C2223" s="17">
        <f>YEAR(SalesDataTable[[#This Row],[Order Date]])</f>
        <v>2026</v>
      </c>
      <c r="D2223" s="19" t="str">
        <f>"Q"&amp;ROUNDUP(MONTH(SalesDataTable[[#This Row],[Order Date]])/3,0)</f>
        <v>Q4</v>
      </c>
      <c r="E2223" s="17">
        <f>MONTH(SalesDataTable[[#This Row],[Order Date]])</f>
        <v>10</v>
      </c>
      <c r="F2223" s="19" t="str">
        <f>TEXT(SalesDataTable[[#This Row],[Order Date]],"MMM")</f>
        <v>Oct</v>
      </c>
      <c r="G2223" s="4" t="s">
        <v>20</v>
      </c>
      <c r="H2223" s="4" t="s">
        <v>21</v>
      </c>
      <c r="I2223" s="4" t="s">
        <v>8</v>
      </c>
      <c r="J2223" s="4" t="s">
        <v>16</v>
      </c>
      <c r="K2223" s="4" t="s">
        <v>23</v>
      </c>
      <c r="L2223" s="4" t="s">
        <v>29</v>
      </c>
      <c r="M2223" s="8">
        <v>3</v>
      </c>
      <c r="N2223" s="5">
        <v>194.19</v>
      </c>
      <c r="O2223" s="6">
        <v>0.15</v>
      </c>
      <c r="P2223" s="5">
        <v>104.22</v>
      </c>
      <c r="Q2223" s="5">
        <f t="shared" si="136"/>
        <v>495.18449999999996</v>
      </c>
      <c r="R2223" s="5">
        <f t="shared" si="137"/>
        <v>312.65999999999997</v>
      </c>
      <c r="S2223" s="5">
        <f t="shared" si="138"/>
        <v>182.52449999999999</v>
      </c>
      <c r="T2223" s="7">
        <f t="shared" si="139"/>
        <v>0.36859897674503139</v>
      </c>
    </row>
    <row r="2224" spans="1:20" ht="15.6">
      <c r="A2224" s="2">
        <v>3613</v>
      </c>
      <c r="B2224" s="3">
        <v>46324</v>
      </c>
      <c r="C2224" s="17">
        <f>YEAR(SalesDataTable[[#This Row],[Order Date]])</f>
        <v>2026</v>
      </c>
      <c r="D2224" s="19" t="str">
        <f>"Q"&amp;ROUNDUP(MONTH(SalesDataTable[[#This Row],[Order Date]])/3,0)</f>
        <v>Q4</v>
      </c>
      <c r="E2224" s="17">
        <f>MONTH(SalesDataTable[[#This Row],[Order Date]])</f>
        <v>10</v>
      </c>
      <c r="F2224" s="19" t="str">
        <f>TEXT(SalesDataTable[[#This Row],[Order Date]],"MMM")</f>
        <v>Oct</v>
      </c>
      <c r="G2224" s="4" t="s">
        <v>6</v>
      </c>
      <c r="H2224" s="4" t="s">
        <v>43</v>
      </c>
      <c r="I2224" s="4" t="s">
        <v>2</v>
      </c>
      <c r="J2224" s="4" t="s">
        <v>3</v>
      </c>
      <c r="K2224" s="4" t="s">
        <v>14</v>
      </c>
      <c r="L2224" s="4" t="s">
        <v>48</v>
      </c>
      <c r="M2224" s="8">
        <v>3</v>
      </c>
      <c r="N2224" s="5">
        <v>167.41</v>
      </c>
      <c r="O2224" s="6">
        <v>0</v>
      </c>
      <c r="P2224" s="5">
        <v>85.33</v>
      </c>
      <c r="Q2224" s="5">
        <f t="shared" si="136"/>
        <v>502.23</v>
      </c>
      <c r="R2224" s="5">
        <f t="shared" si="137"/>
        <v>255.99</v>
      </c>
      <c r="S2224" s="5">
        <f t="shared" si="138"/>
        <v>246.24</v>
      </c>
      <c r="T2224" s="7">
        <f t="shared" si="139"/>
        <v>0.49029329191804549</v>
      </c>
    </row>
    <row r="2225" spans="1:20" ht="15.6">
      <c r="A2225" s="2">
        <v>4496</v>
      </c>
      <c r="B2225" s="3">
        <v>46324</v>
      </c>
      <c r="C2225" s="17">
        <f>YEAR(SalesDataTable[[#This Row],[Order Date]])</f>
        <v>2026</v>
      </c>
      <c r="D2225" s="19" t="str">
        <f>"Q"&amp;ROUNDUP(MONTH(SalesDataTable[[#This Row],[Order Date]])/3,0)</f>
        <v>Q4</v>
      </c>
      <c r="E2225" s="17">
        <f>MONTH(SalesDataTable[[#This Row],[Order Date]])</f>
        <v>10</v>
      </c>
      <c r="F2225" s="19" t="str">
        <f>TEXT(SalesDataTable[[#This Row],[Order Date]],"MMM")</f>
        <v>Oct</v>
      </c>
      <c r="G2225" s="4" t="s">
        <v>20</v>
      </c>
      <c r="H2225" s="4" t="s">
        <v>33</v>
      </c>
      <c r="I2225" s="4" t="s">
        <v>2</v>
      </c>
      <c r="J2225" s="4" t="s">
        <v>3</v>
      </c>
      <c r="K2225" s="4" t="s">
        <v>34</v>
      </c>
      <c r="L2225" s="4" t="s">
        <v>35</v>
      </c>
      <c r="M2225" s="8">
        <v>2</v>
      </c>
      <c r="N2225" s="5">
        <v>40.83</v>
      </c>
      <c r="O2225" s="6">
        <v>0.1</v>
      </c>
      <c r="P2225" s="5">
        <v>14.91</v>
      </c>
      <c r="Q2225" s="5">
        <f t="shared" si="136"/>
        <v>73.494</v>
      </c>
      <c r="R2225" s="5">
        <f t="shared" si="137"/>
        <v>29.82</v>
      </c>
      <c r="S2225" s="5">
        <f t="shared" si="138"/>
        <v>43.673999999999999</v>
      </c>
      <c r="T2225" s="7">
        <f t="shared" si="139"/>
        <v>0.59425259204833047</v>
      </c>
    </row>
    <row r="2226" spans="1:20" ht="15.6">
      <c r="A2226" s="2">
        <v>5194</v>
      </c>
      <c r="B2226" s="3">
        <v>46324</v>
      </c>
      <c r="C2226" s="17">
        <f>YEAR(SalesDataTable[[#This Row],[Order Date]])</f>
        <v>2026</v>
      </c>
      <c r="D2226" s="19" t="str">
        <f>"Q"&amp;ROUNDUP(MONTH(SalesDataTable[[#This Row],[Order Date]])/3,0)</f>
        <v>Q4</v>
      </c>
      <c r="E2226" s="17">
        <f>MONTH(SalesDataTable[[#This Row],[Order Date]])</f>
        <v>10</v>
      </c>
      <c r="F2226" s="19" t="str">
        <f>TEXT(SalesDataTable[[#This Row],[Order Date]],"MMM")</f>
        <v>Oct</v>
      </c>
      <c r="G2226" s="4" t="s">
        <v>0</v>
      </c>
      <c r="H2226" s="4" t="s">
        <v>36</v>
      </c>
      <c r="I2226" s="4" t="s">
        <v>8</v>
      </c>
      <c r="J2226" s="4" t="s">
        <v>16</v>
      </c>
      <c r="K2226" s="4" t="s">
        <v>23</v>
      </c>
      <c r="L2226" s="4" t="s">
        <v>40</v>
      </c>
      <c r="M2226" s="8">
        <v>12</v>
      </c>
      <c r="N2226" s="5">
        <v>80.84</v>
      </c>
      <c r="O2226" s="6">
        <v>0.1</v>
      </c>
      <c r="P2226" s="5">
        <v>38.39</v>
      </c>
      <c r="Q2226" s="5">
        <f t="shared" si="136"/>
        <v>873.072</v>
      </c>
      <c r="R2226" s="5">
        <f t="shared" si="137"/>
        <v>460.68</v>
      </c>
      <c r="S2226" s="5">
        <f t="shared" si="138"/>
        <v>412.392</v>
      </c>
      <c r="T2226" s="7">
        <f t="shared" si="139"/>
        <v>0.4723459233602727</v>
      </c>
    </row>
    <row r="2227" spans="1:20" ht="15.6">
      <c r="A2227" s="2">
        <v>339</v>
      </c>
      <c r="B2227" s="3">
        <v>46325</v>
      </c>
      <c r="C2227" s="17">
        <f>YEAR(SalesDataTable[[#This Row],[Order Date]])</f>
        <v>2026</v>
      </c>
      <c r="D2227" s="19" t="str">
        <f>"Q"&amp;ROUNDUP(MONTH(SalesDataTable[[#This Row],[Order Date]])/3,0)</f>
        <v>Q4</v>
      </c>
      <c r="E2227" s="17">
        <f>MONTH(SalesDataTable[[#This Row],[Order Date]])</f>
        <v>10</v>
      </c>
      <c r="F2227" s="19" t="str">
        <f>TEXT(SalesDataTable[[#This Row],[Order Date]],"MMM")</f>
        <v>Oct</v>
      </c>
      <c r="G2227" s="4" t="s">
        <v>20</v>
      </c>
      <c r="H2227" s="4" t="s">
        <v>47</v>
      </c>
      <c r="I2227" s="4" t="s">
        <v>2</v>
      </c>
      <c r="J2227" s="4" t="s">
        <v>3</v>
      </c>
      <c r="K2227" s="4" t="s">
        <v>4</v>
      </c>
      <c r="L2227" s="4" t="s">
        <v>26</v>
      </c>
      <c r="M2227" s="8">
        <v>1</v>
      </c>
      <c r="N2227" s="5">
        <v>39.65</v>
      </c>
      <c r="O2227" s="6">
        <v>0</v>
      </c>
      <c r="P2227" s="5">
        <v>16.38</v>
      </c>
      <c r="Q2227" s="5">
        <f t="shared" si="136"/>
        <v>39.65</v>
      </c>
      <c r="R2227" s="5">
        <f t="shared" si="137"/>
        <v>16.38</v>
      </c>
      <c r="S2227" s="5">
        <f t="shared" si="138"/>
        <v>23.27</v>
      </c>
      <c r="T2227" s="7">
        <f t="shared" si="139"/>
        <v>0.58688524590163937</v>
      </c>
    </row>
    <row r="2228" spans="1:20" ht="15.6">
      <c r="A2228" s="2">
        <v>1199</v>
      </c>
      <c r="B2228" s="3">
        <v>46325</v>
      </c>
      <c r="C2228" s="17">
        <f>YEAR(SalesDataTable[[#This Row],[Order Date]])</f>
        <v>2026</v>
      </c>
      <c r="D2228" s="19" t="str">
        <f>"Q"&amp;ROUNDUP(MONTH(SalesDataTable[[#This Row],[Order Date]])/3,0)</f>
        <v>Q4</v>
      </c>
      <c r="E2228" s="17">
        <f>MONTH(SalesDataTable[[#This Row],[Order Date]])</f>
        <v>10</v>
      </c>
      <c r="F2228" s="19" t="str">
        <f>TEXT(SalesDataTable[[#This Row],[Order Date]],"MMM")</f>
        <v>Oct</v>
      </c>
      <c r="G2228" s="4" t="s">
        <v>6</v>
      </c>
      <c r="H2228" s="4" t="s">
        <v>43</v>
      </c>
      <c r="I2228" s="4" t="s">
        <v>2</v>
      </c>
      <c r="J2228" s="4" t="s">
        <v>13</v>
      </c>
      <c r="K2228" s="4" t="s">
        <v>4</v>
      </c>
      <c r="L2228" s="4" t="s">
        <v>30</v>
      </c>
      <c r="M2228" s="8">
        <v>1</v>
      </c>
      <c r="N2228" s="5">
        <v>102.47</v>
      </c>
      <c r="O2228" s="6">
        <v>0.1</v>
      </c>
      <c r="P2228" s="5">
        <v>49.75</v>
      </c>
      <c r="Q2228" s="5">
        <f t="shared" si="136"/>
        <v>92.222999999999999</v>
      </c>
      <c r="R2228" s="5">
        <f t="shared" si="137"/>
        <v>49.75</v>
      </c>
      <c r="S2228" s="5">
        <f t="shared" si="138"/>
        <v>42.472999999999999</v>
      </c>
      <c r="T2228" s="7">
        <f t="shared" si="139"/>
        <v>0.46054671828068922</v>
      </c>
    </row>
    <row r="2229" spans="1:20" ht="15.6">
      <c r="A2229" s="2">
        <v>1253</v>
      </c>
      <c r="B2229" s="3">
        <v>46325</v>
      </c>
      <c r="C2229" s="17">
        <f>YEAR(SalesDataTable[[#This Row],[Order Date]])</f>
        <v>2026</v>
      </c>
      <c r="D2229" s="19" t="str">
        <f>"Q"&amp;ROUNDUP(MONTH(SalesDataTable[[#This Row],[Order Date]])/3,0)</f>
        <v>Q4</v>
      </c>
      <c r="E2229" s="17">
        <f>MONTH(SalesDataTable[[#This Row],[Order Date]])</f>
        <v>10</v>
      </c>
      <c r="F2229" s="19" t="str">
        <f>TEXT(SalesDataTable[[#This Row],[Order Date]],"MMM")</f>
        <v>Oct</v>
      </c>
      <c r="G2229" s="4" t="s">
        <v>20</v>
      </c>
      <c r="H2229" s="4" t="s">
        <v>47</v>
      </c>
      <c r="I2229" s="4" t="s">
        <v>19</v>
      </c>
      <c r="J2229" s="4" t="s">
        <v>16</v>
      </c>
      <c r="K2229" s="4" t="s">
        <v>34</v>
      </c>
      <c r="L2229" s="4" t="s">
        <v>35</v>
      </c>
      <c r="M2229" s="8">
        <v>2</v>
      </c>
      <c r="N2229" s="5">
        <v>40.43</v>
      </c>
      <c r="O2229" s="6">
        <v>0</v>
      </c>
      <c r="P2229" s="5">
        <v>14.88</v>
      </c>
      <c r="Q2229" s="5">
        <f t="shared" si="136"/>
        <v>80.86</v>
      </c>
      <c r="R2229" s="5">
        <f t="shared" si="137"/>
        <v>29.76</v>
      </c>
      <c r="S2229" s="5">
        <f t="shared" si="138"/>
        <v>51.099999999999994</v>
      </c>
      <c r="T2229" s="7">
        <f t="shared" si="139"/>
        <v>0.63195646796932969</v>
      </c>
    </row>
    <row r="2230" spans="1:20" ht="15.6">
      <c r="A2230" s="2">
        <v>1407</v>
      </c>
      <c r="B2230" s="3">
        <v>46325</v>
      </c>
      <c r="C2230" s="17">
        <f>YEAR(SalesDataTable[[#This Row],[Order Date]])</f>
        <v>2026</v>
      </c>
      <c r="D2230" s="19" t="str">
        <f>"Q"&amp;ROUNDUP(MONTH(SalesDataTable[[#This Row],[Order Date]])/3,0)</f>
        <v>Q4</v>
      </c>
      <c r="E2230" s="17">
        <f>MONTH(SalesDataTable[[#This Row],[Order Date]])</f>
        <v>10</v>
      </c>
      <c r="F2230" s="19" t="str">
        <f>TEXT(SalesDataTable[[#This Row],[Order Date]],"MMM")</f>
        <v>Oct</v>
      </c>
      <c r="G2230" s="4" t="s">
        <v>20</v>
      </c>
      <c r="H2230" s="4" t="s">
        <v>33</v>
      </c>
      <c r="I2230" s="4" t="s">
        <v>19</v>
      </c>
      <c r="J2230" s="4" t="s">
        <v>16</v>
      </c>
      <c r="K2230" s="4" t="s">
        <v>14</v>
      </c>
      <c r="L2230" s="4" t="s">
        <v>15</v>
      </c>
      <c r="M2230" s="8">
        <v>2</v>
      </c>
      <c r="N2230" s="5">
        <v>35.880000000000003</v>
      </c>
      <c r="O2230" s="6">
        <v>0.05</v>
      </c>
      <c r="P2230" s="5">
        <v>13.52</v>
      </c>
      <c r="Q2230" s="5">
        <f t="shared" si="136"/>
        <v>68.171999999999997</v>
      </c>
      <c r="R2230" s="5">
        <f t="shared" si="137"/>
        <v>27.04</v>
      </c>
      <c r="S2230" s="5">
        <f t="shared" si="138"/>
        <v>41.131999999999998</v>
      </c>
      <c r="T2230" s="7">
        <f t="shared" si="139"/>
        <v>0.60335621662852779</v>
      </c>
    </row>
    <row r="2231" spans="1:20" ht="15.6">
      <c r="A2231" s="2">
        <v>2532</v>
      </c>
      <c r="B2231" s="3">
        <v>46325</v>
      </c>
      <c r="C2231" s="17">
        <f>YEAR(SalesDataTable[[#This Row],[Order Date]])</f>
        <v>2026</v>
      </c>
      <c r="D2231" s="19" t="str">
        <f>"Q"&amp;ROUNDUP(MONTH(SalesDataTable[[#This Row],[Order Date]])/3,0)</f>
        <v>Q4</v>
      </c>
      <c r="E2231" s="17">
        <f>MONTH(SalesDataTable[[#This Row],[Order Date]])</f>
        <v>10</v>
      </c>
      <c r="F2231" s="19" t="str">
        <f>TEXT(SalesDataTable[[#This Row],[Order Date]],"MMM")</f>
        <v>Oct</v>
      </c>
      <c r="G2231" s="4" t="s">
        <v>0</v>
      </c>
      <c r="H2231" s="4" t="s">
        <v>50</v>
      </c>
      <c r="I2231" s="4" t="s">
        <v>28</v>
      </c>
      <c r="J2231" s="4" t="s">
        <v>13</v>
      </c>
      <c r="K2231" s="4" t="s">
        <v>4</v>
      </c>
      <c r="L2231" s="4" t="s">
        <v>5</v>
      </c>
      <c r="M2231" s="8">
        <v>1</v>
      </c>
      <c r="N2231" s="5">
        <v>80.400000000000006</v>
      </c>
      <c r="O2231" s="6">
        <v>0</v>
      </c>
      <c r="P2231" s="5">
        <v>43.34</v>
      </c>
      <c r="Q2231" s="5">
        <f t="shared" si="136"/>
        <v>80.400000000000006</v>
      </c>
      <c r="R2231" s="5">
        <f t="shared" si="137"/>
        <v>43.34</v>
      </c>
      <c r="S2231" s="5">
        <f t="shared" si="138"/>
        <v>37.06</v>
      </c>
      <c r="T2231" s="7">
        <f t="shared" si="139"/>
        <v>0.46094527363184079</v>
      </c>
    </row>
    <row r="2232" spans="1:20" ht="15.6">
      <c r="A2232" s="2">
        <v>307</v>
      </c>
      <c r="B2232" s="3">
        <v>46326</v>
      </c>
      <c r="C2232" s="17">
        <f>YEAR(SalesDataTable[[#This Row],[Order Date]])</f>
        <v>2026</v>
      </c>
      <c r="D2232" s="19" t="str">
        <f>"Q"&amp;ROUNDUP(MONTH(SalesDataTable[[#This Row],[Order Date]])/3,0)</f>
        <v>Q4</v>
      </c>
      <c r="E2232" s="17">
        <f>MONTH(SalesDataTable[[#This Row],[Order Date]])</f>
        <v>10</v>
      </c>
      <c r="F2232" s="19" t="str">
        <f>TEXT(SalesDataTable[[#This Row],[Order Date]],"MMM")</f>
        <v>Oct</v>
      </c>
      <c r="G2232" s="4" t="s">
        <v>20</v>
      </c>
      <c r="H2232" s="4" t="s">
        <v>33</v>
      </c>
      <c r="I2232" s="4" t="s">
        <v>2</v>
      </c>
      <c r="J2232" s="4" t="s">
        <v>3</v>
      </c>
      <c r="K2232" s="4" t="s">
        <v>34</v>
      </c>
      <c r="L2232" s="4" t="s">
        <v>42</v>
      </c>
      <c r="M2232" s="8">
        <v>1</v>
      </c>
      <c r="N2232" s="5">
        <v>37.08</v>
      </c>
      <c r="O2232" s="6">
        <v>0</v>
      </c>
      <c r="P2232" s="5">
        <v>13.62</v>
      </c>
      <c r="Q2232" s="5">
        <f t="shared" si="136"/>
        <v>37.08</v>
      </c>
      <c r="R2232" s="5">
        <f t="shared" si="137"/>
        <v>13.62</v>
      </c>
      <c r="S2232" s="5">
        <f t="shared" si="138"/>
        <v>23.46</v>
      </c>
      <c r="T2232" s="7">
        <f t="shared" si="139"/>
        <v>0.63268608414239491</v>
      </c>
    </row>
    <row r="2233" spans="1:20" ht="15.6">
      <c r="A2233" s="2">
        <v>3257</v>
      </c>
      <c r="B2233" s="3">
        <v>46326</v>
      </c>
      <c r="C2233" s="17">
        <f>YEAR(SalesDataTable[[#This Row],[Order Date]])</f>
        <v>2026</v>
      </c>
      <c r="D2233" s="19" t="str">
        <f>"Q"&amp;ROUNDUP(MONTH(SalesDataTable[[#This Row],[Order Date]])/3,0)</f>
        <v>Q4</v>
      </c>
      <c r="E2233" s="17">
        <f>MONTH(SalesDataTable[[#This Row],[Order Date]])</f>
        <v>10</v>
      </c>
      <c r="F2233" s="19" t="str">
        <f>TEXT(SalesDataTable[[#This Row],[Order Date]],"MMM")</f>
        <v>Oct</v>
      </c>
      <c r="G2233" s="4" t="s">
        <v>20</v>
      </c>
      <c r="H2233" s="4" t="s">
        <v>21</v>
      </c>
      <c r="I2233" s="4" t="s">
        <v>19</v>
      </c>
      <c r="J2233" s="4" t="s">
        <v>13</v>
      </c>
      <c r="K2233" s="4" t="s">
        <v>14</v>
      </c>
      <c r="L2233" s="4" t="s">
        <v>48</v>
      </c>
      <c r="M2233" s="8">
        <v>6</v>
      </c>
      <c r="N2233" s="5">
        <v>165.92</v>
      </c>
      <c r="O2233" s="6">
        <v>0</v>
      </c>
      <c r="P2233" s="5">
        <v>87.55</v>
      </c>
      <c r="Q2233" s="5">
        <f t="shared" si="136"/>
        <v>995.52</v>
      </c>
      <c r="R2233" s="5">
        <f t="shared" si="137"/>
        <v>525.29999999999995</v>
      </c>
      <c r="S2233" s="5">
        <f t="shared" si="138"/>
        <v>470.22</v>
      </c>
      <c r="T2233" s="7">
        <f t="shared" si="139"/>
        <v>0.4723360655737705</v>
      </c>
    </row>
    <row r="2234" spans="1:20" ht="15.6">
      <c r="A2234" s="2">
        <v>3739</v>
      </c>
      <c r="B2234" s="3">
        <v>46326</v>
      </c>
      <c r="C2234" s="17">
        <f>YEAR(SalesDataTable[[#This Row],[Order Date]])</f>
        <v>2026</v>
      </c>
      <c r="D2234" s="19" t="str">
        <f>"Q"&amp;ROUNDUP(MONTH(SalesDataTable[[#This Row],[Order Date]])/3,0)</f>
        <v>Q4</v>
      </c>
      <c r="E2234" s="17">
        <f>MONTH(SalesDataTable[[#This Row],[Order Date]])</f>
        <v>10</v>
      </c>
      <c r="F2234" s="19" t="str">
        <f>TEXT(SalesDataTable[[#This Row],[Order Date]],"MMM")</f>
        <v>Oct</v>
      </c>
      <c r="G2234" s="4" t="s">
        <v>6</v>
      </c>
      <c r="H2234" s="4" t="s">
        <v>43</v>
      </c>
      <c r="I2234" s="4" t="s">
        <v>28</v>
      </c>
      <c r="J2234" s="4" t="s">
        <v>13</v>
      </c>
      <c r="K2234" s="4" t="s">
        <v>14</v>
      </c>
      <c r="L2234" s="4" t="s">
        <v>44</v>
      </c>
      <c r="M2234" s="8">
        <v>1</v>
      </c>
      <c r="N2234" s="5">
        <v>135.19</v>
      </c>
      <c r="O2234" s="6">
        <v>0</v>
      </c>
      <c r="P2234" s="5">
        <v>68.319999999999993</v>
      </c>
      <c r="Q2234" s="5">
        <f t="shared" si="136"/>
        <v>135.19</v>
      </c>
      <c r="R2234" s="5">
        <f t="shared" si="137"/>
        <v>68.319999999999993</v>
      </c>
      <c r="S2234" s="5">
        <f t="shared" si="138"/>
        <v>66.87</v>
      </c>
      <c r="T2234" s="7">
        <f t="shared" si="139"/>
        <v>0.49463717730601381</v>
      </c>
    </row>
    <row r="2235" spans="1:20" ht="15.6">
      <c r="A2235" s="2">
        <v>77</v>
      </c>
      <c r="B2235" s="3">
        <v>46327</v>
      </c>
      <c r="C2235" s="17">
        <f>YEAR(SalesDataTable[[#This Row],[Order Date]])</f>
        <v>2026</v>
      </c>
      <c r="D2235" s="19" t="str">
        <f>"Q"&amp;ROUNDUP(MONTH(SalesDataTable[[#This Row],[Order Date]])/3,0)</f>
        <v>Q4</v>
      </c>
      <c r="E2235" s="17">
        <f>MONTH(SalesDataTable[[#This Row],[Order Date]])</f>
        <v>11</v>
      </c>
      <c r="F2235" s="19" t="str">
        <f>TEXT(SalesDataTable[[#This Row],[Order Date]],"MMM")</f>
        <v>Nov</v>
      </c>
      <c r="G2235" s="4" t="s">
        <v>6</v>
      </c>
      <c r="H2235" s="4" t="s">
        <v>41</v>
      </c>
      <c r="I2235" s="4" t="s">
        <v>2</v>
      </c>
      <c r="J2235" s="4" t="s">
        <v>13</v>
      </c>
      <c r="K2235" s="4" t="s">
        <v>14</v>
      </c>
      <c r="L2235" s="4" t="s">
        <v>44</v>
      </c>
      <c r="M2235" s="8">
        <v>2</v>
      </c>
      <c r="N2235" s="5">
        <v>133.96</v>
      </c>
      <c r="O2235" s="6">
        <v>0.1</v>
      </c>
      <c r="P2235" s="5">
        <v>65.44</v>
      </c>
      <c r="Q2235" s="5">
        <f t="shared" si="136"/>
        <v>241.12800000000001</v>
      </c>
      <c r="R2235" s="5">
        <f t="shared" si="137"/>
        <v>130.88</v>
      </c>
      <c r="S2235" s="5">
        <f t="shared" si="138"/>
        <v>110.24800000000002</v>
      </c>
      <c r="T2235" s="7">
        <f t="shared" si="139"/>
        <v>0.4572177432732823</v>
      </c>
    </row>
    <row r="2236" spans="1:20" ht="15.6">
      <c r="A2236" s="2">
        <v>461</v>
      </c>
      <c r="B2236" s="3">
        <v>46327</v>
      </c>
      <c r="C2236" s="17">
        <f>YEAR(SalesDataTable[[#This Row],[Order Date]])</f>
        <v>2026</v>
      </c>
      <c r="D2236" s="19" t="str">
        <f>"Q"&amp;ROUNDUP(MONTH(SalesDataTable[[#This Row],[Order Date]])/3,0)</f>
        <v>Q4</v>
      </c>
      <c r="E2236" s="17">
        <f>MONTH(SalesDataTable[[#This Row],[Order Date]])</f>
        <v>11</v>
      </c>
      <c r="F2236" s="19" t="str">
        <f>TEXT(SalesDataTable[[#This Row],[Order Date]],"MMM")</f>
        <v>Nov</v>
      </c>
      <c r="G2236" s="4" t="s">
        <v>6</v>
      </c>
      <c r="H2236" s="4" t="s">
        <v>41</v>
      </c>
      <c r="I2236" s="4" t="s">
        <v>28</v>
      </c>
      <c r="J2236" s="4" t="s">
        <v>16</v>
      </c>
      <c r="K2236" s="4" t="s">
        <v>4</v>
      </c>
      <c r="L2236" s="4" t="s">
        <v>22</v>
      </c>
      <c r="M2236" s="8">
        <v>3</v>
      </c>
      <c r="N2236" s="5">
        <v>51.67</v>
      </c>
      <c r="O2236" s="6">
        <v>0.05</v>
      </c>
      <c r="P2236" s="5">
        <v>22.8</v>
      </c>
      <c r="Q2236" s="5">
        <f t="shared" si="136"/>
        <v>147.25949999999997</v>
      </c>
      <c r="R2236" s="5">
        <f t="shared" si="137"/>
        <v>68.400000000000006</v>
      </c>
      <c r="S2236" s="5">
        <f t="shared" si="138"/>
        <v>78.859499999999969</v>
      </c>
      <c r="T2236" s="7">
        <f t="shared" si="139"/>
        <v>0.53551383781691497</v>
      </c>
    </row>
    <row r="2237" spans="1:20" ht="15.6">
      <c r="A2237" s="2">
        <v>732</v>
      </c>
      <c r="B2237" s="3">
        <v>46327</v>
      </c>
      <c r="C2237" s="17">
        <f>YEAR(SalesDataTable[[#This Row],[Order Date]])</f>
        <v>2026</v>
      </c>
      <c r="D2237" s="19" t="str">
        <f>"Q"&amp;ROUNDUP(MONTH(SalesDataTable[[#This Row],[Order Date]])/3,0)</f>
        <v>Q4</v>
      </c>
      <c r="E2237" s="17">
        <f>MONTH(SalesDataTable[[#This Row],[Order Date]])</f>
        <v>11</v>
      </c>
      <c r="F2237" s="19" t="str">
        <f>TEXT(SalesDataTable[[#This Row],[Order Date]],"MMM")</f>
        <v>Nov</v>
      </c>
      <c r="G2237" s="4" t="s">
        <v>6</v>
      </c>
      <c r="H2237" s="4" t="s">
        <v>7</v>
      </c>
      <c r="I2237" s="4" t="s">
        <v>28</v>
      </c>
      <c r="J2237" s="4" t="s">
        <v>3</v>
      </c>
      <c r="K2237" s="4" t="s">
        <v>9</v>
      </c>
      <c r="L2237" s="4" t="s">
        <v>37</v>
      </c>
      <c r="M2237" s="8">
        <v>1</v>
      </c>
      <c r="N2237" s="5">
        <v>150.46</v>
      </c>
      <c r="O2237" s="6">
        <v>0.15</v>
      </c>
      <c r="P2237" s="5">
        <v>78.39</v>
      </c>
      <c r="Q2237" s="5">
        <f t="shared" si="136"/>
        <v>127.89100000000001</v>
      </c>
      <c r="R2237" s="5">
        <f t="shared" si="137"/>
        <v>78.39</v>
      </c>
      <c r="S2237" s="5">
        <f t="shared" si="138"/>
        <v>49.501000000000005</v>
      </c>
      <c r="T2237" s="7">
        <f t="shared" si="139"/>
        <v>0.38705616501552104</v>
      </c>
    </row>
    <row r="2238" spans="1:20" ht="15.6">
      <c r="A2238" s="2">
        <v>919</v>
      </c>
      <c r="B2238" s="3">
        <v>46327</v>
      </c>
      <c r="C2238" s="17">
        <f>YEAR(SalesDataTable[[#This Row],[Order Date]])</f>
        <v>2026</v>
      </c>
      <c r="D2238" s="19" t="str">
        <f>"Q"&amp;ROUNDUP(MONTH(SalesDataTable[[#This Row],[Order Date]])/3,0)</f>
        <v>Q4</v>
      </c>
      <c r="E2238" s="17">
        <f>MONTH(SalesDataTable[[#This Row],[Order Date]])</f>
        <v>11</v>
      </c>
      <c r="F2238" s="19" t="str">
        <f>TEXT(SalesDataTable[[#This Row],[Order Date]],"MMM")</f>
        <v>Nov</v>
      </c>
      <c r="G2238" s="4" t="s">
        <v>20</v>
      </c>
      <c r="H2238" s="4" t="s">
        <v>47</v>
      </c>
      <c r="I2238" s="4" t="s">
        <v>2</v>
      </c>
      <c r="J2238" s="4" t="s">
        <v>13</v>
      </c>
      <c r="K2238" s="4" t="s">
        <v>4</v>
      </c>
      <c r="L2238" s="4" t="s">
        <v>30</v>
      </c>
      <c r="M2238" s="8">
        <v>1</v>
      </c>
      <c r="N2238" s="5">
        <v>103.53</v>
      </c>
      <c r="O2238" s="6">
        <v>0.1</v>
      </c>
      <c r="P2238" s="5">
        <v>51.75</v>
      </c>
      <c r="Q2238" s="5">
        <f t="shared" si="136"/>
        <v>93.177000000000007</v>
      </c>
      <c r="R2238" s="5">
        <f t="shared" si="137"/>
        <v>51.75</v>
      </c>
      <c r="S2238" s="5">
        <f t="shared" si="138"/>
        <v>41.427000000000007</v>
      </c>
      <c r="T2238" s="7">
        <f t="shared" si="139"/>
        <v>0.4446054283782479</v>
      </c>
    </row>
    <row r="2239" spans="1:20" ht="15.6">
      <c r="A2239" s="2">
        <v>949</v>
      </c>
      <c r="B2239" s="3">
        <v>46327</v>
      </c>
      <c r="C2239" s="17">
        <f>YEAR(SalesDataTable[[#This Row],[Order Date]])</f>
        <v>2026</v>
      </c>
      <c r="D2239" s="19" t="str">
        <f>"Q"&amp;ROUNDUP(MONTH(SalesDataTable[[#This Row],[Order Date]])/3,0)</f>
        <v>Q4</v>
      </c>
      <c r="E2239" s="17">
        <f>MONTH(SalesDataTable[[#This Row],[Order Date]])</f>
        <v>11</v>
      </c>
      <c r="F2239" s="19" t="str">
        <f>TEXT(SalesDataTable[[#This Row],[Order Date]],"MMM")</f>
        <v>Nov</v>
      </c>
      <c r="G2239" s="4" t="s">
        <v>11</v>
      </c>
      <c r="H2239" s="4" t="s">
        <v>12</v>
      </c>
      <c r="I2239" s="4" t="s">
        <v>2</v>
      </c>
      <c r="J2239" s="4" t="s">
        <v>3</v>
      </c>
      <c r="K2239" s="4" t="s">
        <v>4</v>
      </c>
      <c r="L2239" s="4" t="s">
        <v>30</v>
      </c>
      <c r="M2239" s="8">
        <v>4</v>
      </c>
      <c r="N2239" s="5">
        <v>103.33</v>
      </c>
      <c r="O2239" s="6">
        <v>0</v>
      </c>
      <c r="P2239" s="5">
        <v>49.15</v>
      </c>
      <c r="Q2239" s="5">
        <f t="shared" si="136"/>
        <v>413.32</v>
      </c>
      <c r="R2239" s="5">
        <f t="shared" si="137"/>
        <v>196.6</v>
      </c>
      <c r="S2239" s="5">
        <f t="shared" si="138"/>
        <v>216.72</v>
      </c>
      <c r="T2239" s="7">
        <f t="shared" si="139"/>
        <v>0.5243394948224136</v>
      </c>
    </row>
    <row r="2240" spans="1:20" ht="15.6">
      <c r="A2240" s="2">
        <v>1185</v>
      </c>
      <c r="B2240" s="3">
        <v>46327</v>
      </c>
      <c r="C2240" s="17">
        <f>YEAR(SalesDataTable[[#This Row],[Order Date]])</f>
        <v>2026</v>
      </c>
      <c r="D2240" s="19" t="str">
        <f>"Q"&amp;ROUNDUP(MONTH(SalesDataTable[[#This Row],[Order Date]])/3,0)</f>
        <v>Q4</v>
      </c>
      <c r="E2240" s="17">
        <f>MONTH(SalesDataTable[[#This Row],[Order Date]])</f>
        <v>11</v>
      </c>
      <c r="F2240" s="19" t="str">
        <f>TEXT(SalesDataTable[[#This Row],[Order Date]],"MMM")</f>
        <v>Nov</v>
      </c>
      <c r="G2240" s="4" t="s">
        <v>20</v>
      </c>
      <c r="H2240" s="4" t="s">
        <v>33</v>
      </c>
      <c r="I2240" s="4" t="s">
        <v>8</v>
      </c>
      <c r="J2240" s="4" t="s">
        <v>16</v>
      </c>
      <c r="K2240" s="4" t="s">
        <v>14</v>
      </c>
      <c r="L2240" s="4" t="s">
        <v>15</v>
      </c>
      <c r="M2240" s="8">
        <v>5</v>
      </c>
      <c r="N2240" s="5">
        <v>37.08</v>
      </c>
      <c r="O2240" s="6">
        <v>0.15</v>
      </c>
      <c r="P2240" s="5">
        <v>13.27</v>
      </c>
      <c r="Q2240" s="5">
        <f t="shared" si="136"/>
        <v>157.58999999999997</v>
      </c>
      <c r="R2240" s="5">
        <f t="shared" si="137"/>
        <v>66.349999999999994</v>
      </c>
      <c r="S2240" s="5">
        <f t="shared" si="138"/>
        <v>91.239999999999981</v>
      </c>
      <c r="T2240" s="7">
        <f t="shared" si="139"/>
        <v>0.57897074687480166</v>
      </c>
    </row>
    <row r="2241" spans="1:20" ht="15.6">
      <c r="A2241" s="2">
        <v>1248</v>
      </c>
      <c r="B2241" s="3">
        <v>46327</v>
      </c>
      <c r="C2241" s="17">
        <f>YEAR(SalesDataTable[[#This Row],[Order Date]])</f>
        <v>2026</v>
      </c>
      <c r="D2241" s="19" t="str">
        <f>"Q"&amp;ROUNDUP(MONTH(SalesDataTable[[#This Row],[Order Date]])/3,0)</f>
        <v>Q4</v>
      </c>
      <c r="E2241" s="17">
        <f>MONTH(SalesDataTable[[#This Row],[Order Date]])</f>
        <v>11</v>
      </c>
      <c r="F2241" s="19" t="str">
        <f>TEXT(SalesDataTable[[#This Row],[Order Date]],"MMM")</f>
        <v>Nov</v>
      </c>
      <c r="G2241" s="4" t="s">
        <v>0</v>
      </c>
      <c r="H2241" s="4" t="s">
        <v>1</v>
      </c>
      <c r="I2241" s="4" t="s">
        <v>8</v>
      </c>
      <c r="J2241" s="4" t="s">
        <v>16</v>
      </c>
      <c r="K2241" s="4" t="s">
        <v>14</v>
      </c>
      <c r="L2241" s="4" t="s">
        <v>44</v>
      </c>
      <c r="M2241" s="8">
        <v>5</v>
      </c>
      <c r="N2241" s="5">
        <v>132.33000000000001</v>
      </c>
      <c r="O2241" s="6">
        <v>0.2</v>
      </c>
      <c r="P2241" s="5">
        <v>65.2</v>
      </c>
      <c r="Q2241" s="5">
        <f t="shared" si="136"/>
        <v>529.32000000000005</v>
      </c>
      <c r="R2241" s="5">
        <f t="shared" si="137"/>
        <v>326</v>
      </c>
      <c r="S2241" s="5">
        <f t="shared" si="138"/>
        <v>203.32000000000005</v>
      </c>
      <c r="T2241" s="7">
        <f t="shared" si="139"/>
        <v>0.3841154689034989</v>
      </c>
    </row>
    <row r="2242" spans="1:20" ht="15.6">
      <c r="A2242" s="2">
        <v>2129</v>
      </c>
      <c r="B2242" s="3">
        <v>46327</v>
      </c>
      <c r="C2242" s="17">
        <f>YEAR(SalesDataTable[[#This Row],[Order Date]])</f>
        <v>2026</v>
      </c>
      <c r="D2242" s="19" t="str">
        <f>"Q"&amp;ROUNDUP(MONTH(SalesDataTable[[#This Row],[Order Date]])/3,0)</f>
        <v>Q4</v>
      </c>
      <c r="E2242" s="17">
        <f>MONTH(SalesDataTable[[#This Row],[Order Date]])</f>
        <v>11</v>
      </c>
      <c r="F2242" s="19" t="str">
        <f>TEXT(SalesDataTable[[#This Row],[Order Date]],"MMM")</f>
        <v>Nov</v>
      </c>
      <c r="G2242" s="4" t="s">
        <v>20</v>
      </c>
      <c r="H2242" s="4" t="s">
        <v>47</v>
      </c>
      <c r="I2242" s="4" t="s">
        <v>19</v>
      </c>
      <c r="J2242" s="4" t="s">
        <v>13</v>
      </c>
      <c r="K2242" s="4" t="s">
        <v>4</v>
      </c>
      <c r="L2242" s="4" t="s">
        <v>22</v>
      </c>
      <c r="M2242" s="8">
        <v>2</v>
      </c>
      <c r="N2242" s="5">
        <v>50.43</v>
      </c>
      <c r="O2242" s="6">
        <v>0</v>
      </c>
      <c r="P2242" s="5">
        <v>22.54</v>
      </c>
      <c r="Q2242" s="5">
        <f t="shared" ref="Q2242:Q2305" si="140">M2242*N2242*(1-O2242)</f>
        <v>100.86</v>
      </c>
      <c r="R2242" s="5">
        <f t="shared" ref="R2242:R2305" si="141">M2242*P2242</f>
        <v>45.08</v>
      </c>
      <c r="S2242" s="5">
        <f t="shared" ref="S2242:S2305" si="142">Q2242-R2242</f>
        <v>55.78</v>
      </c>
      <c r="T2242" s="7">
        <f t="shared" ref="T2242:T2305" si="143">IFERROR(S2242/Q2242,0)</f>
        <v>0.55304382312115807</v>
      </c>
    </row>
    <row r="2243" spans="1:20" ht="15.6">
      <c r="A2243" s="2">
        <v>2850</v>
      </c>
      <c r="B2243" s="3">
        <v>46327</v>
      </c>
      <c r="C2243" s="17">
        <f>YEAR(SalesDataTable[[#This Row],[Order Date]])</f>
        <v>2026</v>
      </c>
      <c r="D2243" s="19" t="str">
        <f>"Q"&amp;ROUNDUP(MONTH(SalesDataTable[[#This Row],[Order Date]])/3,0)</f>
        <v>Q4</v>
      </c>
      <c r="E2243" s="17">
        <f>MONTH(SalesDataTable[[#This Row],[Order Date]])</f>
        <v>11</v>
      </c>
      <c r="F2243" s="19" t="str">
        <f>TEXT(SalesDataTable[[#This Row],[Order Date]],"MMM")</f>
        <v>Nov</v>
      </c>
      <c r="G2243" s="4" t="s">
        <v>11</v>
      </c>
      <c r="H2243" s="4" t="s">
        <v>12</v>
      </c>
      <c r="I2243" s="4" t="s">
        <v>8</v>
      </c>
      <c r="J2243" s="4" t="s">
        <v>3</v>
      </c>
      <c r="K2243" s="4" t="s">
        <v>34</v>
      </c>
      <c r="L2243" s="4" t="s">
        <v>45</v>
      </c>
      <c r="M2243" s="8">
        <v>3</v>
      </c>
      <c r="N2243" s="5">
        <v>50.05</v>
      </c>
      <c r="O2243" s="6">
        <v>0.15</v>
      </c>
      <c r="P2243" s="5">
        <v>22.36</v>
      </c>
      <c r="Q2243" s="5">
        <f t="shared" si="140"/>
        <v>127.62749999999998</v>
      </c>
      <c r="R2243" s="5">
        <f t="shared" si="141"/>
        <v>67.08</v>
      </c>
      <c r="S2243" s="5">
        <f t="shared" si="142"/>
        <v>60.547499999999985</v>
      </c>
      <c r="T2243" s="7">
        <f t="shared" si="143"/>
        <v>0.47440794499618022</v>
      </c>
    </row>
    <row r="2244" spans="1:20" ht="15.6">
      <c r="A2244" s="2">
        <v>3477</v>
      </c>
      <c r="B2244" s="3">
        <v>46327</v>
      </c>
      <c r="C2244" s="17">
        <f>YEAR(SalesDataTable[[#This Row],[Order Date]])</f>
        <v>2026</v>
      </c>
      <c r="D2244" s="19" t="str">
        <f>"Q"&amp;ROUNDUP(MONTH(SalesDataTable[[#This Row],[Order Date]])/3,0)</f>
        <v>Q4</v>
      </c>
      <c r="E2244" s="17">
        <f>MONTH(SalesDataTable[[#This Row],[Order Date]])</f>
        <v>11</v>
      </c>
      <c r="F2244" s="19" t="str">
        <f>TEXT(SalesDataTable[[#This Row],[Order Date]],"MMM")</f>
        <v>Nov</v>
      </c>
      <c r="G2244" s="4" t="s">
        <v>20</v>
      </c>
      <c r="H2244" s="4" t="s">
        <v>47</v>
      </c>
      <c r="I2244" s="4" t="s">
        <v>2</v>
      </c>
      <c r="J2244" s="4" t="s">
        <v>3</v>
      </c>
      <c r="K2244" s="4" t="s">
        <v>23</v>
      </c>
      <c r="L2244" s="4" t="s">
        <v>29</v>
      </c>
      <c r="M2244" s="8">
        <v>1</v>
      </c>
      <c r="N2244" s="5">
        <v>197.14</v>
      </c>
      <c r="O2244" s="6">
        <v>0.05</v>
      </c>
      <c r="P2244" s="5">
        <v>102.87</v>
      </c>
      <c r="Q2244" s="5">
        <f t="shared" si="140"/>
        <v>187.28299999999999</v>
      </c>
      <c r="R2244" s="5">
        <f t="shared" si="141"/>
        <v>102.87</v>
      </c>
      <c r="S2244" s="5">
        <f t="shared" si="142"/>
        <v>84.412999999999982</v>
      </c>
      <c r="T2244" s="7">
        <f t="shared" si="143"/>
        <v>0.45072430492890431</v>
      </c>
    </row>
    <row r="2245" spans="1:20" ht="15.6">
      <c r="A2245" s="2">
        <v>4673</v>
      </c>
      <c r="B2245" s="3">
        <v>46327</v>
      </c>
      <c r="C2245" s="17">
        <f>YEAR(SalesDataTable[[#This Row],[Order Date]])</f>
        <v>2026</v>
      </c>
      <c r="D2245" s="19" t="str">
        <f>"Q"&amp;ROUNDUP(MONTH(SalesDataTable[[#This Row],[Order Date]])/3,0)</f>
        <v>Q4</v>
      </c>
      <c r="E2245" s="17">
        <f>MONTH(SalesDataTable[[#This Row],[Order Date]])</f>
        <v>11</v>
      </c>
      <c r="F2245" s="19" t="str">
        <f>TEXT(SalesDataTable[[#This Row],[Order Date]],"MMM")</f>
        <v>Nov</v>
      </c>
      <c r="G2245" s="4" t="s">
        <v>0</v>
      </c>
      <c r="H2245" s="4" t="s">
        <v>1</v>
      </c>
      <c r="I2245" s="4" t="s">
        <v>8</v>
      </c>
      <c r="J2245" s="4" t="s">
        <v>16</v>
      </c>
      <c r="K2245" s="4" t="s">
        <v>9</v>
      </c>
      <c r="L2245" s="4" t="s">
        <v>46</v>
      </c>
      <c r="M2245" s="8">
        <v>5</v>
      </c>
      <c r="N2245" s="5">
        <v>72.13</v>
      </c>
      <c r="O2245" s="6">
        <v>0.1</v>
      </c>
      <c r="P2245" s="5">
        <v>31.41</v>
      </c>
      <c r="Q2245" s="5">
        <f t="shared" si="140"/>
        <v>324.58499999999998</v>
      </c>
      <c r="R2245" s="5">
        <f t="shared" si="141"/>
        <v>157.05000000000001</v>
      </c>
      <c r="S2245" s="5">
        <f t="shared" si="142"/>
        <v>167.53499999999997</v>
      </c>
      <c r="T2245" s="7">
        <f t="shared" si="143"/>
        <v>0.51615139331762094</v>
      </c>
    </row>
    <row r="2246" spans="1:20" ht="15.6">
      <c r="A2246" s="2">
        <v>4679</v>
      </c>
      <c r="B2246" s="3">
        <v>46327</v>
      </c>
      <c r="C2246" s="17">
        <f>YEAR(SalesDataTable[[#This Row],[Order Date]])</f>
        <v>2026</v>
      </c>
      <c r="D2246" s="19" t="str">
        <f>"Q"&amp;ROUNDUP(MONTH(SalesDataTable[[#This Row],[Order Date]])/3,0)</f>
        <v>Q4</v>
      </c>
      <c r="E2246" s="17">
        <f>MONTH(SalesDataTable[[#This Row],[Order Date]])</f>
        <v>11</v>
      </c>
      <c r="F2246" s="19" t="str">
        <f>TEXT(SalesDataTable[[#This Row],[Order Date]],"MMM")</f>
        <v>Nov</v>
      </c>
      <c r="G2246" s="4" t="s">
        <v>6</v>
      </c>
      <c r="H2246" s="4" t="s">
        <v>43</v>
      </c>
      <c r="I2246" s="4" t="s">
        <v>8</v>
      </c>
      <c r="J2246" s="4" t="s">
        <v>3</v>
      </c>
      <c r="K2246" s="4" t="s">
        <v>23</v>
      </c>
      <c r="L2246" s="4" t="s">
        <v>24</v>
      </c>
      <c r="M2246" s="8">
        <v>8</v>
      </c>
      <c r="N2246" s="5">
        <v>341.51</v>
      </c>
      <c r="O2246" s="6">
        <v>0.1</v>
      </c>
      <c r="P2246" s="5">
        <v>200.1</v>
      </c>
      <c r="Q2246" s="5">
        <f t="shared" si="140"/>
        <v>2458.8719999999998</v>
      </c>
      <c r="R2246" s="5">
        <f t="shared" si="141"/>
        <v>1600.8</v>
      </c>
      <c r="S2246" s="5">
        <f t="shared" si="142"/>
        <v>858.07199999999989</v>
      </c>
      <c r="T2246" s="7">
        <f t="shared" si="143"/>
        <v>0.34896977150498276</v>
      </c>
    </row>
    <row r="2247" spans="1:20" ht="15.6">
      <c r="A2247" s="2">
        <v>4809</v>
      </c>
      <c r="B2247" s="3">
        <v>46327</v>
      </c>
      <c r="C2247" s="17">
        <f>YEAR(SalesDataTable[[#This Row],[Order Date]])</f>
        <v>2026</v>
      </c>
      <c r="D2247" s="19" t="str">
        <f>"Q"&amp;ROUNDUP(MONTH(SalesDataTable[[#This Row],[Order Date]])/3,0)</f>
        <v>Q4</v>
      </c>
      <c r="E2247" s="17">
        <f>MONTH(SalesDataTable[[#This Row],[Order Date]])</f>
        <v>11</v>
      </c>
      <c r="F2247" s="19" t="str">
        <f>TEXT(SalesDataTable[[#This Row],[Order Date]],"MMM")</f>
        <v>Nov</v>
      </c>
      <c r="G2247" s="4" t="s">
        <v>6</v>
      </c>
      <c r="H2247" s="4" t="s">
        <v>41</v>
      </c>
      <c r="I2247" s="4" t="s">
        <v>2</v>
      </c>
      <c r="J2247" s="4" t="s">
        <v>13</v>
      </c>
      <c r="K2247" s="4" t="s">
        <v>14</v>
      </c>
      <c r="L2247" s="4" t="s">
        <v>15</v>
      </c>
      <c r="M2247" s="8">
        <v>1</v>
      </c>
      <c r="N2247" s="5">
        <v>36.47</v>
      </c>
      <c r="O2247" s="6">
        <v>0.05</v>
      </c>
      <c r="P2247" s="5">
        <v>13.88</v>
      </c>
      <c r="Q2247" s="5">
        <f t="shared" si="140"/>
        <v>34.646499999999996</v>
      </c>
      <c r="R2247" s="5">
        <f t="shared" si="141"/>
        <v>13.88</v>
      </c>
      <c r="S2247" s="5">
        <f t="shared" si="142"/>
        <v>20.766499999999994</v>
      </c>
      <c r="T2247" s="7">
        <f t="shared" si="143"/>
        <v>0.59938233299178834</v>
      </c>
    </row>
    <row r="2248" spans="1:20" ht="15.6">
      <c r="A2248" s="2">
        <v>4849</v>
      </c>
      <c r="B2248" s="3">
        <v>46327</v>
      </c>
      <c r="C2248" s="17">
        <f>YEAR(SalesDataTable[[#This Row],[Order Date]])</f>
        <v>2026</v>
      </c>
      <c r="D2248" s="19" t="str">
        <f>"Q"&amp;ROUNDUP(MONTH(SalesDataTable[[#This Row],[Order Date]])/3,0)</f>
        <v>Q4</v>
      </c>
      <c r="E2248" s="17">
        <f>MONTH(SalesDataTable[[#This Row],[Order Date]])</f>
        <v>11</v>
      </c>
      <c r="F2248" s="19" t="str">
        <f>TEXT(SalesDataTable[[#This Row],[Order Date]],"MMM")</f>
        <v>Nov</v>
      </c>
      <c r="G2248" s="4" t="s">
        <v>0</v>
      </c>
      <c r="H2248" s="4" t="s">
        <v>1</v>
      </c>
      <c r="I2248" s="4" t="s">
        <v>2</v>
      </c>
      <c r="J2248" s="4" t="s">
        <v>13</v>
      </c>
      <c r="K2248" s="4" t="s">
        <v>14</v>
      </c>
      <c r="L2248" s="4" t="s">
        <v>15</v>
      </c>
      <c r="M2248" s="8">
        <v>4</v>
      </c>
      <c r="N2248" s="5">
        <v>35.69</v>
      </c>
      <c r="O2248" s="6">
        <v>0.15</v>
      </c>
      <c r="P2248" s="5">
        <v>13.52</v>
      </c>
      <c r="Q2248" s="5">
        <f t="shared" si="140"/>
        <v>121.34599999999999</v>
      </c>
      <c r="R2248" s="5">
        <f t="shared" si="141"/>
        <v>54.08</v>
      </c>
      <c r="S2248" s="5">
        <f t="shared" si="142"/>
        <v>67.265999999999991</v>
      </c>
      <c r="T2248" s="7">
        <f t="shared" si="143"/>
        <v>0.55433224004087478</v>
      </c>
    </row>
    <row r="2249" spans="1:20" ht="15.6">
      <c r="A2249" s="2">
        <v>436</v>
      </c>
      <c r="B2249" s="3">
        <v>46328</v>
      </c>
      <c r="C2249" s="17">
        <f>YEAR(SalesDataTable[[#This Row],[Order Date]])</f>
        <v>2026</v>
      </c>
      <c r="D2249" s="19" t="str">
        <f>"Q"&amp;ROUNDUP(MONTH(SalesDataTable[[#This Row],[Order Date]])/3,0)</f>
        <v>Q4</v>
      </c>
      <c r="E2249" s="17">
        <f>MONTH(SalesDataTable[[#This Row],[Order Date]])</f>
        <v>11</v>
      </c>
      <c r="F2249" s="19" t="str">
        <f>TEXT(SalesDataTable[[#This Row],[Order Date]],"MMM")</f>
        <v>Nov</v>
      </c>
      <c r="G2249" s="4" t="s">
        <v>11</v>
      </c>
      <c r="H2249" s="4" t="s">
        <v>39</v>
      </c>
      <c r="I2249" s="4" t="s">
        <v>2</v>
      </c>
      <c r="J2249" s="4" t="s">
        <v>13</v>
      </c>
      <c r="K2249" s="4" t="s">
        <v>14</v>
      </c>
      <c r="L2249" s="4" t="s">
        <v>15</v>
      </c>
      <c r="M2249" s="8">
        <v>2</v>
      </c>
      <c r="N2249" s="5">
        <v>35.340000000000003</v>
      </c>
      <c r="O2249" s="6">
        <v>0.1</v>
      </c>
      <c r="P2249" s="5">
        <v>13.82</v>
      </c>
      <c r="Q2249" s="5">
        <f t="shared" si="140"/>
        <v>63.612000000000009</v>
      </c>
      <c r="R2249" s="5">
        <f t="shared" si="141"/>
        <v>27.64</v>
      </c>
      <c r="S2249" s="5">
        <f t="shared" si="142"/>
        <v>35.972000000000008</v>
      </c>
      <c r="T2249" s="7">
        <f t="shared" si="143"/>
        <v>0.56549078790165386</v>
      </c>
    </row>
    <row r="2250" spans="1:20" ht="15.6">
      <c r="A2250" s="2">
        <v>879</v>
      </c>
      <c r="B2250" s="3">
        <v>46328</v>
      </c>
      <c r="C2250" s="17">
        <f>YEAR(SalesDataTable[[#This Row],[Order Date]])</f>
        <v>2026</v>
      </c>
      <c r="D2250" s="19" t="str">
        <f>"Q"&amp;ROUNDUP(MONTH(SalesDataTable[[#This Row],[Order Date]])/3,0)</f>
        <v>Q4</v>
      </c>
      <c r="E2250" s="17">
        <f>MONTH(SalesDataTable[[#This Row],[Order Date]])</f>
        <v>11</v>
      </c>
      <c r="F2250" s="19" t="str">
        <f>TEXT(SalesDataTable[[#This Row],[Order Date]],"MMM")</f>
        <v>Nov</v>
      </c>
      <c r="G2250" s="4" t="s">
        <v>11</v>
      </c>
      <c r="H2250" s="4" t="s">
        <v>39</v>
      </c>
      <c r="I2250" s="4" t="s">
        <v>2</v>
      </c>
      <c r="J2250" s="4" t="s">
        <v>13</v>
      </c>
      <c r="K2250" s="4" t="s">
        <v>14</v>
      </c>
      <c r="L2250" s="4" t="s">
        <v>32</v>
      </c>
      <c r="M2250" s="8">
        <v>4</v>
      </c>
      <c r="N2250" s="5">
        <v>46.8</v>
      </c>
      <c r="O2250" s="6">
        <v>0.05</v>
      </c>
      <c r="P2250" s="5">
        <v>18.52</v>
      </c>
      <c r="Q2250" s="5">
        <f t="shared" si="140"/>
        <v>177.83999999999997</v>
      </c>
      <c r="R2250" s="5">
        <f t="shared" si="141"/>
        <v>74.08</v>
      </c>
      <c r="S2250" s="5">
        <f t="shared" si="142"/>
        <v>103.75999999999998</v>
      </c>
      <c r="T2250" s="7">
        <f t="shared" si="143"/>
        <v>0.58344579397210972</v>
      </c>
    </row>
    <row r="2251" spans="1:20" ht="15.6">
      <c r="A2251" s="2">
        <v>955</v>
      </c>
      <c r="B2251" s="3">
        <v>46328</v>
      </c>
      <c r="C2251" s="17">
        <f>YEAR(SalesDataTable[[#This Row],[Order Date]])</f>
        <v>2026</v>
      </c>
      <c r="D2251" s="19" t="str">
        <f>"Q"&amp;ROUNDUP(MONTH(SalesDataTable[[#This Row],[Order Date]])/3,0)</f>
        <v>Q4</v>
      </c>
      <c r="E2251" s="17">
        <f>MONTH(SalesDataTable[[#This Row],[Order Date]])</f>
        <v>11</v>
      </c>
      <c r="F2251" s="19" t="str">
        <f>TEXT(SalesDataTable[[#This Row],[Order Date]],"MMM")</f>
        <v>Nov</v>
      </c>
      <c r="G2251" s="4" t="s">
        <v>20</v>
      </c>
      <c r="H2251" s="4" t="s">
        <v>47</v>
      </c>
      <c r="I2251" s="4" t="s">
        <v>19</v>
      </c>
      <c r="J2251" s="4" t="s">
        <v>13</v>
      </c>
      <c r="K2251" s="4" t="s">
        <v>23</v>
      </c>
      <c r="L2251" s="4" t="s">
        <v>29</v>
      </c>
      <c r="M2251" s="8">
        <v>1</v>
      </c>
      <c r="N2251" s="5">
        <v>198.34</v>
      </c>
      <c r="O2251" s="6">
        <v>0.05</v>
      </c>
      <c r="P2251" s="5">
        <v>103.2</v>
      </c>
      <c r="Q2251" s="5">
        <f t="shared" si="140"/>
        <v>188.423</v>
      </c>
      <c r="R2251" s="5">
        <f t="shared" si="141"/>
        <v>103.2</v>
      </c>
      <c r="S2251" s="5">
        <f t="shared" si="142"/>
        <v>85.222999999999999</v>
      </c>
      <c r="T2251" s="7">
        <f t="shared" si="143"/>
        <v>0.45229616341954004</v>
      </c>
    </row>
    <row r="2252" spans="1:20" ht="15.6">
      <c r="A2252" s="2">
        <v>1068</v>
      </c>
      <c r="B2252" s="3">
        <v>46328</v>
      </c>
      <c r="C2252" s="17">
        <f>YEAR(SalesDataTable[[#This Row],[Order Date]])</f>
        <v>2026</v>
      </c>
      <c r="D2252" s="19" t="str">
        <f>"Q"&amp;ROUNDUP(MONTH(SalesDataTable[[#This Row],[Order Date]])/3,0)</f>
        <v>Q4</v>
      </c>
      <c r="E2252" s="17">
        <f>MONTH(SalesDataTable[[#This Row],[Order Date]])</f>
        <v>11</v>
      </c>
      <c r="F2252" s="19" t="str">
        <f>TEXT(SalesDataTable[[#This Row],[Order Date]],"MMM")</f>
        <v>Nov</v>
      </c>
      <c r="G2252" s="4" t="s">
        <v>6</v>
      </c>
      <c r="H2252" s="4" t="s">
        <v>27</v>
      </c>
      <c r="I2252" s="4" t="s">
        <v>2</v>
      </c>
      <c r="J2252" s="4" t="s">
        <v>3</v>
      </c>
      <c r="K2252" s="4" t="s">
        <v>34</v>
      </c>
      <c r="L2252" s="4" t="s">
        <v>38</v>
      </c>
      <c r="M2252" s="8">
        <v>5</v>
      </c>
      <c r="N2252" s="5">
        <v>122.26</v>
      </c>
      <c r="O2252" s="6">
        <v>0.1</v>
      </c>
      <c r="P2252" s="5">
        <v>68.3</v>
      </c>
      <c r="Q2252" s="5">
        <f t="shared" si="140"/>
        <v>550.17000000000007</v>
      </c>
      <c r="R2252" s="5">
        <f t="shared" si="141"/>
        <v>341.5</v>
      </c>
      <c r="S2252" s="5">
        <f t="shared" si="142"/>
        <v>208.67000000000007</v>
      </c>
      <c r="T2252" s="7">
        <f t="shared" si="143"/>
        <v>0.37928276714470083</v>
      </c>
    </row>
    <row r="2253" spans="1:20" ht="15.6">
      <c r="A2253" s="2">
        <v>1733</v>
      </c>
      <c r="B2253" s="3">
        <v>46328</v>
      </c>
      <c r="C2253" s="17">
        <f>YEAR(SalesDataTable[[#This Row],[Order Date]])</f>
        <v>2026</v>
      </c>
      <c r="D2253" s="19" t="str">
        <f>"Q"&amp;ROUNDUP(MONTH(SalesDataTable[[#This Row],[Order Date]])/3,0)</f>
        <v>Q4</v>
      </c>
      <c r="E2253" s="17">
        <f>MONTH(SalesDataTable[[#This Row],[Order Date]])</f>
        <v>11</v>
      </c>
      <c r="F2253" s="19" t="str">
        <f>TEXT(SalesDataTable[[#This Row],[Order Date]],"MMM")</f>
        <v>Nov</v>
      </c>
      <c r="G2253" s="4" t="s">
        <v>0</v>
      </c>
      <c r="H2253" s="4" t="s">
        <v>36</v>
      </c>
      <c r="I2253" s="4" t="s">
        <v>8</v>
      </c>
      <c r="J2253" s="4" t="s">
        <v>3</v>
      </c>
      <c r="K2253" s="4" t="s">
        <v>9</v>
      </c>
      <c r="L2253" s="4" t="s">
        <v>46</v>
      </c>
      <c r="M2253" s="8">
        <v>3</v>
      </c>
      <c r="N2253" s="5">
        <v>71.12</v>
      </c>
      <c r="O2253" s="6">
        <v>0.15</v>
      </c>
      <c r="P2253" s="5">
        <v>33.090000000000003</v>
      </c>
      <c r="Q2253" s="5">
        <f t="shared" si="140"/>
        <v>181.35599999999999</v>
      </c>
      <c r="R2253" s="5">
        <f t="shared" si="141"/>
        <v>99.27000000000001</v>
      </c>
      <c r="S2253" s="5">
        <f t="shared" si="142"/>
        <v>82.085999999999984</v>
      </c>
      <c r="T2253" s="7">
        <f t="shared" si="143"/>
        <v>0.45262356911268437</v>
      </c>
    </row>
    <row r="2254" spans="1:20" ht="15.6">
      <c r="A2254" s="2">
        <v>3270</v>
      </c>
      <c r="B2254" s="3">
        <v>46328</v>
      </c>
      <c r="C2254" s="17">
        <f>YEAR(SalesDataTable[[#This Row],[Order Date]])</f>
        <v>2026</v>
      </c>
      <c r="D2254" s="19" t="str">
        <f>"Q"&amp;ROUNDUP(MONTH(SalesDataTable[[#This Row],[Order Date]])/3,0)</f>
        <v>Q4</v>
      </c>
      <c r="E2254" s="17">
        <f>MONTH(SalesDataTable[[#This Row],[Order Date]])</f>
        <v>11</v>
      </c>
      <c r="F2254" s="19" t="str">
        <f>TEXT(SalesDataTable[[#This Row],[Order Date]],"MMM")</f>
        <v>Nov</v>
      </c>
      <c r="G2254" s="4" t="s">
        <v>6</v>
      </c>
      <c r="H2254" s="4" t="s">
        <v>43</v>
      </c>
      <c r="I2254" s="4" t="s">
        <v>19</v>
      </c>
      <c r="J2254" s="4" t="s">
        <v>3</v>
      </c>
      <c r="K2254" s="4" t="s">
        <v>4</v>
      </c>
      <c r="L2254" s="4" t="s">
        <v>5</v>
      </c>
      <c r="M2254" s="8">
        <v>2</v>
      </c>
      <c r="N2254" s="5">
        <v>81.900000000000006</v>
      </c>
      <c r="O2254" s="6">
        <v>0.15</v>
      </c>
      <c r="P2254" s="5">
        <v>41.91</v>
      </c>
      <c r="Q2254" s="5">
        <f t="shared" si="140"/>
        <v>139.23000000000002</v>
      </c>
      <c r="R2254" s="5">
        <f t="shared" si="141"/>
        <v>83.82</v>
      </c>
      <c r="S2254" s="5">
        <f t="shared" si="142"/>
        <v>55.410000000000025</v>
      </c>
      <c r="T2254" s="7">
        <f t="shared" si="143"/>
        <v>0.39797457444516282</v>
      </c>
    </row>
    <row r="2255" spans="1:20" ht="15.6">
      <c r="A2255" s="2">
        <v>3484</v>
      </c>
      <c r="B2255" s="3">
        <v>46328</v>
      </c>
      <c r="C2255" s="17">
        <f>YEAR(SalesDataTable[[#This Row],[Order Date]])</f>
        <v>2026</v>
      </c>
      <c r="D2255" s="19" t="str">
        <f>"Q"&amp;ROUNDUP(MONTH(SalesDataTable[[#This Row],[Order Date]])/3,0)</f>
        <v>Q4</v>
      </c>
      <c r="E2255" s="17">
        <f>MONTH(SalesDataTable[[#This Row],[Order Date]])</f>
        <v>11</v>
      </c>
      <c r="F2255" s="19" t="str">
        <f>TEXT(SalesDataTable[[#This Row],[Order Date]],"MMM")</f>
        <v>Nov</v>
      </c>
      <c r="G2255" s="4" t="s">
        <v>11</v>
      </c>
      <c r="H2255" s="4" t="s">
        <v>12</v>
      </c>
      <c r="I2255" s="4" t="s">
        <v>28</v>
      </c>
      <c r="J2255" s="4" t="s">
        <v>3</v>
      </c>
      <c r="K2255" s="4" t="s">
        <v>14</v>
      </c>
      <c r="L2255" s="4" t="s">
        <v>48</v>
      </c>
      <c r="M2255" s="8">
        <v>4</v>
      </c>
      <c r="N2255" s="5">
        <v>165.12</v>
      </c>
      <c r="O2255" s="6">
        <v>0.05</v>
      </c>
      <c r="P2255" s="5">
        <v>89.65</v>
      </c>
      <c r="Q2255" s="5">
        <f t="shared" si="140"/>
        <v>627.45600000000002</v>
      </c>
      <c r="R2255" s="5">
        <f t="shared" si="141"/>
        <v>358.6</v>
      </c>
      <c r="S2255" s="5">
        <f t="shared" si="142"/>
        <v>268.85599999999999</v>
      </c>
      <c r="T2255" s="7">
        <f t="shared" si="143"/>
        <v>0.42848582211342306</v>
      </c>
    </row>
    <row r="2256" spans="1:20" ht="15.6">
      <c r="A2256" s="2">
        <v>3608</v>
      </c>
      <c r="B2256" s="3">
        <v>46328</v>
      </c>
      <c r="C2256" s="17">
        <f>YEAR(SalesDataTable[[#This Row],[Order Date]])</f>
        <v>2026</v>
      </c>
      <c r="D2256" s="19" t="str">
        <f>"Q"&amp;ROUNDUP(MONTH(SalesDataTable[[#This Row],[Order Date]])/3,0)</f>
        <v>Q4</v>
      </c>
      <c r="E2256" s="17">
        <f>MONTH(SalesDataTable[[#This Row],[Order Date]])</f>
        <v>11</v>
      </c>
      <c r="F2256" s="19" t="str">
        <f>TEXT(SalesDataTable[[#This Row],[Order Date]],"MMM")</f>
        <v>Nov</v>
      </c>
      <c r="G2256" s="4" t="s">
        <v>20</v>
      </c>
      <c r="H2256" s="4" t="s">
        <v>33</v>
      </c>
      <c r="I2256" s="4" t="s">
        <v>19</v>
      </c>
      <c r="J2256" s="4" t="s">
        <v>13</v>
      </c>
      <c r="K2256" s="4" t="s">
        <v>9</v>
      </c>
      <c r="L2256" s="4" t="s">
        <v>10</v>
      </c>
      <c r="M2256" s="8">
        <v>1</v>
      </c>
      <c r="N2256" s="5">
        <v>91.35</v>
      </c>
      <c r="O2256" s="6">
        <v>0</v>
      </c>
      <c r="P2256" s="5">
        <v>45.5</v>
      </c>
      <c r="Q2256" s="5">
        <f t="shared" si="140"/>
        <v>91.35</v>
      </c>
      <c r="R2256" s="5">
        <f t="shared" si="141"/>
        <v>45.5</v>
      </c>
      <c r="S2256" s="5">
        <f t="shared" si="142"/>
        <v>45.849999999999994</v>
      </c>
      <c r="T2256" s="7">
        <f t="shared" si="143"/>
        <v>0.50191570881226055</v>
      </c>
    </row>
    <row r="2257" spans="1:20" ht="15.6">
      <c r="A2257" s="2">
        <v>4036</v>
      </c>
      <c r="B2257" s="3">
        <v>46328</v>
      </c>
      <c r="C2257" s="17">
        <f>YEAR(SalesDataTable[[#This Row],[Order Date]])</f>
        <v>2026</v>
      </c>
      <c r="D2257" s="19" t="str">
        <f>"Q"&amp;ROUNDUP(MONTH(SalesDataTable[[#This Row],[Order Date]])/3,0)</f>
        <v>Q4</v>
      </c>
      <c r="E2257" s="17">
        <f>MONTH(SalesDataTable[[#This Row],[Order Date]])</f>
        <v>11</v>
      </c>
      <c r="F2257" s="19" t="str">
        <f>TEXT(SalesDataTable[[#This Row],[Order Date]],"MMM")</f>
        <v>Nov</v>
      </c>
      <c r="G2257" s="4" t="s">
        <v>11</v>
      </c>
      <c r="H2257" s="4" t="s">
        <v>18</v>
      </c>
      <c r="I2257" s="4" t="s">
        <v>2</v>
      </c>
      <c r="J2257" s="4" t="s">
        <v>16</v>
      </c>
      <c r="K2257" s="4" t="s">
        <v>34</v>
      </c>
      <c r="L2257" s="4" t="s">
        <v>42</v>
      </c>
      <c r="M2257" s="8">
        <v>1</v>
      </c>
      <c r="N2257" s="5">
        <v>36.96</v>
      </c>
      <c r="O2257" s="6">
        <v>0.1</v>
      </c>
      <c r="P2257" s="5">
        <v>14.18</v>
      </c>
      <c r="Q2257" s="5">
        <f t="shared" si="140"/>
        <v>33.264000000000003</v>
      </c>
      <c r="R2257" s="5">
        <f t="shared" si="141"/>
        <v>14.18</v>
      </c>
      <c r="S2257" s="5">
        <f t="shared" si="142"/>
        <v>19.084000000000003</v>
      </c>
      <c r="T2257" s="7">
        <f t="shared" si="143"/>
        <v>0.57371332371332373</v>
      </c>
    </row>
    <row r="2258" spans="1:20" ht="15.6">
      <c r="A2258" s="2">
        <v>408</v>
      </c>
      <c r="B2258" s="3">
        <v>46329</v>
      </c>
      <c r="C2258" s="17">
        <f>YEAR(SalesDataTable[[#This Row],[Order Date]])</f>
        <v>2026</v>
      </c>
      <c r="D2258" s="19" t="str">
        <f>"Q"&amp;ROUNDUP(MONTH(SalesDataTable[[#This Row],[Order Date]])/3,0)</f>
        <v>Q4</v>
      </c>
      <c r="E2258" s="17">
        <f>MONTH(SalesDataTable[[#This Row],[Order Date]])</f>
        <v>11</v>
      </c>
      <c r="F2258" s="19" t="str">
        <f>TEXT(SalesDataTable[[#This Row],[Order Date]],"MMM")</f>
        <v>Nov</v>
      </c>
      <c r="G2258" s="4" t="s">
        <v>20</v>
      </c>
      <c r="H2258" s="4" t="s">
        <v>47</v>
      </c>
      <c r="I2258" s="4" t="s">
        <v>2</v>
      </c>
      <c r="J2258" s="4" t="s">
        <v>3</v>
      </c>
      <c r="K2258" s="4" t="s">
        <v>4</v>
      </c>
      <c r="L2258" s="4" t="s">
        <v>22</v>
      </c>
      <c r="M2258" s="8">
        <v>1</v>
      </c>
      <c r="N2258" s="5">
        <v>49.61</v>
      </c>
      <c r="O2258" s="6">
        <v>0</v>
      </c>
      <c r="P2258" s="5">
        <v>22.8</v>
      </c>
      <c r="Q2258" s="5">
        <f t="shared" si="140"/>
        <v>49.61</v>
      </c>
      <c r="R2258" s="5">
        <f t="shared" si="141"/>
        <v>22.8</v>
      </c>
      <c r="S2258" s="5">
        <f t="shared" si="142"/>
        <v>26.81</v>
      </c>
      <c r="T2258" s="7">
        <f t="shared" si="143"/>
        <v>0.54041523886313236</v>
      </c>
    </row>
    <row r="2259" spans="1:20" ht="15.6">
      <c r="A2259" s="2">
        <v>939</v>
      </c>
      <c r="B2259" s="3">
        <v>46329</v>
      </c>
      <c r="C2259" s="17">
        <f>YEAR(SalesDataTable[[#This Row],[Order Date]])</f>
        <v>2026</v>
      </c>
      <c r="D2259" s="19" t="str">
        <f>"Q"&amp;ROUNDUP(MONTH(SalesDataTable[[#This Row],[Order Date]])/3,0)</f>
        <v>Q4</v>
      </c>
      <c r="E2259" s="17">
        <f>MONTH(SalesDataTable[[#This Row],[Order Date]])</f>
        <v>11</v>
      </c>
      <c r="F2259" s="19" t="str">
        <f>TEXT(SalesDataTable[[#This Row],[Order Date]],"MMM")</f>
        <v>Nov</v>
      </c>
      <c r="G2259" s="4" t="s">
        <v>6</v>
      </c>
      <c r="H2259" s="4" t="s">
        <v>41</v>
      </c>
      <c r="I2259" s="4" t="s">
        <v>19</v>
      </c>
      <c r="J2259" s="4" t="s">
        <v>3</v>
      </c>
      <c r="K2259" s="4" t="s">
        <v>4</v>
      </c>
      <c r="L2259" s="4" t="s">
        <v>22</v>
      </c>
      <c r="M2259" s="8">
        <v>1</v>
      </c>
      <c r="N2259" s="5">
        <v>49.76</v>
      </c>
      <c r="O2259" s="6">
        <v>0.1</v>
      </c>
      <c r="P2259" s="5">
        <v>21.94</v>
      </c>
      <c r="Q2259" s="5">
        <f t="shared" si="140"/>
        <v>44.783999999999999</v>
      </c>
      <c r="R2259" s="5">
        <f t="shared" si="141"/>
        <v>21.94</v>
      </c>
      <c r="S2259" s="5">
        <f t="shared" si="142"/>
        <v>22.843999999999998</v>
      </c>
      <c r="T2259" s="7">
        <f t="shared" si="143"/>
        <v>0.51009289031797067</v>
      </c>
    </row>
    <row r="2260" spans="1:20" ht="15.6">
      <c r="A2260" s="2">
        <v>1022</v>
      </c>
      <c r="B2260" s="3">
        <v>46329</v>
      </c>
      <c r="C2260" s="17">
        <f>YEAR(SalesDataTable[[#This Row],[Order Date]])</f>
        <v>2026</v>
      </c>
      <c r="D2260" s="19" t="str">
        <f>"Q"&amp;ROUNDUP(MONTH(SalesDataTable[[#This Row],[Order Date]])/3,0)</f>
        <v>Q4</v>
      </c>
      <c r="E2260" s="17">
        <f>MONTH(SalesDataTable[[#This Row],[Order Date]])</f>
        <v>11</v>
      </c>
      <c r="F2260" s="19" t="str">
        <f>TEXT(SalesDataTable[[#This Row],[Order Date]],"MMM")</f>
        <v>Nov</v>
      </c>
      <c r="G2260" s="4" t="s">
        <v>20</v>
      </c>
      <c r="H2260" s="4" t="s">
        <v>31</v>
      </c>
      <c r="I2260" s="4" t="s">
        <v>2</v>
      </c>
      <c r="J2260" s="4" t="s">
        <v>3</v>
      </c>
      <c r="K2260" s="4" t="s">
        <v>4</v>
      </c>
      <c r="L2260" s="4" t="s">
        <v>26</v>
      </c>
      <c r="M2260" s="8">
        <v>1</v>
      </c>
      <c r="N2260" s="5">
        <v>39.97</v>
      </c>
      <c r="O2260" s="6">
        <v>0.1</v>
      </c>
      <c r="P2260" s="5">
        <v>16.93</v>
      </c>
      <c r="Q2260" s="5">
        <f t="shared" si="140"/>
        <v>35.972999999999999</v>
      </c>
      <c r="R2260" s="5">
        <f t="shared" si="141"/>
        <v>16.93</v>
      </c>
      <c r="S2260" s="5">
        <f t="shared" si="142"/>
        <v>19.042999999999999</v>
      </c>
      <c r="T2260" s="7">
        <f t="shared" si="143"/>
        <v>0.52936924915909156</v>
      </c>
    </row>
    <row r="2261" spans="1:20" ht="15.6">
      <c r="A2261" s="2">
        <v>1997</v>
      </c>
      <c r="B2261" s="3">
        <v>46329</v>
      </c>
      <c r="C2261" s="17">
        <f>YEAR(SalesDataTable[[#This Row],[Order Date]])</f>
        <v>2026</v>
      </c>
      <c r="D2261" s="19" t="str">
        <f>"Q"&amp;ROUNDUP(MONTH(SalesDataTable[[#This Row],[Order Date]])/3,0)</f>
        <v>Q4</v>
      </c>
      <c r="E2261" s="17">
        <f>MONTH(SalesDataTable[[#This Row],[Order Date]])</f>
        <v>11</v>
      </c>
      <c r="F2261" s="19" t="str">
        <f>TEXT(SalesDataTable[[#This Row],[Order Date]],"MMM")</f>
        <v>Nov</v>
      </c>
      <c r="G2261" s="4" t="s">
        <v>6</v>
      </c>
      <c r="H2261" s="4" t="s">
        <v>43</v>
      </c>
      <c r="I2261" s="4" t="s">
        <v>28</v>
      </c>
      <c r="J2261" s="4" t="s">
        <v>3</v>
      </c>
      <c r="K2261" s="4" t="s">
        <v>23</v>
      </c>
      <c r="L2261" s="4" t="s">
        <v>24</v>
      </c>
      <c r="M2261" s="8">
        <v>2</v>
      </c>
      <c r="N2261" s="5">
        <v>335.46</v>
      </c>
      <c r="O2261" s="6">
        <v>0.1</v>
      </c>
      <c r="P2261" s="5">
        <v>199.87</v>
      </c>
      <c r="Q2261" s="5">
        <f t="shared" si="140"/>
        <v>603.82799999999997</v>
      </c>
      <c r="R2261" s="5">
        <f t="shared" si="141"/>
        <v>399.74</v>
      </c>
      <c r="S2261" s="5">
        <f t="shared" si="142"/>
        <v>204.08799999999997</v>
      </c>
      <c r="T2261" s="7">
        <f t="shared" si="143"/>
        <v>0.33799028862523761</v>
      </c>
    </row>
    <row r="2262" spans="1:20" ht="15.6">
      <c r="A2262" s="2">
        <v>3978</v>
      </c>
      <c r="B2262" s="3">
        <v>46329</v>
      </c>
      <c r="C2262" s="17">
        <f>YEAR(SalesDataTable[[#This Row],[Order Date]])</f>
        <v>2026</v>
      </c>
      <c r="D2262" s="19" t="str">
        <f>"Q"&amp;ROUNDUP(MONTH(SalesDataTable[[#This Row],[Order Date]])/3,0)</f>
        <v>Q4</v>
      </c>
      <c r="E2262" s="17">
        <f>MONTH(SalesDataTable[[#This Row],[Order Date]])</f>
        <v>11</v>
      </c>
      <c r="F2262" s="19" t="str">
        <f>TEXT(SalesDataTable[[#This Row],[Order Date]],"MMM")</f>
        <v>Nov</v>
      </c>
      <c r="G2262" s="4" t="s">
        <v>6</v>
      </c>
      <c r="H2262" s="4" t="s">
        <v>43</v>
      </c>
      <c r="I2262" s="4" t="s">
        <v>2</v>
      </c>
      <c r="J2262" s="4" t="s">
        <v>13</v>
      </c>
      <c r="K2262" s="4" t="s">
        <v>9</v>
      </c>
      <c r="L2262" s="4" t="s">
        <v>37</v>
      </c>
      <c r="M2262" s="8">
        <v>4</v>
      </c>
      <c r="N2262" s="5">
        <v>154.46</v>
      </c>
      <c r="O2262" s="6">
        <v>0.05</v>
      </c>
      <c r="P2262" s="5">
        <v>80.48</v>
      </c>
      <c r="Q2262" s="5">
        <f t="shared" si="140"/>
        <v>586.94799999999998</v>
      </c>
      <c r="R2262" s="5">
        <f t="shared" si="141"/>
        <v>321.92</v>
      </c>
      <c r="S2262" s="5">
        <f t="shared" si="142"/>
        <v>265.02799999999996</v>
      </c>
      <c r="T2262" s="7">
        <f t="shared" si="143"/>
        <v>0.45153574081519993</v>
      </c>
    </row>
    <row r="2263" spans="1:20" ht="15.6">
      <c r="A2263" s="2">
        <v>4715</v>
      </c>
      <c r="B2263" s="3">
        <v>46329</v>
      </c>
      <c r="C2263" s="17">
        <f>YEAR(SalesDataTable[[#This Row],[Order Date]])</f>
        <v>2026</v>
      </c>
      <c r="D2263" s="19" t="str">
        <f>"Q"&amp;ROUNDUP(MONTH(SalesDataTable[[#This Row],[Order Date]])/3,0)</f>
        <v>Q4</v>
      </c>
      <c r="E2263" s="17">
        <f>MONTH(SalesDataTable[[#This Row],[Order Date]])</f>
        <v>11</v>
      </c>
      <c r="F2263" s="19" t="str">
        <f>TEXT(SalesDataTable[[#This Row],[Order Date]],"MMM")</f>
        <v>Nov</v>
      </c>
      <c r="G2263" s="4" t="s">
        <v>0</v>
      </c>
      <c r="H2263" s="4" t="s">
        <v>1</v>
      </c>
      <c r="I2263" s="4" t="s">
        <v>8</v>
      </c>
      <c r="J2263" s="4" t="s">
        <v>16</v>
      </c>
      <c r="K2263" s="4" t="s">
        <v>34</v>
      </c>
      <c r="L2263" s="4" t="s">
        <v>35</v>
      </c>
      <c r="M2263" s="8">
        <v>10</v>
      </c>
      <c r="N2263" s="5">
        <v>39.869999999999997</v>
      </c>
      <c r="O2263" s="6">
        <v>0.15</v>
      </c>
      <c r="P2263" s="5">
        <v>14.31</v>
      </c>
      <c r="Q2263" s="5">
        <f t="shared" si="140"/>
        <v>338.89499999999998</v>
      </c>
      <c r="R2263" s="5">
        <f t="shared" si="141"/>
        <v>143.1</v>
      </c>
      <c r="S2263" s="5">
        <f t="shared" si="142"/>
        <v>195.79499999999999</v>
      </c>
      <c r="T2263" s="7">
        <f t="shared" si="143"/>
        <v>0.57774531934670026</v>
      </c>
    </row>
    <row r="2264" spans="1:20" ht="15.6">
      <c r="A2264" s="2">
        <v>145</v>
      </c>
      <c r="B2264" s="3">
        <v>46330</v>
      </c>
      <c r="C2264" s="17">
        <f>YEAR(SalesDataTable[[#This Row],[Order Date]])</f>
        <v>2026</v>
      </c>
      <c r="D2264" s="19" t="str">
        <f>"Q"&amp;ROUNDUP(MONTH(SalesDataTable[[#This Row],[Order Date]])/3,0)</f>
        <v>Q4</v>
      </c>
      <c r="E2264" s="17">
        <f>MONTH(SalesDataTable[[#This Row],[Order Date]])</f>
        <v>11</v>
      </c>
      <c r="F2264" s="19" t="str">
        <f>TEXT(SalesDataTable[[#This Row],[Order Date]],"MMM")</f>
        <v>Nov</v>
      </c>
      <c r="G2264" s="4" t="s">
        <v>0</v>
      </c>
      <c r="H2264" s="4" t="s">
        <v>50</v>
      </c>
      <c r="I2264" s="4" t="s">
        <v>2</v>
      </c>
      <c r="J2264" s="4" t="s">
        <v>16</v>
      </c>
      <c r="K2264" s="4" t="s">
        <v>9</v>
      </c>
      <c r="L2264" s="4" t="s">
        <v>10</v>
      </c>
      <c r="M2264" s="8">
        <v>2</v>
      </c>
      <c r="N2264" s="5">
        <v>93.19</v>
      </c>
      <c r="O2264" s="6">
        <v>0.2</v>
      </c>
      <c r="P2264" s="5">
        <v>45.7</v>
      </c>
      <c r="Q2264" s="5">
        <f t="shared" si="140"/>
        <v>149.10400000000001</v>
      </c>
      <c r="R2264" s="5">
        <f t="shared" si="141"/>
        <v>91.4</v>
      </c>
      <c r="S2264" s="5">
        <f t="shared" si="142"/>
        <v>57.704000000000008</v>
      </c>
      <c r="T2264" s="7">
        <f t="shared" si="143"/>
        <v>0.38700504345959869</v>
      </c>
    </row>
    <row r="2265" spans="1:20" ht="15.6">
      <c r="A2265" s="2">
        <v>465</v>
      </c>
      <c r="B2265" s="3">
        <v>46330</v>
      </c>
      <c r="C2265" s="17">
        <f>YEAR(SalesDataTable[[#This Row],[Order Date]])</f>
        <v>2026</v>
      </c>
      <c r="D2265" s="19" t="str">
        <f>"Q"&amp;ROUNDUP(MONTH(SalesDataTable[[#This Row],[Order Date]])/3,0)</f>
        <v>Q4</v>
      </c>
      <c r="E2265" s="17">
        <f>MONTH(SalesDataTable[[#This Row],[Order Date]])</f>
        <v>11</v>
      </c>
      <c r="F2265" s="19" t="str">
        <f>TEXT(SalesDataTable[[#This Row],[Order Date]],"MMM")</f>
        <v>Nov</v>
      </c>
      <c r="G2265" s="4" t="s">
        <v>6</v>
      </c>
      <c r="H2265" s="4" t="s">
        <v>43</v>
      </c>
      <c r="I2265" s="4" t="s">
        <v>2</v>
      </c>
      <c r="J2265" s="4" t="s">
        <v>3</v>
      </c>
      <c r="K2265" s="4" t="s">
        <v>34</v>
      </c>
      <c r="L2265" s="4" t="s">
        <v>35</v>
      </c>
      <c r="M2265" s="8">
        <v>3</v>
      </c>
      <c r="N2265" s="5">
        <v>41.29</v>
      </c>
      <c r="O2265" s="6">
        <v>0.05</v>
      </c>
      <c r="P2265" s="5">
        <v>14.43</v>
      </c>
      <c r="Q2265" s="5">
        <f t="shared" si="140"/>
        <v>117.6765</v>
      </c>
      <c r="R2265" s="5">
        <f t="shared" si="141"/>
        <v>43.29</v>
      </c>
      <c r="S2265" s="5">
        <f t="shared" si="142"/>
        <v>74.386500000000012</v>
      </c>
      <c r="T2265" s="7">
        <f t="shared" si="143"/>
        <v>0.63212706020318421</v>
      </c>
    </row>
    <row r="2266" spans="1:20" ht="15.6">
      <c r="A2266" s="2">
        <v>1449</v>
      </c>
      <c r="B2266" s="3">
        <v>46330</v>
      </c>
      <c r="C2266" s="17">
        <f>YEAR(SalesDataTable[[#This Row],[Order Date]])</f>
        <v>2026</v>
      </c>
      <c r="D2266" s="19" t="str">
        <f>"Q"&amp;ROUNDUP(MONTH(SalesDataTable[[#This Row],[Order Date]])/3,0)</f>
        <v>Q4</v>
      </c>
      <c r="E2266" s="17">
        <f>MONTH(SalesDataTable[[#This Row],[Order Date]])</f>
        <v>11</v>
      </c>
      <c r="F2266" s="19" t="str">
        <f>TEXT(SalesDataTable[[#This Row],[Order Date]],"MMM")</f>
        <v>Nov</v>
      </c>
      <c r="G2266" s="4" t="s">
        <v>20</v>
      </c>
      <c r="H2266" s="4" t="s">
        <v>33</v>
      </c>
      <c r="I2266" s="4" t="s">
        <v>2</v>
      </c>
      <c r="J2266" s="4" t="s">
        <v>3</v>
      </c>
      <c r="K2266" s="4" t="s">
        <v>4</v>
      </c>
      <c r="L2266" s="4" t="s">
        <v>22</v>
      </c>
      <c r="M2266" s="8">
        <v>1</v>
      </c>
      <c r="N2266" s="5">
        <v>50.76</v>
      </c>
      <c r="O2266" s="6">
        <v>0.1</v>
      </c>
      <c r="P2266" s="5">
        <v>22.72</v>
      </c>
      <c r="Q2266" s="5">
        <f t="shared" si="140"/>
        <v>45.683999999999997</v>
      </c>
      <c r="R2266" s="5">
        <f t="shared" si="141"/>
        <v>22.72</v>
      </c>
      <c r="S2266" s="5">
        <f t="shared" si="142"/>
        <v>22.963999999999999</v>
      </c>
      <c r="T2266" s="7">
        <f t="shared" si="143"/>
        <v>0.50267051921898254</v>
      </c>
    </row>
    <row r="2267" spans="1:20" ht="15.6">
      <c r="A2267" s="2">
        <v>1802</v>
      </c>
      <c r="B2267" s="3">
        <v>46330</v>
      </c>
      <c r="C2267" s="17">
        <f>YEAR(SalesDataTable[[#This Row],[Order Date]])</f>
        <v>2026</v>
      </c>
      <c r="D2267" s="19" t="str">
        <f>"Q"&amp;ROUNDUP(MONTH(SalesDataTable[[#This Row],[Order Date]])/3,0)</f>
        <v>Q4</v>
      </c>
      <c r="E2267" s="17">
        <f>MONTH(SalesDataTable[[#This Row],[Order Date]])</f>
        <v>11</v>
      </c>
      <c r="F2267" s="19" t="str">
        <f>TEXT(SalesDataTable[[#This Row],[Order Date]],"MMM")</f>
        <v>Nov</v>
      </c>
      <c r="G2267" s="4" t="s">
        <v>11</v>
      </c>
      <c r="H2267" s="4" t="s">
        <v>52</v>
      </c>
      <c r="I2267" s="4" t="s">
        <v>19</v>
      </c>
      <c r="J2267" s="4" t="s">
        <v>16</v>
      </c>
      <c r="K2267" s="4" t="s">
        <v>14</v>
      </c>
      <c r="L2267" s="4" t="s">
        <v>15</v>
      </c>
      <c r="M2267" s="8">
        <v>1</v>
      </c>
      <c r="N2267" s="5">
        <v>35.94</v>
      </c>
      <c r="O2267" s="6">
        <v>0.05</v>
      </c>
      <c r="P2267" s="5">
        <v>13.39</v>
      </c>
      <c r="Q2267" s="5">
        <f t="shared" si="140"/>
        <v>34.142999999999994</v>
      </c>
      <c r="R2267" s="5">
        <f t="shared" si="141"/>
        <v>13.39</v>
      </c>
      <c r="S2267" s="5">
        <f t="shared" si="142"/>
        <v>20.752999999999993</v>
      </c>
      <c r="T2267" s="7">
        <f t="shared" si="143"/>
        <v>0.60782590867820629</v>
      </c>
    </row>
    <row r="2268" spans="1:20" ht="15.6">
      <c r="A2268" s="2">
        <v>2645</v>
      </c>
      <c r="B2268" s="3">
        <v>46330</v>
      </c>
      <c r="C2268" s="17">
        <f>YEAR(SalesDataTable[[#This Row],[Order Date]])</f>
        <v>2026</v>
      </c>
      <c r="D2268" s="19" t="str">
        <f>"Q"&amp;ROUNDUP(MONTH(SalesDataTable[[#This Row],[Order Date]])/3,0)</f>
        <v>Q4</v>
      </c>
      <c r="E2268" s="17">
        <f>MONTH(SalesDataTable[[#This Row],[Order Date]])</f>
        <v>11</v>
      </c>
      <c r="F2268" s="19" t="str">
        <f>TEXT(SalesDataTable[[#This Row],[Order Date]],"MMM")</f>
        <v>Nov</v>
      </c>
      <c r="G2268" s="4" t="s">
        <v>0</v>
      </c>
      <c r="H2268" s="4" t="s">
        <v>50</v>
      </c>
      <c r="I2268" s="4" t="s">
        <v>19</v>
      </c>
      <c r="J2268" s="4" t="s">
        <v>13</v>
      </c>
      <c r="K2268" s="4" t="s">
        <v>9</v>
      </c>
      <c r="L2268" s="4" t="s">
        <v>46</v>
      </c>
      <c r="M2268" s="8">
        <v>4</v>
      </c>
      <c r="N2268" s="5">
        <v>70.010000000000005</v>
      </c>
      <c r="O2268" s="6">
        <v>0.05</v>
      </c>
      <c r="P2268" s="5">
        <v>31.43</v>
      </c>
      <c r="Q2268" s="5">
        <f t="shared" si="140"/>
        <v>266.03800000000001</v>
      </c>
      <c r="R2268" s="5">
        <f t="shared" si="141"/>
        <v>125.72</v>
      </c>
      <c r="S2268" s="5">
        <f t="shared" si="142"/>
        <v>140.31800000000001</v>
      </c>
      <c r="T2268" s="7">
        <f t="shared" si="143"/>
        <v>0.52743593020545942</v>
      </c>
    </row>
    <row r="2269" spans="1:20" ht="15.6">
      <c r="A2269" s="2">
        <v>3539</v>
      </c>
      <c r="B2269" s="3">
        <v>46330</v>
      </c>
      <c r="C2269" s="17">
        <f>YEAR(SalesDataTable[[#This Row],[Order Date]])</f>
        <v>2026</v>
      </c>
      <c r="D2269" s="19" t="str">
        <f>"Q"&amp;ROUNDUP(MONTH(SalesDataTable[[#This Row],[Order Date]])/3,0)</f>
        <v>Q4</v>
      </c>
      <c r="E2269" s="17">
        <f>MONTH(SalesDataTable[[#This Row],[Order Date]])</f>
        <v>11</v>
      </c>
      <c r="F2269" s="19" t="str">
        <f>TEXT(SalesDataTable[[#This Row],[Order Date]],"MMM")</f>
        <v>Nov</v>
      </c>
      <c r="G2269" s="4" t="s">
        <v>0</v>
      </c>
      <c r="H2269" s="4" t="s">
        <v>50</v>
      </c>
      <c r="I2269" s="4" t="s">
        <v>28</v>
      </c>
      <c r="J2269" s="4" t="s">
        <v>3</v>
      </c>
      <c r="K2269" s="4" t="s">
        <v>9</v>
      </c>
      <c r="L2269" s="4" t="s">
        <v>37</v>
      </c>
      <c r="M2269" s="8">
        <v>3</v>
      </c>
      <c r="N2269" s="5">
        <v>152.32</v>
      </c>
      <c r="O2269" s="6">
        <v>0.1</v>
      </c>
      <c r="P2269" s="5">
        <v>79.36</v>
      </c>
      <c r="Q2269" s="5">
        <f t="shared" si="140"/>
        <v>411.26400000000001</v>
      </c>
      <c r="R2269" s="5">
        <f t="shared" si="141"/>
        <v>238.07999999999998</v>
      </c>
      <c r="S2269" s="5">
        <f t="shared" si="142"/>
        <v>173.18400000000003</v>
      </c>
      <c r="T2269" s="7">
        <f t="shared" si="143"/>
        <v>0.42110177404295057</v>
      </c>
    </row>
    <row r="2270" spans="1:20" ht="15.6">
      <c r="A2270" s="2">
        <v>4309</v>
      </c>
      <c r="B2270" s="3">
        <v>46330</v>
      </c>
      <c r="C2270" s="17">
        <f>YEAR(SalesDataTable[[#This Row],[Order Date]])</f>
        <v>2026</v>
      </c>
      <c r="D2270" s="19" t="str">
        <f>"Q"&amp;ROUNDUP(MONTH(SalesDataTable[[#This Row],[Order Date]])/3,0)</f>
        <v>Q4</v>
      </c>
      <c r="E2270" s="17">
        <f>MONTH(SalesDataTable[[#This Row],[Order Date]])</f>
        <v>11</v>
      </c>
      <c r="F2270" s="19" t="str">
        <f>TEXT(SalesDataTable[[#This Row],[Order Date]],"MMM")</f>
        <v>Nov</v>
      </c>
      <c r="G2270" s="4" t="s">
        <v>20</v>
      </c>
      <c r="H2270" s="4" t="s">
        <v>33</v>
      </c>
      <c r="I2270" s="4" t="s">
        <v>2</v>
      </c>
      <c r="J2270" s="4" t="s">
        <v>16</v>
      </c>
      <c r="K2270" s="4" t="s">
        <v>4</v>
      </c>
      <c r="L2270" s="4" t="s">
        <v>22</v>
      </c>
      <c r="M2270" s="8">
        <v>1</v>
      </c>
      <c r="N2270" s="5">
        <v>50.32</v>
      </c>
      <c r="O2270" s="6">
        <v>0.05</v>
      </c>
      <c r="P2270" s="5">
        <v>22.46</v>
      </c>
      <c r="Q2270" s="5">
        <f t="shared" si="140"/>
        <v>47.803999999999995</v>
      </c>
      <c r="R2270" s="5">
        <f t="shared" si="141"/>
        <v>22.46</v>
      </c>
      <c r="S2270" s="5">
        <f t="shared" si="142"/>
        <v>25.343999999999994</v>
      </c>
      <c r="T2270" s="7">
        <f t="shared" si="143"/>
        <v>0.53016483976236295</v>
      </c>
    </row>
    <row r="2271" spans="1:20" ht="15.6">
      <c r="A2271" s="2">
        <v>4355</v>
      </c>
      <c r="B2271" s="3">
        <v>46330</v>
      </c>
      <c r="C2271" s="17">
        <f>YEAR(SalesDataTable[[#This Row],[Order Date]])</f>
        <v>2026</v>
      </c>
      <c r="D2271" s="19" t="str">
        <f>"Q"&amp;ROUNDUP(MONTH(SalesDataTable[[#This Row],[Order Date]])/3,0)</f>
        <v>Q4</v>
      </c>
      <c r="E2271" s="17">
        <f>MONTH(SalesDataTable[[#This Row],[Order Date]])</f>
        <v>11</v>
      </c>
      <c r="F2271" s="19" t="str">
        <f>TEXT(SalesDataTable[[#This Row],[Order Date]],"MMM")</f>
        <v>Nov</v>
      </c>
      <c r="G2271" s="4" t="s">
        <v>11</v>
      </c>
      <c r="H2271" s="4" t="s">
        <v>12</v>
      </c>
      <c r="I2271" s="4" t="s">
        <v>19</v>
      </c>
      <c r="J2271" s="4" t="s">
        <v>3</v>
      </c>
      <c r="K2271" s="4" t="s">
        <v>9</v>
      </c>
      <c r="L2271" s="4" t="s">
        <v>37</v>
      </c>
      <c r="M2271" s="8">
        <v>2</v>
      </c>
      <c r="N2271" s="5">
        <v>151.04</v>
      </c>
      <c r="O2271" s="6">
        <v>0.15</v>
      </c>
      <c r="P2271" s="5">
        <v>76.97</v>
      </c>
      <c r="Q2271" s="5">
        <f t="shared" si="140"/>
        <v>256.76799999999997</v>
      </c>
      <c r="R2271" s="5">
        <f t="shared" si="141"/>
        <v>153.94</v>
      </c>
      <c r="S2271" s="5">
        <f t="shared" si="142"/>
        <v>102.82799999999997</v>
      </c>
      <c r="T2271" s="7">
        <f t="shared" si="143"/>
        <v>0.40047046360917243</v>
      </c>
    </row>
    <row r="2272" spans="1:20" ht="15.6">
      <c r="A2272" s="2">
        <v>5052</v>
      </c>
      <c r="B2272" s="3">
        <v>46330</v>
      </c>
      <c r="C2272" s="17">
        <f>YEAR(SalesDataTable[[#This Row],[Order Date]])</f>
        <v>2026</v>
      </c>
      <c r="D2272" s="19" t="str">
        <f>"Q"&amp;ROUNDUP(MONTH(SalesDataTable[[#This Row],[Order Date]])/3,0)</f>
        <v>Q4</v>
      </c>
      <c r="E2272" s="17">
        <f>MONTH(SalesDataTable[[#This Row],[Order Date]])</f>
        <v>11</v>
      </c>
      <c r="F2272" s="19" t="str">
        <f>TEXT(SalesDataTable[[#This Row],[Order Date]],"MMM")</f>
        <v>Nov</v>
      </c>
      <c r="G2272" s="4" t="s">
        <v>0</v>
      </c>
      <c r="H2272" s="4" t="s">
        <v>50</v>
      </c>
      <c r="I2272" s="4" t="s">
        <v>28</v>
      </c>
      <c r="J2272" s="4" t="s">
        <v>3</v>
      </c>
      <c r="K2272" s="4" t="s">
        <v>4</v>
      </c>
      <c r="L2272" s="4" t="s">
        <v>26</v>
      </c>
      <c r="M2272" s="8">
        <v>3</v>
      </c>
      <c r="N2272" s="5">
        <v>41.12</v>
      </c>
      <c r="O2272" s="6">
        <v>0.1</v>
      </c>
      <c r="P2272" s="5">
        <v>16.670000000000002</v>
      </c>
      <c r="Q2272" s="5">
        <f t="shared" si="140"/>
        <v>111.02399999999999</v>
      </c>
      <c r="R2272" s="5">
        <f t="shared" si="141"/>
        <v>50.010000000000005</v>
      </c>
      <c r="S2272" s="5">
        <f t="shared" si="142"/>
        <v>61.013999999999982</v>
      </c>
      <c r="T2272" s="7">
        <f t="shared" si="143"/>
        <v>0.54955685257241671</v>
      </c>
    </row>
    <row r="2273" spans="1:20" ht="15.6">
      <c r="A2273" s="2">
        <v>9</v>
      </c>
      <c r="B2273" s="3">
        <v>46331</v>
      </c>
      <c r="C2273" s="17">
        <f>YEAR(SalesDataTable[[#This Row],[Order Date]])</f>
        <v>2026</v>
      </c>
      <c r="D2273" s="19" t="str">
        <f>"Q"&amp;ROUNDUP(MONTH(SalesDataTable[[#This Row],[Order Date]])/3,0)</f>
        <v>Q4</v>
      </c>
      <c r="E2273" s="17">
        <f>MONTH(SalesDataTable[[#This Row],[Order Date]])</f>
        <v>11</v>
      </c>
      <c r="F2273" s="19" t="str">
        <f>TEXT(SalesDataTable[[#This Row],[Order Date]],"MMM")</f>
        <v>Nov</v>
      </c>
      <c r="G2273" s="4" t="s">
        <v>0</v>
      </c>
      <c r="H2273" s="4" t="s">
        <v>50</v>
      </c>
      <c r="I2273" s="4" t="s">
        <v>2</v>
      </c>
      <c r="J2273" s="4" t="s">
        <v>13</v>
      </c>
      <c r="K2273" s="4" t="s">
        <v>9</v>
      </c>
      <c r="L2273" s="4" t="s">
        <v>17</v>
      </c>
      <c r="M2273" s="8">
        <v>1</v>
      </c>
      <c r="N2273" s="5">
        <v>140.59</v>
      </c>
      <c r="O2273" s="6">
        <v>0.1</v>
      </c>
      <c r="P2273" s="5">
        <v>79.510000000000005</v>
      </c>
      <c r="Q2273" s="5">
        <f t="shared" si="140"/>
        <v>126.53100000000001</v>
      </c>
      <c r="R2273" s="5">
        <f t="shared" si="141"/>
        <v>79.510000000000005</v>
      </c>
      <c r="S2273" s="5">
        <f t="shared" si="142"/>
        <v>47.021000000000001</v>
      </c>
      <c r="T2273" s="7">
        <f t="shared" si="143"/>
        <v>0.37161644182058151</v>
      </c>
    </row>
    <row r="2274" spans="1:20" ht="15.6">
      <c r="A2274" s="2">
        <v>703</v>
      </c>
      <c r="B2274" s="3">
        <v>46331</v>
      </c>
      <c r="C2274" s="17">
        <f>YEAR(SalesDataTable[[#This Row],[Order Date]])</f>
        <v>2026</v>
      </c>
      <c r="D2274" s="19" t="str">
        <f>"Q"&amp;ROUNDUP(MONTH(SalesDataTable[[#This Row],[Order Date]])/3,0)</f>
        <v>Q4</v>
      </c>
      <c r="E2274" s="17">
        <f>MONTH(SalesDataTable[[#This Row],[Order Date]])</f>
        <v>11</v>
      </c>
      <c r="F2274" s="19" t="str">
        <f>TEXT(SalesDataTable[[#This Row],[Order Date]],"MMM")</f>
        <v>Nov</v>
      </c>
      <c r="G2274" s="4" t="s">
        <v>6</v>
      </c>
      <c r="H2274" s="4" t="s">
        <v>49</v>
      </c>
      <c r="I2274" s="4" t="s">
        <v>2</v>
      </c>
      <c r="J2274" s="4" t="s">
        <v>3</v>
      </c>
      <c r="K2274" s="4" t="s">
        <v>14</v>
      </c>
      <c r="L2274" s="4" t="s">
        <v>48</v>
      </c>
      <c r="M2274" s="8">
        <v>2</v>
      </c>
      <c r="N2274" s="5">
        <v>160.68</v>
      </c>
      <c r="O2274" s="6">
        <v>0</v>
      </c>
      <c r="P2274" s="5">
        <v>89.49</v>
      </c>
      <c r="Q2274" s="5">
        <f t="shared" si="140"/>
        <v>321.36</v>
      </c>
      <c r="R2274" s="5">
        <f t="shared" si="141"/>
        <v>178.98</v>
      </c>
      <c r="S2274" s="5">
        <f t="shared" si="142"/>
        <v>142.38000000000002</v>
      </c>
      <c r="T2274" s="7">
        <f t="shared" si="143"/>
        <v>0.4430545182972368</v>
      </c>
    </row>
    <row r="2275" spans="1:20" ht="15.6">
      <c r="A2275" s="2">
        <v>1627</v>
      </c>
      <c r="B2275" s="3">
        <v>46331</v>
      </c>
      <c r="C2275" s="17">
        <f>YEAR(SalesDataTable[[#This Row],[Order Date]])</f>
        <v>2026</v>
      </c>
      <c r="D2275" s="19" t="str">
        <f>"Q"&amp;ROUNDUP(MONTH(SalesDataTable[[#This Row],[Order Date]])/3,0)</f>
        <v>Q4</v>
      </c>
      <c r="E2275" s="17">
        <f>MONTH(SalesDataTable[[#This Row],[Order Date]])</f>
        <v>11</v>
      </c>
      <c r="F2275" s="19" t="str">
        <f>TEXT(SalesDataTable[[#This Row],[Order Date]],"MMM")</f>
        <v>Nov</v>
      </c>
      <c r="G2275" s="4" t="s">
        <v>20</v>
      </c>
      <c r="H2275" s="4" t="s">
        <v>21</v>
      </c>
      <c r="I2275" s="4" t="s">
        <v>2</v>
      </c>
      <c r="J2275" s="4" t="s">
        <v>3</v>
      </c>
      <c r="K2275" s="4" t="s">
        <v>34</v>
      </c>
      <c r="L2275" s="4" t="s">
        <v>45</v>
      </c>
      <c r="M2275" s="8">
        <v>6</v>
      </c>
      <c r="N2275" s="5">
        <v>49.7</v>
      </c>
      <c r="O2275" s="6">
        <v>0</v>
      </c>
      <c r="P2275" s="5">
        <v>22.34</v>
      </c>
      <c r="Q2275" s="5">
        <f t="shared" si="140"/>
        <v>298.20000000000005</v>
      </c>
      <c r="R2275" s="5">
        <f t="shared" si="141"/>
        <v>134.04</v>
      </c>
      <c r="S2275" s="5">
        <f t="shared" si="142"/>
        <v>164.16000000000005</v>
      </c>
      <c r="T2275" s="7">
        <f t="shared" si="143"/>
        <v>0.55050301810865199</v>
      </c>
    </row>
    <row r="2276" spans="1:20" ht="15.6">
      <c r="A2276" s="2">
        <v>1760</v>
      </c>
      <c r="B2276" s="3">
        <v>46331</v>
      </c>
      <c r="C2276" s="17">
        <f>YEAR(SalesDataTable[[#This Row],[Order Date]])</f>
        <v>2026</v>
      </c>
      <c r="D2276" s="19" t="str">
        <f>"Q"&amp;ROUNDUP(MONTH(SalesDataTable[[#This Row],[Order Date]])/3,0)</f>
        <v>Q4</v>
      </c>
      <c r="E2276" s="17">
        <f>MONTH(SalesDataTable[[#This Row],[Order Date]])</f>
        <v>11</v>
      </c>
      <c r="F2276" s="19" t="str">
        <f>TEXT(SalesDataTable[[#This Row],[Order Date]],"MMM")</f>
        <v>Nov</v>
      </c>
      <c r="G2276" s="4" t="s">
        <v>6</v>
      </c>
      <c r="H2276" s="4" t="s">
        <v>41</v>
      </c>
      <c r="I2276" s="4" t="s">
        <v>19</v>
      </c>
      <c r="J2276" s="4" t="s">
        <v>3</v>
      </c>
      <c r="K2276" s="4" t="s">
        <v>4</v>
      </c>
      <c r="L2276" s="4" t="s">
        <v>5</v>
      </c>
      <c r="M2276" s="8">
        <v>3</v>
      </c>
      <c r="N2276" s="5">
        <v>80.400000000000006</v>
      </c>
      <c r="O2276" s="6">
        <v>0.05</v>
      </c>
      <c r="P2276" s="5">
        <v>42.82</v>
      </c>
      <c r="Q2276" s="5">
        <f t="shared" si="140"/>
        <v>229.14000000000001</v>
      </c>
      <c r="R2276" s="5">
        <f t="shared" si="141"/>
        <v>128.46</v>
      </c>
      <c r="S2276" s="5">
        <f t="shared" si="142"/>
        <v>100.68</v>
      </c>
      <c r="T2276" s="7">
        <f t="shared" si="143"/>
        <v>0.43938203718250851</v>
      </c>
    </row>
    <row r="2277" spans="1:20" ht="15.6">
      <c r="A2277" s="2">
        <v>2268</v>
      </c>
      <c r="B2277" s="3">
        <v>46331</v>
      </c>
      <c r="C2277" s="17">
        <f>YEAR(SalesDataTable[[#This Row],[Order Date]])</f>
        <v>2026</v>
      </c>
      <c r="D2277" s="19" t="str">
        <f>"Q"&amp;ROUNDUP(MONTH(SalesDataTable[[#This Row],[Order Date]])/3,0)</f>
        <v>Q4</v>
      </c>
      <c r="E2277" s="17">
        <f>MONTH(SalesDataTable[[#This Row],[Order Date]])</f>
        <v>11</v>
      </c>
      <c r="F2277" s="19" t="str">
        <f>TEXT(SalesDataTable[[#This Row],[Order Date]],"MMM")</f>
        <v>Nov</v>
      </c>
      <c r="G2277" s="4" t="s">
        <v>6</v>
      </c>
      <c r="H2277" s="4" t="s">
        <v>7</v>
      </c>
      <c r="I2277" s="4" t="s">
        <v>19</v>
      </c>
      <c r="J2277" s="4" t="s">
        <v>13</v>
      </c>
      <c r="K2277" s="4" t="s">
        <v>9</v>
      </c>
      <c r="L2277" s="4" t="s">
        <v>37</v>
      </c>
      <c r="M2277" s="8">
        <v>4</v>
      </c>
      <c r="N2277" s="5">
        <v>151.38999999999999</v>
      </c>
      <c r="O2277" s="6">
        <v>0.05</v>
      </c>
      <c r="P2277" s="5">
        <v>80.66</v>
      </c>
      <c r="Q2277" s="5">
        <f t="shared" si="140"/>
        <v>575.28199999999993</v>
      </c>
      <c r="R2277" s="5">
        <f t="shared" si="141"/>
        <v>322.64</v>
      </c>
      <c r="S2277" s="5">
        <f t="shared" si="142"/>
        <v>252.64199999999994</v>
      </c>
      <c r="T2277" s="7">
        <f t="shared" si="143"/>
        <v>0.43916201097896329</v>
      </c>
    </row>
    <row r="2278" spans="1:20" ht="15.6">
      <c r="A2278" s="2">
        <v>2636</v>
      </c>
      <c r="B2278" s="3">
        <v>46331</v>
      </c>
      <c r="C2278" s="17">
        <f>YEAR(SalesDataTable[[#This Row],[Order Date]])</f>
        <v>2026</v>
      </c>
      <c r="D2278" s="19" t="str">
        <f>"Q"&amp;ROUNDUP(MONTH(SalesDataTable[[#This Row],[Order Date]])/3,0)</f>
        <v>Q4</v>
      </c>
      <c r="E2278" s="17">
        <f>MONTH(SalesDataTable[[#This Row],[Order Date]])</f>
        <v>11</v>
      </c>
      <c r="F2278" s="19" t="str">
        <f>TEXT(SalesDataTable[[#This Row],[Order Date]],"MMM")</f>
        <v>Nov</v>
      </c>
      <c r="G2278" s="4" t="s">
        <v>6</v>
      </c>
      <c r="H2278" s="4" t="s">
        <v>49</v>
      </c>
      <c r="I2278" s="4" t="s">
        <v>19</v>
      </c>
      <c r="J2278" s="4" t="s">
        <v>16</v>
      </c>
      <c r="K2278" s="4" t="s">
        <v>14</v>
      </c>
      <c r="L2278" s="4" t="s">
        <v>32</v>
      </c>
      <c r="M2278" s="8">
        <v>2</v>
      </c>
      <c r="N2278" s="5">
        <v>45.44</v>
      </c>
      <c r="O2278" s="6">
        <v>0.05</v>
      </c>
      <c r="P2278" s="5">
        <v>18.2</v>
      </c>
      <c r="Q2278" s="5">
        <f t="shared" si="140"/>
        <v>86.335999999999999</v>
      </c>
      <c r="R2278" s="5">
        <f t="shared" si="141"/>
        <v>36.4</v>
      </c>
      <c r="S2278" s="5">
        <f t="shared" si="142"/>
        <v>49.936</v>
      </c>
      <c r="T2278" s="7">
        <f t="shared" si="143"/>
        <v>0.57839140103780584</v>
      </c>
    </row>
    <row r="2279" spans="1:20" ht="15.6">
      <c r="A2279" s="2">
        <v>3255</v>
      </c>
      <c r="B2279" s="3">
        <v>46331</v>
      </c>
      <c r="C2279" s="17">
        <f>YEAR(SalesDataTable[[#This Row],[Order Date]])</f>
        <v>2026</v>
      </c>
      <c r="D2279" s="19" t="str">
        <f>"Q"&amp;ROUNDUP(MONTH(SalesDataTable[[#This Row],[Order Date]])/3,0)</f>
        <v>Q4</v>
      </c>
      <c r="E2279" s="17">
        <f>MONTH(SalesDataTable[[#This Row],[Order Date]])</f>
        <v>11</v>
      </c>
      <c r="F2279" s="19" t="str">
        <f>TEXT(SalesDataTable[[#This Row],[Order Date]],"MMM")</f>
        <v>Nov</v>
      </c>
      <c r="G2279" s="4" t="s">
        <v>20</v>
      </c>
      <c r="H2279" s="4" t="s">
        <v>47</v>
      </c>
      <c r="I2279" s="4" t="s">
        <v>2</v>
      </c>
      <c r="J2279" s="4" t="s">
        <v>13</v>
      </c>
      <c r="K2279" s="4" t="s">
        <v>9</v>
      </c>
      <c r="L2279" s="4" t="s">
        <v>46</v>
      </c>
      <c r="M2279" s="8">
        <v>2</v>
      </c>
      <c r="N2279" s="5">
        <v>70.790000000000006</v>
      </c>
      <c r="O2279" s="6">
        <v>0.15</v>
      </c>
      <c r="P2279" s="5">
        <v>33.32</v>
      </c>
      <c r="Q2279" s="5">
        <f t="shared" si="140"/>
        <v>120.343</v>
      </c>
      <c r="R2279" s="5">
        <f t="shared" si="141"/>
        <v>66.64</v>
      </c>
      <c r="S2279" s="5">
        <f t="shared" si="142"/>
        <v>53.703000000000003</v>
      </c>
      <c r="T2279" s="7">
        <f t="shared" si="143"/>
        <v>0.44624947026416162</v>
      </c>
    </row>
    <row r="2280" spans="1:20" ht="15.6">
      <c r="A2280" s="2">
        <v>4326</v>
      </c>
      <c r="B2280" s="3">
        <v>46331</v>
      </c>
      <c r="C2280" s="17">
        <f>YEAR(SalesDataTable[[#This Row],[Order Date]])</f>
        <v>2026</v>
      </c>
      <c r="D2280" s="19" t="str">
        <f>"Q"&amp;ROUNDUP(MONTH(SalesDataTable[[#This Row],[Order Date]])/3,0)</f>
        <v>Q4</v>
      </c>
      <c r="E2280" s="17">
        <f>MONTH(SalesDataTable[[#This Row],[Order Date]])</f>
        <v>11</v>
      </c>
      <c r="F2280" s="19" t="str">
        <f>TEXT(SalesDataTable[[#This Row],[Order Date]],"MMM")</f>
        <v>Nov</v>
      </c>
      <c r="G2280" s="4" t="s">
        <v>11</v>
      </c>
      <c r="H2280" s="4" t="s">
        <v>25</v>
      </c>
      <c r="I2280" s="4" t="s">
        <v>19</v>
      </c>
      <c r="J2280" s="4" t="s">
        <v>3</v>
      </c>
      <c r="K2280" s="4" t="s">
        <v>14</v>
      </c>
      <c r="L2280" s="4" t="s">
        <v>15</v>
      </c>
      <c r="M2280" s="8">
        <v>1</v>
      </c>
      <c r="N2280" s="5">
        <v>35.630000000000003</v>
      </c>
      <c r="O2280" s="6">
        <v>0</v>
      </c>
      <c r="P2280" s="5">
        <v>13.47</v>
      </c>
      <c r="Q2280" s="5">
        <f t="shared" si="140"/>
        <v>35.630000000000003</v>
      </c>
      <c r="R2280" s="5">
        <f t="shared" si="141"/>
        <v>13.47</v>
      </c>
      <c r="S2280" s="5">
        <f t="shared" si="142"/>
        <v>22.160000000000004</v>
      </c>
      <c r="T2280" s="7">
        <f t="shared" si="143"/>
        <v>0.62194779680044909</v>
      </c>
    </row>
    <row r="2281" spans="1:20" ht="15.6">
      <c r="A2281" s="2">
        <v>4346</v>
      </c>
      <c r="B2281" s="3">
        <v>46331</v>
      </c>
      <c r="C2281" s="17">
        <f>YEAR(SalesDataTable[[#This Row],[Order Date]])</f>
        <v>2026</v>
      </c>
      <c r="D2281" s="19" t="str">
        <f>"Q"&amp;ROUNDUP(MONTH(SalesDataTable[[#This Row],[Order Date]])/3,0)</f>
        <v>Q4</v>
      </c>
      <c r="E2281" s="17">
        <f>MONTH(SalesDataTable[[#This Row],[Order Date]])</f>
        <v>11</v>
      </c>
      <c r="F2281" s="19" t="str">
        <f>TEXT(SalesDataTable[[#This Row],[Order Date]],"MMM")</f>
        <v>Nov</v>
      </c>
      <c r="G2281" s="4" t="s">
        <v>0</v>
      </c>
      <c r="H2281" s="4" t="s">
        <v>50</v>
      </c>
      <c r="I2281" s="4" t="s">
        <v>2</v>
      </c>
      <c r="J2281" s="4" t="s">
        <v>16</v>
      </c>
      <c r="K2281" s="4" t="s">
        <v>9</v>
      </c>
      <c r="L2281" s="4" t="s">
        <v>46</v>
      </c>
      <c r="M2281" s="8">
        <v>3</v>
      </c>
      <c r="N2281" s="5">
        <v>73.010000000000005</v>
      </c>
      <c r="O2281" s="6">
        <v>0.15</v>
      </c>
      <c r="P2281" s="5">
        <v>32.49</v>
      </c>
      <c r="Q2281" s="5">
        <f t="shared" si="140"/>
        <v>186.17550000000003</v>
      </c>
      <c r="R2281" s="5">
        <f t="shared" si="141"/>
        <v>97.47</v>
      </c>
      <c r="S2281" s="5">
        <f t="shared" si="142"/>
        <v>88.705500000000029</v>
      </c>
      <c r="T2281" s="7">
        <f t="shared" si="143"/>
        <v>0.47646172562984934</v>
      </c>
    </row>
    <row r="2282" spans="1:20" ht="15.6">
      <c r="A2282" s="2">
        <v>266</v>
      </c>
      <c r="B2282" s="3">
        <v>46332</v>
      </c>
      <c r="C2282" s="17">
        <f>YEAR(SalesDataTable[[#This Row],[Order Date]])</f>
        <v>2026</v>
      </c>
      <c r="D2282" s="19" t="str">
        <f>"Q"&amp;ROUNDUP(MONTH(SalesDataTable[[#This Row],[Order Date]])/3,0)</f>
        <v>Q4</v>
      </c>
      <c r="E2282" s="17">
        <f>MONTH(SalesDataTable[[#This Row],[Order Date]])</f>
        <v>11</v>
      </c>
      <c r="F2282" s="19" t="str">
        <f>TEXT(SalesDataTable[[#This Row],[Order Date]],"MMM")</f>
        <v>Nov</v>
      </c>
      <c r="G2282" s="4" t="s">
        <v>6</v>
      </c>
      <c r="H2282" s="4" t="s">
        <v>7</v>
      </c>
      <c r="I2282" s="4" t="s">
        <v>28</v>
      </c>
      <c r="J2282" s="4" t="s">
        <v>16</v>
      </c>
      <c r="K2282" s="4" t="s">
        <v>9</v>
      </c>
      <c r="L2282" s="4" t="s">
        <v>10</v>
      </c>
      <c r="M2282" s="8">
        <v>1</v>
      </c>
      <c r="N2282" s="5">
        <v>93.48</v>
      </c>
      <c r="O2282" s="6">
        <v>0.05</v>
      </c>
      <c r="P2282" s="5">
        <v>46.34</v>
      </c>
      <c r="Q2282" s="5">
        <f t="shared" si="140"/>
        <v>88.805999999999997</v>
      </c>
      <c r="R2282" s="5">
        <f t="shared" si="141"/>
        <v>46.34</v>
      </c>
      <c r="S2282" s="5">
        <f t="shared" si="142"/>
        <v>42.465999999999994</v>
      </c>
      <c r="T2282" s="7">
        <f t="shared" si="143"/>
        <v>0.47818841069297113</v>
      </c>
    </row>
    <row r="2283" spans="1:20" ht="15.6">
      <c r="A2283" s="2">
        <v>274</v>
      </c>
      <c r="B2283" s="3">
        <v>46332</v>
      </c>
      <c r="C2283" s="17">
        <f>YEAR(SalesDataTable[[#This Row],[Order Date]])</f>
        <v>2026</v>
      </c>
      <c r="D2283" s="19" t="str">
        <f>"Q"&amp;ROUNDUP(MONTH(SalesDataTable[[#This Row],[Order Date]])/3,0)</f>
        <v>Q4</v>
      </c>
      <c r="E2283" s="17">
        <f>MONTH(SalesDataTable[[#This Row],[Order Date]])</f>
        <v>11</v>
      </c>
      <c r="F2283" s="19" t="str">
        <f>TEXT(SalesDataTable[[#This Row],[Order Date]],"MMM")</f>
        <v>Nov</v>
      </c>
      <c r="G2283" s="4" t="s">
        <v>6</v>
      </c>
      <c r="H2283" s="4" t="s">
        <v>7</v>
      </c>
      <c r="I2283" s="4" t="s">
        <v>2</v>
      </c>
      <c r="J2283" s="4" t="s">
        <v>16</v>
      </c>
      <c r="K2283" s="4" t="s">
        <v>4</v>
      </c>
      <c r="L2283" s="4" t="s">
        <v>5</v>
      </c>
      <c r="M2283" s="8">
        <v>1</v>
      </c>
      <c r="N2283" s="5">
        <v>82.89</v>
      </c>
      <c r="O2283" s="6">
        <v>0</v>
      </c>
      <c r="P2283" s="5">
        <v>41.44</v>
      </c>
      <c r="Q2283" s="5">
        <f t="shared" si="140"/>
        <v>82.89</v>
      </c>
      <c r="R2283" s="5">
        <f t="shared" si="141"/>
        <v>41.44</v>
      </c>
      <c r="S2283" s="5">
        <f t="shared" si="142"/>
        <v>41.45</v>
      </c>
      <c r="T2283" s="7">
        <f t="shared" si="143"/>
        <v>0.50006032090722652</v>
      </c>
    </row>
    <row r="2284" spans="1:20" ht="15.6">
      <c r="A2284" s="2">
        <v>1135</v>
      </c>
      <c r="B2284" s="3">
        <v>46332</v>
      </c>
      <c r="C2284" s="17">
        <f>YEAR(SalesDataTable[[#This Row],[Order Date]])</f>
        <v>2026</v>
      </c>
      <c r="D2284" s="19" t="str">
        <f>"Q"&amp;ROUNDUP(MONTH(SalesDataTable[[#This Row],[Order Date]])/3,0)</f>
        <v>Q4</v>
      </c>
      <c r="E2284" s="17">
        <f>MONTH(SalesDataTable[[#This Row],[Order Date]])</f>
        <v>11</v>
      </c>
      <c r="F2284" s="19" t="str">
        <f>TEXT(SalesDataTable[[#This Row],[Order Date]],"MMM")</f>
        <v>Nov</v>
      </c>
      <c r="G2284" s="4" t="s">
        <v>20</v>
      </c>
      <c r="H2284" s="4" t="s">
        <v>31</v>
      </c>
      <c r="I2284" s="4" t="s">
        <v>2</v>
      </c>
      <c r="J2284" s="4" t="s">
        <v>13</v>
      </c>
      <c r="K2284" s="4" t="s">
        <v>14</v>
      </c>
      <c r="L2284" s="4" t="s">
        <v>15</v>
      </c>
      <c r="M2284" s="8">
        <v>2</v>
      </c>
      <c r="N2284" s="5">
        <v>35.71</v>
      </c>
      <c r="O2284" s="6">
        <v>0.2</v>
      </c>
      <c r="P2284" s="5">
        <v>13.48</v>
      </c>
      <c r="Q2284" s="5">
        <f t="shared" si="140"/>
        <v>57.136000000000003</v>
      </c>
      <c r="R2284" s="5">
        <f t="shared" si="141"/>
        <v>26.96</v>
      </c>
      <c r="S2284" s="5">
        <f t="shared" si="142"/>
        <v>30.176000000000002</v>
      </c>
      <c r="T2284" s="7">
        <f t="shared" si="143"/>
        <v>0.52814337720526461</v>
      </c>
    </row>
    <row r="2285" spans="1:20" ht="15.6">
      <c r="A2285" s="2">
        <v>2166</v>
      </c>
      <c r="B2285" s="3">
        <v>46332</v>
      </c>
      <c r="C2285" s="17">
        <f>YEAR(SalesDataTable[[#This Row],[Order Date]])</f>
        <v>2026</v>
      </c>
      <c r="D2285" s="19" t="str">
        <f>"Q"&amp;ROUNDUP(MONTH(SalesDataTable[[#This Row],[Order Date]])/3,0)</f>
        <v>Q4</v>
      </c>
      <c r="E2285" s="17">
        <f>MONTH(SalesDataTable[[#This Row],[Order Date]])</f>
        <v>11</v>
      </c>
      <c r="F2285" s="19" t="str">
        <f>TEXT(SalesDataTable[[#This Row],[Order Date]],"MMM")</f>
        <v>Nov</v>
      </c>
      <c r="G2285" s="4" t="s">
        <v>20</v>
      </c>
      <c r="H2285" s="4" t="s">
        <v>47</v>
      </c>
      <c r="I2285" s="4" t="s">
        <v>19</v>
      </c>
      <c r="J2285" s="4" t="s">
        <v>13</v>
      </c>
      <c r="K2285" s="4" t="s">
        <v>34</v>
      </c>
      <c r="L2285" s="4" t="s">
        <v>35</v>
      </c>
      <c r="M2285" s="8">
        <v>1</v>
      </c>
      <c r="N2285" s="5">
        <v>40.380000000000003</v>
      </c>
      <c r="O2285" s="6">
        <v>0.15</v>
      </c>
      <c r="P2285" s="5">
        <v>14.53</v>
      </c>
      <c r="Q2285" s="5">
        <f t="shared" si="140"/>
        <v>34.323</v>
      </c>
      <c r="R2285" s="5">
        <f t="shared" si="141"/>
        <v>14.53</v>
      </c>
      <c r="S2285" s="5">
        <f t="shared" si="142"/>
        <v>19.792999999999999</v>
      </c>
      <c r="T2285" s="7">
        <f t="shared" si="143"/>
        <v>0.57666870611543275</v>
      </c>
    </row>
    <row r="2286" spans="1:20" ht="15.6">
      <c r="A2286" s="2">
        <v>3620</v>
      </c>
      <c r="B2286" s="3">
        <v>46332</v>
      </c>
      <c r="C2286" s="17">
        <f>YEAR(SalesDataTable[[#This Row],[Order Date]])</f>
        <v>2026</v>
      </c>
      <c r="D2286" s="19" t="str">
        <f>"Q"&amp;ROUNDUP(MONTH(SalesDataTable[[#This Row],[Order Date]])/3,0)</f>
        <v>Q4</v>
      </c>
      <c r="E2286" s="17">
        <f>MONTH(SalesDataTable[[#This Row],[Order Date]])</f>
        <v>11</v>
      </c>
      <c r="F2286" s="19" t="str">
        <f>TEXT(SalesDataTable[[#This Row],[Order Date]],"MMM")</f>
        <v>Nov</v>
      </c>
      <c r="G2286" s="4" t="s">
        <v>6</v>
      </c>
      <c r="H2286" s="4" t="s">
        <v>43</v>
      </c>
      <c r="I2286" s="4" t="s">
        <v>28</v>
      </c>
      <c r="J2286" s="4" t="s">
        <v>13</v>
      </c>
      <c r="K2286" s="4" t="s">
        <v>9</v>
      </c>
      <c r="L2286" s="4" t="s">
        <v>17</v>
      </c>
      <c r="M2286" s="8">
        <v>1</v>
      </c>
      <c r="N2286" s="5">
        <v>142</v>
      </c>
      <c r="O2286" s="6">
        <v>0.05</v>
      </c>
      <c r="P2286" s="5">
        <v>81.099999999999994</v>
      </c>
      <c r="Q2286" s="5">
        <f t="shared" si="140"/>
        <v>134.9</v>
      </c>
      <c r="R2286" s="5">
        <f t="shared" si="141"/>
        <v>81.099999999999994</v>
      </c>
      <c r="S2286" s="5">
        <f t="shared" si="142"/>
        <v>53.800000000000011</v>
      </c>
      <c r="T2286" s="7">
        <f t="shared" si="143"/>
        <v>0.39881393624907346</v>
      </c>
    </row>
    <row r="2287" spans="1:20" ht="15.6">
      <c r="A2287" s="2">
        <v>3986</v>
      </c>
      <c r="B2287" s="3">
        <v>46332</v>
      </c>
      <c r="C2287" s="17">
        <f>YEAR(SalesDataTable[[#This Row],[Order Date]])</f>
        <v>2026</v>
      </c>
      <c r="D2287" s="19" t="str">
        <f>"Q"&amp;ROUNDUP(MONTH(SalesDataTable[[#This Row],[Order Date]])/3,0)</f>
        <v>Q4</v>
      </c>
      <c r="E2287" s="17">
        <f>MONTH(SalesDataTable[[#This Row],[Order Date]])</f>
        <v>11</v>
      </c>
      <c r="F2287" s="19" t="str">
        <f>TEXT(SalesDataTable[[#This Row],[Order Date]],"MMM")</f>
        <v>Nov</v>
      </c>
      <c r="G2287" s="4" t="s">
        <v>0</v>
      </c>
      <c r="H2287" s="4" t="s">
        <v>50</v>
      </c>
      <c r="I2287" s="4" t="s">
        <v>28</v>
      </c>
      <c r="J2287" s="4" t="s">
        <v>13</v>
      </c>
      <c r="K2287" s="4" t="s">
        <v>14</v>
      </c>
      <c r="L2287" s="4" t="s">
        <v>15</v>
      </c>
      <c r="M2287" s="8">
        <v>2</v>
      </c>
      <c r="N2287" s="5">
        <v>36.29</v>
      </c>
      <c r="O2287" s="6">
        <v>0.15</v>
      </c>
      <c r="P2287" s="5">
        <v>13.93</v>
      </c>
      <c r="Q2287" s="5">
        <f t="shared" si="140"/>
        <v>61.692999999999998</v>
      </c>
      <c r="R2287" s="5">
        <f t="shared" si="141"/>
        <v>27.86</v>
      </c>
      <c r="S2287" s="5">
        <f t="shared" si="142"/>
        <v>33.832999999999998</v>
      </c>
      <c r="T2287" s="7">
        <f t="shared" si="143"/>
        <v>0.54840905775371596</v>
      </c>
    </row>
    <row r="2288" spans="1:20" ht="15.6">
      <c r="A2288" s="2">
        <v>4384</v>
      </c>
      <c r="B2288" s="3">
        <v>46332</v>
      </c>
      <c r="C2288" s="17">
        <f>YEAR(SalesDataTable[[#This Row],[Order Date]])</f>
        <v>2026</v>
      </c>
      <c r="D2288" s="19" t="str">
        <f>"Q"&amp;ROUNDUP(MONTH(SalesDataTable[[#This Row],[Order Date]])/3,0)</f>
        <v>Q4</v>
      </c>
      <c r="E2288" s="17">
        <f>MONTH(SalesDataTable[[#This Row],[Order Date]])</f>
        <v>11</v>
      </c>
      <c r="F2288" s="19" t="str">
        <f>TEXT(SalesDataTable[[#This Row],[Order Date]],"MMM")</f>
        <v>Nov</v>
      </c>
      <c r="G2288" s="4" t="s">
        <v>20</v>
      </c>
      <c r="H2288" s="4" t="s">
        <v>33</v>
      </c>
      <c r="I2288" s="4" t="s">
        <v>2</v>
      </c>
      <c r="J2288" s="4" t="s">
        <v>13</v>
      </c>
      <c r="K2288" s="4" t="s">
        <v>23</v>
      </c>
      <c r="L2288" s="4" t="s">
        <v>51</v>
      </c>
      <c r="M2288" s="8">
        <v>1</v>
      </c>
      <c r="N2288" s="5">
        <v>121.66</v>
      </c>
      <c r="O2288" s="6">
        <v>0</v>
      </c>
      <c r="P2288" s="5">
        <v>61.66</v>
      </c>
      <c r="Q2288" s="5">
        <f t="shared" si="140"/>
        <v>121.66</v>
      </c>
      <c r="R2288" s="5">
        <f t="shared" si="141"/>
        <v>61.66</v>
      </c>
      <c r="S2288" s="5">
        <f t="shared" si="142"/>
        <v>60</v>
      </c>
      <c r="T2288" s="7">
        <f t="shared" si="143"/>
        <v>0.49317770836758179</v>
      </c>
    </row>
    <row r="2289" spans="1:20" ht="15.6">
      <c r="A2289" s="2">
        <v>4565</v>
      </c>
      <c r="B2289" s="3">
        <v>46332</v>
      </c>
      <c r="C2289" s="17">
        <f>YEAR(SalesDataTable[[#This Row],[Order Date]])</f>
        <v>2026</v>
      </c>
      <c r="D2289" s="19" t="str">
        <f>"Q"&amp;ROUNDUP(MONTH(SalesDataTable[[#This Row],[Order Date]])/3,0)</f>
        <v>Q4</v>
      </c>
      <c r="E2289" s="17">
        <f>MONTH(SalesDataTable[[#This Row],[Order Date]])</f>
        <v>11</v>
      </c>
      <c r="F2289" s="19" t="str">
        <f>TEXT(SalesDataTable[[#This Row],[Order Date]],"MMM")</f>
        <v>Nov</v>
      </c>
      <c r="G2289" s="4" t="s">
        <v>6</v>
      </c>
      <c r="H2289" s="4" t="s">
        <v>49</v>
      </c>
      <c r="I2289" s="4" t="s">
        <v>2</v>
      </c>
      <c r="J2289" s="4" t="s">
        <v>3</v>
      </c>
      <c r="K2289" s="4" t="s">
        <v>23</v>
      </c>
      <c r="L2289" s="4" t="s">
        <v>51</v>
      </c>
      <c r="M2289" s="8">
        <v>3</v>
      </c>
      <c r="N2289" s="5">
        <v>124.65</v>
      </c>
      <c r="O2289" s="6">
        <v>0.05</v>
      </c>
      <c r="P2289" s="5">
        <v>62.27</v>
      </c>
      <c r="Q2289" s="5">
        <f t="shared" si="140"/>
        <v>355.25250000000005</v>
      </c>
      <c r="R2289" s="5">
        <f t="shared" si="141"/>
        <v>186.81</v>
      </c>
      <c r="S2289" s="5">
        <f t="shared" si="142"/>
        <v>168.44250000000005</v>
      </c>
      <c r="T2289" s="7">
        <f t="shared" si="143"/>
        <v>0.47414866890451163</v>
      </c>
    </row>
    <row r="2290" spans="1:20" ht="15.6">
      <c r="A2290" s="2">
        <v>4634</v>
      </c>
      <c r="B2290" s="3">
        <v>46332</v>
      </c>
      <c r="C2290" s="17">
        <f>YEAR(SalesDataTable[[#This Row],[Order Date]])</f>
        <v>2026</v>
      </c>
      <c r="D2290" s="19" t="str">
        <f>"Q"&amp;ROUNDUP(MONTH(SalesDataTable[[#This Row],[Order Date]])/3,0)</f>
        <v>Q4</v>
      </c>
      <c r="E2290" s="17">
        <f>MONTH(SalesDataTable[[#This Row],[Order Date]])</f>
        <v>11</v>
      </c>
      <c r="F2290" s="19" t="str">
        <f>TEXT(SalesDataTable[[#This Row],[Order Date]],"MMM")</f>
        <v>Nov</v>
      </c>
      <c r="G2290" s="4" t="s">
        <v>0</v>
      </c>
      <c r="H2290" s="4" t="s">
        <v>50</v>
      </c>
      <c r="I2290" s="4" t="s">
        <v>2</v>
      </c>
      <c r="J2290" s="4" t="s">
        <v>13</v>
      </c>
      <c r="K2290" s="4" t="s">
        <v>4</v>
      </c>
      <c r="L2290" s="4" t="s">
        <v>5</v>
      </c>
      <c r="M2290" s="8">
        <v>2</v>
      </c>
      <c r="N2290" s="5">
        <v>80.61</v>
      </c>
      <c r="O2290" s="6">
        <v>0</v>
      </c>
      <c r="P2290" s="5">
        <v>43.72</v>
      </c>
      <c r="Q2290" s="5">
        <f t="shared" si="140"/>
        <v>161.22</v>
      </c>
      <c r="R2290" s="5">
        <f t="shared" si="141"/>
        <v>87.44</v>
      </c>
      <c r="S2290" s="5">
        <f t="shared" si="142"/>
        <v>73.78</v>
      </c>
      <c r="T2290" s="7">
        <f t="shared" si="143"/>
        <v>0.45763552909068356</v>
      </c>
    </row>
    <row r="2291" spans="1:20" ht="15.6">
      <c r="A2291" s="2">
        <v>104</v>
      </c>
      <c r="B2291" s="3">
        <v>46333</v>
      </c>
      <c r="C2291" s="17">
        <f>YEAR(SalesDataTable[[#This Row],[Order Date]])</f>
        <v>2026</v>
      </c>
      <c r="D2291" s="19" t="str">
        <f>"Q"&amp;ROUNDUP(MONTH(SalesDataTable[[#This Row],[Order Date]])/3,0)</f>
        <v>Q4</v>
      </c>
      <c r="E2291" s="17">
        <f>MONTH(SalesDataTable[[#This Row],[Order Date]])</f>
        <v>11</v>
      </c>
      <c r="F2291" s="19" t="str">
        <f>TEXT(SalesDataTable[[#This Row],[Order Date]],"MMM")</f>
        <v>Nov</v>
      </c>
      <c r="G2291" s="4" t="s">
        <v>6</v>
      </c>
      <c r="H2291" s="4" t="s">
        <v>41</v>
      </c>
      <c r="I2291" s="4" t="s">
        <v>2</v>
      </c>
      <c r="J2291" s="4" t="s">
        <v>13</v>
      </c>
      <c r="K2291" s="4" t="s">
        <v>9</v>
      </c>
      <c r="L2291" s="4" t="s">
        <v>37</v>
      </c>
      <c r="M2291" s="8">
        <v>1</v>
      </c>
      <c r="N2291" s="5">
        <v>153.96</v>
      </c>
      <c r="O2291" s="6">
        <v>0</v>
      </c>
      <c r="P2291" s="5">
        <v>80.62</v>
      </c>
      <c r="Q2291" s="5">
        <f t="shared" si="140"/>
        <v>153.96</v>
      </c>
      <c r="R2291" s="5">
        <f t="shared" si="141"/>
        <v>80.62</v>
      </c>
      <c r="S2291" s="5">
        <f t="shared" si="142"/>
        <v>73.34</v>
      </c>
      <c r="T2291" s="7">
        <f t="shared" si="143"/>
        <v>0.47635749545336453</v>
      </c>
    </row>
    <row r="2292" spans="1:20" ht="15.6">
      <c r="A2292" s="2">
        <v>181</v>
      </c>
      <c r="B2292" s="3">
        <v>46333</v>
      </c>
      <c r="C2292" s="17">
        <f>YEAR(SalesDataTable[[#This Row],[Order Date]])</f>
        <v>2026</v>
      </c>
      <c r="D2292" s="19" t="str">
        <f>"Q"&amp;ROUNDUP(MONTH(SalesDataTable[[#This Row],[Order Date]])/3,0)</f>
        <v>Q4</v>
      </c>
      <c r="E2292" s="17">
        <f>MONTH(SalesDataTable[[#This Row],[Order Date]])</f>
        <v>11</v>
      </c>
      <c r="F2292" s="19" t="str">
        <f>TEXT(SalesDataTable[[#This Row],[Order Date]],"MMM")</f>
        <v>Nov</v>
      </c>
      <c r="G2292" s="4" t="s">
        <v>6</v>
      </c>
      <c r="H2292" s="4" t="s">
        <v>7</v>
      </c>
      <c r="I2292" s="4" t="s">
        <v>19</v>
      </c>
      <c r="J2292" s="4" t="s">
        <v>3</v>
      </c>
      <c r="K2292" s="4" t="s">
        <v>14</v>
      </c>
      <c r="L2292" s="4" t="s">
        <v>15</v>
      </c>
      <c r="M2292" s="8">
        <v>1</v>
      </c>
      <c r="N2292" s="5">
        <v>35.58</v>
      </c>
      <c r="O2292" s="6">
        <v>0</v>
      </c>
      <c r="P2292" s="5">
        <v>13.4</v>
      </c>
      <c r="Q2292" s="5">
        <f t="shared" si="140"/>
        <v>35.58</v>
      </c>
      <c r="R2292" s="5">
        <f t="shared" si="141"/>
        <v>13.4</v>
      </c>
      <c r="S2292" s="5">
        <f t="shared" si="142"/>
        <v>22.18</v>
      </c>
      <c r="T2292" s="7">
        <f t="shared" si="143"/>
        <v>0.62338392355255767</v>
      </c>
    </row>
    <row r="2293" spans="1:20" ht="15.6">
      <c r="A2293" s="2">
        <v>823</v>
      </c>
      <c r="B2293" s="3">
        <v>46333</v>
      </c>
      <c r="C2293" s="17">
        <f>YEAR(SalesDataTable[[#This Row],[Order Date]])</f>
        <v>2026</v>
      </c>
      <c r="D2293" s="19" t="str">
        <f>"Q"&amp;ROUNDUP(MONTH(SalesDataTable[[#This Row],[Order Date]])/3,0)</f>
        <v>Q4</v>
      </c>
      <c r="E2293" s="17">
        <f>MONTH(SalesDataTable[[#This Row],[Order Date]])</f>
        <v>11</v>
      </c>
      <c r="F2293" s="19" t="str">
        <f>TEXT(SalesDataTable[[#This Row],[Order Date]],"MMM")</f>
        <v>Nov</v>
      </c>
      <c r="G2293" s="4" t="s">
        <v>0</v>
      </c>
      <c r="H2293" s="4" t="s">
        <v>1</v>
      </c>
      <c r="I2293" s="4" t="s">
        <v>28</v>
      </c>
      <c r="J2293" s="4" t="s">
        <v>13</v>
      </c>
      <c r="K2293" s="4" t="s">
        <v>34</v>
      </c>
      <c r="L2293" s="4" t="s">
        <v>42</v>
      </c>
      <c r="M2293" s="8">
        <v>5</v>
      </c>
      <c r="N2293" s="5">
        <v>36.369999999999997</v>
      </c>
      <c r="O2293" s="6">
        <v>0.15</v>
      </c>
      <c r="P2293" s="5">
        <v>13.65</v>
      </c>
      <c r="Q2293" s="5">
        <f t="shared" si="140"/>
        <v>154.57249999999999</v>
      </c>
      <c r="R2293" s="5">
        <f t="shared" si="141"/>
        <v>68.25</v>
      </c>
      <c r="S2293" s="5">
        <f t="shared" si="142"/>
        <v>86.322499999999991</v>
      </c>
      <c r="T2293" s="7">
        <f t="shared" si="143"/>
        <v>0.55845962250723769</v>
      </c>
    </row>
    <row r="2294" spans="1:20" ht="15.6">
      <c r="A2294" s="2">
        <v>1730</v>
      </c>
      <c r="B2294" s="3">
        <v>46333</v>
      </c>
      <c r="C2294" s="17">
        <f>YEAR(SalesDataTable[[#This Row],[Order Date]])</f>
        <v>2026</v>
      </c>
      <c r="D2294" s="19" t="str">
        <f>"Q"&amp;ROUNDUP(MONTH(SalesDataTable[[#This Row],[Order Date]])/3,0)</f>
        <v>Q4</v>
      </c>
      <c r="E2294" s="17">
        <f>MONTH(SalesDataTable[[#This Row],[Order Date]])</f>
        <v>11</v>
      </c>
      <c r="F2294" s="19" t="str">
        <f>TEXT(SalesDataTable[[#This Row],[Order Date]],"MMM")</f>
        <v>Nov</v>
      </c>
      <c r="G2294" s="4" t="s">
        <v>20</v>
      </c>
      <c r="H2294" s="4" t="s">
        <v>21</v>
      </c>
      <c r="I2294" s="4" t="s">
        <v>28</v>
      </c>
      <c r="J2294" s="4" t="s">
        <v>3</v>
      </c>
      <c r="K2294" s="4" t="s">
        <v>9</v>
      </c>
      <c r="L2294" s="4" t="s">
        <v>37</v>
      </c>
      <c r="M2294" s="8">
        <v>2</v>
      </c>
      <c r="N2294" s="5">
        <v>151.55000000000001</v>
      </c>
      <c r="O2294" s="6">
        <v>0.1</v>
      </c>
      <c r="P2294" s="5">
        <v>80.48</v>
      </c>
      <c r="Q2294" s="5">
        <f t="shared" si="140"/>
        <v>272.79000000000002</v>
      </c>
      <c r="R2294" s="5">
        <f t="shared" si="141"/>
        <v>160.96</v>
      </c>
      <c r="S2294" s="5">
        <f t="shared" si="142"/>
        <v>111.83000000000001</v>
      </c>
      <c r="T2294" s="7">
        <f t="shared" si="143"/>
        <v>0.40994904505297114</v>
      </c>
    </row>
    <row r="2295" spans="1:20" ht="15.6">
      <c r="A2295" s="2">
        <v>2710</v>
      </c>
      <c r="B2295" s="3">
        <v>46333</v>
      </c>
      <c r="C2295" s="17">
        <f>YEAR(SalesDataTable[[#This Row],[Order Date]])</f>
        <v>2026</v>
      </c>
      <c r="D2295" s="19" t="str">
        <f>"Q"&amp;ROUNDUP(MONTH(SalesDataTable[[#This Row],[Order Date]])/3,0)</f>
        <v>Q4</v>
      </c>
      <c r="E2295" s="17">
        <f>MONTH(SalesDataTable[[#This Row],[Order Date]])</f>
        <v>11</v>
      </c>
      <c r="F2295" s="19" t="str">
        <f>TEXT(SalesDataTable[[#This Row],[Order Date]],"MMM")</f>
        <v>Nov</v>
      </c>
      <c r="G2295" s="4" t="s">
        <v>0</v>
      </c>
      <c r="H2295" s="4" t="s">
        <v>36</v>
      </c>
      <c r="I2295" s="4" t="s">
        <v>19</v>
      </c>
      <c r="J2295" s="4" t="s">
        <v>13</v>
      </c>
      <c r="K2295" s="4" t="s">
        <v>23</v>
      </c>
      <c r="L2295" s="4" t="s">
        <v>40</v>
      </c>
      <c r="M2295" s="8">
        <v>2</v>
      </c>
      <c r="N2295" s="5">
        <v>80.67</v>
      </c>
      <c r="O2295" s="6">
        <v>0</v>
      </c>
      <c r="P2295" s="5">
        <v>40.5</v>
      </c>
      <c r="Q2295" s="5">
        <f t="shared" si="140"/>
        <v>161.34</v>
      </c>
      <c r="R2295" s="5">
        <f t="shared" si="141"/>
        <v>81</v>
      </c>
      <c r="S2295" s="5">
        <f t="shared" si="142"/>
        <v>80.34</v>
      </c>
      <c r="T2295" s="7">
        <f t="shared" si="143"/>
        <v>0.49795462997396805</v>
      </c>
    </row>
    <row r="2296" spans="1:20" ht="15.6">
      <c r="A2296" s="2">
        <v>3018</v>
      </c>
      <c r="B2296" s="3">
        <v>46333</v>
      </c>
      <c r="C2296" s="17">
        <f>YEAR(SalesDataTable[[#This Row],[Order Date]])</f>
        <v>2026</v>
      </c>
      <c r="D2296" s="19" t="str">
        <f>"Q"&amp;ROUNDUP(MONTH(SalesDataTable[[#This Row],[Order Date]])/3,0)</f>
        <v>Q4</v>
      </c>
      <c r="E2296" s="17">
        <f>MONTH(SalesDataTable[[#This Row],[Order Date]])</f>
        <v>11</v>
      </c>
      <c r="F2296" s="19" t="str">
        <f>TEXT(SalesDataTable[[#This Row],[Order Date]],"MMM")</f>
        <v>Nov</v>
      </c>
      <c r="G2296" s="4" t="s">
        <v>20</v>
      </c>
      <c r="H2296" s="4" t="s">
        <v>31</v>
      </c>
      <c r="I2296" s="4" t="s">
        <v>8</v>
      </c>
      <c r="J2296" s="4" t="s">
        <v>16</v>
      </c>
      <c r="K2296" s="4" t="s">
        <v>4</v>
      </c>
      <c r="L2296" s="4" t="s">
        <v>5</v>
      </c>
      <c r="M2296" s="8">
        <v>10</v>
      </c>
      <c r="N2296" s="5">
        <v>81.48</v>
      </c>
      <c r="O2296" s="6">
        <v>0.05</v>
      </c>
      <c r="P2296" s="5">
        <v>43.7</v>
      </c>
      <c r="Q2296" s="5">
        <f t="shared" si="140"/>
        <v>774.06000000000006</v>
      </c>
      <c r="R2296" s="5">
        <f t="shared" si="141"/>
        <v>437</v>
      </c>
      <c r="S2296" s="5">
        <f t="shared" si="142"/>
        <v>337.06000000000006</v>
      </c>
      <c r="T2296" s="7">
        <f t="shared" si="143"/>
        <v>0.43544428080510561</v>
      </c>
    </row>
    <row r="2297" spans="1:20" ht="15.6">
      <c r="A2297" s="2">
        <v>3735</v>
      </c>
      <c r="B2297" s="3">
        <v>46333</v>
      </c>
      <c r="C2297" s="17">
        <f>YEAR(SalesDataTable[[#This Row],[Order Date]])</f>
        <v>2026</v>
      </c>
      <c r="D2297" s="19" t="str">
        <f>"Q"&amp;ROUNDUP(MONTH(SalesDataTable[[#This Row],[Order Date]])/3,0)</f>
        <v>Q4</v>
      </c>
      <c r="E2297" s="17">
        <f>MONTH(SalesDataTable[[#This Row],[Order Date]])</f>
        <v>11</v>
      </c>
      <c r="F2297" s="19" t="str">
        <f>TEXT(SalesDataTable[[#This Row],[Order Date]],"MMM")</f>
        <v>Nov</v>
      </c>
      <c r="G2297" s="4" t="s">
        <v>20</v>
      </c>
      <c r="H2297" s="4" t="s">
        <v>33</v>
      </c>
      <c r="I2297" s="4" t="s">
        <v>19</v>
      </c>
      <c r="J2297" s="4" t="s">
        <v>3</v>
      </c>
      <c r="K2297" s="4" t="s">
        <v>14</v>
      </c>
      <c r="L2297" s="4" t="s">
        <v>48</v>
      </c>
      <c r="M2297" s="8">
        <v>2</v>
      </c>
      <c r="N2297" s="5">
        <v>163.58000000000001</v>
      </c>
      <c r="O2297" s="6">
        <v>0.1</v>
      </c>
      <c r="P2297" s="5">
        <v>88.14</v>
      </c>
      <c r="Q2297" s="5">
        <f t="shared" si="140"/>
        <v>294.44400000000002</v>
      </c>
      <c r="R2297" s="5">
        <f t="shared" si="141"/>
        <v>176.28</v>
      </c>
      <c r="S2297" s="5">
        <f t="shared" si="142"/>
        <v>118.16400000000002</v>
      </c>
      <c r="T2297" s="7">
        <f t="shared" si="143"/>
        <v>0.40131230386762851</v>
      </c>
    </row>
    <row r="2298" spans="1:20" ht="15.6">
      <c r="A2298" s="2">
        <v>4460</v>
      </c>
      <c r="B2298" s="3">
        <v>46333</v>
      </c>
      <c r="C2298" s="17">
        <f>YEAR(SalesDataTable[[#This Row],[Order Date]])</f>
        <v>2026</v>
      </c>
      <c r="D2298" s="19" t="str">
        <f>"Q"&amp;ROUNDUP(MONTH(SalesDataTable[[#This Row],[Order Date]])/3,0)</f>
        <v>Q4</v>
      </c>
      <c r="E2298" s="17">
        <f>MONTH(SalesDataTable[[#This Row],[Order Date]])</f>
        <v>11</v>
      </c>
      <c r="F2298" s="19" t="str">
        <f>TEXT(SalesDataTable[[#This Row],[Order Date]],"MMM")</f>
        <v>Nov</v>
      </c>
      <c r="G2298" s="4" t="s">
        <v>0</v>
      </c>
      <c r="H2298" s="4" t="s">
        <v>36</v>
      </c>
      <c r="I2298" s="4" t="s">
        <v>19</v>
      </c>
      <c r="J2298" s="4" t="s">
        <v>3</v>
      </c>
      <c r="K2298" s="4" t="s">
        <v>9</v>
      </c>
      <c r="L2298" s="4" t="s">
        <v>46</v>
      </c>
      <c r="M2298" s="8">
        <v>2</v>
      </c>
      <c r="N2298" s="5">
        <v>71.88</v>
      </c>
      <c r="O2298" s="6">
        <v>0.15</v>
      </c>
      <c r="P2298" s="5">
        <v>31.65</v>
      </c>
      <c r="Q2298" s="5">
        <f t="shared" si="140"/>
        <v>122.19599999999998</v>
      </c>
      <c r="R2298" s="5">
        <f t="shared" si="141"/>
        <v>63.3</v>
      </c>
      <c r="S2298" s="5">
        <f t="shared" si="142"/>
        <v>58.895999999999987</v>
      </c>
      <c r="T2298" s="7">
        <f t="shared" si="143"/>
        <v>0.48197977020524396</v>
      </c>
    </row>
    <row r="2299" spans="1:20" ht="15.6">
      <c r="A2299" s="2">
        <v>319</v>
      </c>
      <c r="B2299" s="3">
        <v>46334</v>
      </c>
      <c r="C2299" s="17">
        <f>YEAR(SalesDataTable[[#This Row],[Order Date]])</f>
        <v>2026</v>
      </c>
      <c r="D2299" s="19" t="str">
        <f>"Q"&amp;ROUNDUP(MONTH(SalesDataTable[[#This Row],[Order Date]])/3,0)</f>
        <v>Q4</v>
      </c>
      <c r="E2299" s="17">
        <f>MONTH(SalesDataTable[[#This Row],[Order Date]])</f>
        <v>11</v>
      </c>
      <c r="F2299" s="19" t="str">
        <f>TEXT(SalesDataTable[[#This Row],[Order Date]],"MMM")</f>
        <v>Nov</v>
      </c>
      <c r="G2299" s="4" t="s">
        <v>20</v>
      </c>
      <c r="H2299" s="4" t="s">
        <v>33</v>
      </c>
      <c r="I2299" s="4" t="s">
        <v>2</v>
      </c>
      <c r="J2299" s="4" t="s">
        <v>3</v>
      </c>
      <c r="K2299" s="4" t="s">
        <v>14</v>
      </c>
      <c r="L2299" s="4" t="s">
        <v>15</v>
      </c>
      <c r="M2299" s="8">
        <v>2</v>
      </c>
      <c r="N2299" s="5">
        <v>36.299999999999997</v>
      </c>
      <c r="O2299" s="6">
        <v>0.15</v>
      </c>
      <c r="P2299" s="5">
        <v>13.38</v>
      </c>
      <c r="Q2299" s="5">
        <f t="shared" si="140"/>
        <v>61.709999999999994</v>
      </c>
      <c r="R2299" s="5">
        <f t="shared" si="141"/>
        <v>26.76</v>
      </c>
      <c r="S2299" s="5">
        <f t="shared" si="142"/>
        <v>34.949999999999989</v>
      </c>
      <c r="T2299" s="7">
        <f t="shared" si="143"/>
        <v>0.56635877491492448</v>
      </c>
    </row>
    <row r="2300" spans="1:20" ht="15.6">
      <c r="A2300" s="2">
        <v>595</v>
      </c>
      <c r="B2300" s="3">
        <v>46334</v>
      </c>
      <c r="C2300" s="17">
        <f>YEAR(SalesDataTable[[#This Row],[Order Date]])</f>
        <v>2026</v>
      </c>
      <c r="D2300" s="19" t="str">
        <f>"Q"&amp;ROUNDUP(MONTH(SalesDataTable[[#This Row],[Order Date]])/3,0)</f>
        <v>Q4</v>
      </c>
      <c r="E2300" s="17">
        <f>MONTH(SalesDataTable[[#This Row],[Order Date]])</f>
        <v>11</v>
      </c>
      <c r="F2300" s="19" t="str">
        <f>TEXT(SalesDataTable[[#This Row],[Order Date]],"MMM")</f>
        <v>Nov</v>
      </c>
      <c r="G2300" s="4" t="s">
        <v>6</v>
      </c>
      <c r="H2300" s="4" t="s">
        <v>43</v>
      </c>
      <c r="I2300" s="4" t="s">
        <v>2</v>
      </c>
      <c r="J2300" s="4" t="s">
        <v>13</v>
      </c>
      <c r="K2300" s="4" t="s">
        <v>34</v>
      </c>
      <c r="L2300" s="4" t="s">
        <v>42</v>
      </c>
      <c r="M2300" s="8">
        <v>2</v>
      </c>
      <c r="N2300" s="5">
        <v>36.159999999999997</v>
      </c>
      <c r="O2300" s="6">
        <v>0.1</v>
      </c>
      <c r="P2300" s="5">
        <v>13.79</v>
      </c>
      <c r="Q2300" s="5">
        <f t="shared" si="140"/>
        <v>65.087999999999994</v>
      </c>
      <c r="R2300" s="5">
        <f t="shared" si="141"/>
        <v>27.58</v>
      </c>
      <c r="S2300" s="5">
        <f t="shared" si="142"/>
        <v>37.507999999999996</v>
      </c>
      <c r="T2300" s="7">
        <f t="shared" si="143"/>
        <v>0.57626597836774829</v>
      </c>
    </row>
    <row r="2301" spans="1:20" ht="15.6">
      <c r="A2301" s="2">
        <v>1623</v>
      </c>
      <c r="B2301" s="3">
        <v>46334</v>
      </c>
      <c r="C2301" s="17">
        <f>YEAR(SalesDataTable[[#This Row],[Order Date]])</f>
        <v>2026</v>
      </c>
      <c r="D2301" s="19" t="str">
        <f>"Q"&amp;ROUNDUP(MONTH(SalesDataTable[[#This Row],[Order Date]])/3,0)</f>
        <v>Q4</v>
      </c>
      <c r="E2301" s="17">
        <f>MONTH(SalesDataTable[[#This Row],[Order Date]])</f>
        <v>11</v>
      </c>
      <c r="F2301" s="19" t="str">
        <f>TEXT(SalesDataTable[[#This Row],[Order Date]],"MMM")</f>
        <v>Nov</v>
      </c>
      <c r="G2301" s="4" t="s">
        <v>11</v>
      </c>
      <c r="H2301" s="4" t="s">
        <v>25</v>
      </c>
      <c r="I2301" s="4" t="s">
        <v>2</v>
      </c>
      <c r="J2301" s="4" t="s">
        <v>3</v>
      </c>
      <c r="K2301" s="4" t="s">
        <v>14</v>
      </c>
      <c r="L2301" s="4" t="s">
        <v>15</v>
      </c>
      <c r="M2301" s="8">
        <v>2</v>
      </c>
      <c r="N2301" s="5">
        <v>35.49</v>
      </c>
      <c r="O2301" s="6">
        <v>0.1</v>
      </c>
      <c r="P2301" s="5">
        <v>13.78</v>
      </c>
      <c r="Q2301" s="5">
        <f t="shared" si="140"/>
        <v>63.882000000000005</v>
      </c>
      <c r="R2301" s="5">
        <f t="shared" si="141"/>
        <v>27.56</v>
      </c>
      <c r="S2301" s="5">
        <f t="shared" si="142"/>
        <v>36.322000000000003</v>
      </c>
      <c r="T2301" s="7">
        <f t="shared" si="143"/>
        <v>0.56857956857956859</v>
      </c>
    </row>
    <row r="2302" spans="1:20" ht="15.6">
      <c r="A2302" s="2">
        <v>2638</v>
      </c>
      <c r="B2302" s="3">
        <v>46334</v>
      </c>
      <c r="C2302" s="17">
        <f>YEAR(SalesDataTable[[#This Row],[Order Date]])</f>
        <v>2026</v>
      </c>
      <c r="D2302" s="19" t="str">
        <f>"Q"&amp;ROUNDUP(MONTH(SalesDataTable[[#This Row],[Order Date]])/3,0)</f>
        <v>Q4</v>
      </c>
      <c r="E2302" s="17">
        <f>MONTH(SalesDataTable[[#This Row],[Order Date]])</f>
        <v>11</v>
      </c>
      <c r="F2302" s="19" t="str">
        <f>TEXT(SalesDataTable[[#This Row],[Order Date]],"MMM")</f>
        <v>Nov</v>
      </c>
      <c r="G2302" s="4" t="s">
        <v>0</v>
      </c>
      <c r="H2302" s="4" t="s">
        <v>36</v>
      </c>
      <c r="I2302" s="4" t="s">
        <v>2</v>
      </c>
      <c r="J2302" s="4" t="s">
        <v>13</v>
      </c>
      <c r="K2302" s="4" t="s">
        <v>9</v>
      </c>
      <c r="L2302" s="4" t="s">
        <v>46</v>
      </c>
      <c r="M2302" s="8">
        <v>1</v>
      </c>
      <c r="N2302" s="5">
        <v>69.760000000000005</v>
      </c>
      <c r="O2302" s="6">
        <v>0.15</v>
      </c>
      <c r="P2302" s="5">
        <v>32.39</v>
      </c>
      <c r="Q2302" s="5">
        <f t="shared" si="140"/>
        <v>59.295999999999999</v>
      </c>
      <c r="R2302" s="5">
        <f t="shared" si="141"/>
        <v>32.39</v>
      </c>
      <c r="S2302" s="5">
        <f t="shared" si="142"/>
        <v>26.905999999999999</v>
      </c>
      <c r="T2302" s="7">
        <f t="shared" si="143"/>
        <v>0.45375742039935241</v>
      </c>
    </row>
    <row r="2303" spans="1:20" ht="15.6">
      <c r="A2303" s="2">
        <v>2666</v>
      </c>
      <c r="B2303" s="3">
        <v>46334</v>
      </c>
      <c r="C2303" s="17">
        <f>YEAR(SalesDataTable[[#This Row],[Order Date]])</f>
        <v>2026</v>
      </c>
      <c r="D2303" s="19" t="str">
        <f>"Q"&amp;ROUNDUP(MONTH(SalesDataTable[[#This Row],[Order Date]])/3,0)</f>
        <v>Q4</v>
      </c>
      <c r="E2303" s="17">
        <f>MONTH(SalesDataTable[[#This Row],[Order Date]])</f>
        <v>11</v>
      </c>
      <c r="F2303" s="19" t="str">
        <f>TEXT(SalesDataTable[[#This Row],[Order Date]],"MMM")</f>
        <v>Nov</v>
      </c>
      <c r="G2303" s="4" t="s">
        <v>6</v>
      </c>
      <c r="H2303" s="4" t="s">
        <v>43</v>
      </c>
      <c r="I2303" s="4" t="s">
        <v>19</v>
      </c>
      <c r="J2303" s="4" t="s">
        <v>16</v>
      </c>
      <c r="K2303" s="4" t="s">
        <v>23</v>
      </c>
      <c r="L2303" s="4" t="s">
        <v>40</v>
      </c>
      <c r="M2303" s="8">
        <v>6</v>
      </c>
      <c r="N2303" s="5">
        <v>81.37</v>
      </c>
      <c r="O2303" s="6">
        <v>0</v>
      </c>
      <c r="P2303" s="5">
        <v>39.5</v>
      </c>
      <c r="Q2303" s="5">
        <f t="shared" si="140"/>
        <v>488.22</v>
      </c>
      <c r="R2303" s="5">
        <f t="shared" si="141"/>
        <v>237</v>
      </c>
      <c r="S2303" s="5">
        <f t="shared" si="142"/>
        <v>251.22000000000003</v>
      </c>
      <c r="T2303" s="7">
        <f t="shared" si="143"/>
        <v>0.5145631067961165</v>
      </c>
    </row>
    <row r="2304" spans="1:20" ht="15.6">
      <c r="A2304" s="2">
        <v>3505</v>
      </c>
      <c r="B2304" s="3">
        <v>46334</v>
      </c>
      <c r="C2304" s="17">
        <f>YEAR(SalesDataTable[[#This Row],[Order Date]])</f>
        <v>2026</v>
      </c>
      <c r="D2304" s="19" t="str">
        <f>"Q"&amp;ROUNDUP(MONTH(SalesDataTable[[#This Row],[Order Date]])/3,0)</f>
        <v>Q4</v>
      </c>
      <c r="E2304" s="17">
        <f>MONTH(SalesDataTable[[#This Row],[Order Date]])</f>
        <v>11</v>
      </c>
      <c r="F2304" s="19" t="str">
        <f>TEXT(SalesDataTable[[#This Row],[Order Date]],"MMM")</f>
        <v>Nov</v>
      </c>
      <c r="G2304" s="4" t="s">
        <v>6</v>
      </c>
      <c r="H2304" s="4" t="s">
        <v>43</v>
      </c>
      <c r="I2304" s="4" t="s">
        <v>8</v>
      </c>
      <c r="J2304" s="4" t="s">
        <v>3</v>
      </c>
      <c r="K2304" s="4" t="s">
        <v>4</v>
      </c>
      <c r="L2304" s="4" t="s">
        <v>5</v>
      </c>
      <c r="M2304" s="8">
        <v>5</v>
      </c>
      <c r="N2304" s="5">
        <v>82.82</v>
      </c>
      <c r="O2304" s="6">
        <v>0.15</v>
      </c>
      <c r="P2304" s="5">
        <v>43.8</v>
      </c>
      <c r="Q2304" s="5">
        <f t="shared" si="140"/>
        <v>351.98499999999996</v>
      </c>
      <c r="R2304" s="5">
        <f t="shared" si="141"/>
        <v>219</v>
      </c>
      <c r="S2304" s="5">
        <f t="shared" si="142"/>
        <v>132.98499999999996</v>
      </c>
      <c r="T2304" s="7">
        <f t="shared" si="143"/>
        <v>0.37781439549980816</v>
      </c>
    </row>
    <row r="2305" spans="1:20" ht="15.6">
      <c r="A2305" s="2">
        <v>3626</v>
      </c>
      <c r="B2305" s="3">
        <v>46334</v>
      </c>
      <c r="C2305" s="17">
        <f>YEAR(SalesDataTable[[#This Row],[Order Date]])</f>
        <v>2026</v>
      </c>
      <c r="D2305" s="19" t="str">
        <f>"Q"&amp;ROUNDUP(MONTH(SalesDataTable[[#This Row],[Order Date]])/3,0)</f>
        <v>Q4</v>
      </c>
      <c r="E2305" s="17">
        <f>MONTH(SalesDataTable[[#This Row],[Order Date]])</f>
        <v>11</v>
      </c>
      <c r="F2305" s="19" t="str">
        <f>TEXT(SalesDataTable[[#This Row],[Order Date]],"MMM")</f>
        <v>Nov</v>
      </c>
      <c r="G2305" s="4" t="s">
        <v>20</v>
      </c>
      <c r="H2305" s="4" t="s">
        <v>47</v>
      </c>
      <c r="I2305" s="4" t="s">
        <v>8</v>
      </c>
      <c r="J2305" s="4" t="s">
        <v>16</v>
      </c>
      <c r="K2305" s="4" t="s">
        <v>4</v>
      </c>
      <c r="L2305" s="4" t="s">
        <v>22</v>
      </c>
      <c r="M2305" s="8">
        <v>15</v>
      </c>
      <c r="N2305" s="5">
        <v>51.05</v>
      </c>
      <c r="O2305" s="6">
        <v>0.1</v>
      </c>
      <c r="P2305" s="5">
        <v>21.95</v>
      </c>
      <c r="Q2305" s="5">
        <f t="shared" si="140"/>
        <v>689.17500000000007</v>
      </c>
      <c r="R2305" s="5">
        <f t="shared" si="141"/>
        <v>329.25</v>
      </c>
      <c r="S2305" s="5">
        <f t="shared" si="142"/>
        <v>359.92500000000007</v>
      </c>
      <c r="T2305" s="7">
        <f t="shared" si="143"/>
        <v>0.52225486995320491</v>
      </c>
    </row>
    <row r="2306" spans="1:20" ht="15.6">
      <c r="A2306" s="2">
        <v>3801</v>
      </c>
      <c r="B2306" s="3">
        <v>46334</v>
      </c>
      <c r="C2306" s="17">
        <f>YEAR(SalesDataTable[[#This Row],[Order Date]])</f>
        <v>2026</v>
      </c>
      <c r="D2306" s="19" t="str">
        <f>"Q"&amp;ROUNDUP(MONTH(SalesDataTable[[#This Row],[Order Date]])/3,0)</f>
        <v>Q4</v>
      </c>
      <c r="E2306" s="17">
        <f>MONTH(SalesDataTable[[#This Row],[Order Date]])</f>
        <v>11</v>
      </c>
      <c r="F2306" s="19" t="str">
        <f>TEXT(SalesDataTable[[#This Row],[Order Date]],"MMM")</f>
        <v>Nov</v>
      </c>
      <c r="G2306" s="4" t="s">
        <v>0</v>
      </c>
      <c r="H2306" s="4" t="s">
        <v>50</v>
      </c>
      <c r="I2306" s="4" t="s">
        <v>2</v>
      </c>
      <c r="J2306" s="4" t="s">
        <v>3</v>
      </c>
      <c r="K2306" s="4" t="s">
        <v>4</v>
      </c>
      <c r="L2306" s="4" t="s">
        <v>30</v>
      </c>
      <c r="M2306" s="8">
        <v>3</v>
      </c>
      <c r="N2306" s="5">
        <v>101.68</v>
      </c>
      <c r="O2306" s="6">
        <v>0.1</v>
      </c>
      <c r="P2306" s="5">
        <v>51.9</v>
      </c>
      <c r="Q2306" s="5">
        <f t="shared" ref="Q2306:Q2369" si="144">M2306*N2306*(1-O2306)</f>
        <v>274.536</v>
      </c>
      <c r="R2306" s="5">
        <f t="shared" ref="R2306:R2369" si="145">M2306*P2306</f>
        <v>155.69999999999999</v>
      </c>
      <c r="S2306" s="5">
        <f t="shared" ref="S2306:S2369" si="146">Q2306-R2306</f>
        <v>118.83600000000001</v>
      </c>
      <c r="T2306" s="7">
        <f t="shared" ref="T2306:T2369" si="147">IFERROR(S2306/Q2306,0)</f>
        <v>0.43286126409651199</v>
      </c>
    </row>
    <row r="2307" spans="1:20" ht="15.6">
      <c r="A2307" s="2">
        <v>4685</v>
      </c>
      <c r="B2307" s="3">
        <v>46334</v>
      </c>
      <c r="C2307" s="17">
        <f>YEAR(SalesDataTable[[#This Row],[Order Date]])</f>
        <v>2026</v>
      </c>
      <c r="D2307" s="19" t="str">
        <f>"Q"&amp;ROUNDUP(MONTH(SalesDataTable[[#This Row],[Order Date]])/3,0)</f>
        <v>Q4</v>
      </c>
      <c r="E2307" s="17">
        <f>MONTH(SalesDataTable[[#This Row],[Order Date]])</f>
        <v>11</v>
      </c>
      <c r="F2307" s="19" t="str">
        <f>TEXT(SalesDataTable[[#This Row],[Order Date]],"MMM")</f>
        <v>Nov</v>
      </c>
      <c r="G2307" s="4" t="s">
        <v>20</v>
      </c>
      <c r="H2307" s="4" t="s">
        <v>47</v>
      </c>
      <c r="I2307" s="4" t="s">
        <v>8</v>
      </c>
      <c r="J2307" s="4" t="s">
        <v>16</v>
      </c>
      <c r="K2307" s="4" t="s">
        <v>23</v>
      </c>
      <c r="L2307" s="4" t="s">
        <v>40</v>
      </c>
      <c r="M2307" s="8">
        <v>6</v>
      </c>
      <c r="N2307" s="5">
        <v>80.83</v>
      </c>
      <c r="O2307" s="6">
        <v>0.15</v>
      </c>
      <c r="P2307" s="5">
        <v>39.32</v>
      </c>
      <c r="Q2307" s="5">
        <f t="shared" si="144"/>
        <v>412.233</v>
      </c>
      <c r="R2307" s="5">
        <f t="shared" si="145"/>
        <v>235.92000000000002</v>
      </c>
      <c r="S2307" s="5">
        <f t="shared" si="146"/>
        <v>176.31299999999999</v>
      </c>
      <c r="T2307" s="7">
        <f t="shared" si="147"/>
        <v>0.42770229457612563</v>
      </c>
    </row>
    <row r="2308" spans="1:20" ht="15.6">
      <c r="A2308" s="2">
        <v>4843</v>
      </c>
      <c r="B2308" s="3">
        <v>46334</v>
      </c>
      <c r="C2308" s="17">
        <f>YEAR(SalesDataTable[[#This Row],[Order Date]])</f>
        <v>2026</v>
      </c>
      <c r="D2308" s="19" t="str">
        <f>"Q"&amp;ROUNDUP(MONTH(SalesDataTable[[#This Row],[Order Date]])/3,0)</f>
        <v>Q4</v>
      </c>
      <c r="E2308" s="17">
        <f>MONTH(SalesDataTable[[#This Row],[Order Date]])</f>
        <v>11</v>
      </c>
      <c r="F2308" s="19" t="str">
        <f>TEXT(SalesDataTable[[#This Row],[Order Date]],"MMM")</f>
        <v>Nov</v>
      </c>
      <c r="G2308" s="4" t="s">
        <v>6</v>
      </c>
      <c r="H2308" s="4" t="s">
        <v>43</v>
      </c>
      <c r="I2308" s="4" t="s">
        <v>2</v>
      </c>
      <c r="J2308" s="4" t="s">
        <v>13</v>
      </c>
      <c r="K2308" s="4" t="s">
        <v>23</v>
      </c>
      <c r="L2308" s="4" t="s">
        <v>51</v>
      </c>
      <c r="M2308" s="8">
        <v>6</v>
      </c>
      <c r="N2308" s="5">
        <v>123.67</v>
      </c>
      <c r="O2308" s="6">
        <v>0.15</v>
      </c>
      <c r="P2308" s="5">
        <v>60.55</v>
      </c>
      <c r="Q2308" s="5">
        <f t="shared" si="144"/>
        <v>630.71699999999998</v>
      </c>
      <c r="R2308" s="5">
        <f t="shared" si="145"/>
        <v>363.29999999999995</v>
      </c>
      <c r="S2308" s="5">
        <f t="shared" si="146"/>
        <v>267.41700000000003</v>
      </c>
      <c r="T2308" s="7">
        <f t="shared" si="147"/>
        <v>0.42398888883603902</v>
      </c>
    </row>
    <row r="2309" spans="1:20" ht="15.6">
      <c r="A2309" s="2">
        <v>4890</v>
      </c>
      <c r="B2309" s="3">
        <v>46334</v>
      </c>
      <c r="C2309" s="17">
        <f>YEAR(SalesDataTable[[#This Row],[Order Date]])</f>
        <v>2026</v>
      </c>
      <c r="D2309" s="19" t="str">
        <f>"Q"&amp;ROUNDUP(MONTH(SalesDataTable[[#This Row],[Order Date]])/3,0)</f>
        <v>Q4</v>
      </c>
      <c r="E2309" s="17">
        <f>MONTH(SalesDataTable[[#This Row],[Order Date]])</f>
        <v>11</v>
      </c>
      <c r="F2309" s="19" t="str">
        <f>TEXT(SalesDataTable[[#This Row],[Order Date]],"MMM")</f>
        <v>Nov</v>
      </c>
      <c r="G2309" s="4" t="s">
        <v>0</v>
      </c>
      <c r="H2309" s="4" t="s">
        <v>50</v>
      </c>
      <c r="I2309" s="4" t="s">
        <v>2</v>
      </c>
      <c r="J2309" s="4" t="s">
        <v>13</v>
      </c>
      <c r="K2309" s="4" t="s">
        <v>9</v>
      </c>
      <c r="L2309" s="4" t="s">
        <v>10</v>
      </c>
      <c r="M2309" s="8">
        <v>2</v>
      </c>
      <c r="N2309" s="5">
        <v>93.16</v>
      </c>
      <c r="O2309" s="6">
        <v>0.1</v>
      </c>
      <c r="P2309" s="5">
        <v>44.19</v>
      </c>
      <c r="Q2309" s="5">
        <f t="shared" si="144"/>
        <v>167.68799999999999</v>
      </c>
      <c r="R2309" s="5">
        <f t="shared" si="145"/>
        <v>88.38</v>
      </c>
      <c r="S2309" s="5">
        <f t="shared" si="146"/>
        <v>79.307999999999993</v>
      </c>
      <c r="T2309" s="7">
        <f t="shared" si="147"/>
        <v>0.47294976384714471</v>
      </c>
    </row>
    <row r="2310" spans="1:20" ht="15.6">
      <c r="A2310" s="2">
        <v>4913</v>
      </c>
      <c r="B2310" s="3">
        <v>46334</v>
      </c>
      <c r="C2310" s="17">
        <f>YEAR(SalesDataTable[[#This Row],[Order Date]])</f>
        <v>2026</v>
      </c>
      <c r="D2310" s="19" t="str">
        <f>"Q"&amp;ROUNDUP(MONTH(SalesDataTable[[#This Row],[Order Date]])/3,0)</f>
        <v>Q4</v>
      </c>
      <c r="E2310" s="17">
        <f>MONTH(SalesDataTable[[#This Row],[Order Date]])</f>
        <v>11</v>
      </c>
      <c r="F2310" s="19" t="str">
        <f>TEXT(SalesDataTable[[#This Row],[Order Date]],"MMM")</f>
        <v>Nov</v>
      </c>
      <c r="G2310" s="4" t="s">
        <v>11</v>
      </c>
      <c r="H2310" s="4" t="s">
        <v>12</v>
      </c>
      <c r="I2310" s="4" t="s">
        <v>28</v>
      </c>
      <c r="J2310" s="4" t="s">
        <v>13</v>
      </c>
      <c r="K2310" s="4" t="s">
        <v>4</v>
      </c>
      <c r="L2310" s="4" t="s">
        <v>5</v>
      </c>
      <c r="M2310" s="8">
        <v>1</v>
      </c>
      <c r="N2310" s="5">
        <v>83.79</v>
      </c>
      <c r="O2310" s="6">
        <v>0.1</v>
      </c>
      <c r="P2310" s="5">
        <v>42.8</v>
      </c>
      <c r="Q2310" s="5">
        <f t="shared" si="144"/>
        <v>75.411000000000001</v>
      </c>
      <c r="R2310" s="5">
        <f t="shared" si="145"/>
        <v>42.8</v>
      </c>
      <c r="S2310" s="5">
        <f t="shared" si="146"/>
        <v>32.611000000000004</v>
      </c>
      <c r="T2310" s="7">
        <f t="shared" si="147"/>
        <v>0.43244354271923197</v>
      </c>
    </row>
    <row r="2311" spans="1:20" ht="15.6">
      <c r="A2311" s="2">
        <v>5079</v>
      </c>
      <c r="B2311" s="3">
        <v>46334</v>
      </c>
      <c r="C2311" s="17">
        <f>YEAR(SalesDataTable[[#This Row],[Order Date]])</f>
        <v>2026</v>
      </c>
      <c r="D2311" s="19" t="str">
        <f>"Q"&amp;ROUNDUP(MONTH(SalesDataTable[[#This Row],[Order Date]])/3,0)</f>
        <v>Q4</v>
      </c>
      <c r="E2311" s="17">
        <f>MONTH(SalesDataTable[[#This Row],[Order Date]])</f>
        <v>11</v>
      </c>
      <c r="F2311" s="19" t="str">
        <f>TEXT(SalesDataTable[[#This Row],[Order Date]],"MMM")</f>
        <v>Nov</v>
      </c>
      <c r="G2311" s="4" t="s">
        <v>11</v>
      </c>
      <c r="H2311" s="4" t="s">
        <v>52</v>
      </c>
      <c r="I2311" s="4" t="s">
        <v>2</v>
      </c>
      <c r="J2311" s="4" t="s">
        <v>13</v>
      </c>
      <c r="K2311" s="4" t="s">
        <v>34</v>
      </c>
      <c r="L2311" s="4" t="s">
        <v>38</v>
      </c>
      <c r="M2311" s="8">
        <v>1</v>
      </c>
      <c r="N2311" s="5">
        <v>120.98</v>
      </c>
      <c r="O2311" s="6">
        <v>0.1</v>
      </c>
      <c r="P2311" s="5">
        <v>70.59</v>
      </c>
      <c r="Q2311" s="5">
        <f t="shared" si="144"/>
        <v>108.88200000000001</v>
      </c>
      <c r="R2311" s="5">
        <f t="shared" si="145"/>
        <v>70.59</v>
      </c>
      <c r="S2311" s="5">
        <f t="shared" si="146"/>
        <v>38.292000000000002</v>
      </c>
      <c r="T2311" s="7">
        <f t="shared" si="147"/>
        <v>0.35168347385242738</v>
      </c>
    </row>
    <row r="2312" spans="1:20" ht="15.6">
      <c r="A2312" s="2">
        <v>366</v>
      </c>
      <c r="B2312" s="3">
        <v>46335</v>
      </c>
      <c r="C2312" s="17">
        <f>YEAR(SalesDataTable[[#This Row],[Order Date]])</f>
        <v>2026</v>
      </c>
      <c r="D2312" s="19" t="str">
        <f>"Q"&amp;ROUNDUP(MONTH(SalesDataTable[[#This Row],[Order Date]])/3,0)</f>
        <v>Q4</v>
      </c>
      <c r="E2312" s="17">
        <f>MONTH(SalesDataTable[[#This Row],[Order Date]])</f>
        <v>11</v>
      </c>
      <c r="F2312" s="19" t="str">
        <f>TEXT(SalesDataTable[[#This Row],[Order Date]],"MMM")</f>
        <v>Nov</v>
      </c>
      <c r="G2312" s="4" t="s">
        <v>20</v>
      </c>
      <c r="H2312" s="4" t="s">
        <v>47</v>
      </c>
      <c r="I2312" s="4" t="s">
        <v>19</v>
      </c>
      <c r="J2312" s="4" t="s">
        <v>3</v>
      </c>
      <c r="K2312" s="4" t="s">
        <v>9</v>
      </c>
      <c r="L2312" s="4" t="s">
        <v>37</v>
      </c>
      <c r="M2312" s="8">
        <v>1</v>
      </c>
      <c r="N2312" s="5">
        <v>152.05000000000001</v>
      </c>
      <c r="O2312" s="6">
        <v>0.15</v>
      </c>
      <c r="P2312" s="5">
        <v>80.56</v>
      </c>
      <c r="Q2312" s="5">
        <f t="shared" si="144"/>
        <v>129.24250000000001</v>
      </c>
      <c r="R2312" s="5">
        <f t="shared" si="145"/>
        <v>80.56</v>
      </c>
      <c r="S2312" s="5">
        <f t="shared" si="146"/>
        <v>48.682500000000005</v>
      </c>
      <c r="T2312" s="7">
        <f t="shared" si="147"/>
        <v>0.37667562914675901</v>
      </c>
    </row>
    <row r="2313" spans="1:20" ht="15.6">
      <c r="A2313" s="2">
        <v>567</v>
      </c>
      <c r="B2313" s="3">
        <v>46335</v>
      </c>
      <c r="C2313" s="17">
        <f>YEAR(SalesDataTable[[#This Row],[Order Date]])</f>
        <v>2026</v>
      </c>
      <c r="D2313" s="19" t="str">
        <f>"Q"&amp;ROUNDUP(MONTH(SalesDataTable[[#This Row],[Order Date]])/3,0)</f>
        <v>Q4</v>
      </c>
      <c r="E2313" s="17">
        <f>MONTH(SalesDataTable[[#This Row],[Order Date]])</f>
        <v>11</v>
      </c>
      <c r="F2313" s="19" t="str">
        <f>TEXT(SalesDataTable[[#This Row],[Order Date]],"MMM")</f>
        <v>Nov</v>
      </c>
      <c r="G2313" s="4" t="s">
        <v>0</v>
      </c>
      <c r="H2313" s="4" t="s">
        <v>36</v>
      </c>
      <c r="I2313" s="4" t="s">
        <v>19</v>
      </c>
      <c r="J2313" s="4" t="s">
        <v>13</v>
      </c>
      <c r="K2313" s="4" t="s">
        <v>14</v>
      </c>
      <c r="L2313" s="4" t="s">
        <v>15</v>
      </c>
      <c r="M2313" s="8">
        <v>3</v>
      </c>
      <c r="N2313" s="5">
        <v>36.14</v>
      </c>
      <c r="O2313" s="6">
        <v>0.1</v>
      </c>
      <c r="P2313" s="5">
        <v>13.23</v>
      </c>
      <c r="Q2313" s="5">
        <f t="shared" si="144"/>
        <v>97.578000000000003</v>
      </c>
      <c r="R2313" s="5">
        <f t="shared" si="145"/>
        <v>39.69</v>
      </c>
      <c r="S2313" s="5">
        <f t="shared" si="146"/>
        <v>57.888000000000005</v>
      </c>
      <c r="T2313" s="7">
        <f t="shared" si="147"/>
        <v>0.59324847814056447</v>
      </c>
    </row>
    <row r="2314" spans="1:20" ht="15.6">
      <c r="A2314" s="2">
        <v>1051</v>
      </c>
      <c r="B2314" s="3">
        <v>46335</v>
      </c>
      <c r="C2314" s="17">
        <f>YEAR(SalesDataTable[[#This Row],[Order Date]])</f>
        <v>2026</v>
      </c>
      <c r="D2314" s="19" t="str">
        <f>"Q"&amp;ROUNDUP(MONTH(SalesDataTable[[#This Row],[Order Date]])/3,0)</f>
        <v>Q4</v>
      </c>
      <c r="E2314" s="17">
        <f>MONTH(SalesDataTable[[#This Row],[Order Date]])</f>
        <v>11</v>
      </c>
      <c r="F2314" s="19" t="str">
        <f>TEXT(SalesDataTable[[#This Row],[Order Date]],"MMM")</f>
        <v>Nov</v>
      </c>
      <c r="G2314" s="4" t="s">
        <v>20</v>
      </c>
      <c r="H2314" s="4" t="s">
        <v>47</v>
      </c>
      <c r="I2314" s="4" t="s">
        <v>8</v>
      </c>
      <c r="J2314" s="4" t="s">
        <v>16</v>
      </c>
      <c r="K2314" s="4" t="s">
        <v>9</v>
      </c>
      <c r="L2314" s="4" t="s">
        <v>10</v>
      </c>
      <c r="M2314" s="8">
        <v>12</v>
      </c>
      <c r="N2314" s="5">
        <v>90.99</v>
      </c>
      <c r="O2314" s="6">
        <v>0.2</v>
      </c>
      <c r="P2314" s="5">
        <v>45.51</v>
      </c>
      <c r="Q2314" s="5">
        <f t="shared" si="144"/>
        <v>873.50399999999991</v>
      </c>
      <c r="R2314" s="5">
        <f t="shared" si="145"/>
        <v>546.12</v>
      </c>
      <c r="S2314" s="5">
        <f t="shared" si="146"/>
        <v>327.3839999999999</v>
      </c>
      <c r="T2314" s="7">
        <f t="shared" si="147"/>
        <v>0.37479393339927458</v>
      </c>
    </row>
    <row r="2315" spans="1:20" ht="15.6">
      <c r="A2315" s="2">
        <v>1934</v>
      </c>
      <c r="B2315" s="3">
        <v>46335</v>
      </c>
      <c r="C2315" s="17">
        <f>YEAR(SalesDataTable[[#This Row],[Order Date]])</f>
        <v>2026</v>
      </c>
      <c r="D2315" s="19" t="str">
        <f>"Q"&amp;ROUNDUP(MONTH(SalesDataTable[[#This Row],[Order Date]])/3,0)</f>
        <v>Q4</v>
      </c>
      <c r="E2315" s="17">
        <f>MONTH(SalesDataTable[[#This Row],[Order Date]])</f>
        <v>11</v>
      </c>
      <c r="F2315" s="19" t="str">
        <f>TEXT(SalesDataTable[[#This Row],[Order Date]],"MMM")</f>
        <v>Nov</v>
      </c>
      <c r="G2315" s="4" t="s">
        <v>20</v>
      </c>
      <c r="H2315" s="4" t="s">
        <v>47</v>
      </c>
      <c r="I2315" s="4" t="s">
        <v>28</v>
      </c>
      <c r="J2315" s="4" t="s">
        <v>16</v>
      </c>
      <c r="K2315" s="4" t="s">
        <v>4</v>
      </c>
      <c r="L2315" s="4" t="s">
        <v>22</v>
      </c>
      <c r="M2315" s="8">
        <v>1</v>
      </c>
      <c r="N2315" s="5">
        <v>50.55</v>
      </c>
      <c r="O2315" s="6">
        <v>0.05</v>
      </c>
      <c r="P2315" s="5">
        <v>22.09</v>
      </c>
      <c r="Q2315" s="5">
        <f t="shared" si="144"/>
        <v>48.022499999999994</v>
      </c>
      <c r="R2315" s="5">
        <f t="shared" si="145"/>
        <v>22.09</v>
      </c>
      <c r="S2315" s="5">
        <f t="shared" si="146"/>
        <v>25.932499999999994</v>
      </c>
      <c r="T2315" s="7">
        <f t="shared" si="147"/>
        <v>0.54000728825029931</v>
      </c>
    </row>
    <row r="2316" spans="1:20" ht="15.6">
      <c r="A2316" s="2">
        <v>2056</v>
      </c>
      <c r="B2316" s="3">
        <v>46335</v>
      </c>
      <c r="C2316" s="17">
        <f>YEAR(SalesDataTable[[#This Row],[Order Date]])</f>
        <v>2026</v>
      </c>
      <c r="D2316" s="19" t="str">
        <f>"Q"&amp;ROUNDUP(MONTH(SalesDataTable[[#This Row],[Order Date]])/3,0)</f>
        <v>Q4</v>
      </c>
      <c r="E2316" s="17">
        <f>MONTH(SalesDataTable[[#This Row],[Order Date]])</f>
        <v>11</v>
      </c>
      <c r="F2316" s="19" t="str">
        <f>TEXT(SalesDataTable[[#This Row],[Order Date]],"MMM")</f>
        <v>Nov</v>
      </c>
      <c r="G2316" s="4" t="s">
        <v>0</v>
      </c>
      <c r="H2316" s="4" t="s">
        <v>1</v>
      </c>
      <c r="I2316" s="4" t="s">
        <v>19</v>
      </c>
      <c r="J2316" s="4" t="s">
        <v>13</v>
      </c>
      <c r="K2316" s="4" t="s">
        <v>34</v>
      </c>
      <c r="L2316" s="4" t="s">
        <v>45</v>
      </c>
      <c r="M2316" s="8">
        <v>1</v>
      </c>
      <c r="N2316" s="5">
        <v>51.65</v>
      </c>
      <c r="O2316" s="6">
        <v>0.15</v>
      </c>
      <c r="P2316" s="5">
        <v>21.86</v>
      </c>
      <c r="Q2316" s="5">
        <f t="shared" si="144"/>
        <v>43.902499999999996</v>
      </c>
      <c r="R2316" s="5">
        <f t="shared" si="145"/>
        <v>21.86</v>
      </c>
      <c r="S2316" s="5">
        <f t="shared" si="146"/>
        <v>22.042499999999997</v>
      </c>
      <c r="T2316" s="7">
        <f t="shared" si="147"/>
        <v>0.50207846933545919</v>
      </c>
    </row>
    <row r="2317" spans="1:20" ht="15.6">
      <c r="A2317" s="2">
        <v>2115</v>
      </c>
      <c r="B2317" s="3">
        <v>46335</v>
      </c>
      <c r="C2317" s="17">
        <f>YEAR(SalesDataTable[[#This Row],[Order Date]])</f>
        <v>2026</v>
      </c>
      <c r="D2317" s="19" t="str">
        <f>"Q"&amp;ROUNDUP(MONTH(SalesDataTable[[#This Row],[Order Date]])/3,0)</f>
        <v>Q4</v>
      </c>
      <c r="E2317" s="17">
        <f>MONTH(SalesDataTable[[#This Row],[Order Date]])</f>
        <v>11</v>
      </c>
      <c r="F2317" s="19" t="str">
        <f>TEXT(SalesDataTable[[#This Row],[Order Date]],"MMM")</f>
        <v>Nov</v>
      </c>
      <c r="G2317" s="4" t="s">
        <v>6</v>
      </c>
      <c r="H2317" s="4" t="s">
        <v>43</v>
      </c>
      <c r="I2317" s="4" t="s">
        <v>2</v>
      </c>
      <c r="J2317" s="4" t="s">
        <v>13</v>
      </c>
      <c r="K2317" s="4" t="s">
        <v>4</v>
      </c>
      <c r="L2317" s="4" t="s">
        <v>5</v>
      </c>
      <c r="M2317" s="8">
        <v>5</v>
      </c>
      <c r="N2317" s="5">
        <v>82.96</v>
      </c>
      <c r="O2317" s="6">
        <v>0</v>
      </c>
      <c r="P2317" s="5">
        <v>43.55</v>
      </c>
      <c r="Q2317" s="5">
        <f t="shared" si="144"/>
        <v>414.79999999999995</v>
      </c>
      <c r="R2317" s="5">
        <f t="shared" si="145"/>
        <v>217.75</v>
      </c>
      <c r="S2317" s="5">
        <f t="shared" si="146"/>
        <v>197.04999999999995</v>
      </c>
      <c r="T2317" s="7">
        <f t="shared" si="147"/>
        <v>0.47504821600771452</v>
      </c>
    </row>
    <row r="2318" spans="1:20" ht="15.6">
      <c r="A2318" s="2">
        <v>2437</v>
      </c>
      <c r="B2318" s="3">
        <v>46335</v>
      </c>
      <c r="C2318" s="17">
        <f>YEAR(SalesDataTable[[#This Row],[Order Date]])</f>
        <v>2026</v>
      </c>
      <c r="D2318" s="19" t="str">
        <f>"Q"&amp;ROUNDUP(MONTH(SalesDataTable[[#This Row],[Order Date]])/3,0)</f>
        <v>Q4</v>
      </c>
      <c r="E2318" s="17">
        <f>MONTH(SalesDataTable[[#This Row],[Order Date]])</f>
        <v>11</v>
      </c>
      <c r="F2318" s="19" t="str">
        <f>TEXT(SalesDataTable[[#This Row],[Order Date]],"MMM")</f>
        <v>Nov</v>
      </c>
      <c r="G2318" s="4" t="s">
        <v>20</v>
      </c>
      <c r="H2318" s="4" t="s">
        <v>21</v>
      </c>
      <c r="I2318" s="4" t="s">
        <v>28</v>
      </c>
      <c r="J2318" s="4" t="s">
        <v>16</v>
      </c>
      <c r="K2318" s="4" t="s">
        <v>9</v>
      </c>
      <c r="L2318" s="4" t="s">
        <v>46</v>
      </c>
      <c r="M2318" s="8">
        <v>1</v>
      </c>
      <c r="N2318" s="5">
        <v>70.3</v>
      </c>
      <c r="O2318" s="6">
        <v>0.05</v>
      </c>
      <c r="P2318" s="5">
        <v>33.31</v>
      </c>
      <c r="Q2318" s="5">
        <f t="shared" si="144"/>
        <v>66.784999999999997</v>
      </c>
      <c r="R2318" s="5">
        <f t="shared" si="145"/>
        <v>33.31</v>
      </c>
      <c r="S2318" s="5">
        <f t="shared" si="146"/>
        <v>33.474999999999994</v>
      </c>
      <c r="T2318" s="7">
        <f t="shared" si="147"/>
        <v>0.50123530732949007</v>
      </c>
    </row>
    <row r="2319" spans="1:20" ht="15.6">
      <c r="A2319" s="2">
        <v>3380</v>
      </c>
      <c r="B2319" s="3">
        <v>46335</v>
      </c>
      <c r="C2319" s="17">
        <f>YEAR(SalesDataTable[[#This Row],[Order Date]])</f>
        <v>2026</v>
      </c>
      <c r="D2319" s="19" t="str">
        <f>"Q"&amp;ROUNDUP(MONTH(SalesDataTable[[#This Row],[Order Date]])/3,0)</f>
        <v>Q4</v>
      </c>
      <c r="E2319" s="17">
        <f>MONTH(SalesDataTable[[#This Row],[Order Date]])</f>
        <v>11</v>
      </c>
      <c r="F2319" s="19" t="str">
        <f>TEXT(SalesDataTable[[#This Row],[Order Date]],"MMM")</f>
        <v>Nov</v>
      </c>
      <c r="G2319" s="4" t="s">
        <v>11</v>
      </c>
      <c r="H2319" s="4" t="s">
        <v>12</v>
      </c>
      <c r="I2319" s="4" t="s">
        <v>19</v>
      </c>
      <c r="J2319" s="4" t="s">
        <v>3</v>
      </c>
      <c r="K2319" s="4" t="s">
        <v>14</v>
      </c>
      <c r="L2319" s="4" t="s">
        <v>32</v>
      </c>
      <c r="M2319" s="8">
        <v>2</v>
      </c>
      <c r="N2319" s="5">
        <v>47.12</v>
      </c>
      <c r="O2319" s="6">
        <v>0.15</v>
      </c>
      <c r="P2319" s="5">
        <v>18.64</v>
      </c>
      <c r="Q2319" s="5">
        <f t="shared" si="144"/>
        <v>80.103999999999999</v>
      </c>
      <c r="R2319" s="5">
        <f t="shared" si="145"/>
        <v>37.28</v>
      </c>
      <c r="S2319" s="5">
        <f t="shared" si="146"/>
        <v>42.823999999999998</v>
      </c>
      <c r="T2319" s="7">
        <f t="shared" si="147"/>
        <v>0.5346050134824728</v>
      </c>
    </row>
    <row r="2320" spans="1:20" ht="15.6">
      <c r="A2320" s="2">
        <v>3648</v>
      </c>
      <c r="B2320" s="3">
        <v>46335</v>
      </c>
      <c r="C2320" s="17">
        <f>YEAR(SalesDataTable[[#This Row],[Order Date]])</f>
        <v>2026</v>
      </c>
      <c r="D2320" s="19" t="str">
        <f>"Q"&amp;ROUNDUP(MONTH(SalesDataTable[[#This Row],[Order Date]])/3,0)</f>
        <v>Q4</v>
      </c>
      <c r="E2320" s="17">
        <f>MONTH(SalesDataTable[[#This Row],[Order Date]])</f>
        <v>11</v>
      </c>
      <c r="F2320" s="19" t="str">
        <f>TEXT(SalesDataTable[[#This Row],[Order Date]],"MMM")</f>
        <v>Nov</v>
      </c>
      <c r="G2320" s="4" t="s">
        <v>0</v>
      </c>
      <c r="H2320" s="4" t="s">
        <v>50</v>
      </c>
      <c r="I2320" s="4" t="s">
        <v>28</v>
      </c>
      <c r="J2320" s="4" t="s">
        <v>13</v>
      </c>
      <c r="K2320" s="4" t="s">
        <v>34</v>
      </c>
      <c r="L2320" s="4" t="s">
        <v>35</v>
      </c>
      <c r="M2320" s="8">
        <v>4</v>
      </c>
      <c r="N2320" s="5">
        <v>39.82</v>
      </c>
      <c r="O2320" s="6">
        <v>0.2</v>
      </c>
      <c r="P2320" s="5">
        <v>14.98</v>
      </c>
      <c r="Q2320" s="5">
        <f t="shared" si="144"/>
        <v>127.42400000000001</v>
      </c>
      <c r="R2320" s="5">
        <f t="shared" si="145"/>
        <v>59.92</v>
      </c>
      <c r="S2320" s="5">
        <f t="shared" si="146"/>
        <v>67.504000000000005</v>
      </c>
      <c r="T2320" s="7">
        <f t="shared" si="147"/>
        <v>0.52975891511803119</v>
      </c>
    </row>
    <row r="2321" spans="1:20" ht="15.6">
      <c r="A2321" s="2">
        <v>3692</v>
      </c>
      <c r="B2321" s="3">
        <v>46335</v>
      </c>
      <c r="C2321" s="17">
        <f>YEAR(SalesDataTable[[#This Row],[Order Date]])</f>
        <v>2026</v>
      </c>
      <c r="D2321" s="19" t="str">
        <f>"Q"&amp;ROUNDUP(MONTH(SalesDataTable[[#This Row],[Order Date]])/3,0)</f>
        <v>Q4</v>
      </c>
      <c r="E2321" s="17">
        <f>MONTH(SalesDataTable[[#This Row],[Order Date]])</f>
        <v>11</v>
      </c>
      <c r="F2321" s="19" t="str">
        <f>TEXT(SalesDataTable[[#This Row],[Order Date]],"MMM")</f>
        <v>Nov</v>
      </c>
      <c r="G2321" s="4" t="s">
        <v>6</v>
      </c>
      <c r="H2321" s="4" t="s">
        <v>49</v>
      </c>
      <c r="I2321" s="4" t="s">
        <v>2</v>
      </c>
      <c r="J2321" s="4" t="s">
        <v>3</v>
      </c>
      <c r="K2321" s="4" t="s">
        <v>9</v>
      </c>
      <c r="L2321" s="4" t="s">
        <v>37</v>
      </c>
      <c r="M2321" s="8">
        <v>4</v>
      </c>
      <c r="N2321" s="5">
        <v>154.27000000000001</v>
      </c>
      <c r="O2321" s="6">
        <v>0.05</v>
      </c>
      <c r="P2321" s="5">
        <v>78.36</v>
      </c>
      <c r="Q2321" s="5">
        <f t="shared" si="144"/>
        <v>586.226</v>
      </c>
      <c r="R2321" s="5">
        <f t="shared" si="145"/>
        <v>313.44</v>
      </c>
      <c r="S2321" s="5">
        <f t="shared" si="146"/>
        <v>272.786</v>
      </c>
      <c r="T2321" s="7">
        <f t="shared" si="147"/>
        <v>0.46532565938733528</v>
      </c>
    </row>
    <row r="2322" spans="1:20" ht="15.6">
      <c r="A2322" s="2">
        <v>4406</v>
      </c>
      <c r="B2322" s="3">
        <v>46335</v>
      </c>
      <c r="C2322" s="17">
        <f>YEAR(SalesDataTable[[#This Row],[Order Date]])</f>
        <v>2026</v>
      </c>
      <c r="D2322" s="19" t="str">
        <f>"Q"&amp;ROUNDUP(MONTH(SalesDataTable[[#This Row],[Order Date]])/3,0)</f>
        <v>Q4</v>
      </c>
      <c r="E2322" s="17">
        <f>MONTH(SalesDataTable[[#This Row],[Order Date]])</f>
        <v>11</v>
      </c>
      <c r="F2322" s="19" t="str">
        <f>TEXT(SalesDataTable[[#This Row],[Order Date]],"MMM")</f>
        <v>Nov</v>
      </c>
      <c r="G2322" s="4" t="s">
        <v>0</v>
      </c>
      <c r="H2322" s="4" t="s">
        <v>1</v>
      </c>
      <c r="I2322" s="4" t="s">
        <v>2</v>
      </c>
      <c r="J2322" s="4" t="s">
        <v>13</v>
      </c>
      <c r="K2322" s="4" t="s">
        <v>9</v>
      </c>
      <c r="L2322" s="4" t="s">
        <v>17</v>
      </c>
      <c r="M2322" s="8">
        <v>1</v>
      </c>
      <c r="N2322" s="5">
        <v>143.02000000000001</v>
      </c>
      <c r="O2322" s="6">
        <v>0.1</v>
      </c>
      <c r="P2322" s="5">
        <v>79.25</v>
      </c>
      <c r="Q2322" s="5">
        <f t="shared" si="144"/>
        <v>128.71800000000002</v>
      </c>
      <c r="R2322" s="5">
        <f t="shared" si="145"/>
        <v>79.25</v>
      </c>
      <c r="S2322" s="5">
        <f t="shared" si="146"/>
        <v>49.468000000000018</v>
      </c>
      <c r="T2322" s="7">
        <f t="shared" si="147"/>
        <v>0.3843129942976119</v>
      </c>
    </row>
    <row r="2323" spans="1:20" ht="15.6">
      <c r="A2323" s="2">
        <v>4550</v>
      </c>
      <c r="B2323" s="3">
        <v>46335</v>
      </c>
      <c r="C2323" s="17">
        <f>YEAR(SalesDataTable[[#This Row],[Order Date]])</f>
        <v>2026</v>
      </c>
      <c r="D2323" s="19" t="str">
        <f>"Q"&amp;ROUNDUP(MONTH(SalesDataTable[[#This Row],[Order Date]])/3,0)</f>
        <v>Q4</v>
      </c>
      <c r="E2323" s="17">
        <f>MONTH(SalesDataTable[[#This Row],[Order Date]])</f>
        <v>11</v>
      </c>
      <c r="F2323" s="19" t="str">
        <f>TEXT(SalesDataTable[[#This Row],[Order Date]],"MMM")</f>
        <v>Nov</v>
      </c>
      <c r="G2323" s="4" t="s">
        <v>11</v>
      </c>
      <c r="H2323" s="4" t="s">
        <v>39</v>
      </c>
      <c r="I2323" s="4" t="s">
        <v>19</v>
      </c>
      <c r="J2323" s="4" t="s">
        <v>3</v>
      </c>
      <c r="K2323" s="4" t="s">
        <v>34</v>
      </c>
      <c r="L2323" s="4" t="s">
        <v>42</v>
      </c>
      <c r="M2323" s="8">
        <v>1</v>
      </c>
      <c r="N2323" s="5">
        <v>35.36</v>
      </c>
      <c r="O2323" s="6">
        <v>0</v>
      </c>
      <c r="P2323" s="5">
        <v>13.74</v>
      </c>
      <c r="Q2323" s="5">
        <f t="shared" si="144"/>
        <v>35.36</v>
      </c>
      <c r="R2323" s="5">
        <f t="shared" si="145"/>
        <v>13.74</v>
      </c>
      <c r="S2323" s="5">
        <f t="shared" si="146"/>
        <v>21.619999999999997</v>
      </c>
      <c r="T2323" s="7">
        <f t="shared" si="147"/>
        <v>0.61142533936651577</v>
      </c>
    </row>
    <row r="2324" spans="1:20" ht="15.6">
      <c r="A2324" s="2">
        <v>4855</v>
      </c>
      <c r="B2324" s="3">
        <v>46335</v>
      </c>
      <c r="C2324" s="17">
        <f>YEAR(SalesDataTable[[#This Row],[Order Date]])</f>
        <v>2026</v>
      </c>
      <c r="D2324" s="19" t="str">
        <f>"Q"&amp;ROUNDUP(MONTH(SalesDataTable[[#This Row],[Order Date]])/3,0)</f>
        <v>Q4</v>
      </c>
      <c r="E2324" s="17">
        <f>MONTH(SalesDataTable[[#This Row],[Order Date]])</f>
        <v>11</v>
      </c>
      <c r="F2324" s="19" t="str">
        <f>TEXT(SalesDataTable[[#This Row],[Order Date]],"MMM")</f>
        <v>Nov</v>
      </c>
      <c r="G2324" s="4" t="s">
        <v>6</v>
      </c>
      <c r="H2324" s="4" t="s">
        <v>27</v>
      </c>
      <c r="I2324" s="4" t="s">
        <v>2</v>
      </c>
      <c r="J2324" s="4" t="s">
        <v>3</v>
      </c>
      <c r="K2324" s="4" t="s">
        <v>9</v>
      </c>
      <c r="L2324" s="4" t="s">
        <v>37</v>
      </c>
      <c r="M2324" s="8">
        <v>1</v>
      </c>
      <c r="N2324" s="5">
        <v>156.82</v>
      </c>
      <c r="O2324" s="6">
        <v>0.1</v>
      </c>
      <c r="P2324" s="5">
        <v>77.12</v>
      </c>
      <c r="Q2324" s="5">
        <f t="shared" si="144"/>
        <v>141.13800000000001</v>
      </c>
      <c r="R2324" s="5">
        <f t="shared" si="145"/>
        <v>77.12</v>
      </c>
      <c r="S2324" s="5">
        <f t="shared" si="146"/>
        <v>64.018000000000001</v>
      </c>
      <c r="T2324" s="7">
        <f t="shared" si="147"/>
        <v>0.45358443509189589</v>
      </c>
    </row>
    <row r="2325" spans="1:20" ht="15.6">
      <c r="A2325" s="2">
        <v>5151</v>
      </c>
      <c r="B2325" s="3">
        <v>46335</v>
      </c>
      <c r="C2325" s="17">
        <f>YEAR(SalesDataTable[[#This Row],[Order Date]])</f>
        <v>2026</v>
      </c>
      <c r="D2325" s="19" t="str">
        <f>"Q"&amp;ROUNDUP(MONTH(SalesDataTable[[#This Row],[Order Date]])/3,0)</f>
        <v>Q4</v>
      </c>
      <c r="E2325" s="17">
        <f>MONTH(SalesDataTable[[#This Row],[Order Date]])</f>
        <v>11</v>
      </c>
      <c r="F2325" s="19" t="str">
        <f>TEXT(SalesDataTable[[#This Row],[Order Date]],"MMM")</f>
        <v>Nov</v>
      </c>
      <c r="G2325" s="4" t="s">
        <v>11</v>
      </c>
      <c r="H2325" s="4" t="s">
        <v>52</v>
      </c>
      <c r="I2325" s="4" t="s">
        <v>8</v>
      </c>
      <c r="J2325" s="4" t="s">
        <v>16</v>
      </c>
      <c r="K2325" s="4" t="s">
        <v>34</v>
      </c>
      <c r="L2325" s="4" t="s">
        <v>35</v>
      </c>
      <c r="M2325" s="8">
        <v>10</v>
      </c>
      <c r="N2325" s="5">
        <v>40.98</v>
      </c>
      <c r="O2325" s="6">
        <v>0.1</v>
      </c>
      <c r="P2325" s="5">
        <v>14.6</v>
      </c>
      <c r="Q2325" s="5">
        <f t="shared" si="144"/>
        <v>368.82</v>
      </c>
      <c r="R2325" s="5">
        <f t="shared" si="145"/>
        <v>146</v>
      </c>
      <c r="S2325" s="5">
        <f t="shared" si="146"/>
        <v>222.82</v>
      </c>
      <c r="T2325" s="7">
        <f t="shared" si="147"/>
        <v>0.60414294235670518</v>
      </c>
    </row>
    <row r="2326" spans="1:20" ht="15.6">
      <c r="A2326" s="2">
        <v>5189</v>
      </c>
      <c r="B2326" s="3">
        <v>46335</v>
      </c>
      <c r="C2326" s="17">
        <f>YEAR(SalesDataTable[[#This Row],[Order Date]])</f>
        <v>2026</v>
      </c>
      <c r="D2326" s="19" t="str">
        <f>"Q"&amp;ROUNDUP(MONTH(SalesDataTable[[#This Row],[Order Date]])/3,0)</f>
        <v>Q4</v>
      </c>
      <c r="E2326" s="17">
        <f>MONTH(SalesDataTable[[#This Row],[Order Date]])</f>
        <v>11</v>
      </c>
      <c r="F2326" s="19" t="str">
        <f>TEXT(SalesDataTable[[#This Row],[Order Date]],"MMM")</f>
        <v>Nov</v>
      </c>
      <c r="G2326" s="4" t="s">
        <v>20</v>
      </c>
      <c r="H2326" s="4" t="s">
        <v>33</v>
      </c>
      <c r="I2326" s="4" t="s">
        <v>19</v>
      </c>
      <c r="J2326" s="4" t="s">
        <v>13</v>
      </c>
      <c r="K2326" s="4" t="s">
        <v>9</v>
      </c>
      <c r="L2326" s="4" t="s">
        <v>17</v>
      </c>
      <c r="M2326" s="8">
        <v>3</v>
      </c>
      <c r="N2326" s="5">
        <v>144.22999999999999</v>
      </c>
      <c r="O2326" s="6">
        <v>0</v>
      </c>
      <c r="P2326" s="5">
        <v>80.959999999999994</v>
      </c>
      <c r="Q2326" s="5">
        <f t="shared" si="144"/>
        <v>432.68999999999994</v>
      </c>
      <c r="R2326" s="5">
        <f t="shared" si="145"/>
        <v>242.88</v>
      </c>
      <c r="S2326" s="5">
        <f t="shared" si="146"/>
        <v>189.80999999999995</v>
      </c>
      <c r="T2326" s="7">
        <f t="shared" si="147"/>
        <v>0.43867433959647778</v>
      </c>
    </row>
    <row r="2327" spans="1:20" ht="15.6">
      <c r="A2327" s="2">
        <v>726</v>
      </c>
      <c r="B2327" s="3">
        <v>46336</v>
      </c>
      <c r="C2327" s="17">
        <f>YEAR(SalesDataTable[[#This Row],[Order Date]])</f>
        <v>2026</v>
      </c>
      <c r="D2327" s="19" t="str">
        <f>"Q"&amp;ROUNDUP(MONTH(SalesDataTable[[#This Row],[Order Date]])/3,0)</f>
        <v>Q4</v>
      </c>
      <c r="E2327" s="17">
        <f>MONTH(SalesDataTable[[#This Row],[Order Date]])</f>
        <v>11</v>
      </c>
      <c r="F2327" s="19" t="str">
        <f>TEXT(SalesDataTable[[#This Row],[Order Date]],"MMM")</f>
        <v>Nov</v>
      </c>
      <c r="G2327" s="4" t="s">
        <v>20</v>
      </c>
      <c r="H2327" s="4" t="s">
        <v>31</v>
      </c>
      <c r="I2327" s="4" t="s">
        <v>2</v>
      </c>
      <c r="J2327" s="4" t="s">
        <v>13</v>
      </c>
      <c r="K2327" s="4" t="s">
        <v>9</v>
      </c>
      <c r="L2327" s="4" t="s">
        <v>10</v>
      </c>
      <c r="M2327" s="8">
        <v>1</v>
      </c>
      <c r="N2327" s="5">
        <v>90.23</v>
      </c>
      <c r="O2327" s="6">
        <v>0</v>
      </c>
      <c r="P2327" s="5">
        <v>44.06</v>
      </c>
      <c r="Q2327" s="5">
        <f t="shared" si="144"/>
        <v>90.23</v>
      </c>
      <c r="R2327" s="5">
        <f t="shared" si="145"/>
        <v>44.06</v>
      </c>
      <c r="S2327" s="5">
        <f t="shared" si="146"/>
        <v>46.17</v>
      </c>
      <c r="T2327" s="7">
        <f t="shared" si="147"/>
        <v>0.51169234179319512</v>
      </c>
    </row>
    <row r="2328" spans="1:20" ht="15.6">
      <c r="A2328" s="2">
        <v>2154</v>
      </c>
      <c r="B2328" s="3">
        <v>46336</v>
      </c>
      <c r="C2328" s="17">
        <f>YEAR(SalesDataTable[[#This Row],[Order Date]])</f>
        <v>2026</v>
      </c>
      <c r="D2328" s="19" t="str">
        <f>"Q"&amp;ROUNDUP(MONTH(SalesDataTable[[#This Row],[Order Date]])/3,0)</f>
        <v>Q4</v>
      </c>
      <c r="E2328" s="17">
        <f>MONTH(SalesDataTable[[#This Row],[Order Date]])</f>
        <v>11</v>
      </c>
      <c r="F2328" s="19" t="str">
        <f>TEXT(SalesDataTable[[#This Row],[Order Date]],"MMM")</f>
        <v>Nov</v>
      </c>
      <c r="G2328" s="4" t="s">
        <v>20</v>
      </c>
      <c r="H2328" s="4" t="s">
        <v>31</v>
      </c>
      <c r="I2328" s="4" t="s">
        <v>2</v>
      </c>
      <c r="J2328" s="4" t="s">
        <v>13</v>
      </c>
      <c r="K2328" s="4" t="s">
        <v>9</v>
      </c>
      <c r="L2328" s="4" t="s">
        <v>37</v>
      </c>
      <c r="M2328" s="8">
        <v>5</v>
      </c>
      <c r="N2328" s="5">
        <v>152.82</v>
      </c>
      <c r="O2328" s="6">
        <v>0.1</v>
      </c>
      <c r="P2328" s="5">
        <v>80.09</v>
      </c>
      <c r="Q2328" s="5">
        <f t="shared" si="144"/>
        <v>687.68999999999994</v>
      </c>
      <c r="R2328" s="5">
        <f t="shared" si="145"/>
        <v>400.45000000000005</v>
      </c>
      <c r="S2328" s="5">
        <f t="shared" si="146"/>
        <v>287.2399999999999</v>
      </c>
      <c r="T2328" s="7">
        <f t="shared" si="147"/>
        <v>0.417688202533118</v>
      </c>
    </row>
    <row r="2329" spans="1:20" ht="15.6">
      <c r="A2329" s="2">
        <v>4403</v>
      </c>
      <c r="B2329" s="3">
        <v>46336</v>
      </c>
      <c r="C2329" s="17">
        <f>YEAR(SalesDataTable[[#This Row],[Order Date]])</f>
        <v>2026</v>
      </c>
      <c r="D2329" s="19" t="str">
        <f>"Q"&amp;ROUNDUP(MONTH(SalesDataTable[[#This Row],[Order Date]])/3,0)</f>
        <v>Q4</v>
      </c>
      <c r="E2329" s="17">
        <f>MONTH(SalesDataTable[[#This Row],[Order Date]])</f>
        <v>11</v>
      </c>
      <c r="F2329" s="19" t="str">
        <f>TEXT(SalesDataTable[[#This Row],[Order Date]],"MMM")</f>
        <v>Nov</v>
      </c>
      <c r="G2329" s="4" t="s">
        <v>0</v>
      </c>
      <c r="H2329" s="4" t="s">
        <v>1</v>
      </c>
      <c r="I2329" s="4" t="s">
        <v>2</v>
      </c>
      <c r="J2329" s="4" t="s">
        <v>16</v>
      </c>
      <c r="K2329" s="4" t="s">
        <v>14</v>
      </c>
      <c r="L2329" s="4" t="s">
        <v>15</v>
      </c>
      <c r="M2329" s="8">
        <v>2</v>
      </c>
      <c r="N2329" s="5">
        <v>36.61</v>
      </c>
      <c r="O2329" s="6">
        <v>0.05</v>
      </c>
      <c r="P2329" s="5">
        <v>13.31</v>
      </c>
      <c r="Q2329" s="5">
        <f t="shared" si="144"/>
        <v>69.558999999999997</v>
      </c>
      <c r="R2329" s="5">
        <f t="shared" si="145"/>
        <v>26.62</v>
      </c>
      <c r="S2329" s="5">
        <f t="shared" si="146"/>
        <v>42.938999999999993</v>
      </c>
      <c r="T2329" s="7">
        <f t="shared" si="147"/>
        <v>0.61730329648212301</v>
      </c>
    </row>
    <row r="2330" spans="1:20" ht="15.6">
      <c r="A2330" s="2">
        <v>4924</v>
      </c>
      <c r="B2330" s="3">
        <v>46336</v>
      </c>
      <c r="C2330" s="17">
        <f>YEAR(SalesDataTable[[#This Row],[Order Date]])</f>
        <v>2026</v>
      </c>
      <c r="D2330" s="19" t="str">
        <f>"Q"&amp;ROUNDUP(MONTH(SalesDataTable[[#This Row],[Order Date]])/3,0)</f>
        <v>Q4</v>
      </c>
      <c r="E2330" s="17">
        <f>MONTH(SalesDataTable[[#This Row],[Order Date]])</f>
        <v>11</v>
      </c>
      <c r="F2330" s="19" t="str">
        <f>TEXT(SalesDataTable[[#This Row],[Order Date]],"MMM")</f>
        <v>Nov</v>
      </c>
      <c r="G2330" s="4" t="s">
        <v>20</v>
      </c>
      <c r="H2330" s="4" t="s">
        <v>33</v>
      </c>
      <c r="I2330" s="4" t="s">
        <v>8</v>
      </c>
      <c r="J2330" s="4" t="s">
        <v>16</v>
      </c>
      <c r="K2330" s="4" t="s">
        <v>9</v>
      </c>
      <c r="L2330" s="4" t="s">
        <v>37</v>
      </c>
      <c r="M2330" s="8">
        <v>12</v>
      </c>
      <c r="N2330" s="5">
        <v>150.75</v>
      </c>
      <c r="O2330" s="6">
        <v>0.1</v>
      </c>
      <c r="P2330" s="5">
        <v>80.569999999999993</v>
      </c>
      <c r="Q2330" s="5">
        <f t="shared" si="144"/>
        <v>1628.1000000000001</v>
      </c>
      <c r="R2330" s="5">
        <f t="shared" si="145"/>
        <v>966.83999999999992</v>
      </c>
      <c r="S2330" s="5">
        <f t="shared" si="146"/>
        <v>661.26000000000022</v>
      </c>
      <c r="T2330" s="7">
        <f t="shared" si="147"/>
        <v>0.40615441311958733</v>
      </c>
    </row>
    <row r="2331" spans="1:20" ht="15.6">
      <c r="A2331" s="2">
        <v>25</v>
      </c>
      <c r="B2331" s="3">
        <v>46337</v>
      </c>
      <c r="C2331" s="17">
        <f>YEAR(SalesDataTable[[#This Row],[Order Date]])</f>
        <v>2026</v>
      </c>
      <c r="D2331" s="19" t="str">
        <f>"Q"&amp;ROUNDUP(MONTH(SalesDataTable[[#This Row],[Order Date]])/3,0)</f>
        <v>Q4</v>
      </c>
      <c r="E2331" s="17">
        <f>MONTH(SalesDataTable[[#This Row],[Order Date]])</f>
        <v>11</v>
      </c>
      <c r="F2331" s="19" t="str">
        <f>TEXT(SalesDataTable[[#This Row],[Order Date]],"MMM")</f>
        <v>Nov</v>
      </c>
      <c r="G2331" s="4" t="s">
        <v>0</v>
      </c>
      <c r="H2331" s="4" t="s">
        <v>1</v>
      </c>
      <c r="I2331" s="4" t="s">
        <v>2</v>
      </c>
      <c r="J2331" s="4" t="s">
        <v>3</v>
      </c>
      <c r="K2331" s="4" t="s">
        <v>9</v>
      </c>
      <c r="L2331" s="4" t="s">
        <v>17</v>
      </c>
      <c r="M2331" s="8">
        <v>1</v>
      </c>
      <c r="N2331" s="5">
        <v>145.83000000000001</v>
      </c>
      <c r="O2331" s="6">
        <v>0.1</v>
      </c>
      <c r="P2331" s="5">
        <v>79.14</v>
      </c>
      <c r="Q2331" s="5">
        <f t="shared" si="144"/>
        <v>131.24700000000001</v>
      </c>
      <c r="R2331" s="5">
        <f t="shared" si="145"/>
        <v>79.14</v>
      </c>
      <c r="S2331" s="5">
        <f t="shared" si="146"/>
        <v>52.107000000000014</v>
      </c>
      <c r="T2331" s="7">
        <f t="shared" si="147"/>
        <v>0.39701478890946085</v>
      </c>
    </row>
    <row r="2332" spans="1:20" ht="15.6">
      <c r="A2332" s="2">
        <v>252</v>
      </c>
      <c r="B2332" s="3">
        <v>46337</v>
      </c>
      <c r="C2332" s="17">
        <f>YEAR(SalesDataTable[[#This Row],[Order Date]])</f>
        <v>2026</v>
      </c>
      <c r="D2332" s="19" t="str">
        <f>"Q"&amp;ROUNDUP(MONTH(SalesDataTable[[#This Row],[Order Date]])/3,0)</f>
        <v>Q4</v>
      </c>
      <c r="E2332" s="17">
        <f>MONTH(SalesDataTable[[#This Row],[Order Date]])</f>
        <v>11</v>
      </c>
      <c r="F2332" s="19" t="str">
        <f>TEXT(SalesDataTable[[#This Row],[Order Date]],"MMM")</f>
        <v>Nov</v>
      </c>
      <c r="G2332" s="4" t="s">
        <v>0</v>
      </c>
      <c r="H2332" s="4" t="s">
        <v>1</v>
      </c>
      <c r="I2332" s="4" t="s">
        <v>2</v>
      </c>
      <c r="J2332" s="4" t="s">
        <v>3</v>
      </c>
      <c r="K2332" s="4" t="s">
        <v>14</v>
      </c>
      <c r="L2332" s="4" t="s">
        <v>48</v>
      </c>
      <c r="M2332" s="8">
        <v>4</v>
      </c>
      <c r="N2332" s="5">
        <v>162.04</v>
      </c>
      <c r="O2332" s="6">
        <v>0</v>
      </c>
      <c r="P2332" s="5">
        <v>85.77</v>
      </c>
      <c r="Q2332" s="5">
        <f t="shared" si="144"/>
        <v>648.16</v>
      </c>
      <c r="R2332" s="5">
        <f t="shared" si="145"/>
        <v>343.08</v>
      </c>
      <c r="S2332" s="5">
        <f t="shared" si="146"/>
        <v>305.08</v>
      </c>
      <c r="T2332" s="7">
        <f t="shared" si="147"/>
        <v>0.47068625030856581</v>
      </c>
    </row>
    <row r="2333" spans="1:20" ht="15.6">
      <c r="A2333" s="2">
        <v>1203</v>
      </c>
      <c r="B2333" s="3">
        <v>46337</v>
      </c>
      <c r="C2333" s="17">
        <f>YEAR(SalesDataTable[[#This Row],[Order Date]])</f>
        <v>2026</v>
      </c>
      <c r="D2333" s="19" t="str">
        <f>"Q"&amp;ROUNDUP(MONTH(SalesDataTable[[#This Row],[Order Date]])/3,0)</f>
        <v>Q4</v>
      </c>
      <c r="E2333" s="17">
        <f>MONTH(SalesDataTable[[#This Row],[Order Date]])</f>
        <v>11</v>
      </c>
      <c r="F2333" s="19" t="str">
        <f>TEXT(SalesDataTable[[#This Row],[Order Date]],"MMM")</f>
        <v>Nov</v>
      </c>
      <c r="G2333" s="4" t="s">
        <v>20</v>
      </c>
      <c r="H2333" s="4" t="s">
        <v>33</v>
      </c>
      <c r="I2333" s="4" t="s">
        <v>19</v>
      </c>
      <c r="J2333" s="4" t="s">
        <v>3</v>
      </c>
      <c r="K2333" s="4" t="s">
        <v>9</v>
      </c>
      <c r="L2333" s="4" t="s">
        <v>17</v>
      </c>
      <c r="M2333" s="8">
        <v>2</v>
      </c>
      <c r="N2333" s="5">
        <v>141.33000000000001</v>
      </c>
      <c r="O2333" s="6">
        <v>0.05</v>
      </c>
      <c r="P2333" s="5">
        <v>79.739999999999995</v>
      </c>
      <c r="Q2333" s="5">
        <f t="shared" si="144"/>
        <v>268.52699999999999</v>
      </c>
      <c r="R2333" s="5">
        <f t="shared" si="145"/>
        <v>159.47999999999999</v>
      </c>
      <c r="S2333" s="5">
        <f t="shared" si="146"/>
        <v>109.047</v>
      </c>
      <c r="T2333" s="7">
        <f t="shared" si="147"/>
        <v>0.40609324202035552</v>
      </c>
    </row>
    <row r="2334" spans="1:20" ht="15.6">
      <c r="A2334" s="2">
        <v>1567</v>
      </c>
      <c r="B2334" s="3">
        <v>46337</v>
      </c>
      <c r="C2334" s="17">
        <f>YEAR(SalesDataTable[[#This Row],[Order Date]])</f>
        <v>2026</v>
      </c>
      <c r="D2334" s="19" t="str">
        <f>"Q"&amp;ROUNDUP(MONTH(SalesDataTable[[#This Row],[Order Date]])/3,0)</f>
        <v>Q4</v>
      </c>
      <c r="E2334" s="17">
        <f>MONTH(SalesDataTable[[#This Row],[Order Date]])</f>
        <v>11</v>
      </c>
      <c r="F2334" s="19" t="str">
        <f>TEXT(SalesDataTable[[#This Row],[Order Date]],"MMM")</f>
        <v>Nov</v>
      </c>
      <c r="G2334" s="4" t="s">
        <v>11</v>
      </c>
      <c r="H2334" s="4" t="s">
        <v>52</v>
      </c>
      <c r="I2334" s="4" t="s">
        <v>2</v>
      </c>
      <c r="J2334" s="4" t="s">
        <v>3</v>
      </c>
      <c r="K2334" s="4" t="s">
        <v>23</v>
      </c>
      <c r="L2334" s="4" t="s">
        <v>51</v>
      </c>
      <c r="M2334" s="8">
        <v>1</v>
      </c>
      <c r="N2334" s="5">
        <v>125.11</v>
      </c>
      <c r="O2334" s="6">
        <v>0.1</v>
      </c>
      <c r="P2334" s="5">
        <v>61.65</v>
      </c>
      <c r="Q2334" s="5">
        <f t="shared" si="144"/>
        <v>112.599</v>
      </c>
      <c r="R2334" s="5">
        <f t="shared" si="145"/>
        <v>61.65</v>
      </c>
      <c r="S2334" s="5">
        <f t="shared" si="146"/>
        <v>50.949000000000005</v>
      </c>
      <c r="T2334" s="7">
        <f t="shared" si="147"/>
        <v>0.45248181600191834</v>
      </c>
    </row>
    <row r="2335" spans="1:20" ht="15.6">
      <c r="A2335" s="2">
        <v>2060</v>
      </c>
      <c r="B2335" s="3">
        <v>46337</v>
      </c>
      <c r="C2335" s="17">
        <f>YEAR(SalesDataTable[[#This Row],[Order Date]])</f>
        <v>2026</v>
      </c>
      <c r="D2335" s="19" t="str">
        <f>"Q"&amp;ROUNDUP(MONTH(SalesDataTable[[#This Row],[Order Date]])/3,0)</f>
        <v>Q4</v>
      </c>
      <c r="E2335" s="17">
        <f>MONTH(SalesDataTable[[#This Row],[Order Date]])</f>
        <v>11</v>
      </c>
      <c r="F2335" s="19" t="str">
        <f>TEXT(SalesDataTable[[#This Row],[Order Date]],"MMM")</f>
        <v>Nov</v>
      </c>
      <c r="G2335" s="4" t="s">
        <v>11</v>
      </c>
      <c r="H2335" s="4" t="s">
        <v>25</v>
      </c>
      <c r="I2335" s="4" t="s">
        <v>2</v>
      </c>
      <c r="J2335" s="4" t="s">
        <v>16</v>
      </c>
      <c r="K2335" s="4" t="s">
        <v>23</v>
      </c>
      <c r="L2335" s="4" t="s">
        <v>51</v>
      </c>
      <c r="M2335" s="8">
        <v>3</v>
      </c>
      <c r="N2335" s="5">
        <v>124.55</v>
      </c>
      <c r="O2335" s="6">
        <v>0.15</v>
      </c>
      <c r="P2335" s="5">
        <v>60.68</v>
      </c>
      <c r="Q2335" s="5">
        <f t="shared" si="144"/>
        <v>317.60249999999996</v>
      </c>
      <c r="R2335" s="5">
        <f t="shared" si="145"/>
        <v>182.04</v>
      </c>
      <c r="S2335" s="5">
        <f t="shared" si="146"/>
        <v>135.56249999999997</v>
      </c>
      <c r="T2335" s="7">
        <f t="shared" si="147"/>
        <v>0.42683070819656643</v>
      </c>
    </row>
    <row r="2336" spans="1:20" ht="15.6">
      <c r="A2336" s="2">
        <v>2485</v>
      </c>
      <c r="B2336" s="3">
        <v>46337</v>
      </c>
      <c r="C2336" s="17">
        <f>YEAR(SalesDataTable[[#This Row],[Order Date]])</f>
        <v>2026</v>
      </c>
      <c r="D2336" s="19" t="str">
        <f>"Q"&amp;ROUNDUP(MONTH(SalesDataTable[[#This Row],[Order Date]])/3,0)</f>
        <v>Q4</v>
      </c>
      <c r="E2336" s="17">
        <f>MONTH(SalesDataTable[[#This Row],[Order Date]])</f>
        <v>11</v>
      </c>
      <c r="F2336" s="19" t="str">
        <f>TEXT(SalesDataTable[[#This Row],[Order Date]],"MMM")</f>
        <v>Nov</v>
      </c>
      <c r="G2336" s="4" t="s">
        <v>11</v>
      </c>
      <c r="H2336" s="4" t="s">
        <v>39</v>
      </c>
      <c r="I2336" s="4" t="s">
        <v>19</v>
      </c>
      <c r="J2336" s="4" t="s">
        <v>3</v>
      </c>
      <c r="K2336" s="4" t="s">
        <v>9</v>
      </c>
      <c r="L2336" s="4" t="s">
        <v>17</v>
      </c>
      <c r="M2336" s="8">
        <v>1</v>
      </c>
      <c r="N2336" s="5">
        <v>143.77000000000001</v>
      </c>
      <c r="O2336" s="6">
        <v>0.1</v>
      </c>
      <c r="P2336" s="5">
        <v>81.02</v>
      </c>
      <c r="Q2336" s="5">
        <f t="shared" si="144"/>
        <v>129.393</v>
      </c>
      <c r="R2336" s="5">
        <f t="shared" si="145"/>
        <v>81.02</v>
      </c>
      <c r="S2336" s="5">
        <f t="shared" si="146"/>
        <v>48.373000000000005</v>
      </c>
      <c r="T2336" s="7">
        <f t="shared" si="147"/>
        <v>0.3738455712441941</v>
      </c>
    </row>
    <row r="2337" spans="1:20" ht="15.6">
      <c r="A2337" s="2">
        <v>3101</v>
      </c>
      <c r="B2337" s="3">
        <v>46337</v>
      </c>
      <c r="C2337" s="17">
        <f>YEAR(SalesDataTable[[#This Row],[Order Date]])</f>
        <v>2026</v>
      </c>
      <c r="D2337" s="19" t="str">
        <f>"Q"&amp;ROUNDUP(MONTH(SalesDataTable[[#This Row],[Order Date]])/3,0)</f>
        <v>Q4</v>
      </c>
      <c r="E2337" s="17">
        <f>MONTH(SalesDataTable[[#This Row],[Order Date]])</f>
        <v>11</v>
      </c>
      <c r="F2337" s="19" t="str">
        <f>TEXT(SalesDataTable[[#This Row],[Order Date]],"MMM")</f>
        <v>Nov</v>
      </c>
      <c r="G2337" s="4" t="s">
        <v>20</v>
      </c>
      <c r="H2337" s="4" t="s">
        <v>33</v>
      </c>
      <c r="I2337" s="4" t="s">
        <v>2</v>
      </c>
      <c r="J2337" s="4" t="s">
        <v>13</v>
      </c>
      <c r="K2337" s="4" t="s">
        <v>23</v>
      </c>
      <c r="L2337" s="4" t="s">
        <v>51</v>
      </c>
      <c r="M2337" s="8">
        <v>3</v>
      </c>
      <c r="N2337" s="5">
        <v>124.72</v>
      </c>
      <c r="O2337" s="6">
        <v>0.15</v>
      </c>
      <c r="P2337" s="5">
        <v>60.35</v>
      </c>
      <c r="Q2337" s="5">
        <f t="shared" si="144"/>
        <v>318.03599999999994</v>
      </c>
      <c r="R2337" s="5">
        <f t="shared" si="145"/>
        <v>181.05</v>
      </c>
      <c r="S2337" s="5">
        <f t="shared" si="146"/>
        <v>136.98599999999993</v>
      </c>
      <c r="T2337" s="7">
        <f t="shared" si="147"/>
        <v>0.4307248236048748</v>
      </c>
    </row>
    <row r="2338" spans="1:20" ht="15.6">
      <c r="A2338" s="2">
        <v>3165</v>
      </c>
      <c r="B2338" s="3">
        <v>46337</v>
      </c>
      <c r="C2338" s="17">
        <f>YEAR(SalesDataTable[[#This Row],[Order Date]])</f>
        <v>2026</v>
      </c>
      <c r="D2338" s="19" t="str">
        <f>"Q"&amp;ROUNDUP(MONTH(SalesDataTable[[#This Row],[Order Date]])/3,0)</f>
        <v>Q4</v>
      </c>
      <c r="E2338" s="17">
        <f>MONTH(SalesDataTable[[#This Row],[Order Date]])</f>
        <v>11</v>
      </c>
      <c r="F2338" s="19" t="str">
        <f>TEXT(SalesDataTable[[#This Row],[Order Date]],"MMM")</f>
        <v>Nov</v>
      </c>
      <c r="G2338" s="4" t="s">
        <v>11</v>
      </c>
      <c r="H2338" s="4" t="s">
        <v>12</v>
      </c>
      <c r="I2338" s="4" t="s">
        <v>19</v>
      </c>
      <c r="J2338" s="4" t="s">
        <v>3</v>
      </c>
      <c r="K2338" s="4" t="s">
        <v>34</v>
      </c>
      <c r="L2338" s="4" t="s">
        <v>42</v>
      </c>
      <c r="M2338" s="8">
        <v>1</v>
      </c>
      <c r="N2338" s="5">
        <v>35.729999999999997</v>
      </c>
      <c r="O2338" s="6">
        <v>0.1</v>
      </c>
      <c r="P2338" s="5">
        <v>14.15</v>
      </c>
      <c r="Q2338" s="5">
        <f t="shared" si="144"/>
        <v>32.156999999999996</v>
      </c>
      <c r="R2338" s="5">
        <f t="shared" si="145"/>
        <v>14.15</v>
      </c>
      <c r="S2338" s="5">
        <f t="shared" si="146"/>
        <v>18.006999999999998</v>
      </c>
      <c r="T2338" s="7">
        <f t="shared" si="147"/>
        <v>0.55997139036601673</v>
      </c>
    </row>
    <row r="2339" spans="1:20" ht="15.6">
      <c r="A2339" s="2">
        <v>4179</v>
      </c>
      <c r="B2339" s="3">
        <v>46337</v>
      </c>
      <c r="C2339" s="17">
        <f>YEAR(SalesDataTable[[#This Row],[Order Date]])</f>
        <v>2026</v>
      </c>
      <c r="D2339" s="19" t="str">
        <f>"Q"&amp;ROUNDUP(MONTH(SalesDataTable[[#This Row],[Order Date]])/3,0)</f>
        <v>Q4</v>
      </c>
      <c r="E2339" s="17">
        <f>MONTH(SalesDataTable[[#This Row],[Order Date]])</f>
        <v>11</v>
      </c>
      <c r="F2339" s="19" t="str">
        <f>TEXT(SalesDataTable[[#This Row],[Order Date]],"MMM")</f>
        <v>Nov</v>
      </c>
      <c r="G2339" s="4" t="s">
        <v>11</v>
      </c>
      <c r="H2339" s="4" t="s">
        <v>18</v>
      </c>
      <c r="I2339" s="4" t="s">
        <v>19</v>
      </c>
      <c r="J2339" s="4" t="s">
        <v>16</v>
      </c>
      <c r="K2339" s="4" t="s">
        <v>14</v>
      </c>
      <c r="L2339" s="4" t="s">
        <v>48</v>
      </c>
      <c r="M2339" s="8">
        <v>2</v>
      </c>
      <c r="N2339" s="5">
        <v>166.1</v>
      </c>
      <c r="O2339" s="6">
        <v>0.05</v>
      </c>
      <c r="P2339" s="5">
        <v>88.2</v>
      </c>
      <c r="Q2339" s="5">
        <f t="shared" si="144"/>
        <v>315.58999999999997</v>
      </c>
      <c r="R2339" s="5">
        <f t="shared" si="145"/>
        <v>176.4</v>
      </c>
      <c r="S2339" s="5">
        <f t="shared" si="146"/>
        <v>139.18999999999997</v>
      </c>
      <c r="T2339" s="7">
        <f t="shared" si="147"/>
        <v>0.44104692797617157</v>
      </c>
    </row>
    <row r="2340" spans="1:20" ht="15.6">
      <c r="A2340" s="2">
        <v>4829</v>
      </c>
      <c r="B2340" s="3">
        <v>46337</v>
      </c>
      <c r="C2340" s="17">
        <f>YEAR(SalesDataTable[[#This Row],[Order Date]])</f>
        <v>2026</v>
      </c>
      <c r="D2340" s="19" t="str">
        <f>"Q"&amp;ROUNDUP(MONTH(SalesDataTable[[#This Row],[Order Date]])/3,0)</f>
        <v>Q4</v>
      </c>
      <c r="E2340" s="17">
        <f>MONTH(SalesDataTable[[#This Row],[Order Date]])</f>
        <v>11</v>
      </c>
      <c r="F2340" s="19" t="str">
        <f>TEXT(SalesDataTable[[#This Row],[Order Date]],"MMM")</f>
        <v>Nov</v>
      </c>
      <c r="G2340" s="4" t="s">
        <v>11</v>
      </c>
      <c r="H2340" s="4" t="s">
        <v>52</v>
      </c>
      <c r="I2340" s="4" t="s">
        <v>28</v>
      </c>
      <c r="J2340" s="4" t="s">
        <v>13</v>
      </c>
      <c r="K2340" s="4" t="s">
        <v>4</v>
      </c>
      <c r="L2340" s="4" t="s">
        <v>5</v>
      </c>
      <c r="M2340" s="8">
        <v>2</v>
      </c>
      <c r="N2340" s="5">
        <v>81.27</v>
      </c>
      <c r="O2340" s="6">
        <v>0.05</v>
      </c>
      <c r="P2340" s="5">
        <v>43.04</v>
      </c>
      <c r="Q2340" s="5">
        <f t="shared" si="144"/>
        <v>154.41299999999998</v>
      </c>
      <c r="R2340" s="5">
        <f t="shared" si="145"/>
        <v>86.08</v>
      </c>
      <c r="S2340" s="5">
        <f t="shared" si="146"/>
        <v>68.332999999999984</v>
      </c>
      <c r="T2340" s="7">
        <f t="shared" si="147"/>
        <v>0.44253398353765544</v>
      </c>
    </row>
    <row r="2341" spans="1:20" ht="15.6">
      <c r="A2341" s="2">
        <v>4943</v>
      </c>
      <c r="B2341" s="3">
        <v>46337</v>
      </c>
      <c r="C2341" s="17">
        <f>YEAR(SalesDataTable[[#This Row],[Order Date]])</f>
        <v>2026</v>
      </c>
      <c r="D2341" s="19" t="str">
        <f>"Q"&amp;ROUNDUP(MONTH(SalesDataTable[[#This Row],[Order Date]])/3,0)</f>
        <v>Q4</v>
      </c>
      <c r="E2341" s="17">
        <f>MONTH(SalesDataTable[[#This Row],[Order Date]])</f>
        <v>11</v>
      </c>
      <c r="F2341" s="19" t="str">
        <f>TEXT(SalesDataTable[[#This Row],[Order Date]],"MMM")</f>
        <v>Nov</v>
      </c>
      <c r="G2341" s="4" t="s">
        <v>0</v>
      </c>
      <c r="H2341" s="4" t="s">
        <v>36</v>
      </c>
      <c r="I2341" s="4" t="s">
        <v>8</v>
      </c>
      <c r="J2341" s="4" t="s">
        <v>3</v>
      </c>
      <c r="K2341" s="4" t="s">
        <v>23</v>
      </c>
      <c r="L2341" s="4" t="s">
        <v>29</v>
      </c>
      <c r="M2341" s="8">
        <v>10</v>
      </c>
      <c r="N2341" s="5">
        <v>191.98</v>
      </c>
      <c r="O2341" s="6">
        <v>0.1</v>
      </c>
      <c r="P2341" s="5">
        <v>102.73</v>
      </c>
      <c r="Q2341" s="5">
        <f t="shared" si="144"/>
        <v>1727.82</v>
      </c>
      <c r="R2341" s="5">
        <f t="shared" si="145"/>
        <v>1027.3</v>
      </c>
      <c r="S2341" s="5">
        <f t="shared" si="146"/>
        <v>700.52</v>
      </c>
      <c r="T2341" s="7">
        <f t="shared" si="147"/>
        <v>0.40543575140929033</v>
      </c>
    </row>
    <row r="2342" spans="1:20" ht="15.6">
      <c r="A2342" s="2">
        <v>887</v>
      </c>
      <c r="B2342" s="3">
        <v>46338</v>
      </c>
      <c r="C2342" s="17">
        <f>YEAR(SalesDataTable[[#This Row],[Order Date]])</f>
        <v>2026</v>
      </c>
      <c r="D2342" s="19" t="str">
        <f>"Q"&amp;ROUNDUP(MONTH(SalesDataTable[[#This Row],[Order Date]])/3,0)</f>
        <v>Q4</v>
      </c>
      <c r="E2342" s="17">
        <f>MONTH(SalesDataTable[[#This Row],[Order Date]])</f>
        <v>11</v>
      </c>
      <c r="F2342" s="19" t="str">
        <f>TEXT(SalesDataTable[[#This Row],[Order Date]],"MMM")</f>
        <v>Nov</v>
      </c>
      <c r="G2342" s="4" t="s">
        <v>20</v>
      </c>
      <c r="H2342" s="4" t="s">
        <v>33</v>
      </c>
      <c r="I2342" s="4" t="s">
        <v>19</v>
      </c>
      <c r="J2342" s="4" t="s">
        <v>3</v>
      </c>
      <c r="K2342" s="4" t="s">
        <v>9</v>
      </c>
      <c r="L2342" s="4" t="s">
        <v>10</v>
      </c>
      <c r="M2342" s="8">
        <v>6</v>
      </c>
      <c r="N2342" s="5">
        <v>89.87</v>
      </c>
      <c r="O2342" s="6">
        <v>0.2</v>
      </c>
      <c r="P2342" s="5">
        <v>44.47</v>
      </c>
      <c r="Q2342" s="5">
        <f t="shared" si="144"/>
        <v>431.37600000000003</v>
      </c>
      <c r="R2342" s="5">
        <f t="shared" si="145"/>
        <v>266.82</v>
      </c>
      <c r="S2342" s="5">
        <f t="shared" si="146"/>
        <v>164.55600000000004</v>
      </c>
      <c r="T2342" s="7">
        <f t="shared" si="147"/>
        <v>0.3814676755313231</v>
      </c>
    </row>
    <row r="2343" spans="1:20" ht="15.6">
      <c r="A2343" s="2">
        <v>1090</v>
      </c>
      <c r="B2343" s="3">
        <v>46338</v>
      </c>
      <c r="C2343" s="17">
        <f>YEAR(SalesDataTable[[#This Row],[Order Date]])</f>
        <v>2026</v>
      </c>
      <c r="D2343" s="19" t="str">
        <f>"Q"&amp;ROUNDUP(MONTH(SalesDataTable[[#This Row],[Order Date]])/3,0)</f>
        <v>Q4</v>
      </c>
      <c r="E2343" s="17">
        <f>MONTH(SalesDataTable[[#This Row],[Order Date]])</f>
        <v>11</v>
      </c>
      <c r="F2343" s="19" t="str">
        <f>TEXT(SalesDataTable[[#This Row],[Order Date]],"MMM")</f>
        <v>Nov</v>
      </c>
      <c r="G2343" s="4" t="s">
        <v>6</v>
      </c>
      <c r="H2343" s="4" t="s">
        <v>49</v>
      </c>
      <c r="I2343" s="4" t="s">
        <v>28</v>
      </c>
      <c r="J2343" s="4" t="s">
        <v>13</v>
      </c>
      <c r="K2343" s="4" t="s">
        <v>4</v>
      </c>
      <c r="L2343" s="4" t="s">
        <v>22</v>
      </c>
      <c r="M2343" s="8">
        <v>3</v>
      </c>
      <c r="N2343" s="5">
        <v>51.44</v>
      </c>
      <c r="O2343" s="6">
        <v>0.1</v>
      </c>
      <c r="P2343" s="5">
        <v>23.11</v>
      </c>
      <c r="Q2343" s="5">
        <f t="shared" si="144"/>
        <v>138.88800000000001</v>
      </c>
      <c r="R2343" s="5">
        <f t="shared" si="145"/>
        <v>69.33</v>
      </c>
      <c r="S2343" s="5">
        <f t="shared" si="146"/>
        <v>69.558000000000007</v>
      </c>
      <c r="T2343" s="7">
        <f t="shared" si="147"/>
        <v>0.50082080525315364</v>
      </c>
    </row>
    <row r="2344" spans="1:20" ht="15.6">
      <c r="A2344" s="2">
        <v>2090</v>
      </c>
      <c r="B2344" s="3">
        <v>46338</v>
      </c>
      <c r="C2344" s="17">
        <f>YEAR(SalesDataTable[[#This Row],[Order Date]])</f>
        <v>2026</v>
      </c>
      <c r="D2344" s="19" t="str">
        <f>"Q"&amp;ROUNDUP(MONTH(SalesDataTable[[#This Row],[Order Date]])/3,0)</f>
        <v>Q4</v>
      </c>
      <c r="E2344" s="17">
        <f>MONTH(SalesDataTable[[#This Row],[Order Date]])</f>
        <v>11</v>
      </c>
      <c r="F2344" s="19" t="str">
        <f>TEXT(SalesDataTable[[#This Row],[Order Date]],"MMM")</f>
        <v>Nov</v>
      </c>
      <c r="G2344" s="4" t="s">
        <v>20</v>
      </c>
      <c r="H2344" s="4" t="s">
        <v>21</v>
      </c>
      <c r="I2344" s="4" t="s">
        <v>28</v>
      </c>
      <c r="J2344" s="4" t="s">
        <v>13</v>
      </c>
      <c r="K2344" s="4" t="s">
        <v>14</v>
      </c>
      <c r="L2344" s="4" t="s">
        <v>32</v>
      </c>
      <c r="M2344" s="8">
        <v>4</v>
      </c>
      <c r="N2344" s="5">
        <v>46.68</v>
      </c>
      <c r="O2344" s="6">
        <v>0.05</v>
      </c>
      <c r="P2344" s="5">
        <v>17.96</v>
      </c>
      <c r="Q2344" s="5">
        <f t="shared" si="144"/>
        <v>177.38399999999999</v>
      </c>
      <c r="R2344" s="5">
        <f t="shared" si="145"/>
        <v>71.84</v>
      </c>
      <c r="S2344" s="5">
        <f t="shared" si="146"/>
        <v>105.54399999999998</v>
      </c>
      <c r="T2344" s="7">
        <f t="shared" si="147"/>
        <v>0.59500293149325756</v>
      </c>
    </row>
    <row r="2345" spans="1:20" ht="15.6">
      <c r="A2345" s="2">
        <v>2561</v>
      </c>
      <c r="B2345" s="3">
        <v>46338</v>
      </c>
      <c r="C2345" s="17">
        <f>YEAR(SalesDataTable[[#This Row],[Order Date]])</f>
        <v>2026</v>
      </c>
      <c r="D2345" s="19" t="str">
        <f>"Q"&amp;ROUNDUP(MONTH(SalesDataTable[[#This Row],[Order Date]])/3,0)</f>
        <v>Q4</v>
      </c>
      <c r="E2345" s="17">
        <f>MONTH(SalesDataTable[[#This Row],[Order Date]])</f>
        <v>11</v>
      </c>
      <c r="F2345" s="19" t="str">
        <f>TEXT(SalesDataTable[[#This Row],[Order Date]],"MMM")</f>
        <v>Nov</v>
      </c>
      <c r="G2345" s="4" t="s">
        <v>6</v>
      </c>
      <c r="H2345" s="4" t="s">
        <v>43</v>
      </c>
      <c r="I2345" s="4" t="s">
        <v>19</v>
      </c>
      <c r="J2345" s="4" t="s">
        <v>13</v>
      </c>
      <c r="K2345" s="4" t="s">
        <v>9</v>
      </c>
      <c r="L2345" s="4" t="s">
        <v>46</v>
      </c>
      <c r="M2345" s="8">
        <v>4</v>
      </c>
      <c r="N2345" s="5">
        <v>73.05</v>
      </c>
      <c r="O2345" s="6">
        <v>0.2</v>
      </c>
      <c r="P2345" s="5">
        <v>32.82</v>
      </c>
      <c r="Q2345" s="5">
        <f t="shared" si="144"/>
        <v>233.76</v>
      </c>
      <c r="R2345" s="5">
        <f t="shared" si="145"/>
        <v>131.28</v>
      </c>
      <c r="S2345" s="5">
        <f t="shared" si="146"/>
        <v>102.47999999999999</v>
      </c>
      <c r="T2345" s="7">
        <f t="shared" si="147"/>
        <v>0.4383983572895277</v>
      </c>
    </row>
    <row r="2346" spans="1:20" ht="15.6">
      <c r="A2346" s="2">
        <v>2855</v>
      </c>
      <c r="B2346" s="3">
        <v>46338</v>
      </c>
      <c r="C2346" s="17">
        <f>YEAR(SalesDataTable[[#This Row],[Order Date]])</f>
        <v>2026</v>
      </c>
      <c r="D2346" s="19" t="str">
        <f>"Q"&amp;ROUNDUP(MONTH(SalesDataTable[[#This Row],[Order Date]])/3,0)</f>
        <v>Q4</v>
      </c>
      <c r="E2346" s="17">
        <f>MONTH(SalesDataTable[[#This Row],[Order Date]])</f>
        <v>11</v>
      </c>
      <c r="F2346" s="19" t="str">
        <f>TEXT(SalesDataTable[[#This Row],[Order Date]],"MMM")</f>
        <v>Nov</v>
      </c>
      <c r="G2346" s="4" t="s">
        <v>11</v>
      </c>
      <c r="H2346" s="4" t="s">
        <v>39</v>
      </c>
      <c r="I2346" s="4" t="s">
        <v>28</v>
      </c>
      <c r="J2346" s="4" t="s">
        <v>13</v>
      </c>
      <c r="K2346" s="4" t="s">
        <v>23</v>
      </c>
      <c r="L2346" s="4" t="s">
        <v>51</v>
      </c>
      <c r="M2346" s="8">
        <v>1</v>
      </c>
      <c r="N2346" s="5">
        <v>125.32</v>
      </c>
      <c r="O2346" s="6">
        <v>0.15</v>
      </c>
      <c r="P2346" s="5">
        <v>59.49</v>
      </c>
      <c r="Q2346" s="5">
        <f t="shared" si="144"/>
        <v>106.52199999999999</v>
      </c>
      <c r="R2346" s="5">
        <f t="shared" si="145"/>
        <v>59.49</v>
      </c>
      <c r="S2346" s="5">
        <f t="shared" si="146"/>
        <v>47.031999999999989</v>
      </c>
      <c r="T2346" s="7">
        <f t="shared" si="147"/>
        <v>0.44152381667636725</v>
      </c>
    </row>
    <row r="2347" spans="1:20" ht="15.6">
      <c r="A2347" s="2">
        <v>4421</v>
      </c>
      <c r="B2347" s="3">
        <v>46338</v>
      </c>
      <c r="C2347" s="17">
        <f>YEAR(SalesDataTable[[#This Row],[Order Date]])</f>
        <v>2026</v>
      </c>
      <c r="D2347" s="19" t="str">
        <f>"Q"&amp;ROUNDUP(MONTH(SalesDataTable[[#This Row],[Order Date]])/3,0)</f>
        <v>Q4</v>
      </c>
      <c r="E2347" s="17">
        <f>MONTH(SalesDataTable[[#This Row],[Order Date]])</f>
        <v>11</v>
      </c>
      <c r="F2347" s="19" t="str">
        <f>TEXT(SalesDataTable[[#This Row],[Order Date]],"MMM")</f>
        <v>Nov</v>
      </c>
      <c r="G2347" s="4" t="s">
        <v>6</v>
      </c>
      <c r="H2347" s="4" t="s">
        <v>41</v>
      </c>
      <c r="I2347" s="4" t="s">
        <v>28</v>
      </c>
      <c r="J2347" s="4" t="s">
        <v>16</v>
      </c>
      <c r="K2347" s="4" t="s">
        <v>34</v>
      </c>
      <c r="L2347" s="4" t="s">
        <v>38</v>
      </c>
      <c r="M2347" s="8">
        <v>2</v>
      </c>
      <c r="N2347" s="5">
        <v>123.49</v>
      </c>
      <c r="O2347" s="6">
        <v>0.15</v>
      </c>
      <c r="P2347" s="5">
        <v>68.08</v>
      </c>
      <c r="Q2347" s="5">
        <f t="shared" si="144"/>
        <v>209.93299999999999</v>
      </c>
      <c r="R2347" s="5">
        <f t="shared" si="145"/>
        <v>136.16</v>
      </c>
      <c r="S2347" s="5">
        <f t="shared" si="146"/>
        <v>73.772999999999996</v>
      </c>
      <c r="T2347" s="7">
        <f t="shared" si="147"/>
        <v>0.35141211719929694</v>
      </c>
    </row>
    <row r="2348" spans="1:20" ht="15.6">
      <c r="A2348" s="2">
        <v>195</v>
      </c>
      <c r="B2348" s="3">
        <v>46339</v>
      </c>
      <c r="C2348" s="17">
        <f>YEAR(SalesDataTable[[#This Row],[Order Date]])</f>
        <v>2026</v>
      </c>
      <c r="D2348" s="19" t="str">
        <f>"Q"&amp;ROUNDUP(MONTH(SalesDataTable[[#This Row],[Order Date]])/3,0)</f>
        <v>Q4</v>
      </c>
      <c r="E2348" s="17">
        <f>MONTH(SalesDataTable[[#This Row],[Order Date]])</f>
        <v>11</v>
      </c>
      <c r="F2348" s="19" t="str">
        <f>TEXT(SalesDataTable[[#This Row],[Order Date]],"MMM")</f>
        <v>Nov</v>
      </c>
      <c r="G2348" s="4" t="s">
        <v>6</v>
      </c>
      <c r="H2348" s="4" t="s">
        <v>43</v>
      </c>
      <c r="I2348" s="4" t="s">
        <v>19</v>
      </c>
      <c r="J2348" s="4" t="s">
        <v>3</v>
      </c>
      <c r="K2348" s="4" t="s">
        <v>14</v>
      </c>
      <c r="L2348" s="4" t="s">
        <v>32</v>
      </c>
      <c r="M2348" s="8">
        <v>1</v>
      </c>
      <c r="N2348" s="5">
        <v>47.37</v>
      </c>
      <c r="O2348" s="6">
        <v>0.2</v>
      </c>
      <c r="P2348" s="5">
        <v>18.739999999999998</v>
      </c>
      <c r="Q2348" s="5">
        <f t="shared" si="144"/>
        <v>37.896000000000001</v>
      </c>
      <c r="R2348" s="5">
        <f t="shared" si="145"/>
        <v>18.739999999999998</v>
      </c>
      <c r="S2348" s="5">
        <f t="shared" si="146"/>
        <v>19.156000000000002</v>
      </c>
      <c r="T2348" s="7">
        <f t="shared" si="147"/>
        <v>0.50548870593202455</v>
      </c>
    </row>
    <row r="2349" spans="1:20" ht="15.6">
      <c r="A2349" s="2">
        <v>520</v>
      </c>
      <c r="B2349" s="3">
        <v>46339</v>
      </c>
      <c r="C2349" s="17">
        <f>YEAR(SalesDataTable[[#This Row],[Order Date]])</f>
        <v>2026</v>
      </c>
      <c r="D2349" s="19" t="str">
        <f>"Q"&amp;ROUNDUP(MONTH(SalesDataTable[[#This Row],[Order Date]])/3,0)</f>
        <v>Q4</v>
      </c>
      <c r="E2349" s="17">
        <f>MONTH(SalesDataTable[[#This Row],[Order Date]])</f>
        <v>11</v>
      </c>
      <c r="F2349" s="19" t="str">
        <f>TEXT(SalesDataTable[[#This Row],[Order Date]],"MMM")</f>
        <v>Nov</v>
      </c>
      <c r="G2349" s="4" t="s">
        <v>6</v>
      </c>
      <c r="H2349" s="4" t="s">
        <v>43</v>
      </c>
      <c r="I2349" s="4" t="s">
        <v>8</v>
      </c>
      <c r="J2349" s="4" t="s">
        <v>16</v>
      </c>
      <c r="K2349" s="4" t="s">
        <v>9</v>
      </c>
      <c r="L2349" s="4" t="s">
        <v>10</v>
      </c>
      <c r="M2349" s="8">
        <v>6</v>
      </c>
      <c r="N2349" s="5">
        <v>92.31</v>
      </c>
      <c r="O2349" s="6">
        <v>0.05</v>
      </c>
      <c r="P2349" s="5">
        <v>46.12</v>
      </c>
      <c r="Q2349" s="5">
        <f t="shared" si="144"/>
        <v>526.16700000000003</v>
      </c>
      <c r="R2349" s="5">
        <f t="shared" si="145"/>
        <v>276.71999999999997</v>
      </c>
      <c r="S2349" s="5">
        <f t="shared" si="146"/>
        <v>249.44700000000006</v>
      </c>
      <c r="T2349" s="7">
        <f t="shared" si="147"/>
        <v>0.47408332335551268</v>
      </c>
    </row>
    <row r="2350" spans="1:20" ht="15.6">
      <c r="A2350" s="2">
        <v>646</v>
      </c>
      <c r="B2350" s="3">
        <v>46339</v>
      </c>
      <c r="C2350" s="17">
        <f>YEAR(SalesDataTable[[#This Row],[Order Date]])</f>
        <v>2026</v>
      </c>
      <c r="D2350" s="19" t="str">
        <f>"Q"&amp;ROUNDUP(MONTH(SalesDataTable[[#This Row],[Order Date]])/3,0)</f>
        <v>Q4</v>
      </c>
      <c r="E2350" s="17">
        <f>MONTH(SalesDataTable[[#This Row],[Order Date]])</f>
        <v>11</v>
      </c>
      <c r="F2350" s="19" t="str">
        <f>TEXT(SalesDataTable[[#This Row],[Order Date]],"MMM")</f>
        <v>Nov</v>
      </c>
      <c r="G2350" s="4" t="s">
        <v>11</v>
      </c>
      <c r="H2350" s="4" t="s">
        <v>52</v>
      </c>
      <c r="I2350" s="4" t="s">
        <v>19</v>
      </c>
      <c r="J2350" s="4" t="s">
        <v>3</v>
      </c>
      <c r="K2350" s="4" t="s">
        <v>4</v>
      </c>
      <c r="L2350" s="4" t="s">
        <v>22</v>
      </c>
      <c r="M2350" s="8">
        <v>1</v>
      </c>
      <c r="N2350" s="5">
        <v>49.53</v>
      </c>
      <c r="O2350" s="6">
        <v>0.1</v>
      </c>
      <c r="P2350" s="5">
        <v>22.18</v>
      </c>
      <c r="Q2350" s="5">
        <f t="shared" si="144"/>
        <v>44.577000000000005</v>
      </c>
      <c r="R2350" s="5">
        <f t="shared" si="145"/>
        <v>22.18</v>
      </c>
      <c r="S2350" s="5">
        <f t="shared" si="146"/>
        <v>22.397000000000006</v>
      </c>
      <c r="T2350" s="7">
        <f t="shared" si="147"/>
        <v>0.50243399062296712</v>
      </c>
    </row>
    <row r="2351" spans="1:20" ht="15.6">
      <c r="A2351" s="2">
        <v>893</v>
      </c>
      <c r="B2351" s="3">
        <v>46339</v>
      </c>
      <c r="C2351" s="17">
        <f>YEAR(SalesDataTable[[#This Row],[Order Date]])</f>
        <v>2026</v>
      </c>
      <c r="D2351" s="19" t="str">
        <f>"Q"&amp;ROUNDUP(MONTH(SalesDataTable[[#This Row],[Order Date]])/3,0)</f>
        <v>Q4</v>
      </c>
      <c r="E2351" s="17">
        <f>MONTH(SalesDataTable[[#This Row],[Order Date]])</f>
        <v>11</v>
      </c>
      <c r="F2351" s="19" t="str">
        <f>TEXT(SalesDataTable[[#This Row],[Order Date]],"MMM")</f>
        <v>Nov</v>
      </c>
      <c r="G2351" s="4" t="s">
        <v>20</v>
      </c>
      <c r="H2351" s="4" t="s">
        <v>33</v>
      </c>
      <c r="I2351" s="4" t="s">
        <v>2</v>
      </c>
      <c r="J2351" s="4" t="s">
        <v>13</v>
      </c>
      <c r="K2351" s="4" t="s">
        <v>14</v>
      </c>
      <c r="L2351" s="4" t="s">
        <v>32</v>
      </c>
      <c r="M2351" s="8">
        <v>4</v>
      </c>
      <c r="N2351" s="5">
        <v>47.62</v>
      </c>
      <c r="O2351" s="6">
        <v>0.2</v>
      </c>
      <c r="P2351" s="5">
        <v>18.100000000000001</v>
      </c>
      <c r="Q2351" s="5">
        <f t="shared" si="144"/>
        <v>152.38399999999999</v>
      </c>
      <c r="R2351" s="5">
        <f t="shared" si="145"/>
        <v>72.400000000000006</v>
      </c>
      <c r="S2351" s="5">
        <f t="shared" si="146"/>
        <v>79.98399999999998</v>
      </c>
      <c r="T2351" s="7">
        <f t="shared" si="147"/>
        <v>0.52488450230995376</v>
      </c>
    </row>
    <row r="2352" spans="1:20" ht="15.6">
      <c r="A2352" s="2">
        <v>916</v>
      </c>
      <c r="B2352" s="3">
        <v>46339</v>
      </c>
      <c r="C2352" s="17">
        <f>YEAR(SalesDataTable[[#This Row],[Order Date]])</f>
        <v>2026</v>
      </c>
      <c r="D2352" s="19" t="str">
        <f>"Q"&amp;ROUNDUP(MONTH(SalesDataTable[[#This Row],[Order Date]])/3,0)</f>
        <v>Q4</v>
      </c>
      <c r="E2352" s="17">
        <f>MONTH(SalesDataTable[[#This Row],[Order Date]])</f>
        <v>11</v>
      </c>
      <c r="F2352" s="19" t="str">
        <f>TEXT(SalesDataTable[[#This Row],[Order Date]],"MMM")</f>
        <v>Nov</v>
      </c>
      <c r="G2352" s="4" t="s">
        <v>6</v>
      </c>
      <c r="H2352" s="4" t="s">
        <v>27</v>
      </c>
      <c r="I2352" s="4" t="s">
        <v>2</v>
      </c>
      <c r="J2352" s="4" t="s">
        <v>13</v>
      </c>
      <c r="K2352" s="4" t="s">
        <v>4</v>
      </c>
      <c r="L2352" s="4" t="s">
        <v>22</v>
      </c>
      <c r="M2352" s="8">
        <v>4</v>
      </c>
      <c r="N2352" s="5">
        <v>51.93</v>
      </c>
      <c r="O2352" s="6">
        <v>0.05</v>
      </c>
      <c r="P2352" s="5">
        <v>22.62</v>
      </c>
      <c r="Q2352" s="5">
        <f t="shared" si="144"/>
        <v>197.334</v>
      </c>
      <c r="R2352" s="5">
        <f t="shared" si="145"/>
        <v>90.48</v>
      </c>
      <c r="S2352" s="5">
        <f t="shared" si="146"/>
        <v>106.854</v>
      </c>
      <c r="T2352" s="7">
        <f t="shared" si="147"/>
        <v>0.54148803551339353</v>
      </c>
    </row>
    <row r="2353" spans="1:20" ht="15.6">
      <c r="A2353" s="2">
        <v>1295</v>
      </c>
      <c r="B2353" s="3">
        <v>46339</v>
      </c>
      <c r="C2353" s="17">
        <f>YEAR(SalesDataTable[[#This Row],[Order Date]])</f>
        <v>2026</v>
      </c>
      <c r="D2353" s="19" t="str">
        <f>"Q"&amp;ROUNDUP(MONTH(SalesDataTable[[#This Row],[Order Date]])/3,0)</f>
        <v>Q4</v>
      </c>
      <c r="E2353" s="17">
        <f>MONTH(SalesDataTable[[#This Row],[Order Date]])</f>
        <v>11</v>
      </c>
      <c r="F2353" s="19" t="str">
        <f>TEXT(SalesDataTable[[#This Row],[Order Date]],"MMM")</f>
        <v>Nov</v>
      </c>
      <c r="G2353" s="4" t="s">
        <v>6</v>
      </c>
      <c r="H2353" s="4" t="s">
        <v>41</v>
      </c>
      <c r="I2353" s="4" t="s">
        <v>28</v>
      </c>
      <c r="J2353" s="4" t="s">
        <v>13</v>
      </c>
      <c r="K2353" s="4" t="s">
        <v>9</v>
      </c>
      <c r="L2353" s="4" t="s">
        <v>37</v>
      </c>
      <c r="M2353" s="8">
        <v>1</v>
      </c>
      <c r="N2353" s="5">
        <v>155.44999999999999</v>
      </c>
      <c r="O2353" s="6">
        <v>0.05</v>
      </c>
      <c r="P2353" s="5">
        <v>77.25</v>
      </c>
      <c r="Q2353" s="5">
        <f t="shared" si="144"/>
        <v>147.67749999999998</v>
      </c>
      <c r="R2353" s="5">
        <f t="shared" si="145"/>
        <v>77.25</v>
      </c>
      <c r="S2353" s="5">
        <f t="shared" si="146"/>
        <v>70.427499999999981</v>
      </c>
      <c r="T2353" s="7">
        <f t="shared" si="147"/>
        <v>0.47690067884410281</v>
      </c>
    </row>
    <row r="2354" spans="1:20" ht="15.6">
      <c r="A2354" s="2">
        <v>3438</v>
      </c>
      <c r="B2354" s="3">
        <v>46339</v>
      </c>
      <c r="C2354" s="17">
        <f>YEAR(SalesDataTable[[#This Row],[Order Date]])</f>
        <v>2026</v>
      </c>
      <c r="D2354" s="19" t="str">
        <f>"Q"&amp;ROUNDUP(MONTH(SalesDataTable[[#This Row],[Order Date]])/3,0)</f>
        <v>Q4</v>
      </c>
      <c r="E2354" s="17">
        <f>MONTH(SalesDataTable[[#This Row],[Order Date]])</f>
        <v>11</v>
      </c>
      <c r="F2354" s="19" t="str">
        <f>TEXT(SalesDataTable[[#This Row],[Order Date]],"MMM")</f>
        <v>Nov</v>
      </c>
      <c r="G2354" s="4" t="s">
        <v>0</v>
      </c>
      <c r="H2354" s="4" t="s">
        <v>1</v>
      </c>
      <c r="I2354" s="4" t="s">
        <v>2</v>
      </c>
      <c r="J2354" s="4" t="s">
        <v>3</v>
      </c>
      <c r="K2354" s="4" t="s">
        <v>4</v>
      </c>
      <c r="L2354" s="4" t="s">
        <v>26</v>
      </c>
      <c r="M2354" s="8">
        <v>4</v>
      </c>
      <c r="N2354" s="5">
        <v>40.03</v>
      </c>
      <c r="O2354" s="6">
        <v>0.05</v>
      </c>
      <c r="P2354" s="5">
        <v>16.78</v>
      </c>
      <c r="Q2354" s="5">
        <f t="shared" si="144"/>
        <v>152.114</v>
      </c>
      <c r="R2354" s="5">
        <f t="shared" si="145"/>
        <v>67.12</v>
      </c>
      <c r="S2354" s="5">
        <f t="shared" si="146"/>
        <v>84.994</v>
      </c>
      <c r="T2354" s="7">
        <f t="shared" si="147"/>
        <v>0.5587519886400989</v>
      </c>
    </row>
    <row r="2355" spans="1:20" ht="15.6">
      <c r="A2355" s="2">
        <v>3573</v>
      </c>
      <c r="B2355" s="3">
        <v>46339</v>
      </c>
      <c r="C2355" s="17">
        <f>YEAR(SalesDataTable[[#This Row],[Order Date]])</f>
        <v>2026</v>
      </c>
      <c r="D2355" s="19" t="str">
        <f>"Q"&amp;ROUNDUP(MONTH(SalesDataTable[[#This Row],[Order Date]])/3,0)</f>
        <v>Q4</v>
      </c>
      <c r="E2355" s="17">
        <f>MONTH(SalesDataTable[[#This Row],[Order Date]])</f>
        <v>11</v>
      </c>
      <c r="F2355" s="19" t="str">
        <f>TEXT(SalesDataTable[[#This Row],[Order Date]],"MMM")</f>
        <v>Nov</v>
      </c>
      <c r="G2355" s="4" t="s">
        <v>0</v>
      </c>
      <c r="H2355" s="4" t="s">
        <v>36</v>
      </c>
      <c r="I2355" s="4" t="s">
        <v>2</v>
      </c>
      <c r="J2355" s="4" t="s">
        <v>3</v>
      </c>
      <c r="K2355" s="4" t="s">
        <v>9</v>
      </c>
      <c r="L2355" s="4" t="s">
        <v>37</v>
      </c>
      <c r="M2355" s="8">
        <v>2</v>
      </c>
      <c r="N2355" s="5">
        <v>152.96</v>
      </c>
      <c r="O2355" s="6">
        <v>0.1</v>
      </c>
      <c r="P2355" s="5">
        <v>79.12</v>
      </c>
      <c r="Q2355" s="5">
        <f t="shared" si="144"/>
        <v>275.32800000000003</v>
      </c>
      <c r="R2355" s="5">
        <f t="shared" si="145"/>
        <v>158.24</v>
      </c>
      <c r="S2355" s="5">
        <f t="shared" si="146"/>
        <v>117.08800000000002</v>
      </c>
      <c r="T2355" s="7">
        <f t="shared" si="147"/>
        <v>0.4252673175267318</v>
      </c>
    </row>
    <row r="2356" spans="1:20" ht="15.6">
      <c r="A2356" s="2">
        <v>4257</v>
      </c>
      <c r="B2356" s="3">
        <v>46339</v>
      </c>
      <c r="C2356" s="17">
        <f>YEAR(SalesDataTable[[#This Row],[Order Date]])</f>
        <v>2026</v>
      </c>
      <c r="D2356" s="19" t="str">
        <f>"Q"&amp;ROUNDUP(MONTH(SalesDataTable[[#This Row],[Order Date]])/3,0)</f>
        <v>Q4</v>
      </c>
      <c r="E2356" s="17">
        <f>MONTH(SalesDataTable[[#This Row],[Order Date]])</f>
        <v>11</v>
      </c>
      <c r="F2356" s="19" t="str">
        <f>TEXT(SalesDataTable[[#This Row],[Order Date]],"MMM")</f>
        <v>Nov</v>
      </c>
      <c r="G2356" s="4" t="s">
        <v>20</v>
      </c>
      <c r="H2356" s="4" t="s">
        <v>47</v>
      </c>
      <c r="I2356" s="4" t="s">
        <v>19</v>
      </c>
      <c r="J2356" s="4" t="s">
        <v>13</v>
      </c>
      <c r="K2356" s="4" t="s">
        <v>34</v>
      </c>
      <c r="L2356" s="4" t="s">
        <v>38</v>
      </c>
      <c r="M2356" s="8">
        <v>2</v>
      </c>
      <c r="N2356" s="5">
        <v>124.06</v>
      </c>
      <c r="O2356" s="6">
        <v>0.05</v>
      </c>
      <c r="P2356" s="5">
        <v>69.98</v>
      </c>
      <c r="Q2356" s="5">
        <f t="shared" si="144"/>
        <v>235.714</v>
      </c>
      <c r="R2356" s="5">
        <f t="shared" si="145"/>
        <v>139.96</v>
      </c>
      <c r="S2356" s="5">
        <f t="shared" si="146"/>
        <v>95.753999999999991</v>
      </c>
      <c r="T2356" s="7">
        <f t="shared" si="147"/>
        <v>0.40622958330858577</v>
      </c>
    </row>
    <row r="2357" spans="1:20" ht="15.6">
      <c r="A2357" s="2">
        <v>4389</v>
      </c>
      <c r="B2357" s="3">
        <v>46339</v>
      </c>
      <c r="C2357" s="17">
        <f>YEAR(SalesDataTable[[#This Row],[Order Date]])</f>
        <v>2026</v>
      </c>
      <c r="D2357" s="19" t="str">
        <f>"Q"&amp;ROUNDUP(MONTH(SalesDataTable[[#This Row],[Order Date]])/3,0)</f>
        <v>Q4</v>
      </c>
      <c r="E2357" s="17">
        <f>MONTH(SalesDataTable[[#This Row],[Order Date]])</f>
        <v>11</v>
      </c>
      <c r="F2357" s="19" t="str">
        <f>TEXT(SalesDataTable[[#This Row],[Order Date]],"MMM")</f>
        <v>Nov</v>
      </c>
      <c r="G2357" s="4" t="s">
        <v>11</v>
      </c>
      <c r="H2357" s="4" t="s">
        <v>39</v>
      </c>
      <c r="I2357" s="4" t="s">
        <v>28</v>
      </c>
      <c r="J2357" s="4" t="s">
        <v>13</v>
      </c>
      <c r="K2357" s="4" t="s">
        <v>9</v>
      </c>
      <c r="L2357" s="4" t="s">
        <v>37</v>
      </c>
      <c r="M2357" s="8">
        <v>1</v>
      </c>
      <c r="N2357" s="5">
        <v>151.66</v>
      </c>
      <c r="O2357" s="6">
        <v>0.1</v>
      </c>
      <c r="P2357" s="5">
        <v>80.209999999999994</v>
      </c>
      <c r="Q2357" s="5">
        <f t="shared" si="144"/>
        <v>136.494</v>
      </c>
      <c r="R2357" s="5">
        <f t="shared" si="145"/>
        <v>80.209999999999994</v>
      </c>
      <c r="S2357" s="5">
        <f t="shared" si="146"/>
        <v>56.284000000000006</v>
      </c>
      <c r="T2357" s="7">
        <f t="shared" si="147"/>
        <v>0.41235512183685735</v>
      </c>
    </row>
    <row r="2358" spans="1:20" ht="15.6">
      <c r="A2358" s="2">
        <v>4887</v>
      </c>
      <c r="B2358" s="3">
        <v>46339</v>
      </c>
      <c r="C2358" s="17">
        <f>YEAR(SalesDataTable[[#This Row],[Order Date]])</f>
        <v>2026</v>
      </c>
      <c r="D2358" s="19" t="str">
        <f>"Q"&amp;ROUNDUP(MONTH(SalesDataTable[[#This Row],[Order Date]])/3,0)</f>
        <v>Q4</v>
      </c>
      <c r="E2358" s="17">
        <f>MONTH(SalesDataTable[[#This Row],[Order Date]])</f>
        <v>11</v>
      </c>
      <c r="F2358" s="19" t="str">
        <f>TEXT(SalesDataTable[[#This Row],[Order Date]],"MMM")</f>
        <v>Nov</v>
      </c>
      <c r="G2358" s="4" t="s">
        <v>20</v>
      </c>
      <c r="H2358" s="4" t="s">
        <v>33</v>
      </c>
      <c r="I2358" s="4" t="s">
        <v>2</v>
      </c>
      <c r="J2358" s="4" t="s">
        <v>13</v>
      </c>
      <c r="K2358" s="4" t="s">
        <v>9</v>
      </c>
      <c r="L2358" s="4" t="s">
        <v>17</v>
      </c>
      <c r="M2358" s="8">
        <v>2</v>
      </c>
      <c r="N2358" s="5">
        <v>142.30000000000001</v>
      </c>
      <c r="O2358" s="6">
        <v>0.15</v>
      </c>
      <c r="P2358" s="5">
        <v>77.760000000000005</v>
      </c>
      <c r="Q2358" s="5">
        <f t="shared" si="144"/>
        <v>241.91000000000003</v>
      </c>
      <c r="R2358" s="5">
        <f t="shared" si="145"/>
        <v>155.52000000000001</v>
      </c>
      <c r="S2358" s="5">
        <f t="shared" si="146"/>
        <v>86.390000000000015</v>
      </c>
      <c r="T2358" s="7">
        <f t="shared" si="147"/>
        <v>0.35711628291513375</v>
      </c>
    </row>
    <row r="2359" spans="1:20" ht="15.6">
      <c r="A2359" s="2">
        <v>5007</v>
      </c>
      <c r="B2359" s="3">
        <v>46339</v>
      </c>
      <c r="C2359" s="17">
        <f>YEAR(SalesDataTable[[#This Row],[Order Date]])</f>
        <v>2026</v>
      </c>
      <c r="D2359" s="19" t="str">
        <f>"Q"&amp;ROUNDUP(MONTH(SalesDataTable[[#This Row],[Order Date]])/3,0)</f>
        <v>Q4</v>
      </c>
      <c r="E2359" s="17">
        <f>MONTH(SalesDataTable[[#This Row],[Order Date]])</f>
        <v>11</v>
      </c>
      <c r="F2359" s="19" t="str">
        <f>TEXT(SalesDataTable[[#This Row],[Order Date]],"MMM")</f>
        <v>Nov</v>
      </c>
      <c r="G2359" s="4" t="s">
        <v>6</v>
      </c>
      <c r="H2359" s="4" t="s">
        <v>49</v>
      </c>
      <c r="I2359" s="4" t="s">
        <v>2</v>
      </c>
      <c r="J2359" s="4" t="s">
        <v>16</v>
      </c>
      <c r="K2359" s="4" t="s">
        <v>14</v>
      </c>
      <c r="L2359" s="4" t="s">
        <v>48</v>
      </c>
      <c r="M2359" s="8">
        <v>4</v>
      </c>
      <c r="N2359" s="5">
        <v>161.97</v>
      </c>
      <c r="O2359" s="6">
        <v>0.05</v>
      </c>
      <c r="P2359" s="5">
        <v>87.2</v>
      </c>
      <c r="Q2359" s="5">
        <f t="shared" si="144"/>
        <v>615.48599999999999</v>
      </c>
      <c r="R2359" s="5">
        <f t="shared" si="145"/>
        <v>348.8</v>
      </c>
      <c r="S2359" s="5">
        <f t="shared" si="146"/>
        <v>266.68599999999998</v>
      </c>
      <c r="T2359" s="7">
        <f t="shared" si="147"/>
        <v>0.4332933649181297</v>
      </c>
    </row>
    <row r="2360" spans="1:20" ht="15.6">
      <c r="A2360" s="2">
        <v>5111</v>
      </c>
      <c r="B2360" s="3">
        <v>46339</v>
      </c>
      <c r="C2360" s="17">
        <f>YEAR(SalesDataTable[[#This Row],[Order Date]])</f>
        <v>2026</v>
      </c>
      <c r="D2360" s="19" t="str">
        <f>"Q"&amp;ROUNDUP(MONTH(SalesDataTable[[#This Row],[Order Date]])/3,0)</f>
        <v>Q4</v>
      </c>
      <c r="E2360" s="17">
        <f>MONTH(SalesDataTable[[#This Row],[Order Date]])</f>
        <v>11</v>
      </c>
      <c r="F2360" s="19" t="str">
        <f>TEXT(SalesDataTable[[#This Row],[Order Date]],"MMM")</f>
        <v>Nov</v>
      </c>
      <c r="G2360" s="4" t="s">
        <v>6</v>
      </c>
      <c r="H2360" s="4" t="s">
        <v>49</v>
      </c>
      <c r="I2360" s="4" t="s">
        <v>8</v>
      </c>
      <c r="J2360" s="4" t="s">
        <v>16</v>
      </c>
      <c r="K2360" s="4" t="s">
        <v>14</v>
      </c>
      <c r="L2360" s="4" t="s">
        <v>44</v>
      </c>
      <c r="M2360" s="8">
        <v>5</v>
      </c>
      <c r="N2360" s="5">
        <v>133.99</v>
      </c>
      <c r="O2360" s="6">
        <v>0.15</v>
      </c>
      <c r="P2360" s="5">
        <v>65.55</v>
      </c>
      <c r="Q2360" s="5">
        <f t="shared" si="144"/>
        <v>569.45749999999998</v>
      </c>
      <c r="R2360" s="5">
        <f t="shared" si="145"/>
        <v>327.75</v>
      </c>
      <c r="S2360" s="5">
        <f t="shared" si="146"/>
        <v>241.70749999999998</v>
      </c>
      <c r="T2360" s="7">
        <f t="shared" si="147"/>
        <v>0.42445221987593451</v>
      </c>
    </row>
    <row r="2361" spans="1:20" ht="15.6">
      <c r="A2361" s="2">
        <v>5177</v>
      </c>
      <c r="B2361" s="3">
        <v>46339</v>
      </c>
      <c r="C2361" s="17">
        <f>YEAR(SalesDataTable[[#This Row],[Order Date]])</f>
        <v>2026</v>
      </c>
      <c r="D2361" s="19" t="str">
        <f>"Q"&amp;ROUNDUP(MONTH(SalesDataTable[[#This Row],[Order Date]])/3,0)</f>
        <v>Q4</v>
      </c>
      <c r="E2361" s="17">
        <f>MONTH(SalesDataTable[[#This Row],[Order Date]])</f>
        <v>11</v>
      </c>
      <c r="F2361" s="19" t="str">
        <f>TEXT(SalesDataTable[[#This Row],[Order Date]],"MMM")</f>
        <v>Nov</v>
      </c>
      <c r="G2361" s="4" t="s">
        <v>6</v>
      </c>
      <c r="H2361" s="4" t="s">
        <v>27</v>
      </c>
      <c r="I2361" s="4" t="s">
        <v>19</v>
      </c>
      <c r="J2361" s="4" t="s">
        <v>3</v>
      </c>
      <c r="K2361" s="4" t="s">
        <v>23</v>
      </c>
      <c r="L2361" s="4" t="s">
        <v>40</v>
      </c>
      <c r="M2361" s="8">
        <v>2</v>
      </c>
      <c r="N2361" s="5">
        <v>83.18</v>
      </c>
      <c r="O2361" s="6">
        <v>0.1</v>
      </c>
      <c r="P2361" s="5">
        <v>40.479999999999997</v>
      </c>
      <c r="Q2361" s="5">
        <f t="shared" si="144"/>
        <v>149.72400000000002</v>
      </c>
      <c r="R2361" s="5">
        <f t="shared" si="145"/>
        <v>80.959999999999994</v>
      </c>
      <c r="S2361" s="5">
        <f t="shared" si="146"/>
        <v>68.764000000000024</v>
      </c>
      <c r="T2361" s="7">
        <f t="shared" si="147"/>
        <v>0.45927172664369115</v>
      </c>
    </row>
    <row r="2362" spans="1:20" ht="15.6">
      <c r="A2362" s="2">
        <v>584</v>
      </c>
      <c r="B2362" s="3">
        <v>46340</v>
      </c>
      <c r="C2362" s="17">
        <f>YEAR(SalesDataTable[[#This Row],[Order Date]])</f>
        <v>2026</v>
      </c>
      <c r="D2362" s="19" t="str">
        <f>"Q"&amp;ROUNDUP(MONTH(SalesDataTable[[#This Row],[Order Date]])/3,0)</f>
        <v>Q4</v>
      </c>
      <c r="E2362" s="17">
        <f>MONTH(SalesDataTable[[#This Row],[Order Date]])</f>
        <v>11</v>
      </c>
      <c r="F2362" s="19" t="str">
        <f>TEXT(SalesDataTable[[#This Row],[Order Date]],"MMM")</f>
        <v>Nov</v>
      </c>
      <c r="G2362" s="4" t="s">
        <v>6</v>
      </c>
      <c r="H2362" s="4" t="s">
        <v>43</v>
      </c>
      <c r="I2362" s="4" t="s">
        <v>2</v>
      </c>
      <c r="J2362" s="4" t="s">
        <v>13</v>
      </c>
      <c r="K2362" s="4" t="s">
        <v>9</v>
      </c>
      <c r="L2362" s="4" t="s">
        <v>10</v>
      </c>
      <c r="M2362" s="8">
        <v>1</v>
      </c>
      <c r="N2362" s="5">
        <v>91.95</v>
      </c>
      <c r="O2362" s="6">
        <v>0</v>
      </c>
      <c r="P2362" s="5">
        <v>46.64</v>
      </c>
      <c r="Q2362" s="5">
        <f t="shared" si="144"/>
        <v>91.95</v>
      </c>
      <c r="R2362" s="5">
        <f t="shared" si="145"/>
        <v>46.64</v>
      </c>
      <c r="S2362" s="5">
        <f t="shared" si="146"/>
        <v>45.31</v>
      </c>
      <c r="T2362" s="7">
        <f t="shared" si="147"/>
        <v>0.49276780859162589</v>
      </c>
    </row>
    <row r="2363" spans="1:20" ht="15.6">
      <c r="A2363" s="2">
        <v>621</v>
      </c>
      <c r="B2363" s="3">
        <v>46340</v>
      </c>
      <c r="C2363" s="17">
        <f>YEAR(SalesDataTable[[#This Row],[Order Date]])</f>
        <v>2026</v>
      </c>
      <c r="D2363" s="19" t="str">
        <f>"Q"&amp;ROUNDUP(MONTH(SalesDataTable[[#This Row],[Order Date]])/3,0)</f>
        <v>Q4</v>
      </c>
      <c r="E2363" s="17">
        <f>MONTH(SalesDataTable[[#This Row],[Order Date]])</f>
        <v>11</v>
      </c>
      <c r="F2363" s="19" t="str">
        <f>TEXT(SalesDataTable[[#This Row],[Order Date]],"MMM")</f>
        <v>Nov</v>
      </c>
      <c r="G2363" s="4" t="s">
        <v>20</v>
      </c>
      <c r="H2363" s="4" t="s">
        <v>47</v>
      </c>
      <c r="I2363" s="4" t="s">
        <v>8</v>
      </c>
      <c r="J2363" s="4" t="s">
        <v>16</v>
      </c>
      <c r="K2363" s="4" t="s">
        <v>14</v>
      </c>
      <c r="L2363" s="4" t="s">
        <v>15</v>
      </c>
      <c r="M2363" s="8">
        <v>5</v>
      </c>
      <c r="N2363" s="5">
        <v>35.68</v>
      </c>
      <c r="O2363" s="6">
        <v>0.15</v>
      </c>
      <c r="P2363" s="5">
        <v>13.48</v>
      </c>
      <c r="Q2363" s="5">
        <f t="shared" si="144"/>
        <v>151.64000000000001</v>
      </c>
      <c r="R2363" s="5">
        <f t="shared" si="145"/>
        <v>67.400000000000006</v>
      </c>
      <c r="S2363" s="5">
        <f t="shared" si="146"/>
        <v>84.240000000000009</v>
      </c>
      <c r="T2363" s="7">
        <f t="shared" si="147"/>
        <v>0.55552624637298864</v>
      </c>
    </row>
    <row r="2364" spans="1:20" ht="15.6">
      <c r="A2364" s="2">
        <v>623</v>
      </c>
      <c r="B2364" s="3">
        <v>46340</v>
      </c>
      <c r="C2364" s="17">
        <f>YEAR(SalesDataTable[[#This Row],[Order Date]])</f>
        <v>2026</v>
      </c>
      <c r="D2364" s="19" t="str">
        <f>"Q"&amp;ROUNDUP(MONTH(SalesDataTable[[#This Row],[Order Date]])/3,0)</f>
        <v>Q4</v>
      </c>
      <c r="E2364" s="17">
        <f>MONTH(SalesDataTable[[#This Row],[Order Date]])</f>
        <v>11</v>
      </c>
      <c r="F2364" s="19" t="str">
        <f>TEXT(SalesDataTable[[#This Row],[Order Date]],"MMM")</f>
        <v>Nov</v>
      </c>
      <c r="G2364" s="4" t="s">
        <v>11</v>
      </c>
      <c r="H2364" s="4" t="s">
        <v>52</v>
      </c>
      <c r="I2364" s="4" t="s">
        <v>2</v>
      </c>
      <c r="J2364" s="4" t="s">
        <v>3</v>
      </c>
      <c r="K2364" s="4" t="s">
        <v>23</v>
      </c>
      <c r="L2364" s="4" t="s">
        <v>24</v>
      </c>
      <c r="M2364" s="8">
        <v>3</v>
      </c>
      <c r="N2364" s="5">
        <v>336.58</v>
      </c>
      <c r="O2364" s="6">
        <v>0.15</v>
      </c>
      <c r="P2364" s="5">
        <v>198.99</v>
      </c>
      <c r="Q2364" s="5">
        <f t="shared" si="144"/>
        <v>858.279</v>
      </c>
      <c r="R2364" s="5">
        <f t="shared" si="145"/>
        <v>596.97</v>
      </c>
      <c r="S2364" s="5">
        <f t="shared" si="146"/>
        <v>261.30899999999997</v>
      </c>
      <c r="T2364" s="7">
        <f t="shared" si="147"/>
        <v>0.3044569423229509</v>
      </c>
    </row>
    <row r="2365" spans="1:20" ht="15.6">
      <c r="A2365" s="2">
        <v>1431</v>
      </c>
      <c r="B2365" s="3">
        <v>46340</v>
      </c>
      <c r="C2365" s="17">
        <f>YEAR(SalesDataTable[[#This Row],[Order Date]])</f>
        <v>2026</v>
      </c>
      <c r="D2365" s="19" t="str">
        <f>"Q"&amp;ROUNDUP(MONTH(SalesDataTable[[#This Row],[Order Date]])/3,0)</f>
        <v>Q4</v>
      </c>
      <c r="E2365" s="17">
        <f>MONTH(SalesDataTable[[#This Row],[Order Date]])</f>
        <v>11</v>
      </c>
      <c r="F2365" s="19" t="str">
        <f>TEXT(SalesDataTable[[#This Row],[Order Date]],"MMM")</f>
        <v>Nov</v>
      </c>
      <c r="G2365" s="4" t="s">
        <v>11</v>
      </c>
      <c r="H2365" s="4" t="s">
        <v>12</v>
      </c>
      <c r="I2365" s="4" t="s">
        <v>2</v>
      </c>
      <c r="J2365" s="4" t="s">
        <v>13</v>
      </c>
      <c r="K2365" s="4" t="s">
        <v>34</v>
      </c>
      <c r="L2365" s="4" t="s">
        <v>42</v>
      </c>
      <c r="M2365" s="8">
        <v>2</v>
      </c>
      <c r="N2365" s="5">
        <v>36.979999999999997</v>
      </c>
      <c r="O2365" s="6">
        <v>0.15</v>
      </c>
      <c r="P2365" s="5">
        <v>14.13</v>
      </c>
      <c r="Q2365" s="5">
        <f t="shared" si="144"/>
        <v>62.865999999999993</v>
      </c>
      <c r="R2365" s="5">
        <f t="shared" si="145"/>
        <v>28.26</v>
      </c>
      <c r="S2365" s="5">
        <f t="shared" si="146"/>
        <v>34.605999999999995</v>
      </c>
      <c r="T2365" s="7">
        <f t="shared" si="147"/>
        <v>0.55047243342983487</v>
      </c>
    </row>
    <row r="2366" spans="1:20" ht="15.6">
      <c r="A2366" s="2">
        <v>1520</v>
      </c>
      <c r="B2366" s="3">
        <v>46340</v>
      </c>
      <c r="C2366" s="17">
        <f>YEAR(SalesDataTable[[#This Row],[Order Date]])</f>
        <v>2026</v>
      </c>
      <c r="D2366" s="19" t="str">
        <f>"Q"&amp;ROUNDUP(MONTH(SalesDataTable[[#This Row],[Order Date]])/3,0)</f>
        <v>Q4</v>
      </c>
      <c r="E2366" s="17">
        <f>MONTH(SalesDataTable[[#This Row],[Order Date]])</f>
        <v>11</v>
      </c>
      <c r="F2366" s="19" t="str">
        <f>TEXT(SalesDataTable[[#This Row],[Order Date]],"MMM")</f>
        <v>Nov</v>
      </c>
      <c r="G2366" s="4" t="s">
        <v>20</v>
      </c>
      <c r="H2366" s="4" t="s">
        <v>47</v>
      </c>
      <c r="I2366" s="4" t="s">
        <v>28</v>
      </c>
      <c r="J2366" s="4" t="s">
        <v>13</v>
      </c>
      <c r="K2366" s="4" t="s">
        <v>34</v>
      </c>
      <c r="L2366" s="4" t="s">
        <v>42</v>
      </c>
      <c r="M2366" s="8">
        <v>2</v>
      </c>
      <c r="N2366" s="5">
        <v>36.15</v>
      </c>
      <c r="O2366" s="6">
        <v>0</v>
      </c>
      <c r="P2366" s="5">
        <v>13.51</v>
      </c>
      <c r="Q2366" s="5">
        <f t="shared" si="144"/>
        <v>72.3</v>
      </c>
      <c r="R2366" s="5">
        <f t="shared" si="145"/>
        <v>27.02</v>
      </c>
      <c r="S2366" s="5">
        <f t="shared" si="146"/>
        <v>45.28</v>
      </c>
      <c r="T2366" s="7">
        <f t="shared" si="147"/>
        <v>0.62627939142461964</v>
      </c>
    </row>
    <row r="2367" spans="1:20" ht="15.6">
      <c r="A2367" s="2">
        <v>1791</v>
      </c>
      <c r="B2367" s="3">
        <v>46340</v>
      </c>
      <c r="C2367" s="17">
        <f>YEAR(SalesDataTable[[#This Row],[Order Date]])</f>
        <v>2026</v>
      </c>
      <c r="D2367" s="19" t="str">
        <f>"Q"&amp;ROUNDUP(MONTH(SalesDataTable[[#This Row],[Order Date]])/3,0)</f>
        <v>Q4</v>
      </c>
      <c r="E2367" s="17">
        <f>MONTH(SalesDataTable[[#This Row],[Order Date]])</f>
        <v>11</v>
      </c>
      <c r="F2367" s="19" t="str">
        <f>TEXT(SalesDataTable[[#This Row],[Order Date]],"MMM")</f>
        <v>Nov</v>
      </c>
      <c r="G2367" s="4" t="s">
        <v>11</v>
      </c>
      <c r="H2367" s="4" t="s">
        <v>12</v>
      </c>
      <c r="I2367" s="4" t="s">
        <v>2</v>
      </c>
      <c r="J2367" s="4" t="s">
        <v>16</v>
      </c>
      <c r="K2367" s="4" t="s">
        <v>34</v>
      </c>
      <c r="L2367" s="4" t="s">
        <v>38</v>
      </c>
      <c r="M2367" s="8">
        <v>1</v>
      </c>
      <c r="N2367" s="5">
        <v>121.86</v>
      </c>
      <c r="O2367" s="6">
        <v>0.05</v>
      </c>
      <c r="P2367" s="5">
        <v>69.900000000000006</v>
      </c>
      <c r="Q2367" s="5">
        <f t="shared" si="144"/>
        <v>115.767</v>
      </c>
      <c r="R2367" s="5">
        <f t="shared" si="145"/>
        <v>69.900000000000006</v>
      </c>
      <c r="S2367" s="5">
        <f t="shared" si="146"/>
        <v>45.86699999999999</v>
      </c>
      <c r="T2367" s="7">
        <f t="shared" si="147"/>
        <v>0.396200989919407</v>
      </c>
    </row>
    <row r="2368" spans="1:20" ht="15.6">
      <c r="A2368" s="2">
        <v>2191</v>
      </c>
      <c r="B2368" s="3">
        <v>46340</v>
      </c>
      <c r="C2368" s="17">
        <f>YEAR(SalesDataTable[[#This Row],[Order Date]])</f>
        <v>2026</v>
      </c>
      <c r="D2368" s="19" t="str">
        <f>"Q"&amp;ROUNDUP(MONTH(SalesDataTable[[#This Row],[Order Date]])/3,0)</f>
        <v>Q4</v>
      </c>
      <c r="E2368" s="17">
        <f>MONTH(SalesDataTable[[#This Row],[Order Date]])</f>
        <v>11</v>
      </c>
      <c r="F2368" s="19" t="str">
        <f>TEXT(SalesDataTable[[#This Row],[Order Date]],"MMM")</f>
        <v>Nov</v>
      </c>
      <c r="G2368" s="4" t="s">
        <v>11</v>
      </c>
      <c r="H2368" s="4" t="s">
        <v>25</v>
      </c>
      <c r="I2368" s="4" t="s">
        <v>19</v>
      </c>
      <c r="J2368" s="4" t="s">
        <v>3</v>
      </c>
      <c r="K2368" s="4" t="s">
        <v>4</v>
      </c>
      <c r="L2368" s="4" t="s">
        <v>22</v>
      </c>
      <c r="M2368" s="8">
        <v>6</v>
      </c>
      <c r="N2368" s="5">
        <v>49.85</v>
      </c>
      <c r="O2368" s="6">
        <v>0.05</v>
      </c>
      <c r="P2368" s="5">
        <v>22.68</v>
      </c>
      <c r="Q2368" s="5">
        <f t="shared" si="144"/>
        <v>284.14499999999998</v>
      </c>
      <c r="R2368" s="5">
        <f t="shared" si="145"/>
        <v>136.07999999999998</v>
      </c>
      <c r="S2368" s="5">
        <f t="shared" si="146"/>
        <v>148.065</v>
      </c>
      <c r="T2368" s="7">
        <f t="shared" si="147"/>
        <v>0.52108958454310306</v>
      </c>
    </row>
    <row r="2369" spans="1:20" ht="15.6">
      <c r="A2369" s="2">
        <v>2365</v>
      </c>
      <c r="B2369" s="3">
        <v>46340</v>
      </c>
      <c r="C2369" s="17">
        <f>YEAR(SalesDataTable[[#This Row],[Order Date]])</f>
        <v>2026</v>
      </c>
      <c r="D2369" s="19" t="str">
        <f>"Q"&amp;ROUNDUP(MONTH(SalesDataTable[[#This Row],[Order Date]])/3,0)</f>
        <v>Q4</v>
      </c>
      <c r="E2369" s="17">
        <f>MONTH(SalesDataTable[[#This Row],[Order Date]])</f>
        <v>11</v>
      </c>
      <c r="F2369" s="19" t="str">
        <f>TEXT(SalesDataTable[[#This Row],[Order Date]],"MMM")</f>
        <v>Nov</v>
      </c>
      <c r="G2369" s="4" t="s">
        <v>11</v>
      </c>
      <c r="H2369" s="4" t="s">
        <v>25</v>
      </c>
      <c r="I2369" s="4" t="s">
        <v>19</v>
      </c>
      <c r="J2369" s="4" t="s">
        <v>16</v>
      </c>
      <c r="K2369" s="4" t="s">
        <v>9</v>
      </c>
      <c r="L2369" s="4" t="s">
        <v>10</v>
      </c>
      <c r="M2369" s="8">
        <v>2</v>
      </c>
      <c r="N2369" s="5">
        <v>91.95</v>
      </c>
      <c r="O2369" s="6">
        <v>0.05</v>
      </c>
      <c r="P2369" s="5">
        <v>46.45</v>
      </c>
      <c r="Q2369" s="5">
        <f t="shared" si="144"/>
        <v>174.70499999999998</v>
      </c>
      <c r="R2369" s="5">
        <f t="shared" si="145"/>
        <v>92.9</v>
      </c>
      <c r="S2369" s="5">
        <f t="shared" si="146"/>
        <v>81.804999999999978</v>
      </c>
      <c r="T2369" s="7">
        <f t="shared" si="147"/>
        <v>0.46824647262528252</v>
      </c>
    </row>
    <row r="2370" spans="1:20" ht="15.6">
      <c r="A2370" s="2">
        <v>2603</v>
      </c>
      <c r="B2370" s="3">
        <v>46340</v>
      </c>
      <c r="C2370" s="17">
        <f>YEAR(SalesDataTable[[#This Row],[Order Date]])</f>
        <v>2026</v>
      </c>
      <c r="D2370" s="19" t="str">
        <f>"Q"&amp;ROUNDUP(MONTH(SalesDataTable[[#This Row],[Order Date]])/3,0)</f>
        <v>Q4</v>
      </c>
      <c r="E2370" s="17">
        <f>MONTH(SalesDataTable[[#This Row],[Order Date]])</f>
        <v>11</v>
      </c>
      <c r="F2370" s="19" t="str">
        <f>TEXT(SalesDataTable[[#This Row],[Order Date]],"MMM")</f>
        <v>Nov</v>
      </c>
      <c r="G2370" s="4" t="s">
        <v>20</v>
      </c>
      <c r="H2370" s="4" t="s">
        <v>33</v>
      </c>
      <c r="I2370" s="4" t="s">
        <v>28</v>
      </c>
      <c r="J2370" s="4" t="s">
        <v>3</v>
      </c>
      <c r="K2370" s="4" t="s">
        <v>4</v>
      </c>
      <c r="L2370" s="4" t="s">
        <v>22</v>
      </c>
      <c r="M2370" s="8">
        <v>2</v>
      </c>
      <c r="N2370" s="5">
        <v>51.71</v>
      </c>
      <c r="O2370" s="6">
        <v>0.15</v>
      </c>
      <c r="P2370" s="5">
        <v>22.93</v>
      </c>
      <c r="Q2370" s="5">
        <f t="shared" ref="Q2370:Q2433" si="148">M2370*N2370*(1-O2370)</f>
        <v>87.906999999999996</v>
      </c>
      <c r="R2370" s="5">
        <f t="shared" ref="R2370:R2433" si="149">M2370*P2370</f>
        <v>45.86</v>
      </c>
      <c r="S2370" s="5">
        <f t="shared" ref="S2370:S2433" si="150">Q2370-R2370</f>
        <v>42.046999999999997</v>
      </c>
      <c r="T2370" s="7">
        <f t="shared" ref="T2370:T2433" si="151">IFERROR(S2370/Q2370,0)</f>
        <v>0.47831230732478641</v>
      </c>
    </row>
    <row r="2371" spans="1:20" ht="15.6">
      <c r="A2371" s="2">
        <v>4098</v>
      </c>
      <c r="B2371" s="3">
        <v>46340</v>
      </c>
      <c r="C2371" s="17">
        <f>YEAR(SalesDataTable[[#This Row],[Order Date]])</f>
        <v>2026</v>
      </c>
      <c r="D2371" s="19" t="str">
        <f>"Q"&amp;ROUNDUP(MONTH(SalesDataTable[[#This Row],[Order Date]])/3,0)</f>
        <v>Q4</v>
      </c>
      <c r="E2371" s="17">
        <f>MONTH(SalesDataTable[[#This Row],[Order Date]])</f>
        <v>11</v>
      </c>
      <c r="F2371" s="19" t="str">
        <f>TEXT(SalesDataTable[[#This Row],[Order Date]],"MMM")</f>
        <v>Nov</v>
      </c>
      <c r="G2371" s="4" t="s">
        <v>6</v>
      </c>
      <c r="H2371" s="4" t="s">
        <v>7</v>
      </c>
      <c r="I2371" s="4" t="s">
        <v>19</v>
      </c>
      <c r="J2371" s="4" t="s">
        <v>3</v>
      </c>
      <c r="K2371" s="4" t="s">
        <v>34</v>
      </c>
      <c r="L2371" s="4" t="s">
        <v>35</v>
      </c>
      <c r="M2371" s="8">
        <v>1</v>
      </c>
      <c r="N2371" s="5">
        <v>41.05</v>
      </c>
      <c r="O2371" s="6">
        <v>0.05</v>
      </c>
      <c r="P2371" s="5">
        <v>14.6</v>
      </c>
      <c r="Q2371" s="5">
        <f t="shared" si="148"/>
        <v>38.997499999999995</v>
      </c>
      <c r="R2371" s="5">
        <f t="shared" si="149"/>
        <v>14.6</v>
      </c>
      <c r="S2371" s="5">
        <f t="shared" si="150"/>
        <v>24.397499999999994</v>
      </c>
      <c r="T2371" s="7">
        <f t="shared" si="151"/>
        <v>0.62561702673248276</v>
      </c>
    </row>
    <row r="2372" spans="1:20" ht="15.6">
      <c r="A2372" s="2">
        <v>1176</v>
      </c>
      <c r="B2372" s="3">
        <v>46341</v>
      </c>
      <c r="C2372" s="17">
        <f>YEAR(SalesDataTable[[#This Row],[Order Date]])</f>
        <v>2026</v>
      </c>
      <c r="D2372" s="19" t="str">
        <f>"Q"&amp;ROUNDUP(MONTH(SalesDataTable[[#This Row],[Order Date]])/3,0)</f>
        <v>Q4</v>
      </c>
      <c r="E2372" s="17">
        <f>MONTH(SalesDataTable[[#This Row],[Order Date]])</f>
        <v>11</v>
      </c>
      <c r="F2372" s="19" t="str">
        <f>TEXT(SalesDataTable[[#This Row],[Order Date]],"MMM")</f>
        <v>Nov</v>
      </c>
      <c r="G2372" s="4" t="s">
        <v>6</v>
      </c>
      <c r="H2372" s="4" t="s">
        <v>27</v>
      </c>
      <c r="I2372" s="4" t="s">
        <v>8</v>
      </c>
      <c r="J2372" s="4" t="s">
        <v>16</v>
      </c>
      <c r="K2372" s="4" t="s">
        <v>23</v>
      </c>
      <c r="L2372" s="4" t="s">
        <v>24</v>
      </c>
      <c r="M2372" s="8">
        <v>10</v>
      </c>
      <c r="N2372" s="5">
        <v>333.09</v>
      </c>
      <c r="O2372" s="6">
        <v>0.15</v>
      </c>
      <c r="P2372" s="5">
        <v>197.95</v>
      </c>
      <c r="Q2372" s="5">
        <f t="shared" si="148"/>
        <v>2831.2649999999994</v>
      </c>
      <c r="R2372" s="5">
        <f t="shared" si="149"/>
        <v>1979.5</v>
      </c>
      <c r="S2372" s="5">
        <f t="shared" si="150"/>
        <v>851.76499999999942</v>
      </c>
      <c r="T2372" s="7">
        <f t="shared" si="151"/>
        <v>0.30084255624252748</v>
      </c>
    </row>
    <row r="2373" spans="1:20" ht="15.6">
      <c r="A2373" s="2">
        <v>1895</v>
      </c>
      <c r="B2373" s="3">
        <v>46341</v>
      </c>
      <c r="C2373" s="17">
        <f>YEAR(SalesDataTable[[#This Row],[Order Date]])</f>
        <v>2026</v>
      </c>
      <c r="D2373" s="19" t="str">
        <f>"Q"&amp;ROUNDUP(MONTH(SalesDataTable[[#This Row],[Order Date]])/3,0)</f>
        <v>Q4</v>
      </c>
      <c r="E2373" s="17">
        <f>MONTH(SalesDataTable[[#This Row],[Order Date]])</f>
        <v>11</v>
      </c>
      <c r="F2373" s="19" t="str">
        <f>TEXT(SalesDataTable[[#This Row],[Order Date]],"MMM")</f>
        <v>Nov</v>
      </c>
      <c r="G2373" s="4" t="s">
        <v>20</v>
      </c>
      <c r="H2373" s="4" t="s">
        <v>21</v>
      </c>
      <c r="I2373" s="4" t="s">
        <v>2</v>
      </c>
      <c r="J2373" s="4" t="s">
        <v>16</v>
      </c>
      <c r="K2373" s="4" t="s">
        <v>4</v>
      </c>
      <c r="L2373" s="4" t="s">
        <v>22</v>
      </c>
      <c r="M2373" s="8">
        <v>3</v>
      </c>
      <c r="N2373" s="5">
        <v>51.79</v>
      </c>
      <c r="O2373" s="6">
        <v>0.2</v>
      </c>
      <c r="P2373" s="5">
        <v>22.23</v>
      </c>
      <c r="Q2373" s="5">
        <f t="shared" si="148"/>
        <v>124.29600000000001</v>
      </c>
      <c r="R2373" s="5">
        <f t="shared" si="149"/>
        <v>66.69</v>
      </c>
      <c r="S2373" s="5">
        <f t="shared" si="150"/>
        <v>57.606000000000009</v>
      </c>
      <c r="T2373" s="7">
        <f t="shared" si="151"/>
        <v>0.4634581965630431</v>
      </c>
    </row>
    <row r="2374" spans="1:20" ht="15.6">
      <c r="A2374" s="2">
        <v>3385</v>
      </c>
      <c r="B2374" s="3">
        <v>46341</v>
      </c>
      <c r="C2374" s="17">
        <f>YEAR(SalesDataTable[[#This Row],[Order Date]])</f>
        <v>2026</v>
      </c>
      <c r="D2374" s="19" t="str">
        <f>"Q"&amp;ROUNDUP(MONTH(SalesDataTable[[#This Row],[Order Date]])/3,0)</f>
        <v>Q4</v>
      </c>
      <c r="E2374" s="17">
        <f>MONTH(SalesDataTable[[#This Row],[Order Date]])</f>
        <v>11</v>
      </c>
      <c r="F2374" s="19" t="str">
        <f>TEXT(SalesDataTable[[#This Row],[Order Date]],"MMM")</f>
        <v>Nov</v>
      </c>
      <c r="G2374" s="4" t="s">
        <v>6</v>
      </c>
      <c r="H2374" s="4" t="s">
        <v>41</v>
      </c>
      <c r="I2374" s="4" t="s">
        <v>28</v>
      </c>
      <c r="J2374" s="4" t="s">
        <v>13</v>
      </c>
      <c r="K2374" s="4" t="s">
        <v>9</v>
      </c>
      <c r="L2374" s="4" t="s">
        <v>46</v>
      </c>
      <c r="M2374" s="8">
        <v>1</v>
      </c>
      <c r="N2374" s="5">
        <v>71.040000000000006</v>
      </c>
      <c r="O2374" s="6">
        <v>0.1</v>
      </c>
      <c r="P2374" s="5">
        <v>31.59</v>
      </c>
      <c r="Q2374" s="5">
        <f t="shared" si="148"/>
        <v>63.936000000000007</v>
      </c>
      <c r="R2374" s="5">
        <f t="shared" si="149"/>
        <v>31.59</v>
      </c>
      <c r="S2374" s="5">
        <f t="shared" si="150"/>
        <v>32.346000000000004</v>
      </c>
      <c r="T2374" s="7">
        <f t="shared" si="151"/>
        <v>0.50591216216216217</v>
      </c>
    </row>
    <row r="2375" spans="1:20" ht="15.6">
      <c r="A2375" s="2">
        <v>3581</v>
      </c>
      <c r="B2375" s="3">
        <v>46341</v>
      </c>
      <c r="C2375" s="17">
        <f>YEAR(SalesDataTable[[#This Row],[Order Date]])</f>
        <v>2026</v>
      </c>
      <c r="D2375" s="19" t="str">
        <f>"Q"&amp;ROUNDUP(MONTH(SalesDataTable[[#This Row],[Order Date]])/3,0)</f>
        <v>Q4</v>
      </c>
      <c r="E2375" s="17">
        <f>MONTH(SalesDataTable[[#This Row],[Order Date]])</f>
        <v>11</v>
      </c>
      <c r="F2375" s="19" t="str">
        <f>TEXT(SalesDataTable[[#This Row],[Order Date]],"MMM")</f>
        <v>Nov</v>
      </c>
      <c r="G2375" s="4" t="s">
        <v>20</v>
      </c>
      <c r="H2375" s="4" t="s">
        <v>21</v>
      </c>
      <c r="I2375" s="4" t="s">
        <v>28</v>
      </c>
      <c r="J2375" s="4" t="s">
        <v>16</v>
      </c>
      <c r="K2375" s="4" t="s">
        <v>9</v>
      </c>
      <c r="L2375" s="4" t="s">
        <v>17</v>
      </c>
      <c r="M2375" s="8">
        <v>2</v>
      </c>
      <c r="N2375" s="5">
        <v>141.21</v>
      </c>
      <c r="O2375" s="6">
        <v>0.1</v>
      </c>
      <c r="P2375" s="5">
        <v>78.31</v>
      </c>
      <c r="Q2375" s="5">
        <f t="shared" si="148"/>
        <v>254.17800000000003</v>
      </c>
      <c r="R2375" s="5">
        <f t="shared" si="149"/>
        <v>156.62</v>
      </c>
      <c r="S2375" s="5">
        <f t="shared" si="150"/>
        <v>97.558000000000021</v>
      </c>
      <c r="T2375" s="7">
        <f t="shared" si="151"/>
        <v>0.38381763960688969</v>
      </c>
    </row>
    <row r="2376" spans="1:20" ht="15.6">
      <c r="A2376" s="2">
        <v>4528</v>
      </c>
      <c r="B2376" s="3">
        <v>46341</v>
      </c>
      <c r="C2376" s="17">
        <f>YEAR(SalesDataTable[[#This Row],[Order Date]])</f>
        <v>2026</v>
      </c>
      <c r="D2376" s="19" t="str">
        <f>"Q"&amp;ROUNDUP(MONTH(SalesDataTable[[#This Row],[Order Date]])/3,0)</f>
        <v>Q4</v>
      </c>
      <c r="E2376" s="17">
        <f>MONTH(SalesDataTable[[#This Row],[Order Date]])</f>
        <v>11</v>
      </c>
      <c r="F2376" s="19" t="str">
        <f>TEXT(SalesDataTable[[#This Row],[Order Date]],"MMM")</f>
        <v>Nov</v>
      </c>
      <c r="G2376" s="4" t="s">
        <v>0</v>
      </c>
      <c r="H2376" s="4" t="s">
        <v>50</v>
      </c>
      <c r="I2376" s="4" t="s">
        <v>28</v>
      </c>
      <c r="J2376" s="4" t="s">
        <v>13</v>
      </c>
      <c r="K2376" s="4" t="s">
        <v>9</v>
      </c>
      <c r="L2376" s="4" t="s">
        <v>17</v>
      </c>
      <c r="M2376" s="8">
        <v>2</v>
      </c>
      <c r="N2376" s="5">
        <v>141.63999999999999</v>
      </c>
      <c r="O2376" s="6">
        <v>0.15</v>
      </c>
      <c r="P2376" s="5">
        <v>80.349999999999994</v>
      </c>
      <c r="Q2376" s="5">
        <f t="shared" si="148"/>
        <v>240.78799999999998</v>
      </c>
      <c r="R2376" s="5">
        <f t="shared" si="149"/>
        <v>160.69999999999999</v>
      </c>
      <c r="S2376" s="5">
        <f t="shared" si="150"/>
        <v>80.087999999999994</v>
      </c>
      <c r="T2376" s="7">
        <f t="shared" si="151"/>
        <v>0.33260793727262156</v>
      </c>
    </row>
    <row r="2377" spans="1:20" ht="15.6">
      <c r="A2377" s="2">
        <v>4633</v>
      </c>
      <c r="B2377" s="3">
        <v>46341</v>
      </c>
      <c r="C2377" s="17">
        <f>YEAR(SalesDataTable[[#This Row],[Order Date]])</f>
        <v>2026</v>
      </c>
      <c r="D2377" s="19" t="str">
        <f>"Q"&amp;ROUNDUP(MONTH(SalesDataTable[[#This Row],[Order Date]])/3,0)</f>
        <v>Q4</v>
      </c>
      <c r="E2377" s="17">
        <f>MONTH(SalesDataTable[[#This Row],[Order Date]])</f>
        <v>11</v>
      </c>
      <c r="F2377" s="19" t="str">
        <f>TEXT(SalesDataTable[[#This Row],[Order Date]],"MMM")</f>
        <v>Nov</v>
      </c>
      <c r="G2377" s="4" t="s">
        <v>11</v>
      </c>
      <c r="H2377" s="4" t="s">
        <v>39</v>
      </c>
      <c r="I2377" s="4" t="s">
        <v>2</v>
      </c>
      <c r="J2377" s="4" t="s">
        <v>3</v>
      </c>
      <c r="K2377" s="4" t="s">
        <v>9</v>
      </c>
      <c r="L2377" s="4" t="s">
        <v>46</v>
      </c>
      <c r="M2377" s="8">
        <v>1</v>
      </c>
      <c r="N2377" s="5">
        <v>71.78</v>
      </c>
      <c r="O2377" s="6">
        <v>0.15</v>
      </c>
      <c r="P2377" s="5">
        <v>32.869999999999997</v>
      </c>
      <c r="Q2377" s="5">
        <f t="shared" si="148"/>
        <v>61.012999999999998</v>
      </c>
      <c r="R2377" s="5">
        <f t="shared" si="149"/>
        <v>32.869999999999997</v>
      </c>
      <c r="S2377" s="5">
        <f t="shared" si="150"/>
        <v>28.143000000000001</v>
      </c>
      <c r="T2377" s="7">
        <f t="shared" si="151"/>
        <v>0.46126235392457349</v>
      </c>
    </row>
    <row r="2378" spans="1:20" ht="15.6">
      <c r="A2378" s="2">
        <v>5195</v>
      </c>
      <c r="B2378" s="3">
        <v>46341</v>
      </c>
      <c r="C2378" s="17">
        <f>YEAR(SalesDataTable[[#This Row],[Order Date]])</f>
        <v>2026</v>
      </c>
      <c r="D2378" s="19" t="str">
        <f>"Q"&amp;ROUNDUP(MONTH(SalesDataTable[[#This Row],[Order Date]])/3,0)</f>
        <v>Q4</v>
      </c>
      <c r="E2378" s="17">
        <f>MONTH(SalesDataTable[[#This Row],[Order Date]])</f>
        <v>11</v>
      </c>
      <c r="F2378" s="19" t="str">
        <f>TEXT(SalesDataTable[[#This Row],[Order Date]],"MMM")</f>
        <v>Nov</v>
      </c>
      <c r="G2378" s="4" t="s">
        <v>11</v>
      </c>
      <c r="H2378" s="4" t="s">
        <v>52</v>
      </c>
      <c r="I2378" s="4" t="s">
        <v>2</v>
      </c>
      <c r="J2378" s="4" t="s">
        <v>16</v>
      </c>
      <c r="K2378" s="4" t="s">
        <v>9</v>
      </c>
      <c r="L2378" s="4" t="s">
        <v>37</v>
      </c>
      <c r="M2378" s="8">
        <v>3</v>
      </c>
      <c r="N2378" s="5">
        <v>153.88999999999999</v>
      </c>
      <c r="O2378" s="6">
        <v>0.1</v>
      </c>
      <c r="P2378" s="5">
        <v>80.36</v>
      </c>
      <c r="Q2378" s="5">
        <f t="shared" si="148"/>
        <v>415.50299999999999</v>
      </c>
      <c r="R2378" s="5">
        <f t="shared" si="149"/>
        <v>241.07999999999998</v>
      </c>
      <c r="S2378" s="5">
        <f t="shared" si="150"/>
        <v>174.423</v>
      </c>
      <c r="T2378" s="7">
        <f t="shared" si="151"/>
        <v>0.41978758276113531</v>
      </c>
    </row>
    <row r="2379" spans="1:20" ht="15.6">
      <c r="A2379" s="2">
        <v>2778</v>
      </c>
      <c r="B2379" s="3">
        <v>46342</v>
      </c>
      <c r="C2379" s="17">
        <f>YEAR(SalesDataTable[[#This Row],[Order Date]])</f>
        <v>2026</v>
      </c>
      <c r="D2379" s="19" t="str">
        <f>"Q"&amp;ROUNDUP(MONTH(SalesDataTable[[#This Row],[Order Date]])/3,0)</f>
        <v>Q4</v>
      </c>
      <c r="E2379" s="17">
        <f>MONTH(SalesDataTable[[#This Row],[Order Date]])</f>
        <v>11</v>
      </c>
      <c r="F2379" s="19" t="str">
        <f>TEXT(SalesDataTable[[#This Row],[Order Date]],"MMM")</f>
        <v>Nov</v>
      </c>
      <c r="G2379" s="4" t="s">
        <v>20</v>
      </c>
      <c r="H2379" s="4" t="s">
        <v>21</v>
      </c>
      <c r="I2379" s="4" t="s">
        <v>28</v>
      </c>
      <c r="J2379" s="4" t="s">
        <v>3</v>
      </c>
      <c r="K2379" s="4" t="s">
        <v>9</v>
      </c>
      <c r="L2379" s="4" t="s">
        <v>17</v>
      </c>
      <c r="M2379" s="8">
        <v>1</v>
      </c>
      <c r="N2379" s="5">
        <v>145.4</v>
      </c>
      <c r="O2379" s="6">
        <v>0.1</v>
      </c>
      <c r="P2379" s="5">
        <v>77.66</v>
      </c>
      <c r="Q2379" s="5">
        <f t="shared" si="148"/>
        <v>130.86000000000001</v>
      </c>
      <c r="R2379" s="5">
        <f t="shared" si="149"/>
        <v>77.66</v>
      </c>
      <c r="S2379" s="5">
        <f t="shared" si="150"/>
        <v>53.200000000000017</v>
      </c>
      <c r="T2379" s="7">
        <f t="shared" si="151"/>
        <v>0.40654134189209851</v>
      </c>
    </row>
    <row r="2380" spans="1:20" ht="15.6">
      <c r="A2380" s="2">
        <v>341</v>
      </c>
      <c r="B2380" s="3">
        <v>46343</v>
      </c>
      <c r="C2380" s="17">
        <f>YEAR(SalesDataTable[[#This Row],[Order Date]])</f>
        <v>2026</v>
      </c>
      <c r="D2380" s="19" t="str">
        <f>"Q"&amp;ROUNDUP(MONTH(SalesDataTable[[#This Row],[Order Date]])/3,0)</f>
        <v>Q4</v>
      </c>
      <c r="E2380" s="17">
        <f>MONTH(SalesDataTable[[#This Row],[Order Date]])</f>
        <v>11</v>
      </c>
      <c r="F2380" s="19" t="str">
        <f>TEXT(SalesDataTable[[#This Row],[Order Date]],"MMM")</f>
        <v>Nov</v>
      </c>
      <c r="G2380" s="4" t="s">
        <v>20</v>
      </c>
      <c r="H2380" s="4" t="s">
        <v>33</v>
      </c>
      <c r="I2380" s="4" t="s">
        <v>2</v>
      </c>
      <c r="J2380" s="4" t="s">
        <v>3</v>
      </c>
      <c r="K2380" s="4" t="s">
        <v>14</v>
      </c>
      <c r="L2380" s="4" t="s">
        <v>44</v>
      </c>
      <c r="M2380" s="8">
        <v>1</v>
      </c>
      <c r="N2380" s="5">
        <v>132.94999999999999</v>
      </c>
      <c r="O2380" s="6">
        <v>0.05</v>
      </c>
      <c r="P2380" s="5">
        <v>65.36</v>
      </c>
      <c r="Q2380" s="5">
        <f t="shared" si="148"/>
        <v>126.30249999999998</v>
      </c>
      <c r="R2380" s="5">
        <f t="shared" si="149"/>
        <v>65.36</v>
      </c>
      <c r="S2380" s="5">
        <f t="shared" si="150"/>
        <v>60.942499999999981</v>
      </c>
      <c r="T2380" s="7">
        <f t="shared" si="151"/>
        <v>0.48251222264009019</v>
      </c>
    </row>
    <row r="2381" spans="1:20" ht="15.6">
      <c r="A2381" s="2">
        <v>374</v>
      </c>
      <c r="B2381" s="3">
        <v>46343</v>
      </c>
      <c r="C2381" s="17">
        <f>YEAR(SalesDataTable[[#This Row],[Order Date]])</f>
        <v>2026</v>
      </c>
      <c r="D2381" s="19" t="str">
        <f>"Q"&amp;ROUNDUP(MONTH(SalesDataTable[[#This Row],[Order Date]])/3,0)</f>
        <v>Q4</v>
      </c>
      <c r="E2381" s="17">
        <f>MONTH(SalesDataTable[[#This Row],[Order Date]])</f>
        <v>11</v>
      </c>
      <c r="F2381" s="19" t="str">
        <f>TEXT(SalesDataTable[[#This Row],[Order Date]],"MMM")</f>
        <v>Nov</v>
      </c>
      <c r="G2381" s="4" t="s">
        <v>20</v>
      </c>
      <c r="H2381" s="4" t="s">
        <v>31</v>
      </c>
      <c r="I2381" s="4" t="s">
        <v>19</v>
      </c>
      <c r="J2381" s="4" t="s">
        <v>3</v>
      </c>
      <c r="K2381" s="4" t="s">
        <v>34</v>
      </c>
      <c r="L2381" s="4" t="s">
        <v>45</v>
      </c>
      <c r="M2381" s="8">
        <v>1</v>
      </c>
      <c r="N2381" s="5">
        <v>51.34</v>
      </c>
      <c r="O2381" s="6">
        <v>0.15</v>
      </c>
      <c r="P2381" s="5">
        <v>21.37</v>
      </c>
      <c r="Q2381" s="5">
        <f t="shared" si="148"/>
        <v>43.639000000000003</v>
      </c>
      <c r="R2381" s="5">
        <f t="shared" si="149"/>
        <v>21.37</v>
      </c>
      <c r="S2381" s="5">
        <f t="shared" si="150"/>
        <v>22.269000000000002</v>
      </c>
      <c r="T2381" s="7">
        <f t="shared" si="151"/>
        <v>0.5103004193496643</v>
      </c>
    </row>
    <row r="2382" spans="1:20" ht="15.6">
      <c r="A2382" s="2">
        <v>598</v>
      </c>
      <c r="B2382" s="3">
        <v>46343</v>
      </c>
      <c r="C2382" s="17">
        <f>YEAR(SalesDataTable[[#This Row],[Order Date]])</f>
        <v>2026</v>
      </c>
      <c r="D2382" s="19" t="str">
        <f>"Q"&amp;ROUNDUP(MONTH(SalesDataTable[[#This Row],[Order Date]])/3,0)</f>
        <v>Q4</v>
      </c>
      <c r="E2382" s="17">
        <f>MONTH(SalesDataTable[[#This Row],[Order Date]])</f>
        <v>11</v>
      </c>
      <c r="F2382" s="19" t="str">
        <f>TEXT(SalesDataTable[[#This Row],[Order Date]],"MMM")</f>
        <v>Nov</v>
      </c>
      <c r="G2382" s="4" t="s">
        <v>0</v>
      </c>
      <c r="H2382" s="4" t="s">
        <v>1</v>
      </c>
      <c r="I2382" s="4" t="s">
        <v>2</v>
      </c>
      <c r="J2382" s="4" t="s">
        <v>13</v>
      </c>
      <c r="K2382" s="4" t="s">
        <v>4</v>
      </c>
      <c r="L2382" s="4" t="s">
        <v>22</v>
      </c>
      <c r="M2382" s="8">
        <v>1</v>
      </c>
      <c r="N2382" s="5">
        <v>49.98</v>
      </c>
      <c r="O2382" s="6">
        <v>0.1</v>
      </c>
      <c r="P2382" s="5">
        <v>22.25</v>
      </c>
      <c r="Q2382" s="5">
        <f t="shared" si="148"/>
        <v>44.981999999999999</v>
      </c>
      <c r="R2382" s="5">
        <f t="shared" si="149"/>
        <v>22.25</v>
      </c>
      <c r="S2382" s="5">
        <f t="shared" si="150"/>
        <v>22.731999999999999</v>
      </c>
      <c r="T2382" s="7">
        <f t="shared" si="151"/>
        <v>0.50535769863500957</v>
      </c>
    </row>
    <row r="2383" spans="1:20" ht="15.6">
      <c r="A2383" s="2">
        <v>690</v>
      </c>
      <c r="B2383" s="3">
        <v>46343</v>
      </c>
      <c r="C2383" s="17">
        <f>YEAR(SalesDataTable[[#This Row],[Order Date]])</f>
        <v>2026</v>
      </c>
      <c r="D2383" s="19" t="str">
        <f>"Q"&amp;ROUNDUP(MONTH(SalesDataTable[[#This Row],[Order Date]])/3,0)</f>
        <v>Q4</v>
      </c>
      <c r="E2383" s="17">
        <f>MONTH(SalesDataTable[[#This Row],[Order Date]])</f>
        <v>11</v>
      </c>
      <c r="F2383" s="19" t="str">
        <f>TEXT(SalesDataTable[[#This Row],[Order Date]],"MMM")</f>
        <v>Nov</v>
      </c>
      <c r="G2383" s="4" t="s">
        <v>20</v>
      </c>
      <c r="H2383" s="4" t="s">
        <v>33</v>
      </c>
      <c r="I2383" s="4" t="s">
        <v>2</v>
      </c>
      <c r="J2383" s="4" t="s">
        <v>3</v>
      </c>
      <c r="K2383" s="4" t="s">
        <v>14</v>
      </c>
      <c r="L2383" s="4" t="s">
        <v>48</v>
      </c>
      <c r="M2383" s="8">
        <v>2</v>
      </c>
      <c r="N2383" s="5">
        <v>168.08</v>
      </c>
      <c r="O2383" s="6">
        <v>0.1</v>
      </c>
      <c r="P2383" s="5">
        <v>87.63</v>
      </c>
      <c r="Q2383" s="5">
        <f t="shared" si="148"/>
        <v>302.54400000000004</v>
      </c>
      <c r="R2383" s="5">
        <f t="shared" si="149"/>
        <v>175.26</v>
      </c>
      <c r="S2383" s="5">
        <f t="shared" si="150"/>
        <v>127.28400000000005</v>
      </c>
      <c r="T2383" s="7">
        <f t="shared" si="151"/>
        <v>0.42071235919403471</v>
      </c>
    </row>
    <row r="2384" spans="1:20" ht="15.6">
      <c r="A2384" s="2">
        <v>1296</v>
      </c>
      <c r="B2384" s="3">
        <v>46343</v>
      </c>
      <c r="C2384" s="17">
        <f>YEAR(SalesDataTable[[#This Row],[Order Date]])</f>
        <v>2026</v>
      </c>
      <c r="D2384" s="19" t="str">
        <f>"Q"&amp;ROUNDUP(MONTH(SalesDataTable[[#This Row],[Order Date]])/3,0)</f>
        <v>Q4</v>
      </c>
      <c r="E2384" s="17">
        <f>MONTH(SalesDataTable[[#This Row],[Order Date]])</f>
        <v>11</v>
      </c>
      <c r="F2384" s="19" t="str">
        <f>TEXT(SalesDataTable[[#This Row],[Order Date]],"MMM")</f>
        <v>Nov</v>
      </c>
      <c r="G2384" s="4" t="s">
        <v>20</v>
      </c>
      <c r="H2384" s="4" t="s">
        <v>47</v>
      </c>
      <c r="I2384" s="4" t="s">
        <v>2</v>
      </c>
      <c r="J2384" s="4" t="s">
        <v>13</v>
      </c>
      <c r="K2384" s="4" t="s">
        <v>23</v>
      </c>
      <c r="L2384" s="4" t="s">
        <v>29</v>
      </c>
      <c r="M2384" s="8">
        <v>1</v>
      </c>
      <c r="N2384" s="5">
        <v>191.85</v>
      </c>
      <c r="O2384" s="6">
        <v>0.15</v>
      </c>
      <c r="P2384" s="5">
        <v>104.41</v>
      </c>
      <c r="Q2384" s="5">
        <f t="shared" si="148"/>
        <v>163.07249999999999</v>
      </c>
      <c r="R2384" s="5">
        <f t="shared" si="149"/>
        <v>104.41</v>
      </c>
      <c r="S2384" s="5">
        <f t="shared" si="150"/>
        <v>58.662499999999994</v>
      </c>
      <c r="T2384" s="7">
        <f t="shared" si="151"/>
        <v>0.35973263425776875</v>
      </c>
    </row>
    <row r="2385" spans="1:20" ht="15.6">
      <c r="A2385" s="2">
        <v>1585</v>
      </c>
      <c r="B2385" s="3">
        <v>46343</v>
      </c>
      <c r="C2385" s="17">
        <f>YEAR(SalesDataTable[[#This Row],[Order Date]])</f>
        <v>2026</v>
      </c>
      <c r="D2385" s="19" t="str">
        <f>"Q"&amp;ROUNDUP(MONTH(SalesDataTable[[#This Row],[Order Date]])/3,0)</f>
        <v>Q4</v>
      </c>
      <c r="E2385" s="17">
        <f>MONTH(SalesDataTable[[#This Row],[Order Date]])</f>
        <v>11</v>
      </c>
      <c r="F2385" s="19" t="str">
        <f>TEXT(SalesDataTable[[#This Row],[Order Date]],"MMM")</f>
        <v>Nov</v>
      </c>
      <c r="G2385" s="4" t="s">
        <v>6</v>
      </c>
      <c r="H2385" s="4" t="s">
        <v>49</v>
      </c>
      <c r="I2385" s="4" t="s">
        <v>19</v>
      </c>
      <c r="J2385" s="4" t="s">
        <v>3</v>
      </c>
      <c r="K2385" s="4" t="s">
        <v>9</v>
      </c>
      <c r="L2385" s="4" t="s">
        <v>10</v>
      </c>
      <c r="M2385" s="8">
        <v>4</v>
      </c>
      <c r="N2385" s="5">
        <v>93.99</v>
      </c>
      <c r="O2385" s="6">
        <v>0.1</v>
      </c>
      <c r="P2385" s="5">
        <v>44.07</v>
      </c>
      <c r="Q2385" s="5">
        <f t="shared" si="148"/>
        <v>338.36399999999998</v>
      </c>
      <c r="R2385" s="5">
        <f t="shared" si="149"/>
        <v>176.28</v>
      </c>
      <c r="S2385" s="5">
        <f t="shared" si="150"/>
        <v>162.08399999999997</v>
      </c>
      <c r="T2385" s="7">
        <f t="shared" si="151"/>
        <v>0.47902259105578604</v>
      </c>
    </row>
    <row r="2386" spans="1:20" ht="15.6">
      <c r="A2386" s="2">
        <v>2194</v>
      </c>
      <c r="B2386" s="3">
        <v>46343</v>
      </c>
      <c r="C2386" s="17">
        <f>YEAR(SalesDataTable[[#This Row],[Order Date]])</f>
        <v>2026</v>
      </c>
      <c r="D2386" s="19" t="str">
        <f>"Q"&amp;ROUNDUP(MONTH(SalesDataTable[[#This Row],[Order Date]])/3,0)</f>
        <v>Q4</v>
      </c>
      <c r="E2386" s="17">
        <f>MONTH(SalesDataTable[[#This Row],[Order Date]])</f>
        <v>11</v>
      </c>
      <c r="F2386" s="19" t="str">
        <f>TEXT(SalesDataTable[[#This Row],[Order Date]],"MMM")</f>
        <v>Nov</v>
      </c>
      <c r="G2386" s="4" t="s">
        <v>20</v>
      </c>
      <c r="H2386" s="4" t="s">
        <v>47</v>
      </c>
      <c r="I2386" s="4" t="s">
        <v>2</v>
      </c>
      <c r="J2386" s="4" t="s">
        <v>3</v>
      </c>
      <c r="K2386" s="4" t="s">
        <v>14</v>
      </c>
      <c r="L2386" s="4" t="s">
        <v>15</v>
      </c>
      <c r="M2386" s="8">
        <v>4</v>
      </c>
      <c r="N2386" s="5">
        <v>36.57</v>
      </c>
      <c r="O2386" s="6">
        <v>0.05</v>
      </c>
      <c r="P2386" s="5">
        <v>13.35</v>
      </c>
      <c r="Q2386" s="5">
        <f t="shared" si="148"/>
        <v>138.96600000000001</v>
      </c>
      <c r="R2386" s="5">
        <f t="shared" si="149"/>
        <v>53.4</v>
      </c>
      <c r="S2386" s="5">
        <f t="shared" si="150"/>
        <v>85.566000000000003</v>
      </c>
      <c r="T2386" s="7">
        <f t="shared" si="151"/>
        <v>0.61573334484694098</v>
      </c>
    </row>
    <row r="2387" spans="1:20" ht="15.6">
      <c r="A2387" s="2">
        <v>2221</v>
      </c>
      <c r="B2387" s="3">
        <v>46343</v>
      </c>
      <c r="C2387" s="17">
        <f>YEAR(SalesDataTable[[#This Row],[Order Date]])</f>
        <v>2026</v>
      </c>
      <c r="D2387" s="19" t="str">
        <f>"Q"&amp;ROUNDUP(MONTH(SalesDataTable[[#This Row],[Order Date]])/3,0)</f>
        <v>Q4</v>
      </c>
      <c r="E2387" s="17">
        <f>MONTH(SalesDataTable[[#This Row],[Order Date]])</f>
        <v>11</v>
      </c>
      <c r="F2387" s="19" t="str">
        <f>TEXT(SalesDataTable[[#This Row],[Order Date]],"MMM")</f>
        <v>Nov</v>
      </c>
      <c r="G2387" s="4" t="s">
        <v>6</v>
      </c>
      <c r="H2387" s="4" t="s">
        <v>43</v>
      </c>
      <c r="I2387" s="4" t="s">
        <v>28</v>
      </c>
      <c r="J2387" s="4" t="s">
        <v>3</v>
      </c>
      <c r="K2387" s="4" t="s">
        <v>4</v>
      </c>
      <c r="L2387" s="4" t="s">
        <v>26</v>
      </c>
      <c r="M2387" s="8">
        <v>1</v>
      </c>
      <c r="N2387" s="5">
        <v>39.81</v>
      </c>
      <c r="O2387" s="6">
        <v>0.05</v>
      </c>
      <c r="P2387" s="5">
        <v>16.25</v>
      </c>
      <c r="Q2387" s="5">
        <f t="shared" si="148"/>
        <v>37.819499999999998</v>
      </c>
      <c r="R2387" s="5">
        <f t="shared" si="149"/>
        <v>16.25</v>
      </c>
      <c r="S2387" s="5">
        <f t="shared" si="150"/>
        <v>21.569499999999998</v>
      </c>
      <c r="T2387" s="7">
        <f t="shared" si="151"/>
        <v>0.57032747656632155</v>
      </c>
    </row>
    <row r="2388" spans="1:20" ht="15.6">
      <c r="A2388" s="2">
        <v>3836</v>
      </c>
      <c r="B2388" s="3">
        <v>46343</v>
      </c>
      <c r="C2388" s="17">
        <f>YEAR(SalesDataTable[[#This Row],[Order Date]])</f>
        <v>2026</v>
      </c>
      <c r="D2388" s="19" t="str">
        <f>"Q"&amp;ROUNDUP(MONTH(SalesDataTable[[#This Row],[Order Date]])/3,0)</f>
        <v>Q4</v>
      </c>
      <c r="E2388" s="17">
        <f>MONTH(SalesDataTable[[#This Row],[Order Date]])</f>
        <v>11</v>
      </c>
      <c r="F2388" s="19" t="str">
        <f>TEXT(SalesDataTable[[#This Row],[Order Date]],"MMM")</f>
        <v>Nov</v>
      </c>
      <c r="G2388" s="4" t="s">
        <v>20</v>
      </c>
      <c r="H2388" s="4" t="s">
        <v>21</v>
      </c>
      <c r="I2388" s="4" t="s">
        <v>19</v>
      </c>
      <c r="J2388" s="4" t="s">
        <v>3</v>
      </c>
      <c r="K2388" s="4" t="s">
        <v>9</v>
      </c>
      <c r="L2388" s="4" t="s">
        <v>10</v>
      </c>
      <c r="M2388" s="8">
        <v>1</v>
      </c>
      <c r="N2388" s="5">
        <v>91.43</v>
      </c>
      <c r="O2388" s="6">
        <v>0.1</v>
      </c>
      <c r="P2388" s="5">
        <v>45.06</v>
      </c>
      <c r="Q2388" s="5">
        <f t="shared" si="148"/>
        <v>82.287000000000006</v>
      </c>
      <c r="R2388" s="5">
        <f t="shared" si="149"/>
        <v>45.06</v>
      </c>
      <c r="S2388" s="5">
        <f t="shared" si="150"/>
        <v>37.227000000000004</v>
      </c>
      <c r="T2388" s="7">
        <f t="shared" si="151"/>
        <v>0.45240438951474715</v>
      </c>
    </row>
    <row r="2389" spans="1:20" ht="15.6">
      <c r="A2389" s="2">
        <v>4437</v>
      </c>
      <c r="B2389" s="3">
        <v>46343</v>
      </c>
      <c r="C2389" s="17">
        <f>YEAR(SalesDataTable[[#This Row],[Order Date]])</f>
        <v>2026</v>
      </c>
      <c r="D2389" s="19" t="str">
        <f>"Q"&amp;ROUNDUP(MONTH(SalesDataTable[[#This Row],[Order Date]])/3,0)</f>
        <v>Q4</v>
      </c>
      <c r="E2389" s="17">
        <f>MONTH(SalesDataTable[[#This Row],[Order Date]])</f>
        <v>11</v>
      </c>
      <c r="F2389" s="19" t="str">
        <f>TEXT(SalesDataTable[[#This Row],[Order Date]],"MMM")</f>
        <v>Nov</v>
      </c>
      <c r="G2389" s="4" t="s">
        <v>11</v>
      </c>
      <c r="H2389" s="4" t="s">
        <v>12</v>
      </c>
      <c r="I2389" s="4" t="s">
        <v>2</v>
      </c>
      <c r="J2389" s="4" t="s">
        <v>3</v>
      </c>
      <c r="K2389" s="4" t="s">
        <v>34</v>
      </c>
      <c r="L2389" s="4" t="s">
        <v>38</v>
      </c>
      <c r="M2389" s="8">
        <v>1</v>
      </c>
      <c r="N2389" s="5">
        <v>122.64</v>
      </c>
      <c r="O2389" s="6">
        <v>0</v>
      </c>
      <c r="P2389" s="5">
        <v>68.58</v>
      </c>
      <c r="Q2389" s="5">
        <f t="shared" si="148"/>
        <v>122.64</v>
      </c>
      <c r="R2389" s="5">
        <f t="shared" si="149"/>
        <v>68.58</v>
      </c>
      <c r="S2389" s="5">
        <f t="shared" si="150"/>
        <v>54.06</v>
      </c>
      <c r="T2389" s="7">
        <f t="shared" si="151"/>
        <v>0.44080234833659493</v>
      </c>
    </row>
    <row r="2390" spans="1:20" ht="15.6">
      <c r="A2390" s="2">
        <v>4735</v>
      </c>
      <c r="B2390" s="3">
        <v>46343</v>
      </c>
      <c r="C2390" s="17">
        <f>YEAR(SalesDataTable[[#This Row],[Order Date]])</f>
        <v>2026</v>
      </c>
      <c r="D2390" s="19" t="str">
        <f>"Q"&amp;ROUNDUP(MONTH(SalesDataTable[[#This Row],[Order Date]])/3,0)</f>
        <v>Q4</v>
      </c>
      <c r="E2390" s="17">
        <f>MONTH(SalesDataTable[[#This Row],[Order Date]])</f>
        <v>11</v>
      </c>
      <c r="F2390" s="19" t="str">
        <f>TEXT(SalesDataTable[[#This Row],[Order Date]],"MMM")</f>
        <v>Nov</v>
      </c>
      <c r="G2390" s="4" t="s">
        <v>6</v>
      </c>
      <c r="H2390" s="4" t="s">
        <v>43</v>
      </c>
      <c r="I2390" s="4" t="s">
        <v>2</v>
      </c>
      <c r="J2390" s="4" t="s">
        <v>16</v>
      </c>
      <c r="K2390" s="4" t="s">
        <v>4</v>
      </c>
      <c r="L2390" s="4" t="s">
        <v>5</v>
      </c>
      <c r="M2390" s="8">
        <v>1</v>
      </c>
      <c r="N2390" s="5">
        <v>80.959999999999994</v>
      </c>
      <c r="O2390" s="6">
        <v>0.1</v>
      </c>
      <c r="P2390" s="5">
        <v>43.86</v>
      </c>
      <c r="Q2390" s="5">
        <f t="shared" si="148"/>
        <v>72.86399999999999</v>
      </c>
      <c r="R2390" s="5">
        <f t="shared" si="149"/>
        <v>43.86</v>
      </c>
      <c r="S2390" s="5">
        <f t="shared" si="150"/>
        <v>29.003999999999991</v>
      </c>
      <c r="T2390" s="7">
        <f t="shared" si="151"/>
        <v>0.39805665349143604</v>
      </c>
    </row>
    <row r="2391" spans="1:20" ht="15.6">
      <c r="A2391" s="2">
        <v>554</v>
      </c>
      <c r="B2391" s="3">
        <v>46344</v>
      </c>
      <c r="C2391" s="17">
        <f>YEAR(SalesDataTable[[#This Row],[Order Date]])</f>
        <v>2026</v>
      </c>
      <c r="D2391" s="19" t="str">
        <f>"Q"&amp;ROUNDUP(MONTH(SalesDataTable[[#This Row],[Order Date]])/3,0)</f>
        <v>Q4</v>
      </c>
      <c r="E2391" s="17">
        <f>MONTH(SalesDataTable[[#This Row],[Order Date]])</f>
        <v>11</v>
      </c>
      <c r="F2391" s="19" t="str">
        <f>TEXT(SalesDataTable[[#This Row],[Order Date]],"MMM")</f>
        <v>Nov</v>
      </c>
      <c r="G2391" s="4" t="s">
        <v>11</v>
      </c>
      <c r="H2391" s="4" t="s">
        <v>25</v>
      </c>
      <c r="I2391" s="4" t="s">
        <v>28</v>
      </c>
      <c r="J2391" s="4" t="s">
        <v>16</v>
      </c>
      <c r="K2391" s="4" t="s">
        <v>34</v>
      </c>
      <c r="L2391" s="4" t="s">
        <v>42</v>
      </c>
      <c r="M2391" s="8">
        <v>1</v>
      </c>
      <c r="N2391" s="5">
        <v>36.380000000000003</v>
      </c>
      <c r="O2391" s="6">
        <v>0.05</v>
      </c>
      <c r="P2391" s="5">
        <v>14.06</v>
      </c>
      <c r="Q2391" s="5">
        <f t="shared" si="148"/>
        <v>34.561</v>
      </c>
      <c r="R2391" s="5">
        <f t="shared" si="149"/>
        <v>14.06</v>
      </c>
      <c r="S2391" s="5">
        <f t="shared" si="150"/>
        <v>20.500999999999998</v>
      </c>
      <c r="T2391" s="7">
        <f t="shared" si="151"/>
        <v>0.59318306761957118</v>
      </c>
    </row>
    <row r="2392" spans="1:20" ht="15.6">
      <c r="A2392" s="2">
        <v>1205</v>
      </c>
      <c r="B2392" s="3">
        <v>46344</v>
      </c>
      <c r="C2392" s="17">
        <f>YEAR(SalesDataTable[[#This Row],[Order Date]])</f>
        <v>2026</v>
      </c>
      <c r="D2392" s="19" t="str">
        <f>"Q"&amp;ROUNDUP(MONTH(SalesDataTable[[#This Row],[Order Date]])/3,0)</f>
        <v>Q4</v>
      </c>
      <c r="E2392" s="17">
        <f>MONTH(SalesDataTable[[#This Row],[Order Date]])</f>
        <v>11</v>
      </c>
      <c r="F2392" s="19" t="str">
        <f>TEXT(SalesDataTable[[#This Row],[Order Date]],"MMM")</f>
        <v>Nov</v>
      </c>
      <c r="G2392" s="4" t="s">
        <v>20</v>
      </c>
      <c r="H2392" s="4" t="s">
        <v>47</v>
      </c>
      <c r="I2392" s="4" t="s">
        <v>2</v>
      </c>
      <c r="J2392" s="4" t="s">
        <v>3</v>
      </c>
      <c r="K2392" s="4" t="s">
        <v>4</v>
      </c>
      <c r="L2392" s="4" t="s">
        <v>30</v>
      </c>
      <c r="M2392" s="8">
        <v>2</v>
      </c>
      <c r="N2392" s="5">
        <v>100.72</v>
      </c>
      <c r="O2392" s="6">
        <v>0.1</v>
      </c>
      <c r="P2392" s="5">
        <v>51.68</v>
      </c>
      <c r="Q2392" s="5">
        <f t="shared" si="148"/>
        <v>181.29599999999999</v>
      </c>
      <c r="R2392" s="5">
        <f t="shared" si="149"/>
        <v>103.36</v>
      </c>
      <c r="S2392" s="5">
        <f t="shared" si="150"/>
        <v>77.935999999999993</v>
      </c>
      <c r="T2392" s="7">
        <f t="shared" si="151"/>
        <v>0.42988262289294854</v>
      </c>
    </row>
    <row r="2393" spans="1:20" ht="15.6">
      <c r="A2393" s="2">
        <v>1979</v>
      </c>
      <c r="B2393" s="3">
        <v>46344</v>
      </c>
      <c r="C2393" s="17">
        <f>YEAR(SalesDataTable[[#This Row],[Order Date]])</f>
        <v>2026</v>
      </c>
      <c r="D2393" s="19" t="str">
        <f>"Q"&amp;ROUNDUP(MONTH(SalesDataTable[[#This Row],[Order Date]])/3,0)</f>
        <v>Q4</v>
      </c>
      <c r="E2393" s="17">
        <f>MONTH(SalesDataTable[[#This Row],[Order Date]])</f>
        <v>11</v>
      </c>
      <c r="F2393" s="19" t="str">
        <f>TEXT(SalesDataTable[[#This Row],[Order Date]],"MMM")</f>
        <v>Nov</v>
      </c>
      <c r="G2393" s="4" t="s">
        <v>6</v>
      </c>
      <c r="H2393" s="4" t="s">
        <v>41</v>
      </c>
      <c r="I2393" s="4" t="s">
        <v>19</v>
      </c>
      <c r="J2393" s="4" t="s">
        <v>3</v>
      </c>
      <c r="K2393" s="4" t="s">
        <v>23</v>
      </c>
      <c r="L2393" s="4" t="s">
        <v>51</v>
      </c>
      <c r="M2393" s="8">
        <v>3</v>
      </c>
      <c r="N2393" s="5">
        <v>120.29</v>
      </c>
      <c r="O2393" s="6">
        <v>0</v>
      </c>
      <c r="P2393" s="5">
        <v>62.04</v>
      </c>
      <c r="Q2393" s="5">
        <f t="shared" si="148"/>
        <v>360.87</v>
      </c>
      <c r="R2393" s="5">
        <f t="shared" si="149"/>
        <v>186.12</v>
      </c>
      <c r="S2393" s="5">
        <f t="shared" si="150"/>
        <v>174.75</v>
      </c>
      <c r="T2393" s="7">
        <f t="shared" si="151"/>
        <v>0.48424640452240419</v>
      </c>
    </row>
    <row r="2394" spans="1:20" ht="15.6">
      <c r="A2394" s="2">
        <v>2151</v>
      </c>
      <c r="B2394" s="3">
        <v>46344</v>
      </c>
      <c r="C2394" s="17">
        <f>YEAR(SalesDataTable[[#This Row],[Order Date]])</f>
        <v>2026</v>
      </c>
      <c r="D2394" s="19" t="str">
        <f>"Q"&amp;ROUNDUP(MONTH(SalesDataTable[[#This Row],[Order Date]])/3,0)</f>
        <v>Q4</v>
      </c>
      <c r="E2394" s="17">
        <f>MONTH(SalesDataTable[[#This Row],[Order Date]])</f>
        <v>11</v>
      </c>
      <c r="F2394" s="19" t="str">
        <f>TEXT(SalesDataTable[[#This Row],[Order Date]],"MMM")</f>
        <v>Nov</v>
      </c>
      <c r="G2394" s="4" t="s">
        <v>6</v>
      </c>
      <c r="H2394" s="4" t="s">
        <v>7</v>
      </c>
      <c r="I2394" s="4" t="s">
        <v>2</v>
      </c>
      <c r="J2394" s="4" t="s">
        <v>13</v>
      </c>
      <c r="K2394" s="4" t="s">
        <v>23</v>
      </c>
      <c r="L2394" s="4" t="s">
        <v>51</v>
      </c>
      <c r="M2394" s="8">
        <v>2</v>
      </c>
      <c r="N2394" s="5">
        <v>124.18</v>
      </c>
      <c r="O2394" s="6">
        <v>0.15</v>
      </c>
      <c r="P2394" s="5">
        <v>60.72</v>
      </c>
      <c r="Q2394" s="5">
        <f t="shared" si="148"/>
        <v>211.10599999999999</v>
      </c>
      <c r="R2394" s="5">
        <f t="shared" si="149"/>
        <v>121.44</v>
      </c>
      <c r="S2394" s="5">
        <f t="shared" si="150"/>
        <v>89.665999999999997</v>
      </c>
      <c r="T2394" s="7">
        <f t="shared" si="151"/>
        <v>0.42474396748552862</v>
      </c>
    </row>
    <row r="2395" spans="1:20" ht="15.6">
      <c r="A2395" s="2">
        <v>2730</v>
      </c>
      <c r="B2395" s="3">
        <v>46344</v>
      </c>
      <c r="C2395" s="17">
        <f>YEAR(SalesDataTable[[#This Row],[Order Date]])</f>
        <v>2026</v>
      </c>
      <c r="D2395" s="19" t="str">
        <f>"Q"&amp;ROUNDUP(MONTH(SalesDataTable[[#This Row],[Order Date]])/3,0)</f>
        <v>Q4</v>
      </c>
      <c r="E2395" s="17">
        <f>MONTH(SalesDataTable[[#This Row],[Order Date]])</f>
        <v>11</v>
      </c>
      <c r="F2395" s="19" t="str">
        <f>TEXT(SalesDataTable[[#This Row],[Order Date]],"MMM")</f>
        <v>Nov</v>
      </c>
      <c r="G2395" s="4" t="s">
        <v>0</v>
      </c>
      <c r="H2395" s="4" t="s">
        <v>1</v>
      </c>
      <c r="I2395" s="4" t="s">
        <v>2</v>
      </c>
      <c r="J2395" s="4" t="s">
        <v>3</v>
      </c>
      <c r="K2395" s="4" t="s">
        <v>9</v>
      </c>
      <c r="L2395" s="4" t="s">
        <v>37</v>
      </c>
      <c r="M2395" s="8">
        <v>3</v>
      </c>
      <c r="N2395" s="5">
        <v>154.07</v>
      </c>
      <c r="O2395" s="6">
        <v>0.05</v>
      </c>
      <c r="P2395" s="5">
        <v>77.73</v>
      </c>
      <c r="Q2395" s="5">
        <f t="shared" si="148"/>
        <v>439.09949999999998</v>
      </c>
      <c r="R2395" s="5">
        <f t="shared" si="149"/>
        <v>233.19</v>
      </c>
      <c r="S2395" s="5">
        <f t="shared" si="150"/>
        <v>205.90949999999998</v>
      </c>
      <c r="T2395" s="7">
        <f t="shared" si="151"/>
        <v>0.46893585622393102</v>
      </c>
    </row>
    <row r="2396" spans="1:20" ht="15.6">
      <c r="A2396" s="2">
        <v>2779</v>
      </c>
      <c r="B2396" s="3">
        <v>46344</v>
      </c>
      <c r="C2396" s="17">
        <f>YEAR(SalesDataTable[[#This Row],[Order Date]])</f>
        <v>2026</v>
      </c>
      <c r="D2396" s="19" t="str">
        <f>"Q"&amp;ROUNDUP(MONTH(SalesDataTable[[#This Row],[Order Date]])/3,0)</f>
        <v>Q4</v>
      </c>
      <c r="E2396" s="17">
        <f>MONTH(SalesDataTable[[#This Row],[Order Date]])</f>
        <v>11</v>
      </c>
      <c r="F2396" s="19" t="str">
        <f>TEXT(SalesDataTable[[#This Row],[Order Date]],"MMM")</f>
        <v>Nov</v>
      </c>
      <c r="G2396" s="4" t="s">
        <v>0</v>
      </c>
      <c r="H2396" s="4" t="s">
        <v>50</v>
      </c>
      <c r="I2396" s="4" t="s">
        <v>8</v>
      </c>
      <c r="J2396" s="4" t="s">
        <v>16</v>
      </c>
      <c r="K2396" s="4" t="s">
        <v>34</v>
      </c>
      <c r="L2396" s="4" t="s">
        <v>38</v>
      </c>
      <c r="M2396" s="8">
        <v>4</v>
      </c>
      <c r="N2396" s="5">
        <v>123.4</v>
      </c>
      <c r="O2396" s="6">
        <v>0.05</v>
      </c>
      <c r="P2396" s="5">
        <v>70.930000000000007</v>
      </c>
      <c r="Q2396" s="5">
        <f t="shared" si="148"/>
        <v>468.92</v>
      </c>
      <c r="R2396" s="5">
        <f t="shared" si="149"/>
        <v>283.72000000000003</v>
      </c>
      <c r="S2396" s="5">
        <f t="shared" si="150"/>
        <v>185.2</v>
      </c>
      <c r="T2396" s="7">
        <f t="shared" si="151"/>
        <v>0.3949500980977565</v>
      </c>
    </row>
    <row r="2397" spans="1:20" ht="15.6">
      <c r="A2397" s="2">
        <v>2853</v>
      </c>
      <c r="B2397" s="3">
        <v>46344</v>
      </c>
      <c r="C2397" s="17">
        <f>YEAR(SalesDataTable[[#This Row],[Order Date]])</f>
        <v>2026</v>
      </c>
      <c r="D2397" s="19" t="str">
        <f>"Q"&amp;ROUNDUP(MONTH(SalesDataTable[[#This Row],[Order Date]])/3,0)</f>
        <v>Q4</v>
      </c>
      <c r="E2397" s="17">
        <f>MONTH(SalesDataTable[[#This Row],[Order Date]])</f>
        <v>11</v>
      </c>
      <c r="F2397" s="19" t="str">
        <f>TEXT(SalesDataTable[[#This Row],[Order Date]],"MMM")</f>
        <v>Nov</v>
      </c>
      <c r="G2397" s="4" t="s">
        <v>11</v>
      </c>
      <c r="H2397" s="4" t="s">
        <v>18</v>
      </c>
      <c r="I2397" s="4" t="s">
        <v>2</v>
      </c>
      <c r="J2397" s="4" t="s">
        <v>13</v>
      </c>
      <c r="K2397" s="4" t="s">
        <v>4</v>
      </c>
      <c r="L2397" s="4" t="s">
        <v>30</v>
      </c>
      <c r="M2397" s="8">
        <v>1</v>
      </c>
      <c r="N2397" s="5">
        <v>104.64</v>
      </c>
      <c r="O2397" s="6">
        <v>0</v>
      </c>
      <c r="P2397" s="5">
        <v>50.79</v>
      </c>
      <c r="Q2397" s="5">
        <f t="shared" si="148"/>
        <v>104.64</v>
      </c>
      <c r="R2397" s="5">
        <f t="shared" si="149"/>
        <v>50.79</v>
      </c>
      <c r="S2397" s="5">
        <f t="shared" si="150"/>
        <v>53.85</v>
      </c>
      <c r="T2397" s="7">
        <f t="shared" si="151"/>
        <v>0.51462155963302758</v>
      </c>
    </row>
    <row r="2398" spans="1:20" ht="15.6">
      <c r="A2398" s="2">
        <v>3825</v>
      </c>
      <c r="B2398" s="3">
        <v>46344</v>
      </c>
      <c r="C2398" s="17">
        <f>YEAR(SalesDataTable[[#This Row],[Order Date]])</f>
        <v>2026</v>
      </c>
      <c r="D2398" s="19" t="str">
        <f>"Q"&amp;ROUNDUP(MONTH(SalesDataTable[[#This Row],[Order Date]])/3,0)</f>
        <v>Q4</v>
      </c>
      <c r="E2398" s="17">
        <f>MONTH(SalesDataTable[[#This Row],[Order Date]])</f>
        <v>11</v>
      </c>
      <c r="F2398" s="19" t="str">
        <f>TEXT(SalesDataTable[[#This Row],[Order Date]],"MMM")</f>
        <v>Nov</v>
      </c>
      <c r="G2398" s="4" t="s">
        <v>20</v>
      </c>
      <c r="H2398" s="4" t="s">
        <v>33</v>
      </c>
      <c r="I2398" s="4" t="s">
        <v>2</v>
      </c>
      <c r="J2398" s="4" t="s">
        <v>13</v>
      </c>
      <c r="K2398" s="4" t="s">
        <v>14</v>
      </c>
      <c r="L2398" s="4" t="s">
        <v>32</v>
      </c>
      <c r="M2398" s="8">
        <v>2</v>
      </c>
      <c r="N2398" s="5">
        <v>46.44</v>
      </c>
      <c r="O2398" s="6">
        <v>0.1</v>
      </c>
      <c r="P2398" s="5">
        <v>18.190000000000001</v>
      </c>
      <c r="Q2398" s="5">
        <f t="shared" si="148"/>
        <v>83.591999999999999</v>
      </c>
      <c r="R2398" s="5">
        <f t="shared" si="149"/>
        <v>36.380000000000003</v>
      </c>
      <c r="S2398" s="5">
        <f t="shared" si="150"/>
        <v>47.211999999999996</v>
      </c>
      <c r="T2398" s="7">
        <f t="shared" si="151"/>
        <v>0.56479088908029473</v>
      </c>
    </row>
    <row r="2399" spans="1:20" ht="15.6">
      <c r="A2399" s="2">
        <v>4808</v>
      </c>
      <c r="B2399" s="3">
        <v>46344</v>
      </c>
      <c r="C2399" s="17">
        <f>YEAR(SalesDataTable[[#This Row],[Order Date]])</f>
        <v>2026</v>
      </c>
      <c r="D2399" s="19" t="str">
        <f>"Q"&amp;ROUNDUP(MONTH(SalesDataTable[[#This Row],[Order Date]])/3,0)</f>
        <v>Q4</v>
      </c>
      <c r="E2399" s="17">
        <f>MONTH(SalesDataTable[[#This Row],[Order Date]])</f>
        <v>11</v>
      </c>
      <c r="F2399" s="19" t="str">
        <f>TEXT(SalesDataTable[[#This Row],[Order Date]],"MMM")</f>
        <v>Nov</v>
      </c>
      <c r="G2399" s="4" t="s">
        <v>11</v>
      </c>
      <c r="H2399" s="4" t="s">
        <v>52</v>
      </c>
      <c r="I2399" s="4" t="s">
        <v>2</v>
      </c>
      <c r="J2399" s="4" t="s">
        <v>13</v>
      </c>
      <c r="K2399" s="4" t="s">
        <v>23</v>
      </c>
      <c r="L2399" s="4" t="s">
        <v>40</v>
      </c>
      <c r="M2399" s="8">
        <v>2</v>
      </c>
      <c r="N2399" s="5">
        <v>81.67</v>
      </c>
      <c r="O2399" s="6">
        <v>0.05</v>
      </c>
      <c r="P2399" s="5">
        <v>40.43</v>
      </c>
      <c r="Q2399" s="5">
        <f t="shared" si="148"/>
        <v>155.173</v>
      </c>
      <c r="R2399" s="5">
        <f t="shared" si="149"/>
        <v>80.86</v>
      </c>
      <c r="S2399" s="5">
        <f t="shared" si="150"/>
        <v>74.313000000000002</v>
      </c>
      <c r="T2399" s="7">
        <f t="shared" si="151"/>
        <v>0.4789041908063903</v>
      </c>
    </row>
    <row r="2400" spans="1:20" ht="15.6">
      <c r="A2400" s="2">
        <v>5131</v>
      </c>
      <c r="B2400" s="3">
        <v>46344</v>
      </c>
      <c r="C2400" s="17">
        <f>YEAR(SalesDataTable[[#This Row],[Order Date]])</f>
        <v>2026</v>
      </c>
      <c r="D2400" s="19" t="str">
        <f>"Q"&amp;ROUNDUP(MONTH(SalesDataTable[[#This Row],[Order Date]])/3,0)</f>
        <v>Q4</v>
      </c>
      <c r="E2400" s="17">
        <f>MONTH(SalesDataTable[[#This Row],[Order Date]])</f>
        <v>11</v>
      </c>
      <c r="F2400" s="19" t="str">
        <f>TEXT(SalesDataTable[[#This Row],[Order Date]],"MMM")</f>
        <v>Nov</v>
      </c>
      <c r="G2400" s="4" t="s">
        <v>20</v>
      </c>
      <c r="H2400" s="4" t="s">
        <v>33</v>
      </c>
      <c r="I2400" s="4" t="s">
        <v>19</v>
      </c>
      <c r="J2400" s="4" t="s">
        <v>13</v>
      </c>
      <c r="K2400" s="4" t="s">
        <v>9</v>
      </c>
      <c r="L2400" s="4" t="s">
        <v>46</v>
      </c>
      <c r="M2400" s="8">
        <v>3</v>
      </c>
      <c r="N2400" s="5">
        <v>70.599999999999994</v>
      </c>
      <c r="O2400" s="6">
        <v>0.05</v>
      </c>
      <c r="P2400" s="5">
        <v>32.68</v>
      </c>
      <c r="Q2400" s="5">
        <f t="shared" si="148"/>
        <v>201.20999999999998</v>
      </c>
      <c r="R2400" s="5">
        <f t="shared" si="149"/>
        <v>98.039999999999992</v>
      </c>
      <c r="S2400" s="5">
        <f t="shared" si="150"/>
        <v>103.16999999999999</v>
      </c>
      <c r="T2400" s="7">
        <f t="shared" si="151"/>
        <v>0.5127478753541076</v>
      </c>
    </row>
    <row r="2401" spans="1:20" ht="15.6">
      <c r="A2401" s="2">
        <v>1502</v>
      </c>
      <c r="B2401" s="3">
        <v>46345</v>
      </c>
      <c r="C2401" s="17">
        <f>YEAR(SalesDataTable[[#This Row],[Order Date]])</f>
        <v>2026</v>
      </c>
      <c r="D2401" s="19" t="str">
        <f>"Q"&amp;ROUNDUP(MONTH(SalesDataTable[[#This Row],[Order Date]])/3,0)</f>
        <v>Q4</v>
      </c>
      <c r="E2401" s="17">
        <f>MONTH(SalesDataTable[[#This Row],[Order Date]])</f>
        <v>11</v>
      </c>
      <c r="F2401" s="19" t="str">
        <f>TEXT(SalesDataTable[[#This Row],[Order Date]],"MMM")</f>
        <v>Nov</v>
      </c>
      <c r="G2401" s="4" t="s">
        <v>20</v>
      </c>
      <c r="H2401" s="4" t="s">
        <v>31</v>
      </c>
      <c r="I2401" s="4" t="s">
        <v>28</v>
      </c>
      <c r="J2401" s="4" t="s">
        <v>13</v>
      </c>
      <c r="K2401" s="4" t="s">
        <v>34</v>
      </c>
      <c r="L2401" s="4" t="s">
        <v>42</v>
      </c>
      <c r="M2401" s="8">
        <v>1</v>
      </c>
      <c r="N2401" s="5">
        <v>35.770000000000003</v>
      </c>
      <c r="O2401" s="6">
        <v>0.15</v>
      </c>
      <c r="P2401" s="5">
        <v>13.69</v>
      </c>
      <c r="Q2401" s="5">
        <f t="shared" si="148"/>
        <v>30.404500000000002</v>
      </c>
      <c r="R2401" s="5">
        <f t="shared" si="149"/>
        <v>13.69</v>
      </c>
      <c r="S2401" s="5">
        <f t="shared" si="150"/>
        <v>16.714500000000001</v>
      </c>
      <c r="T2401" s="7">
        <f t="shared" si="151"/>
        <v>0.54973770330049831</v>
      </c>
    </row>
    <row r="2402" spans="1:20" ht="15.6">
      <c r="A2402" s="2">
        <v>2470</v>
      </c>
      <c r="B2402" s="3">
        <v>46345</v>
      </c>
      <c r="C2402" s="17">
        <f>YEAR(SalesDataTable[[#This Row],[Order Date]])</f>
        <v>2026</v>
      </c>
      <c r="D2402" s="19" t="str">
        <f>"Q"&amp;ROUNDUP(MONTH(SalesDataTable[[#This Row],[Order Date]])/3,0)</f>
        <v>Q4</v>
      </c>
      <c r="E2402" s="17">
        <f>MONTH(SalesDataTable[[#This Row],[Order Date]])</f>
        <v>11</v>
      </c>
      <c r="F2402" s="19" t="str">
        <f>TEXT(SalesDataTable[[#This Row],[Order Date]],"MMM")</f>
        <v>Nov</v>
      </c>
      <c r="G2402" s="4" t="s">
        <v>6</v>
      </c>
      <c r="H2402" s="4" t="s">
        <v>27</v>
      </c>
      <c r="I2402" s="4" t="s">
        <v>19</v>
      </c>
      <c r="J2402" s="4" t="s">
        <v>16</v>
      </c>
      <c r="K2402" s="4" t="s">
        <v>9</v>
      </c>
      <c r="L2402" s="4" t="s">
        <v>10</v>
      </c>
      <c r="M2402" s="8">
        <v>1</v>
      </c>
      <c r="N2402" s="5">
        <v>92.13</v>
      </c>
      <c r="O2402" s="6">
        <v>0.15</v>
      </c>
      <c r="P2402" s="5">
        <v>45.85</v>
      </c>
      <c r="Q2402" s="5">
        <f t="shared" si="148"/>
        <v>78.31049999999999</v>
      </c>
      <c r="R2402" s="5">
        <f t="shared" si="149"/>
        <v>45.85</v>
      </c>
      <c r="S2402" s="5">
        <f t="shared" si="150"/>
        <v>32.460499999999989</v>
      </c>
      <c r="T2402" s="7">
        <f t="shared" si="151"/>
        <v>0.41451018701195874</v>
      </c>
    </row>
    <row r="2403" spans="1:20" ht="15.6">
      <c r="A2403" s="2">
        <v>3452</v>
      </c>
      <c r="B2403" s="3">
        <v>46345</v>
      </c>
      <c r="C2403" s="17">
        <f>YEAR(SalesDataTable[[#This Row],[Order Date]])</f>
        <v>2026</v>
      </c>
      <c r="D2403" s="19" t="str">
        <f>"Q"&amp;ROUNDUP(MONTH(SalesDataTable[[#This Row],[Order Date]])/3,0)</f>
        <v>Q4</v>
      </c>
      <c r="E2403" s="17">
        <f>MONTH(SalesDataTable[[#This Row],[Order Date]])</f>
        <v>11</v>
      </c>
      <c r="F2403" s="19" t="str">
        <f>TEXT(SalesDataTable[[#This Row],[Order Date]],"MMM")</f>
        <v>Nov</v>
      </c>
      <c r="G2403" s="4" t="s">
        <v>6</v>
      </c>
      <c r="H2403" s="4" t="s">
        <v>43</v>
      </c>
      <c r="I2403" s="4" t="s">
        <v>2</v>
      </c>
      <c r="J2403" s="4" t="s">
        <v>3</v>
      </c>
      <c r="K2403" s="4" t="s">
        <v>9</v>
      </c>
      <c r="L2403" s="4" t="s">
        <v>37</v>
      </c>
      <c r="M2403" s="8">
        <v>5</v>
      </c>
      <c r="N2403" s="5">
        <v>151.09</v>
      </c>
      <c r="O2403" s="6">
        <v>0.05</v>
      </c>
      <c r="P2403" s="5">
        <v>79.33</v>
      </c>
      <c r="Q2403" s="5">
        <f t="shared" si="148"/>
        <v>717.67750000000001</v>
      </c>
      <c r="R2403" s="5">
        <f t="shared" si="149"/>
        <v>396.65</v>
      </c>
      <c r="S2403" s="5">
        <f t="shared" si="150"/>
        <v>321.02750000000003</v>
      </c>
      <c r="T2403" s="7">
        <f t="shared" si="151"/>
        <v>0.44731442744129507</v>
      </c>
    </row>
    <row r="2404" spans="1:20" ht="15.6">
      <c r="A2404" s="2">
        <v>4207</v>
      </c>
      <c r="B2404" s="3">
        <v>46345</v>
      </c>
      <c r="C2404" s="17">
        <f>YEAR(SalesDataTable[[#This Row],[Order Date]])</f>
        <v>2026</v>
      </c>
      <c r="D2404" s="19" t="str">
        <f>"Q"&amp;ROUNDUP(MONTH(SalesDataTable[[#This Row],[Order Date]])/3,0)</f>
        <v>Q4</v>
      </c>
      <c r="E2404" s="17">
        <f>MONTH(SalesDataTable[[#This Row],[Order Date]])</f>
        <v>11</v>
      </c>
      <c r="F2404" s="19" t="str">
        <f>TEXT(SalesDataTable[[#This Row],[Order Date]],"MMM")</f>
        <v>Nov</v>
      </c>
      <c r="G2404" s="4" t="s">
        <v>6</v>
      </c>
      <c r="H2404" s="4" t="s">
        <v>43</v>
      </c>
      <c r="I2404" s="4" t="s">
        <v>2</v>
      </c>
      <c r="J2404" s="4" t="s">
        <v>13</v>
      </c>
      <c r="K2404" s="4" t="s">
        <v>4</v>
      </c>
      <c r="L2404" s="4" t="s">
        <v>30</v>
      </c>
      <c r="M2404" s="8">
        <v>2</v>
      </c>
      <c r="N2404" s="5">
        <v>103.99</v>
      </c>
      <c r="O2404" s="6">
        <v>0</v>
      </c>
      <c r="P2404" s="5">
        <v>50.36</v>
      </c>
      <c r="Q2404" s="5">
        <f t="shared" si="148"/>
        <v>207.98</v>
      </c>
      <c r="R2404" s="5">
        <f t="shared" si="149"/>
        <v>100.72</v>
      </c>
      <c r="S2404" s="5">
        <f t="shared" si="150"/>
        <v>107.25999999999999</v>
      </c>
      <c r="T2404" s="7">
        <f t="shared" si="151"/>
        <v>0.51572266564092695</v>
      </c>
    </row>
    <row r="2405" spans="1:20" ht="15.6">
      <c r="A2405" s="2">
        <v>695</v>
      </c>
      <c r="B2405" s="3">
        <v>46346</v>
      </c>
      <c r="C2405" s="17">
        <f>YEAR(SalesDataTable[[#This Row],[Order Date]])</f>
        <v>2026</v>
      </c>
      <c r="D2405" s="19" t="str">
        <f>"Q"&amp;ROUNDUP(MONTH(SalesDataTable[[#This Row],[Order Date]])/3,0)</f>
        <v>Q4</v>
      </c>
      <c r="E2405" s="17">
        <f>MONTH(SalesDataTable[[#This Row],[Order Date]])</f>
        <v>11</v>
      </c>
      <c r="F2405" s="19" t="str">
        <f>TEXT(SalesDataTable[[#This Row],[Order Date]],"MMM")</f>
        <v>Nov</v>
      </c>
      <c r="G2405" s="4" t="s">
        <v>11</v>
      </c>
      <c r="H2405" s="4" t="s">
        <v>18</v>
      </c>
      <c r="I2405" s="4" t="s">
        <v>2</v>
      </c>
      <c r="J2405" s="4" t="s">
        <v>3</v>
      </c>
      <c r="K2405" s="4" t="s">
        <v>14</v>
      </c>
      <c r="L2405" s="4" t="s">
        <v>15</v>
      </c>
      <c r="M2405" s="8">
        <v>1</v>
      </c>
      <c r="N2405" s="5">
        <v>36.909999999999997</v>
      </c>
      <c r="O2405" s="6">
        <v>0.1</v>
      </c>
      <c r="P2405" s="5">
        <v>13.43</v>
      </c>
      <c r="Q2405" s="5">
        <f t="shared" si="148"/>
        <v>33.219000000000001</v>
      </c>
      <c r="R2405" s="5">
        <f t="shared" si="149"/>
        <v>13.43</v>
      </c>
      <c r="S2405" s="5">
        <f t="shared" si="150"/>
        <v>19.789000000000001</v>
      </c>
      <c r="T2405" s="7">
        <f t="shared" si="151"/>
        <v>0.59571329660736327</v>
      </c>
    </row>
    <row r="2406" spans="1:20" ht="15.6">
      <c r="A2406" s="2">
        <v>1127</v>
      </c>
      <c r="B2406" s="3">
        <v>46346</v>
      </c>
      <c r="C2406" s="17">
        <f>YEAR(SalesDataTable[[#This Row],[Order Date]])</f>
        <v>2026</v>
      </c>
      <c r="D2406" s="19" t="str">
        <f>"Q"&amp;ROUNDUP(MONTH(SalesDataTable[[#This Row],[Order Date]])/3,0)</f>
        <v>Q4</v>
      </c>
      <c r="E2406" s="17">
        <f>MONTH(SalesDataTable[[#This Row],[Order Date]])</f>
        <v>11</v>
      </c>
      <c r="F2406" s="19" t="str">
        <f>TEXT(SalesDataTable[[#This Row],[Order Date]],"MMM")</f>
        <v>Nov</v>
      </c>
      <c r="G2406" s="4" t="s">
        <v>0</v>
      </c>
      <c r="H2406" s="4" t="s">
        <v>1</v>
      </c>
      <c r="I2406" s="4" t="s">
        <v>28</v>
      </c>
      <c r="J2406" s="4" t="s">
        <v>13</v>
      </c>
      <c r="K2406" s="4" t="s">
        <v>4</v>
      </c>
      <c r="L2406" s="4" t="s">
        <v>5</v>
      </c>
      <c r="M2406" s="8">
        <v>2</v>
      </c>
      <c r="N2406" s="5">
        <v>81.02</v>
      </c>
      <c r="O2406" s="6">
        <v>0</v>
      </c>
      <c r="P2406" s="5">
        <v>43.22</v>
      </c>
      <c r="Q2406" s="5">
        <f t="shared" si="148"/>
        <v>162.04</v>
      </c>
      <c r="R2406" s="5">
        <f t="shared" si="149"/>
        <v>86.44</v>
      </c>
      <c r="S2406" s="5">
        <f t="shared" si="150"/>
        <v>75.599999999999994</v>
      </c>
      <c r="T2406" s="7">
        <f t="shared" si="151"/>
        <v>0.46655146877314241</v>
      </c>
    </row>
    <row r="2407" spans="1:20" ht="15.6">
      <c r="A2407" s="2">
        <v>1174</v>
      </c>
      <c r="B2407" s="3">
        <v>46346</v>
      </c>
      <c r="C2407" s="17">
        <f>YEAR(SalesDataTable[[#This Row],[Order Date]])</f>
        <v>2026</v>
      </c>
      <c r="D2407" s="19" t="str">
        <f>"Q"&amp;ROUNDUP(MONTH(SalesDataTable[[#This Row],[Order Date]])/3,0)</f>
        <v>Q4</v>
      </c>
      <c r="E2407" s="17">
        <f>MONTH(SalesDataTable[[#This Row],[Order Date]])</f>
        <v>11</v>
      </c>
      <c r="F2407" s="19" t="str">
        <f>TEXT(SalesDataTable[[#This Row],[Order Date]],"MMM")</f>
        <v>Nov</v>
      </c>
      <c r="G2407" s="4" t="s">
        <v>0</v>
      </c>
      <c r="H2407" s="4" t="s">
        <v>1</v>
      </c>
      <c r="I2407" s="4" t="s">
        <v>28</v>
      </c>
      <c r="J2407" s="4" t="s">
        <v>13</v>
      </c>
      <c r="K2407" s="4" t="s">
        <v>14</v>
      </c>
      <c r="L2407" s="4" t="s">
        <v>48</v>
      </c>
      <c r="M2407" s="8">
        <v>3</v>
      </c>
      <c r="N2407" s="5">
        <v>164.36</v>
      </c>
      <c r="O2407" s="6">
        <v>0.05</v>
      </c>
      <c r="P2407" s="5">
        <v>88.7</v>
      </c>
      <c r="Q2407" s="5">
        <f t="shared" si="148"/>
        <v>468.42600000000004</v>
      </c>
      <c r="R2407" s="5">
        <f t="shared" si="149"/>
        <v>266.10000000000002</v>
      </c>
      <c r="S2407" s="5">
        <f t="shared" si="150"/>
        <v>202.32600000000002</v>
      </c>
      <c r="T2407" s="7">
        <f t="shared" si="151"/>
        <v>0.43192734818306416</v>
      </c>
    </row>
    <row r="2408" spans="1:20" ht="15.6">
      <c r="A2408" s="2">
        <v>3968</v>
      </c>
      <c r="B2408" s="3">
        <v>46346</v>
      </c>
      <c r="C2408" s="17">
        <f>YEAR(SalesDataTable[[#This Row],[Order Date]])</f>
        <v>2026</v>
      </c>
      <c r="D2408" s="19" t="str">
        <f>"Q"&amp;ROUNDUP(MONTH(SalesDataTable[[#This Row],[Order Date]])/3,0)</f>
        <v>Q4</v>
      </c>
      <c r="E2408" s="17">
        <f>MONTH(SalesDataTable[[#This Row],[Order Date]])</f>
        <v>11</v>
      </c>
      <c r="F2408" s="19" t="str">
        <f>TEXT(SalesDataTable[[#This Row],[Order Date]],"MMM")</f>
        <v>Nov</v>
      </c>
      <c r="G2408" s="4" t="s">
        <v>6</v>
      </c>
      <c r="H2408" s="4" t="s">
        <v>41</v>
      </c>
      <c r="I2408" s="4" t="s">
        <v>8</v>
      </c>
      <c r="J2408" s="4" t="s">
        <v>16</v>
      </c>
      <c r="K2408" s="4" t="s">
        <v>34</v>
      </c>
      <c r="L2408" s="4" t="s">
        <v>45</v>
      </c>
      <c r="M2408" s="8">
        <v>5</v>
      </c>
      <c r="N2408" s="5">
        <v>51.36</v>
      </c>
      <c r="O2408" s="6">
        <v>0.1</v>
      </c>
      <c r="P2408" s="5">
        <v>22.45</v>
      </c>
      <c r="Q2408" s="5">
        <f t="shared" si="148"/>
        <v>231.12</v>
      </c>
      <c r="R2408" s="5">
        <f t="shared" si="149"/>
        <v>112.25</v>
      </c>
      <c r="S2408" s="5">
        <f t="shared" si="150"/>
        <v>118.87</v>
      </c>
      <c r="T2408" s="7">
        <f t="shared" si="151"/>
        <v>0.51432156455520939</v>
      </c>
    </row>
    <row r="2409" spans="1:20" ht="15.6">
      <c r="A2409" s="2">
        <v>4049</v>
      </c>
      <c r="B2409" s="3">
        <v>46346</v>
      </c>
      <c r="C2409" s="17">
        <f>YEAR(SalesDataTable[[#This Row],[Order Date]])</f>
        <v>2026</v>
      </c>
      <c r="D2409" s="19" t="str">
        <f>"Q"&amp;ROUNDUP(MONTH(SalesDataTable[[#This Row],[Order Date]])/3,0)</f>
        <v>Q4</v>
      </c>
      <c r="E2409" s="17">
        <f>MONTH(SalesDataTable[[#This Row],[Order Date]])</f>
        <v>11</v>
      </c>
      <c r="F2409" s="19" t="str">
        <f>TEXT(SalesDataTable[[#This Row],[Order Date]],"MMM")</f>
        <v>Nov</v>
      </c>
      <c r="G2409" s="4" t="s">
        <v>11</v>
      </c>
      <c r="H2409" s="4" t="s">
        <v>52</v>
      </c>
      <c r="I2409" s="4" t="s">
        <v>28</v>
      </c>
      <c r="J2409" s="4" t="s">
        <v>3</v>
      </c>
      <c r="K2409" s="4" t="s">
        <v>14</v>
      </c>
      <c r="L2409" s="4" t="s">
        <v>15</v>
      </c>
      <c r="M2409" s="8">
        <v>1</v>
      </c>
      <c r="N2409" s="5">
        <v>36.590000000000003</v>
      </c>
      <c r="O2409" s="6">
        <v>0</v>
      </c>
      <c r="P2409" s="5">
        <v>13.73</v>
      </c>
      <c r="Q2409" s="5">
        <f t="shared" si="148"/>
        <v>36.590000000000003</v>
      </c>
      <c r="R2409" s="5">
        <f t="shared" si="149"/>
        <v>13.73</v>
      </c>
      <c r="S2409" s="5">
        <f t="shared" si="150"/>
        <v>22.860000000000003</v>
      </c>
      <c r="T2409" s="7">
        <f t="shared" si="151"/>
        <v>0.62476086362394101</v>
      </c>
    </row>
    <row r="2410" spans="1:20" ht="15.6">
      <c r="A2410" s="2">
        <v>3</v>
      </c>
      <c r="B2410" s="3">
        <v>46347</v>
      </c>
      <c r="C2410" s="17">
        <f>YEAR(SalesDataTable[[#This Row],[Order Date]])</f>
        <v>2026</v>
      </c>
      <c r="D2410" s="19" t="str">
        <f>"Q"&amp;ROUNDUP(MONTH(SalesDataTable[[#This Row],[Order Date]])/3,0)</f>
        <v>Q4</v>
      </c>
      <c r="E2410" s="17">
        <f>MONTH(SalesDataTable[[#This Row],[Order Date]])</f>
        <v>11</v>
      </c>
      <c r="F2410" s="19" t="str">
        <f>TEXT(SalesDataTable[[#This Row],[Order Date]],"MMM")</f>
        <v>Nov</v>
      </c>
      <c r="G2410" s="4" t="s">
        <v>20</v>
      </c>
      <c r="H2410" s="4" t="s">
        <v>31</v>
      </c>
      <c r="I2410" s="4" t="s">
        <v>19</v>
      </c>
      <c r="J2410" s="4" t="s">
        <v>3</v>
      </c>
      <c r="K2410" s="4" t="s">
        <v>23</v>
      </c>
      <c r="L2410" s="4" t="s">
        <v>51</v>
      </c>
      <c r="M2410" s="8">
        <v>5</v>
      </c>
      <c r="N2410" s="5">
        <v>122.33</v>
      </c>
      <c r="O2410" s="6">
        <v>0.15</v>
      </c>
      <c r="P2410" s="5">
        <v>58.98</v>
      </c>
      <c r="Q2410" s="5">
        <f t="shared" si="148"/>
        <v>519.90249999999992</v>
      </c>
      <c r="R2410" s="5">
        <f t="shared" si="149"/>
        <v>294.89999999999998</v>
      </c>
      <c r="S2410" s="5">
        <f t="shared" si="150"/>
        <v>225.00249999999994</v>
      </c>
      <c r="T2410" s="7">
        <f t="shared" si="151"/>
        <v>0.43277826130861069</v>
      </c>
    </row>
    <row r="2411" spans="1:20" ht="15.6">
      <c r="A2411" s="2">
        <v>1603</v>
      </c>
      <c r="B2411" s="3">
        <v>46347</v>
      </c>
      <c r="C2411" s="17">
        <f>YEAR(SalesDataTable[[#This Row],[Order Date]])</f>
        <v>2026</v>
      </c>
      <c r="D2411" s="19" t="str">
        <f>"Q"&amp;ROUNDUP(MONTH(SalesDataTable[[#This Row],[Order Date]])/3,0)</f>
        <v>Q4</v>
      </c>
      <c r="E2411" s="17">
        <f>MONTH(SalesDataTable[[#This Row],[Order Date]])</f>
        <v>11</v>
      </c>
      <c r="F2411" s="19" t="str">
        <f>TEXT(SalesDataTable[[#This Row],[Order Date]],"MMM")</f>
        <v>Nov</v>
      </c>
      <c r="G2411" s="4" t="s">
        <v>20</v>
      </c>
      <c r="H2411" s="4" t="s">
        <v>33</v>
      </c>
      <c r="I2411" s="4" t="s">
        <v>2</v>
      </c>
      <c r="J2411" s="4" t="s">
        <v>3</v>
      </c>
      <c r="K2411" s="4" t="s">
        <v>23</v>
      </c>
      <c r="L2411" s="4" t="s">
        <v>40</v>
      </c>
      <c r="M2411" s="8">
        <v>1</v>
      </c>
      <c r="N2411" s="5">
        <v>83.49</v>
      </c>
      <c r="O2411" s="6">
        <v>0.05</v>
      </c>
      <c r="P2411" s="5">
        <v>39.659999999999997</v>
      </c>
      <c r="Q2411" s="5">
        <f t="shared" si="148"/>
        <v>79.315499999999986</v>
      </c>
      <c r="R2411" s="5">
        <f t="shared" si="149"/>
        <v>39.659999999999997</v>
      </c>
      <c r="S2411" s="5">
        <f t="shared" si="150"/>
        <v>39.655499999999989</v>
      </c>
      <c r="T2411" s="7">
        <f t="shared" si="151"/>
        <v>0.49997163227868446</v>
      </c>
    </row>
    <row r="2412" spans="1:20" ht="15.6">
      <c r="A2412" s="2">
        <v>2073</v>
      </c>
      <c r="B2412" s="3">
        <v>46347</v>
      </c>
      <c r="C2412" s="17">
        <f>YEAR(SalesDataTable[[#This Row],[Order Date]])</f>
        <v>2026</v>
      </c>
      <c r="D2412" s="19" t="str">
        <f>"Q"&amp;ROUNDUP(MONTH(SalesDataTable[[#This Row],[Order Date]])/3,0)</f>
        <v>Q4</v>
      </c>
      <c r="E2412" s="17">
        <f>MONTH(SalesDataTable[[#This Row],[Order Date]])</f>
        <v>11</v>
      </c>
      <c r="F2412" s="19" t="str">
        <f>TEXT(SalesDataTable[[#This Row],[Order Date]],"MMM")</f>
        <v>Nov</v>
      </c>
      <c r="G2412" s="4" t="s">
        <v>6</v>
      </c>
      <c r="H2412" s="4" t="s">
        <v>43</v>
      </c>
      <c r="I2412" s="4" t="s">
        <v>2</v>
      </c>
      <c r="J2412" s="4" t="s">
        <v>13</v>
      </c>
      <c r="K2412" s="4" t="s">
        <v>4</v>
      </c>
      <c r="L2412" s="4" t="s">
        <v>22</v>
      </c>
      <c r="M2412" s="8">
        <v>2</v>
      </c>
      <c r="N2412" s="5">
        <v>51.48</v>
      </c>
      <c r="O2412" s="6">
        <v>0.1</v>
      </c>
      <c r="P2412" s="5">
        <v>22.51</v>
      </c>
      <c r="Q2412" s="5">
        <f t="shared" si="148"/>
        <v>92.664000000000001</v>
      </c>
      <c r="R2412" s="5">
        <f t="shared" si="149"/>
        <v>45.02</v>
      </c>
      <c r="S2412" s="5">
        <f t="shared" si="150"/>
        <v>47.643999999999998</v>
      </c>
      <c r="T2412" s="7">
        <f t="shared" si="151"/>
        <v>0.51415868082534744</v>
      </c>
    </row>
    <row r="2413" spans="1:20" ht="15.6">
      <c r="A2413" s="2">
        <v>2487</v>
      </c>
      <c r="B2413" s="3">
        <v>46347</v>
      </c>
      <c r="C2413" s="17">
        <f>YEAR(SalesDataTable[[#This Row],[Order Date]])</f>
        <v>2026</v>
      </c>
      <c r="D2413" s="19" t="str">
        <f>"Q"&amp;ROUNDUP(MONTH(SalesDataTable[[#This Row],[Order Date]])/3,0)</f>
        <v>Q4</v>
      </c>
      <c r="E2413" s="17">
        <f>MONTH(SalesDataTable[[#This Row],[Order Date]])</f>
        <v>11</v>
      </c>
      <c r="F2413" s="19" t="str">
        <f>TEXT(SalesDataTable[[#This Row],[Order Date]],"MMM")</f>
        <v>Nov</v>
      </c>
      <c r="G2413" s="4" t="s">
        <v>11</v>
      </c>
      <c r="H2413" s="4" t="s">
        <v>12</v>
      </c>
      <c r="I2413" s="4" t="s">
        <v>28</v>
      </c>
      <c r="J2413" s="4" t="s">
        <v>13</v>
      </c>
      <c r="K2413" s="4" t="s">
        <v>23</v>
      </c>
      <c r="L2413" s="4" t="s">
        <v>51</v>
      </c>
      <c r="M2413" s="8">
        <v>1</v>
      </c>
      <c r="N2413" s="5">
        <v>123.43</v>
      </c>
      <c r="O2413" s="6">
        <v>0.15</v>
      </c>
      <c r="P2413" s="5">
        <v>60.8</v>
      </c>
      <c r="Q2413" s="5">
        <f t="shared" si="148"/>
        <v>104.91550000000001</v>
      </c>
      <c r="R2413" s="5">
        <f t="shared" si="149"/>
        <v>60.8</v>
      </c>
      <c r="S2413" s="5">
        <f t="shared" si="150"/>
        <v>44.115500000000011</v>
      </c>
      <c r="T2413" s="7">
        <f t="shared" si="151"/>
        <v>0.42048601017008935</v>
      </c>
    </row>
    <row r="2414" spans="1:20" ht="15.6">
      <c r="A2414" s="2">
        <v>3407</v>
      </c>
      <c r="B2414" s="3">
        <v>46347</v>
      </c>
      <c r="C2414" s="17">
        <f>YEAR(SalesDataTable[[#This Row],[Order Date]])</f>
        <v>2026</v>
      </c>
      <c r="D2414" s="19" t="str">
        <f>"Q"&amp;ROUNDUP(MONTH(SalesDataTable[[#This Row],[Order Date]])/3,0)</f>
        <v>Q4</v>
      </c>
      <c r="E2414" s="17">
        <f>MONTH(SalesDataTable[[#This Row],[Order Date]])</f>
        <v>11</v>
      </c>
      <c r="F2414" s="19" t="str">
        <f>TEXT(SalesDataTable[[#This Row],[Order Date]],"MMM")</f>
        <v>Nov</v>
      </c>
      <c r="G2414" s="4" t="s">
        <v>20</v>
      </c>
      <c r="H2414" s="4" t="s">
        <v>31</v>
      </c>
      <c r="I2414" s="4" t="s">
        <v>2</v>
      </c>
      <c r="J2414" s="4" t="s">
        <v>13</v>
      </c>
      <c r="K2414" s="4" t="s">
        <v>14</v>
      </c>
      <c r="L2414" s="4" t="s">
        <v>48</v>
      </c>
      <c r="M2414" s="8">
        <v>1</v>
      </c>
      <c r="N2414" s="5">
        <v>164.85</v>
      </c>
      <c r="O2414" s="6">
        <v>0.1</v>
      </c>
      <c r="P2414" s="5">
        <v>89.4</v>
      </c>
      <c r="Q2414" s="5">
        <f t="shared" si="148"/>
        <v>148.36500000000001</v>
      </c>
      <c r="R2414" s="5">
        <f t="shared" si="149"/>
        <v>89.4</v>
      </c>
      <c r="S2414" s="5">
        <f t="shared" si="150"/>
        <v>58.965000000000003</v>
      </c>
      <c r="T2414" s="7">
        <f t="shared" si="151"/>
        <v>0.39743200889697705</v>
      </c>
    </row>
    <row r="2415" spans="1:20" ht="15.6">
      <c r="A2415" s="2">
        <v>4052</v>
      </c>
      <c r="B2415" s="3">
        <v>46347</v>
      </c>
      <c r="C2415" s="17">
        <f>YEAR(SalesDataTable[[#This Row],[Order Date]])</f>
        <v>2026</v>
      </c>
      <c r="D2415" s="19" t="str">
        <f>"Q"&amp;ROUNDUP(MONTH(SalesDataTable[[#This Row],[Order Date]])/3,0)</f>
        <v>Q4</v>
      </c>
      <c r="E2415" s="17">
        <f>MONTH(SalesDataTable[[#This Row],[Order Date]])</f>
        <v>11</v>
      </c>
      <c r="F2415" s="19" t="str">
        <f>TEXT(SalesDataTable[[#This Row],[Order Date]],"MMM")</f>
        <v>Nov</v>
      </c>
      <c r="G2415" s="4" t="s">
        <v>0</v>
      </c>
      <c r="H2415" s="4" t="s">
        <v>1</v>
      </c>
      <c r="I2415" s="4" t="s">
        <v>2</v>
      </c>
      <c r="J2415" s="4" t="s">
        <v>13</v>
      </c>
      <c r="K2415" s="4" t="s">
        <v>14</v>
      </c>
      <c r="L2415" s="4" t="s">
        <v>32</v>
      </c>
      <c r="M2415" s="8">
        <v>1</v>
      </c>
      <c r="N2415" s="5">
        <v>46.82</v>
      </c>
      <c r="O2415" s="6">
        <v>0.2</v>
      </c>
      <c r="P2415" s="5">
        <v>18.27</v>
      </c>
      <c r="Q2415" s="5">
        <f t="shared" si="148"/>
        <v>37.456000000000003</v>
      </c>
      <c r="R2415" s="5">
        <f t="shared" si="149"/>
        <v>18.27</v>
      </c>
      <c r="S2415" s="5">
        <f t="shared" si="150"/>
        <v>19.186000000000003</v>
      </c>
      <c r="T2415" s="7">
        <f t="shared" si="151"/>
        <v>0.51222768047842804</v>
      </c>
    </row>
    <row r="2416" spans="1:20" ht="15.6">
      <c r="A2416" s="2">
        <v>119</v>
      </c>
      <c r="B2416" s="3">
        <v>46348</v>
      </c>
      <c r="C2416" s="17">
        <f>YEAR(SalesDataTable[[#This Row],[Order Date]])</f>
        <v>2026</v>
      </c>
      <c r="D2416" s="19" t="str">
        <f>"Q"&amp;ROUNDUP(MONTH(SalesDataTable[[#This Row],[Order Date]])/3,0)</f>
        <v>Q4</v>
      </c>
      <c r="E2416" s="17">
        <f>MONTH(SalesDataTable[[#This Row],[Order Date]])</f>
        <v>11</v>
      </c>
      <c r="F2416" s="19" t="str">
        <f>TEXT(SalesDataTable[[#This Row],[Order Date]],"MMM")</f>
        <v>Nov</v>
      </c>
      <c r="G2416" s="4" t="s">
        <v>0</v>
      </c>
      <c r="H2416" s="4" t="s">
        <v>36</v>
      </c>
      <c r="I2416" s="4" t="s">
        <v>2</v>
      </c>
      <c r="J2416" s="4" t="s">
        <v>13</v>
      </c>
      <c r="K2416" s="4" t="s">
        <v>34</v>
      </c>
      <c r="L2416" s="4" t="s">
        <v>35</v>
      </c>
      <c r="M2416" s="8">
        <v>1</v>
      </c>
      <c r="N2416" s="5">
        <v>41.16</v>
      </c>
      <c r="O2416" s="6">
        <v>0.1</v>
      </c>
      <c r="P2416" s="5">
        <v>14.82</v>
      </c>
      <c r="Q2416" s="5">
        <f t="shared" si="148"/>
        <v>37.043999999999997</v>
      </c>
      <c r="R2416" s="5">
        <f t="shared" si="149"/>
        <v>14.82</v>
      </c>
      <c r="S2416" s="5">
        <f t="shared" si="150"/>
        <v>22.223999999999997</v>
      </c>
      <c r="T2416" s="7">
        <f t="shared" si="151"/>
        <v>0.59993521218011014</v>
      </c>
    </row>
    <row r="2417" spans="1:20" ht="15.6">
      <c r="A2417" s="2">
        <v>298</v>
      </c>
      <c r="B2417" s="3">
        <v>46348</v>
      </c>
      <c r="C2417" s="17">
        <f>YEAR(SalesDataTable[[#This Row],[Order Date]])</f>
        <v>2026</v>
      </c>
      <c r="D2417" s="19" t="str">
        <f>"Q"&amp;ROUNDUP(MONTH(SalesDataTable[[#This Row],[Order Date]])/3,0)</f>
        <v>Q4</v>
      </c>
      <c r="E2417" s="17">
        <f>MONTH(SalesDataTable[[#This Row],[Order Date]])</f>
        <v>11</v>
      </c>
      <c r="F2417" s="19" t="str">
        <f>TEXT(SalesDataTable[[#This Row],[Order Date]],"MMM")</f>
        <v>Nov</v>
      </c>
      <c r="G2417" s="4" t="s">
        <v>6</v>
      </c>
      <c r="H2417" s="4" t="s">
        <v>43</v>
      </c>
      <c r="I2417" s="4" t="s">
        <v>28</v>
      </c>
      <c r="J2417" s="4" t="s">
        <v>13</v>
      </c>
      <c r="K2417" s="4" t="s">
        <v>23</v>
      </c>
      <c r="L2417" s="4" t="s">
        <v>29</v>
      </c>
      <c r="M2417" s="8">
        <v>1</v>
      </c>
      <c r="N2417" s="5">
        <v>196.08</v>
      </c>
      <c r="O2417" s="6">
        <v>0.1</v>
      </c>
      <c r="P2417" s="5">
        <v>104.19</v>
      </c>
      <c r="Q2417" s="5">
        <f t="shared" si="148"/>
        <v>176.47200000000001</v>
      </c>
      <c r="R2417" s="5">
        <f t="shared" si="149"/>
        <v>104.19</v>
      </c>
      <c r="S2417" s="5">
        <f t="shared" si="150"/>
        <v>72.282000000000011</v>
      </c>
      <c r="T2417" s="7">
        <f t="shared" si="151"/>
        <v>0.40959472324221408</v>
      </c>
    </row>
    <row r="2418" spans="1:20" ht="15.6">
      <c r="A2418" s="2">
        <v>419</v>
      </c>
      <c r="B2418" s="3">
        <v>46348</v>
      </c>
      <c r="C2418" s="17">
        <f>YEAR(SalesDataTable[[#This Row],[Order Date]])</f>
        <v>2026</v>
      </c>
      <c r="D2418" s="19" t="str">
        <f>"Q"&amp;ROUNDUP(MONTH(SalesDataTable[[#This Row],[Order Date]])/3,0)</f>
        <v>Q4</v>
      </c>
      <c r="E2418" s="17">
        <f>MONTH(SalesDataTable[[#This Row],[Order Date]])</f>
        <v>11</v>
      </c>
      <c r="F2418" s="19" t="str">
        <f>TEXT(SalesDataTable[[#This Row],[Order Date]],"MMM")</f>
        <v>Nov</v>
      </c>
      <c r="G2418" s="4" t="s">
        <v>20</v>
      </c>
      <c r="H2418" s="4" t="s">
        <v>33</v>
      </c>
      <c r="I2418" s="4" t="s">
        <v>19</v>
      </c>
      <c r="J2418" s="4" t="s">
        <v>13</v>
      </c>
      <c r="K2418" s="4" t="s">
        <v>23</v>
      </c>
      <c r="L2418" s="4" t="s">
        <v>29</v>
      </c>
      <c r="M2418" s="8">
        <v>1</v>
      </c>
      <c r="N2418" s="5">
        <v>192.62</v>
      </c>
      <c r="O2418" s="6">
        <v>0.1</v>
      </c>
      <c r="P2418" s="5">
        <v>105.97</v>
      </c>
      <c r="Q2418" s="5">
        <f t="shared" si="148"/>
        <v>173.358</v>
      </c>
      <c r="R2418" s="5">
        <f t="shared" si="149"/>
        <v>105.97</v>
      </c>
      <c r="S2418" s="5">
        <f t="shared" si="150"/>
        <v>67.388000000000005</v>
      </c>
      <c r="T2418" s="7">
        <f t="shared" si="151"/>
        <v>0.38872160500236508</v>
      </c>
    </row>
    <row r="2419" spans="1:20" ht="15.6">
      <c r="A2419" s="2">
        <v>1181</v>
      </c>
      <c r="B2419" s="3">
        <v>46348</v>
      </c>
      <c r="C2419" s="17">
        <f>YEAR(SalesDataTable[[#This Row],[Order Date]])</f>
        <v>2026</v>
      </c>
      <c r="D2419" s="19" t="str">
        <f>"Q"&amp;ROUNDUP(MONTH(SalesDataTable[[#This Row],[Order Date]])/3,0)</f>
        <v>Q4</v>
      </c>
      <c r="E2419" s="17">
        <f>MONTH(SalesDataTable[[#This Row],[Order Date]])</f>
        <v>11</v>
      </c>
      <c r="F2419" s="19" t="str">
        <f>TEXT(SalesDataTable[[#This Row],[Order Date]],"MMM")</f>
        <v>Nov</v>
      </c>
      <c r="G2419" s="4" t="s">
        <v>6</v>
      </c>
      <c r="H2419" s="4" t="s">
        <v>43</v>
      </c>
      <c r="I2419" s="4" t="s">
        <v>28</v>
      </c>
      <c r="J2419" s="4" t="s">
        <v>13</v>
      </c>
      <c r="K2419" s="4" t="s">
        <v>4</v>
      </c>
      <c r="L2419" s="4" t="s">
        <v>30</v>
      </c>
      <c r="M2419" s="8">
        <v>2</v>
      </c>
      <c r="N2419" s="5">
        <v>102.87</v>
      </c>
      <c r="O2419" s="6">
        <v>0.05</v>
      </c>
      <c r="P2419" s="5">
        <v>51.69</v>
      </c>
      <c r="Q2419" s="5">
        <f t="shared" si="148"/>
        <v>195.453</v>
      </c>
      <c r="R2419" s="5">
        <f t="shared" si="149"/>
        <v>103.38</v>
      </c>
      <c r="S2419" s="5">
        <f t="shared" si="150"/>
        <v>92.073000000000008</v>
      </c>
      <c r="T2419" s="7">
        <f t="shared" si="151"/>
        <v>0.4710748875688785</v>
      </c>
    </row>
    <row r="2420" spans="1:20" ht="15.6">
      <c r="A2420" s="2">
        <v>1924</v>
      </c>
      <c r="B2420" s="3">
        <v>46348</v>
      </c>
      <c r="C2420" s="17">
        <f>YEAR(SalesDataTable[[#This Row],[Order Date]])</f>
        <v>2026</v>
      </c>
      <c r="D2420" s="19" t="str">
        <f>"Q"&amp;ROUNDUP(MONTH(SalesDataTable[[#This Row],[Order Date]])/3,0)</f>
        <v>Q4</v>
      </c>
      <c r="E2420" s="17">
        <f>MONTH(SalesDataTable[[#This Row],[Order Date]])</f>
        <v>11</v>
      </c>
      <c r="F2420" s="19" t="str">
        <f>TEXT(SalesDataTable[[#This Row],[Order Date]],"MMM")</f>
        <v>Nov</v>
      </c>
      <c r="G2420" s="4" t="s">
        <v>0</v>
      </c>
      <c r="H2420" s="4" t="s">
        <v>50</v>
      </c>
      <c r="I2420" s="4" t="s">
        <v>2</v>
      </c>
      <c r="J2420" s="4" t="s">
        <v>13</v>
      </c>
      <c r="K2420" s="4" t="s">
        <v>4</v>
      </c>
      <c r="L2420" s="4" t="s">
        <v>22</v>
      </c>
      <c r="M2420" s="8">
        <v>3</v>
      </c>
      <c r="N2420" s="5">
        <v>50.99</v>
      </c>
      <c r="O2420" s="6">
        <v>0.2</v>
      </c>
      <c r="P2420" s="5">
        <v>22.53</v>
      </c>
      <c r="Q2420" s="5">
        <f t="shared" si="148"/>
        <v>122.376</v>
      </c>
      <c r="R2420" s="5">
        <f t="shared" si="149"/>
        <v>67.59</v>
      </c>
      <c r="S2420" s="5">
        <f t="shared" si="150"/>
        <v>54.786000000000001</v>
      </c>
      <c r="T2420" s="7">
        <f t="shared" si="151"/>
        <v>0.44768582074916652</v>
      </c>
    </row>
    <row r="2421" spans="1:20" ht="15.6">
      <c r="A2421" s="2">
        <v>3829</v>
      </c>
      <c r="B2421" s="3">
        <v>46348</v>
      </c>
      <c r="C2421" s="17">
        <f>YEAR(SalesDataTable[[#This Row],[Order Date]])</f>
        <v>2026</v>
      </c>
      <c r="D2421" s="19" t="str">
        <f>"Q"&amp;ROUNDUP(MONTH(SalesDataTable[[#This Row],[Order Date]])/3,0)</f>
        <v>Q4</v>
      </c>
      <c r="E2421" s="17">
        <f>MONTH(SalesDataTable[[#This Row],[Order Date]])</f>
        <v>11</v>
      </c>
      <c r="F2421" s="19" t="str">
        <f>TEXT(SalesDataTable[[#This Row],[Order Date]],"MMM")</f>
        <v>Nov</v>
      </c>
      <c r="G2421" s="4" t="s">
        <v>6</v>
      </c>
      <c r="H2421" s="4" t="s">
        <v>43</v>
      </c>
      <c r="I2421" s="4" t="s">
        <v>19</v>
      </c>
      <c r="J2421" s="4" t="s">
        <v>13</v>
      </c>
      <c r="K2421" s="4" t="s">
        <v>4</v>
      </c>
      <c r="L2421" s="4" t="s">
        <v>26</v>
      </c>
      <c r="M2421" s="8">
        <v>1</v>
      </c>
      <c r="N2421" s="5">
        <v>39.94</v>
      </c>
      <c r="O2421" s="6">
        <v>0.1</v>
      </c>
      <c r="P2421" s="5">
        <v>16.89</v>
      </c>
      <c r="Q2421" s="5">
        <f t="shared" si="148"/>
        <v>35.945999999999998</v>
      </c>
      <c r="R2421" s="5">
        <f t="shared" si="149"/>
        <v>16.89</v>
      </c>
      <c r="S2421" s="5">
        <f t="shared" si="150"/>
        <v>19.055999999999997</v>
      </c>
      <c r="T2421" s="7">
        <f t="shared" si="151"/>
        <v>0.53012852612251704</v>
      </c>
    </row>
    <row r="2422" spans="1:20" ht="15.6">
      <c r="A2422" s="2">
        <v>5065</v>
      </c>
      <c r="B2422" s="3">
        <v>46348</v>
      </c>
      <c r="C2422" s="17">
        <f>YEAR(SalesDataTable[[#This Row],[Order Date]])</f>
        <v>2026</v>
      </c>
      <c r="D2422" s="19" t="str">
        <f>"Q"&amp;ROUNDUP(MONTH(SalesDataTable[[#This Row],[Order Date]])/3,0)</f>
        <v>Q4</v>
      </c>
      <c r="E2422" s="17">
        <f>MONTH(SalesDataTable[[#This Row],[Order Date]])</f>
        <v>11</v>
      </c>
      <c r="F2422" s="19" t="str">
        <f>TEXT(SalesDataTable[[#This Row],[Order Date]],"MMM")</f>
        <v>Nov</v>
      </c>
      <c r="G2422" s="4" t="s">
        <v>20</v>
      </c>
      <c r="H2422" s="4" t="s">
        <v>33</v>
      </c>
      <c r="I2422" s="4" t="s">
        <v>2</v>
      </c>
      <c r="J2422" s="4" t="s">
        <v>13</v>
      </c>
      <c r="K2422" s="4" t="s">
        <v>14</v>
      </c>
      <c r="L2422" s="4" t="s">
        <v>48</v>
      </c>
      <c r="M2422" s="8">
        <v>2</v>
      </c>
      <c r="N2422" s="5">
        <v>166.15</v>
      </c>
      <c r="O2422" s="6">
        <v>0</v>
      </c>
      <c r="P2422" s="5">
        <v>86.42</v>
      </c>
      <c r="Q2422" s="5">
        <f t="shared" si="148"/>
        <v>332.3</v>
      </c>
      <c r="R2422" s="5">
        <f t="shared" si="149"/>
        <v>172.84</v>
      </c>
      <c r="S2422" s="5">
        <f t="shared" si="150"/>
        <v>159.46</v>
      </c>
      <c r="T2422" s="7">
        <f t="shared" si="151"/>
        <v>0.47986758952753539</v>
      </c>
    </row>
    <row r="2423" spans="1:20" ht="15.6">
      <c r="A2423" s="2">
        <v>5146</v>
      </c>
      <c r="B2423" s="3">
        <v>46348</v>
      </c>
      <c r="C2423" s="17">
        <f>YEAR(SalesDataTable[[#This Row],[Order Date]])</f>
        <v>2026</v>
      </c>
      <c r="D2423" s="19" t="str">
        <f>"Q"&amp;ROUNDUP(MONTH(SalesDataTable[[#This Row],[Order Date]])/3,0)</f>
        <v>Q4</v>
      </c>
      <c r="E2423" s="17">
        <f>MONTH(SalesDataTable[[#This Row],[Order Date]])</f>
        <v>11</v>
      </c>
      <c r="F2423" s="19" t="str">
        <f>TEXT(SalesDataTable[[#This Row],[Order Date]],"MMM")</f>
        <v>Nov</v>
      </c>
      <c r="G2423" s="4" t="s">
        <v>6</v>
      </c>
      <c r="H2423" s="4" t="s">
        <v>27</v>
      </c>
      <c r="I2423" s="4" t="s">
        <v>2</v>
      </c>
      <c r="J2423" s="4" t="s">
        <v>13</v>
      </c>
      <c r="K2423" s="4" t="s">
        <v>34</v>
      </c>
      <c r="L2423" s="4" t="s">
        <v>42</v>
      </c>
      <c r="M2423" s="8">
        <v>1</v>
      </c>
      <c r="N2423" s="5">
        <v>35.79</v>
      </c>
      <c r="O2423" s="6">
        <v>0.1</v>
      </c>
      <c r="P2423" s="5">
        <v>14.17</v>
      </c>
      <c r="Q2423" s="5">
        <f t="shared" si="148"/>
        <v>32.210999999999999</v>
      </c>
      <c r="R2423" s="5">
        <f t="shared" si="149"/>
        <v>14.17</v>
      </c>
      <c r="S2423" s="5">
        <f t="shared" si="150"/>
        <v>18.040999999999997</v>
      </c>
      <c r="T2423" s="7">
        <f t="shared" si="151"/>
        <v>0.56008816863804278</v>
      </c>
    </row>
    <row r="2424" spans="1:20" ht="15.6">
      <c r="A2424" s="2">
        <v>320</v>
      </c>
      <c r="B2424" s="3">
        <v>46349</v>
      </c>
      <c r="C2424" s="17">
        <f>YEAR(SalesDataTable[[#This Row],[Order Date]])</f>
        <v>2026</v>
      </c>
      <c r="D2424" s="19" t="str">
        <f>"Q"&amp;ROUNDUP(MONTH(SalesDataTable[[#This Row],[Order Date]])/3,0)</f>
        <v>Q4</v>
      </c>
      <c r="E2424" s="17">
        <f>MONTH(SalesDataTable[[#This Row],[Order Date]])</f>
        <v>11</v>
      </c>
      <c r="F2424" s="19" t="str">
        <f>TEXT(SalesDataTable[[#This Row],[Order Date]],"MMM")</f>
        <v>Nov</v>
      </c>
      <c r="G2424" s="4" t="s">
        <v>11</v>
      </c>
      <c r="H2424" s="4" t="s">
        <v>12</v>
      </c>
      <c r="I2424" s="4" t="s">
        <v>2</v>
      </c>
      <c r="J2424" s="4" t="s">
        <v>13</v>
      </c>
      <c r="K2424" s="4" t="s">
        <v>23</v>
      </c>
      <c r="L2424" s="4" t="s">
        <v>29</v>
      </c>
      <c r="M2424" s="8">
        <v>5</v>
      </c>
      <c r="N2424" s="5">
        <v>196.53</v>
      </c>
      <c r="O2424" s="6">
        <v>0.15</v>
      </c>
      <c r="P2424" s="5">
        <v>105.01</v>
      </c>
      <c r="Q2424" s="5">
        <f t="shared" si="148"/>
        <v>835.25249999999994</v>
      </c>
      <c r="R2424" s="5">
        <f t="shared" si="149"/>
        <v>525.05000000000007</v>
      </c>
      <c r="S2424" s="5">
        <f t="shared" si="150"/>
        <v>310.20249999999987</v>
      </c>
      <c r="T2424" s="7">
        <f t="shared" si="151"/>
        <v>0.37138769414039452</v>
      </c>
    </row>
    <row r="2425" spans="1:20" ht="15.6">
      <c r="A2425" s="2">
        <v>1250</v>
      </c>
      <c r="B2425" s="3">
        <v>46349</v>
      </c>
      <c r="C2425" s="17">
        <f>YEAR(SalesDataTable[[#This Row],[Order Date]])</f>
        <v>2026</v>
      </c>
      <c r="D2425" s="19" t="str">
        <f>"Q"&amp;ROUNDUP(MONTH(SalesDataTable[[#This Row],[Order Date]])/3,0)</f>
        <v>Q4</v>
      </c>
      <c r="E2425" s="17">
        <f>MONTH(SalesDataTable[[#This Row],[Order Date]])</f>
        <v>11</v>
      </c>
      <c r="F2425" s="19" t="str">
        <f>TEXT(SalesDataTable[[#This Row],[Order Date]],"MMM")</f>
        <v>Nov</v>
      </c>
      <c r="G2425" s="4" t="s">
        <v>6</v>
      </c>
      <c r="H2425" s="4" t="s">
        <v>43</v>
      </c>
      <c r="I2425" s="4" t="s">
        <v>2</v>
      </c>
      <c r="J2425" s="4" t="s">
        <v>13</v>
      </c>
      <c r="K2425" s="4" t="s">
        <v>14</v>
      </c>
      <c r="L2425" s="4" t="s">
        <v>15</v>
      </c>
      <c r="M2425" s="8">
        <v>6</v>
      </c>
      <c r="N2425" s="5">
        <v>36.35</v>
      </c>
      <c r="O2425" s="6">
        <v>0</v>
      </c>
      <c r="P2425" s="5">
        <v>13.24</v>
      </c>
      <c r="Q2425" s="5">
        <f t="shared" si="148"/>
        <v>218.10000000000002</v>
      </c>
      <c r="R2425" s="5">
        <f t="shared" si="149"/>
        <v>79.44</v>
      </c>
      <c r="S2425" s="5">
        <f t="shared" si="150"/>
        <v>138.66000000000003</v>
      </c>
      <c r="T2425" s="7">
        <f t="shared" si="151"/>
        <v>0.63576341127922975</v>
      </c>
    </row>
    <row r="2426" spans="1:20" ht="15.6">
      <c r="A2426" s="2">
        <v>2584</v>
      </c>
      <c r="B2426" s="3">
        <v>46349</v>
      </c>
      <c r="C2426" s="17">
        <f>YEAR(SalesDataTable[[#This Row],[Order Date]])</f>
        <v>2026</v>
      </c>
      <c r="D2426" s="19" t="str">
        <f>"Q"&amp;ROUNDUP(MONTH(SalesDataTable[[#This Row],[Order Date]])/3,0)</f>
        <v>Q4</v>
      </c>
      <c r="E2426" s="17">
        <f>MONTH(SalesDataTable[[#This Row],[Order Date]])</f>
        <v>11</v>
      </c>
      <c r="F2426" s="19" t="str">
        <f>TEXT(SalesDataTable[[#This Row],[Order Date]],"MMM")</f>
        <v>Nov</v>
      </c>
      <c r="G2426" s="4" t="s">
        <v>6</v>
      </c>
      <c r="H2426" s="4" t="s">
        <v>27</v>
      </c>
      <c r="I2426" s="4" t="s">
        <v>8</v>
      </c>
      <c r="J2426" s="4" t="s">
        <v>3</v>
      </c>
      <c r="K2426" s="4" t="s">
        <v>23</v>
      </c>
      <c r="L2426" s="4" t="s">
        <v>29</v>
      </c>
      <c r="M2426" s="8">
        <v>15</v>
      </c>
      <c r="N2426" s="5">
        <v>192.23</v>
      </c>
      <c r="O2426" s="6">
        <v>0.15</v>
      </c>
      <c r="P2426" s="5">
        <v>106.34</v>
      </c>
      <c r="Q2426" s="5">
        <f t="shared" si="148"/>
        <v>2450.9324999999999</v>
      </c>
      <c r="R2426" s="5">
        <f t="shared" si="149"/>
        <v>1595.1000000000001</v>
      </c>
      <c r="S2426" s="5">
        <f t="shared" si="150"/>
        <v>855.83249999999975</v>
      </c>
      <c r="T2426" s="7">
        <f t="shared" si="151"/>
        <v>0.34918648310387979</v>
      </c>
    </row>
    <row r="2427" spans="1:20" ht="15.6">
      <c r="A2427" s="2">
        <v>2717</v>
      </c>
      <c r="B2427" s="3">
        <v>46349</v>
      </c>
      <c r="C2427" s="17">
        <f>YEAR(SalesDataTable[[#This Row],[Order Date]])</f>
        <v>2026</v>
      </c>
      <c r="D2427" s="19" t="str">
        <f>"Q"&amp;ROUNDUP(MONTH(SalesDataTable[[#This Row],[Order Date]])/3,0)</f>
        <v>Q4</v>
      </c>
      <c r="E2427" s="17">
        <f>MONTH(SalesDataTable[[#This Row],[Order Date]])</f>
        <v>11</v>
      </c>
      <c r="F2427" s="19" t="str">
        <f>TEXT(SalesDataTable[[#This Row],[Order Date]],"MMM")</f>
        <v>Nov</v>
      </c>
      <c r="G2427" s="4" t="s">
        <v>6</v>
      </c>
      <c r="H2427" s="4" t="s">
        <v>43</v>
      </c>
      <c r="I2427" s="4" t="s">
        <v>2</v>
      </c>
      <c r="J2427" s="4" t="s">
        <v>13</v>
      </c>
      <c r="K2427" s="4" t="s">
        <v>14</v>
      </c>
      <c r="L2427" s="4" t="s">
        <v>48</v>
      </c>
      <c r="M2427" s="8">
        <v>2</v>
      </c>
      <c r="N2427" s="5">
        <v>167.9</v>
      </c>
      <c r="O2427" s="6">
        <v>0.15</v>
      </c>
      <c r="P2427" s="5">
        <v>89.55</v>
      </c>
      <c r="Q2427" s="5">
        <f t="shared" si="148"/>
        <v>285.43</v>
      </c>
      <c r="R2427" s="5">
        <f t="shared" si="149"/>
        <v>179.1</v>
      </c>
      <c r="S2427" s="5">
        <f t="shared" si="150"/>
        <v>106.33000000000001</v>
      </c>
      <c r="T2427" s="7">
        <f t="shared" si="151"/>
        <v>0.37252566303471957</v>
      </c>
    </row>
    <row r="2428" spans="1:20" ht="15.6">
      <c r="A2428" s="2">
        <v>2737</v>
      </c>
      <c r="B2428" s="3">
        <v>46349</v>
      </c>
      <c r="C2428" s="17">
        <f>YEAR(SalesDataTable[[#This Row],[Order Date]])</f>
        <v>2026</v>
      </c>
      <c r="D2428" s="19" t="str">
        <f>"Q"&amp;ROUNDUP(MONTH(SalesDataTable[[#This Row],[Order Date]])/3,0)</f>
        <v>Q4</v>
      </c>
      <c r="E2428" s="17">
        <f>MONTH(SalesDataTable[[#This Row],[Order Date]])</f>
        <v>11</v>
      </c>
      <c r="F2428" s="19" t="str">
        <f>TEXT(SalesDataTable[[#This Row],[Order Date]],"MMM")</f>
        <v>Nov</v>
      </c>
      <c r="G2428" s="4" t="s">
        <v>6</v>
      </c>
      <c r="H2428" s="4" t="s">
        <v>27</v>
      </c>
      <c r="I2428" s="4" t="s">
        <v>2</v>
      </c>
      <c r="J2428" s="4" t="s">
        <v>16</v>
      </c>
      <c r="K2428" s="4" t="s">
        <v>23</v>
      </c>
      <c r="L2428" s="4" t="s">
        <v>40</v>
      </c>
      <c r="M2428" s="8">
        <v>2</v>
      </c>
      <c r="N2428" s="5">
        <v>80.709999999999994</v>
      </c>
      <c r="O2428" s="6">
        <v>0.1</v>
      </c>
      <c r="P2428" s="5">
        <v>39.33</v>
      </c>
      <c r="Q2428" s="5">
        <f t="shared" si="148"/>
        <v>145.27799999999999</v>
      </c>
      <c r="R2428" s="5">
        <f t="shared" si="149"/>
        <v>78.66</v>
      </c>
      <c r="S2428" s="5">
        <f t="shared" si="150"/>
        <v>66.617999999999995</v>
      </c>
      <c r="T2428" s="7">
        <f t="shared" si="151"/>
        <v>0.45855532152149669</v>
      </c>
    </row>
    <row r="2429" spans="1:20" ht="15.6">
      <c r="A2429" s="2">
        <v>3021</v>
      </c>
      <c r="B2429" s="3">
        <v>46349</v>
      </c>
      <c r="C2429" s="17">
        <f>YEAR(SalesDataTable[[#This Row],[Order Date]])</f>
        <v>2026</v>
      </c>
      <c r="D2429" s="19" t="str">
        <f>"Q"&amp;ROUNDUP(MONTH(SalesDataTable[[#This Row],[Order Date]])/3,0)</f>
        <v>Q4</v>
      </c>
      <c r="E2429" s="17">
        <f>MONTH(SalesDataTable[[#This Row],[Order Date]])</f>
        <v>11</v>
      </c>
      <c r="F2429" s="19" t="str">
        <f>TEXT(SalesDataTable[[#This Row],[Order Date]],"MMM")</f>
        <v>Nov</v>
      </c>
      <c r="G2429" s="4" t="s">
        <v>0</v>
      </c>
      <c r="H2429" s="4" t="s">
        <v>50</v>
      </c>
      <c r="I2429" s="4" t="s">
        <v>2</v>
      </c>
      <c r="J2429" s="4" t="s">
        <v>16</v>
      </c>
      <c r="K2429" s="4" t="s">
        <v>9</v>
      </c>
      <c r="L2429" s="4" t="s">
        <v>46</v>
      </c>
      <c r="M2429" s="8">
        <v>1</v>
      </c>
      <c r="N2429" s="5">
        <v>71.66</v>
      </c>
      <c r="O2429" s="6">
        <v>0.2</v>
      </c>
      <c r="P2429" s="5">
        <v>31.83</v>
      </c>
      <c r="Q2429" s="5">
        <f t="shared" si="148"/>
        <v>57.328000000000003</v>
      </c>
      <c r="R2429" s="5">
        <f t="shared" si="149"/>
        <v>31.83</v>
      </c>
      <c r="S2429" s="5">
        <f t="shared" si="150"/>
        <v>25.498000000000005</v>
      </c>
      <c r="T2429" s="7">
        <f t="shared" si="151"/>
        <v>0.44477393245883345</v>
      </c>
    </row>
    <row r="2430" spans="1:20" ht="15.6">
      <c r="A2430" s="2">
        <v>5199</v>
      </c>
      <c r="B2430" s="3">
        <v>46349</v>
      </c>
      <c r="C2430" s="17">
        <f>YEAR(SalesDataTable[[#This Row],[Order Date]])</f>
        <v>2026</v>
      </c>
      <c r="D2430" s="19" t="str">
        <f>"Q"&amp;ROUNDUP(MONTH(SalesDataTable[[#This Row],[Order Date]])/3,0)</f>
        <v>Q4</v>
      </c>
      <c r="E2430" s="17">
        <f>MONTH(SalesDataTable[[#This Row],[Order Date]])</f>
        <v>11</v>
      </c>
      <c r="F2430" s="19" t="str">
        <f>TEXT(SalesDataTable[[#This Row],[Order Date]],"MMM")</f>
        <v>Nov</v>
      </c>
      <c r="G2430" s="4" t="s">
        <v>11</v>
      </c>
      <c r="H2430" s="4" t="s">
        <v>18</v>
      </c>
      <c r="I2430" s="4" t="s">
        <v>2</v>
      </c>
      <c r="J2430" s="4" t="s">
        <v>3</v>
      </c>
      <c r="K2430" s="4" t="s">
        <v>23</v>
      </c>
      <c r="L2430" s="4" t="s">
        <v>51</v>
      </c>
      <c r="M2430" s="8">
        <v>5</v>
      </c>
      <c r="N2430" s="5">
        <v>125.23</v>
      </c>
      <c r="O2430" s="6">
        <v>0.05</v>
      </c>
      <c r="P2430" s="5">
        <v>59.84</v>
      </c>
      <c r="Q2430" s="5">
        <f t="shared" si="148"/>
        <v>594.84249999999997</v>
      </c>
      <c r="R2430" s="5">
        <f t="shared" si="149"/>
        <v>299.20000000000005</v>
      </c>
      <c r="S2430" s="5">
        <f t="shared" si="150"/>
        <v>295.64249999999993</v>
      </c>
      <c r="T2430" s="7">
        <f t="shared" si="151"/>
        <v>0.49700971265503041</v>
      </c>
    </row>
    <row r="2431" spans="1:20" ht="15.6">
      <c r="A2431" s="2">
        <v>1202</v>
      </c>
      <c r="B2431" s="3">
        <v>46350</v>
      </c>
      <c r="C2431" s="17">
        <f>YEAR(SalesDataTable[[#This Row],[Order Date]])</f>
        <v>2026</v>
      </c>
      <c r="D2431" s="19" t="str">
        <f>"Q"&amp;ROUNDUP(MONTH(SalesDataTable[[#This Row],[Order Date]])/3,0)</f>
        <v>Q4</v>
      </c>
      <c r="E2431" s="17">
        <f>MONTH(SalesDataTable[[#This Row],[Order Date]])</f>
        <v>11</v>
      </c>
      <c r="F2431" s="19" t="str">
        <f>TEXT(SalesDataTable[[#This Row],[Order Date]],"MMM")</f>
        <v>Nov</v>
      </c>
      <c r="G2431" s="4" t="s">
        <v>0</v>
      </c>
      <c r="H2431" s="4" t="s">
        <v>50</v>
      </c>
      <c r="I2431" s="4" t="s">
        <v>28</v>
      </c>
      <c r="J2431" s="4" t="s">
        <v>3</v>
      </c>
      <c r="K2431" s="4" t="s">
        <v>9</v>
      </c>
      <c r="L2431" s="4" t="s">
        <v>10</v>
      </c>
      <c r="M2431" s="8">
        <v>2</v>
      </c>
      <c r="N2431" s="5">
        <v>91.33</v>
      </c>
      <c r="O2431" s="6">
        <v>0.15</v>
      </c>
      <c r="P2431" s="5">
        <v>45.45</v>
      </c>
      <c r="Q2431" s="5">
        <f t="shared" si="148"/>
        <v>155.261</v>
      </c>
      <c r="R2431" s="5">
        <f t="shared" si="149"/>
        <v>90.9</v>
      </c>
      <c r="S2431" s="5">
        <f t="shared" si="150"/>
        <v>64.36099999999999</v>
      </c>
      <c r="T2431" s="7">
        <f t="shared" si="151"/>
        <v>0.41453423589954974</v>
      </c>
    </row>
    <row r="2432" spans="1:20" ht="15.6">
      <c r="A2432" s="2">
        <v>1365</v>
      </c>
      <c r="B2432" s="3">
        <v>46350</v>
      </c>
      <c r="C2432" s="17">
        <f>YEAR(SalesDataTable[[#This Row],[Order Date]])</f>
        <v>2026</v>
      </c>
      <c r="D2432" s="19" t="str">
        <f>"Q"&amp;ROUNDUP(MONTH(SalesDataTable[[#This Row],[Order Date]])/3,0)</f>
        <v>Q4</v>
      </c>
      <c r="E2432" s="17">
        <f>MONTH(SalesDataTable[[#This Row],[Order Date]])</f>
        <v>11</v>
      </c>
      <c r="F2432" s="19" t="str">
        <f>TEXT(SalesDataTable[[#This Row],[Order Date]],"MMM")</f>
        <v>Nov</v>
      </c>
      <c r="G2432" s="4" t="s">
        <v>0</v>
      </c>
      <c r="H2432" s="4" t="s">
        <v>1</v>
      </c>
      <c r="I2432" s="4" t="s">
        <v>28</v>
      </c>
      <c r="J2432" s="4" t="s">
        <v>13</v>
      </c>
      <c r="K2432" s="4" t="s">
        <v>9</v>
      </c>
      <c r="L2432" s="4" t="s">
        <v>37</v>
      </c>
      <c r="M2432" s="8">
        <v>4</v>
      </c>
      <c r="N2432" s="5">
        <v>155.91</v>
      </c>
      <c r="O2432" s="6">
        <v>0</v>
      </c>
      <c r="P2432" s="5">
        <v>79.91</v>
      </c>
      <c r="Q2432" s="5">
        <f t="shared" si="148"/>
        <v>623.64</v>
      </c>
      <c r="R2432" s="5">
        <f t="shared" si="149"/>
        <v>319.64</v>
      </c>
      <c r="S2432" s="5">
        <f t="shared" si="150"/>
        <v>304</v>
      </c>
      <c r="T2432" s="7">
        <f t="shared" si="151"/>
        <v>0.48746071451478418</v>
      </c>
    </row>
    <row r="2433" spans="1:20" ht="15.6">
      <c r="A2433" s="2">
        <v>2575</v>
      </c>
      <c r="B2433" s="3">
        <v>46350</v>
      </c>
      <c r="C2433" s="17">
        <f>YEAR(SalesDataTable[[#This Row],[Order Date]])</f>
        <v>2026</v>
      </c>
      <c r="D2433" s="19" t="str">
        <f>"Q"&amp;ROUNDUP(MONTH(SalesDataTable[[#This Row],[Order Date]])/3,0)</f>
        <v>Q4</v>
      </c>
      <c r="E2433" s="17">
        <f>MONTH(SalesDataTable[[#This Row],[Order Date]])</f>
        <v>11</v>
      </c>
      <c r="F2433" s="19" t="str">
        <f>TEXT(SalesDataTable[[#This Row],[Order Date]],"MMM")</f>
        <v>Nov</v>
      </c>
      <c r="G2433" s="4" t="s">
        <v>11</v>
      </c>
      <c r="H2433" s="4" t="s">
        <v>39</v>
      </c>
      <c r="I2433" s="4" t="s">
        <v>19</v>
      </c>
      <c r="J2433" s="4" t="s">
        <v>3</v>
      </c>
      <c r="K2433" s="4" t="s">
        <v>34</v>
      </c>
      <c r="L2433" s="4" t="s">
        <v>35</v>
      </c>
      <c r="M2433" s="8">
        <v>1</v>
      </c>
      <c r="N2433" s="5">
        <v>39.42</v>
      </c>
      <c r="O2433" s="6">
        <v>0</v>
      </c>
      <c r="P2433" s="5">
        <v>14.63</v>
      </c>
      <c r="Q2433" s="5">
        <f t="shared" si="148"/>
        <v>39.42</v>
      </c>
      <c r="R2433" s="5">
        <f t="shared" si="149"/>
        <v>14.63</v>
      </c>
      <c r="S2433" s="5">
        <f t="shared" si="150"/>
        <v>24.79</v>
      </c>
      <c r="T2433" s="7">
        <f t="shared" si="151"/>
        <v>0.62886859462201927</v>
      </c>
    </row>
    <row r="2434" spans="1:20" ht="15.6">
      <c r="A2434" s="2">
        <v>2673</v>
      </c>
      <c r="B2434" s="3">
        <v>46350</v>
      </c>
      <c r="C2434" s="17">
        <f>YEAR(SalesDataTable[[#This Row],[Order Date]])</f>
        <v>2026</v>
      </c>
      <c r="D2434" s="19" t="str">
        <f>"Q"&amp;ROUNDUP(MONTH(SalesDataTable[[#This Row],[Order Date]])/3,0)</f>
        <v>Q4</v>
      </c>
      <c r="E2434" s="17">
        <f>MONTH(SalesDataTable[[#This Row],[Order Date]])</f>
        <v>11</v>
      </c>
      <c r="F2434" s="19" t="str">
        <f>TEXT(SalesDataTable[[#This Row],[Order Date]],"MMM")</f>
        <v>Nov</v>
      </c>
      <c r="G2434" s="4" t="s">
        <v>11</v>
      </c>
      <c r="H2434" s="4" t="s">
        <v>12</v>
      </c>
      <c r="I2434" s="4" t="s">
        <v>2</v>
      </c>
      <c r="J2434" s="4" t="s">
        <v>3</v>
      </c>
      <c r="K2434" s="4" t="s">
        <v>4</v>
      </c>
      <c r="L2434" s="4" t="s">
        <v>22</v>
      </c>
      <c r="M2434" s="8">
        <v>2</v>
      </c>
      <c r="N2434" s="5">
        <v>51.56</v>
      </c>
      <c r="O2434" s="6">
        <v>0.05</v>
      </c>
      <c r="P2434" s="5">
        <v>22.7</v>
      </c>
      <c r="Q2434" s="5">
        <f t="shared" ref="Q2434:Q2497" si="152">M2434*N2434*(1-O2434)</f>
        <v>97.963999999999999</v>
      </c>
      <c r="R2434" s="5">
        <f t="shared" ref="R2434:R2497" si="153">M2434*P2434</f>
        <v>45.4</v>
      </c>
      <c r="S2434" s="5">
        <f t="shared" ref="S2434:S2497" si="154">Q2434-R2434</f>
        <v>52.564</v>
      </c>
      <c r="T2434" s="7">
        <f t="shared" ref="T2434:T2497" si="155">IFERROR(S2434/Q2434,0)</f>
        <v>0.5365644522477645</v>
      </c>
    </row>
    <row r="2435" spans="1:20" ht="15.6">
      <c r="A2435" s="2">
        <v>4145</v>
      </c>
      <c r="B2435" s="3">
        <v>46350</v>
      </c>
      <c r="C2435" s="17">
        <f>YEAR(SalesDataTable[[#This Row],[Order Date]])</f>
        <v>2026</v>
      </c>
      <c r="D2435" s="19" t="str">
        <f>"Q"&amp;ROUNDUP(MONTH(SalesDataTable[[#This Row],[Order Date]])/3,0)</f>
        <v>Q4</v>
      </c>
      <c r="E2435" s="17">
        <f>MONTH(SalesDataTable[[#This Row],[Order Date]])</f>
        <v>11</v>
      </c>
      <c r="F2435" s="19" t="str">
        <f>TEXT(SalesDataTable[[#This Row],[Order Date]],"MMM")</f>
        <v>Nov</v>
      </c>
      <c r="G2435" s="4" t="s">
        <v>0</v>
      </c>
      <c r="H2435" s="4" t="s">
        <v>1</v>
      </c>
      <c r="I2435" s="4" t="s">
        <v>2</v>
      </c>
      <c r="J2435" s="4" t="s">
        <v>3</v>
      </c>
      <c r="K2435" s="4" t="s">
        <v>23</v>
      </c>
      <c r="L2435" s="4" t="s">
        <v>51</v>
      </c>
      <c r="M2435" s="8">
        <v>1</v>
      </c>
      <c r="N2435" s="5">
        <v>120.49</v>
      </c>
      <c r="O2435" s="6">
        <v>0.15</v>
      </c>
      <c r="P2435" s="5">
        <v>61.22</v>
      </c>
      <c r="Q2435" s="5">
        <f t="shared" si="152"/>
        <v>102.4165</v>
      </c>
      <c r="R2435" s="5">
        <f t="shared" si="153"/>
        <v>61.22</v>
      </c>
      <c r="S2435" s="5">
        <f t="shared" si="154"/>
        <v>41.1965</v>
      </c>
      <c r="T2435" s="7">
        <f t="shared" si="155"/>
        <v>0.40224475548373556</v>
      </c>
    </row>
    <row r="2436" spans="1:20" ht="15.6">
      <c r="A2436" s="2">
        <v>4610</v>
      </c>
      <c r="B2436" s="3">
        <v>46350</v>
      </c>
      <c r="C2436" s="17">
        <f>YEAR(SalesDataTable[[#This Row],[Order Date]])</f>
        <v>2026</v>
      </c>
      <c r="D2436" s="19" t="str">
        <f>"Q"&amp;ROUNDUP(MONTH(SalesDataTable[[#This Row],[Order Date]])/3,0)</f>
        <v>Q4</v>
      </c>
      <c r="E2436" s="17">
        <f>MONTH(SalesDataTable[[#This Row],[Order Date]])</f>
        <v>11</v>
      </c>
      <c r="F2436" s="19" t="str">
        <f>TEXT(SalesDataTable[[#This Row],[Order Date]],"MMM")</f>
        <v>Nov</v>
      </c>
      <c r="G2436" s="4" t="s">
        <v>11</v>
      </c>
      <c r="H2436" s="4" t="s">
        <v>52</v>
      </c>
      <c r="I2436" s="4" t="s">
        <v>19</v>
      </c>
      <c r="J2436" s="4" t="s">
        <v>3</v>
      </c>
      <c r="K2436" s="4" t="s">
        <v>9</v>
      </c>
      <c r="L2436" s="4" t="s">
        <v>37</v>
      </c>
      <c r="M2436" s="8">
        <v>2</v>
      </c>
      <c r="N2436" s="5">
        <v>153.96</v>
      </c>
      <c r="O2436" s="6">
        <v>0</v>
      </c>
      <c r="P2436" s="5">
        <v>79.33</v>
      </c>
      <c r="Q2436" s="5">
        <f t="shared" si="152"/>
        <v>307.92</v>
      </c>
      <c r="R2436" s="5">
        <f t="shared" si="153"/>
        <v>158.66</v>
      </c>
      <c r="S2436" s="5">
        <f t="shared" si="154"/>
        <v>149.26000000000002</v>
      </c>
      <c r="T2436" s="7">
        <f t="shared" si="155"/>
        <v>0.48473629514159527</v>
      </c>
    </row>
    <row r="2437" spans="1:20" ht="15.6">
      <c r="A2437" s="2">
        <v>4721</v>
      </c>
      <c r="B2437" s="3">
        <v>46350</v>
      </c>
      <c r="C2437" s="17">
        <f>YEAR(SalesDataTable[[#This Row],[Order Date]])</f>
        <v>2026</v>
      </c>
      <c r="D2437" s="19" t="str">
        <f>"Q"&amp;ROUNDUP(MONTH(SalesDataTable[[#This Row],[Order Date]])/3,0)</f>
        <v>Q4</v>
      </c>
      <c r="E2437" s="17">
        <f>MONTH(SalesDataTable[[#This Row],[Order Date]])</f>
        <v>11</v>
      </c>
      <c r="F2437" s="19" t="str">
        <f>TEXT(SalesDataTable[[#This Row],[Order Date]],"MMM")</f>
        <v>Nov</v>
      </c>
      <c r="G2437" s="4" t="s">
        <v>11</v>
      </c>
      <c r="H2437" s="4" t="s">
        <v>52</v>
      </c>
      <c r="I2437" s="4" t="s">
        <v>19</v>
      </c>
      <c r="J2437" s="4" t="s">
        <v>13</v>
      </c>
      <c r="K2437" s="4" t="s">
        <v>4</v>
      </c>
      <c r="L2437" s="4" t="s">
        <v>26</v>
      </c>
      <c r="M2437" s="8">
        <v>1</v>
      </c>
      <c r="N2437" s="5">
        <v>39.85</v>
      </c>
      <c r="O2437" s="6">
        <v>0</v>
      </c>
      <c r="P2437" s="5">
        <v>16.3</v>
      </c>
      <c r="Q2437" s="5">
        <f t="shared" si="152"/>
        <v>39.85</v>
      </c>
      <c r="R2437" s="5">
        <f t="shared" si="153"/>
        <v>16.3</v>
      </c>
      <c r="S2437" s="5">
        <f t="shared" si="154"/>
        <v>23.55</v>
      </c>
      <c r="T2437" s="7">
        <f t="shared" si="155"/>
        <v>0.59096612296110418</v>
      </c>
    </row>
    <row r="2438" spans="1:20" ht="15.6">
      <c r="A2438" s="2">
        <v>324</v>
      </c>
      <c r="B2438" s="3">
        <v>46351</v>
      </c>
      <c r="C2438" s="17">
        <f>YEAR(SalesDataTable[[#This Row],[Order Date]])</f>
        <v>2026</v>
      </c>
      <c r="D2438" s="19" t="str">
        <f>"Q"&amp;ROUNDUP(MONTH(SalesDataTable[[#This Row],[Order Date]])/3,0)</f>
        <v>Q4</v>
      </c>
      <c r="E2438" s="17">
        <f>MONTH(SalesDataTable[[#This Row],[Order Date]])</f>
        <v>11</v>
      </c>
      <c r="F2438" s="19" t="str">
        <f>TEXT(SalesDataTable[[#This Row],[Order Date]],"MMM")</f>
        <v>Nov</v>
      </c>
      <c r="G2438" s="4" t="s">
        <v>20</v>
      </c>
      <c r="H2438" s="4" t="s">
        <v>47</v>
      </c>
      <c r="I2438" s="4" t="s">
        <v>28</v>
      </c>
      <c r="J2438" s="4" t="s">
        <v>3</v>
      </c>
      <c r="K2438" s="4" t="s">
        <v>4</v>
      </c>
      <c r="L2438" s="4" t="s">
        <v>30</v>
      </c>
      <c r="M2438" s="8">
        <v>2</v>
      </c>
      <c r="N2438" s="5">
        <v>103.88</v>
      </c>
      <c r="O2438" s="6">
        <v>0.15</v>
      </c>
      <c r="P2438" s="5">
        <v>49.26</v>
      </c>
      <c r="Q2438" s="5">
        <f t="shared" si="152"/>
        <v>176.59599999999998</v>
      </c>
      <c r="R2438" s="5">
        <f t="shared" si="153"/>
        <v>98.52</v>
      </c>
      <c r="S2438" s="5">
        <f t="shared" si="154"/>
        <v>78.075999999999979</v>
      </c>
      <c r="T2438" s="7">
        <f t="shared" si="155"/>
        <v>0.44211646922920106</v>
      </c>
    </row>
    <row r="2439" spans="1:20" ht="15.6">
      <c r="A2439" s="2">
        <v>559</v>
      </c>
      <c r="B2439" s="3">
        <v>46351</v>
      </c>
      <c r="C2439" s="17">
        <f>YEAR(SalesDataTable[[#This Row],[Order Date]])</f>
        <v>2026</v>
      </c>
      <c r="D2439" s="19" t="str">
        <f>"Q"&amp;ROUNDUP(MONTH(SalesDataTable[[#This Row],[Order Date]])/3,0)</f>
        <v>Q4</v>
      </c>
      <c r="E2439" s="17">
        <f>MONTH(SalesDataTable[[#This Row],[Order Date]])</f>
        <v>11</v>
      </c>
      <c r="F2439" s="19" t="str">
        <f>TEXT(SalesDataTable[[#This Row],[Order Date]],"MMM")</f>
        <v>Nov</v>
      </c>
      <c r="G2439" s="4" t="s">
        <v>20</v>
      </c>
      <c r="H2439" s="4" t="s">
        <v>31</v>
      </c>
      <c r="I2439" s="4" t="s">
        <v>2</v>
      </c>
      <c r="J2439" s="4" t="s">
        <v>3</v>
      </c>
      <c r="K2439" s="4" t="s">
        <v>14</v>
      </c>
      <c r="L2439" s="4" t="s">
        <v>44</v>
      </c>
      <c r="M2439" s="8">
        <v>2</v>
      </c>
      <c r="N2439" s="5">
        <v>134.19</v>
      </c>
      <c r="O2439" s="6">
        <v>0.1</v>
      </c>
      <c r="P2439" s="5">
        <v>65.39</v>
      </c>
      <c r="Q2439" s="5">
        <f t="shared" si="152"/>
        <v>241.542</v>
      </c>
      <c r="R2439" s="5">
        <f t="shared" si="153"/>
        <v>130.78</v>
      </c>
      <c r="S2439" s="5">
        <f t="shared" si="154"/>
        <v>110.762</v>
      </c>
      <c r="T2439" s="7">
        <f t="shared" si="155"/>
        <v>0.45856207202060095</v>
      </c>
    </row>
    <row r="2440" spans="1:20" ht="15.6">
      <c r="A2440" s="2">
        <v>1108</v>
      </c>
      <c r="B2440" s="3">
        <v>46351</v>
      </c>
      <c r="C2440" s="17">
        <f>YEAR(SalesDataTable[[#This Row],[Order Date]])</f>
        <v>2026</v>
      </c>
      <c r="D2440" s="19" t="str">
        <f>"Q"&amp;ROUNDUP(MONTH(SalesDataTable[[#This Row],[Order Date]])/3,0)</f>
        <v>Q4</v>
      </c>
      <c r="E2440" s="17">
        <f>MONTH(SalesDataTable[[#This Row],[Order Date]])</f>
        <v>11</v>
      </c>
      <c r="F2440" s="19" t="str">
        <f>TEXT(SalesDataTable[[#This Row],[Order Date]],"MMM")</f>
        <v>Nov</v>
      </c>
      <c r="G2440" s="4" t="s">
        <v>6</v>
      </c>
      <c r="H2440" s="4" t="s">
        <v>7</v>
      </c>
      <c r="I2440" s="4" t="s">
        <v>28</v>
      </c>
      <c r="J2440" s="4" t="s">
        <v>13</v>
      </c>
      <c r="K2440" s="4" t="s">
        <v>14</v>
      </c>
      <c r="L2440" s="4" t="s">
        <v>15</v>
      </c>
      <c r="M2440" s="8">
        <v>1</v>
      </c>
      <c r="N2440" s="5">
        <v>37.06</v>
      </c>
      <c r="O2440" s="6">
        <v>0.1</v>
      </c>
      <c r="P2440" s="5">
        <v>13.18</v>
      </c>
      <c r="Q2440" s="5">
        <f t="shared" si="152"/>
        <v>33.354000000000006</v>
      </c>
      <c r="R2440" s="5">
        <f t="shared" si="153"/>
        <v>13.18</v>
      </c>
      <c r="S2440" s="5">
        <f t="shared" si="154"/>
        <v>20.174000000000007</v>
      </c>
      <c r="T2440" s="7">
        <f t="shared" si="155"/>
        <v>0.6048449961024166</v>
      </c>
    </row>
    <row r="2441" spans="1:20" ht="15.6">
      <c r="A2441" s="2">
        <v>1344</v>
      </c>
      <c r="B2441" s="3">
        <v>46351</v>
      </c>
      <c r="C2441" s="17">
        <f>YEAR(SalesDataTable[[#This Row],[Order Date]])</f>
        <v>2026</v>
      </c>
      <c r="D2441" s="19" t="str">
        <f>"Q"&amp;ROUNDUP(MONTH(SalesDataTable[[#This Row],[Order Date]])/3,0)</f>
        <v>Q4</v>
      </c>
      <c r="E2441" s="17">
        <f>MONTH(SalesDataTable[[#This Row],[Order Date]])</f>
        <v>11</v>
      </c>
      <c r="F2441" s="19" t="str">
        <f>TEXT(SalesDataTable[[#This Row],[Order Date]],"MMM")</f>
        <v>Nov</v>
      </c>
      <c r="G2441" s="4" t="s">
        <v>11</v>
      </c>
      <c r="H2441" s="4" t="s">
        <v>39</v>
      </c>
      <c r="I2441" s="4" t="s">
        <v>2</v>
      </c>
      <c r="J2441" s="4" t="s">
        <v>13</v>
      </c>
      <c r="K2441" s="4" t="s">
        <v>14</v>
      </c>
      <c r="L2441" s="4" t="s">
        <v>44</v>
      </c>
      <c r="M2441" s="8">
        <v>4</v>
      </c>
      <c r="N2441" s="5">
        <v>135.21</v>
      </c>
      <c r="O2441" s="6">
        <v>0.05</v>
      </c>
      <c r="P2441" s="5">
        <v>68.64</v>
      </c>
      <c r="Q2441" s="5">
        <f t="shared" si="152"/>
        <v>513.798</v>
      </c>
      <c r="R2441" s="5">
        <f t="shared" si="153"/>
        <v>274.56</v>
      </c>
      <c r="S2441" s="5">
        <f t="shared" si="154"/>
        <v>239.238</v>
      </c>
      <c r="T2441" s="7">
        <f t="shared" si="155"/>
        <v>0.46562656919645462</v>
      </c>
    </row>
    <row r="2442" spans="1:20" ht="15.6">
      <c r="A2442" s="2">
        <v>1922</v>
      </c>
      <c r="B2442" s="3">
        <v>46351</v>
      </c>
      <c r="C2442" s="17">
        <f>YEAR(SalesDataTable[[#This Row],[Order Date]])</f>
        <v>2026</v>
      </c>
      <c r="D2442" s="19" t="str">
        <f>"Q"&amp;ROUNDUP(MONTH(SalesDataTable[[#This Row],[Order Date]])/3,0)</f>
        <v>Q4</v>
      </c>
      <c r="E2442" s="17">
        <f>MONTH(SalesDataTable[[#This Row],[Order Date]])</f>
        <v>11</v>
      </c>
      <c r="F2442" s="19" t="str">
        <f>TEXT(SalesDataTable[[#This Row],[Order Date]],"MMM")</f>
        <v>Nov</v>
      </c>
      <c r="G2442" s="4" t="s">
        <v>0</v>
      </c>
      <c r="H2442" s="4" t="s">
        <v>36</v>
      </c>
      <c r="I2442" s="4" t="s">
        <v>28</v>
      </c>
      <c r="J2442" s="4" t="s">
        <v>3</v>
      </c>
      <c r="K2442" s="4" t="s">
        <v>9</v>
      </c>
      <c r="L2442" s="4" t="s">
        <v>17</v>
      </c>
      <c r="M2442" s="8">
        <v>2</v>
      </c>
      <c r="N2442" s="5">
        <v>145.77000000000001</v>
      </c>
      <c r="O2442" s="6">
        <v>0.1</v>
      </c>
      <c r="P2442" s="5">
        <v>78.14</v>
      </c>
      <c r="Q2442" s="5">
        <f t="shared" si="152"/>
        <v>262.38600000000002</v>
      </c>
      <c r="R2442" s="5">
        <f t="shared" si="153"/>
        <v>156.28</v>
      </c>
      <c r="S2442" s="5">
        <f t="shared" si="154"/>
        <v>106.10600000000002</v>
      </c>
      <c r="T2442" s="7">
        <f t="shared" si="155"/>
        <v>0.40438895367893107</v>
      </c>
    </row>
    <row r="2443" spans="1:20" ht="15.6">
      <c r="A2443" s="2">
        <v>2343</v>
      </c>
      <c r="B2443" s="3">
        <v>46351</v>
      </c>
      <c r="C2443" s="17">
        <f>YEAR(SalesDataTable[[#This Row],[Order Date]])</f>
        <v>2026</v>
      </c>
      <c r="D2443" s="19" t="str">
        <f>"Q"&amp;ROUNDUP(MONTH(SalesDataTable[[#This Row],[Order Date]])/3,0)</f>
        <v>Q4</v>
      </c>
      <c r="E2443" s="17">
        <f>MONTH(SalesDataTable[[#This Row],[Order Date]])</f>
        <v>11</v>
      </c>
      <c r="F2443" s="19" t="str">
        <f>TEXT(SalesDataTable[[#This Row],[Order Date]],"MMM")</f>
        <v>Nov</v>
      </c>
      <c r="G2443" s="4" t="s">
        <v>0</v>
      </c>
      <c r="H2443" s="4" t="s">
        <v>50</v>
      </c>
      <c r="I2443" s="4" t="s">
        <v>19</v>
      </c>
      <c r="J2443" s="4" t="s">
        <v>13</v>
      </c>
      <c r="K2443" s="4" t="s">
        <v>23</v>
      </c>
      <c r="L2443" s="4" t="s">
        <v>51</v>
      </c>
      <c r="M2443" s="8">
        <v>1</v>
      </c>
      <c r="N2443" s="5">
        <v>121.53</v>
      </c>
      <c r="O2443" s="6">
        <v>0.15</v>
      </c>
      <c r="P2443" s="5">
        <v>62.14</v>
      </c>
      <c r="Q2443" s="5">
        <f t="shared" si="152"/>
        <v>103.3005</v>
      </c>
      <c r="R2443" s="5">
        <f t="shared" si="153"/>
        <v>62.14</v>
      </c>
      <c r="S2443" s="5">
        <f t="shared" si="154"/>
        <v>41.160499999999999</v>
      </c>
      <c r="T2443" s="7">
        <f t="shared" si="155"/>
        <v>0.39845402490791426</v>
      </c>
    </row>
    <row r="2444" spans="1:20" ht="15.6">
      <c r="A2444" s="2">
        <v>2466</v>
      </c>
      <c r="B2444" s="3">
        <v>46351</v>
      </c>
      <c r="C2444" s="17">
        <f>YEAR(SalesDataTable[[#This Row],[Order Date]])</f>
        <v>2026</v>
      </c>
      <c r="D2444" s="19" t="str">
        <f>"Q"&amp;ROUNDUP(MONTH(SalesDataTable[[#This Row],[Order Date]])/3,0)</f>
        <v>Q4</v>
      </c>
      <c r="E2444" s="17">
        <f>MONTH(SalesDataTable[[#This Row],[Order Date]])</f>
        <v>11</v>
      </c>
      <c r="F2444" s="19" t="str">
        <f>TEXT(SalesDataTable[[#This Row],[Order Date]],"MMM")</f>
        <v>Nov</v>
      </c>
      <c r="G2444" s="4" t="s">
        <v>11</v>
      </c>
      <c r="H2444" s="4" t="s">
        <v>12</v>
      </c>
      <c r="I2444" s="4" t="s">
        <v>2</v>
      </c>
      <c r="J2444" s="4" t="s">
        <v>16</v>
      </c>
      <c r="K2444" s="4" t="s">
        <v>4</v>
      </c>
      <c r="L2444" s="4" t="s">
        <v>26</v>
      </c>
      <c r="M2444" s="8">
        <v>2</v>
      </c>
      <c r="N2444" s="5">
        <v>40.51</v>
      </c>
      <c r="O2444" s="6">
        <v>0.05</v>
      </c>
      <c r="P2444" s="5">
        <v>16.45</v>
      </c>
      <c r="Q2444" s="5">
        <f t="shared" si="152"/>
        <v>76.968999999999994</v>
      </c>
      <c r="R2444" s="5">
        <f t="shared" si="153"/>
        <v>32.9</v>
      </c>
      <c r="S2444" s="5">
        <f t="shared" si="154"/>
        <v>44.068999999999996</v>
      </c>
      <c r="T2444" s="7">
        <f t="shared" si="155"/>
        <v>0.5725551845548208</v>
      </c>
    </row>
    <row r="2445" spans="1:20" ht="15.6">
      <c r="A2445" s="2">
        <v>2647</v>
      </c>
      <c r="B2445" s="3">
        <v>46351</v>
      </c>
      <c r="C2445" s="17">
        <f>YEAR(SalesDataTable[[#This Row],[Order Date]])</f>
        <v>2026</v>
      </c>
      <c r="D2445" s="19" t="str">
        <f>"Q"&amp;ROUNDUP(MONTH(SalesDataTable[[#This Row],[Order Date]])/3,0)</f>
        <v>Q4</v>
      </c>
      <c r="E2445" s="17">
        <f>MONTH(SalesDataTable[[#This Row],[Order Date]])</f>
        <v>11</v>
      </c>
      <c r="F2445" s="19" t="str">
        <f>TEXT(SalesDataTable[[#This Row],[Order Date]],"MMM")</f>
        <v>Nov</v>
      </c>
      <c r="G2445" s="4" t="s">
        <v>11</v>
      </c>
      <c r="H2445" s="4" t="s">
        <v>25</v>
      </c>
      <c r="I2445" s="4" t="s">
        <v>2</v>
      </c>
      <c r="J2445" s="4" t="s">
        <v>13</v>
      </c>
      <c r="K2445" s="4" t="s">
        <v>9</v>
      </c>
      <c r="L2445" s="4" t="s">
        <v>46</v>
      </c>
      <c r="M2445" s="8">
        <v>1</v>
      </c>
      <c r="N2445" s="5">
        <v>70.099999999999994</v>
      </c>
      <c r="O2445" s="6">
        <v>0.15</v>
      </c>
      <c r="P2445" s="5">
        <v>32.28</v>
      </c>
      <c r="Q2445" s="5">
        <f t="shared" si="152"/>
        <v>59.584999999999994</v>
      </c>
      <c r="R2445" s="5">
        <f t="shared" si="153"/>
        <v>32.28</v>
      </c>
      <c r="S2445" s="5">
        <f t="shared" si="154"/>
        <v>27.304999999999993</v>
      </c>
      <c r="T2445" s="7">
        <f t="shared" si="155"/>
        <v>0.45825291600234952</v>
      </c>
    </row>
    <row r="2446" spans="1:20" ht="15.6">
      <c r="A2446" s="2">
        <v>2958</v>
      </c>
      <c r="B2446" s="3">
        <v>46351</v>
      </c>
      <c r="C2446" s="17">
        <f>YEAR(SalesDataTable[[#This Row],[Order Date]])</f>
        <v>2026</v>
      </c>
      <c r="D2446" s="19" t="str">
        <f>"Q"&amp;ROUNDUP(MONTH(SalesDataTable[[#This Row],[Order Date]])/3,0)</f>
        <v>Q4</v>
      </c>
      <c r="E2446" s="17">
        <f>MONTH(SalesDataTable[[#This Row],[Order Date]])</f>
        <v>11</v>
      </c>
      <c r="F2446" s="19" t="str">
        <f>TEXT(SalesDataTable[[#This Row],[Order Date]],"MMM")</f>
        <v>Nov</v>
      </c>
      <c r="G2446" s="4" t="s">
        <v>6</v>
      </c>
      <c r="H2446" s="4" t="s">
        <v>43</v>
      </c>
      <c r="I2446" s="4" t="s">
        <v>28</v>
      </c>
      <c r="J2446" s="4" t="s">
        <v>13</v>
      </c>
      <c r="K2446" s="4" t="s">
        <v>9</v>
      </c>
      <c r="L2446" s="4" t="s">
        <v>17</v>
      </c>
      <c r="M2446" s="8">
        <v>1</v>
      </c>
      <c r="N2446" s="5">
        <v>144.25</v>
      </c>
      <c r="O2446" s="6">
        <v>0.1</v>
      </c>
      <c r="P2446" s="5">
        <v>79.55</v>
      </c>
      <c r="Q2446" s="5">
        <f t="shared" si="152"/>
        <v>129.82500000000002</v>
      </c>
      <c r="R2446" s="5">
        <f t="shared" si="153"/>
        <v>79.55</v>
      </c>
      <c r="S2446" s="5">
        <f t="shared" si="154"/>
        <v>50.27500000000002</v>
      </c>
      <c r="T2446" s="7">
        <f t="shared" si="155"/>
        <v>0.38725207009435791</v>
      </c>
    </row>
    <row r="2447" spans="1:20" ht="15.6">
      <c r="A2447" s="2">
        <v>3527</v>
      </c>
      <c r="B2447" s="3">
        <v>46351</v>
      </c>
      <c r="C2447" s="17">
        <f>YEAR(SalesDataTable[[#This Row],[Order Date]])</f>
        <v>2026</v>
      </c>
      <c r="D2447" s="19" t="str">
        <f>"Q"&amp;ROUNDUP(MONTH(SalesDataTable[[#This Row],[Order Date]])/3,0)</f>
        <v>Q4</v>
      </c>
      <c r="E2447" s="17">
        <f>MONTH(SalesDataTable[[#This Row],[Order Date]])</f>
        <v>11</v>
      </c>
      <c r="F2447" s="19" t="str">
        <f>TEXT(SalesDataTable[[#This Row],[Order Date]],"MMM")</f>
        <v>Nov</v>
      </c>
      <c r="G2447" s="4" t="s">
        <v>6</v>
      </c>
      <c r="H2447" s="4" t="s">
        <v>27</v>
      </c>
      <c r="I2447" s="4" t="s">
        <v>28</v>
      </c>
      <c r="J2447" s="4" t="s">
        <v>3</v>
      </c>
      <c r="K2447" s="4" t="s">
        <v>9</v>
      </c>
      <c r="L2447" s="4" t="s">
        <v>17</v>
      </c>
      <c r="M2447" s="8">
        <v>4</v>
      </c>
      <c r="N2447" s="5">
        <v>146.19</v>
      </c>
      <c r="O2447" s="6">
        <v>0.1</v>
      </c>
      <c r="P2447" s="5">
        <v>79.569999999999993</v>
      </c>
      <c r="Q2447" s="5">
        <f t="shared" si="152"/>
        <v>526.28399999999999</v>
      </c>
      <c r="R2447" s="5">
        <f t="shared" si="153"/>
        <v>318.27999999999997</v>
      </c>
      <c r="S2447" s="5">
        <f t="shared" si="154"/>
        <v>208.00400000000002</v>
      </c>
      <c r="T2447" s="7">
        <f t="shared" si="155"/>
        <v>0.39523147198090769</v>
      </c>
    </row>
    <row r="2448" spans="1:20" ht="15.6">
      <c r="A2448" s="2">
        <v>3729</v>
      </c>
      <c r="B2448" s="3">
        <v>46351</v>
      </c>
      <c r="C2448" s="17">
        <f>YEAR(SalesDataTable[[#This Row],[Order Date]])</f>
        <v>2026</v>
      </c>
      <c r="D2448" s="19" t="str">
        <f>"Q"&amp;ROUNDUP(MONTH(SalesDataTable[[#This Row],[Order Date]])/3,0)</f>
        <v>Q4</v>
      </c>
      <c r="E2448" s="17">
        <f>MONTH(SalesDataTable[[#This Row],[Order Date]])</f>
        <v>11</v>
      </c>
      <c r="F2448" s="19" t="str">
        <f>TEXT(SalesDataTable[[#This Row],[Order Date]],"MMM")</f>
        <v>Nov</v>
      </c>
      <c r="G2448" s="4" t="s">
        <v>0</v>
      </c>
      <c r="H2448" s="4" t="s">
        <v>36</v>
      </c>
      <c r="I2448" s="4" t="s">
        <v>2</v>
      </c>
      <c r="J2448" s="4" t="s">
        <v>13</v>
      </c>
      <c r="K2448" s="4" t="s">
        <v>23</v>
      </c>
      <c r="L2448" s="4" t="s">
        <v>40</v>
      </c>
      <c r="M2448" s="8">
        <v>1</v>
      </c>
      <c r="N2448" s="5">
        <v>81.89</v>
      </c>
      <c r="O2448" s="6">
        <v>0.05</v>
      </c>
      <c r="P2448" s="5">
        <v>38.33</v>
      </c>
      <c r="Q2448" s="5">
        <f t="shared" si="152"/>
        <v>77.79549999999999</v>
      </c>
      <c r="R2448" s="5">
        <f t="shared" si="153"/>
        <v>38.33</v>
      </c>
      <c r="S2448" s="5">
        <f t="shared" si="154"/>
        <v>39.465499999999992</v>
      </c>
      <c r="T2448" s="7">
        <f t="shared" si="155"/>
        <v>0.50729797996028048</v>
      </c>
    </row>
    <row r="2449" spans="1:20" ht="15.6">
      <c r="A2449" s="2">
        <v>4961</v>
      </c>
      <c r="B2449" s="3">
        <v>46351</v>
      </c>
      <c r="C2449" s="17">
        <f>YEAR(SalesDataTable[[#This Row],[Order Date]])</f>
        <v>2026</v>
      </c>
      <c r="D2449" s="19" t="str">
        <f>"Q"&amp;ROUNDUP(MONTH(SalesDataTable[[#This Row],[Order Date]])/3,0)</f>
        <v>Q4</v>
      </c>
      <c r="E2449" s="17">
        <f>MONTH(SalesDataTable[[#This Row],[Order Date]])</f>
        <v>11</v>
      </c>
      <c r="F2449" s="19" t="str">
        <f>TEXT(SalesDataTable[[#This Row],[Order Date]],"MMM")</f>
        <v>Nov</v>
      </c>
      <c r="G2449" s="4" t="s">
        <v>11</v>
      </c>
      <c r="H2449" s="4" t="s">
        <v>12</v>
      </c>
      <c r="I2449" s="4" t="s">
        <v>19</v>
      </c>
      <c r="J2449" s="4" t="s">
        <v>13</v>
      </c>
      <c r="K2449" s="4" t="s">
        <v>23</v>
      </c>
      <c r="L2449" s="4" t="s">
        <v>29</v>
      </c>
      <c r="M2449" s="8">
        <v>2</v>
      </c>
      <c r="N2449" s="5">
        <v>194.78</v>
      </c>
      <c r="O2449" s="6">
        <v>0.15</v>
      </c>
      <c r="P2449" s="5">
        <v>102.51</v>
      </c>
      <c r="Q2449" s="5">
        <f t="shared" si="152"/>
        <v>331.12599999999998</v>
      </c>
      <c r="R2449" s="5">
        <f t="shared" si="153"/>
        <v>205.02</v>
      </c>
      <c r="S2449" s="5">
        <f t="shared" si="154"/>
        <v>126.10599999999997</v>
      </c>
      <c r="T2449" s="7">
        <f t="shared" si="155"/>
        <v>0.38083992196324051</v>
      </c>
    </row>
    <row r="2450" spans="1:20" ht="15.6">
      <c r="A2450" s="2">
        <v>5034</v>
      </c>
      <c r="B2450" s="3">
        <v>46351</v>
      </c>
      <c r="C2450" s="17">
        <f>YEAR(SalesDataTable[[#This Row],[Order Date]])</f>
        <v>2026</v>
      </c>
      <c r="D2450" s="19" t="str">
        <f>"Q"&amp;ROUNDUP(MONTH(SalesDataTable[[#This Row],[Order Date]])/3,0)</f>
        <v>Q4</v>
      </c>
      <c r="E2450" s="17">
        <f>MONTH(SalesDataTable[[#This Row],[Order Date]])</f>
        <v>11</v>
      </c>
      <c r="F2450" s="19" t="str">
        <f>TEXT(SalesDataTable[[#This Row],[Order Date]],"MMM")</f>
        <v>Nov</v>
      </c>
      <c r="G2450" s="4" t="s">
        <v>6</v>
      </c>
      <c r="H2450" s="4" t="s">
        <v>49</v>
      </c>
      <c r="I2450" s="4" t="s">
        <v>2</v>
      </c>
      <c r="J2450" s="4" t="s">
        <v>3</v>
      </c>
      <c r="K2450" s="4" t="s">
        <v>9</v>
      </c>
      <c r="L2450" s="4" t="s">
        <v>17</v>
      </c>
      <c r="M2450" s="8">
        <v>1</v>
      </c>
      <c r="N2450" s="5">
        <v>141.63</v>
      </c>
      <c r="O2450" s="6">
        <v>0.05</v>
      </c>
      <c r="P2450" s="5">
        <v>77.17</v>
      </c>
      <c r="Q2450" s="5">
        <f t="shared" si="152"/>
        <v>134.54849999999999</v>
      </c>
      <c r="R2450" s="5">
        <f t="shared" si="153"/>
        <v>77.17</v>
      </c>
      <c r="S2450" s="5">
        <f t="shared" si="154"/>
        <v>57.378499999999988</v>
      </c>
      <c r="T2450" s="7">
        <f t="shared" si="155"/>
        <v>0.42645217152179321</v>
      </c>
    </row>
    <row r="2451" spans="1:20" ht="15.6">
      <c r="A2451" s="2">
        <v>343</v>
      </c>
      <c r="B2451" s="3">
        <v>46352</v>
      </c>
      <c r="C2451" s="17">
        <f>YEAR(SalesDataTable[[#This Row],[Order Date]])</f>
        <v>2026</v>
      </c>
      <c r="D2451" s="19" t="str">
        <f>"Q"&amp;ROUNDUP(MONTH(SalesDataTable[[#This Row],[Order Date]])/3,0)</f>
        <v>Q4</v>
      </c>
      <c r="E2451" s="17">
        <f>MONTH(SalesDataTable[[#This Row],[Order Date]])</f>
        <v>11</v>
      </c>
      <c r="F2451" s="19" t="str">
        <f>TEXT(SalesDataTable[[#This Row],[Order Date]],"MMM")</f>
        <v>Nov</v>
      </c>
      <c r="G2451" s="4" t="s">
        <v>11</v>
      </c>
      <c r="H2451" s="4" t="s">
        <v>52</v>
      </c>
      <c r="I2451" s="4" t="s">
        <v>2</v>
      </c>
      <c r="J2451" s="4" t="s">
        <v>3</v>
      </c>
      <c r="K2451" s="4" t="s">
        <v>4</v>
      </c>
      <c r="L2451" s="4" t="s">
        <v>26</v>
      </c>
      <c r="M2451" s="8">
        <v>1</v>
      </c>
      <c r="N2451" s="5">
        <v>40.86</v>
      </c>
      <c r="O2451" s="6">
        <v>0.05</v>
      </c>
      <c r="P2451" s="5">
        <v>17.14</v>
      </c>
      <c r="Q2451" s="5">
        <f t="shared" si="152"/>
        <v>38.817</v>
      </c>
      <c r="R2451" s="5">
        <f t="shared" si="153"/>
        <v>17.14</v>
      </c>
      <c r="S2451" s="5">
        <f t="shared" si="154"/>
        <v>21.677</v>
      </c>
      <c r="T2451" s="7">
        <f t="shared" si="155"/>
        <v>0.55844088930107938</v>
      </c>
    </row>
    <row r="2452" spans="1:20" ht="15.6">
      <c r="A2452" s="2">
        <v>405</v>
      </c>
      <c r="B2452" s="3">
        <v>46352</v>
      </c>
      <c r="C2452" s="17">
        <f>YEAR(SalesDataTable[[#This Row],[Order Date]])</f>
        <v>2026</v>
      </c>
      <c r="D2452" s="19" t="str">
        <f>"Q"&amp;ROUNDUP(MONTH(SalesDataTable[[#This Row],[Order Date]])/3,0)</f>
        <v>Q4</v>
      </c>
      <c r="E2452" s="17">
        <f>MONTH(SalesDataTable[[#This Row],[Order Date]])</f>
        <v>11</v>
      </c>
      <c r="F2452" s="19" t="str">
        <f>TEXT(SalesDataTable[[#This Row],[Order Date]],"MMM")</f>
        <v>Nov</v>
      </c>
      <c r="G2452" s="4" t="s">
        <v>20</v>
      </c>
      <c r="H2452" s="4" t="s">
        <v>33</v>
      </c>
      <c r="I2452" s="4" t="s">
        <v>2</v>
      </c>
      <c r="J2452" s="4" t="s">
        <v>13</v>
      </c>
      <c r="K2452" s="4" t="s">
        <v>9</v>
      </c>
      <c r="L2452" s="4" t="s">
        <v>17</v>
      </c>
      <c r="M2452" s="8">
        <v>1</v>
      </c>
      <c r="N2452" s="5">
        <v>141.61000000000001</v>
      </c>
      <c r="O2452" s="6">
        <v>0.05</v>
      </c>
      <c r="P2452" s="5">
        <v>77.7</v>
      </c>
      <c r="Q2452" s="5">
        <f t="shared" si="152"/>
        <v>134.52950000000001</v>
      </c>
      <c r="R2452" s="5">
        <f t="shared" si="153"/>
        <v>77.7</v>
      </c>
      <c r="S2452" s="5">
        <f t="shared" si="154"/>
        <v>56.82950000000001</v>
      </c>
      <c r="T2452" s="7">
        <f t="shared" si="155"/>
        <v>0.42243151130421214</v>
      </c>
    </row>
    <row r="2453" spans="1:20" ht="15.6">
      <c r="A2453" s="2">
        <v>485</v>
      </c>
      <c r="B2453" s="3">
        <v>46352</v>
      </c>
      <c r="C2453" s="17">
        <f>YEAR(SalesDataTable[[#This Row],[Order Date]])</f>
        <v>2026</v>
      </c>
      <c r="D2453" s="19" t="str">
        <f>"Q"&amp;ROUNDUP(MONTH(SalesDataTable[[#This Row],[Order Date]])/3,0)</f>
        <v>Q4</v>
      </c>
      <c r="E2453" s="17">
        <f>MONTH(SalesDataTable[[#This Row],[Order Date]])</f>
        <v>11</v>
      </c>
      <c r="F2453" s="19" t="str">
        <f>TEXT(SalesDataTable[[#This Row],[Order Date]],"MMM")</f>
        <v>Nov</v>
      </c>
      <c r="G2453" s="4" t="s">
        <v>20</v>
      </c>
      <c r="H2453" s="4" t="s">
        <v>31</v>
      </c>
      <c r="I2453" s="4" t="s">
        <v>2</v>
      </c>
      <c r="J2453" s="4" t="s">
        <v>13</v>
      </c>
      <c r="K2453" s="4" t="s">
        <v>23</v>
      </c>
      <c r="L2453" s="4" t="s">
        <v>51</v>
      </c>
      <c r="M2453" s="8">
        <v>2</v>
      </c>
      <c r="N2453" s="5">
        <v>122.15</v>
      </c>
      <c r="O2453" s="6">
        <v>0.1</v>
      </c>
      <c r="P2453" s="5">
        <v>61.15</v>
      </c>
      <c r="Q2453" s="5">
        <f t="shared" si="152"/>
        <v>219.87</v>
      </c>
      <c r="R2453" s="5">
        <f t="shared" si="153"/>
        <v>122.3</v>
      </c>
      <c r="S2453" s="5">
        <f t="shared" si="154"/>
        <v>97.570000000000007</v>
      </c>
      <c r="T2453" s="7">
        <f t="shared" si="155"/>
        <v>0.44376222313185065</v>
      </c>
    </row>
    <row r="2454" spans="1:20" ht="15.6">
      <c r="A2454" s="2">
        <v>807</v>
      </c>
      <c r="B2454" s="3">
        <v>46352</v>
      </c>
      <c r="C2454" s="17">
        <f>YEAR(SalesDataTable[[#This Row],[Order Date]])</f>
        <v>2026</v>
      </c>
      <c r="D2454" s="19" t="str">
        <f>"Q"&amp;ROUNDUP(MONTH(SalesDataTable[[#This Row],[Order Date]])/3,0)</f>
        <v>Q4</v>
      </c>
      <c r="E2454" s="17">
        <f>MONTH(SalesDataTable[[#This Row],[Order Date]])</f>
        <v>11</v>
      </c>
      <c r="F2454" s="19" t="str">
        <f>TEXT(SalesDataTable[[#This Row],[Order Date]],"MMM")</f>
        <v>Nov</v>
      </c>
      <c r="G2454" s="4" t="s">
        <v>11</v>
      </c>
      <c r="H2454" s="4" t="s">
        <v>25</v>
      </c>
      <c r="I2454" s="4" t="s">
        <v>19</v>
      </c>
      <c r="J2454" s="4" t="s">
        <v>3</v>
      </c>
      <c r="K2454" s="4" t="s">
        <v>14</v>
      </c>
      <c r="L2454" s="4" t="s">
        <v>44</v>
      </c>
      <c r="M2454" s="8">
        <v>5</v>
      </c>
      <c r="N2454" s="5">
        <v>130.24</v>
      </c>
      <c r="O2454" s="6">
        <v>0.1</v>
      </c>
      <c r="P2454" s="5">
        <v>66.75</v>
      </c>
      <c r="Q2454" s="5">
        <f t="shared" si="152"/>
        <v>586.08000000000004</v>
      </c>
      <c r="R2454" s="5">
        <f t="shared" si="153"/>
        <v>333.75</v>
      </c>
      <c r="S2454" s="5">
        <f t="shared" si="154"/>
        <v>252.33000000000004</v>
      </c>
      <c r="T2454" s="7">
        <f t="shared" si="155"/>
        <v>0.43053849303849306</v>
      </c>
    </row>
    <row r="2455" spans="1:20" ht="15.6">
      <c r="A2455" s="2">
        <v>1666</v>
      </c>
      <c r="B2455" s="3">
        <v>46352</v>
      </c>
      <c r="C2455" s="17">
        <f>YEAR(SalesDataTable[[#This Row],[Order Date]])</f>
        <v>2026</v>
      </c>
      <c r="D2455" s="19" t="str">
        <f>"Q"&amp;ROUNDUP(MONTH(SalesDataTable[[#This Row],[Order Date]])/3,0)</f>
        <v>Q4</v>
      </c>
      <c r="E2455" s="17">
        <f>MONTH(SalesDataTable[[#This Row],[Order Date]])</f>
        <v>11</v>
      </c>
      <c r="F2455" s="19" t="str">
        <f>TEXT(SalesDataTable[[#This Row],[Order Date]],"MMM")</f>
        <v>Nov</v>
      </c>
      <c r="G2455" s="4" t="s">
        <v>0</v>
      </c>
      <c r="H2455" s="4" t="s">
        <v>50</v>
      </c>
      <c r="I2455" s="4" t="s">
        <v>8</v>
      </c>
      <c r="J2455" s="4" t="s">
        <v>3</v>
      </c>
      <c r="K2455" s="4" t="s">
        <v>4</v>
      </c>
      <c r="L2455" s="4" t="s">
        <v>22</v>
      </c>
      <c r="M2455" s="8">
        <v>3</v>
      </c>
      <c r="N2455" s="5">
        <v>50.18</v>
      </c>
      <c r="O2455" s="6">
        <v>0.1</v>
      </c>
      <c r="P2455" s="5">
        <v>23.12</v>
      </c>
      <c r="Q2455" s="5">
        <f t="shared" si="152"/>
        <v>135.48599999999999</v>
      </c>
      <c r="R2455" s="5">
        <f t="shared" si="153"/>
        <v>69.36</v>
      </c>
      <c r="S2455" s="5">
        <f t="shared" si="154"/>
        <v>66.125999999999991</v>
      </c>
      <c r="T2455" s="7">
        <f t="shared" si="155"/>
        <v>0.4880651875470528</v>
      </c>
    </row>
    <row r="2456" spans="1:20" ht="15.6">
      <c r="A2456" s="2">
        <v>3442</v>
      </c>
      <c r="B2456" s="3">
        <v>46352</v>
      </c>
      <c r="C2456" s="17">
        <f>YEAR(SalesDataTable[[#This Row],[Order Date]])</f>
        <v>2026</v>
      </c>
      <c r="D2456" s="19" t="str">
        <f>"Q"&amp;ROUNDUP(MONTH(SalesDataTable[[#This Row],[Order Date]])/3,0)</f>
        <v>Q4</v>
      </c>
      <c r="E2456" s="17">
        <f>MONTH(SalesDataTable[[#This Row],[Order Date]])</f>
        <v>11</v>
      </c>
      <c r="F2456" s="19" t="str">
        <f>TEXT(SalesDataTable[[#This Row],[Order Date]],"MMM")</f>
        <v>Nov</v>
      </c>
      <c r="G2456" s="4" t="s">
        <v>0</v>
      </c>
      <c r="H2456" s="4" t="s">
        <v>36</v>
      </c>
      <c r="I2456" s="4" t="s">
        <v>19</v>
      </c>
      <c r="J2456" s="4" t="s">
        <v>13</v>
      </c>
      <c r="K2456" s="4" t="s">
        <v>34</v>
      </c>
      <c r="L2456" s="4" t="s">
        <v>45</v>
      </c>
      <c r="M2456" s="8">
        <v>2</v>
      </c>
      <c r="N2456" s="5">
        <v>50.93</v>
      </c>
      <c r="O2456" s="6">
        <v>0.15</v>
      </c>
      <c r="P2456" s="5">
        <v>22.35</v>
      </c>
      <c r="Q2456" s="5">
        <f t="shared" si="152"/>
        <v>86.581000000000003</v>
      </c>
      <c r="R2456" s="5">
        <f t="shared" si="153"/>
        <v>44.7</v>
      </c>
      <c r="S2456" s="5">
        <f t="shared" si="154"/>
        <v>41.881</v>
      </c>
      <c r="T2456" s="7">
        <f t="shared" si="155"/>
        <v>0.48372044674928677</v>
      </c>
    </row>
    <row r="2457" spans="1:20" ht="15.6">
      <c r="A2457" s="2">
        <v>4177</v>
      </c>
      <c r="B2457" s="3">
        <v>46352</v>
      </c>
      <c r="C2457" s="17">
        <f>YEAR(SalesDataTable[[#This Row],[Order Date]])</f>
        <v>2026</v>
      </c>
      <c r="D2457" s="19" t="str">
        <f>"Q"&amp;ROUNDUP(MONTH(SalesDataTable[[#This Row],[Order Date]])/3,0)</f>
        <v>Q4</v>
      </c>
      <c r="E2457" s="17">
        <f>MONTH(SalesDataTable[[#This Row],[Order Date]])</f>
        <v>11</v>
      </c>
      <c r="F2457" s="19" t="str">
        <f>TEXT(SalesDataTable[[#This Row],[Order Date]],"MMM")</f>
        <v>Nov</v>
      </c>
      <c r="G2457" s="4" t="s">
        <v>11</v>
      </c>
      <c r="H2457" s="4" t="s">
        <v>39</v>
      </c>
      <c r="I2457" s="4" t="s">
        <v>2</v>
      </c>
      <c r="J2457" s="4" t="s">
        <v>16</v>
      </c>
      <c r="K2457" s="4" t="s">
        <v>4</v>
      </c>
      <c r="L2457" s="4" t="s">
        <v>22</v>
      </c>
      <c r="M2457" s="8">
        <v>1</v>
      </c>
      <c r="N2457" s="5">
        <v>49.6</v>
      </c>
      <c r="O2457" s="6">
        <v>0</v>
      </c>
      <c r="P2457" s="5">
        <v>22.62</v>
      </c>
      <c r="Q2457" s="5">
        <f t="shared" si="152"/>
        <v>49.6</v>
      </c>
      <c r="R2457" s="5">
        <f t="shared" si="153"/>
        <v>22.62</v>
      </c>
      <c r="S2457" s="5">
        <f t="shared" si="154"/>
        <v>26.98</v>
      </c>
      <c r="T2457" s="7">
        <f t="shared" si="155"/>
        <v>0.5439516129032258</v>
      </c>
    </row>
    <row r="2458" spans="1:20" ht="15.6">
      <c r="A2458" s="2">
        <v>4659</v>
      </c>
      <c r="B2458" s="3">
        <v>46352</v>
      </c>
      <c r="C2458" s="17">
        <f>YEAR(SalesDataTable[[#This Row],[Order Date]])</f>
        <v>2026</v>
      </c>
      <c r="D2458" s="19" t="str">
        <f>"Q"&amp;ROUNDUP(MONTH(SalesDataTable[[#This Row],[Order Date]])/3,0)</f>
        <v>Q4</v>
      </c>
      <c r="E2458" s="17">
        <f>MONTH(SalesDataTable[[#This Row],[Order Date]])</f>
        <v>11</v>
      </c>
      <c r="F2458" s="19" t="str">
        <f>TEXT(SalesDataTable[[#This Row],[Order Date]],"MMM")</f>
        <v>Nov</v>
      </c>
      <c r="G2458" s="4" t="s">
        <v>6</v>
      </c>
      <c r="H2458" s="4" t="s">
        <v>41</v>
      </c>
      <c r="I2458" s="4" t="s">
        <v>8</v>
      </c>
      <c r="J2458" s="4" t="s">
        <v>16</v>
      </c>
      <c r="K2458" s="4" t="s">
        <v>23</v>
      </c>
      <c r="L2458" s="4" t="s">
        <v>40</v>
      </c>
      <c r="M2458" s="8">
        <v>3</v>
      </c>
      <c r="N2458" s="5">
        <v>83.3</v>
      </c>
      <c r="O2458" s="6">
        <v>0.15</v>
      </c>
      <c r="P2458" s="5">
        <v>38.74</v>
      </c>
      <c r="Q2458" s="5">
        <f t="shared" si="152"/>
        <v>212.41499999999996</v>
      </c>
      <c r="R2458" s="5">
        <f t="shared" si="153"/>
        <v>116.22</v>
      </c>
      <c r="S2458" s="5">
        <f t="shared" si="154"/>
        <v>96.194999999999965</v>
      </c>
      <c r="T2458" s="7">
        <f t="shared" si="155"/>
        <v>0.45286349834051259</v>
      </c>
    </row>
    <row r="2459" spans="1:20" ht="15.6">
      <c r="A2459" s="2">
        <v>4667</v>
      </c>
      <c r="B2459" s="3">
        <v>46352</v>
      </c>
      <c r="C2459" s="17">
        <f>YEAR(SalesDataTable[[#This Row],[Order Date]])</f>
        <v>2026</v>
      </c>
      <c r="D2459" s="19" t="str">
        <f>"Q"&amp;ROUNDUP(MONTH(SalesDataTable[[#This Row],[Order Date]])/3,0)</f>
        <v>Q4</v>
      </c>
      <c r="E2459" s="17">
        <f>MONTH(SalesDataTable[[#This Row],[Order Date]])</f>
        <v>11</v>
      </c>
      <c r="F2459" s="19" t="str">
        <f>TEXT(SalesDataTable[[#This Row],[Order Date]],"MMM")</f>
        <v>Nov</v>
      </c>
      <c r="G2459" s="4" t="s">
        <v>6</v>
      </c>
      <c r="H2459" s="4" t="s">
        <v>49</v>
      </c>
      <c r="I2459" s="4" t="s">
        <v>28</v>
      </c>
      <c r="J2459" s="4" t="s">
        <v>16</v>
      </c>
      <c r="K2459" s="4" t="s">
        <v>14</v>
      </c>
      <c r="L2459" s="4" t="s">
        <v>15</v>
      </c>
      <c r="M2459" s="8">
        <v>1</v>
      </c>
      <c r="N2459" s="5">
        <v>35.89</v>
      </c>
      <c r="O2459" s="6">
        <v>0.05</v>
      </c>
      <c r="P2459" s="5">
        <v>13.53</v>
      </c>
      <c r="Q2459" s="5">
        <f t="shared" si="152"/>
        <v>34.095500000000001</v>
      </c>
      <c r="R2459" s="5">
        <f t="shared" si="153"/>
        <v>13.53</v>
      </c>
      <c r="S2459" s="5">
        <f t="shared" si="154"/>
        <v>20.5655</v>
      </c>
      <c r="T2459" s="7">
        <f t="shared" si="155"/>
        <v>0.60317343931017287</v>
      </c>
    </row>
    <row r="2460" spans="1:20" ht="15.6">
      <c r="A2460" s="2">
        <v>197</v>
      </c>
      <c r="B2460" s="3">
        <v>46353</v>
      </c>
      <c r="C2460" s="17">
        <f>YEAR(SalesDataTable[[#This Row],[Order Date]])</f>
        <v>2026</v>
      </c>
      <c r="D2460" s="19" t="str">
        <f>"Q"&amp;ROUNDUP(MONTH(SalesDataTable[[#This Row],[Order Date]])/3,0)</f>
        <v>Q4</v>
      </c>
      <c r="E2460" s="17">
        <f>MONTH(SalesDataTable[[#This Row],[Order Date]])</f>
        <v>11</v>
      </c>
      <c r="F2460" s="19" t="str">
        <f>TEXT(SalesDataTable[[#This Row],[Order Date]],"MMM")</f>
        <v>Nov</v>
      </c>
      <c r="G2460" s="4" t="s">
        <v>20</v>
      </c>
      <c r="H2460" s="4" t="s">
        <v>21</v>
      </c>
      <c r="I2460" s="4" t="s">
        <v>19</v>
      </c>
      <c r="J2460" s="4" t="s">
        <v>13</v>
      </c>
      <c r="K2460" s="4" t="s">
        <v>23</v>
      </c>
      <c r="L2460" s="4" t="s">
        <v>29</v>
      </c>
      <c r="M2460" s="8">
        <v>1</v>
      </c>
      <c r="N2460" s="5">
        <v>195.32</v>
      </c>
      <c r="O2460" s="6">
        <v>0</v>
      </c>
      <c r="P2460" s="5">
        <v>103.21</v>
      </c>
      <c r="Q2460" s="5">
        <f t="shared" si="152"/>
        <v>195.32</v>
      </c>
      <c r="R2460" s="5">
        <f t="shared" si="153"/>
        <v>103.21</v>
      </c>
      <c r="S2460" s="5">
        <f t="shared" si="154"/>
        <v>92.11</v>
      </c>
      <c r="T2460" s="7">
        <f t="shared" si="155"/>
        <v>0.47158509113250052</v>
      </c>
    </row>
    <row r="2461" spans="1:20" ht="15.6">
      <c r="A2461" s="2">
        <v>361</v>
      </c>
      <c r="B2461" s="3">
        <v>46353</v>
      </c>
      <c r="C2461" s="17">
        <f>YEAR(SalesDataTable[[#This Row],[Order Date]])</f>
        <v>2026</v>
      </c>
      <c r="D2461" s="19" t="str">
        <f>"Q"&amp;ROUNDUP(MONTH(SalesDataTable[[#This Row],[Order Date]])/3,0)</f>
        <v>Q4</v>
      </c>
      <c r="E2461" s="17">
        <f>MONTH(SalesDataTable[[#This Row],[Order Date]])</f>
        <v>11</v>
      </c>
      <c r="F2461" s="19" t="str">
        <f>TEXT(SalesDataTable[[#This Row],[Order Date]],"MMM")</f>
        <v>Nov</v>
      </c>
      <c r="G2461" s="4" t="s">
        <v>6</v>
      </c>
      <c r="H2461" s="4" t="s">
        <v>27</v>
      </c>
      <c r="I2461" s="4" t="s">
        <v>2</v>
      </c>
      <c r="J2461" s="4" t="s">
        <v>3</v>
      </c>
      <c r="K2461" s="4" t="s">
        <v>14</v>
      </c>
      <c r="L2461" s="4" t="s">
        <v>15</v>
      </c>
      <c r="M2461" s="8">
        <v>1</v>
      </c>
      <c r="N2461" s="5">
        <v>36.36</v>
      </c>
      <c r="O2461" s="6">
        <v>0.05</v>
      </c>
      <c r="P2461" s="5">
        <v>13.33</v>
      </c>
      <c r="Q2461" s="5">
        <f t="shared" si="152"/>
        <v>34.541999999999994</v>
      </c>
      <c r="R2461" s="5">
        <f t="shared" si="153"/>
        <v>13.33</v>
      </c>
      <c r="S2461" s="5">
        <f t="shared" si="154"/>
        <v>21.211999999999996</v>
      </c>
      <c r="T2461" s="7">
        <f t="shared" si="155"/>
        <v>0.61409298824619307</v>
      </c>
    </row>
    <row r="2462" spans="1:20" ht="15.6">
      <c r="A2462" s="2">
        <v>841</v>
      </c>
      <c r="B2462" s="3">
        <v>46353</v>
      </c>
      <c r="C2462" s="17">
        <f>YEAR(SalesDataTable[[#This Row],[Order Date]])</f>
        <v>2026</v>
      </c>
      <c r="D2462" s="19" t="str">
        <f>"Q"&amp;ROUNDUP(MONTH(SalesDataTable[[#This Row],[Order Date]])/3,0)</f>
        <v>Q4</v>
      </c>
      <c r="E2462" s="17">
        <f>MONTH(SalesDataTable[[#This Row],[Order Date]])</f>
        <v>11</v>
      </c>
      <c r="F2462" s="19" t="str">
        <f>TEXT(SalesDataTable[[#This Row],[Order Date]],"MMM")</f>
        <v>Nov</v>
      </c>
      <c r="G2462" s="4" t="s">
        <v>6</v>
      </c>
      <c r="H2462" s="4" t="s">
        <v>43</v>
      </c>
      <c r="I2462" s="4" t="s">
        <v>2</v>
      </c>
      <c r="J2462" s="4" t="s">
        <v>3</v>
      </c>
      <c r="K2462" s="4" t="s">
        <v>14</v>
      </c>
      <c r="L2462" s="4" t="s">
        <v>15</v>
      </c>
      <c r="M2462" s="8">
        <v>2</v>
      </c>
      <c r="N2462" s="5">
        <v>35.85</v>
      </c>
      <c r="O2462" s="6">
        <v>0.05</v>
      </c>
      <c r="P2462" s="5">
        <v>13.69</v>
      </c>
      <c r="Q2462" s="5">
        <f t="shared" si="152"/>
        <v>68.114999999999995</v>
      </c>
      <c r="R2462" s="5">
        <f t="shared" si="153"/>
        <v>27.38</v>
      </c>
      <c r="S2462" s="5">
        <f t="shared" si="154"/>
        <v>40.734999999999999</v>
      </c>
      <c r="T2462" s="7">
        <f t="shared" si="155"/>
        <v>0.59803273875064233</v>
      </c>
    </row>
    <row r="2463" spans="1:20" ht="15.6">
      <c r="A2463" s="2">
        <v>903</v>
      </c>
      <c r="B2463" s="3">
        <v>46353</v>
      </c>
      <c r="C2463" s="17">
        <f>YEAR(SalesDataTable[[#This Row],[Order Date]])</f>
        <v>2026</v>
      </c>
      <c r="D2463" s="19" t="str">
        <f>"Q"&amp;ROUNDUP(MONTH(SalesDataTable[[#This Row],[Order Date]])/3,0)</f>
        <v>Q4</v>
      </c>
      <c r="E2463" s="17">
        <f>MONTH(SalesDataTable[[#This Row],[Order Date]])</f>
        <v>11</v>
      </c>
      <c r="F2463" s="19" t="str">
        <f>TEXT(SalesDataTable[[#This Row],[Order Date]],"MMM")</f>
        <v>Nov</v>
      </c>
      <c r="G2463" s="4" t="s">
        <v>20</v>
      </c>
      <c r="H2463" s="4" t="s">
        <v>33</v>
      </c>
      <c r="I2463" s="4" t="s">
        <v>2</v>
      </c>
      <c r="J2463" s="4" t="s">
        <v>13</v>
      </c>
      <c r="K2463" s="4" t="s">
        <v>14</v>
      </c>
      <c r="L2463" s="4" t="s">
        <v>32</v>
      </c>
      <c r="M2463" s="8">
        <v>4</v>
      </c>
      <c r="N2463" s="5">
        <v>46.73</v>
      </c>
      <c r="O2463" s="6">
        <v>0</v>
      </c>
      <c r="P2463" s="5">
        <v>17.989999999999998</v>
      </c>
      <c r="Q2463" s="5">
        <f t="shared" si="152"/>
        <v>186.92</v>
      </c>
      <c r="R2463" s="5">
        <f t="shared" si="153"/>
        <v>71.959999999999994</v>
      </c>
      <c r="S2463" s="5">
        <f t="shared" si="154"/>
        <v>114.96</v>
      </c>
      <c r="T2463" s="7">
        <f t="shared" si="155"/>
        <v>0.61502246950567085</v>
      </c>
    </row>
    <row r="2464" spans="1:20" ht="15.6">
      <c r="A2464" s="2">
        <v>1278</v>
      </c>
      <c r="B2464" s="3">
        <v>46353</v>
      </c>
      <c r="C2464" s="17">
        <f>YEAR(SalesDataTable[[#This Row],[Order Date]])</f>
        <v>2026</v>
      </c>
      <c r="D2464" s="19" t="str">
        <f>"Q"&amp;ROUNDUP(MONTH(SalesDataTable[[#This Row],[Order Date]])/3,0)</f>
        <v>Q4</v>
      </c>
      <c r="E2464" s="17">
        <f>MONTH(SalesDataTable[[#This Row],[Order Date]])</f>
        <v>11</v>
      </c>
      <c r="F2464" s="19" t="str">
        <f>TEXT(SalesDataTable[[#This Row],[Order Date]],"MMM")</f>
        <v>Nov</v>
      </c>
      <c r="G2464" s="4" t="s">
        <v>20</v>
      </c>
      <c r="H2464" s="4" t="s">
        <v>47</v>
      </c>
      <c r="I2464" s="4" t="s">
        <v>19</v>
      </c>
      <c r="J2464" s="4" t="s">
        <v>3</v>
      </c>
      <c r="K2464" s="4" t="s">
        <v>9</v>
      </c>
      <c r="L2464" s="4" t="s">
        <v>17</v>
      </c>
      <c r="M2464" s="8">
        <v>3</v>
      </c>
      <c r="N2464" s="5">
        <v>143.72</v>
      </c>
      <c r="O2464" s="6">
        <v>0.15</v>
      </c>
      <c r="P2464" s="5">
        <v>78.56</v>
      </c>
      <c r="Q2464" s="5">
        <f t="shared" si="152"/>
        <v>366.48599999999999</v>
      </c>
      <c r="R2464" s="5">
        <f t="shared" si="153"/>
        <v>235.68</v>
      </c>
      <c r="S2464" s="5">
        <f t="shared" si="154"/>
        <v>130.80599999999998</v>
      </c>
      <c r="T2464" s="7">
        <f t="shared" si="155"/>
        <v>0.35691950033561987</v>
      </c>
    </row>
    <row r="2465" spans="1:20" ht="15.6">
      <c r="A2465" s="2">
        <v>2091</v>
      </c>
      <c r="B2465" s="3">
        <v>46353</v>
      </c>
      <c r="C2465" s="17">
        <f>YEAR(SalesDataTable[[#This Row],[Order Date]])</f>
        <v>2026</v>
      </c>
      <c r="D2465" s="19" t="str">
        <f>"Q"&amp;ROUNDUP(MONTH(SalesDataTable[[#This Row],[Order Date]])/3,0)</f>
        <v>Q4</v>
      </c>
      <c r="E2465" s="17">
        <f>MONTH(SalesDataTable[[#This Row],[Order Date]])</f>
        <v>11</v>
      </c>
      <c r="F2465" s="19" t="str">
        <f>TEXT(SalesDataTable[[#This Row],[Order Date]],"MMM")</f>
        <v>Nov</v>
      </c>
      <c r="G2465" s="4" t="s">
        <v>6</v>
      </c>
      <c r="H2465" s="4" t="s">
        <v>43</v>
      </c>
      <c r="I2465" s="4" t="s">
        <v>28</v>
      </c>
      <c r="J2465" s="4" t="s">
        <v>13</v>
      </c>
      <c r="K2465" s="4" t="s">
        <v>34</v>
      </c>
      <c r="L2465" s="4" t="s">
        <v>42</v>
      </c>
      <c r="M2465" s="8">
        <v>1</v>
      </c>
      <c r="N2465" s="5">
        <v>35.590000000000003</v>
      </c>
      <c r="O2465" s="6">
        <v>0</v>
      </c>
      <c r="P2465" s="5">
        <v>13.57</v>
      </c>
      <c r="Q2465" s="5">
        <f t="shared" si="152"/>
        <v>35.590000000000003</v>
      </c>
      <c r="R2465" s="5">
        <f t="shared" si="153"/>
        <v>13.57</v>
      </c>
      <c r="S2465" s="5">
        <f t="shared" si="154"/>
        <v>22.020000000000003</v>
      </c>
      <c r="T2465" s="7">
        <f t="shared" si="155"/>
        <v>0.61871312166338865</v>
      </c>
    </row>
    <row r="2466" spans="1:20" ht="15.6">
      <c r="A2466" s="2">
        <v>3070</v>
      </c>
      <c r="B2466" s="3">
        <v>46353</v>
      </c>
      <c r="C2466" s="17">
        <f>YEAR(SalesDataTable[[#This Row],[Order Date]])</f>
        <v>2026</v>
      </c>
      <c r="D2466" s="19" t="str">
        <f>"Q"&amp;ROUNDUP(MONTH(SalesDataTable[[#This Row],[Order Date]])/3,0)</f>
        <v>Q4</v>
      </c>
      <c r="E2466" s="17">
        <f>MONTH(SalesDataTable[[#This Row],[Order Date]])</f>
        <v>11</v>
      </c>
      <c r="F2466" s="19" t="str">
        <f>TEXT(SalesDataTable[[#This Row],[Order Date]],"MMM")</f>
        <v>Nov</v>
      </c>
      <c r="G2466" s="4" t="s">
        <v>20</v>
      </c>
      <c r="H2466" s="4" t="s">
        <v>47</v>
      </c>
      <c r="I2466" s="4" t="s">
        <v>28</v>
      </c>
      <c r="J2466" s="4" t="s">
        <v>3</v>
      </c>
      <c r="K2466" s="4" t="s">
        <v>9</v>
      </c>
      <c r="L2466" s="4" t="s">
        <v>46</v>
      </c>
      <c r="M2466" s="8">
        <v>4</v>
      </c>
      <c r="N2466" s="5">
        <v>71.11</v>
      </c>
      <c r="O2466" s="6">
        <v>0.05</v>
      </c>
      <c r="P2466" s="5">
        <v>32.25</v>
      </c>
      <c r="Q2466" s="5">
        <f t="shared" si="152"/>
        <v>270.21799999999996</v>
      </c>
      <c r="R2466" s="5">
        <f t="shared" si="153"/>
        <v>129</v>
      </c>
      <c r="S2466" s="5">
        <f t="shared" si="154"/>
        <v>141.21799999999996</v>
      </c>
      <c r="T2466" s="7">
        <f t="shared" si="155"/>
        <v>0.52260767232382732</v>
      </c>
    </row>
    <row r="2467" spans="1:20" ht="15.6">
      <c r="A2467" s="2">
        <v>4007</v>
      </c>
      <c r="B2467" s="3">
        <v>46353</v>
      </c>
      <c r="C2467" s="17">
        <f>YEAR(SalesDataTable[[#This Row],[Order Date]])</f>
        <v>2026</v>
      </c>
      <c r="D2467" s="19" t="str">
        <f>"Q"&amp;ROUNDUP(MONTH(SalesDataTable[[#This Row],[Order Date]])/3,0)</f>
        <v>Q4</v>
      </c>
      <c r="E2467" s="17">
        <f>MONTH(SalesDataTable[[#This Row],[Order Date]])</f>
        <v>11</v>
      </c>
      <c r="F2467" s="19" t="str">
        <f>TEXT(SalesDataTable[[#This Row],[Order Date]],"MMM")</f>
        <v>Nov</v>
      </c>
      <c r="G2467" s="4" t="s">
        <v>0</v>
      </c>
      <c r="H2467" s="4" t="s">
        <v>36</v>
      </c>
      <c r="I2467" s="4" t="s">
        <v>28</v>
      </c>
      <c r="J2467" s="4" t="s">
        <v>16</v>
      </c>
      <c r="K2467" s="4" t="s">
        <v>4</v>
      </c>
      <c r="L2467" s="4" t="s">
        <v>22</v>
      </c>
      <c r="M2467" s="8">
        <v>5</v>
      </c>
      <c r="N2467" s="5">
        <v>51.04</v>
      </c>
      <c r="O2467" s="6">
        <v>0</v>
      </c>
      <c r="P2467" s="5">
        <v>22.69</v>
      </c>
      <c r="Q2467" s="5">
        <f t="shared" si="152"/>
        <v>255.2</v>
      </c>
      <c r="R2467" s="5">
        <f t="shared" si="153"/>
        <v>113.45</v>
      </c>
      <c r="S2467" s="5">
        <f t="shared" si="154"/>
        <v>141.75</v>
      </c>
      <c r="T2467" s="7">
        <f t="shared" si="155"/>
        <v>0.55544670846394983</v>
      </c>
    </row>
    <row r="2468" spans="1:20" ht="15.6">
      <c r="A2468" s="2">
        <v>4488</v>
      </c>
      <c r="B2468" s="3">
        <v>46353</v>
      </c>
      <c r="C2468" s="17">
        <f>YEAR(SalesDataTable[[#This Row],[Order Date]])</f>
        <v>2026</v>
      </c>
      <c r="D2468" s="19" t="str">
        <f>"Q"&amp;ROUNDUP(MONTH(SalesDataTable[[#This Row],[Order Date]])/3,0)</f>
        <v>Q4</v>
      </c>
      <c r="E2468" s="17">
        <f>MONTH(SalesDataTable[[#This Row],[Order Date]])</f>
        <v>11</v>
      </c>
      <c r="F2468" s="19" t="str">
        <f>TEXT(SalesDataTable[[#This Row],[Order Date]],"MMM")</f>
        <v>Nov</v>
      </c>
      <c r="G2468" s="4" t="s">
        <v>6</v>
      </c>
      <c r="H2468" s="4" t="s">
        <v>49</v>
      </c>
      <c r="I2468" s="4" t="s">
        <v>19</v>
      </c>
      <c r="J2468" s="4" t="s">
        <v>3</v>
      </c>
      <c r="K2468" s="4" t="s">
        <v>14</v>
      </c>
      <c r="L2468" s="4" t="s">
        <v>48</v>
      </c>
      <c r="M2468" s="8">
        <v>3</v>
      </c>
      <c r="N2468" s="5">
        <v>161.66</v>
      </c>
      <c r="O2468" s="6">
        <v>0.05</v>
      </c>
      <c r="P2468" s="5">
        <v>88.3</v>
      </c>
      <c r="Q2468" s="5">
        <f t="shared" si="152"/>
        <v>460.73099999999999</v>
      </c>
      <c r="R2468" s="5">
        <f t="shared" si="153"/>
        <v>264.89999999999998</v>
      </c>
      <c r="S2468" s="5">
        <f t="shared" si="154"/>
        <v>195.83100000000002</v>
      </c>
      <c r="T2468" s="7">
        <f t="shared" si="155"/>
        <v>0.42504411467863029</v>
      </c>
    </row>
    <row r="2469" spans="1:20" ht="15.6">
      <c r="A2469" s="2">
        <v>5159</v>
      </c>
      <c r="B2469" s="3">
        <v>46353</v>
      </c>
      <c r="C2469" s="17">
        <f>YEAR(SalesDataTable[[#This Row],[Order Date]])</f>
        <v>2026</v>
      </c>
      <c r="D2469" s="19" t="str">
        <f>"Q"&amp;ROUNDUP(MONTH(SalesDataTable[[#This Row],[Order Date]])/3,0)</f>
        <v>Q4</v>
      </c>
      <c r="E2469" s="17">
        <f>MONTH(SalesDataTable[[#This Row],[Order Date]])</f>
        <v>11</v>
      </c>
      <c r="F2469" s="19" t="str">
        <f>TEXT(SalesDataTable[[#This Row],[Order Date]],"MMM")</f>
        <v>Nov</v>
      </c>
      <c r="G2469" s="4" t="s">
        <v>20</v>
      </c>
      <c r="H2469" s="4" t="s">
        <v>47</v>
      </c>
      <c r="I2469" s="4" t="s">
        <v>2</v>
      </c>
      <c r="J2469" s="4" t="s">
        <v>16</v>
      </c>
      <c r="K2469" s="4" t="s">
        <v>23</v>
      </c>
      <c r="L2469" s="4" t="s">
        <v>40</v>
      </c>
      <c r="M2469" s="8">
        <v>2</v>
      </c>
      <c r="N2469" s="5">
        <v>80.400000000000006</v>
      </c>
      <c r="O2469" s="6">
        <v>0.15</v>
      </c>
      <c r="P2469" s="5">
        <v>38.869999999999997</v>
      </c>
      <c r="Q2469" s="5">
        <f t="shared" si="152"/>
        <v>136.68</v>
      </c>
      <c r="R2469" s="5">
        <f t="shared" si="153"/>
        <v>77.739999999999995</v>
      </c>
      <c r="S2469" s="5">
        <f t="shared" si="154"/>
        <v>58.940000000000012</v>
      </c>
      <c r="T2469" s="7">
        <f t="shared" si="155"/>
        <v>0.43122622183201648</v>
      </c>
    </row>
    <row r="2470" spans="1:20" ht="15.6">
      <c r="A2470" s="2">
        <v>669</v>
      </c>
      <c r="B2470" s="3">
        <v>46354</v>
      </c>
      <c r="C2470" s="17">
        <f>YEAR(SalesDataTable[[#This Row],[Order Date]])</f>
        <v>2026</v>
      </c>
      <c r="D2470" s="19" t="str">
        <f>"Q"&amp;ROUNDUP(MONTH(SalesDataTable[[#This Row],[Order Date]])/3,0)</f>
        <v>Q4</v>
      </c>
      <c r="E2470" s="17">
        <f>MONTH(SalesDataTable[[#This Row],[Order Date]])</f>
        <v>11</v>
      </c>
      <c r="F2470" s="19" t="str">
        <f>TEXT(SalesDataTable[[#This Row],[Order Date]],"MMM")</f>
        <v>Nov</v>
      </c>
      <c r="G2470" s="4" t="s">
        <v>11</v>
      </c>
      <c r="H2470" s="4" t="s">
        <v>18</v>
      </c>
      <c r="I2470" s="4" t="s">
        <v>2</v>
      </c>
      <c r="J2470" s="4" t="s">
        <v>3</v>
      </c>
      <c r="K2470" s="4" t="s">
        <v>34</v>
      </c>
      <c r="L2470" s="4" t="s">
        <v>42</v>
      </c>
      <c r="M2470" s="8">
        <v>3</v>
      </c>
      <c r="N2470" s="5">
        <v>36.81</v>
      </c>
      <c r="O2470" s="6">
        <v>0.05</v>
      </c>
      <c r="P2470" s="5">
        <v>13.82</v>
      </c>
      <c r="Q2470" s="5">
        <f t="shared" si="152"/>
        <v>104.9085</v>
      </c>
      <c r="R2470" s="5">
        <f t="shared" si="153"/>
        <v>41.46</v>
      </c>
      <c r="S2470" s="5">
        <f t="shared" si="154"/>
        <v>63.448500000000003</v>
      </c>
      <c r="T2470" s="7">
        <f t="shared" si="155"/>
        <v>0.60479846723573405</v>
      </c>
    </row>
    <row r="2471" spans="1:20" ht="15.6">
      <c r="A2471" s="2">
        <v>686</v>
      </c>
      <c r="B2471" s="3">
        <v>46354</v>
      </c>
      <c r="C2471" s="17">
        <f>YEAR(SalesDataTable[[#This Row],[Order Date]])</f>
        <v>2026</v>
      </c>
      <c r="D2471" s="19" t="str">
        <f>"Q"&amp;ROUNDUP(MONTH(SalesDataTable[[#This Row],[Order Date]])/3,0)</f>
        <v>Q4</v>
      </c>
      <c r="E2471" s="17">
        <f>MONTH(SalesDataTable[[#This Row],[Order Date]])</f>
        <v>11</v>
      </c>
      <c r="F2471" s="19" t="str">
        <f>TEXT(SalesDataTable[[#This Row],[Order Date]],"MMM")</f>
        <v>Nov</v>
      </c>
      <c r="G2471" s="4" t="s">
        <v>6</v>
      </c>
      <c r="H2471" s="4" t="s">
        <v>43</v>
      </c>
      <c r="I2471" s="4" t="s">
        <v>28</v>
      </c>
      <c r="J2471" s="4" t="s">
        <v>3</v>
      </c>
      <c r="K2471" s="4" t="s">
        <v>14</v>
      </c>
      <c r="L2471" s="4" t="s">
        <v>44</v>
      </c>
      <c r="M2471" s="8">
        <v>2</v>
      </c>
      <c r="N2471" s="5">
        <v>132.61000000000001</v>
      </c>
      <c r="O2471" s="6">
        <v>0.1</v>
      </c>
      <c r="P2471" s="5">
        <v>67.3</v>
      </c>
      <c r="Q2471" s="5">
        <f t="shared" si="152"/>
        <v>238.69800000000004</v>
      </c>
      <c r="R2471" s="5">
        <f t="shared" si="153"/>
        <v>134.6</v>
      </c>
      <c r="S2471" s="5">
        <f t="shared" si="154"/>
        <v>104.09800000000004</v>
      </c>
      <c r="T2471" s="7">
        <f t="shared" si="155"/>
        <v>0.43610755012610086</v>
      </c>
    </row>
    <row r="2472" spans="1:20" ht="15.6">
      <c r="A2472" s="2">
        <v>990</v>
      </c>
      <c r="B2472" s="3">
        <v>46354</v>
      </c>
      <c r="C2472" s="17">
        <f>YEAR(SalesDataTable[[#This Row],[Order Date]])</f>
        <v>2026</v>
      </c>
      <c r="D2472" s="19" t="str">
        <f>"Q"&amp;ROUNDUP(MONTH(SalesDataTable[[#This Row],[Order Date]])/3,0)</f>
        <v>Q4</v>
      </c>
      <c r="E2472" s="17">
        <f>MONTH(SalesDataTable[[#This Row],[Order Date]])</f>
        <v>11</v>
      </c>
      <c r="F2472" s="19" t="str">
        <f>TEXT(SalesDataTable[[#This Row],[Order Date]],"MMM")</f>
        <v>Nov</v>
      </c>
      <c r="G2472" s="4" t="s">
        <v>0</v>
      </c>
      <c r="H2472" s="4" t="s">
        <v>50</v>
      </c>
      <c r="I2472" s="4" t="s">
        <v>2</v>
      </c>
      <c r="J2472" s="4" t="s">
        <v>3</v>
      </c>
      <c r="K2472" s="4" t="s">
        <v>4</v>
      </c>
      <c r="L2472" s="4" t="s">
        <v>26</v>
      </c>
      <c r="M2472" s="8">
        <v>5</v>
      </c>
      <c r="N2472" s="5">
        <v>39.79</v>
      </c>
      <c r="O2472" s="6">
        <v>0.1</v>
      </c>
      <c r="P2472" s="5">
        <v>17.09</v>
      </c>
      <c r="Q2472" s="5">
        <f t="shared" si="152"/>
        <v>179.05500000000001</v>
      </c>
      <c r="R2472" s="5">
        <f t="shared" si="153"/>
        <v>85.45</v>
      </c>
      <c r="S2472" s="5">
        <f t="shared" si="154"/>
        <v>93.605000000000004</v>
      </c>
      <c r="T2472" s="7">
        <f t="shared" si="155"/>
        <v>0.52277233252352628</v>
      </c>
    </row>
    <row r="2473" spans="1:20" ht="15.6">
      <c r="A2473" s="2">
        <v>1134</v>
      </c>
      <c r="B2473" s="3">
        <v>46354</v>
      </c>
      <c r="C2473" s="17">
        <f>YEAR(SalesDataTable[[#This Row],[Order Date]])</f>
        <v>2026</v>
      </c>
      <c r="D2473" s="19" t="str">
        <f>"Q"&amp;ROUNDUP(MONTH(SalesDataTable[[#This Row],[Order Date]])/3,0)</f>
        <v>Q4</v>
      </c>
      <c r="E2473" s="17">
        <f>MONTH(SalesDataTable[[#This Row],[Order Date]])</f>
        <v>11</v>
      </c>
      <c r="F2473" s="19" t="str">
        <f>TEXT(SalesDataTable[[#This Row],[Order Date]],"MMM")</f>
        <v>Nov</v>
      </c>
      <c r="G2473" s="4" t="s">
        <v>20</v>
      </c>
      <c r="H2473" s="4" t="s">
        <v>21</v>
      </c>
      <c r="I2473" s="4" t="s">
        <v>2</v>
      </c>
      <c r="J2473" s="4" t="s">
        <v>3</v>
      </c>
      <c r="K2473" s="4" t="s">
        <v>14</v>
      </c>
      <c r="L2473" s="4" t="s">
        <v>15</v>
      </c>
      <c r="M2473" s="8">
        <v>2</v>
      </c>
      <c r="N2473" s="5">
        <v>36.119999999999997</v>
      </c>
      <c r="O2473" s="6">
        <v>0.1</v>
      </c>
      <c r="P2473" s="5">
        <v>13.61</v>
      </c>
      <c r="Q2473" s="5">
        <f t="shared" si="152"/>
        <v>65.015999999999991</v>
      </c>
      <c r="R2473" s="5">
        <f t="shared" si="153"/>
        <v>27.22</v>
      </c>
      <c r="S2473" s="5">
        <f t="shared" si="154"/>
        <v>37.795999999999992</v>
      </c>
      <c r="T2473" s="7">
        <f t="shared" si="155"/>
        <v>0.58133382551987201</v>
      </c>
    </row>
    <row r="2474" spans="1:20" ht="15.6">
      <c r="A2474" s="2">
        <v>1770</v>
      </c>
      <c r="B2474" s="3">
        <v>46354</v>
      </c>
      <c r="C2474" s="17">
        <f>YEAR(SalesDataTable[[#This Row],[Order Date]])</f>
        <v>2026</v>
      </c>
      <c r="D2474" s="19" t="str">
        <f>"Q"&amp;ROUNDUP(MONTH(SalesDataTable[[#This Row],[Order Date]])/3,0)</f>
        <v>Q4</v>
      </c>
      <c r="E2474" s="17">
        <f>MONTH(SalesDataTable[[#This Row],[Order Date]])</f>
        <v>11</v>
      </c>
      <c r="F2474" s="19" t="str">
        <f>TEXT(SalesDataTable[[#This Row],[Order Date]],"MMM")</f>
        <v>Nov</v>
      </c>
      <c r="G2474" s="4" t="s">
        <v>20</v>
      </c>
      <c r="H2474" s="4" t="s">
        <v>31</v>
      </c>
      <c r="I2474" s="4" t="s">
        <v>19</v>
      </c>
      <c r="J2474" s="4" t="s">
        <v>3</v>
      </c>
      <c r="K2474" s="4" t="s">
        <v>9</v>
      </c>
      <c r="L2474" s="4" t="s">
        <v>37</v>
      </c>
      <c r="M2474" s="8">
        <v>5</v>
      </c>
      <c r="N2474" s="5">
        <v>153.93</v>
      </c>
      <c r="O2474" s="6">
        <v>0.05</v>
      </c>
      <c r="P2474" s="5">
        <v>77.27</v>
      </c>
      <c r="Q2474" s="5">
        <f t="shared" si="152"/>
        <v>731.16750000000002</v>
      </c>
      <c r="R2474" s="5">
        <f t="shared" si="153"/>
        <v>386.34999999999997</v>
      </c>
      <c r="S2474" s="5">
        <f t="shared" si="154"/>
        <v>344.81750000000005</v>
      </c>
      <c r="T2474" s="7">
        <f t="shared" si="155"/>
        <v>0.4715985051304934</v>
      </c>
    </row>
    <row r="2475" spans="1:20" ht="15.6">
      <c r="A2475" s="2">
        <v>3396</v>
      </c>
      <c r="B2475" s="3">
        <v>46354</v>
      </c>
      <c r="C2475" s="17">
        <f>YEAR(SalesDataTable[[#This Row],[Order Date]])</f>
        <v>2026</v>
      </c>
      <c r="D2475" s="19" t="str">
        <f>"Q"&amp;ROUNDUP(MONTH(SalesDataTable[[#This Row],[Order Date]])/3,0)</f>
        <v>Q4</v>
      </c>
      <c r="E2475" s="17">
        <f>MONTH(SalesDataTable[[#This Row],[Order Date]])</f>
        <v>11</v>
      </c>
      <c r="F2475" s="19" t="str">
        <f>TEXT(SalesDataTable[[#This Row],[Order Date]],"MMM")</f>
        <v>Nov</v>
      </c>
      <c r="G2475" s="4" t="s">
        <v>11</v>
      </c>
      <c r="H2475" s="4" t="s">
        <v>18</v>
      </c>
      <c r="I2475" s="4" t="s">
        <v>19</v>
      </c>
      <c r="J2475" s="4" t="s">
        <v>13</v>
      </c>
      <c r="K2475" s="4" t="s">
        <v>34</v>
      </c>
      <c r="L2475" s="4" t="s">
        <v>45</v>
      </c>
      <c r="M2475" s="8">
        <v>3</v>
      </c>
      <c r="N2475" s="5">
        <v>50.67</v>
      </c>
      <c r="O2475" s="6">
        <v>0.05</v>
      </c>
      <c r="P2475" s="5">
        <v>22.25</v>
      </c>
      <c r="Q2475" s="5">
        <f t="shared" si="152"/>
        <v>144.40949999999998</v>
      </c>
      <c r="R2475" s="5">
        <f t="shared" si="153"/>
        <v>66.75</v>
      </c>
      <c r="S2475" s="5">
        <f t="shared" si="154"/>
        <v>77.65949999999998</v>
      </c>
      <c r="T2475" s="7">
        <f t="shared" si="155"/>
        <v>0.53777279195620775</v>
      </c>
    </row>
    <row r="2476" spans="1:20" ht="15.6">
      <c r="A2476" s="2">
        <v>4259</v>
      </c>
      <c r="B2476" s="3">
        <v>46354</v>
      </c>
      <c r="C2476" s="17">
        <f>YEAR(SalesDataTable[[#This Row],[Order Date]])</f>
        <v>2026</v>
      </c>
      <c r="D2476" s="19" t="str">
        <f>"Q"&amp;ROUNDUP(MONTH(SalesDataTable[[#This Row],[Order Date]])/3,0)</f>
        <v>Q4</v>
      </c>
      <c r="E2476" s="17">
        <f>MONTH(SalesDataTable[[#This Row],[Order Date]])</f>
        <v>11</v>
      </c>
      <c r="F2476" s="19" t="str">
        <f>TEXT(SalesDataTable[[#This Row],[Order Date]],"MMM")</f>
        <v>Nov</v>
      </c>
      <c r="G2476" s="4" t="s">
        <v>11</v>
      </c>
      <c r="H2476" s="4" t="s">
        <v>18</v>
      </c>
      <c r="I2476" s="4" t="s">
        <v>2</v>
      </c>
      <c r="J2476" s="4" t="s">
        <v>3</v>
      </c>
      <c r="K2476" s="4" t="s">
        <v>9</v>
      </c>
      <c r="L2476" s="4" t="s">
        <v>46</v>
      </c>
      <c r="M2476" s="8">
        <v>4</v>
      </c>
      <c r="N2476" s="5">
        <v>72.77</v>
      </c>
      <c r="O2476" s="6">
        <v>0</v>
      </c>
      <c r="P2476" s="5">
        <v>32.090000000000003</v>
      </c>
      <c r="Q2476" s="5">
        <f t="shared" si="152"/>
        <v>291.08</v>
      </c>
      <c r="R2476" s="5">
        <f t="shared" si="153"/>
        <v>128.36000000000001</v>
      </c>
      <c r="S2476" s="5">
        <f t="shared" si="154"/>
        <v>162.71999999999997</v>
      </c>
      <c r="T2476" s="7">
        <f t="shared" si="155"/>
        <v>0.55902157482479031</v>
      </c>
    </row>
    <row r="2477" spans="1:20" ht="15.6">
      <c r="A2477" s="2">
        <v>4440</v>
      </c>
      <c r="B2477" s="3">
        <v>46354</v>
      </c>
      <c r="C2477" s="17">
        <f>YEAR(SalesDataTable[[#This Row],[Order Date]])</f>
        <v>2026</v>
      </c>
      <c r="D2477" s="19" t="str">
        <f>"Q"&amp;ROUNDUP(MONTH(SalesDataTable[[#This Row],[Order Date]])/3,0)</f>
        <v>Q4</v>
      </c>
      <c r="E2477" s="17">
        <f>MONTH(SalesDataTable[[#This Row],[Order Date]])</f>
        <v>11</v>
      </c>
      <c r="F2477" s="19" t="str">
        <f>TEXT(SalesDataTable[[#This Row],[Order Date]],"MMM")</f>
        <v>Nov</v>
      </c>
      <c r="G2477" s="4" t="s">
        <v>11</v>
      </c>
      <c r="H2477" s="4" t="s">
        <v>39</v>
      </c>
      <c r="I2477" s="4" t="s">
        <v>28</v>
      </c>
      <c r="J2477" s="4" t="s">
        <v>13</v>
      </c>
      <c r="K2477" s="4" t="s">
        <v>14</v>
      </c>
      <c r="L2477" s="4" t="s">
        <v>32</v>
      </c>
      <c r="M2477" s="8">
        <v>1</v>
      </c>
      <c r="N2477" s="5">
        <v>46.45</v>
      </c>
      <c r="O2477" s="6">
        <v>0.1</v>
      </c>
      <c r="P2477" s="5">
        <v>17.96</v>
      </c>
      <c r="Q2477" s="5">
        <f t="shared" si="152"/>
        <v>41.805000000000007</v>
      </c>
      <c r="R2477" s="5">
        <f t="shared" si="153"/>
        <v>17.96</v>
      </c>
      <c r="S2477" s="5">
        <f t="shared" si="154"/>
        <v>23.845000000000006</v>
      </c>
      <c r="T2477" s="7">
        <f t="shared" si="155"/>
        <v>0.57038631742614521</v>
      </c>
    </row>
    <row r="2478" spans="1:20" ht="15.6">
      <c r="A2478" s="2">
        <v>5115</v>
      </c>
      <c r="B2478" s="3">
        <v>46354</v>
      </c>
      <c r="C2478" s="17">
        <f>YEAR(SalesDataTable[[#This Row],[Order Date]])</f>
        <v>2026</v>
      </c>
      <c r="D2478" s="19" t="str">
        <f>"Q"&amp;ROUNDUP(MONTH(SalesDataTable[[#This Row],[Order Date]])/3,0)</f>
        <v>Q4</v>
      </c>
      <c r="E2478" s="17">
        <f>MONTH(SalesDataTable[[#This Row],[Order Date]])</f>
        <v>11</v>
      </c>
      <c r="F2478" s="19" t="str">
        <f>TEXT(SalesDataTable[[#This Row],[Order Date]],"MMM")</f>
        <v>Nov</v>
      </c>
      <c r="G2478" s="4" t="s">
        <v>0</v>
      </c>
      <c r="H2478" s="4" t="s">
        <v>50</v>
      </c>
      <c r="I2478" s="4" t="s">
        <v>2</v>
      </c>
      <c r="J2478" s="4" t="s">
        <v>13</v>
      </c>
      <c r="K2478" s="4" t="s">
        <v>14</v>
      </c>
      <c r="L2478" s="4" t="s">
        <v>48</v>
      </c>
      <c r="M2478" s="8">
        <v>1</v>
      </c>
      <c r="N2478" s="5">
        <v>165.75</v>
      </c>
      <c r="O2478" s="6">
        <v>0.2</v>
      </c>
      <c r="P2478" s="5">
        <v>89.16</v>
      </c>
      <c r="Q2478" s="5">
        <f t="shared" si="152"/>
        <v>132.6</v>
      </c>
      <c r="R2478" s="5">
        <f t="shared" si="153"/>
        <v>89.16</v>
      </c>
      <c r="S2478" s="5">
        <f t="shared" si="154"/>
        <v>43.44</v>
      </c>
      <c r="T2478" s="7">
        <f t="shared" si="155"/>
        <v>0.32760180995475113</v>
      </c>
    </row>
    <row r="2479" spans="1:20" ht="15.6">
      <c r="A2479" s="2">
        <v>5136</v>
      </c>
      <c r="B2479" s="3">
        <v>46354</v>
      </c>
      <c r="C2479" s="17">
        <f>YEAR(SalesDataTable[[#This Row],[Order Date]])</f>
        <v>2026</v>
      </c>
      <c r="D2479" s="19" t="str">
        <f>"Q"&amp;ROUNDUP(MONTH(SalesDataTable[[#This Row],[Order Date]])/3,0)</f>
        <v>Q4</v>
      </c>
      <c r="E2479" s="17">
        <f>MONTH(SalesDataTable[[#This Row],[Order Date]])</f>
        <v>11</v>
      </c>
      <c r="F2479" s="19" t="str">
        <f>TEXT(SalesDataTable[[#This Row],[Order Date]],"MMM")</f>
        <v>Nov</v>
      </c>
      <c r="G2479" s="4" t="s">
        <v>11</v>
      </c>
      <c r="H2479" s="4" t="s">
        <v>12</v>
      </c>
      <c r="I2479" s="4" t="s">
        <v>28</v>
      </c>
      <c r="J2479" s="4" t="s">
        <v>13</v>
      </c>
      <c r="K2479" s="4" t="s">
        <v>23</v>
      </c>
      <c r="L2479" s="4" t="s">
        <v>29</v>
      </c>
      <c r="M2479" s="8">
        <v>4</v>
      </c>
      <c r="N2479" s="5">
        <v>198.02</v>
      </c>
      <c r="O2479" s="6">
        <v>0.05</v>
      </c>
      <c r="P2479" s="5">
        <v>103.82</v>
      </c>
      <c r="Q2479" s="5">
        <f t="shared" si="152"/>
        <v>752.476</v>
      </c>
      <c r="R2479" s="5">
        <f t="shared" si="153"/>
        <v>415.28</v>
      </c>
      <c r="S2479" s="5">
        <f t="shared" si="154"/>
        <v>337.19600000000003</v>
      </c>
      <c r="T2479" s="7">
        <f t="shared" si="155"/>
        <v>0.44811528872681655</v>
      </c>
    </row>
    <row r="2480" spans="1:20" ht="15.6">
      <c r="A2480" s="2">
        <v>562</v>
      </c>
      <c r="B2480" s="3">
        <v>46355</v>
      </c>
      <c r="C2480" s="17">
        <f>YEAR(SalesDataTable[[#This Row],[Order Date]])</f>
        <v>2026</v>
      </c>
      <c r="D2480" s="19" t="str">
        <f>"Q"&amp;ROUNDUP(MONTH(SalesDataTable[[#This Row],[Order Date]])/3,0)</f>
        <v>Q4</v>
      </c>
      <c r="E2480" s="17">
        <f>MONTH(SalesDataTable[[#This Row],[Order Date]])</f>
        <v>11</v>
      </c>
      <c r="F2480" s="19" t="str">
        <f>TEXT(SalesDataTable[[#This Row],[Order Date]],"MMM")</f>
        <v>Nov</v>
      </c>
      <c r="G2480" s="4" t="s">
        <v>6</v>
      </c>
      <c r="H2480" s="4" t="s">
        <v>43</v>
      </c>
      <c r="I2480" s="4" t="s">
        <v>2</v>
      </c>
      <c r="J2480" s="4" t="s">
        <v>13</v>
      </c>
      <c r="K2480" s="4" t="s">
        <v>14</v>
      </c>
      <c r="L2480" s="4" t="s">
        <v>32</v>
      </c>
      <c r="M2480" s="8">
        <v>1</v>
      </c>
      <c r="N2480" s="5">
        <v>46.3</v>
      </c>
      <c r="O2480" s="6">
        <v>0.2</v>
      </c>
      <c r="P2480" s="5">
        <v>18.78</v>
      </c>
      <c r="Q2480" s="5">
        <f t="shared" si="152"/>
        <v>37.04</v>
      </c>
      <c r="R2480" s="5">
        <f t="shared" si="153"/>
        <v>18.78</v>
      </c>
      <c r="S2480" s="5">
        <f t="shared" si="154"/>
        <v>18.259999999999998</v>
      </c>
      <c r="T2480" s="7">
        <f t="shared" si="155"/>
        <v>0.49298056155507552</v>
      </c>
    </row>
    <row r="2481" spans="1:20" ht="15.6">
      <c r="A2481" s="2">
        <v>806</v>
      </c>
      <c r="B2481" s="3">
        <v>46355</v>
      </c>
      <c r="C2481" s="17">
        <f>YEAR(SalesDataTable[[#This Row],[Order Date]])</f>
        <v>2026</v>
      </c>
      <c r="D2481" s="19" t="str">
        <f>"Q"&amp;ROUNDUP(MONTH(SalesDataTable[[#This Row],[Order Date]])/3,0)</f>
        <v>Q4</v>
      </c>
      <c r="E2481" s="17">
        <f>MONTH(SalesDataTable[[#This Row],[Order Date]])</f>
        <v>11</v>
      </c>
      <c r="F2481" s="19" t="str">
        <f>TEXT(SalesDataTable[[#This Row],[Order Date]],"MMM")</f>
        <v>Nov</v>
      </c>
      <c r="G2481" s="4" t="s">
        <v>0</v>
      </c>
      <c r="H2481" s="4" t="s">
        <v>50</v>
      </c>
      <c r="I2481" s="4" t="s">
        <v>28</v>
      </c>
      <c r="J2481" s="4" t="s">
        <v>3</v>
      </c>
      <c r="K2481" s="4" t="s">
        <v>34</v>
      </c>
      <c r="L2481" s="4" t="s">
        <v>35</v>
      </c>
      <c r="M2481" s="8">
        <v>1</v>
      </c>
      <c r="N2481" s="5">
        <v>39.659999999999997</v>
      </c>
      <c r="O2481" s="6">
        <v>0</v>
      </c>
      <c r="P2481" s="5">
        <v>14.76</v>
      </c>
      <c r="Q2481" s="5">
        <f t="shared" si="152"/>
        <v>39.659999999999997</v>
      </c>
      <c r="R2481" s="5">
        <f t="shared" si="153"/>
        <v>14.76</v>
      </c>
      <c r="S2481" s="5">
        <f t="shared" si="154"/>
        <v>24.9</v>
      </c>
      <c r="T2481" s="7">
        <f t="shared" si="155"/>
        <v>0.62783661119515888</v>
      </c>
    </row>
    <row r="2482" spans="1:20" ht="15.6">
      <c r="A2482" s="2">
        <v>3150</v>
      </c>
      <c r="B2482" s="3">
        <v>46355</v>
      </c>
      <c r="C2482" s="17">
        <f>YEAR(SalesDataTable[[#This Row],[Order Date]])</f>
        <v>2026</v>
      </c>
      <c r="D2482" s="19" t="str">
        <f>"Q"&amp;ROUNDUP(MONTH(SalesDataTable[[#This Row],[Order Date]])/3,0)</f>
        <v>Q4</v>
      </c>
      <c r="E2482" s="17">
        <f>MONTH(SalesDataTable[[#This Row],[Order Date]])</f>
        <v>11</v>
      </c>
      <c r="F2482" s="19" t="str">
        <f>TEXT(SalesDataTable[[#This Row],[Order Date]],"MMM")</f>
        <v>Nov</v>
      </c>
      <c r="G2482" s="4" t="s">
        <v>6</v>
      </c>
      <c r="H2482" s="4" t="s">
        <v>27</v>
      </c>
      <c r="I2482" s="4" t="s">
        <v>2</v>
      </c>
      <c r="J2482" s="4" t="s">
        <v>13</v>
      </c>
      <c r="K2482" s="4" t="s">
        <v>23</v>
      </c>
      <c r="L2482" s="4" t="s">
        <v>40</v>
      </c>
      <c r="M2482" s="8">
        <v>3</v>
      </c>
      <c r="N2482" s="5">
        <v>80.72</v>
      </c>
      <c r="O2482" s="6">
        <v>0.05</v>
      </c>
      <c r="P2482" s="5">
        <v>39.130000000000003</v>
      </c>
      <c r="Q2482" s="5">
        <f t="shared" si="152"/>
        <v>230.05199999999999</v>
      </c>
      <c r="R2482" s="5">
        <f t="shared" si="153"/>
        <v>117.39000000000001</v>
      </c>
      <c r="S2482" s="5">
        <f t="shared" si="154"/>
        <v>112.66199999999998</v>
      </c>
      <c r="T2482" s="7">
        <f t="shared" si="155"/>
        <v>0.48972406238589528</v>
      </c>
    </row>
    <row r="2483" spans="1:20" ht="15.6">
      <c r="A2483" s="2">
        <v>4847</v>
      </c>
      <c r="B2483" s="3">
        <v>46355</v>
      </c>
      <c r="C2483" s="17">
        <f>YEAR(SalesDataTable[[#This Row],[Order Date]])</f>
        <v>2026</v>
      </c>
      <c r="D2483" s="19" t="str">
        <f>"Q"&amp;ROUNDUP(MONTH(SalesDataTable[[#This Row],[Order Date]])/3,0)</f>
        <v>Q4</v>
      </c>
      <c r="E2483" s="17">
        <f>MONTH(SalesDataTable[[#This Row],[Order Date]])</f>
        <v>11</v>
      </c>
      <c r="F2483" s="19" t="str">
        <f>TEXT(SalesDataTable[[#This Row],[Order Date]],"MMM")</f>
        <v>Nov</v>
      </c>
      <c r="G2483" s="4" t="s">
        <v>6</v>
      </c>
      <c r="H2483" s="4" t="s">
        <v>49</v>
      </c>
      <c r="I2483" s="4" t="s">
        <v>28</v>
      </c>
      <c r="J2483" s="4" t="s">
        <v>13</v>
      </c>
      <c r="K2483" s="4" t="s">
        <v>14</v>
      </c>
      <c r="L2483" s="4" t="s">
        <v>15</v>
      </c>
      <c r="M2483" s="8">
        <v>2</v>
      </c>
      <c r="N2483" s="5">
        <v>35.51</v>
      </c>
      <c r="O2483" s="6">
        <v>0.05</v>
      </c>
      <c r="P2483" s="5">
        <v>13.24</v>
      </c>
      <c r="Q2483" s="5">
        <f t="shared" si="152"/>
        <v>67.468999999999994</v>
      </c>
      <c r="R2483" s="5">
        <f t="shared" si="153"/>
        <v>26.48</v>
      </c>
      <c r="S2483" s="5">
        <f t="shared" si="154"/>
        <v>40.98899999999999</v>
      </c>
      <c r="T2483" s="7">
        <f t="shared" si="155"/>
        <v>0.60752345521646967</v>
      </c>
    </row>
    <row r="2484" spans="1:20" ht="15.6">
      <c r="A2484" s="2">
        <v>221</v>
      </c>
      <c r="B2484" s="3">
        <v>46356</v>
      </c>
      <c r="C2484" s="17">
        <f>YEAR(SalesDataTable[[#This Row],[Order Date]])</f>
        <v>2026</v>
      </c>
      <c r="D2484" s="19" t="str">
        <f>"Q"&amp;ROUNDUP(MONTH(SalesDataTable[[#This Row],[Order Date]])/3,0)</f>
        <v>Q4</v>
      </c>
      <c r="E2484" s="17">
        <f>MONTH(SalesDataTable[[#This Row],[Order Date]])</f>
        <v>11</v>
      </c>
      <c r="F2484" s="19" t="str">
        <f>TEXT(SalesDataTable[[#This Row],[Order Date]],"MMM")</f>
        <v>Nov</v>
      </c>
      <c r="G2484" s="4" t="s">
        <v>20</v>
      </c>
      <c r="H2484" s="4" t="s">
        <v>33</v>
      </c>
      <c r="I2484" s="4" t="s">
        <v>19</v>
      </c>
      <c r="J2484" s="4" t="s">
        <v>16</v>
      </c>
      <c r="K2484" s="4" t="s">
        <v>14</v>
      </c>
      <c r="L2484" s="4" t="s">
        <v>44</v>
      </c>
      <c r="M2484" s="8">
        <v>1</v>
      </c>
      <c r="N2484" s="5">
        <v>132.06</v>
      </c>
      <c r="O2484" s="6">
        <v>0.15</v>
      </c>
      <c r="P2484" s="5">
        <v>67.53</v>
      </c>
      <c r="Q2484" s="5">
        <f t="shared" si="152"/>
        <v>112.251</v>
      </c>
      <c r="R2484" s="5">
        <f t="shared" si="153"/>
        <v>67.53</v>
      </c>
      <c r="S2484" s="5">
        <f t="shared" si="154"/>
        <v>44.721000000000004</v>
      </c>
      <c r="T2484" s="7">
        <f t="shared" si="155"/>
        <v>0.39840179597509157</v>
      </c>
    </row>
    <row r="2485" spans="1:20" ht="15.6">
      <c r="A2485" s="2">
        <v>630</v>
      </c>
      <c r="B2485" s="3">
        <v>46356</v>
      </c>
      <c r="C2485" s="17">
        <f>YEAR(SalesDataTable[[#This Row],[Order Date]])</f>
        <v>2026</v>
      </c>
      <c r="D2485" s="19" t="str">
        <f>"Q"&amp;ROUNDUP(MONTH(SalesDataTable[[#This Row],[Order Date]])/3,0)</f>
        <v>Q4</v>
      </c>
      <c r="E2485" s="17">
        <f>MONTH(SalesDataTable[[#This Row],[Order Date]])</f>
        <v>11</v>
      </c>
      <c r="F2485" s="19" t="str">
        <f>TEXT(SalesDataTable[[#This Row],[Order Date]],"MMM")</f>
        <v>Nov</v>
      </c>
      <c r="G2485" s="4" t="s">
        <v>20</v>
      </c>
      <c r="H2485" s="4" t="s">
        <v>33</v>
      </c>
      <c r="I2485" s="4" t="s">
        <v>2</v>
      </c>
      <c r="J2485" s="4" t="s">
        <v>16</v>
      </c>
      <c r="K2485" s="4" t="s">
        <v>4</v>
      </c>
      <c r="L2485" s="4" t="s">
        <v>26</v>
      </c>
      <c r="M2485" s="8">
        <v>3</v>
      </c>
      <c r="N2485" s="5">
        <v>41.07</v>
      </c>
      <c r="O2485" s="6">
        <v>0.1</v>
      </c>
      <c r="P2485" s="5">
        <v>16.86</v>
      </c>
      <c r="Q2485" s="5">
        <f t="shared" si="152"/>
        <v>110.88900000000001</v>
      </c>
      <c r="R2485" s="5">
        <f t="shared" si="153"/>
        <v>50.58</v>
      </c>
      <c r="S2485" s="5">
        <f t="shared" si="154"/>
        <v>60.309000000000012</v>
      </c>
      <c r="T2485" s="7">
        <f t="shared" si="155"/>
        <v>0.54386819251684126</v>
      </c>
    </row>
    <row r="2486" spans="1:20" ht="15.6">
      <c r="A2486" s="2">
        <v>1789</v>
      </c>
      <c r="B2486" s="3">
        <v>46356</v>
      </c>
      <c r="C2486" s="17">
        <f>YEAR(SalesDataTable[[#This Row],[Order Date]])</f>
        <v>2026</v>
      </c>
      <c r="D2486" s="19" t="str">
        <f>"Q"&amp;ROUNDUP(MONTH(SalesDataTable[[#This Row],[Order Date]])/3,0)</f>
        <v>Q4</v>
      </c>
      <c r="E2486" s="17">
        <f>MONTH(SalesDataTable[[#This Row],[Order Date]])</f>
        <v>11</v>
      </c>
      <c r="F2486" s="19" t="str">
        <f>TEXT(SalesDataTable[[#This Row],[Order Date]],"MMM")</f>
        <v>Nov</v>
      </c>
      <c r="G2486" s="4" t="s">
        <v>6</v>
      </c>
      <c r="H2486" s="4" t="s">
        <v>43</v>
      </c>
      <c r="I2486" s="4" t="s">
        <v>2</v>
      </c>
      <c r="J2486" s="4" t="s">
        <v>13</v>
      </c>
      <c r="K2486" s="4" t="s">
        <v>9</v>
      </c>
      <c r="L2486" s="4" t="s">
        <v>37</v>
      </c>
      <c r="M2486" s="8">
        <v>2</v>
      </c>
      <c r="N2486" s="5">
        <v>151.49</v>
      </c>
      <c r="O2486" s="6">
        <v>0.1</v>
      </c>
      <c r="P2486" s="5">
        <v>81.39</v>
      </c>
      <c r="Q2486" s="5">
        <f t="shared" si="152"/>
        <v>272.68200000000002</v>
      </c>
      <c r="R2486" s="5">
        <f t="shared" si="153"/>
        <v>162.78</v>
      </c>
      <c r="S2486" s="5">
        <f t="shared" si="154"/>
        <v>109.90200000000002</v>
      </c>
      <c r="T2486" s="7">
        <f t="shared" si="155"/>
        <v>0.40304090479019522</v>
      </c>
    </row>
    <row r="2487" spans="1:20" ht="15.6">
      <c r="A2487" s="2">
        <v>1947</v>
      </c>
      <c r="B2487" s="3">
        <v>46356</v>
      </c>
      <c r="C2487" s="17">
        <f>YEAR(SalesDataTable[[#This Row],[Order Date]])</f>
        <v>2026</v>
      </c>
      <c r="D2487" s="19" t="str">
        <f>"Q"&amp;ROUNDUP(MONTH(SalesDataTable[[#This Row],[Order Date]])/3,0)</f>
        <v>Q4</v>
      </c>
      <c r="E2487" s="17">
        <f>MONTH(SalesDataTable[[#This Row],[Order Date]])</f>
        <v>11</v>
      </c>
      <c r="F2487" s="19" t="str">
        <f>TEXT(SalesDataTable[[#This Row],[Order Date]],"MMM")</f>
        <v>Nov</v>
      </c>
      <c r="G2487" s="4" t="s">
        <v>0</v>
      </c>
      <c r="H2487" s="4" t="s">
        <v>1</v>
      </c>
      <c r="I2487" s="4" t="s">
        <v>19</v>
      </c>
      <c r="J2487" s="4" t="s">
        <v>16</v>
      </c>
      <c r="K2487" s="4" t="s">
        <v>34</v>
      </c>
      <c r="L2487" s="4" t="s">
        <v>42</v>
      </c>
      <c r="M2487" s="8">
        <v>1</v>
      </c>
      <c r="N2487" s="5">
        <v>35.729999999999997</v>
      </c>
      <c r="O2487" s="6">
        <v>0.2</v>
      </c>
      <c r="P2487" s="5">
        <v>14.33</v>
      </c>
      <c r="Q2487" s="5">
        <f t="shared" si="152"/>
        <v>28.584</v>
      </c>
      <c r="R2487" s="5">
        <f t="shared" si="153"/>
        <v>14.33</v>
      </c>
      <c r="S2487" s="5">
        <f t="shared" si="154"/>
        <v>14.254</v>
      </c>
      <c r="T2487" s="7">
        <f t="shared" si="155"/>
        <v>0.49867058494262523</v>
      </c>
    </row>
    <row r="2488" spans="1:20" ht="15.6">
      <c r="A2488" s="2">
        <v>2279</v>
      </c>
      <c r="B2488" s="3">
        <v>46356</v>
      </c>
      <c r="C2488" s="17">
        <f>YEAR(SalesDataTable[[#This Row],[Order Date]])</f>
        <v>2026</v>
      </c>
      <c r="D2488" s="19" t="str">
        <f>"Q"&amp;ROUNDUP(MONTH(SalesDataTable[[#This Row],[Order Date]])/3,0)</f>
        <v>Q4</v>
      </c>
      <c r="E2488" s="17">
        <f>MONTH(SalesDataTable[[#This Row],[Order Date]])</f>
        <v>11</v>
      </c>
      <c r="F2488" s="19" t="str">
        <f>TEXT(SalesDataTable[[#This Row],[Order Date]],"MMM")</f>
        <v>Nov</v>
      </c>
      <c r="G2488" s="4" t="s">
        <v>0</v>
      </c>
      <c r="H2488" s="4" t="s">
        <v>1</v>
      </c>
      <c r="I2488" s="4" t="s">
        <v>19</v>
      </c>
      <c r="J2488" s="4" t="s">
        <v>3</v>
      </c>
      <c r="K2488" s="4" t="s">
        <v>4</v>
      </c>
      <c r="L2488" s="4" t="s">
        <v>22</v>
      </c>
      <c r="M2488" s="8">
        <v>2</v>
      </c>
      <c r="N2488" s="5">
        <v>50.38</v>
      </c>
      <c r="O2488" s="6">
        <v>0.1</v>
      </c>
      <c r="P2488" s="5">
        <v>22.41</v>
      </c>
      <c r="Q2488" s="5">
        <f t="shared" si="152"/>
        <v>90.684000000000012</v>
      </c>
      <c r="R2488" s="5">
        <f t="shared" si="153"/>
        <v>44.82</v>
      </c>
      <c r="S2488" s="5">
        <f t="shared" si="154"/>
        <v>45.864000000000011</v>
      </c>
      <c r="T2488" s="7">
        <f t="shared" si="155"/>
        <v>0.50575625248114342</v>
      </c>
    </row>
    <row r="2489" spans="1:20" ht="15.6">
      <c r="A2489" s="2">
        <v>2439</v>
      </c>
      <c r="B2489" s="3">
        <v>46356</v>
      </c>
      <c r="C2489" s="17">
        <f>YEAR(SalesDataTable[[#This Row],[Order Date]])</f>
        <v>2026</v>
      </c>
      <c r="D2489" s="19" t="str">
        <f>"Q"&amp;ROUNDUP(MONTH(SalesDataTable[[#This Row],[Order Date]])/3,0)</f>
        <v>Q4</v>
      </c>
      <c r="E2489" s="17">
        <f>MONTH(SalesDataTable[[#This Row],[Order Date]])</f>
        <v>11</v>
      </c>
      <c r="F2489" s="19" t="str">
        <f>TEXT(SalesDataTable[[#This Row],[Order Date]],"MMM")</f>
        <v>Nov</v>
      </c>
      <c r="G2489" s="4" t="s">
        <v>0</v>
      </c>
      <c r="H2489" s="4" t="s">
        <v>36</v>
      </c>
      <c r="I2489" s="4" t="s">
        <v>2</v>
      </c>
      <c r="J2489" s="4" t="s">
        <v>16</v>
      </c>
      <c r="K2489" s="4" t="s">
        <v>34</v>
      </c>
      <c r="L2489" s="4" t="s">
        <v>42</v>
      </c>
      <c r="M2489" s="8">
        <v>1</v>
      </c>
      <c r="N2489" s="5">
        <v>35.67</v>
      </c>
      <c r="O2489" s="6">
        <v>0.1</v>
      </c>
      <c r="P2489" s="5">
        <v>13.81</v>
      </c>
      <c r="Q2489" s="5">
        <f t="shared" si="152"/>
        <v>32.103000000000002</v>
      </c>
      <c r="R2489" s="5">
        <f t="shared" si="153"/>
        <v>13.81</v>
      </c>
      <c r="S2489" s="5">
        <f t="shared" si="154"/>
        <v>18.292999999999999</v>
      </c>
      <c r="T2489" s="7">
        <f t="shared" si="155"/>
        <v>0.5698221350029592</v>
      </c>
    </row>
    <row r="2490" spans="1:20" ht="15.6">
      <c r="A2490" s="2">
        <v>2540</v>
      </c>
      <c r="B2490" s="3">
        <v>46356</v>
      </c>
      <c r="C2490" s="17">
        <f>YEAR(SalesDataTable[[#This Row],[Order Date]])</f>
        <v>2026</v>
      </c>
      <c r="D2490" s="19" t="str">
        <f>"Q"&amp;ROUNDUP(MONTH(SalesDataTable[[#This Row],[Order Date]])/3,0)</f>
        <v>Q4</v>
      </c>
      <c r="E2490" s="17">
        <f>MONTH(SalesDataTable[[#This Row],[Order Date]])</f>
        <v>11</v>
      </c>
      <c r="F2490" s="19" t="str">
        <f>TEXT(SalesDataTable[[#This Row],[Order Date]],"MMM")</f>
        <v>Nov</v>
      </c>
      <c r="G2490" s="4" t="s">
        <v>6</v>
      </c>
      <c r="H2490" s="4" t="s">
        <v>49</v>
      </c>
      <c r="I2490" s="4" t="s">
        <v>8</v>
      </c>
      <c r="J2490" s="4" t="s">
        <v>16</v>
      </c>
      <c r="K2490" s="4" t="s">
        <v>23</v>
      </c>
      <c r="L2490" s="4" t="s">
        <v>40</v>
      </c>
      <c r="M2490" s="8">
        <v>12</v>
      </c>
      <c r="N2490" s="5">
        <v>81.150000000000006</v>
      </c>
      <c r="O2490" s="6">
        <v>0.15</v>
      </c>
      <c r="P2490" s="5">
        <v>39.590000000000003</v>
      </c>
      <c r="Q2490" s="5">
        <f t="shared" si="152"/>
        <v>827.73</v>
      </c>
      <c r="R2490" s="5">
        <f t="shared" si="153"/>
        <v>475.08000000000004</v>
      </c>
      <c r="S2490" s="5">
        <f t="shared" si="154"/>
        <v>352.65</v>
      </c>
      <c r="T2490" s="7">
        <f t="shared" si="155"/>
        <v>0.42604472472907828</v>
      </c>
    </row>
    <row r="2491" spans="1:20" ht="15.6">
      <c r="A2491" s="2">
        <v>2747</v>
      </c>
      <c r="B2491" s="3">
        <v>46356</v>
      </c>
      <c r="C2491" s="17">
        <f>YEAR(SalesDataTable[[#This Row],[Order Date]])</f>
        <v>2026</v>
      </c>
      <c r="D2491" s="19" t="str">
        <f>"Q"&amp;ROUNDUP(MONTH(SalesDataTable[[#This Row],[Order Date]])/3,0)</f>
        <v>Q4</v>
      </c>
      <c r="E2491" s="17">
        <f>MONTH(SalesDataTable[[#This Row],[Order Date]])</f>
        <v>11</v>
      </c>
      <c r="F2491" s="19" t="str">
        <f>TEXT(SalesDataTable[[#This Row],[Order Date]],"MMM")</f>
        <v>Nov</v>
      </c>
      <c r="G2491" s="4" t="s">
        <v>0</v>
      </c>
      <c r="H2491" s="4" t="s">
        <v>50</v>
      </c>
      <c r="I2491" s="4" t="s">
        <v>19</v>
      </c>
      <c r="J2491" s="4" t="s">
        <v>3</v>
      </c>
      <c r="K2491" s="4" t="s">
        <v>23</v>
      </c>
      <c r="L2491" s="4" t="s">
        <v>29</v>
      </c>
      <c r="M2491" s="8">
        <v>1</v>
      </c>
      <c r="N2491" s="5">
        <v>194.73</v>
      </c>
      <c r="O2491" s="6">
        <v>0</v>
      </c>
      <c r="P2491" s="5">
        <v>104.48</v>
      </c>
      <c r="Q2491" s="5">
        <f t="shared" si="152"/>
        <v>194.73</v>
      </c>
      <c r="R2491" s="5">
        <f t="shared" si="153"/>
        <v>104.48</v>
      </c>
      <c r="S2491" s="5">
        <f t="shared" si="154"/>
        <v>90.249999999999986</v>
      </c>
      <c r="T2491" s="7">
        <f t="shared" si="155"/>
        <v>0.46346222975401835</v>
      </c>
    </row>
    <row r="2492" spans="1:20" ht="15.6">
      <c r="A2492" s="2">
        <v>3094</v>
      </c>
      <c r="B2492" s="3">
        <v>46356</v>
      </c>
      <c r="C2492" s="17">
        <f>YEAR(SalesDataTable[[#This Row],[Order Date]])</f>
        <v>2026</v>
      </c>
      <c r="D2492" s="19" t="str">
        <f>"Q"&amp;ROUNDUP(MONTH(SalesDataTable[[#This Row],[Order Date]])/3,0)</f>
        <v>Q4</v>
      </c>
      <c r="E2492" s="17">
        <f>MONTH(SalesDataTable[[#This Row],[Order Date]])</f>
        <v>11</v>
      </c>
      <c r="F2492" s="19" t="str">
        <f>TEXT(SalesDataTable[[#This Row],[Order Date]],"MMM")</f>
        <v>Nov</v>
      </c>
      <c r="G2492" s="4" t="s">
        <v>6</v>
      </c>
      <c r="H2492" s="4" t="s">
        <v>7</v>
      </c>
      <c r="I2492" s="4" t="s">
        <v>28</v>
      </c>
      <c r="J2492" s="4" t="s">
        <v>16</v>
      </c>
      <c r="K2492" s="4" t="s">
        <v>23</v>
      </c>
      <c r="L2492" s="4" t="s">
        <v>51</v>
      </c>
      <c r="M2492" s="8">
        <v>2</v>
      </c>
      <c r="N2492" s="5">
        <v>122.18</v>
      </c>
      <c r="O2492" s="6">
        <v>0.15</v>
      </c>
      <c r="P2492" s="5">
        <v>61.3</v>
      </c>
      <c r="Q2492" s="5">
        <f t="shared" si="152"/>
        <v>207.70600000000002</v>
      </c>
      <c r="R2492" s="5">
        <f t="shared" si="153"/>
        <v>122.6</v>
      </c>
      <c r="S2492" s="5">
        <f t="shared" si="154"/>
        <v>85.106000000000023</v>
      </c>
      <c r="T2492" s="7">
        <f t="shared" si="155"/>
        <v>0.40974261696821479</v>
      </c>
    </row>
    <row r="2493" spans="1:20" ht="15.6">
      <c r="A2493" s="2">
        <v>3359</v>
      </c>
      <c r="B2493" s="3">
        <v>46356</v>
      </c>
      <c r="C2493" s="17">
        <f>YEAR(SalesDataTable[[#This Row],[Order Date]])</f>
        <v>2026</v>
      </c>
      <c r="D2493" s="19" t="str">
        <f>"Q"&amp;ROUNDUP(MONTH(SalesDataTable[[#This Row],[Order Date]])/3,0)</f>
        <v>Q4</v>
      </c>
      <c r="E2493" s="17">
        <f>MONTH(SalesDataTable[[#This Row],[Order Date]])</f>
        <v>11</v>
      </c>
      <c r="F2493" s="19" t="str">
        <f>TEXT(SalesDataTable[[#This Row],[Order Date]],"MMM")</f>
        <v>Nov</v>
      </c>
      <c r="G2493" s="4" t="s">
        <v>20</v>
      </c>
      <c r="H2493" s="4" t="s">
        <v>47</v>
      </c>
      <c r="I2493" s="4" t="s">
        <v>2</v>
      </c>
      <c r="J2493" s="4" t="s">
        <v>3</v>
      </c>
      <c r="K2493" s="4" t="s">
        <v>23</v>
      </c>
      <c r="L2493" s="4" t="s">
        <v>40</v>
      </c>
      <c r="M2493" s="8">
        <v>1</v>
      </c>
      <c r="N2493" s="5">
        <v>83.14</v>
      </c>
      <c r="O2493" s="6">
        <v>0</v>
      </c>
      <c r="P2493" s="5">
        <v>39.369999999999997</v>
      </c>
      <c r="Q2493" s="5">
        <f t="shared" si="152"/>
        <v>83.14</v>
      </c>
      <c r="R2493" s="5">
        <f t="shared" si="153"/>
        <v>39.369999999999997</v>
      </c>
      <c r="S2493" s="5">
        <f t="shared" si="154"/>
        <v>43.77</v>
      </c>
      <c r="T2493" s="7">
        <f t="shared" si="155"/>
        <v>0.52646139042578788</v>
      </c>
    </row>
    <row r="2494" spans="1:20" ht="15.6">
      <c r="A2494" s="2">
        <v>3473</v>
      </c>
      <c r="B2494" s="3">
        <v>46356</v>
      </c>
      <c r="C2494" s="17">
        <f>YEAR(SalesDataTable[[#This Row],[Order Date]])</f>
        <v>2026</v>
      </c>
      <c r="D2494" s="19" t="str">
        <f>"Q"&amp;ROUNDUP(MONTH(SalesDataTable[[#This Row],[Order Date]])/3,0)</f>
        <v>Q4</v>
      </c>
      <c r="E2494" s="17">
        <f>MONTH(SalesDataTable[[#This Row],[Order Date]])</f>
        <v>11</v>
      </c>
      <c r="F2494" s="19" t="str">
        <f>TEXT(SalesDataTable[[#This Row],[Order Date]],"MMM")</f>
        <v>Nov</v>
      </c>
      <c r="G2494" s="4" t="s">
        <v>11</v>
      </c>
      <c r="H2494" s="4" t="s">
        <v>25</v>
      </c>
      <c r="I2494" s="4" t="s">
        <v>2</v>
      </c>
      <c r="J2494" s="4" t="s">
        <v>3</v>
      </c>
      <c r="K2494" s="4" t="s">
        <v>4</v>
      </c>
      <c r="L2494" s="4" t="s">
        <v>5</v>
      </c>
      <c r="M2494" s="8">
        <v>1</v>
      </c>
      <c r="N2494" s="5">
        <v>80.97</v>
      </c>
      <c r="O2494" s="6">
        <v>0</v>
      </c>
      <c r="P2494" s="5">
        <v>43.64</v>
      </c>
      <c r="Q2494" s="5">
        <f t="shared" si="152"/>
        <v>80.97</v>
      </c>
      <c r="R2494" s="5">
        <f t="shared" si="153"/>
        <v>43.64</v>
      </c>
      <c r="S2494" s="5">
        <f t="shared" si="154"/>
        <v>37.33</v>
      </c>
      <c r="T2494" s="7">
        <f t="shared" si="155"/>
        <v>0.4610349512164999</v>
      </c>
    </row>
    <row r="2495" spans="1:20" ht="15.6">
      <c r="A2495" s="2">
        <v>3589</v>
      </c>
      <c r="B2495" s="3">
        <v>46356</v>
      </c>
      <c r="C2495" s="17">
        <f>YEAR(SalesDataTable[[#This Row],[Order Date]])</f>
        <v>2026</v>
      </c>
      <c r="D2495" s="19" t="str">
        <f>"Q"&amp;ROUNDUP(MONTH(SalesDataTable[[#This Row],[Order Date]])/3,0)</f>
        <v>Q4</v>
      </c>
      <c r="E2495" s="17">
        <f>MONTH(SalesDataTable[[#This Row],[Order Date]])</f>
        <v>11</v>
      </c>
      <c r="F2495" s="19" t="str">
        <f>TEXT(SalesDataTable[[#This Row],[Order Date]],"MMM")</f>
        <v>Nov</v>
      </c>
      <c r="G2495" s="4" t="s">
        <v>0</v>
      </c>
      <c r="H2495" s="4" t="s">
        <v>36</v>
      </c>
      <c r="I2495" s="4" t="s">
        <v>2</v>
      </c>
      <c r="J2495" s="4" t="s">
        <v>13</v>
      </c>
      <c r="K2495" s="4" t="s">
        <v>9</v>
      </c>
      <c r="L2495" s="4" t="s">
        <v>46</v>
      </c>
      <c r="M2495" s="8">
        <v>1</v>
      </c>
      <c r="N2495" s="5">
        <v>73.03</v>
      </c>
      <c r="O2495" s="6">
        <v>0</v>
      </c>
      <c r="P2495" s="5">
        <v>32.71</v>
      </c>
      <c r="Q2495" s="5">
        <f t="shared" si="152"/>
        <v>73.03</v>
      </c>
      <c r="R2495" s="5">
        <f t="shared" si="153"/>
        <v>32.71</v>
      </c>
      <c r="S2495" s="5">
        <f t="shared" si="154"/>
        <v>40.32</v>
      </c>
      <c r="T2495" s="7">
        <f t="shared" si="155"/>
        <v>0.55210187594139393</v>
      </c>
    </row>
    <row r="2496" spans="1:20" ht="15.6">
      <c r="A2496" s="2">
        <v>4689</v>
      </c>
      <c r="B2496" s="3">
        <v>46356</v>
      </c>
      <c r="C2496" s="17">
        <f>YEAR(SalesDataTable[[#This Row],[Order Date]])</f>
        <v>2026</v>
      </c>
      <c r="D2496" s="19" t="str">
        <f>"Q"&amp;ROUNDUP(MONTH(SalesDataTable[[#This Row],[Order Date]])/3,0)</f>
        <v>Q4</v>
      </c>
      <c r="E2496" s="17">
        <f>MONTH(SalesDataTable[[#This Row],[Order Date]])</f>
        <v>11</v>
      </c>
      <c r="F2496" s="19" t="str">
        <f>TEXT(SalesDataTable[[#This Row],[Order Date]],"MMM")</f>
        <v>Nov</v>
      </c>
      <c r="G2496" s="4" t="s">
        <v>11</v>
      </c>
      <c r="H2496" s="4" t="s">
        <v>18</v>
      </c>
      <c r="I2496" s="4" t="s">
        <v>2</v>
      </c>
      <c r="J2496" s="4" t="s">
        <v>3</v>
      </c>
      <c r="K2496" s="4" t="s">
        <v>14</v>
      </c>
      <c r="L2496" s="4" t="s">
        <v>32</v>
      </c>
      <c r="M2496" s="8">
        <v>1</v>
      </c>
      <c r="N2496" s="5">
        <v>46.81</v>
      </c>
      <c r="O2496" s="6">
        <v>0.05</v>
      </c>
      <c r="P2496" s="5">
        <v>17.87</v>
      </c>
      <c r="Q2496" s="5">
        <f t="shared" si="152"/>
        <v>44.469500000000004</v>
      </c>
      <c r="R2496" s="5">
        <f t="shared" si="153"/>
        <v>17.87</v>
      </c>
      <c r="S2496" s="5">
        <f t="shared" si="154"/>
        <v>26.599500000000003</v>
      </c>
      <c r="T2496" s="7">
        <f t="shared" si="155"/>
        <v>0.59815154206815913</v>
      </c>
    </row>
    <row r="2497" spans="1:20" ht="15.6">
      <c r="A2497" s="2">
        <v>4819</v>
      </c>
      <c r="B2497" s="3">
        <v>46356</v>
      </c>
      <c r="C2497" s="17">
        <f>YEAR(SalesDataTable[[#This Row],[Order Date]])</f>
        <v>2026</v>
      </c>
      <c r="D2497" s="19" t="str">
        <f>"Q"&amp;ROUNDUP(MONTH(SalesDataTable[[#This Row],[Order Date]])/3,0)</f>
        <v>Q4</v>
      </c>
      <c r="E2497" s="17">
        <f>MONTH(SalesDataTable[[#This Row],[Order Date]])</f>
        <v>11</v>
      </c>
      <c r="F2497" s="19" t="str">
        <f>TEXT(SalesDataTable[[#This Row],[Order Date]],"MMM")</f>
        <v>Nov</v>
      </c>
      <c r="G2497" s="4" t="s">
        <v>20</v>
      </c>
      <c r="H2497" s="4" t="s">
        <v>31</v>
      </c>
      <c r="I2497" s="4" t="s">
        <v>28</v>
      </c>
      <c r="J2497" s="4" t="s">
        <v>13</v>
      </c>
      <c r="K2497" s="4" t="s">
        <v>9</v>
      </c>
      <c r="L2497" s="4" t="s">
        <v>37</v>
      </c>
      <c r="M2497" s="8">
        <v>2</v>
      </c>
      <c r="N2497" s="5">
        <v>153.51</v>
      </c>
      <c r="O2497" s="6">
        <v>0.15</v>
      </c>
      <c r="P2497" s="5">
        <v>81.290000000000006</v>
      </c>
      <c r="Q2497" s="5">
        <f t="shared" si="152"/>
        <v>260.96699999999998</v>
      </c>
      <c r="R2497" s="5">
        <f t="shared" si="153"/>
        <v>162.58000000000001</v>
      </c>
      <c r="S2497" s="5">
        <f t="shared" si="154"/>
        <v>98.386999999999972</v>
      </c>
      <c r="T2497" s="7">
        <f t="shared" si="155"/>
        <v>0.3770093536730697</v>
      </c>
    </row>
    <row r="2498" spans="1:20" ht="15.6">
      <c r="A2498" s="2">
        <v>5167</v>
      </c>
      <c r="B2498" s="3">
        <v>46356</v>
      </c>
      <c r="C2498" s="17">
        <f>YEAR(SalesDataTable[[#This Row],[Order Date]])</f>
        <v>2026</v>
      </c>
      <c r="D2498" s="19" t="str">
        <f>"Q"&amp;ROUNDUP(MONTH(SalesDataTable[[#This Row],[Order Date]])/3,0)</f>
        <v>Q4</v>
      </c>
      <c r="E2498" s="17">
        <f>MONTH(SalesDataTable[[#This Row],[Order Date]])</f>
        <v>11</v>
      </c>
      <c r="F2498" s="19" t="str">
        <f>TEXT(SalesDataTable[[#This Row],[Order Date]],"MMM")</f>
        <v>Nov</v>
      </c>
      <c r="G2498" s="4" t="s">
        <v>11</v>
      </c>
      <c r="H2498" s="4" t="s">
        <v>25</v>
      </c>
      <c r="I2498" s="4" t="s">
        <v>28</v>
      </c>
      <c r="J2498" s="4" t="s">
        <v>13</v>
      </c>
      <c r="K2498" s="4" t="s">
        <v>23</v>
      </c>
      <c r="L2498" s="4" t="s">
        <v>29</v>
      </c>
      <c r="M2498" s="8">
        <v>2</v>
      </c>
      <c r="N2498" s="5">
        <v>197.5</v>
      </c>
      <c r="O2498" s="6">
        <v>0</v>
      </c>
      <c r="P2498" s="5">
        <v>104.47</v>
      </c>
      <c r="Q2498" s="5">
        <f t="shared" ref="Q2498:Q2561" si="156">M2498*N2498*(1-O2498)</f>
        <v>395</v>
      </c>
      <c r="R2498" s="5">
        <f t="shared" ref="R2498:R2561" si="157">M2498*P2498</f>
        <v>208.94</v>
      </c>
      <c r="S2498" s="5">
        <f t="shared" ref="S2498:S2561" si="158">Q2498-R2498</f>
        <v>186.06</v>
      </c>
      <c r="T2498" s="7">
        <f t="shared" ref="T2498:T2561" si="159">IFERROR(S2498/Q2498,0)</f>
        <v>0.4710379746835443</v>
      </c>
    </row>
    <row r="2499" spans="1:20" ht="15.6">
      <c r="A2499" s="2">
        <v>38</v>
      </c>
      <c r="B2499" s="3">
        <v>46357</v>
      </c>
      <c r="C2499" s="17">
        <f>YEAR(SalesDataTable[[#This Row],[Order Date]])</f>
        <v>2026</v>
      </c>
      <c r="D2499" s="19" t="str">
        <f>"Q"&amp;ROUNDUP(MONTH(SalesDataTable[[#This Row],[Order Date]])/3,0)</f>
        <v>Q4</v>
      </c>
      <c r="E2499" s="17">
        <f>MONTH(SalesDataTable[[#This Row],[Order Date]])</f>
        <v>12</v>
      </c>
      <c r="F2499" s="19" t="str">
        <f>TEXT(SalesDataTable[[#This Row],[Order Date]],"MMM")</f>
        <v>Dec</v>
      </c>
      <c r="G2499" s="4" t="s">
        <v>20</v>
      </c>
      <c r="H2499" s="4" t="s">
        <v>33</v>
      </c>
      <c r="I2499" s="4" t="s">
        <v>8</v>
      </c>
      <c r="J2499" s="4" t="s">
        <v>16</v>
      </c>
      <c r="K2499" s="4" t="s">
        <v>9</v>
      </c>
      <c r="L2499" s="4" t="s">
        <v>17</v>
      </c>
      <c r="M2499" s="8">
        <v>8</v>
      </c>
      <c r="N2499" s="5">
        <v>146.55000000000001</v>
      </c>
      <c r="O2499" s="6">
        <v>0.1</v>
      </c>
      <c r="P2499" s="5">
        <v>78.03</v>
      </c>
      <c r="Q2499" s="5">
        <f t="shared" si="156"/>
        <v>1055.1600000000001</v>
      </c>
      <c r="R2499" s="5">
        <f t="shared" si="157"/>
        <v>624.24</v>
      </c>
      <c r="S2499" s="5">
        <f t="shared" si="158"/>
        <v>430.92000000000007</v>
      </c>
      <c r="T2499" s="7">
        <f t="shared" si="159"/>
        <v>0.40839303991811671</v>
      </c>
    </row>
    <row r="2500" spans="1:20" ht="15.6">
      <c r="A2500" s="2">
        <v>364</v>
      </c>
      <c r="B2500" s="3">
        <v>46357</v>
      </c>
      <c r="C2500" s="17">
        <f>YEAR(SalesDataTable[[#This Row],[Order Date]])</f>
        <v>2026</v>
      </c>
      <c r="D2500" s="19" t="str">
        <f>"Q"&amp;ROUNDUP(MONTH(SalesDataTable[[#This Row],[Order Date]])/3,0)</f>
        <v>Q4</v>
      </c>
      <c r="E2500" s="17">
        <f>MONTH(SalesDataTable[[#This Row],[Order Date]])</f>
        <v>12</v>
      </c>
      <c r="F2500" s="19" t="str">
        <f>TEXT(SalesDataTable[[#This Row],[Order Date]],"MMM")</f>
        <v>Dec</v>
      </c>
      <c r="G2500" s="4" t="s">
        <v>20</v>
      </c>
      <c r="H2500" s="4" t="s">
        <v>47</v>
      </c>
      <c r="I2500" s="4" t="s">
        <v>2</v>
      </c>
      <c r="J2500" s="4" t="s">
        <v>16</v>
      </c>
      <c r="K2500" s="4" t="s">
        <v>4</v>
      </c>
      <c r="L2500" s="4" t="s">
        <v>22</v>
      </c>
      <c r="M2500" s="8">
        <v>2</v>
      </c>
      <c r="N2500" s="5">
        <v>51.83</v>
      </c>
      <c r="O2500" s="6">
        <v>0.15</v>
      </c>
      <c r="P2500" s="5">
        <v>22.02</v>
      </c>
      <c r="Q2500" s="5">
        <f t="shared" si="156"/>
        <v>88.11099999999999</v>
      </c>
      <c r="R2500" s="5">
        <f t="shared" si="157"/>
        <v>44.04</v>
      </c>
      <c r="S2500" s="5">
        <f t="shared" si="158"/>
        <v>44.070999999999991</v>
      </c>
      <c r="T2500" s="7">
        <f t="shared" si="159"/>
        <v>0.50017591447151888</v>
      </c>
    </row>
    <row r="2501" spans="1:20" ht="15.6">
      <c r="A2501" s="2">
        <v>2040</v>
      </c>
      <c r="B2501" s="3">
        <v>46357</v>
      </c>
      <c r="C2501" s="17">
        <f>YEAR(SalesDataTable[[#This Row],[Order Date]])</f>
        <v>2026</v>
      </c>
      <c r="D2501" s="19" t="str">
        <f>"Q"&amp;ROUNDUP(MONTH(SalesDataTable[[#This Row],[Order Date]])/3,0)</f>
        <v>Q4</v>
      </c>
      <c r="E2501" s="17">
        <f>MONTH(SalesDataTable[[#This Row],[Order Date]])</f>
        <v>12</v>
      </c>
      <c r="F2501" s="19" t="str">
        <f>TEXT(SalesDataTable[[#This Row],[Order Date]],"MMM")</f>
        <v>Dec</v>
      </c>
      <c r="G2501" s="4" t="s">
        <v>6</v>
      </c>
      <c r="H2501" s="4" t="s">
        <v>43</v>
      </c>
      <c r="I2501" s="4" t="s">
        <v>2</v>
      </c>
      <c r="J2501" s="4" t="s">
        <v>13</v>
      </c>
      <c r="K2501" s="4" t="s">
        <v>9</v>
      </c>
      <c r="L2501" s="4" t="s">
        <v>17</v>
      </c>
      <c r="M2501" s="8">
        <v>1</v>
      </c>
      <c r="N2501" s="5">
        <v>140.34</v>
      </c>
      <c r="O2501" s="6">
        <v>0.15</v>
      </c>
      <c r="P2501" s="5">
        <v>79.92</v>
      </c>
      <c r="Q2501" s="5">
        <f t="shared" si="156"/>
        <v>119.289</v>
      </c>
      <c r="R2501" s="5">
        <f t="shared" si="157"/>
        <v>79.92</v>
      </c>
      <c r="S2501" s="5">
        <f t="shared" si="158"/>
        <v>39.369</v>
      </c>
      <c r="T2501" s="7">
        <f t="shared" si="159"/>
        <v>0.33003043029952467</v>
      </c>
    </row>
    <row r="2502" spans="1:20" ht="15.6">
      <c r="A2502" s="2">
        <v>2899</v>
      </c>
      <c r="B2502" s="3">
        <v>46357</v>
      </c>
      <c r="C2502" s="17">
        <f>YEAR(SalesDataTable[[#This Row],[Order Date]])</f>
        <v>2026</v>
      </c>
      <c r="D2502" s="19" t="str">
        <f>"Q"&amp;ROUNDUP(MONTH(SalesDataTable[[#This Row],[Order Date]])/3,0)</f>
        <v>Q4</v>
      </c>
      <c r="E2502" s="17">
        <f>MONTH(SalesDataTable[[#This Row],[Order Date]])</f>
        <v>12</v>
      </c>
      <c r="F2502" s="19" t="str">
        <f>TEXT(SalesDataTable[[#This Row],[Order Date]],"MMM")</f>
        <v>Dec</v>
      </c>
      <c r="G2502" s="4" t="s">
        <v>0</v>
      </c>
      <c r="H2502" s="4" t="s">
        <v>1</v>
      </c>
      <c r="I2502" s="4" t="s">
        <v>2</v>
      </c>
      <c r="J2502" s="4" t="s">
        <v>13</v>
      </c>
      <c r="K2502" s="4" t="s">
        <v>9</v>
      </c>
      <c r="L2502" s="4" t="s">
        <v>37</v>
      </c>
      <c r="M2502" s="8">
        <v>1</v>
      </c>
      <c r="N2502" s="5">
        <v>156.44999999999999</v>
      </c>
      <c r="O2502" s="6">
        <v>0</v>
      </c>
      <c r="P2502" s="5">
        <v>80.56</v>
      </c>
      <c r="Q2502" s="5">
        <f t="shared" si="156"/>
        <v>156.44999999999999</v>
      </c>
      <c r="R2502" s="5">
        <f t="shared" si="157"/>
        <v>80.56</v>
      </c>
      <c r="S2502" s="5">
        <f t="shared" si="158"/>
        <v>75.889999999999986</v>
      </c>
      <c r="T2502" s="7">
        <f t="shared" si="159"/>
        <v>0.48507510386705011</v>
      </c>
    </row>
    <row r="2503" spans="1:20" ht="15.6">
      <c r="A2503" s="2">
        <v>3199</v>
      </c>
      <c r="B2503" s="3">
        <v>46357</v>
      </c>
      <c r="C2503" s="17">
        <f>YEAR(SalesDataTable[[#This Row],[Order Date]])</f>
        <v>2026</v>
      </c>
      <c r="D2503" s="19" t="str">
        <f>"Q"&amp;ROUNDUP(MONTH(SalesDataTable[[#This Row],[Order Date]])/3,0)</f>
        <v>Q4</v>
      </c>
      <c r="E2503" s="17">
        <f>MONTH(SalesDataTable[[#This Row],[Order Date]])</f>
        <v>12</v>
      </c>
      <c r="F2503" s="19" t="str">
        <f>TEXT(SalesDataTable[[#This Row],[Order Date]],"MMM")</f>
        <v>Dec</v>
      </c>
      <c r="G2503" s="4" t="s">
        <v>11</v>
      </c>
      <c r="H2503" s="4" t="s">
        <v>52</v>
      </c>
      <c r="I2503" s="4" t="s">
        <v>28</v>
      </c>
      <c r="J2503" s="4" t="s">
        <v>3</v>
      </c>
      <c r="K2503" s="4" t="s">
        <v>34</v>
      </c>
      <c r="L2503" s="4" t="s">
        <v>35</v>
      </c>
      <c r="M2503" s="8">
        <v>1</v>
      </c>
      <c r="N2503" s="5">
        <v>41.33</v>
      </c>
      <c r="O2503" s="6">
        <v>0</v>
      </c>
      <c r="P2503" s="5">
        <v>15.03</v>
      </c>
      <c r="Q2503" s="5">
        <f t="shared" si="156"/>
        <v>41.33</v>
      </c>
      <c r="R2503" s="5">
        <f t="shared" si="157"/>
        <v>15.03</v>
      </c>
      <c r="S2503" s="5">
        <f t="shared" si="158"/>
        <v>26.299999999999997</v>
      </c>
      <c r="T2503" s="7">
        <f t="shared" si="159"/>
        <v>0.6363416404548754</v>
      </c>
    </row>
    <row r="2504" spans="1:20" ht="15.6">
      <c r="A2504" s="2">
        <v>4722</v>
      </c>
      <c r="B2504" s="3">
        <v>46357</v>
      </c>
      <c r="C2504" s="17">
        <f>YEAR(SalesDataTable[[#This Row],[Order Date]])</f>
        <v>2026</v>
      </c>
      <c r="D2504" s="19" t="str">
        <f>"Q"&amp;ROUNDUP(MONTH(SalesDataTable[[#This Row],[Order Date]])/3,0)</f>
        <v>Q4</v>
      </c>
      <c r="E2504" s="17">
        <f>MONTH(SalesDataTable[[#This Row],[Order Date]])</f>
        <v>12</v>
      </c>
      <c r="F2504" s="19" t="str">
        <f>TEXT(SalesDataTable[[#This Row],[Order Date]],"MMM")</f>
        <v>Dec</v>
      </c>
      <c r="G2504" s="4" t="s">
        <v>6</v>
      </c>
      <c r="H2504" s="4" t="s">
        <v>41</v>
      </c>
      <c r="I2504" s="4" t="s">
        <v>19</v>
      </c>
      <c r="J2504" s="4" t="s">
        <v>13</v>
      </c>
      <c r="K2504" s="4" t="s">
        <v>4</v>
      </c>
      <c r="L2504" s="4" t="s">
        <v>26</v>
      </c>
      <c r="M2504" s="8">
        <v>1</v>
      </c>
      <c r="N2504" s="5">
        <v>39.479999999999997</v>
      </c>
      <c r="O2504" s="6">
        <v>0.05</v>
      </c>
      <c r="P2504" s="5">
        <v>16.78</v>
      </c>
      <c r="Q2504" s="5">
        <f t="shared" si="156"/>
        <v>37.505999999999993</v>
      </c>
      <c r="R2504" s="5">
        <f t="shared" si="157"/>
        <v>16.78</v>
      </c>
      <c r="S2504" s="5">
        <f t="shared" si="158"/>
        <v>20.725999999999992</v>
      </c>
      <c r="T2504" s="7">
        <f t="shared" si="159"/>
        <v>0.55260491654668575</v>
      </c>
    </row>
    <row r="2505" spans="1:20" ht="15.6">
      <c r="A2505" s="2">
        <v>1423</v>
      </c>
      <c r="B2505" s="3">
        <v>46358</v>
      </c>
      <c r="C2505" s="17">
        <f>YEAR(SalesDataTable[[#This Row],[Order Date]])</f>
        <v>2026</v>
      </c>
      <c r="D2505" s="19" t="str">
        <f>"Q"&amp;ROUNDUP(MONTH(SalesDataTable[[#This Row],[Order Date]])/3,0)</f>
        <v>Q4</v>
      </c>
      <c r="E2505" s="17">
        <f>MONTH(SalesDataTable[[#This Row],[Order Date]])</f>
        <v>12</v>
      </c>
      <c r="F2505" s="19" t="str">
        <f>TEXT(SalesDataTable[[#This Row],[Order Date]],"MMM")</f>
        <v>Dec</v>
      </c>
      <c r="G2505" s="4" t="s">
        <v>11</v>
      </c>
      <c r="H2505" s="4" t="s">
        <v>18</v>
      </c>
      <c r="I2505" s="4" t="s">
        <v>2</v>
      </c>
      <c r="J2505" s="4" t="s">
        <v>16</v>
      </c>
      <c r="K2505" s="4" t="s">
        <v>9</v>
      </c>
      <c r="L2505" s="4" t="s">
        <v>46</v>
      </c>
      <c r="M2505" s="8">
        <v>1</v>
      </c>
      <c r="N2505" s="5">
        <v>73.010000000000005</v>
      </c>
      <c r="O2505" s="6">
        <v>0.1</v>
      </c>
      <c r="P2505" s="5">
        <v>31.51</v>
      </c>
      <c r="Q2505" s="5">
        <f t="shared" si="156"/>
        <v>65.709000000000003</v>
      </c>
      <c r="R2505" s="5">
        <f t="shared" si="157"/>
        <v>31.51</v>
      </c>
      <c r="S2505" s="5">
        <f t="shared" si="158"/>
        <v>34.198999999999998</v>
      </c>
      <c r="T2505" s="7">
        <f t="shared" si="159"/>
        <v>0.52046142841924237</v>
      </c>
    </row>
    <row r="2506" spans="1:20" ht="15.6">
      <c r="A2506" s="2">
        <v>1505</v>
      </c>
      <c r="B2506" s="3">
        <v>46358</v>
      </c>
      <c r="C2506" s="17">
        <f>YEAR(SalesDataTable[[#This Row],[Order Date]])</f>
        <v>2026</v>
      </c>
      <c r="D2506" s="19" t="str">
        <f>"Q"&amp;ROUNDUP(MONTH(SalesDataTable[[#This Row],[Order Date]])/3,0)</f>
        <v>Q4</v>
      </c>
      <c r="E2506" s="17">
        <f>MONTH(SalesDataTable[[#This Row],[Order Date]])</f>
        <v>12</v>
      </c>
      <c r="F2506" s="19" t="str">
        <f>TEXT(SalesDataTable[[#This Row],[Order Date]],"MMM")</f>
        <v>Dec</v>
      </c>
      <c r="G2506" s="4" t="s">
        <v>0</v>
      </c>
      <c r="H2506" s="4" t="s">
        <v>50</v>
      </c>
      <c r="I2506" s="4" t="s">
        <v>2</v>
      </c>
      <c r="J2506" s="4" t="s">
        <v>16</v>
      </c>
      <c r="K2506" s="4" t="s">
        <v>34</v>
      </c>
      <c r="L2506" s="4" t="s">
        <v>35</v>
      </c>
      <c r="M2506" s="8">
        <v>2</v>
      </c>
      <c r="N2506" s="5">
        <v>40.86</v>
      </c>
      <c r="O2506" s="6">
        <v>0.05</v>
      </c>
      <c r="P2506" s="5">
        <v>15.06</v>
      </c>
      <c r="Q2506" s="5">
        <f t="shared" si="156"/>
        <v>77.634</v>
      </c>
      <c r="R2506" s="5">
        <f t="shared" si="157"/>
        <v>30.12</v>
      </c>
      <c r="S2506" s="5">
        <f t="shared" si="158"/>
        <v>47.513999999999996</v>
      </c>
      <c r="T2506" s="7">
        <f t="shared" si="159"/>
        <v>0.6120256588608084</v>
      </c>
    </row>
    <row r="2507" spans="1:20" ht="15.6">
      <c r="A2507" s="2">
        <v>1664</v>
      </c>
      <c r="B2507" s="3">
        <v>46358</v>
      </c>
      <c r="C2507" s="17">
        <f>YEAR(SalesDataTable[[#This Row],[Order Date]])</f>
        <v>2026</v>
      </c>
      <c r="D2507" s="19" t="str">
        <f>"Q"&amp;ROUNDUP(MONTH(SalesDataTable[[#This Row],[Order Date]])/3,0)</f>
        <v>Q4</v>
      </c>
      <c r="E2507" s="17">
        <f>MONTH(SalesDataTable[[#This Row],[Order Date]])</f>
        <v>12</v>
      </c>
      <c r="F2507" s="19" t="str">
        <f>TEXT(SalesDataTable[[#This Row],[Order Date]],"MMM")</f>
        <v>Dec</v>
      </c>
      <c r="G2507" s="4" t="s">
        <v>11</v>
      </c>
      <c r="H2507" s="4" t="s">
        <v>25</v>
      </c>
      <c r="I2507" s="4" t="s">
        <v>28</v>
      </c>
      <c r="J2507" s="4" t="s">
        <v>3</v>
      </c>
      <c r="K2507" s="4" t="s">
        <v>23</v>
      </c>
      <c r="L2507" s="4" t="s">
        <v>29</v>
      </c>
      <c r="M2507" s="8">
        <v>6</v>
      </c>
      <c r="N2507" s="5">
        <v>194.79</v>
      </c>
      <c r="O2507" s="6">
        <v>0</v>
      </c>
      <c r="P2507" s="5">
        <v>105.73</v>
      </c>
      <c r="Q2507" s="5">
        <f t="shared" si="156"/>
        <v>1168.74</v>
      </c>
      <c r="R2507" s="5">
        <f t="shared" si="157"/>
        <v>634.38</v>
      </c>
      <c r="S2507" s="5">
        <f t="shared" si="158"/>
        <v>534.36</v>
      </c>
      <c r="T2507" s="7">
        <f t="shared" si="159"/>
        <v>0.45721032907233433</v>
      </c>
    </row>
    <row r="2508" spans="1:20" ht="15.6">
      <c r="A2508" s="2">
        <v>2035</v>
      </c>
      <c r="B2508" s="3">
        <v>46358</v>
      </c>
      <c r="C2508" s="17">
        <f>YEAR(SalesDataTable[[#This Row],[Order Date]])</f>
        <v>2026</v>
      </c>
      <c r="D2508" s="19" t="str">
        <f>"Q"&amp;ROUNDUP(MONTH(SalesDataTable[[#This Row],[Order Date]])/3,0)</f>
        <v>Q4</v>
      </c>
      <c r="E2508" s="17">
        <f>MONTH(SalesDataTable[[#This Row],[Order Date]])</f>
        <v>12</v>
      </c>
      <c r="F2508" s="19" t="str">
        <f>TEXT(SalesDataTable[[#This Row],[Order Date]],"MMM")</f>
        <v>Dec</v>
      </c>
      <c r="G2508" s="4" t="s">
        <v>20</v>
      </c>
      <c r="H2508" s="4" t="s">
        <v>47</v>
      </c>
      <c r="I2508" s="4" t="s">
        <v>2</v>
      </c>
      <c r="J2508" s="4" t="s">
        <v>13</v>
      </c>
      <c r="K2508" s="4" t="s">
        <v>23</v>
      </c>
      <c r="L2508" s="4" t="s">
        <v>40</v>
      </c>
      <c r="M2508" s="8">
        <v>4</v>
      </c>
      <c r="N2508" s="5">
        <v>80.98</v>
      </c>
      <c r="O2508" s="6">
        <v>0.2</v>
      </c>
      <c r="P2508" s="5">
        <v>38.6</v>
      </c>
      <c r="Q2508" s="5">
        <f t="shared" si="156"/>
        <v>259.13600000000002</v>
      </c>
      <c r="R2508" s="5">
        <f t="shared" si="157"/>
        <v>154.4</v>
      </c>
      <c r="S2508" s="5">
        <f t="shared" si="158"/>
        <v>104.73600000000002</v>
      </c>
      <c r="T2508" s="7">
        <f t="shared" si="159"/>
        <v>0.40417387009138062</v>
      </c>
    </row>
    <row r="2509" spans="1:20" ht="15.6">
      <c r="A2509" s="2">
        <v>2094</v>
      </c>
      <c r="B2509" s="3">
        <v>46358</v>
      </c>
      <c r="C2509" s="17">
        <f>YEAR(SalesDataTable[[#This Row],[Order Date]])</f>
        <v>2026</v>
      </c>
      <c r="D2509" s="19" t="str">
        <f>"Q"&amp;ROUNDUP(MONTH(SalesDataTable[[#This Row],[Order Date]])/3,0)</f>
        <v>Q4</v>
      </c>
      <c r="E2509" s="17">
        <f>MONTH(SalesDataTable[[#This Row],[Order Date]])</f>
        <v>12</v>
      </c>
      <c r="F2509" s="19" t="str">
        <f>TEXT(SalesDataTable[[#This Row],[Order Date]],"MMM")</f>
        <v>Dec</v>
      </c>
      <c r="G2509" s="4" t="s">
        <v>0</v>
      </c>
      <c r="H2509" s="4" t="s">
        <v>50</v>
      </c>
      <c r="I2509" s="4" t="s">
        <v>2</v>
      </c>
      <c r="J2509" s="4" t="s">
        <v>13</v>
      </c>
      <c r="K2509" s="4" t="s">
        <v>23</v>
      </c>
      <c r="L2509" s="4" t="s">
        <v>29</v>
      </c>
      <c r="M2509" s="8">
        <v>3</v>
      </c>
      <c r="N2509" s="5">
        <v>196.48</v>
      </c>
      <c r="O2509" s="6">
        <v>0.05</v>
      </c>
      <c r="P2509" s="5">
        <v>107.2</v>
      </c>
      <c r="Q2509" s="5">
        <f t="shared" si="156"/>
        <v>559.96799999999996</v>
      </c>
      <c r="R2509" s="5">
        <f t="shared" si="157"/>
        <v>321.60000000000002</v>
      </c>
      <c r="S2509" s="5">
        <f t="shared" si="158"/>
        <v>238.36799999999994</v>
      </c>
      <c r="T2509" s="7">
        <f t="shared" si="159"/>
        <v>0.42568146751242919</v>
      </c>
    </row>
    <row r="2510" spans="1:20" ht="15.6">
      <c r="A2510" s="2">
        <v>2204</v>
      </c>
      <c r="B2510" s="3">
        <v>46358</v>
      </c>
      <c r="C2510" s="17">
        <f>YEAR(SalesDataTable[[#This Row],[Order Date]])</f>
        <v>2026</v>
      </c>
      <c r="D2510" s="19" t="str">
        <f>"Q"&amp;ROUNDUP(MONTH(SalesDataTable[[#This Row],[Order Date]])/3,0)</f>
        <v>Q4</v>
      </c>
      <c r="E2510" s="17">
        <f>MONTH(SalesDataTable[[#This Row],[Order Date]])</f>
        <v>12</v>
      </c>
      <c r="F2510" s="19" t="str">
        <f>TEXT(SalesDataTable[[#This Row],[Order Date]],"MMM")</f>
        <v>Dec</v>
      </c>
      <c r="G2510" s="4" t="s">
        <v>0</v>
      </c>
      <c r="H2510" s="4" t="s">
        <v>36</v>
      </c>
      <c r="I2510" s="4" t="s">
        <v>19</v>
      </c>
      <c r="J2510" s="4" t="s">
        <v>13</v>
      </c>
      <c r="K2510" s="4" t="s">
        <v>14</v>
      </c>
      <c r="L2510" s="4" t="s">
        <v>32</v>
      </c>
      <c r="M2510" s="8">
        <v>2</v>
      </c>
      <c r="N2510" s="5">
        <v>46.63</v>
      </c>
      <c r="O2510" s="6">
        <v>0</v>
      </c>
      <c r="P2510" s="5">
        <v>18.68</v>
      </c>
      <c r="Q2510" s="5">
        <f t="shared" si="156"/>
        <v>93.26</v>
      </c>
      <c r="R2510" s="5">
        <f t="shared" si="157"/>
        <v>37.36</v>
      </c>
      <c r="S2510" s="5">
        <f t="shared" si="158"/>
        <v>55.900000000000006</v>
      </c>
      <c r="T2510" s="7">
        <f t="shared" si="159"/>
        <v>0.59939952820072917</v>
      </c>
    </row>
    <row r="2511" spans="1:20" ht="15.6">
      <c r="A2511" s="2">
        <v>3921</v>
      </c>
      <c r="B2511" s="3">
        <v>46358</v>
      </c>
      <c r="C2511" s="17">
        <f>YEAR(SalesDataTable[[#This Row],[Order Date]])</f>
        <v>2026</v>
      </c>
      <c r="D2511" s="19" t="str">
        <f>"Q"&amp;ROUNDUP(MONTH(SalesDataTable[[#This Row],[Order Date]])/3,0)</f>
        <v>Q4</v>
      </c>
      <c r="E2511" s="17">
        <f>MONTH(SalesDataTable[[#This Row],[Order Date]])</f>
        <v>12</v>
      </c>
      <c r="F2511" s="19" t="str">
        <f>TEXT(SalesDataTable[[#This Row],[Order Date]],"MMM")</f>
        <v>Dec</v>
      </c>
      <c r="G2511" s="4" t="s">
        <v>11</v>
      </c>
      <c r="H2511" s="4" t="s">
        <v>25</v>
      </c>
      <c r="I2511" s="4" t="s">
        <v>8</v>
      </c>
      <c r="J2511" s="4" t="s">
        <v>16</v>
      </c>
      <c r="K2511" s="4" t="s">
        <v>9</v>
      </c>
      <c r="L2511" s="4" t="s">
        <v>17</v>
      </c>
      <c r="M2511" s="8">
        <v>12</v>
      </c>
      <c r="N2511" s="5">
        <v>142.93</v>
      </c>
      <c r="O2511" s="6">
        <v>0.1</v>
      </c>
      <c r="P2511" s="5">
        <v>79.81</v>
      </c>
      <c r="Q2511" s="5">
        <f t="shared" si="156"/>
        <v>1543.644</v>
      </c>
      <c r="R2511" s="5">
        <f t="shared" si="157"/>
        <v>957.72</v>
      </c>
      <c r="S2511" s="5">
        <f t="shared" si="158"/>
        <v>585.92399999999998</v>
      </c>
      <c r="T2511" s="7">
        <f t="shared" si="159"/>
        <v>0.37957197384889263</v>
      </c>
    </row>
    <row r="2512" spans="1:20" ht="15.6">
      <c r="A2512" s="2">
        <v>3999</v>
      </c>
      <c r="B2512" s="3">
        <v>46358</v>
      </c>
      <c r="C2512" s="17">
        <f>YEAR(SalesDataTable[[#This Row],[Order Date]])</f>
        <v>2026</v>
      </c>
      <c r="D2512" s="19" t="str">
        <f>"Q"&amp;ROUNDUP(MONTH(SalesDataTable[[#This Row],[Order Date]])/3,0)</f>
        <v>Q4</v>
      </c>
      <c r="E2512" s="17">
        <f>MONTH(SalesDataTable[[#This Row],[Order Date]])</f>
        <v>12</v>
      </c>
      <c r="F2512" s="19" t="str">
        <f>TEXT(SalesDataTable[[#This Row],[Order Date]],"MMM")</f>
        <v>Dec</v>
      </c>
      <c r="G2512" s="4" t="s">
        <v>6</v>
      </c>
      <c r="H2512" s="4" t="s">
        <v>43</v>
      </c>
      <c r="I2512" s="4" t="s">
        <v>19</v>
      </c>
      <c r="J2512" s="4" t="s">
        <v>3</v>
      </c>
      <c r="K2512" s="4" t="s">
        <v>9</v>
      </c>
      <c r="L2512" s="4" t="s">
        <v>37</v>
      </c>
      <c r="M2512" s="8">
        <v>2</v>
      </c>
      <c r="N2512" s="5">
        <v>153.97</v>
      </c>
      <c r="O2512" s="6">
        <v>0</v>
      </c>
      <c r="P2512" s="5">
        <v>79.45</v>
      </c>
      <c r="Q2512" s="5">
        <f t="shared" si="156"/>
        <v>307.94</v>
      </c>
      <c r="R2512" s="5">
        <f t="shared" si="157"/>
        <v>158.9</v>
      </c>
      <c r="S2512" s="5">
        <f t="shared" si="158"/>
        <v>149.04</v>
      </c>
      <c r="T2512" s="7">
        <f t="shared" si="159"/>
        <v>0.48399038773787101</v>
      </c>
    </row>
    <row r="2513" spans="1:20" ht="15.6">
      <c r="A2513" s="2">
        <v>4546</v>
      </c>
      <c r="B2513" s="3">
        <v>46358</v>
      </c>
      <c r="C2513" s="17">
        <f>YEAR(SalesDataTable[[#This Row],[Order Date]])</f>
        <v>2026</v>
      </c>
      <c r="D2513" s="19" t="str">
        <f>"Q"&amp;ROUNDUP(MONTH(SalesDataTable[[#This Row],[Order Date]])/3,0)</f>
        <v>Q4</v>
      </c>
      <c r="E2513" s="17">
        <f>MONTH(SalesDataTable[[#This Row],[Order Date]])</f>
        <v>12</v>
      </c>
      <c r="F2513" s="19" t="str">
        <f>TEXT(SalesDataTable[[#This Row],[Order Date]],"MMM")</f>
        <v>Dec</v>
      </c>
      <c r="G2513" s="4" t="s">
        <v>20</v>
      </c>
      <c r="H2513" s="4" t="s">
        <v>47</v>
      </c>
      <c r="I2513" s="4" t="s">
        <v>2</v>
      </c>
      <c r="J2513" s="4" t="s">
        <v>3</v>
      </c>
      <c r="K2513" s="4" t="s">
        <v>23</v>
      </c>
      <c r="L2513" s="4" t="s">
        <v>24</v>
      </c>
      <c r="M2513" s="8">
        <v>1</v>
      </c>
      <c r="N2513" s="5">
        <v>344.63</v>
      </c>
      <c r="O2513" s="6">
        <v>0.05</v>
      </c>
      <c r="P2513" s="5">
        <v>189.22</v>
      </c>
      <c r="Q2513" s="5">
        <f t="shared" si="156"/>
        <v>327.39849999999996</v>
      </c>
      <c r="R2513" s="5">
        <f t="shared" si="157"/>
        <v>189.22</v>
      </c>
      <c r="S2513" s="5">
        <f t="shared" si="158"/>
        <v>138.17849999999996</v>
      </c>
      <c r="T2513" s="7">
        <f t="shared" si="159"/>
        <v>0.42204988721695419</v>
      </c>
    </row>
    <row r="2514" spans="1:20" ht="15.6">
      <c r="A2514" s="2">
        <v>158</v>
      </c>
      <c r="B2514" s="3">
        <v>46359</v>
      </c>
      <c r="C2514" s="17">
        <f>YEAR(SalesDataTable[[#This Row],[Order Date]])</f>
        <v>2026</v>
      </c>
      <c r="D2514" s="19" t="str">
        <f>"Q"&amp;ROUNDUP(MONTH(SalesDataTable[[#This Row],[Order Date]])/3,0)</f>
        <v>Q4</v>
      </c>
      <c r="E2514" s="17">
        <f>MONTH(SalesDataTable[[#This Row],[Order Date]])</f>
        <v>12</v>
      </c>
      <c r="F2514" s="19" t="str">
        <f>TEXT(SalesDataTable[[#This Row],[Order Date]],"MMM")</f>
        <v>Dec</v>
      </c>
      <c r="G2514" s="4" t="s">
        <v>20</v>
      </c>
      <c r="H2514" s="4" t="s">
        <v>47</v>
      </c>
      <c r="I2514" s="4" t="s">
        <v>2</v>
      </c>
      <c r="J2514" s="4" t="s">
        <v>13</v>
      </c>
      <c r="K2514" s="4" t="s">
        <v>14</v>
      </c>
      <c r="L2514" s="4" t="s">
        <v>32</v>
      </c>
      <c r="M2514" s="8">
        <v>2</v>
      </c>
      <c r="N2514" s="5">
        <v>46.51</v>
      </c>
      <c r="O2514" s="6">
        <v>0.05</v>
      </c>
      <c r="P2514" s="5">
        <v>18.73</v>
      </c>
      <c r="Q2514" s="5">
        <f t="shared" si="156"/>
        <v>88.368999999999986</v>
      </c>
      <c r="R2514" s="5">
        <f t="shared" si="157"/>
        <v>37.46</v>
      </c>
      <c r="S2514" s="5">
        <f t="shared" si="158"/>
        <v>50.908999999999985</v>
      </c>
      <c r="T2514" s="7">
        <f t="shared" si="159"/>
        <v>0.57609568966492763</v>
      </c>
    </row>
    <row r="2515" spans="1:20" ht="15.6">
      <c r="A2515" s="2">
        <v>1972</v>
      </c>
      <c r="B2515" s="3">
        <v>46359</v>
      </c>
      <c r="C2515" s="17">
        <f>YEAR(SalesDataTable[[#This Row],[Order Date]])</f>
        <v>2026</v>
      </c>
      <c r="D2515" s="19" t="str">
        <f>"Q"&amp;ROUNDUP(MONTH(SalesDataTable[[#This Row],[Order Date]])/3,0)</f>
        <v>Q4</v>
      </c>
      <c r="E2515" s="17">
        <f>MONTH(SalesDataTable[[#This Row],[Order Date]])</f>
        <v>12</v>
      </c>
      <c r="F2515" s="19" t="str">
        <f>TEXT(SalesDataTable[[#This Row],[Order Date]],"MMM")</f>
        <v>Dec</v>
      </c>
      <c r="G2515" s="4" t="s">
        <v>0</v>
      </c>
      <c r="H2515" s="4" t="s">
        <v>36</v>
      </c>
      <c r="I2515" s="4" t="s">
        <v>8</v>
      </c>
      <c r="J2515" s="4" t="s">
        <v>16</v>
      </c>
      <c r="K2515" s="4" t="s">
        <v>4</v>
      </c>
      <c r="L2515" s="4" t="s">
        <v>5</v>
      </c>
      <c r="M2515" s="8">
        <v>6</v>
      </c>
      <c r="N2515" s="5">
        <v>80.17</v>
      </c>
      <c r="O2515" s="6">
        <v>0.1</v>
      </c>
      <c r="P2515" s="5">
        <v>42.67</v>
      </c>
      <c r="Q2515" s="5">
        <f t="shared" si="156"/>
        <v>432.91800000000001</v>
      </c>
      <c r="R2515" s="5">
        <f t="shared" si="157"/>
        <v>256.02</v>
      </c>
      <c r="S2515" s="5">
        <f t="shared" si="158"/>
        <v>176.89800000000002</v>
      </c>
      <c r="T2515" s="7">
        <f t="shared" si="159"/>
        <v>0.40861779828974543</v>
      </c>
    </row>
    <row r="2516" spans="1:20" ht="15.6">
      <c r="A2516" s="2">
        <v>3196</v>
      </c>
      <c r="B2516" s="3">
        <v>46359</v>
      </c>
      <c r="C2516" s="17">
        <f>YEAR(SalesDataTable[[#This Row],[Order Date]])</f>
        <v>2026</v>
      </c>
      <c r="D2516" s="19" t="str">
        <f>"Q"&amp;ROUNDUP(MONTH(SalesDataTable[[#This Row],[Order Date]])/3,0)</f>
        <v>Q4</v>
      </c>
      <c r="E2516" s="17">
        <f>MONTH(SalesDataTable[[#This Row],[Order Date]])</f>
        <v>12</v>
      </c>
      <c r="F2516" s="19" t="str">
        <f>TEXT(SalesDataTable[[#This Row],[Order Date]],"MMM")</f>
        <v>Dec</v>
      </c>
      <c r="G2516" s="4" t="s">
        <v>20</v>
      </c>
      <c r="H2516" s="4" t="s">
        <v>47</v>
      </c>
      <c r="I2516" s="4" t="s">
        <v>2</v>
      </c>
      <c r="J2516" s="4" t="s">
        <v>13</v>
      </c>
      <c r="K2516" s="4" t="s">
        <v>23</v>
      </c>
      <c r="L2516" s="4" t="s">
        <v>51</v>
      </c>
      <c r="M2516" s="8">
        <v>2</v>
      </c>
      <c r="N2516" s="5">
        <v>124.62</v>
      </c>
      <c r="O2516" s="6">
        <v>0.1</v>
      </c>
      <c r="P2516" s="5">
        <v>58.91</v>
      </c>
      <c r="Q2516" s="5">
        <f t="shared" si="156"/>
        <v>224.316</v>
      </c>
      <c r="R2516" s="5">
        <f t="shared" si="157"/>
        <v>117.82</v>
      </c>
      <c r="S2516" s="5">
        <f t="shared" si="158"/>
        <v>106.49600000000001</v>
      </c>
      <c r="T2516" s="7">
        <f t="shared" si="159"/>
        <v>0.47475882237557737</v>
      </c>
    </row>
    <row r="2517" spans="1:20" ht="15.6">
      <c r="A2517" s="2">
        <v>3722</v>
      </c>
      <c r="B2517" s="3">
        <v>46359</v>
      </c>
      <c r="C2517" s="17">
        <f>YEAR(SalesDataTable[[#This Row],[Order Date]])</f>
        <v>2026</v>
      </c>
      <c r="D2517" s="19" t="str">
        <f>"Q"&amp;ROUNDUP(MONTH(SalesDataTable[[#This Row],[Order Date]])/3,0)</f>
        <v>Q4</v>
      </c>
      <c r="E2517" s="17">
        <f>MONTH(SalesDataTable[[#This Row],[Order Date]])</f>
        <v>12</v>
      </c>
      <c r="F2517" s="19" t="str">
        <f>TEXT(SalesDataTable[[#This Row],[Order Date]],"MMM")</f>
        <v>Dec</v>
      </c>
      <c r="G2517" s="4" t="s">
        <v>11</v>
      </c>
      <c r="H2517" s="4" t="s">
        <v>18</v>
      </c>
      <c r="I2517" s="4" t="s">
        <v>2</v>
      </c>
      <c r="J2517" s="4" t="s">
        <v>3</v>
      </c>
      <c r="K2517" s="4" t="s">
        <v>9</v>
      </c>
      <c r="L2517" s="4" t="s">
        <v>17</v>
      </c>
      <c r="M2517" s="8">
        <v>1</v>
      </c>
      <c r="N2517" s="5">
        <v>144.78</v>
      </c>
      <c r="O2517" s="6">
        <v>0.15</v>
      </c>
      <c r="P2517" s="5">
        <v>81.53</v>
      </c>
      <c r="Q2517" s="5">
        <f t="shared" si="156"/>
        <v>123.063</v>
      </c>
      <c r="R2517" s="5">
        <f t="shared" si="157"/>
        <v>81.53</v>
      </c>
      <c r="S2517" s="5">
        <f t="shared" si="158"/>
        <v>41.533000000000001</v>
      </c>
      <c r="T2517" s="7">
        <f t="shared" si="159"/>
        <v>0.33749380398657597</v>
      </c>
    </row>
    <row r="2518" spans="1:20" ht="15.6">
      <c r="A2518" s="2">
        <v>4201</v>
      </c>
      <c r="B2518" s="3">
        <v>46359</v>
      </c>
      <c r="C2518" s="17">
        <f>YEAR(SalesDataTable[[#This Row],[Order Date]])</f>
        <v>2026</v>
      </c>
      <c r="D2518" s="19" t="str">
        <f>"Q"&amp;ROUNDUP(MONTH(SalesDataTable[[#This Row],[Order Date]])/3,0)</f>
        <v>Q4</v>
      </c>
      <c r="E2518" s="17">
        <f>MONTH(SalesDataTable[[#This Row],[Order Date]])</f>
        <v>12</v>
      </c>
      <c r="F2518" s="19" t="str">
        <f>TEXT(SalesDataTable[[#This Row],[Order Date]],"MMM")</f>
        <v>Dec</v>
      </c>
      <c r="G2518" s="4" t="s">
        <v>20</v>
      </c>
      <c r="H2518" s="4" t="s">
        <v>31</v>
      </c>
      <c r="I2518" s="4" t="s">
        <v>2</v>
      </c>
      <c r="J2518" s="4" t="s">
        <v>16</v>
      </c>
      <c r="K2518" s="4" t="s">
        <v>14</v>
      </c>
      <c r="L2518" s="4" t="s">
        <v>44</v>
      </c>
      <c r="M2518" s="8">
        <v>1</v>
      </c>
      <c r="N2518" s="5">
        <v>133.80000000000001</v>
      </c>
      <c r="O2518" s="6">
        <v>0</v>
      </c>
      <c r="P2518" s="5">
        <v>66.349999999999994</v>
      </c>
      <c r="Q2518" s="5">
        <f t="shared" si="156"/>
        <v>133.80000000000001</v>
      </c>
      <c r="R2518" s="5">
        <f t="shared" si="157"/>
        <v>66.349999999999994</v>
      </c>
      <c r="S2518" s="5">
        <f t="shared" si="158"/>
        <v>67.450000000000017</v>
      </c>
      <c r="T2518" s="7">
        <f t="shared" si="159"/>
        <v>0.50411061285500758</v>
      </c>
    </row>
    <row r="2519" spans="1:20" ht="15.6">
      <c r="A2519" s="2">
        <v>4498</v>
      </c>
      <c r="B2519" s="3">
        <v>46359</v>
      </c>
      <c r="C2519" s="17">
        <f>YEAR(SalesDataTable[[#This Row],[Order Date]])</f>
        <v>2026</v>
      </c>
      <c r="D2519" s="19" t="str">
        <f>"Q"&amp;ROUNDUP(MONTH(SalesDataTable[[#This Row],[Order Date]])/3,0)</f>
        <v>Q4</v>
      </c>
      <c r="E2519" s="17">
        <f>MONTH(SalesDataTable[[#This Row],[Order Date]])</f>
        <v>12</v>
      </c>
      <c r="F2519" s="19" t="str">
        <f>TEXT(SalesDataTable[[#This Row],[Order Date]],"MMM")</f>
        <v>Dec</v>
      </c>
      <c r="G2519" s="4" t="s">
        <v>20</v>
      </c>
      <c r="H2519" s="4" t="s">
        <v>31</v>
      </c>
      <c r="I2519" s="4" t="s">
        <v>19</v>
      </c>
      <c r="J2519" s="4" t="s">
        <v>13</v>
      </c>
      <c r="K2519" s="4" t="s">
        <v>23</v>
      </c>
      <c r="L2519" s="4" t="s">
        <v>51</v>
      </c>
      <c r="M2519" s="8">
        <v>1</v>
      </c>
      <c r="N2519" s="5">
        <v>124.93</v>
      </c>
      <c r="O2519" s="6">
        <v>0</v>
      </c>
      <c r="P2519" s="5">
        <v>59.41</v>
      </c>
      <c r="Q2519" s="5">
        <f t="shared" si="156"/>
        <v>124.93</v>
      </c>
      <c r="R2519" s="5">
        <f t="shared" si="157"/>
        <v>59.41</v>
      </c>
      <c r="S2519" s="5">
        <f t="shared" si="158"/>
        <v>65.52000000000001</v>
      </c>
      <c r="T2519" s="7">
        <f t="shared" si="159"/>
        <v>0.52445369406867848</v>
      </c>
    </row>
    <row r="2520" spans="1:20" ht="15.6">
      <c r="A2520" s="2">
        <v>4791</v>
      </c>
      <c r="B2520" s="3">
        <v>46359</v>
      </c>
      <c r="C2520" s="17">
        <f>YEAR(SalesDataTable[[#This Row],[Order Date]])</f>
        <v>2026</v>
      </c>
      <c r="D2520" s="19" t="str">
        <f>"Q"&amp;ROUNDUP(MONTH(SalesDataTable[[#This Row],[Order Date]])/3,0)</f>
        <v>Q4</v>
      </c>
      <c r="E2520" s="17">
        <f>MONTH(SalesDataTable[[#This Row],[Order Date]])</f>
        <v>12</v>
      </c>
      <c r="F2520" s="19" t="str">
        <f>TEXT(SalesDataTable[[#This Row],[Order Date]],"MMM")</f>
        <v>Dec</v>
      </c>
      <c r="G2520" s="4" t="s">
        <v>6</v>
      </c>
      <c r="H2520" s="4" t="s">
        <v>43</v>
      </c>
      <c r="I2520" s="4" t="s">
        <v>2</v>
      </c>
      <c r="J2520" s="4" t="s">
        <v>13</v>
      </c>
      <c r="K2520" s="4" t="s">
        <v>9</v>
      </c>
      <c r="L2520" s="4" t="s">
        <v>46</v>
      </c>
      <c r="M2520" s="8">
        <v>2</v>
      </c>
      <c r="N2520" s="5">
        <v>70.59</v>
      </c>
      <c r="O2520" s="6">
        <v>0.1</v>
      </c>
      <c r="P2520" s="5">
        <v>32.68</v>
      </c>
      <c r="Q2520" s="5">
        <f t="shared" si="156"/>
        <v>127.06200000000001</v>
      </c>
      <c r="R2520" s="5">
        <f t="shared" si="157"/>
        <v>65.36</v>
      </c>
      <c r="S2520" s="5">
        <f t="shared" si="158"/>
        <v>61.702000000000012</v>
      </c>
      <c r="T2520" s="7">
        <f t="shared" si="159"/>
        <v>0.48560545245628123</v>
      </c>
    </row>
    <row r="2521" spans="1:20" ht="15.6">
      <c r="A2521" s="2">
        <v>614</v>
      </c>
      <c r="B2521" s="3">
        <v>46360</v>
      </c>
      <c r="C2521" s="17">
        <f>YEAR(SalesDataTable[[#This Row],[Order Date]])</f>
        <v>2026</v>
      </c>
      <c r="D2521" s="19" t="str">
        <f>"Q"&amp;ROUNDUP(MONTH(SalesDataTable[[#This Row],[Order Date]])/3,0)</f>
        <v>Q4</v>
      </c>
      <c r="E2521" s="17">
        <f>MONTH(SalesDataTable[[#This Row],[Order Date]])</f>
        <v>12</v>
      </c>
      <c r="F2521" s="19" t="str">
        <f>TEXT(SalesDataTable[[#This Row],[Order Date]],"MMM")</f>
        <v>Dec</v>
      </c>
      <c r="G2521" s="4" t="s">
        <v>20</v>
      </c>
      <c r="H2521" s="4" t="s">
        <v>31</v>
      </c>
      <c r="I2521" s="4" t="s">
        <v>2</v>
      </c>
      <c r="J2521" s="4" t="s">
        <v>3</v>
      </c>
      <c r="K2521" s="4" t="s">
        <v>9</v>
      </c>
      <c r="L2521" s="4" t="s">
        <v>37</v>
      </c>
      <c r="M2521" s="8">
        <v>2</v>
      </c>
      <c r="N2521" s="5">
        <v>151.05000000000001</v>
      </c>
      <c r="O2521" s="6">
        <v>0.15</v>
      </c>
      <c r="P2521" s="5">
        <v>80.36</v>
      </c>
      <c r="Q2521" s="5">
        <f t="shared" si="156"/>
        <v>256.78500000000003</v>
      </c>
      <c r="R2521" s="5">
        <f t="shared" si="157"/>
        <v>160.72</v>
      </c>
      <c r="S2521" s="5">
        <f t="shared" si="158"/>
        <v>96.065000000000026</v>
      </c>
      <c r="T2521" s="7">
        <f t="shared" si="159"/>
        <v>0.37410674299511271</v>
      </c>
    </row>
    <row r="2522" spans="1:20" ht="15.6">
      <c r="A2522" s="2">
        <v>2301</v>
      </c>
      <c r="B2522" s="3">
        <v>46360</v>
      </c>
      <c r="C2522" s="17">
        <f>YEAR(SalesDataTable[[#This Row],[Order Date]])</f>
        <v>2026</v>
      </c>
      <c r="D2522" s="19" t="str">
        <f>"Q"&amp;ROUNDUP(MONTH(SalesDataTable[[#This Row],[Order Date]])/3,0)</f>
        <v>Q4</v>
      </c>
      <c r="E2522" s="17">
        <f>MONTH(SalesDataTable[[#This Row],[Order Date]])</f>
        <v>12</v>
      </c>
      <c r="F2522" s="19" t="str">
        <f>TEXT(SalesDataTable[[#This Row],[Order Date]],"MMM")</f>
        <v>Dec</v>
      </c>
      <c r="G2522" s="4" t="s">
        <v>20</v>
      </c>
      <c r="H2522" s="4" t="s">
        <v>31</v>
      </c>
      <c r="I2522" s="4" t="s">
        <v>2</v>
      </c>
      <c r="J2522" s="4" t="s">
        <v>3</v>
      </c>
      <c r="K2522" s="4" t="s">
        <v>23</v>
      </c>
      <c r="L2522" s="4" t="s">
        <v>51</v>
      </c>
      <c r="M2522" s="8">
        <v>2</v>
      </c>
      <c r="N2522" s="5">
        <v>120.37</v>
      </c>
      <c r="O2522" s="6">
        <v>0.2</v>
      </c>
      <c r="P2522" s="5">
        <v>59.39</v>
      </c>
      <c r="Q2522" s="5">
        <f t="shared" si="156"/>
        <v>192.59200000000001</v>
      </c>
      <c r="R2522" s="5">
        <f t="shared" si="157"/>
        <v>118.78</v>
      </c>
      <c r="S2522" s="5">
        <f t="shared" si="158"/>
        <v>73.812000000000012</v>
      </c>
      <c r="T2522" s="7">
        <f t="shared" si="159"/>
        <v>0.3832557946332143</v>
      </c>
    </row>
    <row r="2523" spans="1:20" ht="15.6">
      <c r="A2523" s="2">
        <v>4430</v>
      </c>
      <c r="B2523" s="3">
        <v>46360</v>
      </c>
      <c r="C2523" s="17">
        <f>YEAR(SalesDataTable[[#This Row],[Order Date]])</f>
        <v>2026</v>
      </c>
      <c r="D2523" s="19" t="str">
        <f>"Q"&amp;ROUNDUP(MONTH(SalesDataTable[[#This Row],[Order Date]])/3,0)</f>
        <v>Q4</v>
      </c>
      <c r="E2523" s="17">
        <f>MONTH(SalesDataTable[[#This Row],[Order Date]])</f>
        <v>12</v>
      </c>
      <c r="F2523" s="19" t="str">
        <f>TEXT(SalesDataTable[[#This Row],[Order Date]],"MMM")</f>
        <v>Dec</v>
      </c>
      <c r="G2523" s="4" t="s">
        <v>6</v>
      </c>
      <c r="H2523" s="4" t="s">
        <v>7</v>
      </c>
      <c r="I2523" s="4" t="s">
        <v>2</v>
      </c>
      <c r="J2523" s="4" t="s">
        <v>3</v>
      </c>
      <c r="K2523" s="4" t="s">
        <v>23</v>
      </c>
      <c r="L2523" s="4" t="s">
        <v>29</v>
      </c>
      <c r="M2523" s="8">
        <v>3</v>
      </c>
      <c r="N2523" s="5">
        <v>193.8</v>
      </c>
      <c r="O2523" s="6">
        <v>0</v>
      </c>
      <c r="P2523" s="5">
        <v>104.55</v>
      </c>
      <c r="Q2523" s="5">
        <f t="shared" si="156"/>
        <v>581.40000000000009</v>
      </c>
      <c r="R2523" s="5">
        <f t="shared" si="157"/>
        <v>313.64999999999998</v>
      </c>
      <c r="S2523" s="5">
        <f t="shared" si="158"/>
        <v>267.75000000000011</v>
      </c>
      <c r="T2523" s="7">
        <f t="shared" si="159"/>
        <v>0.46052631578947378</v>
      </c>
    </row>
    <row r="2524" spans="1:20" ht="15.6">
      <c r="A2524" s="2">
        <v>318</v>
      </c>
      <c r="B2524" s="3">
        <v>46361</v>
      </c>
      <c r="C2524" s="17">
        <f>YEAR(SalesDataTable[[#This Row],[Order Date]])</f>
        <v>2026</v>
      </c>
      <c r="D2524" s="19" t="str">
        <f>"Q"&amp;ROUNDUP(MONTH(SalesDataTable[[#This Row],[Order Date]])/3,0)</f>
        <v>Q4</v>
      </c>
      <c r="E2524" s="17">
        <f>MONTH(SalesDataTable[[#This Row],[Order Date]])</f>
        <v>12</v>
      </c>
      <c r="F2524" s="19" t="str">
        <f>TEXT(SalesDataTable[[#This Row],[Order Date]],"MMM")</f>
        <v>Dec</v>
      </c>
      <c r="G2524" s="4" t="s">
        <v>20</v>
      </c>
      <c r="H2524" s="4" t="s">
        <v>47</v>
      </c>
      <c r="I2524" s="4" t="s">
        <v>2</v>
      </c>
      <c r="J2524" s="4" t="s">
        <v>16</v>
      </c>
      <c r="K2524" s="4" t="s">
        <v>9</v>
      </c>
      <c r="L2524" s="4" t="s">
        <v>17</v>
      </c>
      <c r="M2524" s="8">
        <v>1</v>
      </c>
      <c r="N2524" s="5">
        <v>146.08000000000001</v>
      </c>
      <c r="O2524" s="6">
        <v>0.1</v>
      </c>
      <c r="P2524" s="5">
        <v>81.540000000000006</v>
      </c>
      <c r="Q2524" s="5">
        <f t="shared" si="156"/>
        <v>131.47200000000001</v>
      </c>
      <c r="R2524" s="5">
        <f t="shared" si="157"/>
        <v>81.540000000000006</v>
      </c>
      <c r="S2524" s="5">
        <f t="shared" si="158"/>
        <v>49.932000000000002</v>
      </c>
      <c r="T2524" s="7">
        <f t="shared" si="159"/>
        <v>0.37979189485213583</v>
      </c>
    </row>
    <row r="2525" spans="1:20" ht="15.6">
      <c r="A2525" s="2">
        <v>782</v>
      </c>
      <c r="B2525" s="3">
        <v>46361</v>
      </c>
      <c r="C2525" s="17">
        <f>YEAR(SalesDataTable[[#This Row],[Order Date]])</f>
        <v>2026</v>
      </c>
      <c r="D2525" s="19" t="str">
        <f>"Q"&amp;ROUNDUP(MONTH(SalesDataTable[[#This Row],[Order Date]])/3,0)</f>
        <v>Q4</v>
      </c>
      <c r="E2525" s="17">
        <f>MONTH(SalesDataTable[[#This Row],[Order Date]])</f>
        <v>12</v>
      </c>
      <c r="F2525" s="19" t="str">
        <f>TEXT(SalesDataTable[[#This Row],[Order Date]],"MMM")</f>
        <v>Dec</v>
      </c>
      <c r="G2525" s="4" t="s">
        <v>20</v>
      </c>
      <c r="H2525" s="4" t="s">
        <v>31</v>
      </c>
      <c r="I2525" s="4" t="s">
        <v>8</v>
      </c>
      <c r="J2525" s="4" t="s">
        <v>16</v>
      </c>
      <c r="K2525" s="4" t="s">
        <v>4</v>
      </c>
      <c r="L2525" s="4" t="s">
        <v>30</v>
      </c>
      <c r="M2525" s="8">
        <v>4</v>
      </c>
      <c r="N2525" s="5">
        <v>101.17</v>
      </c>
      <c r="O2525" s="6">
        <v>0.15</v>
      </c>
      <c r="P2525" s="5">
        <v>50.48</v>
      </c>
      <c r="Q2525" s="5">
        <f t="shared" si="156"/>
        <v>343.97800000000001</v>
      </c>
      <c r="R2525" s="5">
        <f t="shared" si="157"/>
        <v>201.92</v>
      </c>
      <c r="S2525" s="5">
        <f t="shared" si="158"/>
        <v>142.05800000000002</v>
      </c>
      <c r="T2525" s="7">
        <f t="shared" si="159"/>
        <v>0.41298571420265257</v>
      </c>
    </row>
    <row r="2526" spans="1:20" ht="15.6">
      <c r="A2526" s="2">
        <v>1402</v>
      </c>
      <c r="B2526" s="3">
        <v>46361</v>
      </c>
      <c r="C2526" s="17">
        <f>YEAR(SalesDataTable[[#This Row],[Order Date]])</f>
        <v>2026</v>
      </c>
      <c r="D2526" s="19" t="str">
        <f>"Q"&amp;ROUNDUP(MONTH(SalesDataTable[[#This Row],[Order Date]])/3,0)</f>
        <v>Q4</v>
      </c>
      <c r="E2526" s="17">
        <f>MONTH(SalesDataTable[[#This Row],[Order Date]])</f>
        <v>12</v>
      </c>
      <c r="F2526" s="19" t="str">
        <f>TEXT(SalesDataTable[[#This Row],[Order Date]],"MMM")</f>
        <v>Dec</v>
      </c>
      <c r="G2526" s="4" t="s">
        <v>6</v>
      </c>
      <c r="H2526" s="4" t="s">
        <v>27</v>
      </c>
      <c r="I2526" s="4" t="s">
        <v>19</v>
      </c>
      <c r="J2526" s="4" t="s">
        <v>13</v>
      </c>
      <c r="K2526" s="4" t="s">
        <v>23</v>
      </c>
      <c r="L2526" s="4" t="s">
        <v>51</v>
      </c>
      <c r="M2526" s="8">
        <v>2</v>
      </c>
      <c r="N2526" s="5">
        <v>121.64</v>
      </c>
      <c r="O2526" s="6">
        <v>0</v>
      </c>
      <c r="P2526" s="5">
        <v>61.94</v>
      </c>
      <c r="Q2526" s="5">
        <f t="shared" si="156"/>
        <v>243.28</v>
      </c>
      <c r="R2526" s="5">
        <f t="shared" si="157"/>
        <v>123.88</v>
      </c>
      <c r="S2526" s="5">
        <f t="shared" si="158"/>
        <v>119.4</v>
      </c>
      <c r="T2526" s="7">
        <f t="shared" si="159"/>
        <v>0.49079250246629402</v>
      </c>
    </row>
    <row r="2527" spans="1:20" ht="15.6">
      <c r="A2527" s="2">
        <v>1824</v>
      </c>
      <c r="B2527" s="3">
        <v>46361</v>
      </c>
      <c r="C2527" s="17">
        <f>YEAR(SalesDataTable[[#This Row],[Order Date]])</f>
        <v>2026</v>
      </c>
      <c r="D2527" s="19" t="str">
        <f>"Q"&amp;ROUNDUP(MONTH(SalesDataTable[[#This Row],[Order Date]])/3,0)</f>
        <v>Q4</v>
      </c>
      <c r="E2527" s="17">
        <f>MONTH(SalesDataTable[[#This Row],[Order Date]])</f>
        <v>12</v>
      </c>
      <c r="F2527" s="19" t="str">
        <f>TEXT(SalesDataTable[[#This Row],[Order Date]],"MMM")</f>
        <v>Dec</v>
      </c>
      <c r="G2527" s="4" t="s">
        <v>6</v>
      </c>
      <c r="H2527" s="4" t="s">
        <v>7</v>
      </c>
      <c r="I2527" s="4" t="s">
        <v>2</v>
      </c>
      <c r="J2527" s="4" t="s">
        <v>3</v>
      </c>
      <c r="K2527" s="4" t="s">
        <v>14</v>
      </c>
      <c r="L2527" s="4" t="s">
        <v>48</v>
      </c>
      <c r="M2527" s="8">
        <v>1</v>
      </c>
      <c r="N2527" s="5">
        <v>165.1</v>
      </c>
      <c r="O2527" s="6">
        <v>0.05</v>
      </c>
      <c r="P2527" s="5">
        <v>85.23</v>
      </c>
      <c r="Q2527" s="5">
        <f t="shared" si="156"/>
        <v>156.845</v>
      </c>
      <c r="R2527" s="5">
        <f t="shared" si="157"/>
        <v>85.23</v>
      </c>
      <c r="S2527" s="5">
        <f t="shared" si="158"/>
        <v>71.614999999999995</v>
      </c>
      <c r="T2527" s="7">
        <f t="shared" si="159"/>
        <v>0.45659727756702473</v>
      </c>
    </row>
    <row r="2528" spans="1:20" ht="15.6">
      <c r="A2528" s="2">
        <v>2141</v>
      </c>
      <c r="B2528" s="3">
        <v>46361</v>
      </c>
      <c r="C2528" s="17">
        <f>YEAR(SalesDataTable[[#This Row],[Order Date]])</f>
        <v>2026</v>
      </c>
      <c r="D2528" s="19" t="str">
        <f>"Q"&amp;ROUNDUP(MONTH(SalesDataTable[[#This Row],[Order Date]])/3,0)</f>
        <v>Q4</v>
      </c>
      <c r="E2528" s="17">
        <f>MONTH(SalesDataTable[[#This Row],[Order Date]])</f>
        <v>12</v>
      </c>
      <c r="F2528" s="19" t="str">
        <f>TEXT(SalesDataTable[[#This Row],[Order Date]],"MMM")</f>
        <v>Dec</v>
      </c>
      <c r="G2528" s="4" t="s">
        <v>20</v>
      </c>
      <c r="H2528" s="4" t="s">
        <v>47</v>
      </c>
      <c r="I2528" s="4" t="s">
        <v>2</v>
      </c>
      <c r="J2528" s="4" t="s">
        <v>13</v>
      </c>
      <c r="K2528" s="4" t="s">
        <v>23</v>
      </c>
      <c r="L2528" s="4" t="s">
        <v>29</v>
      </c>
      <c r="M2528" s="8">
        <v>3</v>
      </c>
      <c r="N2528" s="5">
        <v>194.07</v>
      </c>
      <c r="O2528" s="6">
        <v>0.1</v>
      </c>
      <c r="P2528" s="5">
        <v>102.37</v>
      </c>
      <c r="Q2528" s="5">
        <f t="shared" si="156"/>
        <v>523.98900000000003</v>
      </c>
      <c r="R2528" s="5">
        <f t="shared" si="157"/>
        <v>307.11</v>
      </c>
      <c r="S2528" s="5">
        <f t="shared" si="158"/>
        <v>216.87900000000002</v>
      </c>
      <c r="T2528" s="7">
        <f t="shared" si="159"/>
        <v>0.4138999101126169</v>
      </c>
    </row>
    <row r="2529" spans="1:20" ht="15.6">
      <c r="A2529" s="2">
        <v>3517</v>
      </c>
      <c r="B2529" s="3">
        <v>46361</v>
      </c>
      <c r="C2529" s="17">
        <f>YEAR(SalesDataTable[[#This Row],[Order Date]])</f>
        <v>2026</v>
      </c>
      <c r="D2529" s="19" t="str">
        <f>"Q"&amp;ROUNDUP(MONTH(SalesDataTable[[#This Row],[Order Date]])/3,0)</f>
        <v>Q4</v>
      </c>
      <c r="E2529" s="17">
        <f>MONTH(SalesDataTable[[#This Row],[Order Date]])</f>
        <v>12</v>
      </c>
      <c r="F2529" s="19" t="str">
        <f>TEXT(SalesDataTable[[#This Row],[Order Date]],"MMM")</f>
        <v>Dec</v>
      </c>
      <c r="G2529" s="4" t="s">
        <v>20</v>
      </c>
      <c r="H2529" s="4" t="s">
        <v>47</v>
      </c>
      <c r="I2529" s="4" t="s">
        <v>28</v>
      </c>
      <c r="J2529" s="4" t="s">
        <v>13</v>
      </c>
      <c r="K2529" s="4" t="s">
        <v>9</v>
      </c>
      <c r="L2529" s="4" t="s">
        <v>37</v>
      </c>
      <c r="M2529" s="8">
        <v>1</v>
      </c>
      <c r="N2529" s="5">
        <v>152.44</v>
      </c>
      <c r="O2529" s="6">
        <v>0.1</v>
      </c>
      <c r="P2529" s="5">
        <v>76.91</v>
      </c>
      <c r="Q2529" s="5">
        <f t="shared" si="156"/>
        <v>137.196</v>
      </c>
      <c r="R2529" s="5">
        <f t="shared" si="157"/>
        <v>76.91</v>
      </c>
      <c r="S2529" s="5">
        <f t="shared" si="158"/>
        <v>60.286000000000001</v>
      </c>
      <c r="T2529" s="7">
        <f t="shared" si="159"/>
        <v>0.43941514329863846</v>
      </c>
    </row>
    <row r="2530" spans="1:20" ht="15.6">
      <c r="A2530" s="2">
        <v>4055</v>
      </c>
      <c r="B2530" s="3">
        <v>46361</v>
      </c>
      <c r="C2530" s="17">
        <f>YEAR(SalesDataTable[[#This Row],[Order Date]])</f>
        <v>2026</v>
      </c>
      <c r="D2530" s="19" t="str">
        <f>"Q"&amp;ROUNDUP(MONTH(SalesDataTable[[#This Row],[Order Date]])/3,0)</f>
        <v>Q4</v>
      </c>
      <c r="E2530" s="17">
        <f>MONTH(SalesDataTable[[#This Row],[Order Date]])</f>
        <v>12</v>
      </c>
      <c r="F2530" s="19" t="str">
        <f>TEXT(SalesDataTable[[#This Row],[Order Date]],"MMM")</f>
        <v>Dec</v>
      </c>
      <c r="G2530" s="4" t="s">
        <v>6</v>
      </c>
      <c r="H2530" s="4" t="s">
        <v>43</v>
      </c>
      <c r="I2530" s="4" t="s">
        <v>2</v>
      </c>
      <c r="J2530" s="4" t="s">
        <v>3</v>
      </c>
      <c r="K2530" s="4" t="s">
        <v>23</v>
      </c>
      <c r="L2530" s="4" t="s">
        <v>51</v>
      </c>
      <c r="M2530" s="8">
        <v>1</v>
      </c>
      <c r="N2530" s="5">
        <v>123.82</v>
      </c>
      <c r="O2530" s="6">
        <v>0.05</v>
      </c>
      <c r="P2530" s="5">
        <v>59.19</v>
      </c>
      <c r="Q2530" s="5">
        <f t="shared" si="156"/>
        <v>117.62899999999999</v>
      </c>
      <c r="R2530" s="5">
        <f t="shared" si="157"/>
        <v>59.19</v>
      </c>
      <c r="S2530" s="5">
        <f t="shared" si="158"/>
        <v>58.438999999999993</v>
      </c>
      <c r="T2530" s="7">
        <f t="shared" si="159"/>
        <v>0.49680775999115862</v>
      </c>
    </row>
    <row r="2531" spans="1:20" ht="15.6">
      <c r="A2531" s="2">
        <v>4168</v>
      </c>
      <c r="B2531" s="3">
        <v>46361</v>
      </c>
      <c r="C2531" s="17">
        <f>YEAR(SalesDataTable[[#This Row],[Order Date]])</f>
        <v>2026</v>
      </c>
      <c r="D2531" s="19" t="str">
        <f>"Q"&amp;ROUNDUP(MONTH(SalesDataTable[[#This Row],[Order Date]])/3,0)</f>
        <v>Q4</v>
      </c>
      <c r="E2531" s="17">
        <f>MONTH(SalesDataTable[[#This Row],[Order Date]])</f>
        <v>12</v>
      </c>
      <c r="F2531" s="19" t="str">
        <f>TEXT(SalesDataTable[[#This Row],[Order Date]],"MMM")</f>
        <v>Dec</v>
      </c>
      <c r="G2531" s="4" t="s">
        <v>0</v>
      </c>
      <c r="H2531" s="4" t="s">
        <v>1</v>
      </c>
      <c r="I2531" s="4" t="s">
        <v>2</v>
      </c>
      <c r="J2531" s="4" t="s">
        <v>13</v>
      </c>
      <c r="K2531" s="4" t="s">
        <v>9</v>
      </c>
      <c r="L2531" s="4" t="s">
        <v>46</v>
      </c>
      <c r="M2531" s="8">
        <v>4</v>
      </c>
      <c r="N2531" s="5">
        <v>71.12</v>
      </c>
      <c r="O2531" s="6">
        <v>0.05</v>
      </c>
      <c r="P2531" s="5">
        <v>31.93</v>
      </c>
      <c r="Q2531" s="5">
        <f t="shared" si="156"/>
        <v>270.25600000000003</v>
      </c>
      <c r="R2531" s="5">
        <f t="shared" si="157"/>
        <v>127.72</v>
      </c>
      <c r="S2531" s="5">
        <f t="shared" si="158"/>
        <v>142.53600000000003</v>
      </c>
      <c r="T2531" s="7">
        <f t="shared" si="159"/>
        <v>0.52741104730329769</v>
      </c>
    </row>
    <row r="2532" spans="1:20" ht="15.6">
      <c r="A2532" s="2">
        <v>4317</v>
      </c>
      <c r="B2532" s="3">
        <v>46361</v>
      </c>
      <c r="C2532" s="17">
        <f>YEAR(SalesDataTable[[#This Row],[Order Date]])</f>
        <v>2026</v>
      </c>
      <c r="D2532" s="19" t="str">
        <f>"Q"&amp;ROUNDUP(MONTH(SalesDataTable[[#This Row],[Order Date]])/3,0)</f>
        <v>Q4</v>
      </c>
      <c r="E2532" s="17">
        <f>MONTH(SalesDataTable[[#This Row],[Order Date]])</f>
        <v>12</v>
      </c>
      <c r="F2532" s="19" t="str">
        <f>TEXT(SalesDataTable[[#This Row],[Order Date]],"MMM")</f>
        <v>Dec</v>
      </c>
      <c r="G2532" s="4" t="s">
        <v>11</v>
      </c>
      <c r="H2532" s="4" t="s">
        <v>52</v>
      </c>
      <c r="I2532" s="4" t="s">
        <v>28</v>
      </c>
      <c r="J2532" s="4" t="s">
        <v>3</v>
      </c>
      <c r="K2532" s="4" t="s">
        <v>9</v>
      </c>
      <c r="L2532" s="4" t="s">
        <v>46</v>
      </c>
      <c r="M2532" s="8">
        <v>1</v>
      </c>
      <c r="N2532" s="5">
        <v>71.55</v>
      </c>
      <c r="O2532" s="6">
        <v>0.1</v>
      </c>
      <c r="P2532" s="5">
        <v>32.07</v>
      </c>
      <c r="Q2532" s="5">
        <f t="shared" si="156"/>
        <v>64.394999999999996</v>
      </c>
      <c r="R2532" s="5">
        <f t="shared" si="157"/>
        <v>32.07</v>
      </c>
      <c r="S2532" s="5">
        <f t="shared" si="158"/>
        <v>32.324999999999996</v>
      </c>
      <c r="T2532" s="7">
        <f t="shared" si="159"/>
        <v>0.50197996738877237</v>
      </c>
    </row>
    <row r="2533" spans="1:20" ht="15.6">
      <c r="A2533" s="2">
        <v>4879</v>
      </c>
      <c r="B2533" s="3">
        <v>46361</v>
      </c>
      <c r="C2533" s="17">
        <f>YEAR(SalesDataTable[[#This Row],[Order Date]])</f>
        <v>2026</v>
      </c>
      <c r="D2533" s="19" t="str">
        <f>"Q"&amp;ROUNDUP(MONTH(SalesDataTable[[#This Row],[Order Date]])/3,0)</f>
        <v>Q4</v>
      </c>
      <c r="E2533" s="17">
        <f>MONTH(SalesDataTable[[#This Row],[Order Date]])</f>
        <v>12</v>
      </c>
      <c r="F2533" s="19" t="str">
        <f>TEXT(SalesDataTable[[#This Row],[Order Date]],"MMM")</f>
        <v>Dec</v>
      </c>
      <c r="G2533" s="4" t="s">
        <v>11</v>
      </c>
      <c r="H2533" s="4" t="s">
        <v>12</v>
      </c>
      <c r="I2533" s="4" t="s">
        <v>28</v>
      </c>
      <c r="J2533" s="4" t="s">
        <v>3</v>
      </c>
      <c r="K2533" s="4" t="s">
        <v>9</v>
      </c>
      <c r="L2533" s="4" t="s">
        <v>46</v>
      </c>
      <c r="M2533" s="8">
        <v>2</v>
      </c>
      <c r="N2533" s="5">
        <v>70.239999999999995</v>
      </c>
      <c r="O2533" s="6">
        <v>0.1</v>
      </c>
      <c r="P2533" s="5">
        <v>33.29</v>
      </c>
      <c r="Q2533" s="5">
        <f t="shared" si="156"/>
        <v>126.43199999999999</v>
      </c>
      <c r="R2533" s="5">
        <f t="shared" si="157"/>
        <v>66.58</v>
      </c>
      <c r="S2533" s="5">
        <f t="shared" si="158"/>
        <v>59.85199999999999</v>
      </c>
      <c r="T2533" s="7">
        <f t="shared" si="159"/>
        <v>0.47339281194634264</v>
      </c>
    </row>
    <row r="2534" spans="1:20" ht="15.6">
      <c r="A2534" s="2">
        <v>467</v>
      </c>
      <c r="B2534" s="3">
        <v>46362</v>
      </c>
      <c r="C2534" s="17">
        <f>YEAR(SalesDataTable[[#This Row],[Order Date]])</f>
        <v>2026</v>
      </c>
      <c r="D2534" s="19" t="str">
        <f>"Q"&amp;ROUNDUP(MONTH(SalesDataTable[[#This Row],[Order Date]])/3,0)</f>
        <v>Q4</v>
      </c>
      <c r="E2534" s="17">
        <f>MONTH(SalesDataTable[[#This Row],[Order Date]])</f>
        <v>12</v>
      </c>
      <c r="F2534" s="19" t="str">
        <f>TEXT(SalesDataTable[[#This Row],[Order Date]],"MMM")</f>
        <v>Dec</v>
      </c>
      <c r="G2534" s="4" t="s">
        <v>0</v>
      </c>
      <c r="H2534" s="4" t="s">
        <v>1</v>
      </c>
      <c r="I2534" s="4" t="s">
        <v>28</v>
      </c>
      <c r="J2534" s="4" t="s">
        <v>3</v>
      </c>
      <c r="K2534" s="4" t="s">
        <v>4</v>
      </c>
      <c r="L2534" s="4" t="s">
        <v>22</v>
      </c>
      <c r="M2534" s="8">
        <v>2</v>
      </c>
      <c r="N2534" s="5">
        <v>50.68</v>
      </c>
      <c r="O2534" s="6">
        <v>0.15</v>
      </c>
      <c r="P2534" s="5">
        <v>22.41</v>
      </c>
      <c r="Q2534" s="5">
        <f t="shared" si="156"/>
        <v>86.155999999999992</v>
      </c>
      <c r="R2534" s="5">
        <f t="shared" si="157"/>
        <v>44.82</v>
      </c>
      <c r="S2534" s="5">
        <f t="shared" si="158"/>
        <v>41.335999999999991</v>
      </c>
      <c r="T2534" s="7">
        <f t="shared" si="159"/>
        <v>0.47978086262129155</v>
      </c>
    </row>
    <row r="2535" spans="1:20" ht="15.6">
      <c r="A2535" s="2">
        <v>825</v>
      </c>
      <c r="B2535" s="3">
        <v>46362</v>
      </c>
      <c r="C2535" s="17">
        <f>YEAR(SalesDataTable[[#This Row],[Order Date]])</f>
        <v>2026</v>
      </c>
      <c r="D2535" s="19" t="str">
        <f>"Q"&amp;ROUNDUP(MONTH(SalesDataTable[[#This Row],[Order Date]])/3,0)</f>
        <v>Q4</v>
      </c>
      <c r="E2535" s="17">
        <f>MONTH(SalesDataTable[[#This Row],[Order Date]])</f>
        <v>12</v>
      </c>
      <c r="F2535" s="19" t="str">
        <f>TEXT(SalesDataTable[[#This Row],[Order Date]],"MMM")</f>
        <v>Dec</v>
      </c>
      <c r="G2535" s="4" t="s">
        <v>20</v>
      </c>
      <c r="H2535" s="4" t="s">
        <v>31</v>
      </c>
      <c r="I2535" s="4" t="s">
        <v>2</v>
      </c>
      <c r="J2535" s="4" t="s">
        <v>13</v>
      </c>
      <c r="K2535" s="4" t="s">
        <v>4</v>
      </c>
      <c r="L2535" s="4" t="s">
        <v>30</v>
      </c>
      <c r="M2535" s="8">
        <v>1</v>
      </c>
      <c r="N2535" s="5">
        <v>101.26</v>
      </c>
      <c r="O2535" s="6">
        <v>0</v>
      </c>
      <c r="P2535" s="5">
        <v>51.7</v>
      </c>
      <c r="Q2535" s="5">
        <f t="shared" si="156"/>
        <v>101.26</v>
      </c>
      <c r="R2535" s="5">
        <f t="shared" si="157"/>
        <v>51.7</v>
      </c>
      <c r="S2535" s="5">
        <f t="shared" si="158"/>
        <v>49.56</v>
      </c>
      <c r="T2535" s="7">
        <f t="shared" si="159"/>
        <v>0.4894331424056883</v>
      </c>
    </row>
    <row r="2536" spans="1:20" ht="15.6">
      <c r="A2536" s="2">
        <v>2346</v>
      </c>
      <c r="B2536" s="3">
        <v>46362</v>
      </c>
      <c r="C2536" s="17">
        <f>YEAR(SalesDataTable[[#This Row],[Order Date]])</f>
        <v>2026</v>
      </c>
      <c r="D2536" s="19" t="str">
        <f>"Q"&amp;ROUNDUP(MONTH(SalesDataTable[[#This Row],[Order Date]])/3,0)</f>
        <v>Q4</v>
      </c>
      <c r="E2536" s="17">
        <f>MONTH(SalesDataTable[[#This Row],[Order Date]])</f>
        <v>12</v>
      </c>
      <c r="F2536" s="19" t="str">
        <f>TEXT(SalesDataTable[[#This Row],[Order Date]],"MMM")</f>
        <v>Dec</v>
      </c>
      <c r="G2536" s="4" t="s">
        <v>0</v>
      </c>
      <c r="H2536" s="4" t="s">
        <v>1</v>
      </c>
      <c r="I2536" s="4" t="s">
        <v>28</v>
      </c>
      <c r="J2536" s="4" t="s">
        <v>16</v>
      </c>
      <c r="K2536" s="4" t="s">
        <v>14</v>
      </c>
      <c r="L2536" s="4" t="s">
        <v>32</v>
      </c>
      <c r="M2536" s="8">
        <v>2</v>
      </c>
      <c r="N2536" s="5">
        <v>46.01</v>
      </c>
      <c r="O2536" s="6">
        <v>0.05</v>
      </c>
      <c r="P2536" s="5">
        <v>18.399999999999999</v>
      </c>
      <c r="Q2536" s="5">
        <f t="shared" si="156"/>
        <v>87.418999999999997</v>
      </c>
      <c r="R2536" s="5">
        <f t="shared" si="157"/>
        <v>36.799999999999997</v>
      </c>
      <c r="S2536" s="5">
        <f t="shared" si="158"/>
        <v>50.619</v>
      </c>
      <c r="T2536" s="7">
        <f t="shared" si="159"/>
        <v>0.57903888170763795</v>
      </c>
    </row>
    <row r="2537" spans="1:20" ht="15.6">
      <c r="A2537" s="2">
        <v>3095</v>
      </c>
      <c r="B2537" s="3">
        <v>46362</v>
      </c>
      <c r="C2537" s="17">
        <f>YEAR(SalesDataTable[[#This Row],[Order Date]])</f>
        <v>2026</v>
      </c>
      <c r="D2537" s="19" t="str">
        <f>"Q"&amp;ROUNDUP(MONTH(SalesDataTable[[#This Row],[Order Date]])/3,0)</f>
        <v>Q4</v>
      </c>
      <c r="E2537" s="17">
        <f>MONTH(SalesDataTable[[#This Row],[Order Date]])</f>
        <v>12</v>
      </c>
      <c r="F2537" s="19" t="str">
        <f>TEXT(SalesDataTable[[#This Row],[Order Date]],"MMM")</f>
        <v>Dec</v>
      </c>
      <c r="G2537" s="4" t="s">
        <v>6</v>
      </c>
      <c r="H2537" s="4" t="s">
        <v>43</v>
      </c>
      <c r="I2537" s="4" t="s">
        <v>2</v>
      </c>
      <c r="J2537" s="4" t="s">
        <v>13</v>
      </c>
      <c r="K2537" s="4" t="s">
        <v>14</v>
      </c>
      <c r="L2537" s="4" t="s">
        <v>44</v>
      </c>
      <c r="M2537" s="8">
        <v>2</v>
      </c>
      <c r="N2537" s="5">
        <v>131.97999999999999</v>
      </c>
      <c r="O2537" s="6">
        <v>0.1</v>
      </c>
      <c r="P2537" s="5">
        <v>68.02</v>
      </c>
      <c r="Q2537" s="5">
        <f t="shared" si="156"/>
        <v>237.56399999999999</v>
      </c>
      <c r="R2537" s="5">
        <f t="shared" si="157"/>
        <v>136.04</v>
      </c>
      <c r="S2537" s="5">
        <f t="shared" si="158"/>
        <v>101.524</v>
      </c>
      <c r="T2537" s="7">
        <f t="shared" si="159"/>
        <v>0.42735431294303855</v>
      </c>
    </row>
    <row r="2538" spans="1:20" ht="15.6">
      <c r="A2538" s="2">
        <v>3580</v>
      </c>
      <c r="B2538" s="3">
        <v>46362</v>
      </c>
      <c r="C2538" s="17">
        <f>YEAR(SalesDataTable[[#This Row],[Order Date]])</f>
        <v>2026</v>
      </c>
      <c r="D2538" s="19" t="str">
        <f>"Q"&amp;ROUNDUP(MONTH(SalesDataTable[[#This Row],[Order Date]])/3,0)</f>
        <v>Q4</v>
      </c>
      <c r="E2538" s="17">
        <f>MONTH(SalesDataTable[[#This Row],[Order Date]])</f>
        <v>12</v>
      </c>
      <c r="F2538" s="19" t="str">
        <f>TEXT(SalesDataTable[[#This Row],[Order Date]],"MMM")</f>
        <v>Dec</v>
      </c>
      <c r="G2538" s="4" t="s">
        <v>20</v>
      </c>
      <c r="H2538" s="4" t="s">
        <v>31</v>
      </c>
      <c r="I2538" s="4" t="s">
        <v>19</v>
      </c>
      <c r="J2538" s="4" t="s">
        <v>13</v>
      </c>
      <c r="K2538" s="4" t="s">
        <v>9</v>
      </c>
      <c r="L2538" s="4" t="s">
        <v>46</v>
      </c>
      <c r="M2538" s="8">
        <v>2</v>
      </c>
      <c r="N2538" s="5">
        <v>73.16</v>
      </c>
      <c r="O2538" s="6">
        <v>0.15</v>
      </c>
      <c r="P2538" s="5">
        <v>32.64</v>
      </c>
      <c r="Q2538" s="5">
        <f t="shared" si="156"/>
        <v>124.37199999999999</v>
      </c>
      <c r="R2538" s="5">
        <f t="shared" si="157"/>
        <v>65.28</v>
      </c>
      <c r="S2538" s="5">
        <f t="shared" si="158"/>
        <v>59.091999999999985</v>
      </c>
      <c r="T2538" s="7">
        <f t="shared" si="159"/>
        <v>0.47512301804264617</v>
      </c>
    </row>
    <row r="2539" spans="1:20" ht="15.6">
      <c r="A2539" s="2">
        <v>4672</v>
      </c>
      <c r="B2539" s="3">
        <v>46362</v>
      </c>
      <c r="C2539" s="17">
        <f>YEAR(SalesDataTable[[#This Row],[Order Date]])</f>
        <v>2026</v>
      </c>
      <c r="D2539" s="19" t="str">
        <f>"Q"&amp;ROUNDUP(MONTH(SalesDataTable[[#This Row],[Order Date]])/3,0)</f>
        <v>Q4</v>
      </c>
      <c r="E2539" s="17">
        <f>MONTH(SalesDataTable[[#This Row],[Order Date]])</f>
        <v>12</v>
      </c>
      <c r="F2539" s="19" t="str">
        <f>TEXT(SalesDataTable[[#This Row],[Order Date]],"MMM")</f>
        <v>Dec</v>
      </c>
      <c r="G2539" s="4" t="s">
        <v>6</v>
      </c>
      <c r="H2539" s="4" t="s">
        <v>27</v>
      </c>
      <c r="I2539" s="4" t="s">
        <v>2</v>
      </c>
      <c r="J2539" s="4" t="s">
        <v>16</v>
      </c>
      <c r="K2539" s="4" t="s">
        <v>14</v>
      </c>
      <c r="L2539" s="4" t="s">
        <v>32</v>
      </c>
      <c r="M2539" s="8">
        <v>2</v>
      </c>
      <c r="N2539" s="5">
        <v>47.43</v>
      </c>
      <c r="O2539" s="6">
        <v>0.05</v>
      </c>
      <c r="P2539" s="5">
        <v>18.63</v>
      </c>
      <c r="Q2539" s="5">
        <f t="shared" si="156"/>
        <v>90.11699999999999</v>
      </c>
      <c r="R2539" s="5">
        <f t="shared" si="157"/>
        <v>37.26</v>
      </c>
      <c r="S2539" s="5">
        <f t="shared" si="158"/>
        <v>52.856999999999992</v>
      </c>
      <c r="T2539" s="7">
        <f t="shared" si="159"/>
        <v>0.58653750124837711</v>
      </c>
    </row>
    <row r="2540" spans="1:20" ht="15.6">
      <c r="A2540" s="2">
        <v>533</v>
      </c>
      <c r="B2540" s="3">
        <v>46363</v>
      </c>
      <c r="C2540" s="17">
        <f>YEAR(SalesDataTable[[#This Row],[Order Date]])</f>
        <v>2026</v>
      </c>
      <c r="D2540" s="19" t="str">
        <f>"Q"&amp;ROUNDUP(MONTH(SalesDataTable[[#This Row],[Order Date]])/3,0)</f>
        <v>Q4</v>
      </c>
      <c r="E2540" s="17">
        <f>MONTH(SalesDataTable[[#This Row],[Order Date]])</f>
        <v>12</v>
      </c>
      <c r="F2540" s="19" t="str">
        <f>TEXT(SalesDataTable[[#This Row],[Order Date]],"MMM")</f>
        <v>Dec</v>
      </c>
      <c r="G2540" s="4" t="s">
        <v>0</v>
      </c>
      <c r="H2540" s="4" t="s">
        <v>36</v>
      </c>
      <c r="I2540" s="4" t="s">
        <v>2</v>
      </c>
      <c r="J2540" s="4" t="s">
        <v>13</v>
      </c>
      <c r="K2540" s="4" t="s">
        <v>14</v>
      </c>
      <c r="L2540" s="4" t="s">
        <v>15</v>
      </c>
      <c r="M2540" s="8">
        <v>1</v>
      </c>
      <c r="N2540" s="5">
        <v>35.93</v>
      </c>
      <c r="O2540" s="6">
        <v>0.05</v>
      </c>
      <c r="P2540" s="5">
        <v>13.23</v>
      </c>
      <c r="Q2540" s="5">
        <f t="shared" si="156"/>
        <v>34.133499999999998</v>
      </c>
      <c r="R2540" s="5">
        <f t="shared" si="157"/>
        <v>13.23</v>
      </c>
      <c r="S2540" s="5">
        <f t="shared" si="158"/>
        <v>20.903499999999998</v>
      </c>
      <c r="T2540" s="7">
        <f t="shared" si="159"/>
        <v>0.6124042363074399</v>
      </c>
    </row>
    <row r="2541" spans="1:20" ht="15.6">
      <c r="A2541" s="2">
        <v>2160</v>
      </c>
      <c r="B2541" s="3">
        <v>46363</v>
      </c>
      <c r="C2541" s="17">
        <f>YEAR(SalesDataTable[[#This Row],[Order Date]])</f>
        <v>2026</v>
      </c>
      <c r="D2541" s="19" t="str">
        <f>"Q"&amp;ROUNDUP(MONTH(SalesDataTable[[#This Row],[Order Date]])/3,0)</f>
        <v>Q4</v>
      </c>
      <c r="E2541" s="17">
        <f>MONTH(SalesDataTable[[#This Row],[Order Date]])</f>
        <v>12</v>
      </c>
      <c r="F2541" s="19" t="str">
        <f>TEXT(SalesDataTable[[#This Row],[Order Date]],"MMM")</f>
        <v>Dec</v>
      </c>
      <c r="G2541" s="4" t="s">
        <v>0</v>
      </c>
      <c r="H2541" s="4" t="s">
        <v>50</v>
      </c>
      <c r="I2541" s="4" t="s">
        <v>28</v>
      </c>
      <c r="J2541" s="4" t="s">
        <v>3</v>
      </c>
      <c r="K2541" s="4" t="s">
        <v>14</v>
      </c>
      <c r="L2541" s="4" t="s">
        <v>15</v>
      </c>
      <c r="M2541" s="8">
        <v>1</v>
      </c>
      <c r="N2541" s="5">
        <v>35.53</v>
      </c>
      <c r="O2541" s="6">
        <v>0.05</v>
      </c>
      <c r="P2541" s="5">
        <v>13.28</v>
      </c>
      <c r="Q2541" s="5">
        <f t="shared" si="156"/>
        <v>33.753500000000003</v>
      </c>
      <c r="R2541" s="5">
        <f t="shared" si="157"/>
        <v>13.28</v>
      </c>
      <c r="S2541" s="5">
        <f t="shared" si="158"/>
        <v>20.473500000000001</v>
      </c>
      <c r="T2541" s="7">
        <f t="shared" si="159"/>
        <v>0.6065593197742456</v>
      </c>
    </row>
    <row r="2542" spans="1:20" ht="15.6">
      <c r="A2542" s="2">
        <v>2841</v>
      </c>
      <c r="B2542" s="3">
        <v>46363</v>
      </c>
      <c r="C2542" s="17">
        <f>YEAR(SalesDataTable[[#This Row],[Order Date]])</f>
        <v>2026</v>
      </c>
      <c r="D2542" s="19" t="str">
        <f>"Q"&amp;ROUNDUP(MONTH(SalesDataTable[[#This Row],[Order Date]])/3,0)</f>
        <v>Q4</v>
      </c>
      <c r="E2542" s="17">
        <f>MONTH(SalesDataTable[[#This Row],[Order Date]])</f>
        <v>12</v>
      </c>
      <c r="F2542" s="19" t="str">
        <f>TEXT(SalesDataTable[[#This Row],[Order Date]],"MMM")</f>
        <v>Dec</v>
      </c>
      <c r="G2542" s="4" t="s">
        <v>6</v>
      </c>
      <c r="H2542" s="4" t="s">
        <v>49</v>
      </c>
      <c r="I2542" s="4" t="s">
        <v>2</v>
      </c>
      <c r="J2542" s="4" t="s">
        <v>13</v>
      </c>
      <c r="K2542" s="4" t="s">
        <v>23</v>
      </c>
      <c r="L2542" s="4" t="s">
        <v>29</v>
      </c>
      <c r="M2542" s="8">
        <v>3</v>
      </c>
      <c r="N2542" s="5">
        <v>196.97</v>
      </c>
      <c r="O2542" s="6">
        <v>0.15</v>
      </c>
      <c r="P2542" s="5">
        <v>101.88</v>
      </c>
      <c r="Q2542" s="5">
        <f t="shared" si="156"/>
        <v>502.27349999999996</v>
      </c>
      <c r="R2542" s="5">
        <f t="shared" si="157"/>
        <v>305.64</v>
      </c>
      <c r="S2542" s="5">
        <f t="shared" si="158"/>
        <v>196.63349999999997</v>
      </c>
      <c r="T2542" s="7">
        <f t="shared" si="159"/>
        <v>0.39148690902466482</v>
      </c>
    </row>
    <row r="2543" spans="1:20" ht="15.6">
      <c r="A2543" s="2">
        <v>3433</v>
      </c>
      <c r="B2543" s="3">
        <v>46363</v>
      </c>
      <c r="C2543" s="17">
        <f>YEAR(SalesDataTable[[#This Row],[Order Date]])</f>
        <v>2026</v>
      </c>
      <c r="D2543" s="19" t="str">
        <f>"Q"&amp;ROUNDUP(MONTH(SalesDataTable[[#This Row],[Order Date]])/3,0)</f>
        <v>Q4</v>
      </c>
      <c r="E2543" s="17">
        <f>MONTH(SalesDataTable[[#This Row],[Order Date]])</f>
        <v>12</v>
      </c>
      <c r="F2543" s="19" t="str">
        <f>TEXT(SalesDataTable[[#This Row],[Order Date]],"MMM")</f>
        <v>Dec</v>
      </c>
      <c r="G2543" s="4" t="s">
        <v>0</v>
      </c>
      <c r="H2543" s="4" t="s">
        <v>1</v>
      </c>
      <c r="I2543" s="4" t="s">
        <v>2</v>
      </c>
      <c r="J2543" s="4" t="s">
        <v>13</v>
      </c>
      <c r="K2543" s="4" t="s">
        <v>14</v>
      </c>
      <c r="L2543" s="4" t="s">
        <v>15</v>
      </c>
      <c r="M2543" s="8">
        <v>2</v>
      </c>
      <c r="N2543" s="5">
        <v>37.020000000000003</v>
      </c>
      <c r="O2543" s="6">
        <v>0.2</v>
      </c>
      <c r="P2543" s="5">
        <v>13.39</v>
      </c>
      <c r="Q2543" s="5">
        <f t="shared" si="156"/>
        <v>59.232000000000006</v>
      </c>
      <c r="R2543" s="5">
        <f t="shared" si="157"/>
        <v>26.78</v>
      </c>
      <c r="S2543" s="5">
        <f t="shared" si="158"/>
        <v>32.452000000000005</v>
      </c>
      <c r="T2543" s="7">
        <f t="shared" si="159"/>
        <v>0.5478795245813074</v>
      </c>
    </row>
    <row r="2544" spans="1:20" ht="15.6">
      <c r="A2544" s="2">
        <v>3763</v>
      </c>
      <c r="B2544" s="3">
        <v>46363</v>
      </c>
      <c r="C2544" s="17">
        <f>YEAR(SalesDataTable[[#This Row],[Order Date]])</f>
        <v>2026</v>
      </c>
      <c r="D2544" s="19" t="str">
        <f>"Q"&amp;ROUNDUP(MONTH(SalesDataTable[[#This Row],[Order Date]])/3,0)</f>
        <v>Q4</v>
      </c>
      <c r="E2544" s="17">
        <f>MONTH(SalesDataTable[[#This Row],[Order Date]])</f>
        <v>12</v>
      </c>
      <c r="F2544" s="19" t="str">
        <f>TEXT(SalesDataTable[[#This Row],[Order Date]],"MMM")</f>
        <v>Dec</v>
      </c>
      <c r="G2544" s="4" t="s">
        <v>6</v>
      </c>
      <c r="H2544" s="4" t="s">
        <v>49</v>
      </c>
      <c r="I2544" s="4" t="s">
        <v>2</v>
      </c>
      <c r="J2544" s="4" t="s">
        <v>13</v>
      </c>
      <c r="K2544" s="4" t="s">
        <v>14</v>
      </c>
      <c r="L2544" s="4" t="s">
        <v>32</v>
      </c>
      <c r="M2544" s="8">
        <v>4</v>
      </c>
      <c r="N2544" s="5">
        <v>47.22</v>
      </c>
      <c r="O2544" s="6">
        <v>0</v>
      </c>
      <c r="P2544" s="5">
        <v>18.420000000000002</v>
      </c>
      <c r="Q2544" s="5">
        <f t="shared" si="156"/>
        <v>188.88</v>
      </c>
      <c r="R2544" s="5">
        <f t="shared" si="157"/>
        <v>73.680000000000007</v>
      </c>
      <c r="S2544" s="5">
        <f t="shared" si="158"/>
        <v>115.19999999999999</v>
      </c>
      <c r="T2544" s="7">
        <f t="shared" si="159"/>
        <v>0.60991105463786521</v>
      </c>
    </row>
    <row r="2545" spans="1:20" ht="15.6">
      <c r="A2545" s="2">
        <v>706</v>
      </c>
      <c r="B2545" s="3">
        <v>46364</v>
      </c>
      <c r="C2545" s="17">
        <f>YEAR(SalesDataTable[[#This Row],[Order Date]])</f>
        <v>2026</v>
      </c>
      <c r="D2545" s="19" t="str">
        <f>"Q"&amp;ROUNDUP(MONTH(SalesDataTable[[#This Row],[Order Date]])/3,0)</f>
        <v>Q4</v>
      </c>
      <c r="E2545" s="17">
        <f>MONTH(SalesDataTable[[#This Row],[Order Date]])</f>
        <v>12</v>
      </c>
      <c r="F2545" s="19" t="str">
        <f>TEXT(SalesDataTable[[#This Row],[Order Date]],"MMM")</f>
        <v>Dec</v>
      </c>
      <c r="G2545" s="4" t="s">
        <v>6</v>
      </c>
      <c r="H2545" s="4" t="s">
        <v>43</v>
      </c>
      <c r="I2545" s="4" t="s">
        <v>19</v>
      </c>
      <c r="J2545" s="4" t="s">
        <v>3</v>
      </c>
      <c r="K2545" s="4" t="s">
        <v>14</v>
      </c>
      <c r="L2545" s="4" t="s">
        <v>32</v>
      </c>
      <c r="M2545" s="8">
        <v>4</v>
      </c>
      <c r="N2545" s="5">
        <v>46.48</v>
      </c>
      <c r="O2545" s="6">
        <v>0.1</v>
      </c>
      <c r="P2545" s="5">
        <v>18.66</v>
      </c>
      <c r="Q2545" s="5">
        <f t="shared" si="156"/>
        <v>167.328</v>
      </c>
      <c r="R2545" s="5">
        <f t="shared" si="157"/>
        <v>74.64</v>
      </c>
      <c r="S2545" s="5">
        <f t="shared" si="158"/>
        <v>92.688000000000002</v>
      </c>
      <c r="T2545" s="7">
        <f t="shared" si="159"/>
        <v>0.55393000573723461</v>
      </c>
    </row>
    <row r="2546" spans="1:20" ht="15.6">
      <c r="A2546" s="2">
        <v>1086</v>
      </c>
      <c r="B2546" s="3">
        <v>46364</v>
      </c>
      <c r="C2546" s="17">
        <f>YEAR(SalesDataTable[[#This Row],[Order Date]])</f>
        <v>2026</v>
      </c>
      <c r="D2546" s="19" t="str">
        <f>"Q"&amp;ROUNDUP(MONTH(SalesDataTable[[#This Row],[Order Date]])/3,0)</f>
        <v>Q4</v>
      </c>
      <c r="E2546" s="17">
        <f>MONTH(SalesDataTable[[#This Row],[Order Date]])</f>
        <v>12</v>
      </c>
      <c r="F2546" s="19" t="str">
        <f>TEXT(SalesDataTable[[#This Row],[Order Date]],"MMM")</f>
        <v>Dec</v>
      </c>
      <c r="G2546" s="4" t="s">
        <v>20</v>
      </c>
      <c r="H2546" s="4" t="s">
        <v>47</v>
      </c>
      <c r="I2546" s="4" t="s">
        <v>8</v>
      </c>
      <c r="J2546" s="4" t="s">
        <v>16</v>
      </c>
      <c r="K2546" s="4" t="s">
        <v>9</v>
      </c>
      <c r="L2546" s="4" t="s">
        <v>17</v>
      </c>
      <c r="M2546" s="8">
        <v>12</v>
      </c>
      <c r="N2546" s="5">
        <v>146.99</v>
      </c>
      <c r="O2546" s="6">
        <v>0.15</v>
      </c>
      <c r="P2546" s="5">
        <v>79.239999999999995</v>
      </c>
      <c r="Q2546" s="5">
        <f t="shared" si="156"/>
        <v>1499.298</v>
      </c>
      <c r="R2546" s="5">
        <f t="shared" si="157"/>
        <v>950.87999999999988</v>
      </c>
      <c r="S2546" s="5">
        <f t="shared" si="158"/>
        <v>548.41800000000012</v>
      </c>
      <c r="T2546" s="7">
        <f t="shared" si="159"/>
        <v>0.36578318653129671</v>
      </c>
    </row>
    <row r="2547" spans="1:20" ht="15.6">
      <c r="A2547" s="2">
        <v>1204</v>
      </c>
      <c r="B2547" s="3">
        <v>46364</v>
      </c>
      <c r="C2547" s="17">
        <f>YEAR(SalesDataTable[[#This Row],[Order Date]])</f>
        <v>2026</v>
      </c>
      <c r="D2547" s="19" t="str">
        <f>"Q"&amp;ROUNDUP(MONTH(SalesDataTable[[#This Row],[Order Date]])/3,0)</f>
        <v>Q4</v>
      </c>
      <c r="E2547" s="17">
        <f>MONTH(SalesDataTable[[#This Row],[Order Date]])</f>
        <v>12</v>
      </c>
      <c r="F2547" s="19" t="str">
        <f>TEXT(SalesDataTable[[#This Row],[Order Date]],"MMM")</f>
        <v>Dec</v>
      </c>
      <c r="G2547" s="4" t="s">
        <v>11</v>
      </c>
      <c r="H2547" s="4" t="s">
        <v>39</v>
      </c>
      <c r="I2547" s="4" t="s">
        <v>2</v>
      </c>
      <c r="J2547" s="4" t="s">
        <v>13</v>
      </c>
      <c r="K2547" s="4" t="s">
        <v>34</v>
      </c>
      <c r="L2547" s="4" t="s">
        <v>35</v>
      </c>
      <c r="M2547" s="8">
        <v>1</v>
      </c>
      <c r="N2547" s="5">
        <v>40.29</v>
      </c>
      <c r="O2547" s="6">
        <v>0</v>
      </c>
      <c r="P2547" s="5">
        <v>15.07</v>
      </c>
      <c r="Q2547" s="5">
        <f t="shared" si="156"/>
        <v>40.29</v>
      </c>
      <c r="R2547" s="5">
        <f t="shared" si="157"/>
        <v>15.07</v>
      </c>
      <c r="S2547" s="5">
        <f t="shared" si="158"/>
        <v>25.22</v>
      </c>
      <c r="T2547" s="7">
        <f t="shared" si="159"/>
        <v>0.62596177711590961</v>
      </c>
    </row>
    <row r="2548" spans="1:20" ht="15.6">
      <c r="A2548" s="2">
        <v>1451</v>
      </c>
      <c r="B2548" s="3">
        <v>46364</v>
      </c>
      <c r="C2548" s="17">
        <f>YEAR(SalesDataTable[[#This Row],[Order Date]])</f>
        <v>2026</v>
      </c>
      <c r="D2548" s="19" t="str">
        <f>"Q"&amp;ROUNDUP(MONTH(SalesDataTable[[#This Row],[Order Date]])/3,0)</f>
        <v>Q4</v>
      </c>
      <c r="E2548" s="17">
        <f>MONTH(SalesDataTable[[#This Row],[Order Date]])</f>
        <v>12</v>
      </c>
      <c r="F2548" s="19" t="str">
        <f>TEXT(SalesDataTable[[#This Row],[Order Date]],"MMM")</f>
        <v>Dec</v>
      </c>
      <c r="G2548" s="4" t="s">
        <v>0</v>
      </c>
      <c r="H2548" s="4" t="s">
        <v>1</v>
      </c>
      <c r="I2548" s="4" t="s">
        <v>8</v>
      </c>
      <c r="J2548" s="4" t="s">
        <v>16</v>
      </c>
      <c r="K2548" s="4" t="s">
        <v>23</v>
      </c>
      <c r="L2548" s="4" t="s">
        <v>51</v>
      </c>
      <c r="M2548" s="8">
        <v>4</v>
      </c>
      <c r="N2548" s="5">
        <v>125.82</v>
      </c>
      <c r="O2548" s="6">
        <v>0.15</v>
      </c>
      <c r="P2548" s="5">
        <v>61.39</v>
      </c>
      <c r="Q2548" s="5">
        <f t="shared" si="156"/>
        <v>427.78799999999995</v>
      </c>
      <c r="R2548" s="5">
        <f t="shared" si="157"/>
        <v>245.56</v>
      </c>
      <c r="S2548" s="5">
        <f t="shared" si="158"/>
        <v>182.22799999999995</v>
      </c>
      <c r="T2548" s="7">
        <f t="shared" si="159"/>
        <v>0.42597735326844133</v>
      </c>
    </row>
    <row r="2549" spans="1:20" ht="15.6">
      <c r="A2549" s="2">
        <v>1650</v>
      </c>
      <c r="B2549" s="3">
        <v>46364</v>
      </c>
      <c r="C2549" s="17">
        <f>YEAR(SalesDataTable[[#This Row],[Order Date]])</f>
        <v>2026</v>
      </c>
      <c r="D2549" s="19" t="str">
        <f>"Q"&amp;ROUNDUP(MONTH(SalesDataTable[[#This Row],[Order Date]])/3,0)</f>
        <v>Q4</v>
      </c>
      <c r="E2549" s="17">
        <f>MONTH(SalesDataTable[[#This Row],[Order Date]])</f>
        <v>12</v>
      </c>
      <c r="F2549" s="19" t="str">
        <f>TEXT(SalesDataTable[[#This Row],[Order Date]],"MMM")</f>
        <v>Dec</v>
      </c>
      <c r="G2549" s="4" t="s">
        <v>6</v>
      </c>
      <c r="H2549" s="4" t="s">
        <v>7</v>
      </c>
      <c r="I2549" s="4" t="s">
        <v>2</v>
      </c>
      <c r="J2549" s="4" t="s">
        <v>13</v>
      </c>
      <c r="K2549" s="4" t="s">
        <v>14</v>
      </c>
      <c r="L2549" s="4" t="s">
        <v>15</v>
      </c>
      <c r="M2549" s="8">
        <v>3</v>
      </c>
      <c r="N2549" s="5">
        <v>36.25</v>
      </c>
      <c r="O2549" s="6">
        <v>0</v>
      </c>
      <c r="P2549" s="5">
        <v>13.67</v>
      </c>
      <c r="Q2549" s="5">
        <f t="shared" si="156"/>
        <v>108.75</v>
      </c>
      <c r="R2549" s="5">
        <f t="shared" si="157"/>
        <v>41.01</v>
      </c>
      <c r="S2549" s="5">
        <f t="shared" si="158"/>
        <v>67.740000000000009</v>
      </c>
      <c r="T2549" s="7">
        <f t="shared" si="159"/>
        <v>0.62289655172413805</v>
      </c>
    </row>
    <row r="2550" spans="1:20" ht="15.6">
      <c r="A2550" s="2">
        <v>1740</v>
      </c>
      <c r="B2550" s="3">
        <v>46364</v>
      </c>
      <c r="C2550" s="17">
        <f>YEAR(SalesDataTable[[#This Row],[Order Date]])</f>
        <v>2026</v>
      </c>
      <c r="D2550" s="19" t="str">
        <f>"Q"&amp;ROUNDUP(MONTH(SalesDataTable[[#This Row],[Order Date]])/3,0)</f>
        <v>Q4</v>
      </c>
      <c r="E2550" s="17">
        <f>MONTH(SalesDataTable[[#This Row],[Order Date]])</f>
        <v>12</v>
      </c>
      <c r="F2550" s="19" t="str">
        <f>TEXT(SalesDataTable[[#This Row],[Order Date]],"MMM")</f>
        <v>Dec</v>
      </c>
      <c r="G2550" s="4" t="s">
        <v>11</v>
      </c>
      <c r="H2550" s="4" t="s">
        <v>39</v>
      </c>
      <c r="I2550" s="4" t="s">
        <v>28</v>
      </c>
      <c r="J2550" s="4" t="s">
        <v>3</v>
      </c>
      <c r="K2550" s="4" t="s">
        <v>14</v>
      </c>
      <c r="L2550" s="4" t="s">
        <v>48</v>
      </c>
      <c r="M2550" s="8">
        <v>1</v>
      </c>
      <c r="N2550" s="5">
        <v>165.29</v>
      </c>
      <c r="O2550" s="6">
        <v>0.05</v>
      </c>
      <c r="P2550" s="5">
        <v>89.92</v>
      </c>
      <c r="Q2550" s="5">
        <f t="shared" si="156"/>
        <v>157.02549999999999</v>
      </c>
      <c r="R2550" s="5">
        <f t="shared" si="157"/>
        <v>89.92</v>
      </c>
      <c r="S2550" s="5">
        <f t="shared" si="158"/>
        <v>67.105499999999992</v>
      </c>
      <c r="T2550" s="7">
        <f t="shared" si="159"/>
        <v>0.42735415585366704</v>
      </c>
    </row>
    <row r="2551" spans="1:20" ht="15.6">
      <c r="A2551" s="2">
        <v>3191</v>
      </c>
      <c r="B2551" s="3">
        <v>46364</v>
      </c>
      <c r="C2551" s="17">
        <f>YEAR(SalesDataTable[[#This Row],[Order Date]])</f>
        <v>2026</v>
      </c>
      <c r="D2551" s="19" t="str">
        <f>"Q"&amp;ROUNDUP(MONTH(SalesDataTable[[#This Row],[Order Date]])/3,0)</f>
        <v>Q4</v>
      </c>
      <c r="E2551" s="17">
        <f>MONTH(SalesDataTable[[#This Row],[Order Date]])</f>
        <v>12</v>
      </c>
      <c r="F2551" s="19" t="str">
        <f>TEXT(SalesDataTable[[#This Row],[Order Date]],"MMM")</f>
        <v>Dec</v>
      </c>
      <c r="G2551" s="4" t="s">
        <v>20</v>
      </c>
      <c r="H2551" s="4" t="s">
        <v>33</v>
      </c>
      <c r="I2551" s="4" t="s">
        <v>2</v>
      </c>
      <c r="J2551" s="4" t="s">
        <v>13</v>
      </c>
      <c r="K2551" s="4" t="s">
        <v>23</v>
      </c>
      <c r="L2551" s="4" t="s">
        <v>40</v>
      </c>
      <c r="M2551" s="8">
        <v>1</v>
      </c>
      <c r="N2551" s="5">
        <v>82.89</v>
      </c>
      <c r="O2551" s="6">
        <v>0.15</v>
      </c>
      <c r="P2551" s="5">
        <v>38.51</v>
      </c>
      <c r="Q2551" s="5">
        <f t="shared" si="156"/>
        <v>70.456500000000005</v>
      </c>
      <c r="R2551" s="5">
        <f t="shared" si="157"/>
        <v>38.51</v>
      </c>
      <c r="S2551" s="5">
        <f t="shared" si="158"/>
        <v>31.946500000000007</v>
      </c>
      <c r="T2551" s="7">
        <f t="shared" si="159"/>
        <v>0.45342161475520365</v>
      </c>
    </row>
    <row r="2552" spans="1:20" ht="15.6">
      <c r="A2552" s="2">
        <v>3662</v>
      </c>
      <c r="B2552" s="3">
        <v>46364</v>
      </c>
      <c r="C2552" s="17">
        <f>YEAR(SalesDataTable[[#This Row],[Order Date]])</f>
        <v>2026</v>
      </c>
      <c r="D2552" s="19" t="str">
        <f>"Q"&amp;ROUNDUP(MONTH(SalesDataTable[[#This Row],[Order Date]])/3,0)</f>
        <v>Q4</v>
      </c>
      <c r="E2552" s="17">
        <f>MONTH(SalesDataTable[[#This Row],[Order Date]])</f>
        <v>12</v>
      </c>
      <c r="F2552" s="19" t="str">
        <f>TEXT(SalesDataTable[[#This Row],[Order Date]],"MMM")</f>
        <v>Dec</v>
      </c>
      <c r="G2552" s="4" t="s">
        <v>6</v>
      </c>
      <c r="H2552" s="4" t="s">
        <v>27</v>
      </c>
      <c r="I2552" s="4" t="s">
        <v>2</v>
      </c>
      <c r="J2552" s="4" t="s">
        <v>16</v>
      </c>
      <c r="K2552" s="4" t="s">
        <v>23</v>
      </c>
      <c r="L2552" s="4" t="s">
        <v>29</v>
      </c>
      <c r="M2552" s="8">
        <v>1</v>
      </c>
      <c r="N2552" s="5">
        <v>199.66</v>
      </c>
      <c r="O2552" s="6">
        <v>0</v>
      </c>
      <c r="P2552" s="5">
        <v>103.15</v>
      </c>
      <c r="Q2552" s="5">
        <f t="shared" si="156"/>
        <v>199.66</v>
      </c>
      <c r="R2552" s="5">
        <f t="shared" si="157"/>
        <v>103.15</v>
      </c>
      <c r="S2552" s="5">
        <f t="shared" si="158"/>
        <v>96.509999999999991</v>
      </c>
      <c r="T2552" s="7">
        <f t="shared" si="159"/>
        <v>0.48337173194430527</v>
      </c>
    </row>
    <row r="2553" spans="1:20" ht="15.6">
      <c r="A2553" s="2">
        <v>3922</v>
      </c>
      <c r="B2553" s="3">
        <v>46364</v>
      </c>
      <c r="C2553" s="17">
        <f>YEAR(SalesDataTable[[#This Row],[Order Date]])</f>
        <v>2026</v>
      </c>
      <c r="D2553" s="19" t="str">
        <f>"Q"&amp;ROUNDUP(MONTH(SalesDataTable[[#This Row],[Order Date]])/3,0)</f>
        <v>Q4</v>
      </c>
      <c r="E2553" s="17">
        <f>MONTH(SalesDataTable[[#This Row],[Order Date]])</f>
        <v>12</v>
      </c>
      <c r="F2553" s="19" t="str">
        <f>TEXT(SalesDataTable[[#This Row],[Order Date]],"MMM")</f>
        <v>Dec</v>
      </c>
      <c r="G2553" s="4" t="s">
        <v>20</v>
      </c>
      <c r="H2553" s="4" t="s">
        <v>33</v>
      </c>
      <c r="I2553" s="4" t="s">
        <v>19</v>
      </c>
      <c r="J2553" s="4" t="s">
        <v>13</v>
      </c>
      <c r="K2553" s="4" t="s">
        <v>9</v>
      </c>
      <c r="L2553" s="4" t="s">
        <v>17</v>
      </c>
      <c r="M2553" s="8">
        <v>2</v>
      </c>
      <c r="N2553" s="5">
        <v>146.25</v>
      </c>
      <c r="O2553" s="6">
        <v>0.05</v>
      </c>
      <c r="P2553" s="5">
        <v>77.3</v>
      </c>
      <c r="Q2553" s="5">
        <f t="shared" si="156"/>
        <v>277.875</v>
      </c>
      <c r="R2553" s="5">
        <f t="shared" si="157"/>
        <v>154.6</v>
      </c>
      <c r="S2553" s="5">
        <f t="shared" si="158"/>
        <v>123.27500000000001</v>
      </c>
      <c r="T2553" s="7">
        <f t="shared" si="159"/>
        <v>0.44363472784525421</v>
      </c>
    </row>
    <row r="2554" spans="1:20" ht="15.6">
      <c r="A2554" s="2">
        <v>4022</v>
      </c>
      <c r="B2554" s="3">
        <v>46364</v>
      </c>
      <c r="C2554" s="17">
        <f>YEAR(SalesDataTable[[#This Row],[Order Date]])</f>
        <v>2026</v>
      </c>
      <c r="D2554" s="19" t="str">
        <f>"Q"&amp;ROUNDUP(MONTH(SalesDataTable[[#This Row],[Order Date]])/3,0)</f>
        <v>Q4</v>
      </c>
      <c r="E2554" s="17">
        <f>MONTH(SalesDataTable[[#This Row],[Order Date]])</f>
        <v>12</v>
      </c>
      <c r="F2554" s="19" t="str">
        <f>TEXT(SalesDataTable[[#This Row],[Order Date]],"MMM")</f>
        <v>Dec</v>
      </c>
      <c r="G2554" s="4" t="s">
        <v>0</v>
      </c>
      <c r="H2554" s="4" t="s">
        <v>36</v>
      </c>
      <c r="I2554" s="4" t="s">
        <v>28</v>
      </c>
      <c r="J2554" s="4" t="s">
        <v>3</v>
      </c>
      <c r="K2554" s="4" t="s">
        <v>23</v>
      </c>
      <c r="L2554" s="4" t="s">
        <v>24</v>
      </c>
      <c r="M2554" s="8">
        <v>1</v>
      </c>
      <c r="N2554" s="5">
        <v>333.51</v>
      </c>
      <c r="O2554" s="6">
        <v>0.2</v>
      </c>
      <c r="P2554" s="5">
        <v>199.91</v>
      </c>
      <c r="Q2554" s="5">
        <f t="shared" si="156"/>
        <v>266.80799999999999</v>
      </c>
      <c r="R2554" s="5">
        <f t="shared" si="157"/>
        <v>199.91</v>
      </c>
      <c r="S2554" s="5">
        <f t="shared" si="158"/>
        <v>66.897999999999996</v>
      </c>
      <c r="T2554" s="7">
        <f t="shared" si="159"/>
        <v>0.25073461065635211</v>
      </c>
    </row>
    <row r="2555" spans="1:20" ht="15.6">
      <c r="A2555" s="2">
        <v>4366</v>
      </c>
      <c r="B2555" s="3">
        <v>46364</v>
      </c>
      <c r="C2555" s="17">
        <f>YEAR(SalesDataTable[[#This Row],[Order Date]])</f>
        <v>2026</v>
      </c>
      <c r="D2555" s="19" t="str">
        <f>"Q"&amp;ROUNDUP(MONTH(SalesDataTable[[#This Row],[Order Date]])/3,0)</f>
        <v>Q4</v>
      </c>
      <c r="E2555" s="17">
        <f>MONTH(SalesDataTable[[#This Row],[Order Date]])</f>
        <v>12</v>
      </c>
      <c r="F2555" s="19" t="str">
        <f>TEXT(SalesDataTable[[#This Row],[Order Date]],"MMM")</f>
        <v>Dec</v>
      </c>
      <c r="G2555" s="4" t="s">
        <v>6</v>
      </c>
      <c r="H2555" s="4" t="s">
        <v>43</v>
      </c>
      <c r="I2555" s="4" t="s">
        <v>19</v>
      </c>
      <c r="J2555" s="4" t="s">
        <v>13</v>
      </c>
      <c r="K2555" s="4" t="s">
        <v>9</v>
      </c>
      <c r="L2555" s="4" t="s">
        <v>37</v>
      </c>
      <c r="M2555" s="8">
        <v>1</v>
      </c>
      <c r="N2555" s="5">
        <v>151.97</v>
      </c>
      <c r="O2555" s="6">
        <v>0.05</v>
      </c>
      <c r="P2555" s="5">
        <v>80.239999999999995</v>
      </c>
      <c r="Q2555" s="5">
        <f t="shared" si="156"/>
        <v>144.3715</v>
      </c>
      <c r="R2555" s="5">
        <f t="shared" si="157"/>
        <v>80.239999999999995</v>
      </c>
      <c r="S2555" s="5">
        <f t="shared" si="158"/>
        <v>64.131500000000003</v>
      </c>
      <c r="T2555" s="7">
        <f t="shared" si="159"/>
        <v>0.44421163456776441</v>
      </c>
    </row>
    <row r="2556" spans="1:20" ht="15.6">
      <c r="A2556" s="2">
        <v>4880</v>
      </c>
      <c r="B2556" s="3">
        <v>46364</v>
      </c>
      <c r="C2556" s="17">
        <f>YEAR(SalesDataTable[[#This Row],[Order Date]])</f>
        <v>2026</v>
      </c>
      <c r="D2556" s="19" t="str">
        <f>"Q"&amp;ROUNDUP(MONTH(SalesDataTable[[#This Row],[Order Date]])/3,0)</f>
        <v>Q4</v>
      </c>
      <c r="E2556" s="17">
        <f>MONTH(SalesDataTable[[#This Row],[Order Date]])</f>
        <v>12</v>
      </c>
      <c r="F2556" s="19" t="str">
        <f>TEXT(SalesDataTable[[#This Row],[Order Date]],"MMM")</f>
        <v>Dec</v>
      </c>
      <c r="G2556" s="4" t="s">
        <v>20</v>
      </c>
      <c r="H2556" s="4" t="s">
        <v>47</v>
      </c>
      <c r="I2556" s="4" t="s">
        <v>19</v>
      </c>
      <c r="J2556" s="4" t="s">
        <v>13</v>
      </c>
      <c r="K2556" s="4" t="s">
        <v>4</v>
      </c>
      <c r="L2556" s="4" t="s">
        <v>26</v>
      </c>
      <c r="M2556" s="8">
        <v>1</v>
      </c>
      <c r="N2556" s="5">
        <v>41.07</v>
      </c>
      <c r="O2556" s="6">
        <v>0</v>
      </c>
      <c r="P2556" s="5">
        <v>16.600000000000001</v>
      </c>
      <c r="Q2556" s="5">
        <f t="shared" si="156"/>
        <v>41.07</v>
      </c>
      <c r="R2556" s="5">
        <f t="shared" si="157"/>
        <v>16.600000000000001</v>
      </c>
      <c r="S2556" s="5">
        <f t="shared" si="158"/>
        <v>24.47</v>
      </c>
      <c r="T2556" s="7">
        <f t="shared" si="159"/>
        <v>0.59581202824446067</v>
      </c>
    </row>
    <row r="2557" spans="1:20" ht="15.6">
      <c r="A2557" s="2">
        <v>5127</v>
      </c>
      <c r="B2557" s="3">
        <v>46364</v>
      </c>
      <c r="C2557" s="17">
        <f>YEAR(SalesDataTable[[#This Row],[Order Date]])</f>
        <v>2026</v>
      </c>
      <c r="D2557" s="19" t="str">
        <f>"Q"&amp;ROUNDUP(MONTH(SalesDataTable[[#This Row],[Order Date]])/3,0)</f>
        <v>Q4</v>
      </c>
      <c r="E2557" s="17">
        <f>MONTH(SalesDataTable[[#This Row],[Order Date]])</f>
        <v>12</v>
      </c>
      <c r="F2557" s="19" t="str">
        <f>TEXT(SalesDataTable[[#This Row],[Order Date]],"MMM")</f>
        <v>Dec</v>
      </c>
      <c r="G2557" s="4" t="s">
        <v>6</v>
      </c>
      <c r="H2557" s="4" t="s">
        <v>41</v>
      </c>
      <c r="I2557" s="4" t="s">
        <v>28</v>
      </c>
      <c r="J2557" s="4" t="s">
        <v>3</v>
      </c>
      <c r="K2557" s="4" t="s">
        <v>23</v>
      </c>
      <c r="L2557" s="4" t="s">
        <v>51</v>
      </c>
      <c r="M2557" s="8">
        <v>1</v>
      </c>
      <c r="N2557" s="5">
        <v>122.65</v>
      </c>
      <c r="O2557" s="6">
        <v>0</v>
      </c>
      <c r="P2557" s="5">
        <v>58.9</v>
      </c>
      <c r="Q2557" s="5">
        <f t="shared" si="156"/>
        <v>122.65</v>
      </c>
      <c r="R2557" s="5">
        <f t="shared" si="157"/>
        <v>58.9</v>
      </c>
      <c r="S2557" s="5">
        <f t="shared" si="158"/>
        <v>63.750000000000007</v>
      </c>
      <c r="T2557" s="7">
        <f t="shared" si="159"/>
        <v>0.51977170811251527</v>
      </c>
    </row>
    <row r="2558" spans="1:20" ht="15.6">
      <c r="A2558" s="2">
        <v>13</v>
      </c>
      <c r="B2558" s="3">
        <v>46365</v>
      </c>
      <c r="C2558" s="17">
        <f>YEAR(SalesDataTable[[#This Row],[Order Date]])</f>
        <v>2026</v>
      </c>
      <c r="D2558" s="19" t="str">
        <f>"Q"&amp;ROUNDUP(MONTH(SalesDataTable[[#This Row],[Order Date]])/3,0)</f>
        <v>Q4</v>
      </c>
      <c r="E2558" s="17">
        <f>MONTH(SalesDataTable[[#This Row],[Order Date]])</f>
        <v>12</v>
      </c>
      <c r="F2558" s="19" t="str">
        <f>TEXT(SalesDataTable[[#This Row],[Order Date]],"MMM")</f>
        <v>Dec</v>
      </c>
      <c r="G2558" s="4" t="s">
        <v>6</v>
      </c>
      <c r="H2558" s="4" t="s">
        <v>27</v>
      </c>
      <c r="I2558" s="4" t="s">
        <v>2</v>
      </c>
      <c r="J2558" s="4" t="s">
        <v>3</v>
      </c>
      <c r="K2558" s="4" t="s">
        <v>9</v>
      </c>
      <c r="L2558" s="4" t="s">
        <v>17</v>
      </c>
      <c r="M2558" s="8">
        <v>6</v>
      </c>
      <c r="N2558" s="5">
        <v>143.16</v>
      </c>
      <c r="O2558" s="6">
        <v>0.15</v>
      </c>
      <c r="P2558" s="5">
        <v>80.349999999999994</v>
      </c>
      <c r="Q2558" s="5">
        <f t="shared" si="156"/>
        <v>730.11599999999999</v>
      </c>
      <c r="R2558" s="5">
        <f t="shared" si="157"/>
        <v>482.09999999999997</v>
      </c>
      <c r="S2558" s="5">
        <f t="shared" si="158"/>
        <v>248.01600000000002</v>
      </c>
      <c r="T2558" s="7">
        <f t="shared" si="159"/>
        <v>0.33969396643820987</v>
      </c>
    </row>
    <row r="2559" spans="1:20" ht="15.6">
      <c r="A2559" s="2">
        <v>102</v>
      </c>
      <c r="B2559" s="3">
        <v>46365</v>
      </c>
      <c r="C2559" s="17">
        <f>YEAR(SalesDataTable[[#This Row],[Order Date]])</f>
        <v>2026</v>
      </c>
      <c r="D2559" s="19" t="str">
        <f>"Q"&amp;ROUNDUP(MONTH(SalesDataTable[[#This Row],[Order Date]])/3,0)</f>
        <v>Q4</v>
      </c>
      <c r="E2559" s="17">
        <f>MONTH(SalesDataTable[[#This Row],[Order Date]])</f>
        <v>12</v>
      </c>
      <c r="F2559" s="19" t="str">
        <f>TEXT(SalesDataTable[[#This Row],[Order Date]],"MMM")</f>
        <v>Dec</v>
      </c>
      <c r="G2559" s="4" t="s">
        <v>11</v>
      </c>
      <c r="H2559" s="4" t="s">
        <v>25</v>
      </c>
      <c r="I2559" s="4" t="s">
        <v>19</v>
      </c>
      <c r="J2559" s="4" t="s">
        <v>13</v>
      </c>
      <c r="K2559" s="4" t="s">
        <v>9</v>
      </c>
      <c r="L2559" s="4" t="s">
        <v>17</v>
      </c>
      <c r="M2559" s="8">
        <v>3</v>
      </c>
      <c r="N2559" s="5">
        <v>142.75</v>
      </c>
      <c r="O2559" s="6">
        <v>0.1</v>
      </c>
      <c r="P2559" s="5">
        <v>81.739999999999995</v>
      </c>
      <c r="Q2559" s="5">
        <f t="shared" si="156"/>
        <v>385.42500000000001</v>
      </c>
      <c r="R2559" s="5">
        <f t="shared" si="157"/>
        <v>245.21999999999997</v>
      </c>
      <c r="S2559" s="5">
        <f t="shared" si="158"/>
        <v>140.20500000000004</v>
      </c>
      <c r="T2559" s="7">
        <f t="shared" si="159"/>
        <v>0.3637672698968672</v>
      </c>
    </row>
    <row r="2560" spans="1:20" ht="15.6">
      <c r="A2560" s="2">
        <v>519</v>
      </c>
      <c r="B2560" s="3">
        <v>46365</v>
      </c>
      <c r="C2560" s="17">
        <f>YEAR(SalesDataTable[[#This Row],[Order Date]])</f>
        <v>2026</v>
      </c>
      <c r="D2560" s="19" t="str">
        <f>"Q"&amp;ROUNDUP(MONTH(SalesDataTable[[#This Row],[Order Date]])/3,0)</f>
        <v>Q4</v>
      </c>
      <c r="E2560" s="17">
        <f>MONTH(SalesDataTable[[#This Row],[Order Date]])</f>
        <v>12</v>
      </c>
      <c r="F2560" s="19" t="str">
        <f>TEXT(SalesDataTable[[#This Row],[Order Date]],"MMM")</f>
        <v>Dec</v>
      </c>
      <c r="G2560" s="4" t="s">
        <v>6</v>
      </c>
      <c r="H2560" s="4" t="s">
        <v>43</v>
      </c>
      <c r="I2560" s="4" t="s">
        <v>19</v>
      </c>
      <c r="J2560" s="4" t="s">
        <v>3</v>
      </c>
      <c r="K2560" s="4" t="s">
        <v>34</v>
      </c>
      <c r="L2560" s="4" t="s">
        <v>42</v>
      </c>
      <c r="M2560" s="8">
        <v>2</v>
      </c>
      <c r="N2560" s="5">
        <v>36.03</v>
      </c>
      <c r="O2560" s="6">
        <v>0.1</v>
      </c>
      <c r="P2560" s="5">
        <v>13.54</v>
      </c>
      <c r="Q2560" s="5">
        <f t="shared" si="156"/>
        <v>64.853999999999999</v>
      </c>
      <c r="R2560" s="5">
        <f t="shared" si="157"/>
        <v>27.08</v>
      </c>
      <c r="S2560" s="5">
        <f t="shared" si="158"/>
        <v>37.774000000000001</v>
      </c>
      <c r="T2560" s="7">
        <f t="shared" si="159"/>
        <v>0.58244672649335427</v>
      </c>
    </row>
    <row r="2561" spans="1:20" ht="15.6">
      <c r="A2561" s="2">
        <v>522</v>
      </c>
      <c r="B2561" s="3">
        <v>46365</v>
      </c>
      <c r="C2561" s="17">
        <f>YEAR(SalesDataTable[[#This Row],[Order Date]])</f>
        <v>2026</v>
      </c>
      <c r="D2561" s="19" t="str">
        <f>"Q"&amp;ROUNDUP(MONTH(SalesDataTable[[#This Row],[Order Date]])/3,0)</f>
        <v>Q4</v>
      </c>
      <c r="E2561" s="17">
        <f>MONTH(SalesDataTable[[#This Row],[Order Date]])</f>
        <v>12</v>
      </c>
      <c r="F2561" s="19" t="str">
        <f>TEXT(SalesDataTable[[#This Row],[Order Date]],"MMM")</f>
        <v>Dec</v>
      </c>
      <c r="G2561" s="4" t="s">
        <v>0</v>
      </c>
      <c r="H2561" s="4" t="s">
        <v>50</v>
      </c>
      <c r="I2561" s="4" t="s">
        <v>19</v>
      </c>
      <c r="J2561" s="4" t="s">
        <v>3</v>
      </c>
      <c r="K2561" s="4" t="s">
        <v>14</v>
      </c>
      <c r="L2561" s="4" t="s">
        <v>44</v>
      </c>
      <c r="M2561" s="8">
        <v>2</v>
      </c>
      <c r="N2561" s="5">
        <v>133.4</v>
      </c>
      <c r="O2561" s="6">
        <v>0</v>
      </c>
      <c r="P2561" s="5">
        <v>67.69</v>
      </c>
      <c r="Q2561" s="5">
        <f t="shared" si="156"/>
        <v>266.8</v>
      </c>
      <c r="R2561" s="5">
        <f t="shared" si="157"/>
        <v>135.38</v>
      </c>
      <c r="S2561" s="5">
        <f t="shared" si="158"/>
        <v>131.42000000000002</v>
      </c>
      <c r="T2561" s="7">
        <f t="shared" si="159"/>
        <v>0.49257871064467768</v>
      </c>
    </row>
    <row r="2562" spans="1:20" ht="15.6">
      <c r="A2562" s="2">
        <v>798</v>
      </c>
      <c r="B2562" s="3">
        <v>46365</v>
      </c>
      <c r="C2562" s="17">
        <f>YEAR(SalesDataTable[[#This Row],[Order Date]])</f>
        <v>2026</v>
      </c>
      <c r="D2562" s="19" t="str">
        <f>"Q"&amp;ROUNDUP(MONTH(SalesDataTable[[#This Row],[Order Date]])/3,0)</f>
        <v>Q4</v>
      </c>
      <c r="E2562" s="17">
        <f>MONTH(SalesDataTable[[#This Row],[Order Date]])</f>
        <v>12</v>
      </c>
      <c r="F2562" s="19" t="str">
        <f>TEXT(SalesDataTable[[#This Row],[Order Date]],"MMM")</f>
        <v>Dec</v>
      </c>
      <c r="G2562" s="4" t="s">
        <v>11</v>
      </c>
      <c r="H2562" s="4" t="s">
        <v>12</v>
      </c>
      <c r="I2562" s="4" t="s">
        <v>19</v>
      </c>
      <c r="J2562" s="4" t="s">
        <v>3</v>
      </c>
      <c r="K2562" s="4" t="s">
        <v>23</v>
      </c>
      <c r="L2562" s="4" t="s">
        <v>29</v>
      </c>
      <c r="M2562" s="8">
        <v>3</v>
      </c>
      <c r="N2562" s="5">
        <v>199.31</v>
      </c>
      <c r="O2562" s="6">
        <v>0.05</v>
      </c>
      <c r="P2562" s="5">
        <v>101.19</v>
      </c>
      <c r="Q2562" s="5">
        <f t="shared" ref="Q2562:Q2625" si="160">M2562*N2562*(1-O2562)</f>
        <v>568.0335</v>
      </c>
      <c r="R2562" s="5">
        <f t="shared" ref="R2562:R2625" si="161">M2562*P2562</f>
        <v>303.57</v>
      </c>
      <c r="S2562" s="5">
        <f t="shared" ref="S2562:S2625" si="162">Q2562-R2562</f>
        <v>264.46350000000001</v>
      </c>
      <c r="T2562" s="7">
        <f t="shared" ref="T2562:T2625" si="163">IFERROR(S2562/Q2562,0)</f>
        <v>0.46557729429690325</v>
      </c>
    </row>
    <row r="2563" spans="1:20" ht="15.6">
      <c r="A2563" s="2">
        <v>1746</v>
      </c>
      <c r="B2563" s="3">
        <v>46365</v>
      </c>
      <c r="C2563" s="17">
        <f>YEAR(SalesDataTable[[#This Row],[Order Date]])</f>
        <v>2026</v>
      </c>
      <c r="D2563" s="19" t="str">
        <f>"Q"&amp;ROUNDUP(MONTH(SalesDataTable[[#This Row],[Order Date]])/3,0)</f>
        <v>Q4</v>
      </c>
      <c r="E2563" s="17">
        <f>MONTH(SalesDataTable[[#This Row],[Order Date]])</f>
        <v>12</v>
      </c>
      <c r="F2563" s="19" t="str">
        <f>TEXT(SalesDataTable[[#This Row],[Order Date]],"MMM")</f>
        <v>Dec</v>
      </c>
      <c r="G2563" s="4" t="s">
        <v>6</v>
      </c>
      <c r="H2563" s="4" t="s">
        <v>41</v>
      </c>
      <c r="I2563" s="4" t="s">
        <v>2</v>
      </c>
      <c r="J2563" s="4" t="s">
        <v>16</v>
      </c>
      <c r="K2563" s="4" t="s">
        <v>14</v>
      </c>
      <c r="L2563" s="4" t="s">
        <v>32</v>
      </c>
      <c r="M2563" s="8">
        <v>1</v>
      </c>
      <c r="N2563" s="5">
        <v>47.44</v>
      </c>
      <c r="O2563" s="6">
        <v>0.15</v>
      </c>
      <c r="P2563" s="5">
        <v>17.899999999999999</v>
      </c>
      <c r="Q2563" s="5">
        <f t="shared" si="160"/>
        <v>40.323999999999998</v>
      </c>
      <c r="R2563" s="5">
        <f t="shared" si="161"/>
        <v>17.899999999999999</v>
      </c>
      <c r="S2563" s="5">
        <f t="shared" si="162"/>
        <v>22.423999999999999</v>
      </c>
      <c r="T2563" s="7">
        <f t="shared" si="163"/>
        <v>0.55609562543398472</v>
      </c>
    </row>
    <row r="2564" spans="1:20" ht="15.6">
      <c r="A2564" s="2">
        <v>3412</v>
      </c>
      <c r="B2564" s="3">
        <v>46365</v>
      </c>
      <c r="C2564" s="17">
        <f>YEAR(SalesDataTable[[#This Row],[Order Date]])</f>
        <v>2026</v>
      </c>
      <c r="D2564" s="19" t="str">
        <f>"Q"&amp;ROUNDUP(MONTH(SalesDataTable[[#This Row],[Order Date]])/3,0)</f>
        <v>Q4</v>
      </c>
      <c r="E2564" s="17">
        <f>MONTH(SalesDataTable[[#This Row],[Order Date]])</f>
        <v>12</v>
      </c>
      <c r="F2564" s="19" t="str">
        <f>TEXT(SalesDataTable[[#This Row],[Order Date]],"MMM")</f>
        <v>Dec</v>
      </c>
      <c r="G2564" s="4" t="s">
        <v>0</v>
      </c>
      <c r="H2564" s="4" t="s">
        <v>1</v>
      </c>
      <c r="I2564" s="4" t="s">
        <v>8</v>
      </c>
      <c r="J2564" s="4" t="s">
        <v>16</v>
      </c>
      <c r="K2564" s="4" t="s">
        <v>9</v>
      </c>
      <c r="L2564" s="4" t="s">
        <v>17</v>
      </c>
      <c r="M2564" s="8">
        <v>10</v>
      </c>
      <c r="N2564" s="5">
        <v>145.30000000000001</v>
      </c>
      <c r="O2564" s="6">
        <v>0.1</v>
      </c>
      <c r="P2564" s="5">
        <v>79.7</v>
      </c>
      <c r="Q2564" s="5">
        <f t="shared" si="160"/>
        <v>1307.7</v>
      </c>
      <c r="R2564" s="5">
        <f t="shared" si="161"/>
        <v>797</v>
      </c>
      <c r="S2564" s="5">
        <f t="shared" si="162"/>
        <v>510.70000000000005</v>
      </c>
      <c r="T2564" s="7">
        <f t="shared" si="163"/>
        <v>0.39053299686472437</v>
      </c>
    </row>
    <row r="2565" spans="1:20" ht="15.6">
      <c r="A2565" s="2">
        <v>175</v>
      </c>
      <c r="B2565" s="3">
        <v>46366</v>
      </c>
      <c r="C2565" s="17">
        <f>YEAR(SalesDataTable[[#This Row],[Order Date]])</f>
        <v>2026</v>
      </c>
      <c r="D2565" s="19" t="str">
        <f>"Q"&amp;ROUNDUP(MONTH(SalesDataTable[[#This Row],[Order Date]])/3,0)</f>
        <v>Q4</v>
      </c>
      <c r="E2565" s="17">
        <f>MONTH(SalesDataTable[[#This Row],[Order Date]])</f>
        <v>12</v>
      </c>
      <c r="F2565" s="19" t="str">
        <f>TEXT(SalesDataTable[[#This Row],[Order Date]],"MMM")</f>
        <v>Dec</v>
      </c>
      <c r="G2565" s="4" t="s">
        <v>0</v>
      </c>
      <c r="H2565" s="4" t="s">
        <v>1</v>
      </c>
      <c r="I2565" s="4" t="s">
        <v>28</v>
      </c>
      <c r="J2565" s="4" t="s">
        <v>13</v>
      </c>
      <c r="K2565" s="4" t="s">
        <v>4</v>
      </c>
      <c r="L2565" s="4" t="s">
        <v>5</v>
      </c>
      <c r="M2565" s="8">
        <v>1</v>
      </c>
      <c r="N2565" s="5">
        <v>81.010000000000005</v>
      </c>
      <c r="O2565" s="6">
        <v>0.2</v>
      </c>
      <c r="P2565" s="5">
        <v>41.51</v>
      </c>
      <c r="Q2565" s="5">
        <f t="shared" si="160"/>
        <v>64.808000000000007</v>
      </c>
      <c r="R2565" s="5">
        <f t="shared" si="161"/>
        <v>41.51</v>
      </c>
      <c r="S2565" s="5">
        <f t="shared" si="162"/>
        <v>23.298000000000009</v>
      </c>
      <c r="T2565" s="7">
        <f t="shared" si="163"/>
        <v>0.35949265522774976</v>
      </c>
    </row>
    <row r="2566" spans="1:20" ht="15.6">
      <c r="A2566" s="2">
        <v>1014</v>
      </c>
      <c r="B2566" s="3">
        <v>46366</v>
      </c>
      <c r="C2566" s="17">
        <f>YEAR(SalesDataTable[[#This Row],[Order Date]])</f>
        <v>2026</v>
      </c>
      <c r="D2566" s="19" t="str">
        <f>"Q"&amp;ROUNDUP(MONTH(SalesDataTable[[#This Row],[Order Date]])/3,0)</f>
        <v>Q4</v>
      </c>
      <c r="E2566" s="17">
        <f>MONTH(SalesDataTable[[#This Row],[Order Date]])</f>
        <v>12</v>
      </c>
      <c r="F2566" s="19" t="str">
        <f>TEXT(SalesDataTable[[#This Row],[Order Date]],"MMM")</f>
        <v>Dec</v>
      </c>
      <c r="G2566" s="4" t="s">
        <v>20</v>
      </c>
      <c r="H2566" s="4" t="s">
        <v>31</v>
      </c>
      <c r="I2566" s="4" t="s">
        <v>28</v>
      </c>
      <c r="J2566" s="4" t="s">
        <v>13</v>
      </c>
      <c r="K2566" s="4" t="s">
        <v>14</v>
      </c>
      <c r="L2566" s="4" t="s">
        <v>15</v>
      </c>
      <c r="M2566" s="8">
        <v>2</v>
      </c>
      <c r="N2566" s="5">
        <v>35.619999999999997</v>
      </c>
      <c r="O2566" s="6">
        <v>0</v>
      </c>
      <c r="P2566" s="5">
        <v>13.62</v>
      </c>
      <c r="Q2566" s="5">
        <f t="shared" si="160"/>
        <v>71.239999999999995</v>
      </c>
      <c r="R2566" s="5">
        <f t="shared" si="161"/>
        <v>27.24</v>
      </c>
      <c r="S2566" s="5">
        <f t="shared" si="162"/>
        <v>44</v>
      </c>
      <c r="T2566" s="7">
        <f t="shared" si="163"/>
        <v>0.61763054463784395</v>
      </c>
    </row>
    <row r="2567" spans="1:20" ht="15.6">
      <c r="A2567" s="2">
        <v>1763</v>
      </c>
      <c r="B2567" s="3">
        <v>46366</v>
      </c>
      <c r="C2567" s="17">
        <f>YEAR(SalesDataTable[[#This Row],[Order Date]])</f>
        <v>2026</v>
      </c>
      <c r="D2567" s="19" t="str">
        <f>"Q"&amp;ROUNDUP(MONTH(SalesDataTable[[#This Row],[Order Date]])/3,0)</f>
        <v>Q4</v>
      </c>
      <c r="E2567" s="17">
        <f>MONTH(SalesDataTable[[#This Row],[Order Date]])</f>
        <v>12</v>
      </c>
      <c r="F2567" s="19" t="str">
        <f>TEXT(SalesDataTable[[#This Row],[Order Date]],"MMM")</f>
        <v>Dec</v>
      </c>
      <c r="G2567" s="4" t="s">
        <v>0</v>
      </c>
      <c r="H2567" s="4" t="s">
        <v>1</v>
      </c>
      <c r="I2567" s="4" t="s">
        <v>2</v>
      </c>
      <c r="J2567" s="4" t="s">
        <v>13</v>
      </c>
      <c r="K2567" s="4" t="s">
        <v>4</v>
      </c>
      <c r="L2567" s="4" t="s">
        <v>22</v>
      </c>
      <c r="M2567" s="8">
        <v>2</v>
      </c>
      <c r="N2567" s="5">
        <v>49.88</v>
      </c>
      <c r="O2567" s="6">
        <v>0.05</v>
      </c>
      <c r="P2567" s="5">
        <v>22.31</v>
      </c>
      <c r="Q2567" s="5">
        <f t="shared" si="160"/>
        <v>94.772000000000006</v>
      </c>
      <c r="R2567" s="5">
        <f t="shared" si="161"/>
        <v>44.62</v>
      </c>
      <c r="S2567" s="5">
        <f t="shared" si="162"/>
        <v>50.152000000000008</v>
      </c>
      <c r="T2567" s="7">
        <f t="shared" si="163"/>
        <v>0.52918583547883347</v>
      </c>
    </row>
    <row r="2568" spans="1:20" ht="15.6">
      <c r="A2568" s="2">
        <v>1863</v>
      </c>
      <c r="B2568" s="3">
        <v>46366</v>
      </c>
      <c r="C2568" s="17">
        <f>YEAR(SalesDataTable[[#This Row],[Order Date]])</f>
        <v>2026</v>
      </c>
      <c r="D2568" s="19" t="str">
        <f>"Q"&amp;ROUNDUP(MONTH(SalesDataTable[[#This Row],[Order Date]])/3,0)</f>
        <v>Q4</v>
      </c>
      <c r="E2568" s="17">
        <f>MONTH(SalesDataTable[[#This Row],[Order Date]])</f>
        <v>12</v>
      </c>
      <c r="F2568" s="19" t="str">
        <f>TEXT(SalesDataTable[[#This Row],[Order Date]],"MMM")</f>
        <v>Dec</v>
      </c>
      <c r="G2568" s="4" t="s">
        <v>20</v>
      </c>
      <c r="H2568" s="4" t="s">
        <v>31</v>
      </c>
      <c r="I2568" s="4" t="s">
        <v>28</v>
      </c>
      <c r="J2568" s="4" t="s">
        <v>3</v>
      </c>
      <c r="K2568" s="4" t="s">
        <v>4</v>
      </c>
      <c r="L2568" s="4" t="s">
        <v>30</v>
      </c>
      <c r="M2568" s="8">
        <v>1</v>
      </c>
      <c r="N2568" s="5">
        <v>101.18</v>
      </c>
      <c r="O2568" s="6">
        <v>0.05</v>
      </c>
      <c r="P2568" s="5">
        <v>49.12</v>
      </c>
      <c r="Q2568" s="5">
        <f t="shared" si="160"/>
        <v>96.120999999999995</v>
      </c>
      <c r="R2568" s="5">
        <f t="shared" si="161"/>
        <v>49.12</v>
      </c>
      <c r="S2568" s="5">
        <f t="shared" si="162"/>
        <v>47.000999999999998</v>
      </c>
      <c r="T2568" s="7">
        <f t="shared" si="163"/>
        <v>0.48897743469169069</v>
      </c>
    </row>
    <row r="2569" spans="1:20" ht="15.6">
      <c r="A2569" s="2">
        <v>3466</v>
      </c>
      <c r="B2569" s="3">
        <v>46366</v>
      </c>
      <c r="C2569" s="17">
        <f>YEAR(SalesDataTable[[#This Row],[Order Date]])</f>
        <v>2026</v>
      </c>
      <c r="D2569" s="19" t="str">
        <f>"Q"&amp;ROUNDUP(MONTH(SalesDataTable[[#This Row],[Order Date]])/3,0)</f>
        <v>Q4</v>
      </c>
      <c r="E2569" s="17">
        <f>MONTH(SalesDataTable[[#This Row],[Order Date]])</f>
        <v>12</v>
      </c>
      <c r="F2569" s="19" t="str">
        <f>TEXT(SalesDataTable[[#This Row],[Order Date]],"MMM")</f>
        <v>Dec</v>
      </c>
      <c r="G2569" s="4" t="s">
        <v>6</v>
      </c>
      <c r="H2569" s="4" t="s">
        <v>43</v>
      </c>
      <c r="I2569" s="4" t="s">
        <v>19</v>
      </c>
      <c r="J2569" s="4" t="s">
        <v>16</v>
      </c>
      <c r="K2569" s="4" t="s">
        <v>34</v>
      </c>
      <c r="L2569" s="4" t="s">
        <v>42</v>
      </c>
      <c r="M2569" s="8">
        <v>2</v>
      </c>
      <c r="N2569" s="5">
        <v>36.64</v>
      </c>
      <c r="O2569" s="6">
        <v>0</v>
      </c>
      <c r="P2569" s="5">
        <v>13.7</v>
      </c>
      <c r="Q2569" s="5">
        <f t="shared" si="160"/>
        <v>73.28</v>
      </c>
      <c r="R2569" s="5">
        <f t="shared" si="161"/>
        <v>27.4</v>
      </c>
      <c r="S2569" s="5">
        <f t="shared" si="162"/>
        <v>45.88</v>
      </c>
      <c r="T2569" s="7">
        <f t="shared" si="163"/>
        <v>0.62609170305676853</v>
      </c>
    </row>
    <row r="2570" spans="1:20" ht="15.6">
      <c r="A2570" s="2">
        <v>3630</v>
      </c>
      <c r="B2570" s="3">
        <v>46366</v>
      </c>
      <c r="C2570" s="17">
        <f>YEAR(SalesDataTable[[#This Row],[Order Date]])</f>
        <v>2026</v>
      </c>
      <c r="D2570" s="19" t="str">
        <f>"Q"&amp;ROUNDUP(MONTH(SalesDataTable[[#This Row],[Order Date]])/3,0)</f>
        <v>Q4</v>
      </c>
      <c r="E2570" s="17">
        <f>MONTH(SalesDataTable[[#This Row],[Order Date]])</f>
        <v>12</v>
      </c>
      <c r="F2570" s="19" t="str">
        <f>TEXT(SalesDataTable[[#This Row],[Order Date]],"MMM")</f>
        <v>Dec</v>
      </c>
      <c r="G2570" s="4" t="s">
        <v>6</v>
      </c>
      <c r="H2570" s="4" t="s">
        <v>43</v>
      </c>
      <c r="I2570" s="4" t="s">
        <v>19</v>
      </c>
      <c r="J2570" s="4" t="s">
        <v>3</v>
      </c>
      <c r="K2570" s="4" t="s">
        <v>4</v>
      </c>
      <c r="L2570" s="4" t="s">
        <v>26</v>
      </c>
      <c r="M2570" s="8">
        <v>3</v>
      </c>
      <c r="N2570" s="5">
        <v>39.979999999999997</v>
      </c>
      <c r="O2570" s="6">
        <v>0.1</v>
      </c>
      <c r="P2570" s="5">
        <v>16.989999999999998</v>
      </c>
      <c r="Q2570" s="5">
        <f t="shared" si="160"/>
        <v>107.946</v>
      </c>
      <c r="R2570" s="5">
        <f t="shared" si="161"/>
        <v>50.97</v>
      </c>
      <c r="S2570" s="5">
        <f t="shared" si="162"/>
        <v>56.975999999999999</v>
      </c>
      <c r="T2570" s="7">
        <f t="shared" si="163"/>
        <v>0.52781946528819967</v>
      </c>
    </row>
    <row r="2571" spans="1:20" ht="15.6">
      <c r="A2571" s="2">
        <v>3633</v>
      </c>
      <c r="B2571" s="3">
        <v>46366</v>
      </c>
      <c r="C2571" s="17">
        <f>YEAR(SalesDataTable[[#This Row],[Order Date]])</f>
        <v>2026</v>
      </c>
      <c r="D2571" s="19" t="str">
        <f>"Q"&amp;ROUNDUP(MONTH(SalesDataTable[[#This Row],[Order Date]])/3,0)</f>
        <v>Q4</v>
      </c>
      <c r="E2571" s="17">
        <f>MONTH(SalesDataTable[[#This Row],[Order Date]])</f>
        <v>12</v>
      </c>
      <c r="F2571" s="19" t="str">
        <f>TEXT(SalesDataTable[[#This Row],[Order Date]],"MMM")</f>
        <v>Dec</v>
      </c>
      <c r="G2571" s="4" t="s">
        <v>20</v>
      </c>
      <c r="H2571" s="4" t="s">
        <v>21</v>
      </c>
      <c r="I2571" s="4" t="s">
        <v>28</v>
      </c>
      <c r="J2571" s="4" t="s">
        <v>16</v>
      </c>
      <c r="K2571" s="4" t="s">
        <v>9</v>
      </c>
      <c r="L2571" s="4" t="s">
        <v>17</v>
      </c>
      <c r="M2571" s="8">
        <v>3</v>
      </c>
      <c r="N2571" s="5">
        <v>144.16</v>
      </c>
      <c r="O2571" s="6">
        <v>0</v>
      </c>
      <c r="P2571" s="5">
        <v>77.36</v>
      </c>
      <c r="Q2571" s="5">
        <f t="shared" si="160"/>
        <v>432.48</v>
      </c>
      <c r="R2571" s="5">
        <f t="shared" si="161"/>
        <v>232.07999999999998</v>
      </c>
      <c r="S2571" s="5">
        <f t="shared" si="162"/>
        <v>200.40000000000003</v>
      </c>
      <c r="T2571" s="7">
        <f t="shared" si="163"/>
        <v>0.46337402885682583</v>
      </c>
    </row>
    <row r="2572" spans="1:20" ht="15.6">
      <c r="A2572" s="2">
        <v>4</v>
      </c>
      <c r="B2572" s="3">
        <v>46367</v>
      </c>
      <c r="C2572" s="17">
        <f>YEAR(SalesDataTable[[#This Row],[Order Date]])</f>
        <v>2026</v>
      </c>
      <c r="D2572" s="19" t="str">
        <f>"Q"&amp;ROUNDUP(MONTH(SalesDataTable[[#This Row],[Order Date]])/3,0)</f>
        <v>Q4</v>
      </c>
      <c r="E2572" s="17">
        <f>MONTH(SalesDataTable[[#This Row],[Order Date]])</f>
        <v>12</v>
      </c>
      <c r="F2572" s="19" t="str">
        <f>TEXT(SalesDataTable[[#This Row],[Order Date]],"MMM")</f>
        <v>Dec</v>
      </c>
      <c r="G2572" s="4" t="s">
        <v>20</v>
      </c>
      <c r="H2572" s="4" t="s">
        <v>21</v>
      </c>
      <c r="I2572" s="4" t="s">
        <v>2</v>
      </c>
      <c r="J2572" s="4" t="s">
        <v>13</v>
      </c>
      <c r="K2572" s="4" t="s">
        <v>4</v>
      </c>
      <c r="L2572" s="4" t="s">
        <v>30</v>
      </c>
      <c r="M2572" s="8">
        <v>1</v>
      </c>
      <c r="N2572" s="5">
        <v>102.98</v>
      </c>
      <c r="O2572" s="6">
        <v>0.1</v>
      </c>
      <c r="P2572" s="5">
        <v>51.45</v>
      </c>
      <c r="Q2572" s="5">
        <f t="shared" si="160"/>
        <v>92.682000000000002</v>
      </c>
      <c r="R2572" s="5">
        <f t="shared" si="161"/>
        <v>51.45</v>
      </c>
      <c r="S2572" s="5">
        <f t="shared" si="162"/>
        <v>41.231999999999999</v>
      </c>
      <c r="T2572" s="7">
        <f t="shared" si="163"/>
        <v>0.4448760277076455</v>
      </c>
    </row>
    <row r="2573" spans="1:20" ht="15.6">
      <c r="A2573" s="2">
        <v>70</v>
      </c>
      <c r="B2573" s="3">
        <v>46367</v>
      </c>
      <c r="C2573" s="17">
        <f>YEAR(SalesDataTable[[#This Row],[Order Date]])</f>
        <v>2026</v>
      </c>
      <c r="D2573" s="19" t="str">
        <f>"Q"&amp;ROUNDUP(MONTH(SalesDataTable[[#This Row],[Order Date]])/3,0)</f>
        <v>Q4</v>
      </c>
      <c r="E2573" s="17">
        <f>MONTH(SalesDataTable[[#This Row],[Order Date]])</f>
        <v>12</v>
      </c>
      <c r="F2573" s="19" t="str">
        <f>TEXT(SalesDataTable[[#This Row],[Order Date]],"MMM")</f>
        <v>Dec</v>
      </c>
      <c r="G2573" s="4" t="s">
        <v>20</v>
      </c>
      <c r="H2573" s="4" t="s">
        <v>47</v>
      </c>
      <c r="I2573" s="4" t="s">
        <v>2</v>
      </c>
      <c r="J2573" s="4" t="s">
        <v>13</v>
      </c>
      <c r="K2573" s="4" t="s">
        <v>34</v>
      </c>
      <c r="L2573" s="4" t="s">
        <v>38</v>
      </c>
      <c r="M2573" s="8">
        <v>2</v>
      </c>
      <c r="N2573" s="5">
        <v>122.49</v>
      </c>
      <c r="O2573" s="6">
        <v>0.15</v>
      </c>
      <c r="P2573" s="5">
        <v>70.930000000000007</v>
      </c>
      <c r="Q2573" s="5">
        <f t="shared" si="160"/>
        <v>208.23299999999998</v>
      </c>
      <c r="R2573" s="5">
        <f t="shared" si="161"/>
        <v>141.86000000000001</v>
      </c>
      <c r="S2573" s="5">
        <f t="shared" si="162"/>
        <v>66.372999999999962</v>
      </c>
      <c r="T2573" s="7">
        <f t="shared" si="163"/>
        <v>0.31874390706564265</v>
      </c>
    </row>
    <row r="2574" spans="1:20" ht="15.6">
      <c r="A2574" s="2">
        <v>948</v>
      </c>
      <c r="B2574" s="3">
        <v>46367</v>
      </c>
      <c r="C2574" s="17">
        <f>YEAR(SalesDataTable[[#This Row],[Order Date]])</f>
        <v>2026</v>
      </c>
      <c r="D2574" s="19" t="str">
        <f>"Q"&amp;ROUNDUP(MONTH(SalesDataTable[[#This Row],[Order Date]])/3,0)</f>
        <v>Q4</v>
      </c>
      <c r="E2574" s="17">
        <f>MONTH(SalesDataTable[[#This Row],[Order Date]])</f>
        <v>12</v>
      </c>
      <c r="F2574" s="19" t="str">
        <f>TEXT(SalesDataTable[[#This Row],[Order Date]],"MMM")</f>
        <v>Dec</v>
      </c>
      <c r="G2574" s="4" t="s">
        <v>6</v>
      </c>
      <c r="H2574" s="4" t="s">
        <v>41</v>
      </c>
      <c r="I2574" s="4" t="s">
        <v>28</v>
      </c>
      <c r="J2574" s="4" t="s">
        <v>13</v>
      </c>
      <c r="K2574" s="4" t="s">
        <v>9</v>
      </c>
      <c r="L2574" s="4" t="s">
        <v>17</v>
      </c>
      <c r="M2574" s="8">
        <v>1</v>
      </c>
      <c r="N2574" s="5">
        <v>141.74</v>
      </c>
      <c r="O2574" s="6">
        <v>0.15</v>
      </c>
      <c r="P2574" s="5">
        <v>78.97</v>
      </c>
      <c r="Q2574" s="5">
        <f t="shared" si="160"/>
        <v>120.479</v>
      </c>
      <c r="R2574" s="5">
        <f t="shared" si="161"/>
        <v>78.97</v>
      </c>
      <c r="S2574" s="5">
        <f t="shared" si="162"/>
        <v>41.509</v>
      </c>
      <c r="T2574" s="7">
        <f t="shared" si="163"/>
        <v>0.34453307215365336</v>
      </c>
    </row>
    <row r="2575" spans="1:20" ht="15.6">
      <c r="A2575" s="2">
        <v>1957</v>
      </c>
      <c r="B2575" s="3">
        <v>46367</v>
      </c>
      <c r="C2575" s="17">
        <f>YEAR(SalesDataTable[[#This Row],[Order Date]])</f>
        <v>2026</v>
      </c>
      <c r="D2575" s="19" t="str">
        <f>"Q"&amp;ROUNDUP(MONTH(SalesDataTable[[#This Row],[Order Date]])/3,0)</f>
        <v>Q4</v>
      </c>
      <c r="E2575" s="17">
        <f>MONTH(SalesDataTable[[#This Row],[Order Date]])</f>
        <v>12</v>
      </c>
      <c r="F2575" s="19" t="str">
        <f>TEXT(SalesDataTable[[#This Row],[Order Date]],"MMM")</f>
        <v>Dec</v>
      </c>
      <c r="G2575" s="4" t="s">
        <v>20</v>
      </c>
      <c r="H2575" s="4" t="s">
        <v>31</v>
      </c>
      <c r="I2575" s="4" t="s">
        <v>2</v>
      </c>
      <c r="J2575" s="4" t="s">
        <v>3</v>
      </c>
      <c r="K2575" s="4" t="s">
        <v>4</v>
      </c>
      <c r="L2575" s="4" t="s">
        <v>26</v>
      </c>
      <c r="M2575" s="8">
        <v>6</v>
      </c>
      <c r="N2575" s="5">
        <v>39.44</v>
      </c>
      <c r="O2575" s="6">
        <v>0.1</v>
      </c>
      <c r="P2575" s="5">
        <v>16.89</v>
      </c>
      <c r="Q2575" s="5">
        <f t="shared" si="160"/>
        <v>212.976</v>
      </c>
      <c r="R2575" s="5">
        <f t="shared" si="161"/>
        <v>101.34</v>
      </c>
      <c r="S2575" s="5">
        <f t="shared" si="162"/>
        <v>111.636</v>
      </c>
      <c r="T2575" s="7">
        <f t="shared" si="163"/>
        <v>0.52417173766058145</v>
      </c>
    </row>
    <row r="2576" spans="1:20" ht="15.6">
      <c r="A2576" s="2">
        <v>3097</v>
      </c>
      <c r="B2576" s="3">
        <v>46367</v>
      </c>
      <c r="C2576" s="17">
        <f>YEAR(SalesDataTable[[#This Row],[Order Date]])</f>
        <v>2026</v>
      </c>
      <c r="D2576" s="19" t="str">
        <f>"Q"&amp;ROUNDUP(MONTH(SalesDataTable[[#This Row],[Order Date]])/3,0)</f>
        <v>Q4</v>
      </c>
      <c r="E2576" s="17">
        <f>MONTH(SalesDataTable[[#This Row],[Order Date]])</f>
        <v>12</v>
      </c>
      <c r="F2576" s="19" t="str">
        <f>TEXT(SalesDataTable[[#This Row],[Order Date]],"MMM")</f>
        <v>Dec</v>
      </c>
      <c r="G2576" s="4" t="s">
        <v>11</v>
      </c>
      <c r="H2576" s="4" t="s">
        <v>18</v>
      </c>
      <c r="I2576" s="4" t="s">
        <v>19</v>
      </c>
      <c r="J2576" s="4" t="s">
        <v>3</v>
      </c>
      <c r="K2576" s="4" t="s">
        <v>4</v>
      </c>
      <c r="L2576" s="4" t="s">
        <v>22</v>
      </c>
      <c r="M2576" s="8">
        <v>1</v>
      </c>
      <c r="N2576" s="5">
        <v>49.64</v>
      </c>
      <c r="O2576" s="6">
        <v>0.1</v>
      </c>
      <c r="P2576" s="5">
        <v>22</v>
      </c>
      <c r="Q2576" s="5">
        <f t="shared" si="160"/>
        <v>44.676000000000002</v>
      </c>
      <c r="R2576" s="5">
        <f t="shared" si="161"/>
        <v>22</v>
      </c>
      <c r="S2576" s="5">
        <f t="shared" si="162"/>
        <v>22.676000000000002</v>
      </c>
      <c r="T2576" s="7">
        <f t="shared" si="163"/>
        <v>0.50756558331094992</v>
      </c>
    </row>
    <row r="2577" spans="1:20" ht="15.6">
      <c r="A2577" s="2">
        <v>3649</v>
      </c>
      <c r="B2577" s="3">
        <v>46367</v>
      </c>
      <c r="C2577" s="17">
        <f>YEAR(SalesDataTable[[#This Row],[Order Date]])</f>
        <v>2026</v>
      </c>
      <c r="D2577" s="19" t="str">
        <f>"Q"&amp;ROUNDUP(MONTH(SalesDataTable[[#This Row],[Order Date]])/3,0)</f>
        <v>Q4</v>
      </c>
      <c r="E2577" s="17">
        <f>MONTH(SalesDataTable[[#This Row],[Order Date]])</f>
        <v>12</v>
      </c>
      <c r="F2577" s="19" t="str">
        <f>TEXT(SalesDataTable[[#This Row],[Order Date]],"MMM")</f>
        <v>Dec</v>
      </c>
      <c r="G2577" s="4" t="s">
        <v>11</v>
      </c>
      <c r="H2577" s="4" t="s">
        <v>12</v>
      </c>
      <c r="I2577" s="4" t="s">
        <v>2</v>
      </c>
      <c r="J2577" s="4" t="s">
        <v>13</v>
      </c>
      <c r="K2577" s="4" t="s">
        <v>14</v>
      </c>
      <c r="L2577" s="4" t="s">
        <v>48</v>
      </c>
      <c r="M2577" s="8">
        <v>1</v>
      </c>
      <c r="N2577" s="5">
        <v>164.29</v>
      </c>
      <c r="O2577" s="6">
        <v>0.05</v>
      </c>
      <c r="P2577" s="5">
        <v>88.66</v>
      </c>
      <c r="Q2577" s="5">
        <f t="shared" si="160"/>
        <v>156.07549999999998</v>
      </c>
      <c r="R2577" s="5">
        <f t="shared" si="161"/>
        <v>88.66</v>
      </c>
      <c r="S2577" s="5">
        <f t="shared" si="162"/>
        <v>67.41549999999998</v>
      </c>
      <c r="T2577" s="7">
        <f t="shared" si="163"/>
        <v>0.43194159237035917</v>
      </c>
    </row>
    <row r="2578" spans="1:20" ht="15.6">
      <c r="A2578" s="2">
        <v>3963</v>
      </c>
      <c r="B2578" s="3">
        <v>46367</v>
      </c>
      <c r="C2578" s="17">
        <f>YEAR(SalesDataTable[[#This Row],[Order Date]])</f>
        <v>2026</v>
      </c>
      <c r="D2578" s="19" t="str">
        <f>"Q"&amp;ROUNDUP(MONTH(SalesDataTable[[#This Row],[Order Date]])/3,0)</f>
        <v>Q4</v>
      </c>
      <c r="E2578" s="17">
        <f>MONTH(SalesDataTable[[#This Row],[Order Date]])</f>
        <v>12</v>
      </c>
      <c r="F2578" s="19" t="str">
        <f>TEXT(SalesDataTable[[#This Row],[Order Date]],"MMM")</f>
        <v>Dec</v>
      </c>
      <c r="G2578" s="4" t="s">
        <v>20</v>
      </c>
      <c r="H2578" s="4" t="s">
        <v>33</v>
      </c>
      <c r="I2578" s="4" t="s">
        <v>2</v>
      </c>
      <c r="J2578" s="4" t="s">
        <v>3</v>
      </c>
      <c r="K2578" s="4" t="s">
        <v>14</v>
      </c>
      <c r="L2578" s="4" t="s">
        <v>15</v>
      </c>
      <c r="M2578" s="8">
        <v>1</v>
      </c>
      <c r="N2578" s="5">
        <v>35.81</v>
      </c>
      <c r="O2578" s="6">
        <v>0</v>
      </c>
      <c r="P2578" s="5">
        <v>13.28</v>
      </c>
      <c r="Q2578" s="5">
        <f t="shared" si="160"/>
        <v>35.81</v>
      </c>
      <c r="R2578" s="5">
        <f t="shared" si="161"/>
        <v>13.28</v>
      </c>
      <c r="S2578" s="5">
        <f t="shared" si="162"/>
        <v>22.53</v>
      </c>
      <c r="T2578" s="7">
        <f t="shared" si="163"/>
        <v>0.62915386763473891</v>
      </c>
    </row>
    <row r="2579" spans="1:20" ht="15.6">
      <c r="A2579" s="2">
        <v>4305</v>
      </c>
      <c r="B2579" s="3">
        <v>46367</v>
      </c>
      <c r="C2579" s="17">
        <f>YEAR(SalesDataTable[[#This Row],[Order Date]])</f>
        <v>2026</v>
      </c>
      <c r="D2579" s="19" t="str">
        <f>"Q"&amp;ROUNDUP(MONTH(SalesDataTable[[#This Row],[Order Date]])/3,0)</f>
        <v>Q4</v>
      </c>
      <c r="E2579" s="17">
        <f>MONTH(SalesDataTable[[#This Row],[Order Date]])</f>
        <v>12</v>
      </c>
      <c r="F2579" s="19" t="str">
        <f>TEXT(SalesDataTable[[#This Row],[Order Date]],"MMM")</f>
        <v>Dec</v>
      </c>
      <c r="G2579" s="4" t="s">
        <v>0</v>
      </c>
      <c r="H2579" s="4" t="s">
        <v>36</v>
      </c>
      <c r="I2579" s="4" t="s">
        <v>19</v>
      </c>
      <c r="J2579" s="4" t="s">
        <v>13</v>
      </c>
      <c r="K2579" s="4" t="s">
        <v>34</v>
      </c>
      <c r="L2579" s="4" t="s">
        <v>35</v>
      </c>
      <c r="M2579" s="8">
        <v>1</v>
      </c>
      <c r="N2579" s="5">
        <v>41.31</v>
      </c>
      <c r="O2579" s="6">
        <v>0.05</v>
      </c>
      <c r="P2579" s="5">
        <v>14.56</v>
      </c>
      <c r="Q2579" s="5">
        <f t="shared" si="160"/>
        <v>39.244500000000002</v>
      </c>
      <c r="R2579" s="5">
        <f t="shared" si="161"/>
        <v>14.56</v>
      </c>
      <c r="S2579" s="5">
        <f t="shared" si="162"/>
        <v>24.6845</v>
      </c>
      <c r="T2579" s="7">
        <f t="shared" si="163"/>
        <v>0.62899259768884808</v>
      </c>
    </row>
    <row r="2580" spans="1:20" ht="15.6">
      <c r="A2580" s="2">
        <v>4942</v>
      </c>
      <c r="B2580" s="3">
        <v>46367</v>
      </c>
      <c r="C2580" s="17">
        <f>YEAR(SalesDataTable[[#This Row],[Order Date]])</f>
        <v>2026</v>
      </c>
      <c r="D2580" s="19" t="str">
        <f>"Q"&amp;ROUNDUP(MONTH(SalesDataTable[[#This Row],[Order Date]])/3,0)</f>
        <v>Q4</v>
      </c>
      <c r="E2580" s="17">
        <f>MONTH(SalesDataTable[[#This Row],[Order Date]])</f>
        <v>12</v>
      </c>
      <c r="F2580" s="19" t="str">
        <f>TEXT(SalesDataTable[[#This Row],[Order Date]],"MMM")</f>
        <v>Dec</v>
      </c>
      <c r="G2580" s="4" t="s">
        <v>20</v>
      </c>
      <c r="H2580" s="4" t="s">
        <v>47</v>
      </c>
      <c r="I2580" s="4" t="s">
        <v>28</v>
      </c>
      <c r="J2580" s="4" t="s">
        <v>13</v>
      </c>
      <c r="K2580" s="4" t="s">
        <v>14</v>
      </c>
      <c r="L2580" s="4" t="s">
        <v>15</v>
      </c>
      <c r="M2580" s="8">
        <v>3</v>
      </c>
      <c r="N2580" s="5">
        <v>36.6</v>
      </c>
      <c r="O2580" s="6">
        <v>0.15</v>
      </c>
      <c r="P2580" s="5">
        <v>13.95</v>
      </c>
      <c r="Q2580" s="5">
        <f t="shared" si="160"/>
        <v>93.330000000000013</v>
      </c>
      <c r="R2580" s="5">
        <f t="shared" si="161"/>
        <v>41.849999999999994</v>
      </c>
      <c r="S2580" s="5">
        <f t="shared" si="162"/>
        <v>51.480000000000018</v>
      </c>
      <c r="T2580" s="7">
        <f t="shared" si="163"/>
        <v>0.55159112825458068</v>
      </c>
    </row>
    <row r="2581" spans="1:20" ht="15.6">
      <c r="A2581" s="2">
        <v>19</v>
      </c>
      <c r="B2581" s="3">
        <v>46368</v>
      </c>
      <c r="C2581" s="17">
        <f>YEAR(SalesDataTable[[#This Row],[Order Date]])</f>
        <v>2026</v>
      </c>
      <c r="D2581" s="19" t="str">
        <f>"Q"&amp;ROUNDUP(MONTH(SalesDataTable[[#This Row],[Order Date]])/3,0)</f>
        <v>Q4</v>
      </c>
      <c r="E2581" s="17">
        <f>MONTH(SalesDataTable[[#This Row],[Order Date]])</f>
        <v>12</v>
      </c>
      <c r="F2581" s="19" t="str">
        <f>TEXT(SalesDataTable[[#This Row],[Order Date]],"MMM")</f>
        <v>Dec</v>
      </c>
      <c r="G2581" s="4" t="s">
        <v>6</v>
      </c>
      <c r="H2581" s="4" t="s">
        <v>7</v>
      </c>
      <c r="I2581" s="4" t="s">
        <v>2</v>
      </c>
      <c r="J2581" s="4" t="s">
        <v>13</v>
      </c>
      <c r="K2581" s="4" t="s">
        <v>4</v>
      </c>
      <c r="L2581" s="4" t="s">
        <v>22</v>
      </c>
      <c r="M2581" s="8">
        <v>5</v>
      </c>
      <c r="N2581" s="5">
        <v>49.59</v>
      </c>
      <c r="O2581" s="6">
        <v>0</v>
      </c>
      <c r="P2581" s="5">
        <v>22.63</v>
      </c>
      <c r="Q2581" s="5">
        <f t="shared" si="160"/>
        <v>247.95000000000002</v>
      </c>
      <c r="R2581" s="5">
        <f t="shared" si="161"/>
        <v>113.14999999999999</v>
      </c>
      <c r="S2581" s="5">
        <f t="shared" si="162"/>
        <v>134.80000000000001</v>
      </c>
      <c r="T2581" s="7">
        <f t="shared" si="163"/>
        <v>0.54365799556362171</v>
      </c>
    </row>
    <row r="2582" spans="1:20" ht="15.6">
      <c r="A2582" s="2">
        <v>4963</v>
      </c>
      <c r="B2582" s="3">
        <v>46368</v>
      </c>
      <c r="C2582" s="17">
        <f>YEAR(SalesDataTable[[#This Row],[Order Date]])</f>
        <v>2026</v>
      </c>
      <c r="D2582" s="19" t="str">
        <f>"Q"&amp;ROUNDUP(MONTH(SalesDataTable[[#This Row],[Order Date]])/3,0)</f>
        <v>Q4</v>
      </c>
      <c r="E2582" s="17">
        <f>MONTH(SalesDataTable[[#This Row],[Order Date]])</f>
        <v>12</v>
      </c>
      <c r="F2582" s="19" t="str">
        <f>TEXT(SalesDataTable[[#This Row],[Order Date]],"MMM")</f>
        <v>Dec</v>
      </c>
      <c r="G2582" s="4" t="s">
        <v>0</v>
      </c>
      <c r="H2582" s="4" t="s">
        <v>1</v>
      </c>
      <c r="I2582" s="4" t="s">
        <v>2</v>
      </c>
      <c r="J2582" s="4" t="s">
        <v>13</v>
      </c>
      <c r="K2582" s="4" t="s">
        <v>9</v>
      </c>
      <c r="L2582" s="4" t="s">
        <v>46</v>
      </c>
      <c r="M2582" s="8">
        <v>5</v>
      </c>
      <c r="N2582" s="5">
        <v>72.3</v>
      </c>
      <c r="O2582" s="6">
        <v>0.05</v>
      </c>
      <c r="P2582" s="5">
        <v>31.73</v>
      </c>
      <c r="Q2582" s="5">
        <f t="shared" si="160"/>
        <v>343.42500000000001</v>
      </c>
      <c r="R2582" s="5">
        <f t="shared" si="161"/>
        <v>158.65</v>
      </c>
      <c r="S2582" s="5">
        <f t="shared" si="162"/>
        <v>184.77500000000001</v>
      </c>
      <c r="T2582" s="7">
        <f t="shared" si="163"/>
        <v>0.53803596127247577</v>
      </c>
    </row>
    <row r="2583" spans="1:20" ht="15.6">
      <c r="A2583" s="2">
        <v>5110</v>
      </c>
      <c r="B2583" s="3">
        <v>46368</v>
      </c>
      <c r="C2583" s="17">
        <f>YEAR(SalesDataTable[[#This Row],[Order Date]])</f>
        <v>2026</v>
      </c>
      <c r="D2583" s="19" t="str">
        <f>"Q"&amp;ROUNDUP(MONTH(SalesDataTable[[#This Row],[Order Date]])/3,0)</f>
        <v>Q4</v>
      </c>
      <c r="E2583" s="17">
        <f>MONTH(SalesDataTable[[#This Row],[Order Date]])</f>
        <v>12</v>
      </c>
      <c r="F2583" s="19" t="str">
        <f>TEXT(SalesDataTable[[#This Row],[Order Date]],"MMM")</f>
        <v>Dec</v>
      </c>
      <c r="G2583" s="4" t="s">
        <v>20</v>
      </c>
      <c r="H2583" s="4" t="s">
        <v>21</v>
      </c>
      <c r="I2583" s="4" t="s">
        <v>2</v>
      </c>
      <c r="J2583" s="4" t="s">
        <v>13</v>
      </c>
      <c r="K2583" s="4" t="s">
        <v>4</v>
      </c>
      <c r="L2583" s="4" t="s">
        <v>22</v>
      </c>
      <c r="M2583" s="8">
        <v>1</v>
      </c>
      <c r="N2583" s="5">
        <v>51.57</v>
      </c>
      <c r="O2583" s="6">
        <v>0.1</v>
      </c>
      <c r="P2583" s="5">
        <v>23.11</v>
      </c>
      <c r="Q2583" s="5">
        <f t="shared" si="160"/>
        <v>46.413000000000004</v>
      </c>
      <c r="R2583" s="5">
        <f t="shared" si="161"/>
        <v>23.11</v>
      </c>
      <c r="S2583" s="5">
        <f t="shared" si="162"/>
        <v>23.303000000000004</v>
      </c>
      <c r="T2583" s="7">
        <f t="shared" si="163"/>
        <v>0.5020791588563549</v>
      </c>
    </row>
    <row r="2584" spans="1:20" ht="15.6">
      <c r="A2584" s="2">
        <v>10</v>
      </c>
      <c r="B2584" s="3">
        <v>46369</v>
      </c>
      <c r="C2584" s="17">
        <f>YEAR(SalesDataTable[[#This Row],[Order Date]])</f>
        <v>2026</v>
      </c>
      <c r="D2584" s="19" t="str">
        <f>"Q"&amp;ROUNDUP(MONTH(SalesDataTable[[#This Row],[Order Date]])/3,0)</f>
        <v>Q4</v>
      </c>
      <c r="E2584" s="17">
        <f>MONTH(SalesDataTable[[#This Row],[Order Date]])</f>
        <v>12</v>
      </c>
      <c r="F2584" s="19" t="str">
        <f>TEXT(SalesDataTable[[#This Row],[Order Date]],"MMM")</f>
        <v>Dec</v>
      </c>
      <c r="G2584" s="4" t="s">
        <v>0</v>
      </c>
      <c r="H2584" s="4" t="s">
        <v>1</v>
      </c>
      <c r="I2584" s="4" t="s">
        <v>2</v>
      </c>
      <c r="J2584" s="4" t="s">
        <v>3</v>
      </c>
      <c r="K2584" s="4" t="s">
        <v>14</v>
      </c>
      <c r="L2584" s="4" t="s">
        <v>15</v>
      </c>
      <c r="M2584" s="8">
        <v>3</v>
      </c>
      <c r="N2584" s="5">
        <v>35.380000000000003</v>
      </c>
      <c r="O2584" s="6">
        <v>0</v>
      </c>
      <c r="P2584" s="5">
        <v>13.51</v>
      </c>
      <c r="Q2584" s="5">
        <f t="shared" si="160"/>
        <v>106.14000000000001</v>
      </c>
      <c r="R2584" s="5">
        <f t="shared" si="161"/>
        <v>40.53</v>
      </c>
      <c r="S2584" s="5">
        <f t="shared" si="162"/>
        <v>65.610000000000014</v>
      </c>
      <c r="T2584" s="7">
        <f t="shared" si="163"/>
        <v>0.61814584511023185</v>
      </c>
    </row>
    <row r="2585" spans="1:20" ht="15.6">
      <c r="A2585" s="2">
        <v>216</v>
      </c>
      <c r="B2585" s="3">
        <v>46369</v>
      </c>
      <c r="C2585" s="17">
        <f>YEAR(SalesDataTable[[#This Row],[Order Date]])</f>
        <v>2026</v>
      </c>
      <c r="D2585" s="19" t="str">
        <f>"Q"&amp;ROUNDUP(MONTH(SalesDataTable[[#This Row],[Order Date]])/3,0)</f>
        <v>Q4</v>
      </c>
      <c r="E2585" s="17">
        <f>MONTH(SalesDataTable[[#This Row],[Order Date]])</f>
        <v>12</v>
      </c>
      <c r="F2585" s="19" t="str">
        <f>TEXT(SalesDataTable[[#This Row],[Order Date]],"MMM")</f>
        <v>Dec</v>
      </c>
      <c r="G2585" s="4" t="s">
        <v>11</v>
      </c>
      <c r="H2585" s="4" t="s">
        <v>12</v>
      </c>
      <c r="I2585" s="4" t="s">
        <v>2</v>
      </c>
      <c r="J2585" s="4" t="s">
        <v>16</v>
      </c>
      <c r="K2585" s="4" t="s">
        <v>4</v>
      </c>
      <c r="L2585" s="4" t="s">
        <v>5</v>
      </c>
      <c r="M2585" s="8">
        <v>1</v>
      </c>
      <c r="N2585" s="5">
        <v>83.08</v>
      </c>
      <c r="O2585" s="6">
        <v>0.15</v>
      </c>
      <c r="P2585" s="5">
        <v>42.91</v>
      </c>
      <c r="Q2585" s="5">
        <f t="shared" si="160"/>
        <v>70.617999999999995</v>
      </c>
      <c r="R2585" s="5">
        <f t="shared" si="161"/>
        <v>42.91</v>
      </c>
      <c r="S2585" s="5">
        <f t="shared" si="162"/>
        <v>27.707999999999998</v>
      </c>
      <c r="T2585" s="7">
        <f t="shared" si="163"/>
        <v>0.39236455294684075</v>
      </c>
    </row>
    <row r="2586" spans="1:20" ht="15.6">
      <c r="A2586" s="2">
        <v>1937</v>
      </c>
      <c r="B2586" s="3">
        <v>46369</v>
      </c>
      <c r="C2586" s="17">
        <f>YEAR(SalesDataTable[[#This Row],[Order Date]])</f>
        <v>2026</v>
      </c>
      <c r="D2586" s="19" t="str">
        <f>"Q"&amp;ROUNDUP(MONTH(SalesDataTable[[#This Row],[Order Date]])/3,0)</f>
        <v>Q4</v>
      </c>
      <c r="E2586" s="17">
        <f>MONTH(SalesDataTable[[#This Row],[Order Date]])</f>
        <v>12</v>
      </c>
      <c r="F2586" s="19" t="str">
        <f>TEXT(SalesDataTable[[#This Row],[Order Date]],"MMM")</f>
        <v>Dec</v>
      </c>
      <c r="G2586" s="4" t="s">
        <v>6</v>
      </c>
      <c r="H2586" s="4" t="s">
        <v>43</v>
      </c>
      <c r="I2586" s="4" t="s">
        <v>8</v>
      </c>
      <c r="J2586" s="4" t="s">
        <v>16</v>
      </c>
      <c r="K2586" s="4" t="s">
        <v>23</v>
      </c>
      <c r="L2586" s="4" t="s">
        <v>51</v>
      </c>
      <c r="M2586" s="8">
        <v>3</v>
      </c>
      <c r="N2586" s="5">
        <v>120.5</v>
      </c>
      <c r="O2586" s="6">
        <v>0.15</v>
      </c>
      <c r="P2586" s="5">
        <v>61.44</v>
      </c>
      <c r="Q2586" s="5">
        <f t="shared" si="160"/>
        <v>307.27499999999998</v>
      </c>
      <c r="R2586" s="5">
        <f t="shared" si="161"/>
        <v>184.32</v>
      </c>
      <c r="S2586" s="5">
        <f t="shared" si="162"/>
        <v>122.95499999999998</v>
      </c>
      <c r="T2586" s="7">
        <f t="shared" si="163"/>
        <v>0.40014644862094212</v>
      </c>
    </row>
    <row r="2587" spans="1:20" ht="15.6">
      <c r="A2587" s="2">
        <v>4720</v>
      </c>
      <c r="B2587" s="3">
        <v>46369</v>
      </c>
      <c r="C2587" s="17">
        <f>YEAR(SalesDataTable[[#This Row],[Order Date]])</f>
        <v>2026</v>
      </c>
      <c r="D2587" s="19" t="str">
        <f>"Q"&amp;ROUNDUP(MONTH(SalesDataTable[[#This Row],[Order Date]])/3,0)</f>
        <v>Q4</v>
      </c>
      <c r="E2587" s="17">
        <f>MONTH(SalesDataTable[[#This Row],[Order Date]])</f>
        <v>12</v>
      </c>
      <c r="F2587" s="19" t="str">
        <f>TEXT(SalesDataTable[[#This Row],[Order Date]],"MMM")</f>
        <v>Dec</v>
      </c>
      <c r="G2587" s="4" t="s">
        <v>0</v>
      </c>
      <c r="H2587" s="4" t="s">
        <v>1</v>
      </c>
      <c r="I2587" s="4" t="s">
        <v>2</v>
      </c>
      <c r="J2587" s="4" t="s">
        <v>13</v>
      </c>
      <c r="K2587" s="4" t="s">
        <v>9</v>
      </c>
      <c r="L2587" s="4" t="s">
        <v>46</v>
      </c>
      <c r="M2587" s="8">
        <v>3</v>
      </c>
      <c r="N2587" s="5">
        <v>73.040000000000006</v>
      </c>
      <c r="O2587" s="6">
        <v>0.1</v>
      </c>
      <c r="P2587" s="5">
        <v>31.78</v>
      </c>
      <c r="Q2587" s="5">
        <f t="shared" si="160"/>
        <v>197.208</v>
      </c>
      <c r="R2587" s="5">
        <f t="shared" si="161"/>
        <v>95.34</v>
      </c>
      <c r="S2587" s="5">
        <f t="shared" si="162"/>
        <v>101.86799999999999</v>
      </c>
      <c r="T2587" s="7">
        <f t="shared" si="163"/>
        <v>0.51655105269563095</v>
      </c>
    </row>
    <row r="2588" spans="1:20" ht="15.6">
      <c r="A2588" s="2">
        <v>91</v>
      </c>
      <c r="B2588" s="3">
        <v>46370</v>
      </c>
      <c r="C2588" s="17">
        <f>YEAR(SalesDataTable[[#This Row],[Order Date]])</f>
        <v>2026</v>
      </c>
      <c r="D2588" s="19" t="str">
        <f>"Q"&amp;ROUNDUP(MONTH(SalesDataTable[[#This Row],[Order Date]])/3,0)</f>
        <v>Q4</v>
      </c>
      <c r="E2588" s="17">
        <f>MONTH(SalesDataTable[[#This Row],[Order Date]])</f>
        <v>12</v>
      </c>
      <c r="F2588" s="19" t="str">
        <f>TEXT(SalesDataTable[[#This Row],[Order Date]],"MMM")</f>
        <v>Dec</v>
      </c>
      <c r="G2588" s="4" t="s">
        <v>6</v>
      </c>
      <c r="H2588" s="4" t="s">
        <v>7</v>
      </c>
      <c r="I2588" s="4" t="s">
        <v>2</v>
      </c>
      <c r="J2588" s="4" t="s">
        <v>3</v>
      </c>
      <c r="K2588" s="4" t="s">
        <v>23</v>
      </c>
      <c r="L2588" s="4" t="s">
        <v>24</v>
      </c>
      <c r="M2588" s="8">
        <v>2</v>
      </c>
      <c r="N2588" s="5">
        <v>339.95</v>
      </c>
      <c r="O2588" s="6">
        <v>0</v>
      </c>
      <c r="P2588" s="5">
        <v>195.78</v>
      </c>
      <c r="Q2588" s="5">
        <f t="shared" si="160"/>
        <v>679.9</v>
      </c>
      <c r="R2588" s="5">
        <f t="shared" si="161"/>
        <v>391.56</v>
      </c>
      <c r="S2588" s="5">
        <f t="shared" si="162"/>
        <v>288.33999999999997</v>
      </c>
      <c r="T2588" s="7">
        <f t="shared" si="163"/>
        <v>0.42409177820267685</v>
      </c>
    </row>
    <row r="2589" spans="1:20" ht="15.6">
      <c r="A2589" s="2">
        <v>505</v>
      </c>
      <c r="B2589" s="3">
        <v>46370</v>
      </c>
      <c r="C2589" s="17">
        <f>YEAR(SalesDataTable[[#This Row],[Order Date]])</f>
        <v>2026</v>
      </c>
      <c r="D2589" s="19" t="str">
        <f>"Q"&amp;ROUNDUP(MONTH(SalesDataTable[[#This Row],[Order Date]])/3,0)</f>
        <v>Q4</v>
      </c>
      <c r="E2589" s="17">
        <f>MONTH(SalesDataTable[[#This Row],[Order Date]])</f>
        <v>12</v>
      </c>
      <c r="F2589" s="19" t="str">
        <f>TEXT(SalesDataTable[[#This Row],[Order Date]],"MMM")</f>
        <v>Dec</v>
      </c>
      <c r="G2589" s="4" t="s">
        <v>0</v>
      </c>
      <c r="H2589" s="4" t="s">
        <v>50</v>
      </c>
      <c r="I2589" s="4" t="s">
        <v>28</v>
      </c>
      <c r="J2589" s="4" t="s">
        <v>3</v>
      </c>
      <c r="K2589" s="4" t="s">
        <v>23</v>
      </c>
      <c r="L2589" s="4" t="s">
        <v>29</v>
      </c>
      <c r="M2589" s="8">
        <v>2</v>
      </c>
      <c r="N2589" s="5">
        <v>199.43</v>
      </c>
      <c r="O2589" s="6">
        <v>0.05</v>
      </c>
      <c r="P2589" s="5">
        <v>106.58</v>
      </c>
      <c r="Q2589" s="5">
        <f t="shared" si="160"/>
        <v>378.91699999999997</v>
      </c>
      <c r="R2589" s="5">
        <f t="shared" si="161"/>
        <v>213.16</v>
      </c>
      <c r="S2589" s="5">
        <f t="shared" si="162"/>
        <v>165.75699999999998</v>
      </c>
      <c r="T2589" s="7">
        <f t="shared" si="163"/>
        <v>0.4374493622613923</v>
      </c>
    </row>
    <row r="2590" spans="1:20" ht="15.6">
      <c r="A2590" s="2">
        <v>640</v>
      </c>
      <c r="B2590" s="3">
        <v>46370</v>
      </c>
      <c r="C2590" s="17">
        <f>YEAR(SalesDataTable[[#This Row],[Order Date]])</f>
        <v>2026</v>
      </c>
      <c r="D2590" s="19" t="str">
        <f>"Q"&amp;ROUNDUP(MONTH(SalesDataTable[[#This Row],[Order Date]])/3,0)</f>
        <v>Q4</v>
      </c>
      <c r="E2590" s="17">
        <f>MONTH(SalesDataTable[[#This Row],[Order Date]])</f>
        <v>12</v>
      </c>
      <c r="F2590" s="19" t="str">
        <f>TEXT(SalesDataTable[[#This Row],[Order Date]],"MMM")</f>
        <v>Dec</v>
      </c>
      <c r="G2590" s="4" t="s">
        <v>0</v>
      </c>
      <c r="H2590" s="4" t="s">
        <v>50</v>
      </c>
      <c r="I2590" s="4" t="s">
        <v>2</v>
      </c>
      <c r="J2590" s="4" t="s">
        <v>3</v>
      </c>
      <c r="K2590" s="4" t="s">
        <v>34</v>
      </c>
      <c r="L2590" s="4" t="s">
        <v>45</v>
      </c>
      <c r="M2590" s="8">
        <v>2</v>
      </c>
      <c r="N2590" s="5">
        <v>51.77</v>
      </c>
      <c r="O2590" s="6">
        <v>0.05</v>
      </c>
      <c r="P2590" s="5">
        <v>21.76</v>
      </c>
      <c r="Q2590" s="5">
        <f t="shared" si="160"/>
        <v>98.363</v>
      </c>
      <c r="R2590" s="5">
        <f t="shared" si="161"/>
        <v>43.52</v>
      </c>
      <c r="S2590" s="5">
        <f t="shared" si="162"/>
        <v>54.842999999999996</v>
      </c>
      <c r="T2590" s="7">
        <f t="shared" si="163"/>
        <v>0.55755721155312465</v>
      </c>
    </row>
    <row r="2591" spans="1:20" ht="15.6">
      <c r="A2591" s="2">
        <v>1408</v>
      </c>
      <c r="B2591" s="3">
        <v>46370</v>
      </c>
      <c r="C2591" s="17">
        <f>YEAR(SalesDataTable[[#This Row],[Order Date]])</f>
        <v>2026</v>
      </c>
      <c r="D2591" s="19" t="str">
        <f>"Q"&amp;ROUNDUP(MONTH(SalesDataTable[[#This Row],[Order Date]])/3,0)</f>
        <v>Q4</v>
      </c>
      <c r="E2591" s="17">
        <f>MONTH(SalesDataTable[[#This Row],[Order Date]])</f>
        <v>12</v>
      </c>
      <c r="F2591" s="19" t="str">
        <f>TEXT(SalesDataTable[[#This Row],[Order Date]],"MMM")</f>
        <v>Dec</v>
      </c>
      <c r="G2591" s="4" t="s">
        <v>6</v>
      </c>
      <c r="H2591" s="4" t="s">
        <v>7</v>
      </c>
      <c r="I2591" s="4" t="s">
        <v>2</v>
      </c>
      <c r="J2591" s="4" t="s">
        <v>13</v>
      </c>
      <c r="K2591" s="4" t="s">
        <v>14</v>
      </c>
      <c r="L2591" s="4" t="s">
        <v>48</v>
      </c>
      <c r="M2591" s="8">
        <v>1</v>
      </c>
      <c r="N2591" s="5">
        <v>161.53</v>
      </c>
      <c r="O2591" s="6">
        <v>0</v>
      </c>
      <c r="P2591" s="5">
        <v>87.43</v>
      </c>
      <c r="Q2591" s="5">
        <f t="shared" si="160"/>
        <v>161.53</v>
      </c>
      <c r="R2591" s="5">
        <f t="shared" si="161"/>
        <v>87.43</v>
      </c>
      <c r="S2591" s="5">
        <f t="shared" si="162"/>
        <v>74.099999999999994</v>
      </c>
      <c r="T2591" s="7">
        <f t="shared" si="163"/>
        <v>0.45873831486411187</v>
      </c>
    </row>
    <row r="2592" spans="1:20" ht="15.6">
      <c r="A2592" s="2">
        <v>2074</v>
      </c>
      <c r="B2592" s="3">
        <v>46370</v>
      </c>
      <c r="C2592" s="17">
        <f>YEAR(SalesDataTable[[#This Row],[Order Date]])</f>
        <v>2026</v>
      </c>
      <c r="D2592" s="19" t="str">
        <f>"Q"&amp;ROUNDUP(MONTH(SalesDataTable[[#This Row],[Order Date]])/3,0)</f>
        <v>Q4</v>
      </c>
      <c r="E2592" s="17">
        <f>MONTH(SalesDataTable[[#This Row],[Order Date]])</f>
        <v>12</v>
      </c>
      <c r="F2592" s="19" t="str">
        <f>TEXT(SalesDataTable[[#This Row],[Order Date]],"MMM")</f>
        <v>Dec</v>
      </c>
      <c r="G2592" s="4" t="s">
        <v>6</v>
      </c>
      <c r="H2592" s="4" t="s">
        <v>43</v>
      </c>
      <c r="I2592" s="4" t="s">
        <v>8</v>
      </c>
      <c r="J2592" s="4" t="s">
        <v>16</v>
      </c>
      <c r="K2592" s="4" t="s">
        <v>9</v>
      </c>
      <c r="L2592" s="4" t="s">
        <v>17</v>
      </c>
      <c r="M2592" s="8">
        <v>4</v>
      </c>
      <c r="N2592" s="5">
        <v>145.85</v>
      </c>
      <c r="O2592" s="6">
        <v>0.1</v>
      </c>
      <c r="P2592" s="5">
        <v>79.47</v>
      </c>
      <c r="Q2592" s="5">
        <f t="shared" si="160"/>
        <v>525.05999999999995</v>
      </c>
      <c r="R2592" s="5">
        <f t="shared" si="161"/>
        <v>317.88</v>
      </c>
      <c r="S2592" s="5">
        <f t="shared" si="162"/>
        <v>207.17999999999995</v>
      </c>
      <c r="T2592" s="7">
        <f t="shared" si="163"/>
        <v>0.39458347617415146</v>
      </c>
    </row>
    <row r="2593" spans="1:20" ht="15.6">
      <c r="A2593" s="2">
        <v>2639</v>
      </c>
      <c r="B2593" s="3">
        <v>46370</v>
      </c>
      <c r="C2593" s="17">
        <f>YEAR(SalesDataTable[[#This Row],[Order Date]])</f>
        <v>2026</v>
      </c>
      <c r="D2593" s="19" t="str">
        <f>"Q"&amp;ROUNDUP(MONTH(SalesDataTable[[#This Row],[Order Date]])/3,0)</f>
        <v>Q4</v>
      </c>
      <c r="E2593" s="17">
        <f>MONTH(SalesDataTable[[#This Row],[Order Date]])</f>
        <v>12</v>
      </c>
      <c r="F2593" s="19" t="str">
        <f>TEXT(SalesDataTable[[#This Row],[Order Date]],"MMM")</f>
        <v>Dec</v>
      </c>
      <c r="G2593" s="4" t="s">
        <v>20</v>
      </c>
      <c r="H2593" s="4" t="s">
        <v>47</v>
      </c>
      <c r="I2593" s="4" t="s">
        <v>2</v>
      </c>
      <c r="J2593" s="4" t="s">
        <v>3</v>
      </c>
      <c r="K2593" s="4" t="s">
        <v>23</v>
      </c>
      <c r="L2593" s="4" t="s">
        <v>29</v>
      </c>
      <c r="M2593" s="8">
        <v>1</v>
      </c>
      <c r="N2593" s="5">
        <v>197.18</v>
      </c>
      <c r="O2593" s="6">
        <v>0</v>
      </c>
      <c r="P2593" s="5">
        <v>105.28</v>
      </c>
      <c r="Q2593" s="5">
        <f t="shared" si="160"/>
        <v>197.18</v>
      </c>
      <c r="R2593" s="5">
        <f t="shared" si="161"/>
        <v>105.28</v>
      </c>
      <c r="S2593" s="5">
        <f t="shared" si="162"/>
        <v>91.9</v>
      </c>
      <c r="T2593" s="7">
        <f t="shared" si="163"/>
        <v>0.46607160969672384</v>
      </c>
    </row>
    <row r="2594" spans="1:20" ht="15.6">
      <c r="A2594" s="2">
        <v>2694</v>
      </c>
      <c r="B2594" s="3">
        <v>46370</v>
      </c>
      <c r="C2594" s="17">
        <f>YEAR(SalesDataTable[[#This Row],[Order Date]])</f>
        <v>2026</v>
      </c>
      <c r="D2594" s="19" t="str">
        <f>"Q"&amp;ROUNDUP(MONTH(SalesDataTable[[#This Row],[Order Date]])/3,0)</f>
        <v>Q4</v>
      </c>
      <c r="E2594" s="17">
        <f>MONTH(SalesDataTable[[#This Row],[Order Date]])</f>
        <v>12</v>
      </c>
      <c r="F2594" s="19" t="str">
        <f>TEXT(SalesDataTable[[#This Row],[Order Date]],"MMM")</f>
        <v>Dec</v>
      </c>
      <c r="G2594" s="4" t="s">
        <v>20</v>
      </c>
      <c r="H2594" s="4" t="s">
        <v>31</v>
      </c>
      <c r="I2594" s="4" t="s">
        <v>2</v>
      </c>
      <c r="J2594" s="4" t="s">
        <v>13</v>
      </c>
      <c r="K2594" s="4" t="s">
        <v>23</v>
      </c>
      <c r="L2594" s="4" t="s">
        <v>51</v>
      </c>
      <c r="M2594" s="8">
        <v>1</v>
      </c>
      <c r="N2594" s="5">
        <v>124.9</v>
      </c>
      <c r="O2594" s="6">
        <v>0</v>
      </c>
      <c r="P2594" s="5">
        <v>62.16</v>
      </c>
      <c r="Q2594" s="5">
        <f t="shared" si="160"/>
        <v>124.9</v>
      </c>
      <c r="R2594" s="5">
        <f t="shared" si="161"/>
        <v>62.16</v>
      </c>
      <c r="S2594" s="5">
        <f t="shared" si="162"/>
        <v>62.740000000000009</v>
      </c>
      <c r="T2594" s="7">
        <f t="shared" si="163"/>
        <v>0.50232185748598879</v>
      </c>
    </row>
    <row r="2595" spans="1:20" ht="15.6">
      <c r="A2595" s="2">
        <v>2797</v>
      </c>
      <c r="B2595" s="3">
        <v>46370</v>
      </c>
      <c r="C2595" s="17">
        <f>YEAR(SalesDataTable[[#This Row],[Order Date]])</f>
        <v>2026</v>
      </c>
      <c r="D2595" s="19" t="str">
        <f>"Q"&amp;ROUNDUP(MONTH(SalesDataTable[[#This Row],[Order Date]])/3,0)</f>
        <v>Q4</v>
      </c>
      <c r="E2595" s="17">
        <f>MONTH(SalesDataTable[[#This Row],[Order Date]])</f>
        <v>12</v>
      </c>
      <c r="F2595" s="19" t="str">
        <f>TEXT(SalesDataTable[[#This Row],[Order Date]],"MMM")</f>
        <v>Dec</v>
      </c>
      <c r="G2595" s="4" t="s">
        <v>11</v>
      </c>
      <c r="H2595" s="4" t="s">
        <v>52</v>
      </c>
      <c r="I2595" s="4" t="s">
        <v>19</v>
      </c>
      <c r="J2595" s="4" t="s">
        <v>13</v>
      </c>
      <c r="K2595" s="4" t="s">
        <v>9</v>
      </c>
      <c r="L2595" s="4" t="s">
        <v>46</v>
      </c>
      <c r="M2595" s="8">
        <v>2</v>
      </c>
      <c r="N2595" s="5">
        <v>70.239999999999995</v>
      </c>
      <c r="O2595" s="6">
        <v>0.1</v>
      </c>
      <c r="P2595" s="5">
        <v>32.130000000000003</v>
      </c>
      <c r="Q2595" s="5">
        <f t="shared" si="160"/>
        <v>126.43199999999999</v>
      </c>
      <c r="R2595" s="5">
        <f t="shared" si="161"/>
        <v>64.260000000000005</v>
      </c>
      <c r="S2595" s="5">
        <f t="shared" si="162"/>
        <v>62.171999999999983</v>
      </c>
      <c r="T2595" s="7">
        <f t="shared" si="163"/>
        <v>0.49174259681093385</v>
      </c>
    </row>
    <row r="2596" spans="1:20" ht="15.6">
      <c r="A2596" s="2">
        <v>2811</v>
      </c>
      <c r="B2596" s="3">
        <v>46370</v>
      </c>
      <c r="C2596" s="17">
        <f>YEAR(SalesDataTable[[#This Row],[Order Date]])</f>
        <v>2026</v>
      </c>
      <c r="D2596" s="19" t="str">
        <f>"Q"&amp;ROUNDUP(MONTH(SalesDataTable[[#This Row],[Order Date]])/3,0)</f>
        <v>Q4</v>
      </c>
      <c r="E2596" s="17">
        <f>MONTH(SalesDataTable[[#This Row],[Order Date]])</f>
        <v>12</v>
      </c>
      <c r="F2596" s="19" t="str">
        <f>TEXT(SalesDataTable[[#This Row],[Order Date]],"MMM")</f>
        <v>Dec</v>
      </c>
      <c r="G2596" s="4" t="s">
        <v>6</v>
      </c>
      <c r="H2596" s="4" t="s">
        <v>41</v>
      </c>
      <c r="I2596" s="4" t="s">
        <v>19</v>
      </c>
      <c r="J2596" s="4" t="s">
        <v>16</v>
      </c>
      <c r="K2596" s="4" t="s">
        <v>9</v>
      </c>
      <c r="L2596" s="4" t="s">
        <v>17</v>
      </c>
      <c r="M2596" s="8">
        <v>5</v>
      </c>
      <c r="N2596" s="5">
        <v>145.6</v>
      </c>
      <c r="O2596" s="6">
        <v>0.15</v>
      </c>
      <c r="P2596" s="5">
        <v>81.180000000000007</v>
      </c>
      <c r="Q2596" s="5">
        <f t="shared" si="160"/>
        <v>618.79999999999995</v>
      </c>
      <c r="R2596" s="5">
        <f t="shared" si="161"/>
        <v>405.90000000000003</v>
      </c>
      <c r="S2596" s="5">
        <f t="shared" si="162"/>
        <v>212.89999999999992</v>
      </c>
      <c r="T2596" s="7">
        <f t="shared" si="163"/>
        <v>0.34405300581771159</v>
      </c>
    </row>
    <row r="2597" spans="1:20" ht="15.6">
      <c r="A2597" s="2">
        <v>4037</v>
      </c>
      <c r="B2597" s="3">
        <v>46370</v>
      </c>
      <c r="C2597" s="17">
        <f>YEAR(SalesDataTable[[#This Row],[Order Date]])</f>
        <v>2026</v>
      </c>
      <c r="D2597" s="19" t="str">
        <f>"Q"&amp;ROUNDUP(MONTH(SalesDataTable[[#This Row],[Order Date]])/3,0)</f>
        <v>Q4</v>
      </c>
      <c r="E2597" s="17">
        <f>MONTH(SalesDataTable[[#This Row],[Order Date]])</f>
        <v>12</v>
      </c>
      <c r="F2597" s="19" t="str">
        <f>TEXT(SalesDataTable[[#This Row],[Order Date]],"MMM")</f>
        <v>Dec</v>
      </c>
      <c r="G2597" s="4" t="s">
        <v>20</v>
      </c>
      <c r="H2597" s="4" t="s">
        <v>33</v>
      </c>
      <c r="I2597" s="4" t="s">
        <v>19</v>
      </c>
      <c r="J2597" s="4" t="s">
        <v>3</v>
      </c>
      <c r="K2597" s="4" t="s">
        <v>9</v>
      </c>
      <c r="L2597" s="4" t="s">
        <v>37</v>
      </c>
      <c r="M2597" s="8">
        <v>1</v>
      </c>
      <c r="N2597" s="5">
        <v>152.4</v>
      </c>
      <c r="O2597" s="6">
        <v>0.05</v>
      </c>
      <c r="P2597" s="5">
        <v>77.98</v>
      </c>
      <c r="Q2597" s="5">
        <f t="shared" si="160"/>
        <v>144.78</v>
      </c>
      <c r="R2597" s="5">
        <f t="shared" si="161"/>
        <v>77.98</v>
      </c>
      <c r="S2597" s="5">
        <f t="shared" si="162"/>
        <v>66.8</v>
      </c>
      <c r="T2597" s="7">
        <f t="shared" si="163"/>
        <v>0.46138969470921398</v>
      </c>
    </row>
    <row r="2598" spans="1:20" ht="15.6">
      <c r="A2598" s="2">
        <v>4629</v>
      </c>
      <c r="B2598" s="3">
        <v>46370</v>
      </c>
      <c r="C2598" s="17">
        <f>YEAR(SalesDataTable[[#This Row],[Order Date]])</f>
        <v>2026</v>
      </c>
      <c r="D2598" s="19" t="str">
        <f>"Q"&amp;ROUNDUP(MONTH(SalesDataTable[[#This Row],[Order Date]])/3,0)</f>
        <v>Q4</v>
      </c>
      <c r="E2598" s="17">
        <f>MONTH(SalesDataTable[[#This Row],[Order Date]])</f>
        <v>12</v>
      </c>
      <c r="F2598" s="19" t="str">
        <f>TEXT(SalesDataTable[[#This Row],[Order Date]],"MMM")</f>
        <v>Dec</v>
      </c>
      <c r="G2598" s="4" t="s">
        <v>11</v>
      </c>
      <c r="H2598" s="4" t="s">
        <v>12</v>
      </c>
      <c r="I2598" s="4" t="s">
        <v>2</v>
      </c>
      <c r="J2598" s="4" t="s">
        <v>13</v>
      </c>
      <c r="K2598" s="4" t="s">
        <v>14</v>
      </c>
      <c r="L2598" s="4" t="s">
        <v>15</v>
      </c>
      <c r="M2598" s="8">
        <v>1</v>
      </c>
      <c r="N2598" s="5">
        <v>36.17</v>
      </c>
      <c r="O2598" s="6">
        <v>0.05</v>
      </c>
      <c r="P2598" s="5">
        <v>13.87</v>
      </c>
      <c r="Q2598" s="5">
        <f t="shared" si="160"/>
        <v>34.361499999999999</v>
      </c>
      <c r="R2598" s="5">
        <f t="shared" si="161"/>
        <v>13.87</v>
      </c>
      <c r="S2598" s="5">
        <f t="shared" si="162"/>
        <v>20.491500000000002</v>
      </c>
      <c r="T2598" s="7">
        <f t="shared" si="163"/>
        <v>0.59635056676803988</v>
      </c>
    </row>
    <row r="2599" spans="1:20" ht="15.6">
      <c r="A2599" s="2">
        <v>2455</v>
      </c>
      <c r="B2599" s="3">
        <v>46371</v>
      </c>
      <c r="C2599" s="17">
        <f>YEAR(SalesDataTable[[#This Row],[Order Date]])</f>
        <v>2026</v>
      </c>
      <c r="D2599" s="19" t="str">
        <f>"Q"&amp;ROUNDUP(MONTH(SalesDataTable[[#This Row],[Order Date]])/3,0)</f>
        <v>Q4</v>
      </c>
      <c r="E2599" s="17">
        <f>MONTH(SalesDataTable[[#This Row],[Order Date]])</f>
        <v>12</v>
      </c>
      <c r="F2599" s="19" t="str">
        <f>TEXT(SalesDataTable[[#This Row],[Order Date]],"MMM")</f>
        <v>Dec</v>
      </c>
      <c r="G2599" s="4" t="s">
        <v>6</v>
      </c>
      <c r="H2599" s="4" t="s">
        <v>43</v>
      </c>
      <c r="I2599" s="4" t="s">
        <v>2</v>
      </c>
      <c r="J2599" s="4" t="s">
        <v>3</v>
      </c>
      <c r="K2599" s="4" t="s">
        <v>23</v>
      </c>
      <c r="L2599" s="4" t="s">
        <v>51</v>
      </c>
      <c r="M2599" s="8">
        <v>3</v>
      </c>
      <c r="N2599" s="5">
        <v>126.21</v>
      </c>
      <c r="O2599" s="6">
        <v>0.1</v>
      </c>
      <c r="P2599" s="5">
        <v>60.65</v>
      </c>
      <c r="Q2599" s="5">
        <f t="shared" si="160"/>
        <v>340.767</v>
      </c>
      <c r="R2599" s="5">
        <f t="shared" si="161"/>
        <v>181.95</v>
      </c>
      <c r="S2599" s="5">
        <f t="shared" si="162"/>
        <v>158.81700000000001</v>
      </c>
      <c r="T2599" s="7">
        <f t="shared" si="163"/>
        <v>0.46605745274630467</v>
      </c>
    </row>
    <row r="2600" spans="1:20" ht="15.6">
      <c r="A2600" s="2">
        <v>3184</v>
      </c>
      <c r="B2600" s="3">
        <v>46371</v>
      </c>
      <c r="C2600" s="17">
        <f>YEAR(SalesDataTable[[#This Row],[Order Date]])</f>
        <v>2026</v>
      </c>
      <c r="D2600" s="19" t="str">
        <f>"Q"&amp;ROUNDUP(MONTH(SalesDataTable[[#This Row],[Order Date]])/3,0)</f>
        <v>Q4</v>
      </c>
      <c r="E2600" s="17">
        <f>MONTH(SalesDataTable[[#This Row],[Order Date]])</f>
        <v>12</v>
      </c>
      <c r="F2600" s="19" t="str">
        <f>TEXT(SalesDataTable[[#This Row],[Order Date]],"MMM")</f>
        <v>Dec</v>
      </c>
      <c r="G2600" s="4" t="s">
        <v>20</v>
      </c>
      <c r="H2600" s="4" t="s">
        <v>47</v>
      </c>
      <c r="I2600" s="4" t="s">
        <v>8</v>
      </c>
      <c r="J2600" s="4" t="s">
        <v>3</v>
      </c>
      <c r="K2600" s="4" t="s">
        <v>9</v>
      </c>
      <c r="L2600" s="4" t="s">
        <v>17</v>
      </c>
      <c r="M2600" s="8">
        <v>6</v>
      </c>
      <c r="N2600" s="5">
        <v>143.72999999999999</v>
      </c>
      <c r="O2600" s="6">
        <v>0.15</v>
      </c>
      <c r="P2600" s="5">
        <v>77.27</v>
      </c>
      <c r="Q2600" s="5">
        <f t="shared" si="160"/>
        <v>733.02299999999991</v>
      </c>
      <c r="R2600" s="5">
        <f t="shared" si="161"/>
        <v>463.62</v>
      </c>
      <c r="S2600" s="5">
        <f t="shared" si="162"/>
        <v>269.40299999999991</v>
      </c>
      <c r="T2600" s="7">
        <f t="shared" si="163"/>
        <v>0.36752325643260847</v>
      </c>
    </row>
    <row r="2601" spans="1:20" ht="15.6">
      <c r="A2601" s="2">
        <v>3363</v>
      </c>
      <c r="B2601" s="3">
        <v>46371</v>
      </c>
      <c r="C2601" s="17">
        <f>YEAR(SalesDataTable[[#This Row],[Order Date]])</f>
        <v>2026</v>
      </c>
      <c r="D2601" s="19" t="str">
        <f>"Q"&amp;ROUNDUP(MONTH(SalesDataTable[[#This Row],[Order Date]])/3,0)</f>
        <v>Q4</v>
      </c>
      <c r="E2601" s="17">
        <f>MONTH(SalesDataTable[[#This Row],[Order Date]])</f>
        <v>12</v>
      </c>
      <c r="F2601" s="19" t="str">
        <f>TEXT(SalesDataTable[[#This Row],[Order Date]],"MMM")</f>
        <v>Dec</v>
      </c>
      <c r="G2601" s="4" t="s">
        <v>6</v>
      </c>
      <c r="H2601" s="4" t="s">
        <v>43</v>
      </c>
      <c r="I2601" s="4" t="s">
        <v>28</v>
      </c>
      <c r="J2601" s="4" t="s">
        <v>13</v>
      </c>
      <c r="K2601" s="4" t="s">
        <v>9</v>
      </c>
      <c r="L2601" s="4" t="s">
        <v>17</v>
      </c>
      <c r="M2601" s="8">
        <v>4</v>
      </c>
      <c r="N2601" s="5">
        <v>146.38999999999999</v>
      </c>
      <c r="O2601" s="6">
        <v>0</v>
      </c>
      <c r="P2601" s="5">
        <v>78.95</v>
      </c>
      <c r="Q2601" s="5">
        <f t="shared" si="160"/>
        <v>585.55999999999995</v>
      </c>
      <c r="R2601" s="5">
        <f t="shared" si="161"/>
        <v>315.8</v>
      </c>
      <c r="S2601" s="5">
        <f t="shared" si="162"/>
        <v>269.75999999999993</v>
      </c>
      <c r="T2601" s="7">
        <f t="shared" si="163"/>
        <v>0.46068720541020552</v>
      </c>
    </row>
    <row r="2602" spans="1:20" ht="15.6">
      <c r="A2602" s="2">
        <v>3373</v>
      </c>
      <c r="B2602" s="3">
        <v>46371</v>
      </c>
      <c r="C2602" s="17">
        <f>YEAR(SalesDataTable[[#This Row],[Order Date]])</f>
        <v>2026</v>
      </c>
      <c r="D2602" s="19" t="str">
        <f>"Q"&amp;ROUNDUP(MONTH(SalesDataTable[[#This Row],[Order Date]])/3,0)</f>
        <v>Q4</v>
      </c>
      <c r="E2602" s="17">
        <f>MONTH(SalesDataTable[[#This Row],[Order Date]])</f>
        <v>12</v>
      </c>
      <c r="F2602" s="19" t="str">
        <f>TEXT(SalesDataTable[[#This Row],[Order Date]],"MMM")</f>
        <v>Dec</v>
      </c>
      <c r="G2602" s="4" t="s">
        <v>6</v>
      </c>
      <c r="H2602" s="4" t="s">
        <v>43</v>
      </c>
      <c r="I2602" s="4" t="s">
        <v>28</v>
      </c>
      <c r="J2602" s="4" t="s">
        <v>3</v>
      </c>
      <c r="K2602" s="4" t="s">
        <v>9</v>
      </c>
      <c r="L2602" s="4" t="s">
        <v>10</v>
      </c>
      <c r="M2602" s="8">
        <v>2</v>
      </c>
      <c r="N2602" s="5">
        <v>89.84</v>
      </c>
      <c r="O2602" s="6">
        <v>0.05</v>
      </c>
      <c r="P2602" s="5">
        <v>45.17</v>
      </c>
      <c r="Q2602" s="5">
        <f t="shared" si="160"/>
        <v>170.696</v>
      </c>
      <c r="R2602" s="5">
        <f t="shared" si="161"/>
        <v>90.34</v>
      </c>
      <c r="S2602" s="5">
        <f t="shared" si="162"/>
        <v>80.355999999999995</v>
      </c>
      <c r="T2602" s="7">
        <f t="shared" si="163"/>
        <v>0.47075502647982376</v>
      </c>
    </row>
    <row r="2603" spans="1:20" ht="15.6">
      <c r="A2603" s="2">
        <v>3799</v>
      </c>
      <c r="B2603" s="3">
        <v>46371</v>
      </c>
      <c r="C2603" s="17">
        <f>YEAR(SalesDataTable[[#This Row],[Order Date]])</f>
        <v>2026</v>
      </c>
      <c r="D2603" s="19" t="str">
        <f>"Q"&amp;ROUNDUP(MONTH(SalesDataTable[[#This Row],[Order Date]])/3,0)</f>
        <v>Q4</v>
      </c>
      <c r="E2603" s="17">
        <f>MONTH(SalesDataTable[[#This Row],[Order Date]])</f>
        <v>12</v>
      </c>
      <c r="F2603" s="19" t="str">
        <f>TEXT(SalesDataTable[[#This Row],[Order Date]],"MMM")</f>
        <v>Dec</v>
      </c>
      <c r="G2603" s="4" t="s">
        <v>11</v>
      </c>
      <c r="H2603" s="4" t="s">
        <v>39</v>
      </c>
      <c r="I2603" s="4" t="s">
        <v>19</v>
      </c>
      <c r="J2603" s="4" t="s">
        <v>13</v>
      </c>
      <c r="K2603" s="4" t="s">
        <v>34</v>
      </c>
      <c r="L2603" s="4" t="s">
        <v>45</v>
      </c>
      <c r="M2603" s="8">
        <v>3</v>
      </c>
      <c r="N2603" s="5">
        <v>49.67</v>
      </c>
      <c r="O2603" s="6">
        <v>0.05</v>
      </c>
      <c r="P2603" s="5">
        <v>21.5</v>
      </c>
      <c r="Q2603" s="5">
        <f t="shared" si="160"/>
        <v>141.55949999999999</v>
      </c>
      <c r="R2603" s="5">
        <f t="shared" si="161"/>
        <v>64.5</v>
      </c>
      <c r="S2603" s="5">
        <f t="shared" si="162"/>
        <v>77.059499999999986</v>
      </c>
      <c r="T2603" s="7">
        <f t="shared" si="163"/>
        <v>0.54436120500566898</v>
      </c>
    </row>
    <row r="2604" spans="1:20" ht="15.6">
      <c r="A2604" s="2">
        <v>5002</v>
      </c>
      <c r="B2604" s="3">
        <v>46371</v>
      </c>
      <c r="C2604" s="17">
        <f>YEAR(SalesDataTable[[#This Row],[Order Date]])</f>
        <v>2026</v>
      </c>
      <c r="D2604" s="19" t="str">
        <f>"Q"&amp;ROUNDUP(MONTH(SalesDataTable[[#This Row],[Order Date]])/3,0)</f>
        <v>Q4</v>
      </c>
      <c r="E2604" s="17">
        <f>MONTH(SalesDataTable[[#This Row],[Order Date]])</f>
        <v>12</v>
      </c>
      <c r="F2604" s="19" t="str">
        <f>TEXT(SalesDataTable[[#This Row],[Order Date]],"MMM")</f>
        <v>Dec</v>
      </c>
      <c r="G2604" s="4" t="s">
        <v>6</v>
      </c>
      <c r="H2604" s="4" t="s">
        <v>49</v>
      </c>
      <c r="I2604" s="4" t="s">
        <v>8</v>
      </c>
      <c r="J2604" s="4" t="s">
        <v>16</v>
      </c>
      <c r="K2604" s="4" t="s">
        <v>9</v>
      </c>
      <c r="L2604" s="4" t="s">
        <v>10</v>
      </c>
      <c r="M2604" s="8">
        <v>4</v>
      </c>
      <c r="N2604" s="5">
        <v>94.3</v>
      </c>
      <c r="O2604" s="6">
        <v>0.1</v>
      </c>
      <c r="P2604" s="5">
        <v>44.36</v>
      </c>
      <c r="Q2604" s="5">
        <f t="shared" si="160"/>
        <v>339.48</v>
      </c>
      <c r="R2604" s="5">
        <f t="shared" si="161"/>
        <v>177.44</v>
      </c>
      <c r="S2604" s="5">
        <f t="shared" si="162"/>
        <v>162.04000000000002</v>
      </c>
      <c r="T2604" s="7">
        <f t="shared" si="163"/>
        <v>0.47731825144338402</v>
      </c>
    </row>
    <row r="2605" spans="1:20" ht="15.6">
      <c r="A2605" s="2">
        <v>2896</v>
      </c>
      <c r="B2605" s="3">
        <v>46372</v>
      </c>
      <c r="C2605" s="17">
        <f>YEAR(SalesDataTable[[#This Row],[Order Date]])</f>
        <v>2026</v>
      </c>
      <c r="D2605" s="19" t="str">
        <f>"Q"&amp;ROUNDUP(MONTH(SalesDataTable[[#This Row],[Order Date]])/3,0)</f>
        <v>Q4</v>
      </c>
      <c r="E2605" s="17">
        <f>MONTH(SalesDataTable[[#This Row],[Order Date]])</f>
        <v>12</v>
      </c>
      <c r="F2605" s="19" t="str">
        <f>TEXT(SalesDataTable[[#This Row],[Order Date]],"MMM")</f>
        <v>Dec</v>
      </c>
      <c r="G2605" s="4" t="s">
        <v>6</v>
      </c>
      <c r="H2605" s="4" t="s">
        <v>43</v>
      </c>
      <c r="I2605" s="4" t="s">
        <v>19</v>
      </c>
      <c r="J2605" s="4" t="s">
        <v>16</v>
      </c>
      <c r="K2605" s="4" t="s">
        <v>34</v>
      </c>
      <c r="L2605" s="4" t="s">
        <v>42</v>
      </c>
      <c r="M2605" s="8">
        <v>2</v>
      </c>
      <c r="N2605" s="5">
        <v>36.020000000000003</v>
      </c>
      <c r="O2605" s="6">
        <v>0.1</v>
      </c>
      <c r="P2605" s="5">
        <v>13.59</v>
      </c>
      <c r="Q2605" s="5">
        <f t="shared" si="160"/>
        <v>64.836000000000013</v>
      </c>
      <c r="R2605" s="5">
        <f t="shared" si="161"/>
        <v>27.18</v>
      </c>
      <c r="S2605" s="5">
        <f t="shared" si="162"/>
        <v>37.656000000000013</v>
      </c>
      <c r="T2605" s="7">
        <f t="shared" si="163"/>
        <v>0.58078845086063302</v>
      </c>
    </row>
    <row r="2606" spans="1:20" ht="15.6">
      <c r="A2606" s="2">
        <v>3334</v>
      </c>
      <c r="B2606" s="3">
        <v>46372</v>
      </c>
      <c r="C2606" s="17">
        <f>YEAR(SalesDataTable[[#This Row],[Order Date]])</f>
        <v>2026</v>
      </c>
      <c r="D2606" s="19" t="str">
        <f>"Q"&amp;ROUNDUP(MONTH(SalesDataTable[[#This Row],[Order Date]])/3,0)</f>
        <v>Q4</v>
      </c>
      <c r="E2606" s="17">
        <f>MONTH(SalesDataTable[[#This Row],[Order Date]])</f>
        <v>12</v>
      </c>
      <c r="F2606" s="19" t="str">
        <f>TEXT(SalesDataTable[[#This Row],[Order Date]],"MMM")</f>
        <v>Dec</v>
      </c>
      <c r="G2606" s="4" t="s">
        <v>6</v>
      </c>
      <c r="H2606" s="4" t="s">
        <v>49</v>
      </c>
      <c r="I2606" s="4" t="s">
        <v>2</v>
      </c>
      <c r="J2606" s="4" t="s">
        <v>3</v>
      </c>
      <c r="K2606" s="4" t="s">
        <v>9</v>
      </c>
      <c r="L2606" s="4" t="s">
        <v>37</v>
      </c>
      <c r="M2606" s="8">
        <v>1</v>
      </c>
      <c r="N2606" s="5">
        <v>154.12</v>
      </c>
      <c r="O2606" s="6">
        <v>0</v>
      </c>
      <c r="P2606" s="5">
        <v>77.45</v>
      </c>
      <c r="Q2606" s="5">
        <f t="shared" si="160"/>
        <v>154.12</v>
      </c>
      <c r="R2606" s="5">
        <f t="shared" si="161"/>
        <v>77.45</v>
      </c>
      <c r="S2606" s="5">
        <f t="shared" si="162"/>
        <v>76.67</v>
      </c>
      <c r="T2606" s="7">
        <f t="shared" si="163"/>
        <v>0.49746950428237735</v>
      </c>
    </row>
    <row r="2607" spans="1:20" ht="15.6">
      <c r="A2607" s="2">
        <v>3469</v>
      </c>
      <c r="B2607" s="3">
        <v>46372</v>
      </c>
      <c r="C2607" s="17">
        <f>YEAR(SalesDataTable[[#This Row],[Order Date]])</f>
        <v>2026</v>
      </c>
      <c r="D2607" s="19" t="str">
        <f>"Q"&amp;ROUNDUP(MONTH(SalesDataTable[[#This Row],[Order Date]])/3,0)</f>
        <v>Q4</v>
      </c>
      <c r="E2607" s="17">
        <f>MONTH(SalesDataTable[[#This Row],[Order Date]])</f>
        <v>12</v>
      </c>
      <c r="F2607" s="19" t="str">
        <f>TEXT(SalesDataTable[[#This Row],[Order Date]],"MMM")</f>
        <v>Dec</v>
      </c>
      <c r="G2607" s="4" t="s">
        <v>0</v>
      </c>
      <c r="H2607" s="4" t="s">
        <v>36</v>
      </c>
      <c r="I2607" s="4" t="s">
        <v>2</v>
      </c>
      <c r="J2607" s="4" t="s">
        <v>3</v>
      </c>
      <c r="K2607" s="4" t="s">
        <v>9</v>
      </c>
      <c r="L2607" s="4" t="s">
        <v>37</v>
      </c>
      <c r="M2607" s="8">
        <v>1</v>
      </c>
      <c r="N2607" s="5">
        <v>150.88</v>
      </c>
      <c r="O2607" s="6">
        <v>0.05</v>
      </c>
      <c r="P2607" s="5">
        <v>81.02</v>
      </c>
      <c r="Q2607" s="5">
        <f t="shared" si="160"/>
        <v>143.33599999999998</v>
      </c>
      <c r="R2607" s="5">
        <f t="shared" si="161"/>
        <v>81.02</v>
      </c>
      <c r="S2607" s="5">
        <f t="shared" si="162"/>
        <v>62.315999999999988</v>
      </c>
      <c r="T2607" s="7">
        <f t="shared" si="163"/>
        <v>0.43475470223809787</v>
      </c>
    </row>
    <row r="2608" spans="1:20" ht="15.6">
      <c r="A2608" s="2">
        <v>569</v>
      </c>
      <c r="B2608" s="3">
        <v>46373</v>
      </c>
      <c r="C2608" s="17">
        <f>YEAR(SalesDataTable[[#This Row],[Order Date]])</f>
        <v>2026</v>
      </c>
      <c r="D2608" s="19" t="str">
        <f>"Q"&amp;ROUNDUP(MONTH(SalesDataTable[[#This Row],[Order Date]])/3,0)</f>
        <v>Q4</v>
      </c>
      <c r="E2608" s="17">
        <f>MONTH(SalesDataTable[[#This Row],[Order Date]])</f>
        <v>12</v>
      </c>
      <c r="F2608" s="19" t="str">
        <f>TEXT(SalesDataTable[[#This Row],[Order Date]],"MMM")</f>
        <v>Dec</v>
      </c>
      <c r="G2608" s="4" t="s">
        <v>11</v>
      </c>
      <c r="H2608" s="4" t="s">
        <v>12</v>
      </c>
      <c r="I2608" s="4" t="s">
        <v>28</v>
      </c>
      <c r="J2608" s="4" t="s">
        <v>13</v>
      </c>
      <c r="K2608" s="4" t="s">
        <v>4</v>
      </c>
      <c r="L2608" s="4" t="s">
        <v>26</v>
      </c>
      <c r="M2608" s="8">
        <v>2</v>
      </c>
      <c r="N2608" s="5">
        <v>40.479999999999997</v>
      </c>
      <c r="O2608" s="6">
        <v>0</v>
      </c>
      <c r="P2608" s="5">
        <v>16.23</v>
      </c>
      <c r="Q2608" s="5">
        <f t="shared" si="160"/>
        <v>80.959999999999994</v>
      </c>
      <c r="R2608" s="5">
        <f t="shared" si="161"/>
        <v>32.46</v>
      </c>
      <c r="S2608" s="5">
        <f t="shared" si="162"/>
        <v>48.499999999999993</v>
      </c>
      <c r="T2608" s="7">
        <f t="shared" si="163"/>
        <v>0.5990612648221344</v>
      </c>
    </row>
    <row r="2609" spans="1:20" ht="15.6">
      <c r="A2609" s="2">
        <v>2404</v>
      </c>
      <c r="B2609" s="3">
        <v>46373</v>
      </c>
      <c r="C2609" s="17">
        <f>YEAR(SalesDataTable[[#This Row],[Order Date]])</f>
        <v>2026</v>
      </c>
      <c r="D2609" s="19" t="str">
        <f>"Q"&amp;ROUNDUP(MONTH(SalesDataTable[[#This Row],[Order Date]])/3,0)</f>
        <v>Q4</v>
      </c>
      <c r="E2609" s="17">
        <f>MONTH(SalesDataTable[[#This Row],[Order Date]])</f>
        <v>12</v>
      </c>
      <c r="F2609" s="19" t="str">
        <f>TEXT(SalesDataTable[[#This Row],[Order Date]],"MMM")</f>
        <v>Dec</v>
      </c>
      <c r="G2609" s="4" t="s">
        <v>11</v>
      </c>
      <c r="H2609" s="4" t="s">
        <v>39</v>
      </c>
      <c r="I2609" s="4" t="s">
        <v>28</v>
      </c>
      <c r="J2609" s="4" t="s">
        <v>16</v>
      </c>
      <c r="K2609" s="4" t="s">
        <v>14</v>
      </c>
      <c r="L2609" s="4" t="s">
        <v>48</v>
      </c>
      <c r="M2609" s="8">
        <v>3</v>
      </c>
      <c r="N2609" s="5">
        <v>163.34</v>
      </c>
      <c r="O2609" s="6">
        <v>0.1</v>
      </c>
      <c r="P2609" s="5">
        <v>88.53</v>
      </c>
      <c r="Q2609" s="5">
        <f t="shared" si="160"/>
        <v>441.01799999999997</v>
      </c>
      <c r="R2609" s="5">
        <f t="shared" si="161"/>
        <v>265.59000000000003</v>
      </c>
      <c r="S2609" s="5">
        <f t="shared" si="162"/>
        <v>175.42799999999994</v>
      </c>
      <c r="T2609" s="7">
        <f t="shared" si="163"/>
        <v>0.39777968246194023</v>
      </c>
    </row>
    <row r="2610" spans="1:20" ht="15.6">
      <c r="A2610" s="2">
        <v>4682</v>
      </c>
      <c r="B2610" s="3">
        <v>46373</v>
      </c>
      <c r="C2610" s="17">
        <f>YEAR(SalesDataTable[[#This Row],[Order Date]])</f>
        <v>2026</v>
      </c>
      <c r="D2610" s="19" t="str">
        <f>"Q"&amp;ROUNDUP(MONTH(SalesDataTable[[#This Row],[Order Date]])/3,0)</f>
        <v>Q4</v>
      </c>
      <c r="E2610" s="17">
        <f>MONTH(SalesDataTable[[#This Row],[Order Date]])</f>
        <v>12</v>
      </c>
      <c r="F2610" s="19" t="str">
        <f>TEXT(SalesDataTable[[#This Row],[Order Date]],"MMM")</f>
        <v>Dec</v>
      </c>
      <c r="G2610" s="4" t="s">
        <v>20</v>
      </c>
      <c r="H2610" s="4" t="s">
        <v>21</v>
      </c>
      <c r="I2610" s="4" t="s">
        <v>19</v>
      </c>
      <c r="J2610" s="4" t="s">
        <v>13</v>
      </c>
      <c r="K2610" s="4" t="s">
        <v>34</v>
      </c>
      <c r="L2610" s="4" t="s">
        <v>35</v>
      </c>
      <c r="M2610" s="8">
        <v>2</v>
      </c>
      <c r="N2610" s="5">
        <v>40.89</v>
      </c>
      <c r="O2610" s="6">
        <v>0</v>
      </c>
      <c r="P2610" s="5">
        <v>14.95</v>
      </c>
      <c r="Q2610" s="5">
        <f t="shared" si="160"/>
        <v>81.78</v>
      </c>
      <c r="R2610" s="5">
        <f t="shared" si="161"/>
        <v>29.9</v>
      </c>
      <c r="S2610" s="5">
        <f t="shared" si="162"/>
        <v>51.88</v>
      </c>
      <c r="T2610" s="7">
        <f t="shared" si="163"/>
        <v>0.63438493519197847</v>
      </c>
    </row>
    <row r="2611" spans="1:20" ht="15.6">
      <c r="A2611" s="2">
        <v>4888</v>
      </c>
      <c r="B2611" s="3">
        <v>46373</v>
      </c>
      <c r="C2611" s="17">
        <f>YEAR(SalesDataTable[[#This Row],[Order Date]])</f>
        <v>2026</v>
      </c>
      <c r="D2611" s="19" t="str">
        <f>"Q"&amp;ROUNDUP(MONTH(SalesDataTable[[#This Row],[Order Date]])/3,0)</f>
        <v>Q4</v>
      </c>
      <c r="E2611" s="17">
        <f>MONTH(SalesDataTable[[#This Row],[Order Date]])</f>
        <v>12</v>
      </c>
      <c r="F2611" s="19" t="str">
        <f>TEXT(SalesDataTable[[#This Row],[Order Date]],"MMM")</f>
        <v>Dec</v>
      </c>
      <c r="G2611" s="4" t="s">
        <v>11</v>
      </c>
      <c r="H2611" s="4" t="s">
        <v>12</v>
      </c>
      <c r="I2611" s="4" t="s">
        <v>28</v>
      </c>
      <c r="J2611" s="4" t="s">
        <v>13</v>
      </c>
      <c r="K2611" s="4" t="s">
        <v>34</v>
      </c>
      <c r="L2611" s="4" t="s">
        <v>35</v>
      </c>
      <c r="M2611" s="8">
        <v>1</v>
      </c>
      <c r="N2611" s="5">
        <v>40.159999999999997</v>
      </c>
      <c r="O2611" s="6">
        <v>0.15</v>
      </c>
      <c r="P2611" s="5">
        <v>14.46</v>
      </c>
      <c r="Q2611" s="5">
        <f t="shared" si="160"/>
        <v>34.135999999999996</v>
      </c>
      <c r="R2611" s="5">
        <f t="shared" si="161"/>
        <v>14.46</v>
      </c>
      <c r="S2611" s="5">
        <f t="shared" si="162"/>
        <v>19.675999999999995</v>
      </c>
      <c r="T2611" s="7">
        <f t="shared" si="163"/>
        <v>0.576400281228029</v>
      </c>
    </row>
    <row r="2612" spans="1:20" ht="15.6">
      <c r="A2612" s="2">
        <v>4923</v>
      </c>
      <c r="B2612" s="3">
        <v>46373</v>
      </c>
      <c r="C2612" s="17">
        <f>YEAR(SalesDataTable[[#This Row],[Order Date]])</f>
        <v>2026</v>
      </c>
      <c r="D2612" s="19" t="str">
        <f>"Q"&amp;ROUNDUP(MONTH(SalesDataTable[[#This Row],[Order Date]])/3,0)</f>
        <v>Q4</v>
      </c>
      <c r="E2612" s="17">
        <f>MONTH(SalesDataTable[[#This Row],[Order Date]])</f>
        <v>12</v>
      </c>
      <c r="F2612" s="19" t="str">
        <f>TEXT(SalesDataTable[[#This Row],[Order Date]],"MMM")</f>
        <v>Dec</v>
      </c>
      <c r="G2612" s="4" t="s">
        <v>20</v>
      </c>
      <c r="H2612" s="4" t="s">
        <v>47</v>
      </c>
      <c r="I2612" s="4" t="s">
        <v>2</v>
      </c>
      <c r="J2612" s="4" t="s">
        <v>13</v>
      </c>
      <c r="K2612" s="4" t="s">
        <v>23</v>
      </c>
      <c r="L2612" s="4" t="s">
        <v>40</v>
      </c>
      <c r="M2612" s="8">
        <v>2</v>
      </c>
      <c r="N2612" s="5">
        <v>79.86</v>
      </c>
      <c r="O2612" s="6">
        <v>0</v>
      </c>
      <c r="P2612" s="5">
        <v>39.049999999999997</v>
      </c>
      <c r="Q2612" s="5">
        <f t="shared" si="160"/>
        <v>159.72</v>
      </c>
      <c r="R2612" s="5">
        <f t="shared" si="161"/>
        <v>78.099999999999994</v>
      </c>
      <c r="S2612" s="5">
        <f t="shared" si="162"/>
        <v>81.62</v>
      </c>
      <c r="T2612" s="7">
        <f t="shared" si="163"/>
        <v>0.51101928374655647</v>
      </c>
    </row>
    <row r="2613" spans="1:20" ht="15.6">
      <c r="A2613" s="2">
        <v>131</v>
      </c>
      <c r="B2613" s="3">
        <v>46374</v>
      </c>
      <c r="C2613" s="17">
        <f>YEAR(SalesDataTable[[#This Row],[Order Date]])</f>
        <v>2026</v>
      </c>
      <c r="D2613" s="19" t="str">
        <f>"Q"&amp;ROUNDUP(MONTH(SalesDataTable[[#This Row],[Order Date]])/3,0)</f>
        <v>Q4</v>
      </c>
      <c r="E2613" s="17">
        <f>MONTH(SalesDataTable[[#This Row],[Order Date]])</f>
        <v>12</v>
      </c>
      <c r="F2613" s="19" t="str">
        <f>TEXT(SalesDataTable[[#This Row],[Order Date]],"MMM")</f>
        <v>Dec</v>
      </c>
      <c r="G2613" s="4" t="s">
        <v>6</v>
      </c>
      <c r="H2613" s="4" t="s">
        <v>41</v>
      </c>
      <c r="I2613" s="4" t="s">
        <v>28</v>
      </c>
      <c r="J2613" s="4" t="s">
        <v>3</v>
      </c>
      <c r="K2613" s="4" t="s">
        <v>23</v>
      </c>
      <c r="L2613" s="4" t="s">
        <v>51</v>
      </c>
      <c r="M2613" s="8">
        <v>2</v>
      </c>
      <c r="N2613" s="5">
        <v>123.42</v>
      </c>
      <c r="O2613" s="6">
        <v>0.1</v>
      </c>
      <c r="P2613" s="5">
        <v>60.03</v>
      </c>
      <c r="Q2613" s="5">
        <f t="shared" si="160"/>
        <v>222.15600000000001</v>
      </c>
      <c r="R2613" s="5">
        <f t="shared" si="161"/>
        <v>120.06</v>
      </c>
      <c r="S2613" s="5">
        <f t="shared" si="162"/>
        <v>102.096</v>
      </c>
      <c r="T2613" s="7">
        <f t="shared" si="163"/>
        <v>0.45956895154756117</v>
      </c>
    </row>
    <row r="2614" spans="1:20" ht="15.6">
      <c r="A2614" s="2">
        <v>349</v>
      </c>
      <c r="B2614" s="3">
        <v>46374</v>
      </c>
      <c r="C2614" s="17">
        <f>YEAR(SalesDataTable[[#This Row],[Order Date]])</f>
        <v>2026</v>
      </c>
      <c r="D2614" s="19" t="str">
        <f>"Q"&amp;ROUNDUP(MONTH(SalesDataTable[[#This Row],[Order Date]])/3,0)</f>
        <v>Q4</v>
      </c>
      <c r="E2614" s="17">
        <f>MONTH(SalesDataTable[[#This Row],[Order Date]])</f>
        <v>12</v>
      </c>
      <c r="F2614" s="19" t="str">
        <f>TEXT(SalesDataTable[[#This Row],[Order Date]],"MMM")</f>
        <v>Dec</v>
      </c>
      <c r="G2614" s="4" t="s">
        <v>11</v>
      </c>
      <c r="H2614" s="4" t="s">
        <v>12</v>
      </c>
      <c r="I2614" s="4" t="s">
        <v>2</v>
      </c>
      <c r="J2614" s="4" t="s">
        <v>3</v>
      </c>
      <c r="K2614" s="4" t="s">
        <v>14</v>
      </c>
      <c r="L2614" s="4" t="s">
        <v>32</v>
      </c>
      <c r="M2614" s="8">
        <v>1</v>
      </c>
      <c r="N2614" s="5">
        <v>47.61</v>
      </c>
      <c r="O2614" s="6">
        <v>0.05</v>
      </c>
      <c r="P2614" s="5">
        <v>18.18</v>
      </c>
      <c r="Q2614" s="5">
        <f t="shared" si="160"/>
        <v>45.229499999999994</v>
      </c>
      <c r="R2614" s="5">
        <f t="shared" si="161"/>
        <v>18.18</v>
      </c>
      <c r="S2614" s="5">
        <f t="shared" si="162"/>
        <v>27.049499999999995</v>
      </c>
      <c r="T2614" s="7">
        <f t="shared" si="163"/>
        <v>0.59804994527907662</v>
      </c>
    </row>
    <row r="2615" spans="1:20" ht="15.6">
      <c r="A2615" s="2">
        <v>1131</v>
      </c>
      <c r="B2615" s="3">
        <v>46374</v>
      </c>
      <c r="C2615" s="17">
        <f>YEAR(SalesDataTable[[#This Row],[Order Date]])</f>
        <v>2026</v>
      </c>
      <c r="D2615" s="19" t="str">
        <f>"Q"&amp;ROUNDUP(MONTH(SalesDataTable[[#This Row],[Order Date]])/3,0)</f>
        <v>Q4</v>
      </c>
      <c r="E2615" s="17">
        <f>MONTH(SalesDataTable[[#This Row],[Order Date]])</f>
        <v>12</v>
      </c>
      <c r="F2615" s="19" t="str">
        <f>TEXT(SalesDataTable[[#This Row],[Order Date]],"MMM")</f>
        <v>Dec</v>
      </c>
      <c r="G2615" s="4" t="s">
        <v>20</v>
      </c>
      <c r="H2615" s="4" t="s">
        <v>33</v>
      </c>
      <c r="I2615" s="4" t="s">
        <v>2</v>
      </c>
      <c r="J2615" s="4" t="s">
        <v>3</v>
      </c>
      <c r="K2615" s="4" t="s">
        <v>9</v>
      </c>
      <c r="L2615" s="4" t="s">
        <v>10</v>
      </c>
      <c r="M2615" s="8">
        <v>2</v>
      </c>
      <c r="N2615" s="5">
        <v>93.88</v>
      </c>
      <c r="O2615" s="6">
        <v>0.1</v>
      </c>
      <c r="P2615" s="5">
        <v>45.89</v>
      </c>
      <c r="Q2615" s="5">
        <f t="shared" si="160"/>
        <v>168.98400000000001</v>
      </c>
      <c r="R2615" s="5">
        <f t="shared" si="161"/>
        <v>91.78</v>
      </c>
      <c r="S2615" s="5">
        <f t="shared" si="162"/>
        <v>77.204000000000008</v>
      </c>
      <c r="T2615" s="7">
        <f t="shared" si="163"/>
        <v>0.45687165648818823</v>
      </c>
    </row>
    <row r="2616" spans="1:20" ht="15.6">
      <c r="A2616" s="2">
        <v>2738</v>
      </c>
      <c r="B2616" s="3">
        <v>46374</v>
      </c>
      <c r="C2616" s="17">
        <f>YEAR(SalesDataTable[[#This Row],[Order Date]])</f>
        <v>2026</v>
      </c>
      <c r="D2616" s="19" t="str">
        <f>"Q"&amp;ROUNDUP(MONTH(SalesDataTable[[#This Row],[Order Date]])/3,0)</f>
        <v>Q4</v>
      </c>
      <c r="E2616" s="17">
        <f>MONTH(SalesDataTable[[#This Row],[Order Date]])</f>
        <v>12</v>
      </c>
      <c r="F2616" s="19" t="str">
        <f>TEXT(SalesDataTable[[#This Row],[Order Date]],"MMM")</f>
        <v>Dec</v>
      </c>
      <c r="G2616" s="4" t="s">
        <v>6</v>
      </c>
      <c r="H2616" s="4" t="s">
        <v>41</v>
      </c>
      <c r="I2616" s="4" t="s">
        <v>2</v>
      </c>
      <c r="J2616" s="4" t="s">
        <v>13</v>
      </c>
      <c r="K2616" s="4" t="s">
        <v>9</v>
      </c>
      <c r="L2616" s="4" t="s">
        <v>17</v>
      </c>
      <c r="M2616" s="8">
        <v>3</v>
      </c>
      <c r="N2616" s="5">
        <v>145.43</v>
      </c>
      <c r="O2616" s="6">
        <v>0.05</v>
      </c>
      <c r="P2616" s="5">
        <v>81.72</v>
      </c>
      <c r="Q2616" s="5">
        <f t="shared" si="160"/>
        <v>414.47550000000001</v>
      </c>
      <c r="R2616" s="5">
        <f t="shared" si="161"/>
        <v>245.16</v>
      </c>
      <c r="S2616" s="5">
        <f t="shared" si="162"/>
        <v>169.31550000000001</v>
      </c>
      <c r="T2616" s="7">
        <f t="shared" si="163"/>
        <v>0.40850544845232106</v>
      </c>
    </row>
    <row r="2617" spans="1:20" ht="15.6">
      <c r="A2617" s="2">
        <v>4400</v>
      </c>
      <c r="B2617" s="3">
        <v>46374</v>
      </c>
      <c r="C2617" s="17">
        <f>YEAR(SalesDataTable[[#This Row],[Order Date]])</f>
        <v>2026</v>
      </c>
      <c r="D2617" s="19" t="str">
        <f>"Q"&amp;ROUNDUP(MONTH(SalesDataTable[[#This Row],[Order Date]])/3,0)</f>
        <v>Q4</v>
      </c>
      <c r="E2617" s="17">
        <f>MONTH(SalesDataTable[[#This Row],[Order Date]])</f>
        <v>12</v>
      </c>
      <c r="F2617" s="19" t="str">
        <f>TEXT(SalesDataTable[[#This Row],[Order Date]],"MMM")</f>
        <v>Dec</v>
      </c>
      <c r="G2617" s="4" t="s">
        <v>20</v>
      </c>
      <c r="H2617" s="4" t="s">
        <v>21</v>
      </c>
      <c r="I2617" s="4" t="s">
        <v>2</v>
      </c>
      <c r="J2617" s="4" t="s">
        <v>3</v>
      </c>
      <c r="K2617" s="4" t="s">
        <v>14</v>
      </c>
      <c r="L2617" s="4" t="s">
        <v>15</v>
      </c>
      <c r="M2617" s="8">
        <v>2</v>
      </c>
      <c r="N2617" s="5">
        <v>36.89</v>
      </c>
      <c r="O2617" s="6">
        <v>0.1</v>
      </c>
      <c r="P2617" s="5">
        <v>13.74</v>
      </c>
      <c r="Q2617" s="5">
        <f t="shared" si="160"/>
        <v>66.402000000000001</v>
      </c>
      <c r="R2617" s="5">
        <f t="shared" si="161"/>
        <v>27.48</v>
      </c>
      <c r="S2617" s="5">
        <f t="shared" si="162"/>
        <v>38.921999999999997</v>
      </c>
      <c r="T2617" s="7">
        <f t="shared" si="163"/>
        <v>0.58615704346254627</v>
      </c>
    </row>
    <row r="2618" spans="1:20" ht="15.6">
      <c r="A2618" s="2">
        <v>3122</v>
      </c>
      <c r="B2618" s="3">
        <v>46375</v>
      </c>
      <c r="C2618" s="17">
        <f>YEAR(SalesDataTable[[#This Row],[Order Date]])</f>
        <v>2026</v>
      </c>
      <c r="D2618" s="19" t="str">
        <f>"Q"&amp;ROUNDUP(MONTH(SalesDataTable[[#This Row],[Order Date]])/3,0)</f>
        <v>Q4</v>
      </c>
      <c r="E2618" s="17">
        <f>MONTH(SalesDataTable[[#This Row],[Order Date]])</f>
        <v>12</v>
      </c>
      <c r="F2618" s="19" t="str">
        <f>TEXT(SalesDataTable[[#This Row],[Order Date]],"MMM")</f>
        <v>Dec</v>
      </c>
      <c r="G2618" s="4" t="s">
        <v>0</v>
      </c>
      <c r="H2618" s="4" t="s">
        <v>1</v>
      </c>
      <c r="I2618" s="4" t="s">
        <v>28</v>
      </c>
      <c r="J2618" s="4" t="s">
        <v>3</v>
      </c>
      <c r="K2618" s="4" t="s">
        <v>9</v>
      </c>
      <c r="L2618" s="4" t="s">
        <v>17</v>
      </c>
      <c r="M2618" s="8">
        <v>1</v>
      </c>
      <c r="N2618" s="5">
        <v>145.44</v>
      </c>
      <c r="O2618" s="6">
        <v>0.1</v>
      </c>
      <c r="P2618" s="5">
        <v>80.42</v>
      </c>
      <c r="Q2618" s="5">
        <f t="shared" si="160"/>
        <v>130.89600000000002</v>
      </c>
      <c r="R2618" s="5">
        <f t="shared" si="161"/>
        <v>80.42</v>
      </c>
      <c r="S2618" s="5">
        <f t="shared" si="162"/>
        <v>50.476000000000013</v>
      </c>
      <c r="T2618" s="7">
        <f t="shared" si="163"/>
        <v>0.38561911746730232</v>
      </c>
    </row>
    <row r="2619" spans="1:20" ht="15.6">
      <c r="A2619" s="2">
        <v>4572</v>
      </c>
      <c r="B2619" s="3">
        <v>46375</v>
      </c>
      <c r="C2619" s="17">
        <f>YEAR(SalesDataTable[[#This Row],[Order Date]])</f>
        <v>2026</v>
      </c>
      <c r="D2619" s="19" t="str">
        <f>"Q"&amp;ROUNDUP(MONTH(SalesDataTable[[#This Row],[Order Date]])/3,0)</f>
        <v>Q4</v>
      </c>
      <c r="E2619" s="17">
        <f>MONTH(SalesDataTable[[#This Row],[Order Date]])</f>
        <v>12</v>
      </c>
      <c r="F2619" s="19" t="str">
        <f>TEXT(SalesDataTable[[#This Row],[Order Date]],"MMM")</f>
        <v>Dec</v>
      </c>
      <c r="G2619" s="4" t="s">
        <v>0</v>
      </c>
      <c r="H2619" s="4" t="s">
        <v>50</v>
      </c>
      <c r="I2619" s="4" t="s">
        <v>2</v>
      </c>
      <c r="J2619" s="4" t="s">
        <v>13</v>
      </c>
      <c r="K2619" s="4" t="s">
        <v>34</v>
      </c>
      <c r="L2619" s="4" t="s">
        <v>45</v>
      </c>
      <c r="M2619" s="8">
        <v>2</v>
      </c>
      <c r="N2619" s="5">
        <v>51.56</v>
      </c>
      <c r="O2619" s="6">
        <v>0</v>
      </c>
      <c r="P2619" s="5">
        <v>21.9</v>
      </c>
      <c r="Q2619" s="5">
        <f t="shared" si="160"/>
        <v>103.12</v>
      </c>
      <c r="R2619" s="5">
        <f t="shared" si="161"/>
        <v>43.8</v>
      </c>
      <c r="S2619" s="5">
        <f t="shared" si="162"/>
        <v>59.320000000000007</v>
      </c>
      <c r="T2619" s="7">
        <f t="shared" si="163"/>
        <v>0.57525213343677273</v>
      </c>
    </row>
    <row r="2620" spans="1:20" ht="15.6">
      <c r="A2620" s="2">
        <v>4783</v>
      </c>
      <c r="B2620" s="3">
        <v>46375</v>
      </c>
      <c r="C2620" s="17">
        <f>YEAR(SalesDataTable[[#This Row],[Order Date]])</f>
        <v>2026</v>
      </c>
      <c r="D2620" s="19" t="str">
        <f>"Q"&amp;ROUNDUP(MONTH(SalesDataTable[[#This Row],[Order Date]])/3,0)</f>
        <v>Q4</v>
      </c>
      <c r="E2620" s="17">
        <f>MONTH(SalesDataTable[[#This Row],[Order Date]])</f>
        <v>12</v>
      </c>
      <c r="F2620" s="19" t="str">
        <f>TEXT(SalesDataTable[[#This Row],[Order Date]],"MMM")</f>
        <v>Dec</v>
      </c>
      <c r="G2620" s="4" t="s">
        <v>20</v>
      </c>
      <c r="H2620" s="4" t="s">
        <v>31</v>
      </c>
      <c r="I2620" s="4" t="s">
        <v>2</v>
      </c>
      <c r="J2620" s="4" t="s">
        <v>13</v>
      </c>
      <c r="K2620" s="4" t="s">
        <v>23</v>
      </c>
      <c r="L2620" s="4" t="s">
        <v>51</v>
      </c>
      <c r="M2620" s="8">
        <v>2</v>
      </c>
      <c r="N2620" s="5">
        <v>122</v>
      </c>
      <c r="O2620" s="6">
        <v>0.15</v>
      </c>
      <c r="P2620" s="5">
        <v>60.01</v>
      </c>
      <c r="Q2620" s="5">
        <f t="shared" si="160"/>
        <v>207.4</v>
      </c>
      <c r="R2620" s="5">
        <f t="shared" si="161"/>
        <v>120.02</v>
      </c>
      <c r="S2620" s="5">
        <f t="shared" si="162"/>
        <v>87.38000000000001</v>
      </c>
      <c r="T2620" s="7">
        <f t="shared" si="163"/>
        <v>0.4213114754098361</v>
      </c>
    </row>
    <row r="2621" spans="1:20" ht="15.6">
      <c r="A2621" s="2">
        <v>5055</v>
      </c>
      <c r="B2621" s="3">
        <v>46375</v>
      </c>
      <c r="C2621" s="17">
        <f>YEAR(SalesDataTable[[#This Row],[Order Date]])</f>
        <v>2026</v>
      </c>
      <c r="D2621" s="19" t="str">
        <f>"Q"&amp;ROUNDUP(MONTH(SalesDataTable[[#This Row],[Order Date]])/3,0)</f>
        <v>Q4</v>
      </c>
      <c r="E2621" s="17">
        <f>MONTH(SalesDataTable[[#This Row],[Order Date]])</f>
        <v>12</v>
      </c>
      <c r="F2621" s="19" t="str">
        <f>TEXT(SalesDataTable[[#This Row],[Order Date]],"MMM")</f>
        <v>Dec</v>
      </c>
      <c r="G2621" s="4" t="s">
        <v>11</v>
      </c>
      <c r="H2621" s="4" t="s">
        <v>18</v>
      </c>
      <c r="I2621" s="4" t="s">
        <v>28</v>
      </c>
      <c r="J2621" s="4" t="s">
        <v>13</v>
      </c>
      <c r="K2621" s="4" t="s">
        <v>9</v>
      </c>
      <c r="L2621" s="4" t="s">
        <v>46</v>
      </c>
      <c r="M2621" s="8">
        <v>1</v>
      </c>
      <c r="N2621" s="5">
        <v>71.89</v>
      </c>
      <c r="O2621" s="6">
        <v>0.15</v>
      </c>
      <c r="P2621" s="5">
        <v>32.409999999999997</v>
      </c>
      <c r="Q2621" s="5">
        <f t="shared" si="160"/>
        <v>61.106499999999997</v>
      </c>
      <c r="R2621" s="5">
        <f t="shared" si="161"/>
        <v>32.409999999999997</v>
      </c>
      <c r="S2621" s="5">
        <f t="shared" si="162"/>
        <v>28.6965</v>
      </c>
      <c r="T2621" s="7">
        <f t="shared" si="163"/>
        <v>0.46961452545964832</v>
      </c>
    </row>
    <row r="2622" spans="1:20" ht="15.6">
      <c r="A2622" s="2">
        <v>5100</v>
      </c>
      <c r="B2622" s="3">
        <v>46375</v>
      </c>
      <c r="C2622" s="17">
        <f>YEAR(SalesDataTable[[#This Row],[Order Date]])</f>
        <v>2026</v>
      </c>
      <c r="D2622" s="19" t="str">
        <f>"Q"&amp;ROUNDUP(MONTH(SalesDataTable[[#This Row],[Order Date]])/3,0)</f>
        <v>Q4</v>
      </c>
      <c r="E2622" s="17">
        <f>MONTH(SalesDataTable[[#This Row],[Order Date]])</f>
        <v>12</v>
      </c>
      <c r="F2622" s="19" t="str">
        <f>TEXT(SalesDataTable[[#This Row],[Order Date]],"MMM")</f>
        <v>Dec</v>
      </c>
      <c r="G2622" s="4" t="s">
        <v>11</v>
      </c>
      <c r="H2622" s="4" t="s">
        <v>25</v>
      </c>
      <c r="I2622" s="4" t="s">
        <v>2</v>
      </c>
      <c r="J2622" s="4" t="s">
        <v>3</v>
      </c>
      <c r="K2622" s="4" t="s">
        <v>9</v>
      </c>
      <c r="L2622" s="4" t="s">
        <v>46</v>
      </c>
      <c r="M2622" s="8">
        <v>2</v>
      </c>
      <c r="N2622" s="5">
        <v>70.59</v>
      </c>
      <c r="O2622" s="6">
        <v>0.15</v>
      </c>
      <c r="P2622" s="5">
        <v>31.56</v>
      </c>
      <c r="Q2622" s="5">
        <f t="shared" si="160"/>
        <v>120.003</v>
      </c>
      <c r="R2622" s="5">
        <f t="shared" si="161"/>
        <v>63.12</v>
      </c>
      <c r="S2622" s="5">
        <f t="shared" si="162"/>
        <v>56.883000000000003</v>
      </c>
      <c r="T2622" s="7">
        <f t="shared" si="163"/>
        <v>0.47401314967125824</v>
      </c>
    </row>
    <row r="2623" spans="1:20" ht="15.6">
      <c r="A2623" s="2">
        <v>488</v>
      </c>
      <c r="B2623" s="3">
        <v>46376</v>
      </c>
      <c r="C2623" s="17">
        <f>YEAR(SalesDataTable[[#This Row],[Order Date]])</f>
        <v>2026</v>
      </c>
      <c r="D2623" s="19" t="str">
        <f>"Q"&amp;ROUNDUP(MONTH(SalesDataTable[[#This Row],[Order Date]])/3,0)</f>
        <v>Q4</v>
      </c>
      <c r="E2623" s="17">
        <f>MONTH(SalesDataTable[[#This Row],[Order Date]])</f>
        <v>12</v>
      </c>
      <c r="F2623" s="19" t="str">
        <f>TEXT(SalesDataTable[[#This Row],[Order Date]],"MMM")</f>
        <v>Dec</v>
      </c>
      <c r="G2623" s="4" t="s">
        <v>20</v>
      </c>
      <c r="H2623" s="4" t="s">
        <v>31</v>
      </c>
      <c r="I2623" s="4" t="s">
        <v>2</v>
      </c>
      <c r="J2623" s="4" t="s">
        <v>3</v>
      </c>
      <c r="K2623" s="4" t="s">
        <v>9</v>
      </c>
      <c r="L2623" s="4" t="s">
        <v>17</v>
      </c>
      <c r="M2623" s="8">
        <v>4</v>
      </c>
      <c r="N2623" s="5">
        <v>141.91</v>
      </c>
      <c r="O2623" s="6">
        <v>0.05</v>
      </c>
      <c r="P2623" s="5">
        <v>80.260000000000005</v>
      </c>
      <c r="Q2623" s="5">
        <f t="shared" si="160"/>
        <v>539.25799999999992</v>
      </c>
      <c r="R2623" s="5">
        <f t="shared" si="161"/>
        <v>321.04000000000002</v>
      </c>
      <c r="S2623" s="5">
        <f t="shared" si="162"/>
        <v>218.2179999999999</v>
      </c>
      <c r="T2623" s="7">
        <f t="shared" si="163"/>
        <v>0.40466344495584661</v>
      </c>
    </row>
    <row r="2624" spans="1:20" ht="15.6">
      <c r="A2624" s="2">
        <v>710</v>
      </c>
      <c r="B2624" s="3">
        <v>46376</v>
      </c>
      <c r="C2624" s="17">
        <f>YEAR(SalesDataTable[[#This Row],[Order Date]])</f>
        <v>2026</v>
      </c>
      <c r="D2624" s="19" t="str">
        <f>"Q"&amp;ROUNDUP(MONTH(SalesDataTable[[#This Row],[Order Date]])/3,0)</f>
        <v>Q4</v>
      </c>
      <c r="E2624" s="17">
        <f>MONTH(SalesDataTable[[#This Row],[Order Date]])</f>
        <v>12</v>
      </c>
      <c r="F2624" s="19" t="str">
        <f>TEXT(SalesDataTable[[#This Row],[Order Date]],"MMM")</f>
        <v>Dec</v>
      </c>
      <c r="G2624" s="4" t="s">
        <v>6</v>
      </c>
      <c r="H2624" s="4" t="s">
        <v>27</v>
      </c>
      <c r="I2624" s="4" t="s">
        <v>8</v>
      </c>
      <c r="J2624" s="4" t="s">
        <v>16</v>
      </c>
      <c r="K2624" s="4" t="s">
        <v>9</v>
      </c>
      <c r="L2624" s="4" t="s">
        <v>17</v>
      </c>
      <c r="M2624" s="8">
        <v>3</v>
      </c>
      <c r="N2624" s="5">
        <v>140.4</v>
      </c>
      <c r="O2624" s="6">
        <v>0.2</v>
      </c>
      <c r="P2624" s="5">
        <v>81.760000000000005</v>
      </c>
      <c r="Q2624" s="5">
        <f t="shared" si="160"/>
        <v>336.96000000000004</v>
      </c>
      <c r="R2624" s="5">
        <f t="shared" si="161"/>
        <v>245.28000000000003</v>
      </c>
      <c r="S2624" s="5">
        <f t="shared" si="162"/>
        <v>91.68</v>
      </c>
      <c r="T2624" s="7">
        <f t="shared" si="163"/>
        <v>0.27207977207977208</v>
      </c>
    </row>
    <row r="2625" spans="1:20" ht="15.6">
      <c r="A2625" s="2">
        <v>1009</v>
      </c>
      <c r="B2625" s="3">
        <v>46376</v>
      </c>
      <c r="C2625" s="17">
        <f>YEAR(SalesDataTable[[#This Row],[Order Date]])</f>
        <v>2026</v>
      </c>
      <c r="D2625" s="19" t="str">
        <f>"Q"&amp;ROUNDUP(MONTH(SalesDataTable[[#This Row],[Order Date]])/3,0)</f>
        <v>Q4</v>
      </c>
      <c r="E2625" s="17">
        <f>MONTH(SalesDataTable[[#This Row],[Order Date]])</f>
        <v>12</v>
      </c>
      <c r="F2625" s="19" t="str">
        <f>TEXT(SalesDataTable[[#This Row],[Order Date]],"MMM")</f>
        <v>Dec</v>
      </c>
      <c r="G2625" s="4" t="s">
        <v>20</v>
      </c>
      <c r="H2625" s="4" t="s">
        <v>47</v>
      </c>
      <c r="I2625" s="4" t="s">
        <v>28</v>
      </c>
      <c r="J2625" s="4" t="s">
        <v>3</v>
      </c>
      <c r="K2625" s="4" t="s">
        <v>9</v>
      </c>
      <c r="L2625" s="4" t="s">
        <v>46</v>
      </c>
      <c r="M2625" s="8">
        <v>2</v>
      </c>
      <c r="N2625" s="5">
        <v>72.349999999999994</v>
      </c>
      <c r="O2625" s="6">
        <v>0.15</v>
      </c>
      <c r="P2625" s="5">
        <v>32.44</v>
      </c>
      <c r="Q2625" s="5">
        <f t="shared" si="160"/>
        <v>122.99499999999999</v>
      </c>
      <c r="R2625" s="5">
        <f t="shared" si="161"/>
        <v>64.88</v>
      </c>
      <c r="S2625" s="5">
        <f t="shared" si="162"/>
        <v>58.114999999999995</v>
      </c>
      <c r="T2625" s="7">
        <f t="shared" si="163"/>
        <v>0.47249888206837676</v>
      </c>
    </row>
    <row r="2626" spans="1:20" ht="15.6">
      <c r="A2626" s="2">
        <v>1231</v>
      </c>
      <c r="B2626" s="3">
        <v>46376</v>
      </c>
      <c r="C2626" s="17">
        <f>YEAR(SalesDataTable[[#This Row],[Order Date]])</f>
        <v>2026</v>
      </c>
      <c r="D2626" s="19" t="str">
        <f>"Q"&amp;ROUNDUP(MONTH(SalesDataTable[[#This Row],[Order Date]])/3,0)</f>
        <v>Q4</v>
      </c>
      <c r="E2626" s="17">
        <f>MONTH(SalesDataTable[[#This Row],[Order Date]])</f>
        <v>12</v>
      </c>
      <c r="F2626" s="19" t="str">
        <f>TEXT(SalesDataTable[[#This Row],[Order Date]],"MMM")</f>
        <v>Dec</v>
      </c>
      <c r="G2626" s="4" t="s">
        <v>20</v>
      </c>
      <c r="H2626" s="4" t="s">
        <v>33</v>
      </c>
      <c r="I2626" s="4" t="s">
        <v>2</v>
      </c>
      <c r="J2626" s="4" t="s">
        <v>13</v>
      </c>
      <c r="K2626" s="4" t="s">
        <v>23</v>
      </c>
      <c r="L2626" s="4" t="s">
        <v>51</v>
      </c>
      <c r="M2626" s="8">
        <v>4</v>
      </c>
      <c r="N2626" s="5">
        <v>120.8</v>
      </c>
      <c r="O2626" s="6">
        <v>0.1</v>
      </c>
      <c r="P2626" s="5">
        <v>59.93</v>
      </c>
      <c r="Q2626" s="5">
        <f t="shared" ref="Q2626:Q2689" si="164">M2626*N2626*(1-O2626)</f>
        <v>434.88</v>
      </c>
      <c r="R2626" s="5">
        <f t="shared" ref="R2626:R2689" si="165">M2626*P2626</f>
        <v>239.72</v>
      </c>
      <c r="S2626" s="5">
        <f t="shared" ref="S2626:S2689" si="166">Q2626-R2626</f>
        <v>195.16</v>
      </c>
      <c r="T2626" s="7">
        <f t="shared" ref="T2626:T2689" si="167">IFERROR(S2626/Q2626,0)</f>
        <v>0.44876747608535689</v>
      </c>
    </row>
    <row r="2627" spans="1:20" ht="15.6">
      <c r="A2627" s="2">
        <v>1445</v>
      </c>
      <c r="B2627" s="3">
        <v>46376</v>
      </c>
      <c r="C2627" s="17">
        <f>YEAR(SalesDataTable[[#This Row],[Order Date]])</f>
        <v>2026</v>
      </c>
      <c r="D2627" s="19" t="str">
        <f>"Q"&amp;ROUNDUP(MONTH(SalesDataTable[[#This Row],[Order Date]])/3,0)</f>
        <v>Q4</v>
      </c>
      <c r="E2627" s="17">
        <f>MONTH(SalesDataTable[[#This Row],[Order Date]])</f>
        <v>12</v>
      </c>
      <c r="F2627" s="19" t="str">
        <f>TEXT(SalesDataTable[[#This Row],[Order Date]],"MMM")</f>
        <v>Dec</v>
      </c>
      <c r="G2627" s="4" t="s">
        <v>20</v>
      </c>
      <c r="H2627" s="4" t="s">
        <v>31</v>
      </c>
      <c r="I2627" s="4" t="s">
        <v>2</v>
      </c>
      <c r="J2627" s="4" t="s">
        <v>13</v>
      </c>
      <c r="K2627" s="4" t="s">
        <v>9</v>
      </c>
      <c r="L2627" s="4" t="s">
        <v>46</v>
      </c>
      <c r="M2627" s="8">
        <v>1</v>
      </c>
      <c r="N2627" s="5">
        <v>71.23</v>
      </c>
      <c r="O2627" s="6">
        <v>0</v>
      </c>
      <c r="P2627" s="5">
        <v>31.63</v>
      </c>
      <c r="Q2627" s="5">
        <f t="shared" si="164"/>
        <v>71.23</v>
      </c>
      <c r="R2627" s="5">
        <f t="shared" si="165"/>
        <v>31.63</v>
      </c>
      <c r="S2627" s="5">
        <f t="shared" si="166"/>
        <v>39.600000000000009</v>
      </c>
      <c r="T2627" s="7">
        <f t="shared" si="167"/>
        <v>0.55594552856942303</v>
      </c>
    </row>
    <row r="2628" spans="1:20" ht="15.6">
      <c r="A2628" s="2">
        <v>2842</v>
      </c>
      <c r="B2628" s="3">
        <v>46376</v>
      </c>
      <c r="C2628" s="17">
        <f>YEAR(SalesDataTable[[#This Row],[Order Date]])</f>
        <v>2026</v>
      </c>
      <c r="D2628" s="19" t="str">
        <f>"Q"&amp;ROUNDUP(MONTH(SalesDataTable[[#This Row],[Order Date]])/3,0)</f>
        <v>Q4</v>
      </c>
      <c r="E2628" s="17">
        <f>MONTH(SalesDataTable[[#This Row],[Order Date]])</f>
        <v>12</v>
      </c>
      <c r="F2628" s="19" t="str">
        <f>TEXT(SalesDataTable[[#This Row],[Order Date]],"MMM")</f>
        <v>Dec</v>
      </c>
      <c r="G2628" s="4" t="s">
        <v>11</v>
      </c>
      <c r="H2628" s="4" t="s">
        <v>39</v>
      </c>
      <c r="I2628" s="4" t="s">
        <v>8</v>
      </c>
      <c r="J2628" s="4" t="s">
        <v>16</v>
      </c>
      <c r="K2628" s="4" t="s">
        <v>4</v>
      </c>
      <c r="L2628" s="4" t="s">
        <v>22</v>
      </c>
      <c r="M2628" s="8">
        <v>5</v>
      </c>
      <c r="N2628" s="5">
        <v>51.02</v>
      </c>
      <c r="O2628" s="6">
        <v>0.05</v>
      </c>
      <c r="P2628" s="5">
        <v>22.56</v>
      </c>
      <c r="Q2628" s="5">
        <f t="shared" si="164"/>
        <v>242.345</v>
      </c>
      <c r="R2628" s="5">
        <f t="shared" si="165"/>
        <v>112.8</v>
      </c>
      <c r="S2628" s="5">
        <f t="shared" si="166"/>
        <v>129.54500000000002</v>
      </c>
      <c r="T2628" s="7">
        <f t="shared" si="167"/>
        <v>0.5345478553302111</v>
      </c>
    </row>
    <row r="2629" spans="1:20" ht="15.6">
      <c r="A2629" s="2">
        <v>3783</v>
      </c>
      <c r="B2629" s="3">
        <v>46376</v>
      </c>
      <c r="C2629" s="17">
        <f>YEAR(SalesDataTable[[#This Row],[Order Date]])</f>
        <v>2026</v>
      </c>
      <c r="D2629" s="19" t="str">
        <f>"Q"&amp;ROUNDUP(MONTH(SalesDataTable[[#This Row],[Order Date]])/3,0)</f>
        <v>Q4</v>
      </c>
      <c r="E2629" s="17">
        <f>MONTH(SalesDataTable[[#This Row],[Order Date]])</f>
        <v>12</v>
      </c>
      <c r="F2629" s="19" t="str">
        <f>TEXT(SalesDataTable[[#This Row],[Order Date]],"MMM")</f>
        <v>Dec</v>
      </c>
      <c r="G2629" s="4" t="s">
        <v>11</v>
      </c>
      <c r="H2629" s="4" t="s">
        <v>12</v>
      </c>
      <c r="I2629" s="4" t="s">
        <v>28</v>
      </c>
      <c r="J2629" s="4" t="s">
        <v>13</v>
      </c>
      <c r="K2629" s="4" t="s">
        <v>14</v>
      </c>
      <c r="L2629" s="4" t="s">
        <v>44</v>
      </c>
      <c r="M2629" s="8">
        <v>1</v>
      </c>
      <c r="N2629" s="5">
        <v>130.52000000000001</v>
      </c>
      <c r="O2629" s="6">
        <v>0.1</v>
      </c>
      <c r="P2629" s="5">
        <v>66.09</v>
      </c>
      <c r="Q2629" s="5">
        <f t="shared" si="164"/>
        <v>117.46800000000002</v>
      </c>
      <c r="R2629" s="5">
        <f t="shared" si="165"/>
        <v>66.09</v>
      </c>
      <c r="S2629" s="5">
        <f t="shared" si="166"/>
        <v>51.378000000000014</v>
      </c>
      <c r="T2629" s="7">
        <f t="shared" si="167"/>
        <v>0.43737869036673821</v>
      </c>
    </row>
    <row r="2630" spans="1:20" ht="15.6">
      <c r="A2630" s="2">
        <v>4484</v>
      </c>
      <c r="B2630" s="3">
        <v>46376</v>
      </c>
      <c r="C2630" s="17">
        <f>YEAR(SalesDataTable[[#This Row],[Order Date]])</f>
        <v>2026</v>
      </c>
      <c r="D2630" s="19" t="str">
        <f>"Q"&amp;ROUNDUP(MONTH(SalesDataTable[[#This Row],[Order Date]])/3,0)</f>
        <v>Q4</v>
      </c>
      <c r="E2630" s="17">
        <f>MONTH(SalesDataTable[[#This Row],[Order Date]])</f>
        <v>12</v>
      </c>
      <c r="F2630" s="19" t="str">
        <f>TEXT(SalesDataTable[[#This Row],[Order Date]],"MMM")</f>
        <v>Dec</v>
      </c>
      <c r="G2630" s="4" t="s">
        <v>6</v>
      </c>
      <c r="H2630" s="4" t="s">
        <v>49</v>
      </c>
      <c r="I2630" s="4" t="s">
        <v>2</v>
      </c>
      <c r="J2630" s="4" t="s">
        <v>3</v>
      </c>
      <c r="K2630" s="4" t="s">
        <v>4</v>
      </c>
      <c r="L2630" s="4" t="s">
        <v>5</v>
      </c>
      <c r="M2630" s="8">
        <v>2</v>
      </c>
      <c r="N2630" s="5">
        <v>79.87</v>
      </c>
      <c r="O2630" s="6">
        <v>0.15</v>
      </c>
      <c r="P2630" s="5">
        <v>41.9</v>
      </c>
      <c r="Q2630" s="5">
        <f t="shared" si="164"/>
        <v>135.779</v>
      </c>
      <c r="R2630" s="5">
        <f t="shared" si="165"/>
        <v>83.8</v>
      </c>
      <c r="S2630" s="5">
        <f t="shared" si="166"/>
        <v>51.978999999999999</v>
      </c>
      <c r="T2630" s="7">
        <f t="shared" si="167"/>
        <v>0.38282061290773978</v>
      </c>
    </row>
    <row r="2631" spans="1:20" ht="15.6">
      <c r="A2631" s="2">
        <v>4597</v>
      </c>
      <c r="B2631" s="3">
        <v>46376</v>
      </c>
      <c r="C2631" s="17">
        <f>YEAR(SalesDataTable[[#This Row],[Order Date]])</f>
        <v>2026</v>
      </c>
      <c r="D2631" s="19" t="str">
        <f>"Q"&amp;ROUNDUP(MONTH(SalesDataTable[[#This Row],[Order Date]])/3,0)</f>
        <v>Q4</v>
      </c>
      <c r="E2631" s="17">
        <f>MONTH(SalesDataTable[[#This Row],[Order Date]])</f>
        <v>12</v>
      </c>
      <c r="F2631" s="19" t="str">
        <f>TEXT(SalesDataTable[[#This Row],[Order Date]],"MMM")</f>
        <v>Dec</v>
      </c>
      <c r="G2631" s="4" t="s">
        <v>20</v>
      </c>
      <c r="H2631" s="4" t="s">
        <v>47</v>
      </c>
      <c r="I2631" s="4" t="s">
        <v>2</v>
      </c>
      <c r="J2631" s="4" t="s">
        <v>3</v>
      </c>
      <c r="K2631" s="4" t="s">
        <v>9</v>
      </c>
      <c r="L2631" s="4" t="s">
        <v>46</v>
      </c>
      <c r="M2631" s="8">
        <v>3</v>
      </c>
      <c r="N2631" s="5">
        <v>71.3</v>
      </c>
      <c r="O2631" s="6">
        <v>0.1</v>
      </c>
      <c r="P2631" s="5">
        <v>32.93</v>
      </c>
      <c r="Q2631" s="5">
        <f t="shared" si="164"/>
        <v>192.51</v>
      </c>
      <c r="R2631" s="5">
        <f t="shared" si="165"/>
        <v>98.789999999999992</v>
      </c>
      <c r="S2631" s="5">
        <f t="shared" si="166"/>
        <v>93.72</v>
      </c>
      <c r="T2631" s="7">
        <f t="shared" si="167"/>
        <v>0.48683185289075892</v>
      </c>
    </row>
    <row r="2632" spans="1:20" ht="15.6">
      <c r="A2632" s="2">
        <v>4917</v>
      </c>
      <c r="B2632" s="3">
        <v>46376</v>
      </c>
      <c r="C2632" s="17">
        <f>YEAR(SalesDataTable[[#This Row],[Order Date]])</f>
        <v>2026</v>
      </c>
      <c r="D2632" s="19" t="str">
        <f>"Q"&amp;ROUNDUP(MONTH(SalesDataTable[[#This Row],[Order Date]])/3,0)</f>
        <v>Q4</v>
      </c>
      <c r="E2632" s="17">
        <f>MONTH(SalesDataTable[[#This Row],[Order Date]])</f>
        <v>12</v>
      </c>
      <c r="F2632" s="19" t="str">
        <f>TEXT(SalesDataTable[[#This Row],[Order Date]],"MMM")</f>
        <v>Dec</v>
      </c>
      <c r="G2632" s="4" t="s">
        <v>0</v>
      </c>
      <c r="H2632" s="4" t="s">
        <v>36</v>
      </c>
      <c r="I2632" s="4" t="s">
        <v>2</v>
      </c>
      <c r="J2632" s="4" t="s">
        <v>3</v>
      </c>
      <c r="K2632" s="4" t="s">
        <v>23</v>
      </c>
      <c r="L2632" s="4" t="s">
        <v>51</v>
      </c>
      <c r="M2632" s="8">
        <v>2</v>
      </c>
      <c r="N2632" s="5">
        <v>122.95</v>
      </c>
      <c r="O2632" s="6">
        <v>0.1</v>
      </c>
      <c r="P2632" s="5">
        <v>59.79</v>
      </c>
      <c r="Q2632" s="5">
        <f t="shared" si="164"/>
        <v>221.31</v>
      </c>
      <c r="R2632" s="5">
        <f t="shared" si="165"/>
        <v>119.58</v>
      </c>
      <c r="S2632" s="5">
        <f t="shared" si="166"/>
        <v>101.73</v>
      </c>
      <c r="T2632" s="7">
        <f t="shared" si="167"/>
        <v>0.45967195336857802</v>
      </c>
    </row>
    <row r="2633" spans="1:20" ht="15.6">
      <c r="A2633" s="2">
        <v>629</v>
      </c>
      <c r="B2633" s="3">
        <v>46377</v>
      </c>
      <c r="C2633" s="17">
        <f>YEAR(SalesDataTable[[#This Row],[Order Date]])</f>
        <v>2026</v>
      </c>
      <c r="D2633" s="19" t="str">
        <f>"Q"&amp;ROUNDUP(MONTH(SalesDataTable[[#This Row],[Order Date]])/3,0)</f>
        <v>Q4</v>
      </c>
      <c r="E2633" s="17">
        <f>MONTH(SalesDataTable[[#This Row],[Order Date]])</f>
        <v>12</v>
      </c>
      <c r="F2633" s="19" t="str">
        <f>TEXT(SalesDataTable[[#This Row],[Order Date]],"MMM")</f>
        <v>Dec</v>
      </c>
      <c r="G2633" s="4" t="s">
        <v>20</v>
      </c>
      <c r="H2633" s="4" t="s">
        <v>47</v>
      </c>
      <c r="I2633" s="4" t="s">
        <v>2</v>
      </c>
      <c r="J2633" s="4" t="s">
        <v>16</v>
      </c>
      <c r="K2633" s="4" t="s">
        <v>34</v>
      </c>
      <c r="L2633" s="4" t="s">
        <v>45</v>
      </c>
      <c r="M2633" s="8">
        <v>2</v>
      </c>
      <c r="N2633" s="5">
        <v>50.04</v>
      </c>
      <c r="O2633" s="6">
        <v>0.05</v>
      </c>
      <c r="P2633" s="5">
        <v>22.43</v>
      </c>
      <c r="Q2633" s="5">
        <f t="shared" si="164"/>
        <v>95.075999999999993</v>
      </c>
      <c r="R2633" s="5">
        <f t="shared" si="165"/>
        <v>44.86</v>
      </c>
      <c r="S2633" s="5">
        <f t="shared" si="166"/>
        <v>50.215999999999994</v>
      </c>
      <c r="T2633" s="7">
        <f t="shared" si="167"/>
        <v>0.52816694013210486</v>
      </c>
    </row>
    <row r="2634" spans="1:20" ht="15.6">
      <c r="A2634" s="2">
        <v>1373</v>
      </c>
      <c r="B2634" s="3">
        <v>46377</v>
      </c>
      <c r="C2634" s="17">
        <f>YEAR(SalesDataTable[[#This Row],[Order Date]])</f>
        <v>2026</v>
      </c>
      <c r="D2634" s="19" t="str">
        <f>"Q"&amp;ROUNDUP(MONTH(SalesDataTable[[#This Row],[Order Date]])/3,0)</f>
        <v>Q4</v>
      </c>
      <c r="E2634" s="17">
        <f>MONTH(SalesDataTable[[#This Row],[Order Date]])</f>
        <v>12</v>
      </c>
      <c r="F2634" s="19" t="str">
        <f>TEXT(SalesDataTable[[#This Row],[Order Date]],"MMM")</f>
        <v>Dec</v>
      </c>
      <c r="G2634" s="4" t="s">
        <v>6</v>
      </c>
      <c r="H2634" s="4" t="s">
        <v>7</v>
      </c>
      <c r="I2634" s="4" t="s">
        <v>28</v>
      </c>
      <c r="J2634" s="4" t="s">
        <v>3</v>
      </c>
      <c r="K2634" s="4" t="s">
        <v>23</v>
      </c>
      <c r="L2634" s="4" t="s">
        <v>40</v>
      </c>
      <c r="M2634" s="8">
        <v>1</v>
      </c>
      <c r="N2634" s="5">
        <v>80.92</v>
      </c>
      <c r="O2634" s="6">
        <v>0.05</v>
      </c>
      <c r="P2634" s="5">
        <v>40.14</v>
      </c>
      <c r="Q2634" s="5">
        <f t="shared" si="164"/>
        <v>76.873999999999995</v>
      </c>
      <c r="R2634" s="5">
        <f t="shared" si="165"/>
        <v>40.14</v>
      </c>
      <c r="S2634" s="5">
        <f t="shared" si="166"/>
        <v>36.733999999999995</v>
      </c>
      <c r="T2634" s="7">
        <f t="shared" si="167"/>
        <v>0.47784686630069978</v>
      </c>
    </row>
    <row r="2635" spans="1:20" ht="15.6">
      <c r="A2635" s="2">
        <v>1668</v>
      </c>
      <c r="B2635" s="3">
        <v>46377</v>
      </c>
      <c r="C2635" s="17">
        <f>YEAR(SalesDataTable[[#This Row],[Order Date]])</f>
        <v>2026</v>
      </c>
      <c r="D2635" s="19" t="str">
        <f>"Q"&amp;ROUNDUP(MONTH(SalesDataTable[[#This Row],[Order Date]])/3,0)</f>
        <v>Q4</v>
      </c>
      <c r="E2635" s="17">
        <f>MONTH(SalesDataTable[[#This Row],[Order Date]])</f>
        <v>12</v>
      </c>
      <c r="F2635" s="19" t="str">
        <f>TEXT(SalesDataTable[[#This Row],[Order Date]],"MMM")</f>
        <v>Dec</v>
      </c>
      <c r="G2635" s="4" t="s">
        <v>11</v>
      </c>
      <c r="H2635" s="4" t="s">
        <v>25</v>
      </c>
      <c r="I2635" s="4" t="s">
        <v>2</v>
      </c>
      <c r="J2635" s="4" t="s">
        <v>16</v>
      </c>
      <c r="K2635" s="4" t="s">
        <v>4</v>
      </c>
      <c r="L2635" s="4" t="s">
        <v>22</v>
      </c>
      <c r="M2635" s="8">
        <v>6</v>
      </c>
      <c r="N2635" s="5">
        <v>50.35</v>
      </c>
      <c r="O2635" s="6">
        <v>0.15</v>
      </c>
      <c r="P2635" s="5">
        <v>22.91</v>
      </c>
      <c r="Q2635" s="5">
        <f t="shared" si="164"/>
        <v>256.78500000000003</v>
      </c>
      <c r="R2635" s="5">
        <f t="shared" si="165"/>
        <v>137.46</v>
      </c>
      <c r="S2635" s="5">
        <f t="shared" si="166"/>
        <v>119.32500000000002</v>
      </c>
      <c r="T2635" s="7">
        <f t="shared" si="167"/>
        <v>0.46468835796483443</v>
      </c>
    </row>
    <row r="2636" spans="1:20" ht="15.6">
      <c r="A2636" s="2">
        <v>2646</v>
      </c>
      <c r="B2636" s="3">
        <v>46377</v>
      </c>
      <c r="C2636" s="17">
        <f>YEAR(SalesDataTable[[#This Row],[Order Date]])</f>
        <v>2026</v>
      </c>
      <c r="D2636" s="19" t="str">
        <f>"Q"&amp;ROUNDUP(MONTH(SalesDataTable[[#This Row],[Order Date]])/3,0)</f>
        <v>Q4</v>
      </c>
      <c r="E2636" s="17">
        <f>MONTH(SalesDataTable[[#This Row],[Order Date]])</f>
        <v>12</v>
      </c>
      <c r="F2636" s="19" t="str">
        <f>TEXT(SalesDataTable[[#This Row],[Order Date]],"MMM")</f>
        <v>Dec</v>
      </c>
      <c r="G2636" s="4" t="s">
        <v>6</v>
      </c>
      <c r="H2636" s="4" t="s">
        <v>7</v>
      </c>
      <c r="I2636" s="4" t="s">
        <v>2</v>
      </c>
      <c r="J2636" s="4" t="s">
        <v>3</v>
      </c>
      <c r="K2636" s="4" t="s">
        <v>34</v>
      </c>
      <c r="L2636" s="4" t="s">
        <v>42</v>
      </c>
      <c r="M2636" s="8">
        <v>1</v>
      </c>
      <c r="N2636" s="5">
        <v>35.799999999999997</v>
      </c>
      <c r="O2636" s="6">
        <v>0.05</v>
      </c>
      <c r="P2636" s="5">
        <v>14.12</v>
      </c>
      <c r="Q2636" s="5">
        <f t="shared" si="164"/>
        <v>34.01</v>
      </c>
      <c r="R2636" s="5">
        <f t="shared" si="165"/>
        <v>14.12</v>
      </c>
      <c r="S2636" s="5">
        <f t="shared" si="166"/>
        <v>19.89</v>
      </c>
      <c r="T2636" s="7">
        <f t="shared" si="167"/>
        <v>0.58482799176712741</v>
      </c>
    </row>
    <row r="2637" spans="1:20" ht="15.6">
      <c r="A2637" s="2">
        <v>3044</v>
      </c>
      <c r="B2637" s="3">
        <v>46377</v>
      </c>
      <c r="C2637" s="17">
        <f>YEAR(SalesDataTable[[#This Row],[Order Date]])</f>
        <v>2026</v>
      </c>
      <c r="D2637" s="19" t="str">
        <f>"Q"&amp;ROUNDUP(MONTH(SalesDataTable[[#This Row],[Order Date]])/3,0)</f>
        <v>Q4</v>
      </c>
      <c r="E2637" s="17">
        <f>MONTH(SalesDataTable[[#This Row],[Order Date]])</f>
        <v>12</v>
      </c>
      <c r="F2637" s="19" t="str">
        <f>TEXT(SalesDataTable[[#This Row],[Order Date]],"MMM")</f>
        <v>Dec</v>
      </c>
      <c r="G2637" s="4" t="s">
        <v>6</v>
      </c>
      <c r="H2637" s="4" t="s">
        <v>27</v>
      </c>
      <c r="I2637" s="4" t="s">
        <v>8</v>
      </c>
      <c r="J2637" s="4" t="s">
        <v>16</v>
      </c>
      <c r="K2637" s="4" t="s">
        <v>4</v>
      </c>
      <c r="L2637" s="4" t="s">
        <v>26</v>
      </c>
      <c r="M2637" s="8">
        <v>4</v>
      </c>
      <c r="N2637" s="5">
        <v>40.64</v>
      </c>
      <c r="O2637" s="6">
        <v>0.1</v>
      </c>
      <c r="P2637" s="5">
        <v>16.260000000000002</v>
      </c>
      <c r="Q2637" s="5">
        <f t="shared" si="164"/>
        <v>146.304</v>
      </c>
      <c r="R2637" s="5">
        <f t="shared" si="165"/>
        <v>65.040000000000006</v>
      </c>
      <c r="S2637" s="5">
        <f t="shared" si="166"/>
        <v>81.263999999999996</v>
      </c>
      <c r="T2637" s="7">
        <f t="shared" si="167"/>
        <v>0.55544619422572172</v>
      </c>
    </row>
    <row r="2638" spans="1:20" ht="15.6">
      <c r="A2638" s="2">
        <v>3065</v>
      </c>
      <c r="B2638" s="3">
        <v>46377</v>
      </c>
      <c r="C2638" s="17">
        <f>YEAR(SalesDataTable[[#This Row],[Order Date]])</f>
        <v>2026</v>
      </c>
      <c r="D2638" s="19" t="str">
        <f>"Q"&amp;ROUNDUP(MONTH(SalesDataTable[[#This Row],[Order Date]])/3,0)</f>
        <v>Q4</v>
      </c>
      <c r="E2638" s="17">
        <f>MONTH(SalesDataTable[[#This Row],[Order Date]])</f>
        <v>12</v>
      </c>
      <c r="F2638" s="19" t="str">
        <f>TEXT(SalesDataTable[[#This Row],[Order Date]],"MMM")</f>
        <v>Dec</v>
      </c>
      <c r="G2638" s="4" t="s">
        <v>11</v>
      </c>
      <c r="H2638" s="4" t="s">
        <v>39</v>
      </c>
      <c r="I2638" s="4" t="s">
        <v>2</v>
      </c>
      <c r="J2638" s="4" t="s">
        <v>13</v>
      </c>
      <c r="K2638" s="4" t="s">
        <v>23</v>
      </c>
      <c r="L2638" s="4" t="s">
        <v>40</v>
      </c>
      <c r="M2638" s="8">
        <v>3</v>
      </c>
      <c r="N2638" s="5">
        <v>81.510000000000005</v>
      </c>
      <c r="O2638" s="6">
        <v>0.05</v>
      </c>
      <c r="P2638" s="5">
        <v>39.9</v>
      </c>
      <c r="Q2638" s="5">
        <f t="shared" si="164"/>
        <v>232.30350000000001</v>
      </c>
      <c r="R2638" s="5">
        <f t="shared" si="165"/>
        <v>119.69999999999999</v>
      </c>
      <c r="S2638" s="5">
        <f t="shared" si="166"/>
        <v>112.60350000000003</v>
      </c>
      <c r="T2638" s="7">
        <f t="shared" si="167"/>
        <v>0.48472580051527425</v>
      </c>
    </row>
    <row r="2639" spans="1:20" ht="15.6">
      <c r="A2639" s="2">
        <v>3365</v>
      </c>
      <c r="B2639" s="3">
        <v>46377</v>
      </c>
      <c r="C2639" s="17">
        <f>YEAR(SalesDataTable[[#This Row],[Order Date]])</f>
        <v>2026</v>
      </c>
      <c r="D2639" s="19" t="str">
        <f>"Q"&amp;ROUNDUP(MONTH(SalesDataTable[[#This Row],[Order Date]])/3,0)</f>
        <v>Q4</v>
      </c>
      <c r="E2639" s="17">
        <f>MONTH(SalesDataTable[[#This Row],[Order Date]])</f>
        <v>12</v>
      </c>
      <c r="F2639" s="19" t="str">
        <f>TEXT(SalesDataTable[[#This Row],[Order Date]],"MMM")</f>
        <v>Dec</v>
      </c>
      <c r="G2639" s="4" t="s">
        <v>20</v>
      </c>
      <c r="H2639" s="4" t="s">
        <v>31</v>
      </c>
      <c r="I2639" s="4" t="s">
        <v>19</v>
      </c>
      <c r="J2639" s="4" t="s">
        <v>13</v>
      </c>
      <c r="K2639" s="4" t="s">
        <v>34</v>
      </c>
      <c r="L2639" s="4" t="s">
        <v>38</v>
      </c>
      <c r="M2639" s="8">
        <v>2</v>
      </c>
      <c r="N2639" s="5">
        <v>122.4</v>
      </c>
      <c r="O2639" s="6">
        <v>0.1</v>
      </c>
      <c r="P2639" s="5">
        <v>71.09</v>
      </c>
      <c r="Q2639" s="5">
        <f t="shared" si="164"/>
        <v>220.32000000000002</v>
      </c>
      <c r="R2639" s="5">
        <f t="shared" si="165"/>
        <v>142.18</v>
      </c>
      <c r="S2639" s="5">
        <f t="shared" si="166"/>
        <v>78.140000000000015</v>
      </c>
      <c r="T2639" s="7">
        <f t="shared" si="167"/>
        <v>0.35466594045025424</v>
      </c>
    </row>
    <row r="2640" spans="1:20" ht="15.6">
      <c r="A2640" s="2">
        <v>4042</v>
      </c>
      <c r="B2640" s="3">
        <v>46377</v>
      </c>
      <c r="C2640" s="17">
        <f>YEAR(SalesDataTable[[#This Row],[Order Date]])</f>
        <v>2026</v>
      </c>
      <c r="D2640" s="19" t="str">
        <f>"Q"&amp;ROUNDUP(MONTH(SalesDataTable[[#This Row],[Order Date]])/3,0)</f>
        <v>Q4</v>
      </c>
      <c r="E2640" s="17">
        <f>MONTH(SalesDataTable[[#This Row],[Order Date]])</f>
        <v>12</v>
      </c>
      <c r="F2640" s="19" t="str">
        <f>TEXT(SalesDataTable[[#This Row],[Order Date]],"MMM")</f>
        <v>Dec</v>
      </c>
      <c r="G2640" s="4" t="s">
        <v>0</v>
      </c>
      <c r="H2640" s="4" t="s">
        <v>36</v>
      </c>
      <c r="I2640" s="4" t="s">
        <v>28</v>
      </c>
      <c r="J2640" s="4" t="s">
        <v>3</v>
      </c>
      <c r="K2640" s="4" t="s">
        <v>14</v>
      </c>
      <c r="L2640" s="4" t="s">
        <v>32</v>
      </c>
      <c r="M2640" s="8">
        <v>1</v>
      </c>
      <c r="N2640" s="5">
        <v>45.94</v>
      </c>
      <c r="O2640" s="6">
        <v>0.05</v>
      </c>
      <c r="P2640" s="5">
        <v>18.100000000000001</v>
      </c>
      <c r="Q2640" s="5">
        <f t="shared" si="164"/>
        <v>43.642999999999994</v>
      </c>
      <c r="R2640" s="5">
        <f t="shared" si="165"/>
        <v>18.100000000000001</v>
      </c>
      <c r="S2640" s="5">
        <f t="shared" si="166"/>
        <v>25.542999999999992</v>
      </c>
      <c r="T2640" s="7">
        <f t="shared" si="167"/>
        <v>0.58527140664024002</v>
      </c>
    </row>
    <row r="2641" spans="1:20" ht="15.6">
      <c r="A2641" s="2">
        <v>4635</v>
      </c>
      <c r="B2641" s="3">
        <v>46377</v>
      </c>
      <c r="C2641" s="17">
        <f>YEAR(SalesDataTable[[#This Row],[Order Date]])</f>
        <v>2026</v>
      </c>
      <c r="D2641" s="19" t="str">
        <f>"Q"&amp;ROUNDUP(MONTH(SalesDataTable[[#This Row],[Order Date]])/3,0)</f>
        <v>Q4</v>
      </c>
      <c r="E2641" s="17">
        <f>MONTH(SalesDataTable[[#This Row],[Order Date]])</f>
        <v>12</v>
      </c>
      <c r="F2641" s="19" t="str">
        <f>TEXT(SalesDataTable[[#This Row],[Order Date]],"MMM")</f>
        <v>Dec</v>
      </c>
      <c r="G2641" s="4" t="s">
        <v>20</v>
      </c>
      <c r="H2641" s="4" t="s">
        <v>47</v>
      </c>
      <c r="I2641" s="4" t="s">
        <v>8</v>
      </c>
      <c r="J2641" s="4" t="s">
        <v>3</v>
      </c>
      <c r="K2641" s="4" t="s">
        <v>23</v>
      </c>
      <c r="L2641" s="4" t="s">
        <v>29</v>
      </c>
      <c r="M2641" s="8">
        <v>15</v>
      </c>
      <c r="N2641" s="5">
        <v>196.89</v>
      </c>
      <c r="O2641" s="6">
        <v>0.15</v>
      </c>
      <c r="P2641" s="5">
        <v>105.09</v>
      </c>
      <c r="Q2641" s="5">
        <f t="shared" si="164"/>
        <v>2510.3474999999999</v>
      </c>
      <c r="R2641" s="5">
        <f t="shared" si="165"/>
        <v>1576.3500000000001</v>
      </c>
      <c r="S2641" s="5">
        <f t="shared" si="166"/>
        <v>933.99749999999972</v>
      </c>
      <c r="T2641" s="7">
        <f t="shared" si="167"/>
        <v>0.37205904760197533</v>
      </c>
    </row>
    <row r="2642" spans="1:20" ht="15.6">
      <c r="A2642" s="2">
        <v>4748</v>
      </c>
      <c r="B2642" s="3">
        <v>46377</v>
      </c>
      <c r="C2642" s="17">
        <f>YEAR(SalesDataTable[[#This Row],[Order Date]])</f>
        <v>2026</v>
      </c>
      <c r="D2642" s="19" t="str">
        <f>"Q"&amp;ROUNDUP(MONTH(SalesDataTable[[#This Row],[Order Date]])/3,0)</f>
        <v>Q4</v>
      </c>
      <c r="E2642" s="17">
        <f>MONTH(SalesDataTable[[#This Row],[Order Date]])</f>
        <v>12</v>
      </c>
      <c r="F2642" s="19" t="str">
        <f>TEXT(SalesDataTable[[#This Row],[Order Date]],"MMM")</f>
        <v>Dec</v>
      </c>
      <c r="G2642" s="4" t="s">
        <v>20</v>
      </c>
      <c r="H2642" s="4" t="s">
        <v>47</v>
      </c>
      <c r="I2642" s="4" t="s">
        <v>19</v>
      </c>
      <c r="J2642" s="4" t="s">
        <v>16</v>
      </c>
      <c r="K2642" s="4" t="s">
        <v>4</v>
      </c>
      <c r="L2642" s="4" t="s">
        <v>22</v>
      </c>
      <c r="M2642" s="8">
        <v>1</v>
      </c>
      <c r="N2642" s="5">
        <v>51.18</v>
      </c>
      <c r="O2642" s="6">
        <v>0.05</v>
      </c>
      <c r="P2642" s="5">
        <v>22.98</v>
      </c>
      <c r="Q2642" s="5">
        <f t="shared" si="164"/>
        <v>48.620999999999995</v>
      </c>
      <c r="R2642" s="5">
        <f t="shared" si="165"/>
        <v>22.98</v>
      </c>
      <c r="S2642" s="5">
        <f t="shared" si="166"/>
        <v>25.640999999999995</v>
      </c>
      <c r="T2642" s="7">
        <f t="shared" si="167"/>
        <v>0.52736471894860237</v>
      </c>
    </row>
    <row r="2643" spans="1:20" ht="15.6">
      <c r="A2643" s="2">
        <v>342</v>
      </c>
      <c r="B2643" s="3">
        <v>46378</v>
      </c>
      <c r="C2643" s="17">
        <f>YEAR(SalesDataTable[[#This Row],[Order Date]])</f>
        <v>2026</v>
      </c>
      <c r="D2643" s="19" t="str">
        <f>"Q"&amp;ROUNDUP(MONTH(SalesDataTable[[#This Row],[Order Date]])/3,0)</f>
        <v>Q4</v>
      </c>
      <c r="E2643" s="17">
        <f>MONTH(SalesDataTable[[#This Row],[Order Date]])</f>
        <v>12</v>
      </c>
      <c r="F2643" s="19" t="str">
        <f>TEXT(SalesDataTable[[#This Row],[Order Date]],"MMM")</f>
        <v>Dec</v>
      </c>
      <c r="G2643" s="4" t="s">
        <v>6</v>
      </c>
      <c r="H2643" s="4" t="s">
        <v>27</v>
      </c>
      <c r="I2643" s="4" t="s">
        <v>19</v>
      </c>
      <c r="J2643" s="4" t="s">
        <v>13</v>
      </c>
      <c r="K2643" s="4" t="s">
        <v>4</v>
      </c>
      <c r="L2643" s="4" t="s">
        <v>26</v>
      </c>
      <c r="M2643" s="8">
        <v>3</v>
      </c>
      <c r="N2643" s="5">
        <v>40.78</v>
      </c>
      <c r="O2643" s="6">
        <v>0.15</v>
      </c>
      <c r="P2643" s="5">
        <v>16.73</v>
      </c>
      <c r="Q2643" s="5">
        <f t="shared" si="164"/>
        <v>103.989</v>
      </c>
      <c r="R2643" s="5">
        <f t="shared" si="165"/>
        <v>50.19</v>
      </c>
      <c r="S2643" s="5">
        <f t="shared" si="166"/>
        <v>53.799000000000007</v>
      </c>
      <c r="T2643" s="7">
        <f t="shared" si="167"/>
        <v>0.51735279693044456</v>
      </c>
    </row>
    <row r="2644" spans="1:20" ht="15.6">
      <c r="A2644" s="2">
        <v>676</v>
      </c>
      <c r="B2644" s="3">
        <v>46378</v>
      </c>
      <c r="C2644" s="17">
        <f>YEAR(SalesDataTable[[#This Row],[Order Date]])</f>
        <v>2026</v>
      </c>
      <c r="D2644" s="19" t="str">
        <f>"Q"&amp;ROUNDUP(MONTH(SalesDataTable[[#This Row],[Order Date]])/3,0)</f>
        <v>Q4</v>
      </c>
      <c r="E2644" s="17">
        <f>MONTH(SalesDataTable[[#This Row],[Order Date]])</f>
        <v>12</v>
      </c>
      <c r="F2644" s="19" t="str">
        <f>TEXT(SalesDataTable[[#This Row],[Order Date]],"MMM")</f>
        <v>Dec</v>
      </c>
      <c r="G2644" s="4" t="s">
        <v>11</v>
      </c>
      <c r="H2644" s="4" t="s">
        <v>18</v>
      </c>
      <c r="I2644" s="4" t="s">
        <v>28</v>
      </c>
      <c r="J2644" s="4" t="s">
        <v>3</v>
      </c>
      <c r="K2644" s="4" t="s">
        <v>23</v>
      </c>
      <c r="L2644" s="4" t="s">
        <v>29</v>
      </c>
      <c r="M2644" s="8">
        <v>1</v>
      </c>
      <c r="N2644" s="5">
        <v>195.63</v>
      </c>
      <c r="O2644" s="6">
        <v>0.05</v>
      </c>
      <c r="P2644" s="5">
        <v>102.13</v>
      </c>
      <c r="Q2644" s="5">
        <f t="shared" si="164"/>
        <v>185.84849999999997</v>
      </c>
      <c r="R2644" s="5">
        <f t="shared" si="165"/>
        <v>102.13</v>
      </c>
      <c r="S2644" s="5">
        <f t="shared" si="166"/>
        <v>83.718499999999977</v>
      </c>
      <c r="T2644" s="7">
        <f t="shared" si="167"/>
        <v>0.45046637449320276</v>
      </c>
    </row>
    <row r="2645" spans="1:20" ht="15.6">
      <c r="A2645" s="2">
        <v>1912</v>
      </c>
      <c r="B2645" s="3">
        <v>46378</v>
      </c>
      <c r="C2645" s="17">
        <f>YEAR(SalesDataTable[[#This Row],[Order Date]])</f>
        <v>2026</v>
      </c>
      <c r="D2645" s="19" t="str">
        <f>"Q"&amp;ROUNDUP(MONTH(SalesDataTable[[#This Row],[Order Date]])/3,0)</f>
        <v>Q4</v>
      </c>
      <c r="E2645" s="17">
        <f>MONTH(SalesDataTable[[#This Row],[Order Date]])</f>
        <v>12</v>
      </c>
      <c r="F2645" s="19" t="str">
        <f>TEXT(SalesDataTable[[#This Row],[Order Date]],"MMM")</f>
        <v>Dec</v>
      </c>
      <c r="G2645" s="4" t="s">
        <v>11</v>
      </c>
      <c r="H2645" s="4" t="s">
        <v>25</v>
      </c>
      <c r="I2645" s="4" t="s">
        <v>8</v>
      </c>
      <c r="J2645" s="4" t="s">
        <v>3</v>
      </c>
      <c r="K2645" s="4" t="s">
        <v>14</v>
      </c>
      <c r="L2645" s="4" t="s">
        <v>44</v>
      </c>
      <c r="M2645" s="8">
        <v>10</v>
      </c>
      <c r="N2645" s="5">
        <v>134.86000000000001</v>
      </c>
      <c r="O2645" s="6">
        <v>0.1</v>
      </c>
      <c r="P2645" s="5">
        <v>65.3</v>
      </c>
      <c r="Q2645" s="5">
        <f t="shared" si="164"/>
        <v>1213.7400000000002</v>
      </c>
      <c r="R2645" s="5">
        <f t="shared" si="165"/>
        <v>653</v>
      </c>
      <c r="S2645" s="5">
        <f t="shared" si="166"/>
        <v>560.74000000000024</v>
      </c>
      <c r="T2645" s="7">
        <f t="shared" si="167"/>
        <v>0.46199350767050612</v>
      </c>
    </row>
    <row r="2646" spans="1:20" ht="15.6">
      <c r="A2646" s="2">
        <v>2065</v>
      </c>
      <c r="B2646" s="3">
        <v>46378</v>
      </c>
      <c r="C2646" s="17">
        <f>YEAR(SalesDataTable[[#This Row],[Order Date]])</f>
        <v>2026</v>
      </c>
      <c r="D2646" s="19" t="str">
        <f>"Q"&amp;ROUNDUP(MONTH(SalesDataTable[[#This Row],[Order Date]])/3,0)</f>
        <v>Q4</v>
      </c>
      <c r="E2646" s="17">
        <f>MONTH(SalesDataTable[[#This Row],[Order Date]])</f>
        <v>12</v>
      </c>
      <c r="F2646" s="19" t="str">
        <f>TEXT(SalesDataTable[[#This Row],[Order Date]],"MMM")</f>
        <v>Dec</v>
      </c>
      <c r="G2646" s="4" t="s">
        <v>20</v>
      </c>
      <c r="H2646" s="4" t="s">
        <v>21</v>
      </c>
      <c r="I2646" s="4" t="s">
        <v>2</v>
      </c>
      <c r="J2646" s="4" t="s">
        <v>13</v>
      </c>
      <c r="K2646" s="4" t="s">
        <v>4</v>
      </c>
      <c r="L2646" s="4" t="s">
        <v>5</v>
      </c>
      <c r="M2646" s="8">
        <v>1</v>
      </c>
      <c r="N2646" s="5">
        <v>83.15</v>
      </c>
      <c r="O2646" s="6">
        <v>0</v>
      </c>
      <c r="P2646" s="5">
        <v>42.3</v>
      </c>
      <c r="Q2646" s="5">
        <f t="shared" si="164"/>
        <v>83.15</v>
      </c>
      <c r="R2646" s="5">
        <f t="shared" si="165"/>
        <v>42.3</v>
      </c>
      <c r="S2646" s="5">
        <f t="shared" si="166"/>
        <v>40.850000000000009</v>
      </c>
      <c r="T2646" s="7">
        <f t="shared" si="167"/>
        <v>0.49128081779915822</v>
      </c>
    </row>
    <row r="2647" spans="1:20" ht="15.6">
      <c r="A2647" s="2">
        <v>3136</v>
      </c>
      <c r="B2647" s="3">
        <v>46378</v>
      </c>
      <c r="C2647" s="17">
        <f>YEAR(SalesDataTable[[#This Row],[Order Date]])</f>
        <v>2026</v>
      </c>
      <c r="D2647" s="19" t="str">
        <f>"Q"&amp;ROUNDUP(MONTH(SalesDataTable[[#This Row],[Order Date]])/3,0)</f>
        <v>Q4</v>
      </c>
      <c r="E2647" s="17">
        <f>MONTH(SalesDataTable[[#This Row],[Order Date]])</f>
        <v>12</v>
      </c>
      <c r="F2647" s="19" t="str">
        <f>TEXT(SalesDataTable[[#This Row],[Order Date]],"MMM")</f>
        <v>Dec</v>
      </c>
      <c r="G2647" s="4" t="s">
        <v>6</v>
      </c>
      <c r="H2647" s="4" t="s">
        <v>27</v>
      </c>
      <c r="I2647" s="4" t="s">
        <v>28</v>
      </c>
      <c r="J2647" s="4" t="s">
        <v>16</v>
      </c>
      <c r="K2647" s="4" t="s">
        <v>4</v>
      </c>
      <c r="L2647" s="4" t="s">
        <v>5</v>
      </c>
      <c r="M2647" s="8">
        <v>1</v>
      </c>
      <c r="N2647" s="5">
        <v>81.599999999999994</v>
      </c>
      <c r="O2647" s="6">
        <v>0.15</v>
      </c>
      <c r="P2647" s="5">
        <v>42</v>
      </c>
      <c r="Q2647" s="5">
        <f t="shared" si="164"/>
        <v>69.36</v>
      </c>
      <c r="R2647" s="5">
        <f t="shared" si="165"/>
        <v>42</v>
      </c>
      <c r="S2647" s="5">
        <f t="shared" si="166"/>
        <v>27.36</v>
      </c>
      <c r="T2647" s="7">
        <f t="shared" si="167"/>
        <v>0.3944636678200692</v>
      </c>
    </row>
    <row r="2648" spans="1:20" ht="15.6">
      <c r="A2648" s="2">
        <v>3423</v>
      </c>
      <c r="B2648" s="3">
        <v>46378</v>
      </c>
      <c r="C2648" s="17">
        <f>YEAR(SalesDataTable[[#This Row],[Order Date]])</f>
        <v>2026</v>
      </c>
      <c r="D2648" s="19" t="str">
        <f>"Q"&amp;ROUNDUP(MONTH(SalesDataTable[[#This Row],[Order Date]])/3,0)</f>
        <v>Q4</v>
      </c>
      <c r="E2648" s="17">
        <f>MONTH(SalesDataTable[[#This Row],[Order Date]])</f>
        <v>12</v>
      </c>
      <c r="F2648" s="19" t="str">
        <f>TEXT(SalesDataTable[[#This Row],[Order Date]],"MMM")</f>
        <v>Dec</v>
      </c>
      <c r="G2648" s="4" t="s">
        <v>20</v>
      </c>
      <c r="H2648" s="4" t="s">
        <v>31</v>
      </c>
      <c r="I2648" s="4" t="s">
        <v>19</v>
      </c>
      <c r="J2648" s="4" t="s">
        <v>16</v>
      </c>
      <c r="K2648" s="4" t="s">
        <v>14</v>
      </c>
      <c r="L2648" s="4" t="s">
        <v>32</v>
      </c>
      <c r="M2648" s="8">
        <v>5</v>
      </c>
      <c r="N2648" s="5">
        <v>47.67</v>
      </c>
      <c r="O2648" s="6">
        <v>0.1</v>
      </c>
      <c r="P2648" s="5">
        <v>17.84</v>
      </c>
      <c r="Q2648" s="5">
        <f t="shared" si="164"/>
        <v>214.51500000000001</v>
      </c>
      <c r="R2648" s="5">
        <f t="shared" si="165"/>
        <v>89.2</v>
      </c>
      <c r="S2648" s="5">
        <f t="shared" si="166"/>
        <v>125.31500000000001</v>
      </c>
      <c r="T2648" s="7">
        <f t="shared" si="167"/>
        <v>0.5841782625923595</v>
      </c>
    </row>
    <row r="2649" spans="1:20" ht="15.6">
      <c r="A2649" s="2">
        <v>3746</v>
      </c>
      <c r="B2649" s="3">
        <v>46378</v>
      </c>
      <c r="C2649" s="17">
        <f>YEAR(SalesDataTable[[#This Row],[Order Date]])</f>
        <v>2026</v>
      </c>
      <c r="D2649" s="19" t="str">
        <f>"Q"&amp;ROUNDUP(MONTH(SalesDataTable[[#This Row],[Order Date]])/3,0)</f>
        <v>Q4</v>
      </c>
      <c r="E2649" s="17">
        <f>MONTH(SalesDataTable[[#This Row],[Order Date]])</f>
        <v>12</v>
      </c>
      <c r="F2649" s="19" t="str">
        <f>TEXT(SalesDataTable[[#This Row],[Order Date]],"MMM")</f>
        <v>Dec</v>
      </c>
      <c r="G2649" s="4" t="s">
        <v>20</v>
      </c>
      <c r="H2649" s="4" t="s">
        <v>31</v>
      </c>
      <c r="I2649" s="4" t="s">
        <v>19</v>
      </c>
      <c r="J2649" s="4" t="s">
        <v>16</v>
      </c>
      <c r="K2649" s="4" t="s">
        <v>4</v>
      </c>
      <c r="L2649" s="4" t="s">
        <v>22</v>
      </c>
      <c r="M2649" s="8">
        <v>2</v>
      </c>
      <c r="N2649" s="5">
        <v>50.96</v>
      </c>
      <c r="O2649" s="6">
        <v>0.15</v>
      </c>
      <c r="P2649" s="5">
        <v>22.59</v>
      </c>
      <c r="Q2649" s="5">
        <f t="shared" si="164"/>
        <v>86.632000000000005</v>
      </c>
      <c r="R2649" s="5">
        <f t="shared" si="165"/>
        <v>45.18</v>
      </c>
      <c r="S2649" s="5">
        <f t="shared" si="166"/>
        <v>41.452000000000005</v>
      </c>
      <c r="T2649" s="7">
        <f t="shared" si="167"/>
        <v>0.47848370117277683</v>
      </c>
    </row>
    <row r="2650" spans="1:20" ht="15.6">
      <c r="A2650" s="2">
        <v>1198</v>
      </c>
      <c r="B2650" s="3">
        <v>46379</v>
      </c>
      <c r="C2650" s="17">
        <f>YEAR(SalesDataTable[[#This Row],[Order Date]])</f>
        <v>2026</v>
      </c>
      <c r="D2650" s="19" t="str">
        <f>"Q"&amp;ROUNDUP(MONTH(SalesDataTable[[#This Row],[Order Date]])/3,0)</f>
        <v>Q4</v>
      </c>
      <c r="E2650" s="17">
        <f>MONTH(SalesDataTable[[#This Row],[Order Date]])</f>
        <v>12</v>
      </c>
      <c r="F2650" s="19" t="str">
        <f>TEXT(SalesDataTable[[#This Row],[Order Date]],"MMM")</f>
        <v>Dec</v>
      </c>
      <c r="G2650" s="4" t="s">
        <v>20</v>
      </c>
      <c r="H2650" s="4" t="s">
        <v>31</v>
      </c>
      <c r="I2650" s="4" t="s">
        <v>19</v>
      </c>
      <c r="J2650" s="4" t="s">
        <v>13</v>
      </c>
      <c r="K2650" s="4" t="s">
        <v>14</v>
      </c>
      <c r="L2650" s="4" t="s">
        <v>32</v>
      </c>
      <c r="M2650" s="8">
        <v>5</v>
      </c>
      <c r="N2650" s="5">
        <v>47.69</v>
      </c>
      <c r="O2650" s="6">
        <v>0.05</v>
      </c>
      <c r="P2650" s="5">
        <v>18.23</v>
      </c>
      <c r="Q2650" s="5">
        <f t="shared" si="164"/>
        <v>226.52749999999997</v>
      </c>
      <c r="R2650" s="5">
        <f t="shared" si="165"/>
        <v>91.15</v>
      </c>
      <c r="S2650" s="5">
        <f t="shared" si="166"/>
        <v>135.37749999999997</v>
      </c>
      <c r="T2650" s="7">
        <f t="shared" si="167"/>
        <v>0.59762059794064726</v>
      </c>
    </row>
    <row r="2651" spans="1:20" ht="15.6">
      <c r="A2651" s="2">
        <v>2123</v>
      </c>
      <c r="B2651" s="3">
        <v>46379</v>
      </c>
      <c r="C2651" s="17">
        <f>YEAR(SalesDataTable[[#This Row],[Order Date]])</f>
        <v>2026</v>
      </c>
      <c r="D2651" s="19" t="str">
        <f>"Q"&amp;ROUNDUP(MONTH(SalesDataTable[[#This Row],[Order Date]])/3,0)</f>
        <v>Q4</v>
      </c>
      <c r="E2651" s="17">
        <f>MONTH(SalesDataTable[[#This Row],[Order Date]])</f>
        <v>12</v>
      </c>
      <c r="F2651" s="19" t="str">
        <f>TEXT(SalesDataTable[[#This Row],[Order Date]],"MMM")</f>
        <v>Dec</v>
      </c>
      <c r="G2651" s="4" t="s">
        <v>20</v>
      </c>
      <c r="H2651" s="4" t="s">
        <v>33</v>
      </c>
      <c r="I2651" s="4" t="s">
        <v>2</v>
      </c>
      <c r="J2651" s="4" t="s">
        <v>3</v>
      </c>
      <c r="K2651" s="4" t="s">
        <v>9</v>
      </c>
      <c r="L2651" s="4" t="s">
        <v>10</v>
      </c>
      <c r="M2651" s="8">
        <v>1</v>
      </c>
      <c r="N2651" s="5">
        <v>91.08</v>
      </c>
      <c r="O2651" s="6">
        <v>0.2</v>
      </c>
      <c r="P2651" s="5">
        <v>46.14</v>
      </c>
      <c r="Q2651" s="5">
        <f t="shared" si="164"/>
        <v>72.864000000000004</v>
      </c>
      <c r="R2651" s="5">
        <f t="shared" si="165"/>
        <v>46.14</v>
      </c>
      <c r="S2651" s="5">
        <f t="shared" si="166"/>
        <v>26.724000000000004</v>
      </c>
      <c r="T2651" s="7">
        <f t="shared" si="167"/>
        <v>0.36676548089591571</v>
      </c>
    </row>
    <row r="2652" spans="1:20" ht="15.6">
      <c r="A2652" s="2">
        <v>2586</v>
      </c>
      <c r="B2652" s="3">
        <v>46379</v>
      </c>
      <c r="C2652" s="17">
        <f>YEAR(SalesDataTable[[#This Row],[Order Date]])</f>
        <v>2026</v>
      </c>
      <c r="D2652" s="19" t="str">
        <f>"Q"&amp;ROUNDUP(MONTH(SalesDataTable[[#This Row],[Order Date]])/3,0)</f>
        <v>Q4</v>
      </c>
      <c r="E2652" s="17">
        <f>MONTH(SalesDataTable[[#This Row],[Order Date]])</f>
        <v>12</v>
      </c>
      <c r="F2652" s="19" t="str">
        <f>TEXT(SalesDataTable[[#This Row],[Order Date]],"MMM")</f>
        <v>Dec</v>
      </c>
      <c r="G2652" s="4" t="s">
        <v>6</v>
      </c>
      <c r="H2652" s="4" t="s">
        <v>49</v>
      </c>
      <c r="I2652" s="4" t="s">
        <v>19</v>
      </c>
      <c r="J2652" s="4" t="s">
        <v>13</v>
      </c>
      <c r="K2652" s="4" t="s">
        <v>9</v>
      </c>
      <c r="L2652" s="4" t="s">
        <v>17</v>
      </c>
      <c r="M2652" s="8">
        <v>1</v>
      </c>
      <c r="N2652" s="5">
        <v>143.84</v>
      </c>
      <c r="O2652" s="6">
        <v>0.15</v>
      </c>
      <c r="P2652" s="5">
        <v>78.17</v>
      </c>
      <c r="Q2652" s="5">
        <f t="shared" si="164"/>
        <v>122.264</v>
      </c>
      <c r="R2652" s="5">
        <f t="shared" si="165"/>
        <v>78.17</v>
      </c>
      <c r="S2652" s="5">
        <f t="shared" si="166"/>
        <v>44.093999999999994</v>
      </c>
      <c r="T2652" s="7">
        <f t="shared" si="167"/>
        <v>0.360645815612118</v>
      </c>
    </row>
    <row r="2653" spans="1:20" ht="15.6">
      <c r="A2653" s="2">
        <v>3048</v>
      </c>
      <c r="B2653" s="3">
        <v>46379</v>
      </c>
      <c r="C2653" s="17">
        <f>YEAR(SalesDataTable[[#This Row],[Order Date]])</f>
        <v>2026</v>
      </c>
      <c r="D2653" s="19" t="str">
        <f>"Q"&amp;ROUNDUP(MONTH(SalesDataTable[[#This Row],[Order Date]])/3,0)</f>
        <v>Q4</v>
      </c>
      <c r="E2653" s="17">
        <f>MONTH(SalesDataTable[[#This Row],[Order Date]])</f>
        <v>12</v>
      </c>
      <c r="F2653" s="19" t="str">
        <f>TEXT(SalesDataTable[[#This Row],[Order Date]],"MMM")</f>
        <v>Dec</v>
      </c>
      <c r="G2653" s="4" t="s">
        <v>6</v>
      </c>
      <c r="H2653" s="4" t="s">
        <v>27</v>
      </c>
      <c r="I2653" s="4" t="s">
        <v>2</v>
      </c>
      <c r="J2653" s="4" t="s">
        <v>13</v>
      </c>
      <c r="K2653" s="4" t="s">
        <v>4</v>
      </c>
      <c r="L2653" s="4" t="s">
        <v>30</v>
      </c>
      <c r="M2653" s="8">
        <v>1</v>
      </c>
      <c r="N2653" s="5">
        <v>102.66</v>
      </c>
      <c r="O2653" s="6">
        <v>0.05</v>
      </c>
      <c r="P2653" s="5">
        <v>49.2</v>
      </c>
      <c r="Q2653" s="5">
        <f t="shared" si="164"/>
        <v>97.526999999999987</v>
      </c>
      <c r="R2653" s="5">
        <f t="shared" si="165"/>
        <v>49.2</v>
      </c>
      <c r="S2653" s="5">
        <f t="shared" si="166"/>
        <v>48.326999999999984</v>
      </c>
      <c r="T2653" s="7">
        <f t="shared" si="167"/>
        <v>0.4955243163431664</v>
      </c>
    </row>
    <row r="2654" spans="1:20" ht="15.6">
      <c r="A2654" s="2">
        <v>3838</v>
      </c>
      <c r="B2654" s="3">
        <v>46379</v>
      </c>
      <c r="C2654" s="17">
        <f>YEAR(SalesDataTable[[#This Row],[Order Date]])</f>
        <v>2026</v>
      </c>
      <c r="D2654" s="19" t="str">
        <f>"Q"&amp;ROUNDUP(MONTH(SalesDataTable[[#This Row],[Order Date]])/3,0)</f>
        <v>Q4</v>
      </c>
      <c r="E2654" s="17">
        <f>MONTH(SalesDataTable[[#This Row],[Order Date]])</f>
        <v>12</v>
      </c>
      <c r="F2654" s="19" t="str">
        <f>TEXT(SalesDataTable[[#This Row],[Order Date]],"MMM")</f>
        <v>Dec</v>
      </c>
      <c r="G2654" s="4" t="s">
        <v>6</v>
      </c>
      <c r="H2654" s="4" t="s">
        <v>41</v>
      </c>
      <c r="I2654" s="4" t="s">
        <v>19</v>
      </c>
      <c r="J2654" s="4" t="s">
        <v>13</v>
      </c>
      <c r="K2654" s="4" t="s">
        <v>34</v>
      </c>
      <c r="L2654" s="4" t="s">
        <v>35</v>
      </c>
      <c r="M2654" s="8">
        <v>2</v>
      </c>
      <c r="N2654" s="5">
        <v>40.32</v>
      </c>
      <c r="O2654" s="6">
        <v>0</v>
      </c>
      <c r="P2654" s="5">
        <v>14.39</v>
      </c>
      <c r="Q2654" s="5">
        <f t="shared" si="164"/>
        <v>80.64</v>
      </c>
      <c r="R2654" s="5">
        <f t="shared" si="165"/>
        <v>28.78</v>
      </c>
      <c r="S2654" s="5">
        <f t="shared" si="166"/>
        <v>51.86</v>
      </c>
      <c r="T2654" s="7">
        <f t="shared" si="167"/>
        <v>0.64310515873015872</v>
      </c>
    </row>
    <row r="2655" spans="1:20" ht="15.6">
      <c r="A2655" s="2">
        <v>4718</v>
      </c>
      <c r="B2655" s="3">
        <v>46379</v>
      </c>
      <c r="C2655" s="17">
        <f>YEAR(SalesDataTable[[#This Row],[Order Date]])</f>
        <v>2026</v>
      </c>
      <c r="D2655" s="19" t="str">
        <f>"Q"&amp;ROUNDUP(MONTH(SalesDataTable[[#This Row],[Order Date]])/3,0)</f>
        <v>Q4</v>
      </c>
      <c r="E2655" s="17">
        <f>MONTH(SalesDataTable[[#This Row],[Order Date]])</f>
        <v>12</v>
      </c>
      <c r="F2655" s="19" t="str">
        <f>TEXT(SalesDataTable[[#This Row],[Order Date]],"MMM")</f>
        <v>Dec</v>
      </c>
      <c r="G2655" s="4" t="s">
        <v>0</v>
      </c>
      <c r="H2655" s="4" t="s">
        <v>1</v>
      </c>
      <c r="I2655" s="4" t="s">
        <v>19</v>
      </c>
      <c r="J2655" s="4" t="s">
        <v>3</v>
      </c>
      <c r="K2655" s="4" t="s">
        <v>9</v>
      </c>
      <c r="L2655" s="4" t="s">
        <v>37</v>
      </c>
      <c r="M2655" s="8">
        <v>1</v>
      </c>
      <c r="N2655" s="5">
        <v>157.58000000000001</v>
      </c>
      <c r="O2655" s="6">
        <v>0.1</v>
      </c>
      <c r="P2655" s="5">
        <v>80.37</v>
      </c>
      <c r="Q2655" s="5">
        <f t="shared" si="164"/>
        <v>141.822</v>
      </c>
      <c r="R2655" s="5">
        <f t="shared" si="165"/>
        <v>80.37</v>
      </c>
      <c r="S2655" s="5">
        <f t="shared" si="166"/>
        <v>61.451999999999998</v>
      </c>
      <c r="T2655" s="7">
        <f t="shared" si="167"/>
        <v>0.43330371874603374</v>
      </c>
    </row>
    <row r="2656" spans="1:20" ht="15.6">
      <c r="A2656" s="2">
        <v>4844</v>
      </c>
      <c r="B2656" s="3">
        <v>46379</v>
      </c>
      <c r="C2656" s="17">
        <f>YEAR(SalesDataTable[[#This Row],[Order Date]])</f>
        <v>2026</v>
      </c>
      <c r="D2656" s="19" t="str">
        <f>"Q"&amp;ROUNDUP(MONTH(SalesDataTable[[#This Row],[Order Date]])/3,0)</f>
        <v>Q4</v>
      </c>
      <c r="E2656" s="17">
        <f>MONTH(SalesDataTable[[#This Row],[Order Date]])</f>
        <v>12</v>
      </c>
      <c r="F2656" s="19" t="str">
        <f>TEXT(SalesDataTable[[#This Row],[Order Date]],"MMM")</f>
        <v>Dec</v>
      </c>
      <c r="G2656" s="4" t="s">
        <v>6</v>
      </c>
      <c r="H2656" s="4" t="s">
        <v>49</v>
      </c>
      <c r="I2656" s="4" t="s">
        <v>2</v>
      </c>
      <c r="J2656" s="4" t="s">
        <v>13</v>
      </c>
      <c r="K2656" s="4" t="s">
        <v>34</v>
      </c>
      <c r="L2656" s="4" t="s">
        <v>42</v>
      </c>
      <c r="M2656" s="8">
        <v>1</v>
      </c>
      <c r="N2656" s="5">
        <v>36.4</v>
      </c>
      <c r="O2656" s="6">
        <v>0</v>
      </c>
      <c r="P2656" s="5">
        <v>14.22</v>
      </c>
      <c r="Q2656" s="5">
        <f t="shared" si="164"/>
        <v>36.4</v>
      </c>
      <c r="R2656" s="5">
        <f t="shared" si="165"/>
        <v>14.22</v>
      </c>
      <c r="S2656" s="5">
        <f t="shared" si="166"/>
        <v>22.18</v>
      </c>
      <c r="T2656" s="7">
        <f t="shared" si="167"/>
        <v>0.6093406593406594</v>
      </c>
    </row>
    <row r="2657" spans="1:20" ht="15.6">
      <c r="A2657" s="2">
        <v>678</v>
      </c>
      <c r="B2657" s="3">
        <v>46380</v>
      </c>
      <c r="C2657" s="17">
        <f>YEAR(SalesDataTable[[#This Row],[Order Date]])</f>
        <v>2026</v>
      </c>
      <c r="D2657" s="19" t="str">
        <f>"Q"&amp;ROUNDUP(MONTH(SalesDataTable[[#This Row],[Order Date]])/3,0)</f>
        <v>Q4</v>
      </c>
      <c r="E2657" s="17">
        <f>MONTH(SalesDataTable[[#This Row],[Order Date]])</f>
        <v>12</v>
      </c>
      <c r="F2657" s="19" t="str">
        <f>TEXT(SalesDataTable[[#This Row],[Order Date]],"MMM")</f>
        <v>Dec</v>
      </c>
      <c r="G2657" s="4" t="s">
        <v>6</v>
      </c>
      <c r="H2657" s="4" t="s">
        <v>41</v>
      </c>
      <c r="I2657" s="4" t="s">
        <v>2</v>
      </c>
      <c r="J2657" s="4" t="s">
        <v>16</v>
      </c>
      <c r="K2657" s="4" t="s">
        <v>9</v>
      </c>
      <c r="L2657" s="4" t="s">
        <v>17</v>
      </c>
      <c r="M2657" s="8">
        <v>1</v>
      </c>
      <c r="N2657" s="5">
        <v>142.15</v>
      </c>
      <c r="O2657" s="6">
        <v>0.05</v>
      </c>
      <c r="P2657" s="5">
        <v>80.5</v>
      </c>
      <c r="Q2657" s="5">
        <f t="shared" si="164"/>
        <v>135.04249999999999</v>
      </c>
      <c r="R2657" s="5">
        <f t="shared" si="165"/>
        <v>80.5</v>
      </c>
      <c r="S2657" s="5">
        <f t="shared" si="166"/>
        <v>54.54249999999999</v>
      </c>
      <c r="T2657" s="7">
        <f t="shared" si="167"/>
        <v>0.40389136753244342</v>
      </c>
    </row>
    <row r="2658" spans="1:20" ht="15.6">
      <c r="A2658" s="2">
        <v>1706</v>
      </c>
      <c r="B2658" s="3">
        <v>46380</v>
      </c>
      <c r="C2658" s="17">
        <f>YEAR(SalesDataTable[[#This Row],[Order Date]])</f>
        <v>2026</v>
      </c>
      <c r="D2658" s="19" t="str">
        <f>"Q"&amp;ROUNDUP(MONTH(SalesDataTable[[#This Row],[Order Date]])/3,0)</f>
        <v>Q4</v>
      </c>
      <c r="E2658" s="17">
        <f>MONTH(SalesDataTable[[#This Row],[Order Date]])</f>
        <v>12</v>
      </c>
      <c r="F2658" s="19" t="str">
        <f>TEXT(SalesDataTable[[#This Row],[Order Date]],"MMM")</f>
        <v>Dec</v>
      </c>
      <c r="G2658" s="4" t="s">
        <v>0</v>
      </c>
      <c r="H2658" s="4" t="s">
        <v>1</v>
      </c>
      <c r="I2658" s="4" t="s">
        <v>2</v>
      </c>
      <c r="J2658" s="4" t="s">
        <v>3</v>
      </c>
      <c r="K2658" s="4" t="s">
        <v>23</v>
      </c>
      <c r="L2658" s="4" t="s">
        <v>24</v>
      </c>
      <c r="M2658" s="8">
        <v>2</v>
      </c>
      <c r="N2658" s="5">
        <v>332.38</v>
      </c>
      <c r="O2658" s="6">
        <v>0.05</v>
      </c>
      <c r="P2658" s="5">
        <v>192.16</v>
      </c>
      <c r="Q2658" s="5">
        <f t="shared" si="164"/>
        <v>631.52199999999993</v>
      </c>
      <c r="R2658" s="5">
        <f t="shared" si="165"/>
        <v>384.32</v>
      </c>
      <c r="S2658" s="5">
        <f t="shared" si="166"/>
        <v>247.20199999999994</v>
      </c>
      <c r="T2658" s="7">
        <f t="shared" si="167"/>
        <v>0.39143846136793331</v>
      </c>
    </row>
    <row r="2659" spans="1:20" ht="15.6">
      <c r="A2659" s="2">
        <v>3034</v>
      </c>
      <c r="B2659" s="3">
        <v>46380</v>
      </c>
      <c r="C2659" s="17">
        <f>YEAR(SalesDataTable[[#This Row],[Order Date]])</f>
        <v>2026</v>
      </c>
      <c r="D2659" s="19" t="str">
        <f>"Q"&amp;ROUNDUP(MONTH(SalesDataTable[[#This Row],[Order Date]])/3,0)</f>
        <v>Q4</v>
      </c>
      <c r="E2659" s="17">
        <f>MONTH(SalesDataTable[[#This Row],[Order Date]])</f>
        <v>12</v>
      </c>
      <c r="F2659" s="19" t="str">
        <f>TEXT(SalesDataTable[[#This Row],[Order Date]],"MMM")</f>
        <v>Dec</v>
      </c>
      <c r="G2659" s="4" t="s">
        <v>6</v>
      </c>
      <c r="H2659" s="4" t="s">
        <v>7</v>
      </c>
      <c r="I2659" s="4" t="s">
        <v>19</v>
      </c>
      <c r="J2659" s="4" t="s">
        <v>13</v>
      </c>
      <c r="K2659" s="4" t="s">
        <v>23</v>
      </c>
      <c r="L2659" s="4" t="s">
        <v>51</v>
      </c>
      <c r="M2659" s="8">
        <v>1</v>
      </c>
      <c r="N2659" s="5">
        <v>122.18</v>
      </c>
      <c r="O2659" s="6">
        <v>0.15</v>
      </c>
      <c r="P2659" s="5">
        <v>61.28</v>
      </c>
      <c r="Q2659" s="5">
        <f t="shared" si="164"/>
        <v>103.85300000000001</v>
      </c>
      <c r="R2659" s="5">
        <f t="shared" si="165"/>
        <v>61.28</v>
      </c>
      <c r="S2659" s="5">
        <f t="shared" si="166"/>
        <v>42.573000000000008</v>
      </c>
      <c r="T2659" s="7">
        <f t="shared" si="167"/>
        <v>0.40993519686479934</v>
      </c>
    </row>
    <row r="2660" spans="1:20" ht="15.6">
      <c r="A2660" s="2">
        <v>3883</v>
      </c>
      <c r="B2660" s="3">
        <v>46380</v>
      </c>
      <c r="C2660" s="17">
        <f>YEAR(SalesDataTable[[#This Row],[Order Date]])</f>
        <v>2026</v>
      </c>
      <c r="D2660" s="19" t="str">
        <f>"Q"&amp;ROUNDUP(MONTH(SalesDataTable[[#This Row],[Order Date]])/3,0)</f>
        <v>Q4</v>
      </c>
      <c r="E2660" s="17">
        <f>MONTH(SalesDataTable[[#This Row],[Order Date]])</f>
        <v>12</v>
      </c>
      <c r="F2660" s="19" t="str">
        <f>TEXT(SalesDataTable[[#This Row],[Order Date]],"MMM")</f>
        <v>Dec</v>
      </c>
      <c r="G2660" s="4" t="s">
        <v>0</v>
      </c>
      <c r="H2660" s="4" t="s">
        <v>1</v>
      </c>
      <c r="I2660" s="4" t="s">
        <v>2</v>
      </c>
      <c r="J2660" s="4" t="s">
        <v>13</v>
      </c>
      <c r="K2660" s="4" t="s">
        <v>23</v>
      </c>
      <c r="L2660" s="4" t="s">
        <v>51</v>
      </c>
      <c r="M2660" s="8">
        <v>1</v>
      </c>
      <c r="N2660" s="5">
        <v>125.66</v>
      </c>
      <c r="O2660" s="6">
        <v>0.15</v>
      </c>
      <c r="P2660" s="5">
        <v>60.6</v>
      </c>
      <c r="Q2660" s="5">
        <f t="shared" si="164"/>
        <v>106.81099999999999</v>
      </c>
      <c r="R2660" s="5">
        <f t="shared" si="165"/>
        <v>60.6</v>
      </c>
      <c r="S2660" s="5">
        <f t="shared" si="166"/>
        <v>46.210999999999991</v>
      </c>
      <c r="T2660" s="7">
        <f t="shared" si="167"/>
        <v>0.43264270533933763</v>
      </c>
    </row>
    <row r="2661" spans="1:20" ht="15.6">
      <c r="A2661" s="2">
        <v>4342</v>
      </c>
      <c r="B2661" s="3">
        <v>46380</v>
      </c>
      <c r="C2661" s="17">
        <f>YEAR(SalesDataTable[[#This Row],[Order Date]])</f>
        <v>2026</v>
      </c>
      <c r="D2661" s="19" t="str">
        <f>"Q"&amp;ROUNDUP(MONTH(SalesDataTable[[#This Row],[Order Date]])/3,0)</f>
        <v>Q4</v>
      </c>
      <c r="E2661" s="17">
        <f>MONTH(SalesDataTable[[#This Row],[Order Date]])</f>
        <v>12</v>
      </c>
      <c r="F2661" s="19" t="str">
        <f>TEXT(SalesDataTable[[#This Row],[Order Date]],"MMM")</f>
        <v>Dec</v>
      </c>
      <c r="G2661" s="4" t="s">
        <v>20</v>
      </c>
      <c r="H2661" s="4" t="s">
        <v>21</v>
      </c>
      <c r="I2661" s="4" t="s">
        <v>2</v>
      </c>
      <c r="J2661" s="4" t="s">
        <v>3</v>
      </c>
      <c r="K2661" s="4" t="s">
        <v>14</v>
      </c>
      <c r="L2661" s="4" t="s">
        <v>32</v>
      </c>
      <c r="M2661" s="8">
        <v>2</v>
      </c>
      <c r="N2661" s="5">
        <v>47.38</v>
      </c>
      <c r="O2661" s="6">
        <v>0.05</v>
      </c>
      <c r="P2661" s="5">
        <v>18.850000000000001</v>
      </c>
      <c r="Q2661" s="5">
        <f t="shared" si="164"/>
        <v>90.022000000000006</v>
      </c>
      <c r="R2661" s="5">
        <f t="shared" si="165"/>
        <v>37.700000000000003</v>
      </c>
      <c r="S2661" s="5">
        <f t="shared" si="166"/>
        <v>52.322000000000003</v>
      </c>
      <c r="T2661" s="7">
        <f t="shared" si="167"/>
        <v>0.58121348114905247</v>
      </c>
    </row>
    <row r="2662" spans="1:20" ht="15.6">
      <c r="A2662" s="2">
        <v>4468</v>
      </c>
      <c r="B2662" s="3">
        <v>46380</v>
      </c>
      <c r="C2662" s="17">
        <f>YEAR(SalesDataTable[[#This Row],[Order Date]])</f>
        <v>2026</v>
      </c>
      <c r="D2662" s="19" t="str">
        <f>"Q"&amp;ROUNDUP(MONTH(SalesDataTable[[#This Row],[Order Date]])/3,0)</f>
        <v>Q4</v>
      </c>
      <c r="E2662" s="17">
        <f>MONTH(SalesDataTable[[#This Row],[Order Date]])</f>
        <v>12</v>
      </c>
      <c r="F2662" s="19" t="str">
        <f>TEXT(SalesDataTable[[#This Row],[Order Date]],"MMM")</f>
        <v>Dec</v>
      </c>
      <c r="G2662" s="4" t="s">
        <v>0</v>
      </c>
      <c r="H2662" s="4" t="s">
        <v>1</v>
      </c>
      <c r="I2662" s="4" t="s">
        <v>2</v>
      </c>
      <c r="J2662" s="4" t="s">
        <v>16</v>
      </c>
      <c r="K2662" s="4" t="s">
        <v>23</v>
      </c>
      <c r="L2662" s="4" t="s">
        <v>40</v>
      </c>
      <c r="M2662" s="8">
        <v>1</v>
      </c>
      <c r="N2662" s="5">
        <v>80.8</v>
      </c>
      <c r="O2662" s="6">
        <v>0.05</v>
      </c>
      <c r="P2662" s="5">
        <v>38.33</v>
      </c>
      <c r="Q2662" s="5">
        <f t="shared" si="164"/>
        <v>76.759999999999991</v>
      </c>
      <c r="R2662" s="5">
        <f t="shared" si="165"/>
        <v>38.33</v>
      </c>
      <c r="S2662" s="5">
        <f t="shared" si="166"/>
        <v>38.429999999999993</v>
      </c>
      <c r="T2662" s="7">
        <f t="shared" si="167"/>
        <v>0.50065138092756645</v>
      </c>
    </row>
    <row r="2663" spans="1:20" ht="15.6">
      <c r="A2663" s="2">
        <v>7</v>
      </c>
      <c r="B2663" s="3">
        <v>46381</v>
      </c>
      <c r="C2663" s="17">
        <f>YEAR(SalesDataTable[[#This Row],[Order Date]])</f>
        <v>2026</v>
      </c>
      <c r="D2663" s="19" t="str">
        <f>"Q"&amp;ROUNDUP(MONTH(SalesDataTable[[#This Row],[Order Date]])/3,0)</f>
        <v>Q4</v>
      </c>
      <c r="E2663" s="17">
        <f>MONTH(SalesDataTable[[#This Row],[Order Date]])</f>
        <v>12</v>
      </c>
      <c r="F2663" s="19" t="str">
        <f>TEXT(SalesDataTable[[#This Row],[Order Date]],"MMM")</f>
        <v>Dec</v>
      </c>
      <c r="G2663" s="4" t="s">
        <v>20</v>
      </c>
      <c r="H2663" s="4" t="s">
        <v>33</v>
      </c>
      <c r="I2663" s="4" t="s">
        <v>2</v>
      </c>
      <c r="J2663" s="4" t="s">
        <v>3</v>
      </c>
      <c r="K2663" s="4" t="s">
        <v>4</v>
      </c>
      <c r="L2663" s="4" t="s">
        <v>30</v>
      </c>
      <c r="M2663" s="8">
        <v>5</v>
      </c>
      <c r="N2663" s="5">
        <v>103.52</v>
      </c>
      <c r="O2663" s="6">
        <v>0.1</v>
      </c>
      <c r="P2663" s="5">
        <v>49.1</v>
      </c>
      <c r="Q2663" s="5">
        <f t="shared" si="164"/>
        <v>465.84000000000003</v>
      </c>
      <c r="R2663" s="5">
        <f t="shared" si="165"/>
        <v>245.5</v>
      </c>
      <c r="S2663" s="5">
        <f t="shared" si="166"/>
        <v>220.34000000000003</v>
      </c>
      <c r="T2663" s="7">
        <f t="shared" si="167"/>
        <v>0.47299501974927016</v>
      </c>
    </row>
    <row r="2664" spans="1:20" ht="15.6">
      <c r="A2664" s="2">
        <v>658</v>
      </c>
      <c r="B2664" s="3">
        <v>46381</v>
      </c>
      <c r="C2664" s="17">
        <f>YEAR(SalesDataTable[[#This Row],[Order Date]])</f>
        <v>2026</v>
      </c>
      <c r="D2664" s="19" t="str">
        <f>"Q"&amp;ROUNDUP(MONTH(SalesDataTable[[#This Row],[Order Date]])/3,0)</f>
        <v>Q4</v>
      </c>
      <c r="E2664" s="17">
        <f>MONTH(SalesDataTable[[#This Row],[Order Date]])</f>
        <v>12</v>
      </c>
      <c r="F2664" s="19" t="str">
        <f>TEXT(SalesDataTable[[#This Row],[Order Date]],"MMM")</f>
        <v>Dec</v>
      </c>
      <c r="G2664" s="4" t="s">
        <v>6</v>
      </c>
      <c r="H2664" s="4" t="s">
        <v>27</v>
      </c>
      <c r="I2664" s="4" t="s">
        <v>19</v>
      </c>
      <c r="J2664" s="4" t="s">
        <v>16</v>
      </c>
      <c r="K2664" s="4" t="s">
        <v>9</v>
      </c>
      <c r="L2664" s="4" t="s">
        <v>37</v>
      </c>
      <c r="M2664" s="8">
        <v>2</v>
      </c>
      <c r="N2664" s="5">
        <v>153.38999999999999</v>
      </c>
      <c r="O2664" s="6">
        <v>0.05</v>
      </c>
      <c r="P2664" s="5">
        <v>78.06</v>
      </c>
      <c r="Q2664" s="5">
        <f t="shared" si="164"/>
        <v>291.44099999999997</v>
      </c>
      <c r="R2664" s="5">
        <f t="shared" si="165"/>
        <v>156.12</v>
      </c>
      <c r="S2664" s="5">
        <f t="shared" si="166"/>
        <v>135.32099999999997</v>
      </c>
      <c r="T2664" s="7">
        <f t="shared" si="167"/>
        <v>0.46431696295305047</v>
      </c>
    </row>
    <row r="2665" spans="1:20" ht="15.6">
      <c r="A2665" s="2">
        <v>1192</v>
      </c>
      <c r="B2665" s="3">
        <v>46381</v>
      </c>
      <c r="C2665" s="17">
        <f>YEAR(SalesDataTable[[#This Row],[Order Date]])</f>
        <v>2026</v>
      </c>
      <c r="D2665" s="19" t="str">
        <f>"Q"&amp;ROUNDUP(MONTH(SalesDataTable[[#This Row],[Order Date]])/3,0)</f>
        <v>Q4</v>
      </c>
      <c r="E2665" s="17">
        <f>MONTH(SalesDataTable[[#This Row],[Order Date]])</f>
        <v>12</v>
      </c>
      <c r="F2665" s="19" t="str">
        <f>TEXT(SalesDataTable[[#This Row],[Order Date]],"MMM")</f>
        <v>Dec</v>
      </c>
      <c r="G2665" s="4" t="s">
        <v>20</v>
      </c>
      <c r="H2665" s="4" t="s">
        <v>47</v>
      </c>
      <c r="I2665" s="4" t="s">
        <v>8</v>
      </c>
      <c r="J2665" s="4" t="s">
        <v>16</v>
      </c>
      <c r="K2665" s="4" t="s">
        <v>34</v>
      </c>
      <c r="L2665" s="4" t="s">
        <v>35</v>
      </c>
      <c r="M2665" s="8">
        <v>6</v>
      </c>
      <c r="N2665" s="5">
        <v>39.49</v>
      </c>
      <c r="O2665" s="6">
        <v>0.05</v>
      </c>
      <c r="P2665" s="5">
        <v>14.49</v>
      </c>
      <c r="Q2665" s="5">
        <f t="shared" si="164"/>
        <v>225.09299999999999</v>
      </c>
      <c r="R2665" s="5">
        <f t="shared" si="165"/>
        <v>86.94</v>
      </c>
      <c r="S2665" s="5">
        <f t="shared" si="166"/>
        <v>138.15299999999999</v>
      </c>
      <c r="T2665" s="7">
        <f t="shared" si="167"/>
        <v>0.61375964601298127</v>
      </c>
    </row>
    <row r="2666" spans="1:20" ht="15.6">
      <c r="A2666" s="2">
        <v>3852</v>
      </c>
      <c r="B2666" s="3">
        <v>46381</v>
      </c>
      <c r="C2666" s="17">
        <f>YEAR(SalesDataTable[[#This Row],[Order Date]])</f>
        <v>2026</v>
      </c>
      <c r="D2666" s="19" t="str">
        <f>"Q"&amp;ROUNDUP(MONTH(SalesDataTable[[#This Row],[Order Date]])/3,0)</f>
        <v>Q4</v>
      </c>
      <c r="E2666" s="17">
        <f>MONTH(SalesDataTable[[#This Row],[Order Date]])</f>
        <v>12</v>
      </c>
      <c r="F2666" s="19" t="str">
        <f>TEXT(SalesDataTable[[#This Row],[Order Date]],"MMM")</f>
        <v>Dec</v>
      </c>
      <c r="G2666" s="4" t="s">
        <v>11</v>
      </c>
      <c r="H2666" s="4" t="s">
        <v>12</v>
      </c>
      <c r="I2666" s="4" t="s">
        <v>19</v>
      </c>
      <c r="J2666" s="4" t="s">
        <v>16</v>
      </c>
      <c r="K2666" s="4" t="s">
        <v>34</v>
      </c>
      <c r="L2666" s="4" t="s">
        <v>42</v>
      </c>
      <c r="M2666" s="8">
        <v>1</v>
      </c>
      <c r="N2666" s="5">
        <v>35.54</v>
      </c>
      <c r="O2666" s="6">
        <v>0.1</v>
      </c>
      <c r="P2666" s="5">
        <v>13.63</v>
      </c>
      <c r="Q2666" s="5">
        <f t="shared" si="164"/>
        <v>31.986000000000001</v>
      </c>
      <c r="R2666" s="5">
        <f t="shared" si="165"/>
        <v>13.63</v>
      </c>
      <c r="S2666" s="5">
        <f t="shared" si="166"/>
        <v>18.356000000000002</v>
      </c>
      <c r="T2666" s="7">
        <f t="shared" si="167"/>
        <v>0.5738760707809667</v>
      </c>
    </row>
    <row r="2667" spans="1:20" ht="15.6">
      <c r="A2667" s="2">
        <v>4507</v>
      </c>
      <c r="B2667" s="3">
        <v>46381</v>
      </c>
      <c r="C2667" s="17">
        <f>YEAR(SalesDataTable[[#This Row],[Order Date]])</f>
        <v>2026</v>
      </c>
      <c r="D2667" s="19" t="str">
        <f>"Q"&amp;ROUNDUP(MONTH(SalesDataTable[[#This Row],[Order Date]])/3,0)</f>
        <v>Q4</v>
      </c>
      <c r="E2667" s="17">
        <f>MONTH(SalesDataTable[[#This Row],[Order Date]])</f>
        <v>12</v>
      </c>
      <c r="F2667" s="19" t="str">
        <f>TEXT(SalesDataTable[[#This Row],[Order Date]],"MMM")</f>
        <v>Dec</v>
      </c>
      <c r="G2667" s="4" t="s">
        <v>6</v>
      </c>
      <c r="H2667" s="4" t="s">
        <v>43</v>
      </c>
      <c r="I2667" s="4" t="s">
        <v>28</v>
      </c>
      <c r="J2667" s="4" t="s">
        <v>3</v>
      </c>
      <c r="K2667" s="4" t="s">
        <v>14</v>
      </c>
      <c r="L2667" s="4" t="s">
        <v>48</v>
      </c>
      <c r="M2667" s="8">
        <v>2</v>
      </c>
      <c r="N2667" s="5">
        <v>167.21</v>
      </c>
      <c r="O2667" s="6">
        <v>0.05</v>
      </c>
      <c r="P2667" s="5">
        <v>88.23</v>
      </c>
      <c r="Q2667" s="5">
        <f t="shared" si="164"/>
        <v>317.69900000000001</v>
      </c>
      <c r="R2667" s="5">
        <f t="shared" si="165"/>
        <v>176.46</v>
      </c>
      <c r="S2667" s="5">
        <f t="shared" si="166"/>
        <v>141.239</v>
      </c>
      <c r="T2667" s="7">
        <f t="shared" si="167"/>
        <v>0.44456860109726504</v>
      </c>
    </row>
    <row r="2668" spans="1:20" ht="15.6">
      <c r="A2668" s="2">
        <v>260</v>
      </c>
      <c r="B2668" s="3">
        <v>46382</v>
      </c>
      <c r="C2668" s="17">
        <f>YEAR(SalesDataTable[[#This Row],[Order Date]])</f>
        <v>2026</v>
      </c>
      <c r="D2668" s="19" t="str">
        <f>"Q"&amp;ROUNDUP(MONTH(SalesDataTable[[#This Row],[Order Date]])/3,0)</f>
        <v>Q4</v>
      </c>
      <c r="E2668" s="17">
        <f>MONTH(SalesDataTable[[#This Row],[Order Date]])</f>
        <v>12</v>
      </c>
      <c r="F2668" s="19" t="str">
        <f>TEXT(SalesDataTable[[#This Row],[Order Date]],"MMM")</f>
        <v>Dec</v>
      </c>
      <c r="G2668" s="4" t="s">
        <v>11</v>
      </c>
      <c r="H2668" s="4" t="s">
        <v>12</v>
      </c>
      <c r="I2668" s="4" t="s">
        <v>2</v>
      </c>
      <c r="J2668" s="4" t="s">
        <v>16</v>
      </c>
      <c r="K2668" s="4" t="s">
        <v>9</v>
      </c>
      <c r="L2668" s="4" t="s">
        <v>46</v>
      </c>
      <c r="M2668" s="8">
        <v>1</v>
      </c>
      <c r="N2668" s="5">
        <v>71.89</v>
      </c>
      <c r="O2668" s="6">
        <v>0.1</v>
      </c>
      <c r="P2668" s="5">
        <v>31.88</v>
      </c>
      <c r="Q2668" s="5">
        <f t="shared" si="164"/>
        <v>64.701000000000008</v>
      </c>
      <c r="R2668" s="5">
        <f t="shared" si="165"/>
        <v>31.88</v>
      </c>
      <c r="S2668" s="5">
        <f t="shared" si="166"/>
        <v>32.821000000000012</v>
      </c>
      <c r="T2668" s="7">
        <f t="shared" si="167"/>
        <v>0.50727191233520363</v>
      </c>
    </row>
    <row r="2669" spans="1:20" ht="15.6">
      <c r="A2669" s="2">
        <v>1659</v>
      </c>
      <c r="B2669" s="3">
        <v>46382</v>
      </c>
      <c r="C2669" s="17">
        <f>YEAR(SalesDataTable[[#This Row],[Order Date]])</f>
        <v>2026</v>
      </c>
      <c r="D2669" s="19" t="str">
        <f>"Q"&amp;ROUNDUP(MONTH(SalesDataTable[[#This Row],[Order Date]])/3,0)</f>
        <v>Q4</v>
      </c>
      <c r="E2669" s="17">
        <f>MONTH(SalesDataTable[[#This Row],[Order Date]])</f>
        <v>12</v>
      </c>
      <c r="F2669" s="19" t="str">
        <f>TEXT(SalesDataTable[[#This Row],[Order Date]],"MMM")</f>
        <v>Dec</v>
      </c>
      <c r="G2669" s="4" t="s">
        <v>0</v>
      </c>
      <c r="H2669" s="4" t="s">
        <v>50</v>
      </c>
      <c r="I2669" s="4" t="s">
        <v>19</v>
      </c>
      <c r="J2669" s="4" t="s">
        <v>13</v>
      </c>
      <c r="K2669" s="4" t="s">
        <v>14</v>
      </c>
      <c r="L2669" s="4" t="s">
        <v>44</v>
      </c>
      <c r="M2669" s="8">
        <v>1</v>
      </c>
      <c r="N2669" s="5">
        <v>133.56</v>
      </c>
      <c r="O2669" s="6">
        <v>0.05</v>
      </c>
      <c r="P2669" s="5">
        <v>68.739999999999995</v>
      </c>
      <c r="Q2669" s="5">
        <f t="shared" si="164"/>
        <v>126.88199999999999</v>
      </c>
      <c r="R2669" s="5">
        <f t="shared" si="165"/>
        <v>68.739999999999995</v>
      </c>
      <c r="S2669" s="5">
        <f t="shared" si="166"/>
        <v>58.141999999999996</v>
      </c>
      <c r="T2669" s="7">
        <f t="shared" si="167"/>
        <v>0.4582367869358932</v>
      </c>
    </row>
    <row r="2670" spans="1:20" ht="15.6">
      <c r="A2670" s="2">
        <v>3188</v>
      </c>
      <c r="B2670" s="3">
        <v>46382</v>
      </c>
      <c r="C2670" s="17">
        <f>YEAR(SalesDataTable[[#This Row],[Order Date]])</f>
        <v>2026</v>
      </c>
      <c r="D2670" s="19" t="str">
        <f>"Q"&amp;ROUNDUP(MONTH(SalesDataTable[[#This Row],[Order Date]])/3,0)</f>
        <v>Q4</v>
      </c>
      <c r="E2670" s="17">
        <f>MONTH(SalesDataTable[[#This Row],[Order Date]])</f>
        <v>12</v>
      </c>
      <c r="F2670" s="19" t="str">
        <f>TEXT(SalesDataTable[[#This Row],[Order Date]],"MMM")</f>
        <v>Dec</v>
      </c>
      <c r="G2670" s="4" t="s">
        <v>20</v>
      </c>
      <c r="H2670" s="4" t="s">
        <v>31</v>
      </c>
      <c r="I2670" s="4" t="s">
        <v>28</v>
      </c>
      <c r="J2670" s="4" t="s">
        <v>13</v>
      </c>
      <c r="K2670" s="4" t="s">
        <v>23</v>
      </c>
      <c r="L2670" s="4" t="s">
        <v>51</v>
      </c>
      <c r="M2670" s="8">
        <v>2</v>
      </c>
      <c r="N2670" s="5">
        <v>122.28</v>
      </c>
      <c r="O2670" s="6">
        <v>0.1</v>
      </c>
      <c r="P2670" s="5">
        <v>61.64</v>
      </c>
      <c r="Q2670" s="5">
        <f t="shared" si="164"/>
        <v>220.10400000000001</v>
      </c>
      <c r="R2670" s="5">
        <f t="shared" si="165"/>
        <v>123.28</v>
      </c>
      <c r="S2670" s="5">
        <f t="shared" si="166"/>
        <v>96.824000000000012</v>
      </c>
      <c r="T2670" s="7">
        <f t="shared" si="167"/>
        <v>0.43990113764402283</v>
      </c>
    </row>
    <row r="2671" spans="1:20" ht="15.6">
      <c r="A2671" s="2">
        <v>3673</v>
      </c>
      <c r="B2671" s="3">
        <v>46382</v>
      </c>
      <c r="C2671" s="17">
        <f>YEAR(SalesDataTable[[#This Row],[Order Date]])</f>
        <v>2026</v>
      </c>
      <c r="D2671" s="19" t="str">
        <f>"Q"&amp;ROUNDUP(MONTH(SalesDataTable[[#This Row],[Order Date]])/3,0)</f>
        <v>Q4</v>
      </c>
      <c r="E2671" s="17">
        <f>MONTH(SalesDataTable[[#This Row],[Order Date]])</f>
        <v>12</v>
      </c>
      <c r="F2671" s="19" t="str">
        <f>TEXT(SalesDataTable[[#This Row],[Order Date]],"MMM")</f>
        <v>Dec</v>
      </c>
      <c r="G2671" s="4" t="s">
        <v>0</v>
      </c>
      <c r="H2671" s="4" t="s">
        <v>50</v>
      </c>
      <c r="I2671" s="4" t="s">
        <v>2</v>
      </c>
      <c r="J2671" s="4" t="s">
        <v>16</v>
      </c>
      <c r="K2671" s="4" t="s">
        <v>34</v>
      </c>
      <c r="L2671" s="4" t="s">
        <v>35</v>
      </c>
      <c r="M2671" s="8">
        <v>1</v>
      </c>
      <c r="N2671" s="5">
        <v>40.619999999999997</v>
      </c>
      <c r="O2671" s="6">
        <v>0</v>
      </c>
      <c r="P2671" s="5">
        <v>14.62</v>
      </c>
      <c r="Q2671" s="5">
        <f t="shared" si="164"/>
        <v>40.619999999999997</v>
      </c>
      <c r="R2671" s="5">
        <f t="shared" si="165"/>
        <v>14.62</v>
      </c>
      <c r="S2671" s="5">
        <f t="shared" si="166"/>
        <v>26</v>
      </c>
      <c r="T2671" s="7">
        <f t="shared" si="167"/>
        <v>0.64007877892663712</v>
      </c>
    </row>
    <row r="2672" spans="1:20" ht="15.6">
      <c r="A2672" s="2">
        <v>3805</v>
      </c>
      <c r="B2672" s="3">
        <v>46382</v>
      </c>
      <c r="C2672" s="17">
        <f>YEAR(SalesDataTable[[#This Row],[Order Date]])</f>
        <v>2026</v>
      </c>
      <c r="D2672" s="19" t="str">
        <f>"Q"&amp;ROUNDUP(MONTH(SalesDataTable[[#This Row],[Order Date]])/3,0)</f>
        <v>Q4</v>
      </c>
      <c r="E2672" s="17">
        <f>MONTH(SalesDataTable[[#This Row],[Order Date]])</f>
        <v>12</v>
      </c>
      <c r="F2672" s="19" t="str">
        <f>TEXT(SalesDataTable[[#This Row],[Order Date]],"MMM")</f>
        <v>Dec</v>
      </c>
      <c r="G2672" s="4" t="s">
        <v>20</v>
      </c>
      <c r="H2672" s="4" t="s">
        <v>21</v>
      </c>
      <c r="I2672" s="4" t="s">
        <v>8</v>
      </c>
      <c r="J2672" s="4" t="s">
        <v>16</v>
      </c>
      <c r="K2672" s="4" t="s">
        <v>14</v>
      </c>
      <c r="L2672" s="4" t="s">
        <v>32</v>
      </c>
      <c r="M2672" s="8">
        <v>8</v>
      </c>
      <c r="N2672" s="5">
        <v>45.54</v>
      </c>
      <c r="O2672" s="6">
        <v>0.15</v>
      </c>
      <c r="P2672" s="5">
        <v>18.54</v>
      </c>
      <c r="Q2672" s="5">
        <f t="shared" si="164"/>
        <v>309.67199999999997</v>
      </c>
      <c r="R2672" s="5">
        <f t="shared" si="165"/>
        <v>148.32</v>
      </c>
      <c r="S2672" s="5">
        <f t="shared" si="166"/>
        <v>161.35199999999998</v>
      </c>
      <c r="T2672" s="7">
        <f t="shared" si="167"/>
        <v>0.52104161822831896</v>
      </c>
    </row>
    <row r="2673" spans="1:20" ht="15.6">
      <c r="A2673" s="2">
        <v>3945</v>
      </c>
      <c r="B2673" s="3">
        <v>46382</v>
      </c>
      <c r="C2673" s="17">
        <f>YEAR(SalesDataTable[[#This Row],[Order Date]])</f>
        <v>2026</v>
      </c>
      <c r="D2673" s="19" t="str">
        <f>"Q"&amp;ROUNDUP(MONTH(SalesDataTable[[#This Row],[Order Date]])/3,0)</f>
        <v>Q4</v>
      </c>
      <c r="E2673" s="17">
        <f>MONTH(SalesDataTable[[#This Row],[Order Date]])</f>
        <v>12</v>
      </c>
      <c r="F2673" s="19" t="str">
        <f>TEXT(SalesDataTable[[#This Row],[Order Date]],"MMM")</f>
        <v>Dec</v>
      </c>
      <c r="G2673" s="4" t="s">
        <v>20</v>
      </c>
      <c r="H2673" s="4" t="s">
        <v>47</v>
      </c>
      <c r="I2673" s="4" t="s">
        <v>8</v>
      </c>
      <c r="J2673" s="4" t="s">
        <v>16</v>
      </c>
      <c r="K2673" s="4" t="s">
        <v>4</v>
      </c>
      <c r="L2673" s="4" t="s">
        <v>22</v>
      </c>
      <c r="M2673" s="8">
        <v>4</v>
      </c>
      <c r="N2673" s="5">
        <v>50.96</v>
      </c>
      <c r="O2673" s="6">
        <v>0.1</v>
      </c>
      <c r="P2673" s="5">
        <v>22.14</v>
      </c>
      <c r="Q2673" s="5">
        <f t="shared" si="164"/>
        <v>183.45600000000002</v>
      </c>
      <c r="R2673" s="5">
        <f t="shared" si="165"/>
        <v>88.56</v>
      </c>
      <c r="S2673" s="5">
        <f t="shared" si="166"/>
        <v>94.896000000000015</v>
      </c>
      <c r="T2673" s="7">
        <f t="shared" si="167"/>
        <v>0.51726844583987441</v>
      </c>
    </row>
    <row r="2674" spans="1:20" ht="15.6">
      <c r="A2674" s="2">
        <v>4266</v>
      </c>
      <c r="B2674" s="3">
        <v>46382</v>
      </c>
      <c r="C2674" s="17">
        <f>YEAR(SalesDataTable[[#This Row],[Order Date]])</f>
        <v>2026</v>
      </c>
      <c r="D2674" s="19" t="str">
        <f>"Q"&amp;ROUNDUP(MONTH(SalesDataTable[[#This Row],[Order Date]])/3,0)</f>
        <v>Q4</v>
      </c>
      <c r="E2674" s="17">
        <f>MONTH(SalesDataTable[[#This Row],[Order Date]])</f>
        <v>12</v>
      </c>
      <c r="F2674" s="19" t="str">
        <f>TEXT(SalesDataTable[[#This Row],[Order Date]],"MMM")</f>
        <v>Dec</v>
      </c>
      <c r="G2674" s="4" t="s">
        <v>6</v>
      </c>
      <c r="H2674" s="4" t="s">
        <v>7</v>
      </c>
      <c r="I2674" s="4" t="s">
        <v>2</v>
      </c>
      <c r="J2674" s="4" t="s">
        <v>13</v>
      </c>
      <c r="K2674" s="4" t="s">
        <v>4</v>
      </c>
      <c r="L2674" s="4" t="s">
        <v>26</v>
      </c>
      <c r="M2674" s="8">
        <v>4</v>
      </c>
      <c r="N2674" s="5">
        <v>40.19</v>
      </c>
      <c r="O2674" s="6">
        <v>0.15</v>
      </c>
      <c r="P2674" s="5">
        <v>16.55</v>
      </c>
      <c r="Q2674" s="5">
        <f t="shared" si="164"/>
        <v>136.64599999999999</v>
      </c>
      <c r="R2674" s="5">
        <f t="shared" si="165"/>
        <v>66.2</v>
      </c>
      <c r="S2674" s="5">
        <f t="shared" si="166"/>
        <v>70.445999999999984</v>
      </c>
      <c r="T2674" s="7">
        <f t="shared" si="167"/>
        <v>0.51553649576277383</v>
      </c>
    </row>
    <row r="2675" spans="1:20" ht="15.6">
      <c r="A2675" s="2">
        <v>606</v>
      </c>
      <c r="B2675" s="3">
        <v>46383</v>
      </c>
      <c r="C2675" s="17">
        <f>YEAR(SalesDataTable[[#This Row],[Order Date]])</f>
        <v>2026</v>
      </c>
      <c r="D2675" s="19" t="str">
        <f>"Q"&amp;ROUNDUP(MONTH(SalesDataTable[[#This Row],[Order Date]])/3,0)</f>
        <v>Q4</v>
      </c>
      <c r="E2675" s="17">
        <f>MONTH(SalesDataTable[[#This Row],[Order Date]])</f>
        <v>12</v>
      </c>
      <c r="F2675" s="19" t="str">
        <f>TEXT(SalesDataTable[[#This Row],[Order Date]],"MMM")</f>
        <v>Dec</v>
      </c>
      <c r="G2675" s="4" t="s">
        <v>6</v>
      </c>
      <c r="H2675" s="4" t="s">
        <v>43</v>
      </c>
      <c r="I2675" s="4" t="s">
        <v>2</v>
      </c>
      <c r="J2675" s="4" t="s">
        <v>13</v>
      </c>
      <c r="K2675" s="4" t="s">
        <v>23</v>
      </c>
      <c r="L2675" s="4" t="s">
        <v>24</v>
      </c>
      <c r="M2675" s="8">
        <v>3</v>
      </c>
      <c r="N2675" s="5">
        <v>333.84</v>
      </c>
      <c r="O2675" s="6">
        <v>0</v>
      </c>
      <c r="P2675" s="5">
        <v>193.05</v>
      </c>
      <c r="Q2675" s="5">
        <f t="shared" si="164"/>
        <v>1001.52</v>
      </c>
      <c r="R2675" s="5">
        <f t="shared" si="165"/>
        <v>579.15000000000009</v>
      </c>
      <c r="S2675" s="5">
        <f t="shared" si="166"/>
        <v>422.36999999999989</v>
      </c>
      <c r="T2675" s="7">
        <f t="shared" si="167"/>
        <v>0.42172897196261672</v>
      </c>
    </row>
    <row r="2676" spans="1:20" ht="15.6">
      <c r="A2676" s="2">
        <v>1166</v>
      </c>
      <c r="B2676" s="3">
        <v>46383</v>
      </c>
      <c r="C2676" s="17">
        <f>YEAR(SalesDataTable[[#This Row],[Order Date]])</f>
        <v>2026</v>
      </c>
      <c r="D2676" s="19" t="str">
        <f>"Q"&amp;ROUNDUP(MONTH(SalesDataTable[[#This Row],[Order Date]])/3,0)</f>
        <v>Q4</v>
      </c>
      <c r="E2676" s="17">
        <f>MONTH(SalesDataTable[[#This Row],[Order Date]])</f>
        <v>12</v>
      </c>
      <c r="F2676" s="19" t="str">
        <f>TEXT(SalesDataTable[[#This Row],[Order Date]],"MMM")</f>
        <v>Dec</v>
      </c>
      <c r="G2676" s="4" t="s">
        <v>11</v>
      </c>
      <c r="H2676" s="4" t="s">
        <v>52</v>
      </c>
      <c r="I2676" s="4" t="s">
        <v>28</v>
      </c>
      <c r="J2676" s="4" t="s">
        <v>3</v>
      </c>
      <c r="K2676" s="4" t="s">
        <v>23</v>
      </c>
      <c r="L2676" s="4" t="s">
        <v>29</v>
      </c>
      <c r="M2676" s="8">
        <v>2</v>
      </c>
      <c r="N2676" s="5">
        <v>198.94</v>
      </c>
      <c r="O2676" s="6">
        <v>0.15</v>
      </c>
      <c r="P2676" s="5">
        <v>102.32</v>
      </c>
      <c r="Q2676" s="5">
        <f t="shared" si="164"/>
        <v>338.19799999999998</v>
      </c>
      <c r="R2676" s="5">
        <f t="shared" si="165"/>
        <v>204.64</v>
      </c>
      <c r="S2676" s="5">
        <f t="shared" si="166"/>
        <v>133.55799999999999</v>
      </c>
      <c r="T2676" s="7">
        <f t="shared" si="167"/>
        <v>0.39491067362905752</v>
      </c>
    </row>
    <row r="2677" spans="1:20" ht="15.6">
      <c r="A2677" s="2">
        <v>1913</v>
      </c>
      <c r="B2677" s="3">
        <v>46383</v>
      </c>
      <c r="C2677" s="17">
        <f>YEAR(SalesDataTable[[#This Row],[Order Date]])</f>
        <v>2026</v>
      </c>
      <c r="D2677" s="19" t="str">
        <f>"Q"&amp;ROUNDUP(MONTH(SalesDataTable[[#This Row],[Order Date]])/3,0)</f>
        <v>Q4</v>
      </c>
      <c r="E2677" s="17">
        <f>MONTH(SalesDataTable[[#This Row],[Order Date]])</f>
        <v>12</v>
      </c>
      <c r="F2677" s="19" t="str">
        <f>TEXT(SalesDataTable[[#This Row],[Order Date]],"MMM")</f>
        <v>Dec</v>
      </c>
      <c r="G2677" s="4" t="s">
        <v>11</v>
      </c>
      <c r="H2677" s="4" t="s">
        <v>25</v>
      </c>
      <c r="I2677" s="4" t="s">
        <v>28</v>
      </c>
      <c r="J2677" s="4" t="s">
        <v>13</v>
      </c>
      <c r="K2677" s="4" t="s">
        <v>34</v>
      </c>
      <c r="L2677" s="4" t="s">
        <v>42</v>
      </c>
      <c r="M2677" s="8">
        <v>3</v>
      </c>
      <c r="N2677" s="5">
        <v>35.979999999999997</v>
      </c>
      <c r="O2677" s="6">
        <v>0</v>
      </c>
      <c r="P2677" s="5">
        <v>13.6</v>
      </c>
      <c r="Q2677" s="5">
        <f t="shared" si="164"/>
        <v>107.94</v>
      </c>
      <c r="R2677" s="5">
        <f t="shared" si="165"/>
        <v>40.799999999999997</v>
      </c>
      <c r="S2677" s="5">
        <f t="shared" si="166"/>
        <v>67.14</v>
      </c>
      <c r="T2677" s="7">
        <f t="shared" si="167"/>
        <v>0.62201222901612008</v>
      </c>
    </row>
    <row r="2678" spans="1:20" ht="15.6">
      <c r="A2678" s="2">
        <v>2402</v>
      </c>
      <c r="B2678" s="3">
        <v>46383</v>
      </c>
      <c r="C2678" s="17">
        <f>YEAR(SalesDataTable[[#This Row],[Order Date]])</f>
        <v>2026</v>
      </c>
      <c r="D2678" s="19" t="str">
        <f>"Q"&amp;ROUNDUP(MONTH(SalesDataTable[[#This Row],[Order Date]])/3,0)</f>
        <v>Q4</v>
      </c>
      <c r="E2678" s="17">
        <f>MONTH(SalesDataTable[[#This Row],[Order Date]])</f>
        <v>12</v>
      </c>
      <c r="F2678" s="19" t="str">
        <f>TEXT(SalesDataTable[[#This Row],[Order Date]],"MMM")</f>
        <v>Dec</v>
      </c>
      <c r="G2678" s="4" t="s">
        <v>6</v>
      </c>
      <c r="H2678" s="4" t="s">
        <v>49</v>
      </c>
      <c r="I2678" s="4" t="s">
        <v>28</v>
      </c>
      <c r="J2678" s="4" t="s">
        <v>13</v>
      </c>
      <c r="K2678" s="4" t="s">
        <v>14</v>
      </c>
      <c r="L2678" s="4" t="s">
        <v>44</v>
      </c>
      <c r="M2678" s="8">
        <v>6</v>
      </c>
      <c r="N2678" s="5">
        <v>133.4</v>
      </c>
      <c r="O2678" s="6">
        <v>0.1</v>
      </c>
      <c r="P2678" s="5">
        <v>66.3</v>
      </c>
      <c r="Q2678" s="5">
        <f t="shared" si="164"/>
        <v>720.36000000000013</v>
      </c>
      <c r="R2678" s="5">
        <f t="shared" si="165"/>
        <v>397.79999999999995</v>
      </c>
      <c r="S2678" s="5">
        <f t="shared" si="166"/>
        <v>322.56000000000017</v>
      </c>
      <c r="T2678" s="7">
        <f t="shared" si="167"/>
        <v>0.44777611194402817</v>
      </c>
    </row>
    <row r="2679" spans="1:20" ht="15.6">
      <c r="A2679" s="2">
        <v>3192</v>
      </c>
      <c r="B2679" s="3">
        <v>46383</v>
      </c>
      <c r="C2679" s="17">
        <f>YEAR(SalesDataTable[[#This Row],[Order Date]])</f>
        <v>2026</v>
      </c>
      <c r="D2679" s="19" t="str">
        <f>"Q"&amp;ROUNDUP(MONTH(SalesDataTable[[#This Row],[Order Date]])/3,0)</f>
        <v>Q4</v>
      </c>
      <c r="E2679" s="17">
        <f>MONTH(SalesDataTable[[#This Row],[Order Date]])</f>
        <v>12</v>
      </c>
      <c r="F2679" s="19" t="str">
        <f>TEXT(SalesDataTable[[#This Row],[Order Date]],"MMM")</f>
        <v>Dec</v>
      </c>
      <c r="G2679" s="4" t="s">
        <v>20</v>
      </c>
      <c r="H2679" s="4" t="s">
        <v>31</v>
      </c>
      <c r="I2679" s="4" t="s">
        <v>2</v>
      </c>
      <c r="J2679" s="4" t="s">
        <v>3</v>
      </c>
      <c r="K2679" s="4" t="s">
        <v>9</v>
      </c>
      <c r="L2679" s="4" t="s">
        <v>10</v>
      </c>
      <c r="M2679" s="8">
        <v>2</v>
      </c>
      <c r="N2679" s="5">
        <v>93.45</v>
      </c>
      <c r="O2679" s="6">
        <v>0</v>
      </c>
      <c r="P2679" s="5">
        <v>45.75</v>
      </c>
      <c r="Q2679" s="5">
        <f t="shared" si="164"/>
        <v>186.9</v>
      </c>
      <c r="R2679" s="5">
        <f t="shared" si="165"/>
        <v>91.5</v>
      </c>
      <c r="S2679" s="5">
        <f t="shared" si="166"/>
        <v>95.4</v>
      </c>
      <c r="T2679" s="7">
        <f t="shared" si="167"/>
        <v>0.5104333868378812</v>
      </c>
    </row>
    <row r="2680" spans="1:20" ht="15.6">
      <c r="A2680" s="2">
        <v>3721</v>
      </c>
      <c r="B2680" s="3">
        <v>46383</v>
      </c>
      <c r="C2680" s="17">
        <f>YEAR(SalesDataTable[[#This Row],[Order Date]])</f>
        <v>2026</v>
      </c>
      <c r="D2680" s="19" t="str">
        <f>"Q"&amp;ROUNDUP(MONTH(SalesDataTable[[#This Row],[Order Date]])/3,0)</f>
        <v>Q4</v>
      </c>
      <c r="E2680" s="17">
        <f>MONTH(SalesDataTable[[#This Row],[Order Date]])</f>
        <v>12</v>
      </c>
      <c r="F2680" s="19" t="str">
        <f>TEXT(SalesDataTable[[#This Row],[Order Date]],"MMM")</f>
        <v>Dec</v>
      </c>
      <c r="G2680" s="4" t="s">
        <v>11</v>
      </c>
      <c r="H2680" s="4" t="s">
        <v>25</v>
      </c>
      <c r="I2680" s="4" t="s">
        <v>28</v>
      </c>
      <c r="J2680" s="4" t="s">
        <v>13</v>
      </c>
      <c r="K2680" s="4" t="s">
        <v>34</v>
      </c>
      <c r="L2680" s="4" t="s">
        <v>45</v>
      </c>
      <c r="M2680" s="8">
        <v>1</v>
      </c>
      <c r="N2680" s="5">
        <v>49.79</v>
      </c>
      <c r="O2680" s="6">
        <v>0.2</v>
      </c>
      <c r="P2680" s="5">
        <v>21.87</v>
      </c>
      <c r="Q2680" s="5">
        <f t="shared" si="164"/>
        <v>39.832000000000001</v>
      </c>
      <c r="R2680" s="5">
        <f t="shared" si="165"/>
        <v>21.87</v>
      </c>
      <c r="S2680" s="5">
        <f t="shared" si="166"/>
        <v>17.962</v>
      </c>
      <c r="T2680" s="7">
        <f t="shared" si="167"/>
        <v>0.45094396465153641</v>
      </c>
    </row>
    <row r="2681" spans="1:20" ht="15.6">
      <c r="A2681" s="2">
        <v>3882</v>
      </c>
      <c r="B2681" s="3">
        <v>46383</v>
      </c>
      <c r="C2681" s="17">
        <f>YEAR(SalesDataTable[[#This Row],[Order Date]])</f>
        <v>2026</v>
      </c>
      <c r="D2681" s="19" t="str">
        <f>"Q"&amp;ROUNDUP(MONTH(SalesDataTable[[#This Row],[Order Date]])/3,0)</f>
        <v>Q4</v>
      </c>
      <c r="E2681" s="17">
        <f>MONTH(SalesDataTable[[#This Row],[Order Date]])</f>
        <v>12</v>
      </c>
      <c r="F2681" s="19" t="str">
        <f>TEXT(SalesDataTable[[#This Row],[Order Date]],"MMM")</f>
        <v>Dec</v>
      </c>
      <c r="G2681" s="4" t="s">
        <v>20</v>
      </c>
      <c r="H2681" s="4" t="s">
        <v>33</v>
      </c>
      <c r="I2681" s="4" t="s">
        <v>28</v>
      </c>
      <c r="J2681" s="4" t="s">
        <v>3</v>
      </c>
      <c r="K2681" s="4" t="s">
        <v>9</v>
      </c>
      <c r="L2681" s="4" t="s">
        <v>46</v>
      </c>
      <c r="M2681" s="8">
        <v>3</v>
      </c>
      <c r="N2681" s="5">
        <v>70.430000000000007</v>
      </c>
      <c r="O2681" s="6">
        <v>0.1</v>
      </c>
      <c r="P2681" s="5">
        <v>32.869999999999997</v>
      </c>
      <c r="Q2681" s="5">
        <f t="shared" si="164"/>
        <v>190.16100000000003</v>
      </c>
      <c r="R2681" s="5">
        <f t="shared" si="165"/>
        <v>98.609999999999985</v>
      </c>
      <c r="S2681" s="5">
        <f t="shared" si="166"/>
        <v>91.551000000000045</v>
      </c>
      <c r="T2681" s="7">
        <f t="shared" si="167"/>
        <v>0.48143941186678674</v>
      </c>
    </row>
    <row r="2682" spans="1:20" ht="15.6">
      <c r="A2682" s="2">
        <v>4945</v>
      </c>
      <c r="B2682" s="3">
        <v>46383</v>
      </c>
      <c r="C2682" s="17">
        <f>YEAR(SalesDataTable[[#This Row],[Order Date]])</f>
        <v>2026</v>
      </c>
      <c r="D2682" s="19" t="str">
        <f>"Q"&amp;ROUNDUP(MONTH(SalesDataTable[[#This Row],[Order Date]])/3,0)</f>
        <v>Q4</v>
      </c>
      <c r="E2682" s="17">
        <f>MONTH(SalesDataTable[[#This Row],[Order Date]])</f>
        <v>12</v>
      </c>
      <c r="F2682" s="19" t="str">
        <f>TEXT(SalesDataTable[[#This Row],[Order Date]],"MMM")</f>
        <v>Dec</v>
      </c>
      <c r="G2682" s="4" t="s">
        <v>11</v>
      </c>
      <c r="H2682" s="4" t="s">
        <v>12</v>
      </c>
      <c r="I2682" s="4" t="s">
        <v>2</v>
      </c>
      <c r="J2682" s="4" t="s">
        <v>16</v>
      </c>
      <c r="K2682" s="4" t="s">
        <v>23</v>
      </c>
      <c r="L2682" s="4" t="s">
        <v>40</v>
      </c>
      <c r="M2682" s="8">
        <v>2</v>
      </c>
      <c r="N2682" s="5">
        <v>82.04</v>
      </c>
      <c r="O2682" s="6">
        <v>0.1</v>
      </c>
      <c r="P2682" s="5">
        <v>38.880000000000003</v>
      </c>
      <c r="Q2682" s="5">
        <f t="shared" si="164"/>
        <v>147.67200000000003</v>
      </c>
      <c r="R2682" s="5">
        <f t="shared" si="165"/>
        <v>77.760000000000005</v>
      </c>
      <c r="S2682" s="5">
        <f t="shared" si="166"/>
        <v>69.91200000000002</v>
      </c>
      <c r="T2682" s="7">
        <f t="shared" si="167"/>
        <v>0.47342759629449055</v>
      </c>
    </row>
    <row r="2683" spans="1:20" ht="15.6">
      <c r="A2683" s="2">
        <v>5084</v>
      </c>
      <c r="B2683" s="3">
        <v>46383</v>
      </c>
      <c r="C2683" s="17">
        <f>YEAR(SalesDataTable[[#This Row],[Order Date]])</f>
        <v>2026</v>
      </c>
      <c r="D2683" s="19" t="str">
        <f>"Q"&amp;ROUNDUP(MONTH(SalesDataTable[[#This Row],[Order Date]])/3,0)</f>
        <v>Q4</v>
      </c>
      <c r="E2683" s="17">
        <f>MONTH(SalesDataTable[[#This Row],[Order Date]])</f>
        <v>12</v>
      </c>
      <c r="F2683" s="19" t="str">
        <f>TEXT(SalesDataTable[[#This Row],[Order Date]],"MMM")</f>
        <v>Dec</v>
      </c>
      <c r="G2683" s="4" t="s">
        <v>6</v>
      </c>
      <c r="H2683" s="4" t="s">
        <v>41</v>
      </c>
      <c r="I2683" s="4" t="s">
        <v>28</v>
      </c>
      <c r="J2683" s="4" t="s">
        <v>3</v>
      </c>
      <c r="K2683" s="4" t="s">
        <v>14</v>
      </c>
      <c r="L2683" s="4" t="s">
        <v>15</v>
      </c>
      <c r="M2683" s="8">
        <v>1</v>
      </c>
      <c r="N2683" s="5">
        <v>35.409999999999997</v>
      </c>
      <c r="O2683" s="6">
        <v>0.2</v>
      </c>
      <c r="P2683" s="5">
        <v>13.54</v>
      </c>
      <c r="Q2683" s="5">
        <f t="shared" si="164"/>
        <v>28.327999999999999</v>
      </c>
      <c r="R2683" s="5">
        <f t="shared" si="165"/>
        <v>13.54</v>
      </c>
      <c r="S2683" s="5">
        <f t="shared" si="166"/>
        <v>14.788</v>
      </c>
      <c r="T2683" s="7">
        <f t="shared" si="167"/>
        <v>0.5220276757977973</v>
      </c>
    </row>
    <row r="2684" spans="1:20" ht="15.6">
      <c r="A2684" s="2">
        <v>246</v>
      </c>
      <c r="B2684" s="3">
        <v>46384</v>
      </c>
      <c r="C2684" s="17">
        <f>YEAR(SalesDataTable[[#This Row],[Order Date]])</f>
        <v>2026</v>
      </c>
      <c r="D2684" s="19" t="str">
        <f>"Q"&amp;ROUNDUP(MONTH(SalesDataTable[[#This Row],[Order Date]])/3,0)</f>
        <v>Q4</v>
      </c>
      <c r="E2684" s="17">
        <f>MONTH(SalesDataTable[[#This Row],[Order Date]])</f>
        <v>12</v>
      </c>
      <c r="F2684" s="19" t="str">
        <f>TEXT(SalesDataTable[[#This Row],[Order Date]],"MMM")</f>
        <v>Dec</v>
      </c>
      <c r="G2684" s="4" t="s">
        <v>20</v>
      </c>
      <c r="H2684" s="4" t="s">
        <v>31</v>
      </c>
      <c r="I2684" s="4" t="s">
        <v>28</v>
      </c>
      <c r="J2684" s="4" t="s">
        <v>16</v>
      </c>
      <c r="K2684" s="4" t="s">
        <v>4</v>
      </c>
      <c r="L2684" s="4" t="s">
        <v>26</v>
      </c>
      <c r="M2684" s="8">
        <v>1</v>
      </c>
      <c r="N2684" s="5">
        <v>41.06</v>
      </c>
      <c r="O2684" s="6">
        <v>0.1</v>
      </c>
      <c r="P2684" s="5">
        <v>16.23</v>
      </c>
      <c r="Q2684" s="5">
        <f t="shared" si="164"/>
        <v>36.954000000000001</v>
      </c>
      <c r="R2684" s="5">
        <f t="shared" si="165"/>
        <v>16.23</v>
      </c>
      <c r="S2684" s="5">
        <f t="shared" si="166"/>
        <v>20.724</v>
      </c>
      <c r="T2684" s="7">
        <f t="shared" si="167"/>
        <v>0.5608053255398604</v>
      </c>
    </row>
    <row r="2685" spans="1:20" ht="15.6">
      <c r="A2685" s="2">
        <v>537</v>
      </c>
      <c r="B2685" s="3">
        <v>46384</v>
      </c>
      <c r="C2685" s="17">
        <f>YEAR(SalesDataTable[[#This Row],[Order Date]])</f>
        <v>2026</v>
      </c>
      <c r="D2685" s="19" t="str">
        <f>"Q"&amp;ROUNDUP(MONTH(SalesDataTable[[#This Row],[Order Date]])/3,0)</f>
        <v>Q4</v>
      </c>
      <c r="E2685" s="17">
        <f>MONTH(SalesDataTable[[#This Row],[Order Date]])</f>
        <v>12</v>
      </c>
      <c r="F2685" s="19" t="str">
        <f>TEXT(SalesDataTable[[#This Row],[Order Date]],"MMM")</f>
        <v>Dec</v>
      </c>
      <c r="G2685" s="4" t="s">
        <v>20</v>
      </c>
      <c r="H2685" s="4" t="s">
        <v>33</v>
      </c>
      <c r="I2685" s="4" t="s">
        <v>8</v>
      </c>
      <c r="J2685" s="4" t="s">
        <v>16</v>
      </c>
      <c r="K2685" s="4" t="s">
        <v>9</v>
      </c>
      <c r="L2685" s="4" t="s">
        <v>10</v>
      </c>
      <c r="M2685" s="8">
        <v>12</v>
      </c>
      <c r="N2685" s="5">
        <v>90.29</v>
      </c>
      <c r="O2685" s="6">
        <v>0.1</v>
      </c>
      <c r="P2685" s="5">
        <v>45.76</v>
      </c>
      <c r="Q2685" s="5">
        <f t="shared" si="164"/>
        <v>975.13200000000006</v>
      </c>
      <c r="R2685" s="5">
        <f t="shared" si="165"/>
        <v>549.12</v>
      </c>
      <c r="S2685" s="5">
        <f t="shared" si="166"/>
        <v>426.01200000000006</v>
      </c>
      <c r="T2685" s="7">
        <f t="shared" si="167"/>
        <v>0.43687623829389255</v>
      </c>
    </row>
    <row r="2686" spans="1:20" ht="15.6">
      <c r="A2686" s="2">
        <v>968</v>
      </c>
      <c r="B2686" s="3">
        <v>46384</v>
      </c>
      <c r="C2686" s="17">
        <f>YEAR(SalesDataTable[[#This Row],[Order Date]])</f>
        <v>2026</v>
      </c>
      <c r="D2686" s="19" t="str">
        <f>"Q"&amp;ROUNDUP(MONTH(SalesDataTable[[#This Row],[Order Date]])/3,0)</f>
        <v>Q4</v>
      </c>
      <c r="E2686" s="17">
        <f>MONTH(SalesDataTable[[#This Row],[Order Date]])</f>
        <v>12</v>
      </c>
      <c r="F2686" s="19" t="str">
        <f>TEXT(SalesDataTable[[#This Row],[Order Date]],"MMM")</f>
        <v>Dec</v>
      </c>
      <c r="G2686" s="4" t="s">
        <v>6</v>
      </c>
      <c r="H2686" s="4" t="s">
        <v>43</v>
      </c>
      <c r="I2686" s="4" t="s">
        <v>19</v>
      </c>
      <c r="J2686" s="4" t="s">
        <v>13</v>
      </c>
      <c r="K2686" s="4" t="s">
        <v>4</v>
      </c>
      <c r="L2686" s="4" t="s">
        <v>30</v>
      </c>
      <c r="M2686" s="8">
        <v>1</v>
      </c>
      <c r="N2686" s="5">
        <v>103.13</v>
      </c>
      <c r="O2686" s="6">
        <v>0.15</v>
      </c>
      <c r="P2686" s="5">
        <v>50.06</v>
      </c>
      <c r="Q2686" s="5">
        <f t="shared" si="164"/>
        <v>87.660499999999999</v>
      </c>
      <c r="R2686" s="5">
        <f t="shared" si="165"/>
        <v>50.06</v>
      </c>
      <c r="S2686" s="5">
        <f t="shared" si="166"/>
        <v>37.600499999999997</v>
      </c>
      <c r="T2686" s="7">
        <f t="shared" si="167"/>
        <v>0.42893321393329947</v>
      </c>
    </row>
    <row r="2687" spans="1:20" ht="15.6">
      <c r="A2687" s="2">
        <v>1234</v>
      </c>
      <c r="B2687" s="3">
        <v>46384</v>
      </c>
      <c r="C2687" s="17">
        <f>YEAR(SalesDataTable[[#This Row],[Order Date]])</f>
        <v>2026</v>
      </c>
      <c r="D2687" s="19" t="str">
        <f>"Q"&amp;ROUNDUP(MONTH(SalesDataTable[[#This Row],[Order Date]])/3,0)</f>
        <v>Q4</v>
      </c>
      <c r="E2687" s="17">
        <f>MONTH(SalesDataTable[[#This Row],[Order Date]])</f>
        <v>12</v>
      </c>
      <c r="F2687" s="19" t="str">
        <f>TEXT(SalesDataTable[[#This Row],[Order Date]],"MMM")</f>
        <v>Dec</v>
      </c>
      <c r="G2687" s="4" t="s">
        <v>20</v>
      </c>
      <c r="H2687" s="4" t="s">
        <v>47</v>
      </c>
      <c r="I2687" s="4" t="s">
        <v>2</v>
      </c>
      <c r="J2687" s="4" t="s">
        <v>3</v>
      </c>
      <c r="K2687" s="4" t="s">
        <v>4</v>
      </c>
      <c r="L2687" s="4" t="s">
        <v>5</v>
      </c>
      <c r="M2687" s="8">
        <v>1</v>
      </c>
      <c r="N2687" s="5">
        <v>81.39</v>
      </c>
      <c r="O2687" s="6">
        <v>0.05</v>
      </c>
      <c r="P2687" s="5">
        <v>43.54</v>
      </c>
      <c r="Q2687" s="5">
        <f t="shared" si="164"/>
        <v>77.320499999999996</v>
      </c>
      <c r="R2687" s="5">
        <f t="shared" si="165"/>
        <v>43.54</v>
      </c>
      <c r="S2687" s="5">
        <f t="shared" si="166"/>
        <v>33.780499999999996</v>
      </c>
      <c r="T2687" s="7">
        <f t="shared" si="167"/>
        <v>0.43688931137279247</v>
      </c>
    </row>
    <row r="2688" spans="1:20" ht="15.6">
      <c r="A2688" s="2">
        <v>2061</v>
      </c>
      <c r="B2688" s="3">
        <v>46384</v>
      </c>
      <c r="C2688" s="17">
        <f>YEAR(SalesDataTable[[#This Row],[Order Date]])</f>
        <v>2026</v>
      </c>
      <c r="D2688" s="19" t="str">
        <f>"Q"&amp;ROUNDUP(MONTH(SalesDataTable[[#This Row],[Order Date]])/3,0)</f>
        <v>Q4</v>
      </c>
      <c r="E2688" s="17">
        <f>MONTH(SalesDataTable[[#This Row],[Order Date]])</f>
        <v>12</v>
      </c>
      <c r="F2688" s="19" t="str">
        <f>TEXT(SalesDataTable[[#This Row],[Order Date]],"MMM")</f>
        <v>Dec</v>
      </c>
      <c r="G2688" s="4" t="s">
        <v>0</v>
      </c>
      <c r="H2688" s="4" t="s">
        <v>50</v>
      </c>
      <c r="I2688" s="4" t="s">
        <v>28</v>
      </c>
      <c r="J2688" s="4" t="s">
        <v>3</v>
      </c>
      <c r="K2688" s="4" t="s">
        <v>23</v>
      </c>
      <c r="L2688" s="4" t="s">
        <v>24</v>
      </c>
      <c r="M2688" s="8">
        <v>2</v>
      </c>
      <c r="N2688" s="5">
        <v>342.78</v>
      </c>
      <c r="O2688" s="6">
        <v>0</v>
      </c>
      <c r="P2688" s="5">
        <v>197.89</v>
      </c>
      <c r="Q2688" s="5">
        <f t="shared" si="164"/>
        <v>685.56</v>
      </c>
      <c r="R2688" s="5">
        <f t="shared" si="165"/>
        <v>395.78</v>
      </c>
      <c r="S2688" s="5">
        <f t="shared" si="166"/>
        <v>289.77999999999997</v>
      </c>
      <c r="T2688" s="7">
        <f t="shared" si="167"/>
        <v>0.4226909387945621</v>
      </c>
    </row>
    <row r="2689" spans="1:20" ht="15.6">
      <c r="A2689" s="2">
        <v>2219</v>
      </c>
      <c r="B2689" s="3">
        <v>46384</v>
      </c>
      <c r="C2689" s="17">
        <f>YEAR(SalesDataTable[[#This Row],[Order Date]])</f>
        <v>2026</v>
      </c>
      <c r="D2689" s="19" t="str">
        <f>"Q"&amp;ROUNDUP(MONTH(SalesDataTable[[#This Row],[Order Date]])/3,0)</f>
        <v>Q4</v>
      </c>
      <c r="E2689" s="17">
        <f>MONTH(SalesDataTable[[#This Row],[Order Date]])</f>
        <v>12</v>
      </c>
      <c r="F2689" s="19" t="str">
        <f>TEXT(SalesDataTable[[#This Row],[Order Date]],"MMM")</f>
        <v>Dec</v>
      </c>
      <c r="G2689" s="4" t="s">
        <v>6</v>
      </c>
      <c r="H2689" s="4" t="s">
        <v>49</v>
      </c>
      <c r="I2689" s="4" t="s">
        <v>2</v>
      </c>
      <c r="J2689" s="4" t="s">
        <v>3</v>
      </c>
      <c r="K2689" s="4" t="s">
        <v>9</v>
      </c>
      <c r="L2689" s="4" t="s">
        <v>17</v>
      </c>
      <c r="M2689" s="8">
        <v>1</v>
      </c>
      <c r="N2689" s="5">
        <v>147</v>
      </c>
      <c r="O2689" s="6">
        <v>0.15</v>
      </c>
      <c r="P2689" s="5">
        <v>79.58</v>
      </c>
      <c r="Q2689" s="5">
        <f t="shared" si="164"/>
        <v>124.95</v>
      </c>
      <c r="R2689" s="5">
        <f t="shared" si="165"/>
        <v>79.58</v>
      </c>
      <c r="S2689" s="5">
        <f t="shared" si="166"/>
        <v>45.370000000000005</v>
      </c>
      <c r="T2689" s="7">
        <f t="shared" si="167"/>
        <v>0.36310524209683875</v>
      </c>
    </row>
    <row r="2690" spans="1:20" ht="15.6">
      <c r="A2690" s="2">
        <v>2651</v>
      </c>
      <c r="B2690" s="3">
        <v>46384</v>
      </c>
      <c r="C2690" s="17">
        <f>YEAR(SalesDataTable[[#This Row],[Order Date]])</f>
        <v>2026</v>
      </c>
      <c r="D2690" s="19" t="str">
        <f>"Q"&amp;ROUNDUP(MONTH(SalesDataTable[[#This Row],[Order Date]])/3,0)</f>
        <v>Q4</v>
      </c>
      <c r="E2690" s="17">
        <f>MONTH(SalesDataTable[[#This Row],[Order Date]])</f>
        <v>12</v>
      </c>
      <c r="F2690" s="19" t="str">
        <f>TEXT(SalesDataTable[[#This Row],[Order Date]],"MMM")</f>
        <v>Dec</v>
      </c>
      <c r="G2690" s="4" t="s">
        <v>0</v>
      </c>
      <c r="H2690" s="4" t="s">
        <v>50</v>
      </c>
      <c r="I2690" s="4" t="s">
        <v>2</v>
      </c>
      <c r="J2690" s="4" t="s">
        <v>13</v>
      </c>
      <c r="K2690" s="4" t="s">
        <v>14</v>
      </c>
      <c r="L2690" s="4" t="s">
        <v>32</v>
      </c>
      <c r="M2690" s="8">
        <v>1</v>
      </c>
      <c r="N2690" s="5">
        <v>45.69</v>
      </c>
      <c r="O2690" s="6">
        <v>0.2</v>
      </c>
      <c r="P2690" s="5">
        <v>18.829999999999998</v>
      </c>
      <c r="Q2690" s="5">
        <f t="shared" ref="Q2690:Q2708" si="168">M2690*N2690*(1-O2690)</f>
        <v>36.552</v>
      </c>
      <c r="R2690" s="5">
        <f t="shared" ref="R2690:R2708" si="169">M2690*P2690</f>
        <v>18.829999999999998</v>
      </c>
      <c r="S2690" s="5">
        <f t="shared" ref="S2690:S2708" si="170">Q2690-R2690</f>
        <v>17.722000000000001</v>
      </c>
      <c r="T2690" s="7">
        <f t="shared" ref="T2690:T2708" si="171">IFERROR(S2690/Q2690,0)</f>
        <v>0.48484351061501429</v>
      </c>
    </row>
    <row r="2691" spans="1:20" ht="15.6">
      <c r="A2691" s="2">
        <v>3173</v>
      </c>
      <c r="B2691" s="3">
        <v>46384</v>
      </c>
      <c r="C2691" s="17">
        <f>YEAR(SalesDataTable[[#This Row],[Order Date]])</f>
        <v>2026</v>
      </c>
      <c r="D2691" s="19" t="str">
        <f>"Q"&amp;ROUNDUP(MONTH(SalesDataTable[[#This Row],[Order Date]])/3,0)</f>
        <v>Q4</v>
      </c>
      <c r="E2691" s="17">
        <f>MONTH(SalesDataTable[[#This Row],[Order Date]])</f>
        <v>12</v>
      </c>
      <c r="F2691" s="19" t="str">
        <f>TEXT(SalesDataTable[[#This Row],[Order Date]],"MMM")</f>
        <v>Dec</v>
      </c>
      <c r="G2691" s="4" t="s">
        <v>6</v>
      </c>
      <c r="H2691" s="4" t="s">
        <v>43</v>
      </c>
      <c r="I2691" s="4" t="s">
        <v>28</v>
      </c>
      <c r="J2691" s="4" t="s">
        <v>3</v>
      </c>
      <c r="K2691" s="4" t="s">
        <v>4</v>
      </c>
      <c r="L2691" s="4" t="s">
        <v>26</v>
      </c>
      <c r="M2691" s="8">
        <v>1</v>
      </c>
      <c r="N2691" s="5">
        <v>39.69</v>
      </c>
      <c r="O2691" s="6">
        <v>0</v>
      </c>
      <c r="P2691" s="5">
        <v>17.09</v>
      </c>
      <c r="Q2691" s="5">
        <f t="shared" si="168"/>
        <v>39.69</v>
      </c>
      <c r="R2691" s="5">
        <f t="shared" si="169"/>
        <v>17.09</v>
      </c>
      <c r="S2691" s="5">
        <f t="shared" si="170"/>
        <v>22.599999999999998</v>
      </c>
      <c r="T2691" s="7">
        <f t="shared" si="171"/>
        <v>0.56941295036533135</v>
      </c>
    </row>
    <row r="2692" spans="1:20" ht="15.6">
      <c r="A2692" s="2">
        <v>3409</v>
      </c>
      <c r="B2692" s="3">
        <v>46384</v>
      </c>
      <c r="C2692" s="17">
        <f>YEAR(SalesDataTable[[#This Row],[Order Date]])</f>
        <v>2026</v>
      </c>
      <c r="D2692" s="19" t="str">
        <f>"Q"&amp;ROUNDUP(MONTH(SalesDataTable[[#This Row],[Order Date]])/3,0)</f>
        <v>Q4</v>
      </c>
      <c r="E2692" s="17">
        <f>MONTH(SalesDataTable[[#This Row],[Order Date]])</f>
        <v>12</v>
      </c>
      <c r="F2692" s="19" t="str">
        <f>TEXT(SalesDataTable[[#This Row],[Order Date]],"MMM")</f>
        <v>Dec</v>
      </c>
      <c r="G2692" s="4" t="s">
        <v>20</v>
      </c>
      <c r="H2692" s="4" t="s">
        <v>21</v>
      </c>
      <c r="I2692" s="4" t="s">
        <v>2</v>
      </c>
      <c r="J2692" s="4" t="s">
        <v>13</v>
      </c>
      <c r="K2692" s="4" t="s">
        <v>23</v>
      </c>
      <c r="L2692" s="4" t="s">
        <v>51</v>
      </c>
      <c r="M2692" s="8">
        <v>5</v>
      </c>
      <c r="N2692" s="5">
        <v>122.42</v>
      </c>
      <c r="O2692" s="6">
        <v>0</v>
      </c>
      <c r="P2692" s="5">
        <v>60.8</v>
      </c>
      <c r="Q2692" s="5">
        <f t="shared" si="168"/>
        <v>612.1</v>
      </c>
      <c r="R2692" s="5">
        <f t="shared" si="169"/>
        <v>304</v>
      </c>
      <c r="S2692" s="5">
        <f t="shared" si="170"/>
        <v>308.10000000000002</v>
      </c>
      <c r="T2692" s="7">
        <f t="shared" si="171"/>
        <v>0.50334912595981052</v>
      </c>
    </row>
    <row r="2693" spans="1:20" ht="15.6">
      <c r="A2693" s="2">
        <v>3535</v>
      </c>
      <c r="B2693" s="3">
        <v>46384</v>
      </c>
      <c r="C2693" s="17">
        <f>YEAR(SalesDataTable[[#This Row],[Order Date]])</f>
        <v>2026</v>
      </c>
      <c r="D2693" s="19" t="str">
        <f>"Q"&amp;ROUNDUP(MONTH(SalesDataTable[[#This Row],[Order Date]])/3,0)</f>
        <v>Q4</v>
      </c>
      <c r="E2693" s="17">
        <f>MONTH(SalesDataTable[[#This Row],[Order Date]])</f>
        <v>12</v>
      </c>
      <c r="F2693" s="19" t="str">
        <f>TEXT(SalesDataTable[[#This Row],[Order Date]],"MMM")</f>
        <v>Dec</v>
      </c>
      <c r="G2693" s="4" t="s">
        <v>6</v>
      </c>
      <c r="H2693" s="4" t="s">
        <v>27</v>
      </c>
      <c r="I2693" s="4" t="s">
        <v>19</v>
      </c>
      <c r="J2693" s="4" t="s">
        <v>13</v>
      </c>
      <c r="K2693" s="4" t="s">
        <v>14</v>
      </c>
      <c r="L2693" s="4" t="s">
        <v>15</v>
      </c>
      <c r="M2693" s="8">
        <v>1</v>
      </c>
      <c r="N2693" s="5">
        <v>37.03</v>
      </c>
      <c r="O2693" s="6">
        <v>0.15</v>
      </c>
      <c r="P2693" s="5">
        <v>13.53</v>
      </c>
      <c r="Q2693" s="5">
        <f t="shared" si="168"/>
        <v>31.4755</v>
      </c>
      <c r="R2693" s="5">
        <f t="shared" si="169"/>
        <v>13.53</v>
      </c>
      <c r="S2693" s="5">
        <f t="shared" si="170"/>
        <v>17.945500000000003</v>
      </c>
      <c r="T2693" s="7">
        <f t="shared" si="171"/>
        <v>0.57014185636447401</v>
      </c>
    </row>
    <row r="2694" spans="1:20" ht="15.6">
      <c r="A2694" s="2">
        <v>5134</v>
      </c>
      <c r="B2694" s="3">
        <v>46384</v>
      </c>
      <c r="C2694" s="17">
        <f>YEAR(SalesDataTable[[#This Row],[Order Date]])</f>
        <v>2026</v>
      </c>
      <c r="D2694" s="19" t="str">
        <f>"Q"&amp;ROUNDUP(MONTH(SalesDataTable[[#This Row],[Order Date]])/3,0)</f>
        <v>Q4</v>
      </c>
      <c r="E2694" s="17">
        <f>MONTH(SalesDataTable[[#This Row],[Order Date]])</f>
        <v>12</v>
      </c>
      <c r="F2694" s="19" t="str">
        <f>TEXT(SalesDataTable[[#This Row],[Order Date]],"MMM")</f>
        <v>Dec</v>
      </c>
      <c r="G2694" s="4" t="s">
        <v>6</v>
      </c>
      <c r="H2694" s="4" t="s">
        <v>49</v>
      </c>
      <c r="I2694" s="4" t="s">
        <v>19</v>
      </c>
      <c r="J2694" s="4" t="s">
        <v>3</v>
      </c>
      <c r="K2694" s="4" t="s">
        <v>9</v>
      </c>
      <c r="L2694" s="4" t="s">
        <v>10</v>
      </c>
      <c r="M2694" s="8">
        <v>1</v>
      </c>
      <c r="N2694" s="5">
        <v>90.99</v>
      </c>
      <c r="O2694" s="6">
        <v>0.05</v>
      </c>
      <c r="P2694" s="5">
        <v>44.78</v>
      </c>
      <c r="Q2694" s="5">
        <f t="shared" si="168"/>
        <v>86.440499999999986</v>
      </c>
      <c r="R2694" s="5">
        <f t="shared" si="169"/>
        <v>44.78</v>
      </c>
      <c r="S2694" s="5">
        <f t="shared" si="170"/>
        <v>41.660499999999985</v>
      </c>
      <c r="T2694" s="7">
        <f t="shared" si="171"/>
        <v>0.48195579618350187</v>
      </c>
    </row>
    <row r="2695" spans="1:20" ht="15.6">
      <c r="A2695" s="2">
        <v>2011</v>
      </c>
      <c r="B2695" s="3">
        <v>46385</v>
      </c>
      <c r="C2695" s="17">
        <f>YEAR(SalesDataTable[[#This Row],[Order Date]])</f>
        <v>2026</v>
      </c>
      <c r="D2695" s="19" t="str">
        <f>"Q"&amp;ROUNDUP(MONTH(SalesDataTable[[#This Row],[Order Date]])/3,0)</f>
        <v>Q4</v>
      </c>
      <c r="E2695" s="17">
        <f>MONTH(SalesDataTable[[#This Row],[Order Date]])</f>
        <v>12</v>
      </c>
      <c r="F2695" s="19" t="str">
        <f>TEXT(SalesDataTable[[#This Row],[Order Date]],"MMM")</f>
        <v>Dec</v>
      </c>
      <c r="G2695" s="4" t="s">
        <v>6</v>
      </c>
      <c r="H2695" s="4" t="s">
        <v>41</v>
      </c>
      <c r="I2695" s="4" t="s">
        <v>2</v>
      </c>
      <c r="J2695" s="4" t="s">
        <v>3</v>
      </c>
      <c r="K2695" s="4" t="s">
        <v>9</v>
      </c>
      <c r="L2695" s="4" t="s">
        <v>10</v>
      </c>
      <c r="M2695" s="8">
        <v>1</v>
      </c>
      <c r="N2695" s="5">
        <v>90.81</v>
      </c>
      <c r="O2695" s="6">
        <v>0.1</v>
      </c>
      <c r="P2695" s="5">
        <v>46.53</v>
      </c>
      <c r="Q2695" s="5">
        <f t="shared" si="168"/>
        <v>81.728999999999999</v>
      </c>
      <c r="R2695" s="5">
        <f t="shared" si="169"/>
        <v>46.53</v>
      </c>
      <c r="S2695" s="5">
        <f t="shared" si="170"/>
        <v>35.198999999999998</v>
      </c>
      <c r="T2695" s="7">
        <f t="shared" si="171"/>
        <v>0.43067944059024332</v>
      </c>
    </row>
    <row r="2696" spans="1:20" ht="15.6">
      <c r="A2696" s="2">
        <v>2477</v>
      </c>
      <c r="B2696" s="3">
        <v>46385</v>
      </c>
      <c r="C2696" s="17">
        <f>YEAR(SalesDataTable[[#This Row],[Order Date]])</f>
        <v>2026</v>
      </c>
      <c r="D2696" s="19" t="str">
        <f>"Q"&amp;ROUNDUP(MONTH(SalesDataTable[[#This Row],[Order Date]])/3,0)</f>
        <v>Q4</v>
      </c>
      <c r="E2696" s="17">
        <f>MONTH(SalesDataTable[[#This Row],[Order Date]])</f>
        <v>12</v>
      </c>
      <c r="F2696" s="19" t="str">
        <f>TEXT(SalesDataTable[[#This Row],[Order Date]],"MMM")</f>
        <v>Dec</v>
      </c>
      <c r="G2696" s="4" t="s">
        <v>0</v>
      </c>
      <c r="H2696" s="4" t="s">
        <v>50</v>
      </c>
      <c r="I2696" s="4" t="s">
        <v>19</v>
      </c>
      <c r="J2696" s="4" t="s">
        <v>13</v>
      </c>
      <c r="K2696" s="4" t="s">
        <v>4</v>
      </c>
      <c r="L2696" s="4" t="s">
        <v>26</v>
      </c>
      <c r="M2696" s="8">
        <v>1</v>
      </c>
      <c r="N2696" s="5">
        <v>41.28</v>
      </c>
      <c r="O2696" s="6">
        <v>0.15</v>
      </c>
      <c r="P2696" s="5">
        <v>16.41</v>
      </c>
      <c r="Q2696" s="5">
        <f t="shared" si="168"/>
        <v>35.088000000000001</v>
      </c>
      <c r="R2696" s="5">
        <f t="shared" si="169"/>
        <v>16.41</v>
      </c>
      <c r="S2696" s="5">
        <f t="shared" si="170"/>
        <v>18.678000000000001</v>
      </c>
      <c r="T2696" s="7">
        <f t="shared" si="171"/>
        <v>0.53231874145006841</v>
      </c>
    </row>
    <row r="2697" spans="1:20" ht="15.6">
      <c r="A2697" s="2">
        <v>2745</v>
      </c>
      <c r="B2697" s="3">
        <v>46385</v>
      </c>
      <c r="C2697" s="17">
        <f>YEAR(SalesDataTable[[#This Row],[Order Date]])</f>
        <v>2026</v>
      </c>
      <c r="D2697" s="19" t="str">
        <f>"Q"&amp;ROUNDUP(MONTH(SalesDataTable[[#This Row],[Order Date]])/3,0)</f>
        <v>Q4</v>
      </c>
      <c r="E2697" s="17">
        <f>MONTH(SalesDataTable[[#This Row],[Order Date]])</f>
        <v>12</v>
      </c>
      <c r="F2697" s="19" t="str">
        <f>TEXT(SalesDataTable[[#This Row],[Order Date]],"MMM")</f>
        <v>Dec</v>
      </c>
      <c r="G2697" s="4" t="s">
        <v>20</v>
      </c>
      <c r="H2697" s="4" t="s">
        <v>47</v>
      </c>
      <c r="I2697" s="4" t="s">
        <v>28</v>
      </c>
      <c r="J2697" s="4" t="s">
        <v>16</v>
      </c>
      <c r="K2697" s="4" t="s">
        <v>14</v>
      </c>
      <c r="L2697" s="4" t="s">
        <v>32</v>
      </c>
      <c r="M2697" s="8">
        <v>1</v>
      </c>
      <c r="N2697" s="5">
        <v>46.07</v>
      </c>
      <c r="O2697" s="6">
        <v>0</v>
      </c>
      <c r="P2697" s="5">
        <v>18.420000000000002</v>
      </c>
      <c r="Q2697" s="5">
        <f t="shared" si="168"/>
        <v>46.07</v>
      </c>
      <c r="R2697" s="5">
        <f t="shared" si="169"/>
        <v>18.420000000000002</v>
      </c>
      <c r="S2697" s="5">
        <f t="shared" si="170"/>
        <v>27.65</v>
      </c>
      <c r="T2697" s="7">
        <f t="shared" si="171"/>
        <v>0.60017364879531143</v>
      </c>
    </row>
    <row r="2698" spans="1:20" ht="15.6">
      <c r="A2698" s="2">
        <v>4427</v>
      </c>
      <c r="B2698" s="3">
        <v>46385</v>
      </c>
      <c r="C2698" s="17">
        <f>YEAR(SalesDataTable[[#This Row],[Order Date]])</f>
        <v>2026</v>
      </c>
      <c r="D2698" s="19" t="str">
        <f>"Q"&amp;ROUNDUP(MONTH(SalesDataTable[[#This Row],[Order Date]])/3,0)</f>
        <v>Q4</v>
      </c>
      <c r="E2698" s="17">
        <f>MONTH(SalesDataTable[[#This Row],[Order Date]])</f>
        <v>12</v>
      </c>
      <c r="F2698" s="19" t="str">
        <f>TEXT(SalesDataTable[[#This Row],[Order Date]],"MMM")</f>
        <v>Dec</v>
      </c>
      <c r="G2698" s="4" t="s">
        <v>6</v>
      </c>
      <c r="H2698" s="4" t="s">
        <v>43</v>
      </c>
      <c r="I2698" s="4" t="s">
        <v>19</v>
      </c>
      <c r="J2698" s="4" t="s">
        <v>16</v>
      </c>
      <c r="K2698" s="4" t="s">
        <v>9</v>
      </c>
      <c r="L2698" s="4" t="s">
        <v>17</v>
      </c>
      <c r="M2698" s="8">
        <v>1</v>
      </c>
      <c r="N2698" s="5">
        <v>147.29</v>
      </c>
      <c r="O2698" s="6">
        <v>0.1</v>
      </c>
      <c r="P2698" s="5">
        <v>78.2</v>
      </c>
      <c r="Q2698" s="5">
        <f t="shared" si="168"/>
        <v>132.56100000000001</v>
      </c>
      <c r="R2698" s="5">
        <f t="shared" si="169"/>
        <v>78.2</v>
      </c>
      <c r="S2698" s="5">
        <f t="shared" si="170"/>
        <v>54.361000000000004</v>
      </c>
      <c r="T2698" s="7">
        <f t="shared" si="171"/>
        <v>0.4100829052285363</v>
      </c>
    </row>
    <row r="2699" spans="1:20" ht="15.6">
      <c r="A2699" s="2">
        <v>377</v>
      </c>
      <c r="B2699" s="3">
        <v>46386</v>
      </c>
      <c r="C2699" s="17">
        <f>YEAR(SalesDataTable[[#This Row],[Order Date]])</f>
        <v>2026</v>
      </c>
      <c r="D2699" s="19" t="str">
        <f>"Q"&amp;ROUNDUP(MONTH(SalesDataTable[[#This Row],[Order Date]])/3,0)</f>
        <v>Q4</v>
      </c>
      <c r="E2699" s="17">
        <f>MONTH(SalesDataTable[[#This Row],[Order Date]])</f>
        <v>12</v>
      </c>
      <c r="F2699" s="19" t="str">
        <f>TEXT(SalesDataTable[[#This Row],[Order Date]],"MMM")</f>
        <v>Dec</v>
      </c>
      <c r="G2699" s="4" t="s">
        <v>20</v>
      </c>
      <c r="H2699" s="4" t="s">
        <v>47</v>
      </c>
      <c r="I2699" s="4" t="s">
        <v>2</v>
      </c>
      <c r="J2699" s="4" t="s">
        <v>13</v>
      </c>
      <c r="K2699" s="4" t="s">
        <v>4</v>
      </c>
      <c r="L2699" s="4" t="s">
        <v>26</v>
      </c>
      <c r="M2699" s="8">
        <v>1</v>
      </c>
      <c r="N2699" s="5">
        <v>40.82</v>
      </c>
      <c r="O2699" s="6">
        <v>0.1</v>
      </c>
      <c r="P2699" s="5">
        <v>17.2</v>
      </c>
      <c r="Q2699" s="5">
        <f t="shared" si="168"/>
        <v>36.738</v>
      </c>
      <c r="R2699" s="5">
        <f t="shared" si="169"/>
        <v>17.2</v>
      </c>
      <c r="S2699" s="5">
        <f t="shared" si="170"/>
        <v>19.538</v>
      </c>
      <c r="T2699" s="7">
        <f t="shared" si="171"/>
        <v>0.53181991398551909</v>
      </c>
    </row>
    <row r="2700" spans="1:20" ht="15.6">
      <c r="A2700" s="2">
        <v>1530</v>
      </c>
      <c r="B2700" s="3">
        <v>46386</v>
      </c>
      <c r="C2700" s="17">
        <f>YEAR(SalesDataTable[[#This Row],[Order Date]])</f>
        <v>2026</v>
      </c>
      <c r="D2700" s="19" t="str">
        <f>"Q"&amp;ROUNDUP(MONTH(SalesDataTable[[#This Row],[Order Date]])/3,0)</f>
        <v>Q4</v>
      </c>
      <c r="E2700" s="17">
        <f>MONTH(SalesDataTable[[#This Row],[Order Date]])</f>
        <v>12</v>
      </c>
      <c r="F2700" s="19" t="str">
        <f>TEXT(SalesDataTable[[#This Row],[Order Date]],"MMM")</f>
        <v>Dec</v>
      </c>
      <c r="G2700" s="4" t="s">
        <v>20</v>
      </c>
      <c r="H2700" s="4" t="s">
        <v>31</v>
      </c>
      <c r="I2700" s="4" t="s">
        <v>2</v>
      </c>
      <c r="J2700" s="4" t="s">
        <v>13</v>
      </c>
      <c r="K2700" s="4" t="s">
        <v>34</v>
      </c>
      <c r="L2700" s="4" t="s">
        <v>45</v>
      </c>
      <c r="M2700" s="8">
        <v>3</v>
      </c>
      <c r="N2700" s="5">
        <v>50.72</v>
      </c>
      <c r="O2700" s="6">
        <v>0</v>
      </c>
      <c r="P2700" s="5">
        <v>22.3</v>
      </c>
      <c r="Q2700" s="5">
        <f t="shared" si="168"/>
        <v>152.16</v>
      </c>
      <c r="R2700" s="5">
        <f t="shared" si="169"/>
        <v>66.900000000000006</v>
      </c>
      <c r="S2700" s="5">
        <f t="shared" si="170"/>
        <v>85.259999999999991</v>
      </c>
      <c r="T2700" s="7">
        <f t="shared" si="171"/>
        <v>0.56033123028391163</v>
      </c>
    </row>
    <row r="2701" spans="1:20" ht="15.6">
      <c r="A2701" s="2">
        <v>2135</v>
      </c>
      <c r="B2701" s="3">
        <v>46386</v>
      </c>
      <c r="C2701" s="17">
        <f>YEAR(SalesDataTable[[#This Row],[Order Date]])</f>
        <v>2026</v>
      </c>
      <c r="D2701" s="19" t="str">
        <f>"Q"&amp;ROUNDUP(MONTH(SalesDataTable[[#This Row],[Order Date]])/3,0)</f>
        <v>Q4</v>
      </c>
      <c r="E2701" s="17">
        <f>MONTH(SalesDataTable[[#This Row],[Order Date]])</f>
        <v>12</v>
      </c>
      <c r="F2701" s="19" t="str">
        <f>TEXT(SalesDataTable[[#This Row],[Order Date]],"MMM")</f>
        <v>Dec</v>
      </c>
      <c r="G2701" s="4" t="s">
        <v>6</v>
      </c>
      <c r="H2701" s="4" t="s">
        <v>43</v>
      </c>
      <c r="I2701" s="4" t="s">
        <v>28</v>
      </c>
      <c r="J2701" s="4" t="s">
        <v>16</v>
      </c>
      <c r="K2701" s="4" t="s">
        <v>23</v>
      </c>
      <c r="L2701" s="4" t="s">
        <v>29</v>
      </c>
      <c r="M2701" s="8">
        <v>3</v>
      </c>
      <c r="N2701" s="5">
        <v>194.7</v>
      </c>
      <c r="O2701" s="6">
        <v>0.1</v>
      </c>
      <c r="P2701" s="5">
        <v>102.62</v>
      </c>
      <c r="Q2701" s="5">
        <f t="shared" si="168"/>
        <v>525.68999999999994</v>
      </c>
      <c r="R2701" s="5">
        <f t="shared" si="169"/>
        <v>307.86</v>
      </c>
      <c r="S2701" s="5">
        <f t="shared" si="170"/>
        <v>217.82999999999993</v>
      </c>
      <c r="T2701" s="7">
        <f t="shared" si="171"/>
        <v>0.41436968555612613</v>
      </c>
    </row>
    <row r="2702" spans="1:20" ht="15.6">
      <c r="A2702" s="2">
        <v>2916</v>
      </c>
      <c r="B2702" s="3">
        <v>46386</v>
      </c>
      <c r="C2702" s="17">
        <f>YEAR(SalesDataTable[[#This Row],[Order Date]])</f>
        <v>2026</v>
      </c>
      <c r="D2702" s="19" t="str">
        <f>"Q"&amp;ROUNDUP(MONTH(SalesDataTable[[#This Row],[Order Date]])/3,0)</f>
        <v>Q4</v>
      </c>
      <c r="E2702" s="17">
        <f>MONTH(SalesDataTable[[#This Row],[Order Date]])</f>
        <v>12</v>
      </c>
      <c r="F2702" s="19" t="str">
        <f>TEXT(SalesDataTable[[#This Row],[Order Date]],"MMM")</f>
        <v>Dec</v>
      </c>
      <c r="G2702" s="4" t="s">
        <v>6</v>
      </c>
      <c r="H2702" s="4" t="s">
        <v>27</v>
      </c>
      <c r="I2702" s="4" t="s">
        <v>19</v>
      </c>
      <c r="J2702" s="4" t="s">
        <v>13</v>
      </c>
      <c r="K2702" s="4" t="s">
        <v>14</v>
      </c>
      <c r="L2702" s="4" t="s">
        <v>15</v>
      </c>
      <c r="M2702" s="8">
        <v>1</v>
      </c>
      <c r="N2702" s="5">
        <v>36.64</v>
      </c>
      <c r="O2702" s="6">
        <v>0.05</v>
      </c>
      <c r="P2702" s="5">
        <v>13.59</v>
      </c>
      <c r="Q2702" s="5">
        <f t="shared" si="168"/>
        <v>34.808</v>
      </c>
      <c r="R2702" s="5">
        <f t="shared" si="169"/>
        <v>13.59</v>
      </c>
      <c r="S2702" s="5">
        <f t="shared" si="170"/>
        <v>21.218</v>
      </c>
      <c r="T2702" s="7">
        <f t="shared" si="171"/>
        <v>0.60957251206619167</v>
      </c>
    </row>
    <row r="2703" spans="1:20" ht="15.6">
      <c r="A2703" s="2">
        <v>3449</v>
      </c>
      <c r="B2703" s="3">
        <v>46386</v>
      </c>
      <c r="C2703" s="17">
        <f>YEAR(SalesDataTable[[#This Row],[Order Date]])</f>
        <v>2026</v>
      </c>
      <c r="D2703" s="19" t="str">
        <f>"Q"&amp;ROUNDUP(MONTH(SalesDataTable[[#This Row],[Order Date]])/3,0)</f>
        <v>Q4</v>
      </c>
      <c r="E2703" s="17">
        <f>MONTH(SalesDataTable[[#This Row],[Order Date]])</f>
        <v>12</v>
      </c>
      <c r="F2703" s="19" t="str">
        <f>TEXT(SalesDataTable[[#This Row],[Order Date]],"MMM")</f>
        <v>Dec</v>
      </c>
      <c r="G2703" s="4" t="s">
        <v>11</v>
      </c>
      <c r="H2703" s="4" t="s">
        <v>39</v>
      </c>
      <c r="I2703" s="4" t="s">
        <v>28</v>
      </c>
      <c r="J2703" s="4" t="s">
        <v>3</v>
      </c>
      <c r="K2703" s="4" t="s">
        <v>23</v>
      </c>
      <c r="L2703" s="4" t="s">
        <v>29</v>
      </c>
      <c r="M2703" s="8">
        <v>6</v>
      </c>
      <c r="N2703" s="5">
        <v>192.9</v>
      </c>
      <c r="O2703" s="6">
        <v>0.2</v>
      </c>
      <c r="P2703" s="5">
        <v>106.89</v>
      </c>
      <c r="Q2703" s="5">
        <f t="shared" si="168"/>
        <v>925.92000000000007</v>
      </c>
      <c r="R2703" s="5">
        <f t="shared" si="169"/>
        <v>641.34</v>
      </c>
      <c r="S2703" s="5">
        <f t="shared" si="170"/>
        <v>284.58000000000004</v>
      </c>
      <c r="T2703" s="7">
        <f t="shared" si="171"/>
        <v>0.30734836702954899</v>
      </c>
    </row>
    <row r="2704" spans="1:20" ht="15.6">
      <c r="A2704" s="2">
        <v>3498</v>
      </c>
      <c r="B2704" s="3">
        <v>46386</v>
      </c>
      <c r="C2704" s="17">
        <f>YEAR(SalesDataTable[[#This Row],[Order Date]])</f>
        <v>2026</v>
      </c>
      <c r="D2704" s="19" t="str">
        <f>"Q"&amp;ROUNDUP(MONTH(SalesDataTable[[#This Row],[Order Date]])/3,0)</f>
        <v>Q4</v>
      </c>
      <c r="E2704" s="17">
        <f>MONTH(SalesDataTable[[#This Row],[Order Date]])</f>
        <v>12</v>
      </c>
      <c r="F2704" s="19" t="str">
        <f>TEXT(SalesDataTable[[#This Row],[Order Date]],"MMM")</f>
        <v>Dec</v>
      </c>
      <c r="G2704" s="4" t="s">
        <v>20</v>
      </c>
      <c r="H2704" s="4" t="s">
        <v>31</v>
      </c>
      <c r="I2704" s="4" t="s">
        <v>28</v>
      </c>
      <c r="J2704" s="4" t="s">
        <v>3</v>
      </c>
      <c r="K2704" s="4" t="s">
        <v>9</v>
      </c>
      <c r="L2704" s="4" t="s">
        <v>46</v>
      </c>
      <c r="M2704" s="8">
        <v>2</v>
      </c>
      <c r="N2704" s="5">
        <v>71.56</v>
      </c>
      <c r="O2704" s="6">
        <v>0.1</v>
      </c>
      <c r="P2704" s="5">
        <v>32.99</v>
      </c>
      <c r="Q2704" s="5">
        <f t="shared" si="168"/>
        <v>128.80800000000002</v>
      </c>
      <c r="R2704" s="5">
        <f t="shared" si="169"/>
        <v>65.98</v>
      </c>
      <c r="S2704" s="5">
        <f t="shared" si="170"/>
        <v>62.828000000000017</v>
      </c>
      <c r="T2704" s="7">
        <f t="shared" si="171"/>
        <v>0.4877647351096206</v>
      </c>
    </row>
    <row r="2705" spans="1:20" ht="15.6">
      <c r="A2705" s="2">
        <v>4851</v>
      </c>
      <c r="B2705" s="3">
        <v>46386</v>
      </c>
      <c r="C2705" s="17">
        <f>YEAR(SalesDataTable[[#This Row],[Order Date]])</f>
        <v>2026</v>
      </c>
      <c r="D2705" s="19" t="str">
        <f>"Q"&amp;ROUNDUP(MONTH(SalesDataTable[[#This Row],[Order Date]])/3,0)</f>
        <v>Q4</v>
      </c>
      <c r="E2705" s="17">
        <f>MONTH(SalesDataTable[[#This Row],[Order Date]])</f>
        <v>12</v>
      </c>
      <c r="F2705" s="19" t="str">
        <f>TEXT(SalesDataTable[[#This Row],[Order Date]],"MMM")</f>
        <v>Dec</v>
      </c>
      <c r="G2705" s="4" t="s">
        <v>20</v>
      </c>
      <c r="H2705" s="4" t="s">
        <v>47</v>
      </c>
      <c r="I2705" s="4" t="s">
        <v>28</v>
      </c>
      <c r="J2705" s="4" t="s">
        <v>13</v>
      </c>
      <c r="K2705" s="4" t="s">
        <v>4</v>
      </c>
      <c r="L2705" s="4" t="s">
        <v>26</v>
      </c>
      <c r="M2705" s="8">
        <v>1</v>
      </c>
      <c r="N2705" s="5">
        <v>40.270000000000003</v>
      </c>
      <c r="O2705" s="6">
        <v>0.1</v>
      </c>
      <c r="P2705" s="5">
        <v>16.63</v>
      </c>
      <c r="Q2705" s="5">
        <f t="shared" si="168"/>
        <v>36.243000000000002</v>
      </c>
      <c r="R2705" s="5">
        <f t="shared" si="169"/>
        <v>16.63</v>
      </c>
      <c r="S2705" s="5">
        <f t="shared" si="170"/>
        <v>19.613000000000003</v>
      </c>
      <c r="T2705" s="7">
        <f t="shared" si="171"/>
        <v>0.54115277432883602</v>
      </c>
    </row>
    <row r="2706" spans="1:20" ht="15.6">
      <c r="A2706" s="2">
        <v>4926</v>
      </c>
      <c r="B2706" s="3">
        <v>46386</v>
      </c>
      <c r="C2706" s="17">
        <f>YEAR(SalesDataTable[[#This Row],[Order Date]])</f>
        <v>2026</v>
      </c>
      <c r="D2706" s="19" t="str">
        <f>"Q"&amp;ROUNDUP(MONTH(SalesDataTable[[#This Row],[Order Date]])/3,0)</f>
        <v>Q4</v>
      </c>
      <c r="E2706" s="17">
        <f>MONTH(SalesDataTable[[#This Row],[Order Date]])</f>
        <v>12</v>
      </c>
      <c r="F2706" s="19" t="str">
        <f>TEXT(SalesDataTable[[#This Row],[Order Date]],"MMM")</f>
        <v>Dec</v>
      </c>
      <c r="G2706" s="4" t="s">
        <v>20</v>
      </c>
      <c r="H2706" s="4" t="s">
        <v>31</v>
      </c>
      <c r="I2706" s="4" t="s">
        <v>19</v>
      </c>
      <c r="J2706" s="4" t="s">
        <v>16</v>
      </c>
      <c r="K2706" s="4" t="s">
        <v>4</v>
      </c>
      <c r="L2706" s="4" t="s">
        <v>5</v>
      </c>
      <c r="M2706" s="8">
        <v>6</v>
      </c>
      <c r="N2706" s="5">
        <v>81.180000000000007</v>
      </c>
      <c r="O2706" s="6">
        <v>0.05</v>
      </c>
      <c r="P2706" s="5">
        <v>43.3</v>
      </c>
      <c r="Q2706" s="5">
        <f t="shared" si="168"/>
        <v>462.726</v>
      </c>
      <c r="R2706" s="5">
        <f t="shared" si="169"/>
        <v>259.79999999999995</v>
      </c>
      <c r="S2706" s="5">
        <f t="shared" si="170"/>
        <v>202.92600000000004</v>
      </c>
      <c r="T2706" s="7">
        <f t="shared" si="171"/>
        <v>0.43854462468069666</v>
      </c>
    </row>
    <row r="2707" spans="1:20" ht="15.6">
      <c r="A2707" s="2">
        <v>5035</v>
      </c>
      <c r="B2707" s="3">
        <v>46386</v>
      </c>
      <c r="C2707" s="17">
        <f>YEAR(SalesDataTable[[#This Row],[Order Date]])</f>
        <v>2026</v>
      </c>
      <c r="D2707" s="19" t="str">
        <f>"Q"&amp;ROUNDUP(MONTH(SalesDataTable[[#This Row],[Order Date]])/3,0)</f>
        <v>Q4</v>
      </c>
      <c r="E2707" s="17">
        <f>MONTH(SalesDataTable[[#This Row],[Order Date]])</f>
        <v>12</v>
      </c>
      <c r="F2707" s="19" t="str">
        <f>TEXT(SalesDataTable[[#This Row],[Order Date]],"MMM")</f>
        <v>Dec</v>
      </c>
      <c r="G2707" s="4" t="s">
        <v>6</v>
      </c>
      <c r="H2707" s="4" t="s">
        <v>43</v>
      </c>
      <c r="I2707" s="4" t="s">
        <v>2</v>
      </c>
      <c r="J2707" s="4" t="s">
        <v>13</v>
      </c>
      <c r="K2707" s="4" t="s">
        <v>4</v>
      </c>
      <c r="L2707" s="4" t="s">
        <v>30</v>
      </c>
      <c r="M2707" s="8">
        <v>2</v>
      </c>
      <c r="N2707" s="5">
        <v>101.73</v>
      </c>
      <c r="O2707" s="6">
        <v>0.1</v>
      </c>
      <c r="P2707" s="5">
        <v>49.3</v>
      </c>
      <c r="Q2707" s="5">
        <f t="shared" si="168"/>
        <v>183.114</v>
      </c>
      <c r="R2707" s="5">
        <f t="shared" si="169"/>
        <v>98.6</v>
      </c>
      <c r="S2707" s="5">
        <f t="shared" si="170"/>
        <v>84.51400000000001</v>
      </c>
      <c r="T2707" s="7">
        <f t="shared" si="171"/>
        <v>0.46153762137247839</v>
      </c>
    </row>
    <row r="2708" spans="1:20" ht="15.6">
      <c r="A2708" s="2">
        <v>5135</v>
      </c>
      <c r="B2708" s="3">
        <v>46386</v>
      </c>
      <c r="C2708" s="17">
        <f>YEAR(SalesDataTable[[#This Row],[Order Date]])</f>
        <v>2026</v>
      </c>
      <c r="D2708" s="19" t="str">
        <f>"Q"&amp;ROUNDUP(MONTH(SalesDataTable[[#This Row],[Order Date]])/3,0)</f>
        <v>Q4</v>
      </c>
      <c r="E2708" s="17">
        <f>MONTH(SalesDataTable[[#This Row],[Order Date]])</f>
        <v>12</v>
      </c>
      <c r="F2708" s="19" t="str">
        <f>TEXT(SalesDataTable[[#This Row],[Order Date]],"MMM")</f>
        <v>Dec</v>
      </c>
      <c r="G2708" s="4" t="s">
        <v>11</v>
      </c>
      <c r="H2708" s="4" t="s">
        <v>39</v>
      </c>
      <c r="I2708" s="4" t="s">
        <v>2</v>
      </c>
      <c r="J2708" s="4" t="s">
        <v>13</v>
      </c>
      <c r="K2708" s="4" t="s">
        <v>4</v>
      </c>
      <c r="L2708" s="4" t="s">
        <v>22</v>
      </c>
      <c r="M2708" s="8">
        <v>5</v>
      </c>
      <c r="N2708" s="5">
        <v>51.78</v>
      </c>
      <c r="O2708" s="6">
        <v>0.15</v>
      </c>
      <c r="P2708" s="5">
        <v>22.37</v>
      </c>
      <c r="Q2708" s="5">
        <f t="shared" si="168"/>
        <v>220.06499999999997</v>
      </c>
      <c r="R2708" s="5">
        <f t="shared" si="169"/>
        <v>111.85000000000001</v>
      </c>
      <c r="S2708" s="5">
        <f t="shared" si="170"/>
        <v>108.21499999999996</v>
      </c>
      <c r="T2708" s="7">
        <f t="shared" si="171"/>
        <v>0.49174107650012483</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Satish Dhawale</cp:lastModifiedBy>
  <dcterms:created xsi:type="dcterms:W3CDTF">2026-09-07T01:30:55Z</dcterms:created>
  <dcterms:modified xsi:type="dcterms:W3CDTF">2026-10-02T07:32:39Z</dcterms:modified>
</cp:coreProperties>
</file>