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l\OneDrive\Documentos\"/>
    </mc:Choice>
  </mc:AlternateContent>
  <xr:revisionPtr revIDLastSave="0" documentId="8_{ECFA01DB-DEAD-4EEA-9AFE-6914677217A8}" xr6:coauthVersionLast="47" xr6:coauthVersionMax="47" xr10:uidLastSave="{00000000-0000-0000-0000-000000000000}"/>
  <bookViews>
    <workbookView xWindow="-108" yWindow="-108" windowWidth="23256" windowHeight="12456" xr2:uid="{1EA8AFFC-B9DF-4D66-ABA8-52DB40D386B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17" i="1"/>
  <c r="M19" i="1"/>
  <c r="M18" i="1"/>
  <c r="N16" i="1"/>
  <c r="N13" i="1"/>
  <c r="J20" i="1"/>
  <c r="J19" i="1"/>
  <c r="J18" i="1"/>
  <c r="N7" i="1"/>
  <c r="N6" i="1"/>
  <c r="N5" i="1"/>
  <c r="D59" i="1"/>
  <c r="E59" i="1"/>
  <c r="E58" i="1"/>
  <c r="D57" i="1"/>
  <c r="H29" i="1"/>
  <c r="H22" i="1"/>
  <c r="H21" i="1"/>
  <c r="G23" i="1"/>
  <c r="G21" i="1"/>
  <c r="G20" i="1"/>
  <c r="G13" i="1"/>
  <c r="G12" i="1"/>
  <c r="G14" i="1" s="1"/>
  <c r="G15" i="1" s="1"/>
  <c r="E52" i="1" s="1"/>
  <c r="D51" i="1" s="1"/>
  <c r="G8" i="1" s="1"/>
  <c r="H6" i="1"/>
  <c r="G5" i="1"/>
  <c r="G7" i="1" s="1"/>
  <c r="D36" i="1"/>
  <c r="D35" i="1"/>
  <c r="G22" i="1" s="1"/>
  <c r="D48" i="1"/>
  <c r="E46" i="1"/>
  <c r="H12" i="1" s="1"/>
  <c r="H14" i="1" s="1"/>
  <c r="E43" i="1"/>
  <c r="E40" i="1"/>
  <c r="E33" i="1"/>
  <c r="E30" i="1"/>
  <c r="D26" i="1"/>
  <c r="E24" i="1"/>
  <c r="E23" i="1"/>
  <c r="E20" i="1"/>
  <c r="E17" i="1"/>
  <c r="E16" i="1"/>
  <c r="E10" i="1"/>
  <c r="H5" i="1" s="1"/>
  <c r="H7" i="1" s="1"/>
  <c r="E13" i="1"/>
  <c r="H20" i="1" s="1"/>
  <c r="H24" i="1" s="1"/>
  <c r="E7" i="1"/>
  <c r="E4" i="1"/>
  <c r="H8" i="1" l="1"/>
  <c r="H9" i="1" s="1"/>
  <c r="D54" i="1" s="1"/>
  <c r="E55" i="1" s="1"/>
  <c r="G24" i="1"/>
  <c r="G25" i="1" s="1"/>
</calcChain>
</file>

<file path=xl/sharedStrings.xml><?xml version="1.0" encoding="utf-8"?>
<sst xmlns="http://schemas.openxmlformats.org/spreadsheetml/2006/main" count="65" uniqueCount="37">
  <si>
    <t>La perla</t>
  </si>
  <si>
    <t>Banco</t>
  </si>
  <si>
    <t>Capital</t>
  </si>
  <si>
    <t>Almacen</t>
  </si>
  <si>
    <t>Proveedor</t>
  </si>
  <si>
    <t>Venta</t>
  </si>
  <si>
    <t>3a</t>
  </si>
  <si>
    <t>Costo de venta</t>
  </si>
  <si>
    <t>Compra eq. Computo</t>
  </si>
  <si>
    <t>Acreedor</t>
  </si>
  <si>
    <t>Clientes</t>
  </si>
  <si>
    <t>10a</t>
  </si>
  <si>
    <t>Costo de Venta</t>
  </si>
  <si>
    <t>Flete de mercancia</t>
  </si>
  <si>
    <t>11a</t>
  </si>
  <si>
    <t>Primas de seguros</t>
  </si>
  <si>
    <t>Ajuste 1</t>
  </si>
  <si>
    <t>Ventas</t>
  </si>
  <si>
    <t>Ajuste 2</t>
  </si>
  <si>
    <t>PYG</t>
  </si>
  <si>
    <t>Ajuste 3</t>
  </si>
  <si>
    <t>Utilidad de Ejercicio</t>
  </si>
  <si>
    <t>Banaco</t>
  </si>
  <si>
    <t>Estado de resultado</t>
  </si>
  <si>
    <t>Ventas netas</t>
  </si>
  <si>
    <t>Costo de ventas</t>
  </si>
  <si>
    <t>Utilidad del ejercicio</t>
  </si>
  <si>
    <t xml:space="preserve">Gastos de operación </t>
  </si>
  <si>
    <t>Gastos administrativos</t>
  </si>
  <si>
    <t>Gastos de ventas</t>
  </si>
  <si>
    <t>Gastos financieros</t>
  </si>
  <si>
    <t>Productos Financieros</t>
  </si>
  <si>
    <t>Utilidad de operaciones</t>
  </si>
  <si>
    <t xml:space="preserve">Otros gastos </t>
  </si>
  <si>
    <t>Otros Productos</t>
  </si>
  <si>
    <t>Utilidad antes de impuestos</t>
  </si>
  <si>
    <t>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</si>
</sst>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4" fontId="0" fillId="0" borderId="0" xfId="1" applyFont="1"/>
    <xf numFmtId="44" fontId="0" fillId="0" borderId="2" xfId="1" applyFont="1" applyBorder="1"/>
    <xf numFmtId="44" fontId="0" fillId="0" borderId="3" xfId="1" applyFont="1" applyBorder="1"/>
    <xf numFmtId="44" fontId="0" fillId="0" borderId="7" xfId="1" applyFont="1" applyBorder="1"/>
    <xf numFmtId="44" fontId="0" fillId="0" borderId="8" xfId="1" applyFont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3" borderId="3" xfId="1" applyFont="1" applyFill="1" applyBorder="1"/>
    <xf numFmtId="44" fontId="0" fillId="0" borderId="5" xfId="1" applyFont="1" applyBorder="1"/>
    <xf numFmtId="44" fontId="0" fillId="3" borderId="5" xfId="1" applyFont="1" applyFill="1" applyBorder="1"/>
    <xf numFmtId="0" fontId="0" fillId="3" borderId="1" xfId="0" applyFill="1" applyBorder="1"/>
    <xf numFmtId="44" fontId="0" fillId="3" borderId="12" xfId="1" applyFont="1" applyFill="1" applyBorder="1"/>
    <xf numFmtId="44" fontId="0" fillId="0" borderId="13" xfId="1" applyFont="1" applyBorder="1"/>
    <xf numFmtId="0" fontId="0" fillId="3" borderId="4" xfId="0" applyFill="1" applyBorder="1"/>
    <xf numFmtId="44" fontId="0" fillId="3" borderId="13" xfId="1" applyFont="1" applyFill="1" applyBorder="1"/>
    <xf numFmtId="44" fontId="0" fillId="0" borderId="14" xfId="1" applyFont="1" applyBorder="1"/>
    <xf numFmtId="44" fontId="0" fillId="0" borderId="0" xfId="0" applyNumberFormat="1"/>
    <xf numFmtId="0" fontId="0" fillId="5" borderId="7" xfId="0" applyFill="1" applyBorder="1"/>
    <xf numFmtId="0" fontId="0" fillId="4" borderId="1" xfId="0" applyFill="1" applyBorder="1"/>
    <xf numFmtId="44" fontId="0" fillId="4" borderId="3" xfId="1" applyFont="1" applyFill="1" applyBorder="1"/>
    <xf numFmtId="0" fontId="0" fillId="4" borderId="4" xfId="0" applyFill="1" applyBorder="1"/>
    <xf numFmtId="44" fontId="0" fillId="4" borderId="5" xfId="1" applyFont="1" applyFill="1" applyBorder="1"/>
    <xf numFmtId="44" fontId="0" fillId="4" borderId="12" xfId="1" applyFont="1" applyFill="1" applyBorder="1"/>
    <xf numFmtId="44" fontId="0" fillId="4" borderId="13" xfId="1" applyFont="1" applyFill="1" applyBorder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0" applyNumberFormat="1" applyFill="1" applyBorder="1"/>
    <xf numFmtId="0" fontId="0" fillId="0" borderId="0" xfId="0" applyFill="1" applyBorder="1"/>
    <xf numFmtId="44" fontId="0" fillId="2" borderId="0" xfId="0" applyNumberFormat="1" applyFill="1" applyBorder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44" fontId="0" fillId="0" borderId="0" xfId="0" applyNumberForma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/>
    <xf numFmtId="44" fontId="0" fillId="0" borderId="12" xfId="0" applyNumberFormat="1" applyBorder="1"/>
    <xf numFmtId="44" fontId="0" fillId="0" borderId="13" xfId="0" applyNumberFormat="1" applyBorder="1"/>
    <xf numFmtId="44" fontId="0" fillId="0" borderId="0" xfId="0" applyNumberFormat="1" applyBorder="1"/>
    <xf numFmtId="44" fontId="0" fillId="2" borderId="14" xfId="0" applyNumberFormat="1" applyFill="1" applyBorder="1"/>
    <xf numFmtId="44" fontId="0" fillId="2" borderId="14" xfId="1" applyFont="1" applyFill="1" applyBorder="1"/>
    <xf numFmtId="44" fontId="0" fillId="2" borderId="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monclova.sharepoint.com/sites/2025contabilidad.Financiera/Student%20Work/Working%20files/LUNA%20GARCIA%20JOSE%20LUIS/u4;%20practicas/Contabilidad%201333.xlsx" TargetMode="External"/><Relationship Id="rId1" Type="http://schemas.openxmlformats.org/officeDocument/2006/relationships/externalLinkPath" Target="https://itmonclova.sharepoint.com/sites/2025contabilidad.Financiera/Student%20Work/Working%20files/LUNA%20GARCIA%20JOSE%20LUIS/u4;%20practicas/Contabilidad%2013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8">
          <cell r="M18" t="str">
            <v>ISR 30%</v>
          </cell>
        </row>
        <row r="19">
          <cell r="M19" t="str">
            <v>PTU 10%</v>
          </cell>
        </row>
        <row r="20">
          <cell r="M20" t="str">
            <v>Utilidad del ejercicio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D730-AD53-412B-947A-BEDFA7B70B5C}">
  <dimension ref="A2:N60"/>
  <sheetViews>
    <sheetView tabSelected="1" zoomScale="82" workbookViewId="0">
      <selection activeCell="D59" sqref="D59:E59"/>
    </sheetView>
  </sheetViews>
  <sheetFormatPr baseColWidth="10" defaultRowHeight="14.4" x14ac:dyDescent="0.3"/>
  <cols>
    <col min="1" max="1" width="19.33203125" customWidth="1"/>
    <col min="2" max="2" width="18" customWidth="1"/>
    <col min="3" max="3" width="9.33203125" customWidth="1"/>
    <col min="4" max="4" width="13.88671875" customWidth="1"/>
    <col min="5" max="5" width="14.5546875" customWidth="1"/>
    <col min="7" max="7" width="12.88671875" bestFit="1" customWidth="1"/>
    <col min="8" max="8" width="13.6640625" customWidth="1"/>
    <col min="10" max="10" width="24.44140625" customWidth="1"/>
    <col min="11" max="11" width="11.33203125" customWidth="1"/>
    <col min="12" max="12" width="10.88671875" customWidth="1"/>
    <col min="13" max="13" width="17.21875" customWidth="1"/>
    <col min="14" max="14" width="16.44140625" customWidth="1"/>
  </cols>
  <sheetData>
    <row r="2" spans="1:14" x14ac:dyDescent="0.3">
      <c r="A2" s="17" t="s">
        <v>0</v>
      </c>
      <c r="B2" s="18"/>
      <c r="C2" s="18"/>
      <c r="D2" s="18"/>
      <c r="E2" s="19"/>
      <c r="J2" s="7" t="s">
        <v>0</v>
      </c>
      <c r="K2" s="8"/>
      <c r="L2" s="8"/>
      <c r="M2" s="8"/>
      <c r="N2" s="9"/>
    </row>
    <row r="3" spans="1:14" x14ac:dyDescent="0.3">
      <c r="A3" s="1" t="s">
        <v>1</v>
      </c>
      <c r="B3" s="2"/>
      <c r="C3" s="2"/>
      <c r="D3" s="21">
        <v>200000</v>
      </c>
      <c r="E3" s="22"/>
      <c r="J3" s="10" t="s">
        <v>23</v>
      </c>
      <c r="K3" s="11"/>
      <c r="L3" s="11"/>
      <c r="M3" s="11"/>
      <c r="N3" s="12"/>
    </row>
    <row r="4" spans="1:14" x14ac:dyDescent="0.3">
      <c r="A4" s="5"/>
      <c r="B4" s="6" t="s">
        <v>2</v>
      </c>
      <c r="C4" s="6"/>
      <c r="D4" s="23"/>
      <c r="E4" s="24">
        <f>D3</f>
        <v>200000</v>
      </c>
      <c r="G4" s="44" t="s">
        <v>17</v>
      </c>
      <c r="H4" s="44"/>
      <c r="J4" s="13"/>
      <c r="K4" s="14"/>
      <c r="L4" s="14"/>
      <c r="M4" s="14"/>
      <c r="N4" s="15"/>
    </row>
    <row r="5" spans="1:14" x14ac:dyDescent="0.3">
      <c r="A5" s="25">
        <v>2</v>
      </c>
      <c r="B5" s="25"/>
      <c r="C5" s="30"/>
      <c r="D5" s="31"/>
      <c r="E5" s="27"/>
      <c r="G5" s="46">
        <f>D42</f>
        <v>1850</v>
      </c>
      <c r="H5" s="46">
        <f>E10</f>
        <v>65000</v>
      </c>
      <c r="J5" s="52" t="s">
        <v>24</v>
      </c>
      <c r="K5" s="2"/>
      <c r="L5" s="52"/>
      <c r="M5" s="2"/>
      <c r="N5" s="56">
        <f>H8</f>
        <v>86150</v>
      </c>
    </row>
    <row r="6" spans="1:14" x14ac:dyDescent="0.3">
      <c r="A6" t="s">
        <v>3</v>
      </c>
      <c r="C6" s="3"/>
      <c r="D6" s="32">
        <v>120000</v>
      </c>
      <c r="E6" s="28"/>
      <c r="G6" s="47"/>
      <c r="H6" s="46">
        <f>E37</f>
        <v>23000</v>
      </c>
      <c r="J6" s="53" t="s">
        <v>25</v>
      </c>
      <c r="K6" s="4"/>
      <c r="L6" s="53"/>
      <c r="M6" s="4"/>
      <c r="N6" s="57">
        <f>G15</f>
        <v>39300</v>
      </c>
    </row>
    <row r="7" spans="1:14" x14ac:dyDescent="0.3">
      <c r="B7" t="s">
        <v>4</v>
      </c>
      <c r="C7" s="3"/>
      <c r="D7" s="32"/>
      <c r="E7" s="28">
        <f>D6</f>
        <v>120000</v>
      </c>
      <c r="G7" s="46">
        <f>G5</f>
        <v>1850</v>
      </c>
      <c r="H7" s="46">
        <f>SUM(H5:H6)</f>
        <v>88000</v>
      </c>
      <c r="J7" s="52" t="s">
        <v>26</v>
      </c>
      <c r="K7" s="2"/>
      <c r="L7" s="52"/>
      <c r="M7" s="2"/>
      <c r="N7" s="56">
        <f>N5-N6</f>
        <v>46850</v>
      </c>
    </row>
    <row r="8" spans="1:14" x14ac:dyDescent="0.3">
      <c r="A8" s="25">
        <v>3</v>
      </c>
      <c r="B8" s="25"/>
      <c r="C8" s="33"/>
      <c r="D8" s="34"/>
      <c r="E8" s="29"/>
      <c r="G8" s="46">
        <f>D51</f>
        <v>39300</v>
      </c>
      <c r="H8" s="48">
        <f>H7-G7</f>
        <v>86150</v>
      </c>
      <c r="J8" s="54" t="s">
        <v>27</v>
      </c>
      <c r="K8" s="4"/>
      <c r="L8" s="53"/>
      <c r="M8" s="4"/>
      <c r="N8" s="53"/>
    </row>
    <row r="9" spans="1:14" x14ac:dyDescent="0.3">
      <c r="A9" t="s">
        <v>1</v>
      </c>
      <c r="C9" s="3"/>
      <c r="D9" s="32">
        <v>65000</v>
      </c>
      <c r="E9" s="28"/>
      <c r="G9" s="46"/>
      <c r="H9" s="46">
        <f>H8-G8</f>
        <v>46850</v>
      </c>
      <c r="J9" s="54" t="s">
        <v>28</v>
      </c>
      <c r="K9" s="4"/>
      <c r="L9" s="53"/>
      <c r="M9" s="4"/>
      <c r="N9" s="53"/>
    </row>
    <row r="10" spans="1:14" x14ac:dyDescent="0.3">
      <c r="B10" t="s">
        <v>5</v>
      </c>
      <c r="C10" s="3"/>
      <c r="D10" s="32"/>
      <c r="E10" s="28">
        <f>D9</f>
        <v>65000</v>
      </c>
      <c r="G10" s="46"/>
      <c r="H10" s="46"/>
      <c r="J10" s="54" t="s">
        <v>29</v>
      </c>
      <c r="K10" s="4"/>
      <c r="L10" s="53"/>
      <c r="M10" s="4"/>
      <c r="N10" s="53"/>
    </row>
    <row r="11" spans="1:14" x14ac:dyDescent="0.3">
      <c r="A11" s="25" t="s">
        <v>6</v>
      </c>
      <c r="B11" s="25"/>
      <c r="C11" s="33"/>
      <c r="D11" s="34"/>
      <c r="E11" s="29"/>
      <c r="G11" s="45" t="s">
        <v>7</v>
      </c>
      <c r="H11" s="45"/>
      <c r="J11" s="54" t="s">
        <v>30</v>
      </c>
      <c r="K11" s="4"/>
      <c r="L11" s="53"/>
      <c r="M11" s="4"/>
      <c r="N11" s="53"/>
    </row>
    <row r="12" spans="1:14" x14ac:dyDescent="0.3">
      <c r="A12" t="s">
        <v>7</v>
      </c>
      <c r="C12" s="3"/>
      <c r="D12" s="32">
        <v>30000</v>
      </c>
      <c r="E12" s="28"/>
      <c r="G12" s="50">
        <f>D12</f>
        <v>30000</v>
      </c>
      <c r="H12" s="50">
        <f>E46</f>
        <v>700</v>
      </c>
      <c r="J12" s="54" t="s">
        <v>31</v>
      </c>
      <c r="K12" s="4"/>
      <c r="L12" s="53"/>
      <c r="M12" s="4"/>
      <c r="N12" s="53"/>
    </row>
    <row r="13" spans="1:14" x14ac:dyDescent="0.3">
      <c r="B13" t="s">
        <v>3</v>
      </c>
      <c r="C13" s="3"/>
      <c r="D13" s="32"/>
      <c r="E13" s="28">
        <f>D12</f>
        <v>30000</v>
      </c>
      <c r="G13" s="46">
        <f>D39</f>
        <v>10000</v>
      </c>
      <c r="H13" s="46"/>
      <c r="J13" s="54" t="s">
        <v>32</v>
      </c>
      <c r="K13" s="4"/>
      <c r="L13" s="53"/>
      <c r="M13" s="4"/>
      <c r="N13" s="57">
        <f>N7</f>
        <v>46850</v>
      </c>
    </row>
    <row r="14" spans="1:14" x14ac:dyDescent="0.3">
      <c r="A14" s="25">
        <v>4</v>
      </c>
      <c r="B14" s="25"/>
      <c r="C14" s="33"/>
      <c r="D14" s="34"/>
      <c r="E14" s="29"/>
      <c r="G14" s="46">
        <f>SUM(G12:G13)</f>
        <v>40000</v>
      </c>
      <c r="H14" s="46">
        <f>H12</f>
        <v>700</v>
      </c>
      <c r="J14" s="54" t="s">
        <v>33</v>
      </c>
      <c r="K14" s="4"/>
      <c r="L14" s="53"/>
      <c r="M14" s="4"/>
      <c r="N14" s="52"/>
    </row>
    <row r="15" spans="1:14" x14ac:dyDescent="0.3">
      <c r="A15" t="s">
        <v>3</v>
      </c>
      <c r="C15" s="3"/>
      <c r="D15" s="32">
        <v>21000</v>
      </c>
      <c r="E15" s="28"/>
      <c r="G15" s="48">
        <f>G14-H14</f>
        <v>39300</v>
      </c>
      <c r="H15" s="46"/>
      <c r="J15" s="54" t="s">
        <v>34</v>
      </c>
      <c r="K15" s="4"/>
      <c r="L15" s="53"/>
      <c r="M15" s="4"/>
      <c r="N15" s="53"/>
    </row>
    <row r="16" spans="1:14" x14ac:dyDescent="0.3">
      <c r="B16" t="s">
        <v>1</v>
      </c>
      <c r="C16" s="3"/>
      <c r="D16" s="32"/>
      <c r="E16" s="28">
        <f>D15*0.4</f>
        <v>8400</v>
      </c>
      <c r="G16" s="46"/>
      <c r="H16" s="47"/>
      <c r="J16" s="54" t="s">
        <v>35</v>
      </c>
      <c r="K16" s="4"/>
      <c r="L16" s="53"/>
      <c r="M16" s="4"/>
      <c r="N16" s="57">
        <f>N13</f>
        <v>46850</v>
      </c>
    </row>
    <row r="17" spans="1:14" x14ac:dyDescent="0.3">
      <c r="B17" t="s">
        <v>4</v>
      </c>
      <c r="C17" s="3"/>
      <c r="D17" s="32"/>
      <c r="E17" s="28">
        <f>D15*0.6</f>
        <v>12600</v>
      </c>
      <c r="G17" s="47"/>
      <c r="H17" s="47"/>
      <c r="J17" s="54" t="s">
        <v>36</v>
      </c>
      <c r="K17" s="4"/>
      <c r="L17" s="53"/>
      <c r="M17" s="4"/>
      <c r="N17" s="57">
        <f>SUM(M18:M19)</f>
        <v>18740</v>
      </c>
    </row>
    <row r="18" spans="1:14" x14ac:dyDescent="0.3">
      <c r="A18" s="25">
        <v>5</v>
      </c>
      <c r="B18" s="25"/>
      <c r="C18" s="33"/>
      <c r="D18" s="34"/>
      <c r="E18" s="29"/>
      <c r="G18" s="49"/>
      <c r="H18" s="49"/>
      <c r="J18" s="53" t="str">
        <f>[1]Hoja1!$M$18</f>
        <v>ISR 30%</v>
      </c>
      <c r="K18" s="4"/>
      <c r="L18" s="53"/>
      <c r="M18" s="58">
        <f>N16*0.3</f>
        <v>14055</v>
      </c>
      <c r="N18" s="53"/>
    </row>
    <row r="19" spans="1:14" x14ac:dyDescent="0.3">
      <c r="A19" t="s">
        <v>4</v>
      </c>
      <c r="C19" s="3"/>
      <c r="D19" s="32">
        <v>1700</v>
      </c>
      <c r="E19" s="28"/>
      <c r="G19" s="51" t="s">
        <v>3</v>
      </c>
      <c r="H19" s="51"/>
      <c r="J19" s="53" t="str">
        <f>[1]Hoja1!$M$19</f>
        <v>PTU 10%</v>
      </c>
      <c r="K19" s="4"/>
      <c r="L19" s="53"/>
      <c r="M19" s="58">
        <f>N16*0.1</f>
        <v>4685</v>
      </c>
      <c r="N19" s="53"/>
    </row>
    <row r="20" spans="1:14" x14ac:dyDescent="0.3">
      <c r="B20" t="s">
        <v>3</v>
      </c>
      <c r="C20" s="3"/>
      <c r="D20" s="32"/>
      <c r="E20" s="28">
        <f>D19</f>
        <v>1700</v>
      </c>
      <c r="G20" s="46">
        <f>D6</f>
        <v>120000</v>
      </c>
      <c r="H20" s="46">
        <f>E13</f>
        <v>30000</v>
      </c>
      <c r="J20" s="55" t="str">
        <f>[1]Hoja1!$M$20</f>
        <v>Utilidad del ejercicio</v>
      </c>
      <c r="K20" s="6"/>
      <c r="L20" s="55"/>
      <c r="M20" s="6"/>
      <c r="N20" s="59">
        <f>N16-N17</f>
        <v>28110</v>
      </c>
    </row>
    <row r="21" spans="1:14" x14ac:dyDescent="0.3">
      <c r="A21" s="25">
        <v>6</v>
      </c>
      <c r="B21" s="25"/>
      <c r="C21" s="33"/>
      <c r="D21" s="34"/>
      <c r="E21" s="29"/>
      <c r="G21" s="46">
        <f>D15</f>
        <v>21000</v>
      </c>
      <c r="H21" s="46">
        <f>E20</f>
        <v>1700</v>
      </c>
    </row>
    <row r="22" spans="1:14" x14ac:dyDescent="0.3">
      <c r="A22" t="s">
        <v>8</v>
      </c>
      <c r="C22" s="3"/>
      <c r="D22" s="32">
        <v>22500</v>
      </c>
      <c r="E22" s="28"/>
      <c r="G22" s="46">
        <f>D35</f>
        <v>9200</v>
      </c>
      <c r="H22" s="46">
        <f>E40</f>
        <v>10000</v>
      </c>
    </row>
    <row r="23" spans="1:14" x14ac:dyDescent="0.3">
      <c r="B23" t="s">
        <v>1</v>
      </c>
      <c r="C23" s="3"/>
      <c r="D23" s="32"/>
      <c r="E23" s="28">
        <f>D22*0.5</f>
        <v>11250</v>
      </c>
      <c r="G23" s="46">
        <f>D45</f>
        <v>700</v>
      </c>
      <c r="H23" s="47"/>
    </row>
    <row r="24" spans="1:14" x14ac:dyDescent="0.3">
      <c r="B24" t="s">
        <v>9</v>
      </c>
      <c r="C24" s="3"/>
      <c r="D24" s="32"/>
      <c r="E24" s="28">
        <f>D22*0.5</f>
        <v>11250</v>
      </c>
      <c r="G24" s="46">
        <f>SUM(G20:G23)</f>
        <v>150900</v>
      </c>
      <c r="H24" s="46">
        <f>SUM(H20:H22)</f>
        <v>41700</v>
      </c>
    </row>
    <row r="25" spans="1:14" x14ac:dyDescent="0.3">
      <c r="A25" s="25">
        <v>7</v>
      </c>
      <c r="B25" s="25"/>
      <c r="C25" s="33"/>
      <c r="D25" s="34"/>
      <c r="E25" s="29"/>
      <c r="G25" s="48">
        <f>G24-H24</f>
        <v>109200</v>
      </c>
      <c r="H25" s="47"/>
    </row>
    <row r="26" spans="1:14" x14ac:dyDescent="0.3">
      <c r="A26" t="s">
        <v>13</v>
      </c>
      <c r="C26" s="3"/>
      <c r="D26" s="32">
        <f>E27</f>
        <v>2500</v>
      </c>
      <c r="E26" s="28"/>
      <c r="G26" s="47"/>
      <c r="H26" s="47"/>
    </row>
    <row r="27" spans="1:14" x14ac:dyDescent="0.3">
      <c r="B27" t="s">
        <v>1</v>
      </c>
      <c r="C27" s="3"/>
      <c r="D27" s="32"/>
      <c r="E27" s="28">
        <v>2500</v>
      </c>
    </row>
    <row r="28" spans="1:14" x14ac:dyDescent="0.3">
      <c r="A28" s="25">
        <v>8</v>
      </c>
      <c r="B28" s="25"/>
      <c r="C28" s="33"/>
      <c r="D28" s="34"/>
      <c r="E28" s="29"/>
      <c r="G28" s="16" t="s">
        <v>19</v>
      </c>
      <c r="H28" s="16"/>
    </row>
    <row r="29" spans="1:14" x14ac:dyDescent="0.3">
      <c r="A29" t="s">
        <v>1</v>
      </c>
      <c r="C29" s="3"/>
      <c r="D29" s="32">
        <v>1900</v>
      </c>
      <c r="E29" s="28"/>
      <c r="H29" s="36">
        <f>E55</f>
        <v>46850</v>
      </c>
    </row>
    <row r="30" spans="1:14" x14ac:dyDescent="0.3">
      <c r="B30" t="s">
        <v>10</v>
      </c>
      <c r="C30" s="3"/>
      <c r="D30" s="32"/>
      <c r="E30" s="28">
        <f>D29</f>
        <v>1900</v>
      </c>
    </row>
    <row r="31" spans="1:14" x14ac:dyDescent="0.3">
      <c r="A31" s="25">
        <v>9</v>
      </c>
      <c r="B31" s="25"/>
      <c r="C31" s="33"/>
      <c r="D31" s="34"/>
      <c r="E31" s="29"/>
    </row>
    <row r="32" spans="1:14" x14ac:dyDescent="0.3">
      <c r="A32" t="s">
        <v>4</v>
      </c>
      <c r="C32" s="3"/>
      <c r="D32" s="32">
        <v>7600</v>
      </c>
      <c r="E32" s="28"/>
    </row>
    <row r="33" spans="1:5" x14ac:dyDescent="0.3">
      <c r="B33" t="s">
        <v>1</v>
      </c>
      <c r="C33" s="3"/>
      <c r="D33" s="32"/>
      <c r="E33" s="28">
        <f>D32</f>
        <v>7600</v>
      </c>
    </row>
    <row r="34" spans="1:5" x14ac:dyDescent="0.3">
      <c r="A34" s="25">
        <v>10</v>
      </c>
      <c r="B34" s="25"/>
      <c r="C34" s="33"/>
      <c r="D34" s="34"/>
      <c r="E34" s="29"/>
    </row>
    <row r="35" spans="1:5" x14ac:dyDescent="0.3">
      <c r="A35" t="s">
        <v>3</v>
      </c>
      <c r="C35" s="3"/>
      <c r="D35" s="32">
        <f>E37*0.4</f>
        <v>9200</v>
      </c>
      <c r="E35" s="28"/>
    </row>
    <row r="36" spans="1:5" x14ac:dyDescent="0.3">
      <c r="A36" t="s">
        <v>1</v>
      </c>
      <c r="C36" s="3"/>
      <c r="D36" s="32">
        <f>E37*0.6</f>
        <v>13800</v>
      </c>
      <c r="E36" s="28"/>
    </row>
    <row r="37" spans="1:5" x14ac:dyDescent="0.3">
      <c r="B37" t="s">
        <v>17</v>
      </c>
      <c r="C37" s="3"/>
      <c r="D37" s="32"/>
      <c r="E37" s="28">
        <v>23000</v>
      </c>
    </row>
    <row r="38" spans="1:5" x14ac:dyDescent="0.3">
      <c r="A38" s="25" t="s">
        <v>11</v>
      </c>
      <c r="B38" s="25"/>
      <c r="C38" s="33"/>
      <c r="D38" s="34"/>
      <c r="E38" s="29"/>
    </row>
    <row r="39" spans="1:5" x14ac:dyDescent="0.3">
      <c r="A39" t="s">
        <v>12</v>
      </c>
      <c r="C39" s="3"/>
      <c r="D39" s="32">
        <v>10000</v>
      </c>
      <c r="E39" s="28"/>
    </row>
    <row r="40" spans="1:5" x14ac:dyDescent="0.3">
      <c r="B40" t="s">
        <v>3</v>
      </c>
      <c r="C40" s="3"/>
      <c r="D40" s="32"/>
      <c r="E40" s="28">
        <f>D39</f>
        <v>10000</v>
      </c>
    </row>
    <row r="41" spans="1:5" x14ac:dyDescent="0.3">
      <c r="A41" s="25">
        <v>11</v>
      </c>
      <c r="B41" s="25"/>
      <c r="C41" s="33"/>
      <c r="D41" s="34"/>
      <c r="E41" s="29"/>
    </row>
    <row r="42" spans="1:5" x14ac:dyDescent="0.3">
      <c r="A42" t="s">
        <v>17</v>
      </c>
      <c r="C42" s="3"/>
      <c r="D42" s="32">
        <v>1850</v>
      </c>
      <c r="E42" s="28"/>
    </row>
    <row r="43" spans="1:5" x14ac:dyDescent="0.3">
      <c r="B43" t="s">
        <v>1</v>
      </c>
      <c r="C43" s="3"/>
      <c r="D43" s="32"/>
      <c r="E43" s="28">
        <f>D42</f>
        <v>1850</v>
      </c>
    </row>
    <row r="44" spans="1:5" x14ac:dyDescent="0.3">
      <c r="A44" s="25" t="s">
        <v>14</v>
      </c>
      <c r="B44" s="25"/>
      <c r="C44" s="33"/>
      <c r="D44" s="34"/>
      <c r="E44" s="29"/>
    </row>
    <row r="45" spans="1:5" x14ac:dyDescent="0.3">
      <c r="A45" t="s">
        <v>3</v>
      </c>
      <c r="C45" s="3"/>
      <c r="D45" s="32">
        <v>700</v>
      </c>
      <c r="E45" s="28"/>
    </row>
    <row r="46" spans="1:5" x14ac:dyDescent="0.3">
      <c r="B46" t="s">
        <v>12</v>
      </c>
      <c r="C46" s="3"/>
      <c r="D46" s="32"/>
      <c r="E46" s="28">
        <f>D45</f>
        <v>700</v>
      </c>
    </row>
    <row r="47" spans="1:5" x14ac:dyDescent="0.3">
      <c r="A47" s="25">
        <v>12</v>
      </c>
      <c r="B47" s="25"/>
      <c r="C47" s="33"/>
      <c r="D47" s="34"/>
      <c r="E47" s="29"/>
    </row>
    <row r="48" spans="1:5" x14ac:dyDescent="0.3">
      <c r="A48" t="s">
        <v>15</v>
      </c>
      <c r="C48" s="3"/>
      <c r="D48" s="32">
        <f>E49</f>
        <v>6000</v>
      </c>
      <c r="E48" s="28"/>
    </row>
    <row r="49" spans="1:5" x14ac:dyDescent="0.3">
      <c r="B49" t="s">
        <v>22</v>
      </c>
      <c r="C49" s="5"/>
      <c r="D49" s="35"/>
      <c r="E49" s="24">
        <v>6000</v>
      </c>
    </row>
    <row r="50" spans="1:5" x14ac:dyDescent="0.3">
      <c r="A50" s="26" t="s">
        <v>16</v>
      </c>
      <c r="B50" s="26"/>
      <c r="C50" s="38"/>
      <c r="D50" s="42"/>
      <c r="E50" s="39"/>
    </row>
    <row r="51" spans="1:5" x14ac:dyDescent="0.3">
      <c r="A51" t="s">
        <v>5</v>
      </c>
      <c r="C51" s="3"/>
      <c r="D51" s="32">
        <f>E52</f>
        <v>39300</v>
      </c>
      <c r="E51" s="28"/>
    </row>
    <row r="52" spans="1:5" x14ac:dyDescent="0.3">
      <c r="B52" t="s">
        <v>12</v>
      </c>
      <c r="C52" s="3"/>
      <c r="D52" s="32"/>
      <c r="E52" s="28">
        <f>G15</f>
        <v>39300</v>
      </c>
    </row>
    <row r="53" spans="1:5" x14ac:dyDescent="0.3">
      <c r="A53" s="26" t="s">
        <v>18</v>
      </c>
      <c r="B53" s="26"/>
      <c r="C53" s="40"/>
      <c r="D53" s="43"/>
      <c r="E53" s="41"/>
    </row>
    <row r="54" spans="1:5" x14ac:dyDescent="0.3">
      <c r="A54" t="s">
        <v>5</v>
      </c>
      <c r="C54" s="3"/>
      <c r="D54" s="32">
        <f>H9</f>
        <v>46850</v>
      </c>
      <c r="E54" s="28"/>
    </row>
    <row r="55" spans="1:5" x14ac:dyDescent="0.3">
      <c r="B55" t="s">
        <v>19</v>
      </c>
      <c r="C55" s="3"/>
      <c r="D55" s="32"/>
      <c r="E55" s="28">
        <f>D54</f>
        <v>46850</v>
      </c>
    </row>
    <row r="56" spans="1:5" x14ac:dyDescent="0.3">
      <c r="A56" s="26" t="s">
        <v>20</v>
      </c>
      <c r="B56" s="26"/>
      <c r="C56" s="40"/>
      <c r="D56" s="43"/>
      <c r="E56" s="41"/>
    </row>
    <row r="57" spans="1:5" x14ac:dyDescent="0.3">
      <c r="A57" t="s">
        <v>19</v>
      </c>
      <c r="C57" s="3"/>
      <c r="D57" s="32">
        <f>H29</f>
        <v>46850</v>
      </c>
      <c r="E57" s="28"/>
    </row>
    <row r="58" spans="1:5" x14ac:dyDescent="0.3">
      <c r="A58" s="6"/>
      <c r="B58" s="6" t="s">
        <v>21</v>
      </c>
      <c r="C58" s="5"/>
      <c r="D58" s="35"/>
      <c r="E58" s="24">
        <f>D57</f>
        <v>46850</v>
      </c>
    </row>
    <row r="59" spans="1:5" x14ac:dyDescent="0.3">
      <c r="A59" s="37"/>
      <c r="B59" s="37"/>
      <c r="C59" s="5"/>
      <c r="D59" s="60">
        <f>SUM(D3:D58)</f>
        <v>646750</v>
      </c>
      <c r="E59" s="61">
        <f>SUM(E3:E58)</f>
        <v>646750</v>
      </c>
    </row>
    <row r="60" spans="1:5" x14ac:dyDescent="0.3">
      <c r="D60" s="20"/>
      <c r="E60" s="20"/>
    </row>
  </sheetData>
  <mergeCells count="25">
    <mergeCell ref="J2:N2"/>
    <mergeCell ref="J3:N3"/>
    <mergeCell ref="J4:N4"/>
    <mergeCell ref="G4:H4"/>
    <mergeCell ref="A53:B53"/>
    <mergeCell ref="A56:B56"/>
    <mergeCell ref="G11:H11"/>
    <mergeCell ref="G19:H19"/>
    <mergeCell ref="G28:H28"/>
    <mergeCell ref="A34:B34"/>
    <mergeCell ref="A38:B38"/>
    <mergeCell ref="A41:B41"/>
    <mergeCell ref="A44:B44"/>
    <mergeCell ref="A47:B47"/>
    <mergeCell ref="A50:B50"/>
    <mergeCell ref="A14:B14"/>
    <mergeCell ref="A18:B18"/>
    <mergeCell ref="A21:B21"/>
    <mergeCell ref="A25:B25"/>
    <mergeCell ref="A28:B28"/>
    <mergeCell ref="A31:B31"/>
    <mergeCell ref="A2:E2"/>
    <mergeCell ref="A5:B5"/>
    <mergeCell ref="A8:B8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GARCIA JOSE LUIS</dc:creator>
  <cp:lastModifiedBy>LUNA GARCIA JOSE LUIS</cp:lastModifiedBy>
  <dcterms:created xsi:type="dcterms:W3CDTF">2025-05-12T17:04:39Z</dcterms:created>
  <dcterms:modified xsi:type="dcterms:W3CDTF">2025-05-12T18:03:50Z</dcterms:modified>
</cp:coreProperties>
</file>