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bner\Desktop\TEC\Semestre 2\Contabilidad\Unidad 4\"/>
    </mc:Choice>
  </mc:AlternateContent>
  <xr:revisionPtr revIDLastSave="0" documentId="8_{BA75944A-8C4B-48E3-9C3F-3BA04352D2D7}" xr6:coauthVersionLast="47" xr6:coauthVersionMax="47" xr10:uidLastSave="{00000000-0000-0000-0000-000000000000}"/>
  <bookViews>
    <workbookView xWindow="-108" yWindow="-108" windowWidth="23256" windowHeight="12456" activeTab="2" xr2:uid="{03E262C4-9BD2-4BA7-8212-8BCD9F4742D0}"/>
  </bookViews>
  <sheets>
    <sheet name="Hoja1" sheetId="1" r:id="rId1"/>
    <sheet name="Hoja3" sheetId="3" r:id="rId2"/>
    <sheet name="Hoja2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73" i="3" l="1"/>
  <c r="D70" i="3"/>
  <c r="D69" i="3"/>
  <c r="D66" i="3"/>
  <c r="J3" i="2" s="1"/>
  <c r="D63" i="3"/>
  <c r="D60" i="3"/>
  <c r="D59" i="3"/>
  <c r="E54" i="3"/>
  <c r="D53" i="3"/>
  <c r="J12" i="2" s="1"/>
  <c r="D49" i="3"/>
  <c r="D48" i="3"/>
  <c r="D45" i="3"/>
  <c r="D42" i="3"/>
  <c r="E40" i="3"/>
  <c r="E37" i="3"/>
  <c r="E34" i="3"/>
  <c r="B11" i="2" s="1"/>
  <c r="E31" i="3"/>
  <c r="E28" i="3"/>
  <c r="H6" i="2" s="1"/>
  <c r="D24" i="3"/>
  <c r="D23" i="3"/>
  <c r="E21" i="3"/>
  <c r="H5" i="2" s="1"/>
  <c r="E18" i="3"/>
  <c r="H4" i="2" s="1"/>
  <c r="D14" i="3"/>
  <c r="E12" i="3"/>
  <c r="E11" i="3"/>
  <c r="E8" i="3"/>
  <c r="J15" i="2"/>
  <c r="J14" i="2"/>
  <c r="J13" i="2"/>
  <c r="J11" i="2"/>
  <c r="G14" i="2"/>
  <c r="G13" i="2"/>
  <c r="G12" i="2"/>
  <c r="G11" i="2"/>
  <c r="G15" i="2" s="1"/>
  <c r="C8" i="1" s="1"/>
  <c r="G5" i="2"/>
  <c r="G4" i="2"/>
  <c r="G3" i="2"/>
  <c r="A11" i="2"/>
  <c r="A4" i="2"/>
  <c r="B3" i="2"/>
  <c r="B5" i="2" s="1"/>
  <c r="A3" i="2"/>
  <c r="A5" i="2" s="1"/>
  <c r="A1" i="1"/>
  <c r="H7" i="2" l="1"/>
  <c r="C10" i="1"/>
  <c r="D10" i="1" s="1"/>
  <c r="E85" i="3"/>
  <c r="A12" i="2"/>
  <c r="E83" i="3"/>
  <c r="J16" i="2"/>
  <c r="G6" i="2"/>
  <c r="G7" i="2" s="1"/>
  <c r="G8" i="2" s="1"/>
  <c r="B6" i="2"/>
  <c r="C9" i="1" l="1"/>
  <c r="D9" i="1" s="1"/>
  <c r="E11" i="1" s="1"/>
  <c r="E84" i="3"/>
  <c r="D82" i="3" s="1"/>
  <c r="D3" i="2" s="1"/>
  <c r="E5" i="1"/>
  <c r="E77" i="3"/>
  <c r="E4" i="1"/>
  <c r="E6" i="1" s="1"/>
  <c r="E12" i="1" l="1"/>
  <c r="D76" i="3"/>
  <c r="A6" i="2"/>
  <c r="B7" i="2" s="1"/>
  <c r="D79" i="3" s="1"/>
  <c r="E80" i="3" s="1"/>
  <c r="E3" i="2" l="1"/>
  <c r="D4" i="2" s="1"/>
  <c r="E88" i="3" l="1"/>
  <c r="E89" i="3" s="1"/>
  <c r="D87" i="3"/>
  <c r="D89" i="3" s="1"/>
  <c r="D11" i="2" l="1"/>
</calcChain>
</file>

<file path=xl/sharedStrings.xml><?xml version="1.0" encoding="utf-8"?>
<sst xmlns="http://schemas.openxmlformats.org/spreadsheetml/2006/main" count="102" uniqueCount="49">
  <si>
    <t>La industrial S.A</t>
  </si>
  <si>
    <t>Mobiliario y Equipo</t>
  </si>
  <si>
    <t>Banco</t>
  </si>
  <si>
    <t>Clientes</t>
  </si>
  <si>
    <t>Almacen</t>
  </si>
  <si>
    <t>Proveedores</t>
  </si>
  <si>
    <t>Equipo de Transporte</t>
  </si>
  <si>
    <t>Capital</t>
  </si>
  <si>
    <t>Ventas</t>
  </si>
  <si>
    <t>6a</t>
  </si>
  <si>
    <t>Costo de venta</t>
  </si>
  <si>
    <t>7a</t>
  </si>
  <si>
    <t>Costo de Ventas</t>
  </si>
  <si>
    <t>Costo de ventas</t>
  </si>
  <si>
    <t>Mobiliario y equipo</t>
  </si>
  <si>
    <t>Acreedores</t>
  </si>
  <si>
    <t>Gasto dep. Ventas</t>
  </si>
  <si>
    <t>Gasto dep. Administracion</t>
  </si>
  <si>
    <t>Gasto dep. ventas</t>
  </si>
  <si>
    <t>Eq. Transporte</t>
  </si>
  <si>
    <t>Total</t>
  </si>
  <si>
    <t>Gastos Financieros</t>
  </si>
  <si>
    <t>Impuestos Retenidos</t>
  </si>
  <si>
    <t>Imss</t>
  </si>
  <si>
    <t>ISR</t>
  </si>
  <si>
    <t>Ajustes 1</t>
  </si>
  <si>
    <t>Ajustes 2</t>
  </si>
  <si>
    <t>PYG</t>
  </si>
  <si>
    <t>pyg</t>
  </si>
  <si>
    <t>Ajustes 3</t>
  </si>
  <si>
    <t>Gastos de Ventas</t>
  </si>
  <si>
    <t>Gasto de Administracion</t>
  </si>
  <si>
    <t>Ajustes 4</t>
  </si>
  <si>
    <t>Perdida Ejercicio</t>
  </si>
  <si>
    <t>PyG</t>
  </si>
  <si>
    <t>Perdida de Ejercicio</t>
  </si>
  <si>
    <t>Estado de Resultado</t>
  </si>
  <si>
    <t>Ventas Netas</t>
  </si>
  <si>
    <t>Costo de lo vendido</t>
  </si>
  <si>
    <t>Utilidad Bruta</t>
  </si>
  <si>
    <t>Gastos de Operación</t>
  </si>
  <si>
    <t>Gastos de Administracion</t>
  </si>
  <si>
    <t>Gasto  Financiero</t>
  </si>
  <si>
    <t>Productos Financieros</t>
  </si>
  <si>
    <t>Utilidad de Operaciones</t>
  </si>
  <si>
    <t>Abner Malkiel Barrear Torres</t>
  </si>
  <si>
    <t>Firma</t>
  </si>
  <si>
    <t>Zaida</t>
  </si>
  <si>
    <t>Autorizado por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</si>
</sst>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 val="singleAccounting"/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89999084444715716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1">
    <xf numFmtId="0" fontId="0" fillId="0" borderId="0" xfId="0"/>
    <xf numFmtId="44" fontId="0" fillId="0" borderId="5" xfId="1" applyFont="1" applyBorder="1"/>
    <xf numFmtId="44" fontId="0" fillId="0" borderId="6" xfId="1" applyFont="1" applyBorder="1"/>
    <xf numFmtId="0" fontId="0" fillId="0" borderId="6" xfId="0" applyBorder="1"/>
    <xf numFmtId="0" fontId="0" fillId="0" borderId="0" xfId="0" applyBorder="1"/>
    <xf numFmtId="44" fontId="0" fillId="0" borderId="7" xfId="1" applyFont="1" applyBorder="1"/>
    <xf numFmtId="0" fontId="0" fillId="0" borderId="7" xfId="0" applyBorder="1"/>
    <xf numFmtId="0" fontId="0" fillId="0" borderId="5" xfId="0" applyBorder="1"/>
    <xf numFmtId="0" fontId="0" fillId="0" borderId="1" xfId="0" applyBorder="1"/>
    <xf numFmtId="0" fontId="0" fillId="0" borderId="0" xfId="0" applyFill="1"/>
    <xf numFmtId="0" fontId="0" fillId="0" borderId="11" xfId="0" applyBorder="1"/>
    <xf numFmtId="44" fontId="0" fillId="0" borderId="11" xfId="0" applyNumberFormat="1" applyBorder="1"/>
    <xf numFmtId="44" fontId="0" fillId="0" borderId="12" xfId="0" applyNumberFormat="1" applyBorder="1"/>
    <xf numFmtId="44" fontId="0" fillId="0" borderId="7" xfId="0" applyNumberFormat="1" applyBorder="1"/>
    <xf numFmtId="44" fontId="0" fillId="0" borderId="0" xfId="0" applyNumberFormat="1"/>
    <xf numFmtId="44" fontId="0" fillId="0" borderId="0" xfId="0" applyNumberFormat="1" applyBorder="1"/>
    <xf numFmtId="44" fontId="0" fillId="0" borderId="5" xfId="0" applyNumberFormat="1" applyBorder="1"/>
    <xf numFmtId="44" fontId="0" fillId="0" borderId="6" xfId="0" applyNumberFormat="1" applyBorder="1"/>
    <xf numFmtId="44" fontId="3" fillId="3" borderId="0" xfId="0" applyNumberFormat="1" applyFont="1" applyFill="1"/>
    <xf numFmtId="44" fontId="3" fillId="0" borderId="11" xfId="0" applyNumberFormat="1" applyFont="1" applyBorder="1"/>
    <xf numFmtId="44" fontId="3" fillId="0" borderId="0" xfId="0" applyNumberFormat="1" applyFont="1"/>
    <xf numFmtId="44" fontId="3" fillId="3" borderId="12" xfId="0" applyNumberFormat="1" applyFont="1" applyFill="1" applyBorder="1"/>
    <xf numFmtId="44" fontId="3" fillId="0" borderId="12" xfId="0" applyNumberFormat="1" applyFont="1" applyBorder="1"/>
    <xf numFmtId="44" fontId="3" fillId="0" borderId="7" xfId="0" applyNumberFormat="1" applyFont="1" applyBorder="1"/>
    <xf numFmtId="0" fontId="3" fillId="0" borderId="7" xfId="0" applyFont="1" applyBorder="1"/>
    <xf numFmtId="44" fontId="3" fillId="3" borderId="7" xfId="0" applyNumberFormat="1" applyFont="1" applyFill="1" applyBorder="1"/>
    <xf numFmtId="44" fontId="0" fillId="2" borderId="7" xfId="1" applyFont="1" applyFill="1" applyBorder="1"/>
    <xf numFmtId="44" fontId="0" fillId="2" borderId="6" xfId="1" applyFont="1" applyFill="1" applyBorder="1"/>
    <xf numFmtId="0" fontId="0" fillId="2" borderId="7" xfId="0" applyFill="1" applyBorder="1"/>
    <xf numFmtId="0" fontId="0" fillId="2" borderId="6" xfId="0" applyFill="1" applyBorder="1" applyAlignment="1">
      <alignment horizontal="center"/>
    </xf>
    <xf numFmtId="44" fontId="3" fillId="4" borderId="1" xfId="1" applyFont="1" applyFill="1" applyBorder="1"/>
    <xf numFmtId="0" fontId="0" fillId="2" borderId="9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44" fontId="3" fillId="3" borderId="5" xfId="0" applyNumberFormat="1" applyFont="1" applyFill="1" applyBorder="1"/>
    <xf numFmtId="44" fontId="3" fillId="0" borderId="5" xfId="0" applyNumberFormat="1" applyFont="1" applyBorder="1"/>
    <xf numFmtId="0" fontId="2" fillId="2" borderId="13" xfId="0" applyFont="1" applyFill="1" applyBorder="1" applyAlignment="1">
      <alignment horizontal="center"/>
    </xf>
    <xf numFmtId="0" fontId="2" fillId="2" borderId="11" xfId="0" applyFont="1" applyFill="1" applyBorder="1" applyAlignment="1">
      <alignment horizontal="center"/>
    </xf>
    <xf numFmtId="0" fontId="2" fillId="2" borderId="12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2" fillId="0" borderId="6" xfId="0" applyFont="1" applyBorder="1"/>
    <xf numFmtId="0" fontId="0" fillId="0" borderId="0" xfId="0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5E4FE-8B92-4FAC-A63D-B48C17C89A9F}">
  <dimension ref="A1:Q54"/>
  <sheetViews>
    <sheetView zoomScale="82" workbookViewId="0">
      <selection activeCell="A14" sqref="A14:C15"/>
    </sheetView>
  </sheetViews>
  <sheetFormatPr baseColWidth="10" defaultRowHeight="14.4" x14ac:dyDescent="0.3"/>
  <cols>
    <col min="1" max="1" width="28.33203125" customWidth="1"/>
    <col min="2" max="2" width="25.21875" customWidth="1"/>
    <col min="3" max="3" width="12.109375" customWidth="1"/>
    <col min="4" max="4" width="15.6640625" customWidth="1"/>
    <col min="5" max="5" width="18.6640625" customWidth="1"/>
    <col min="7" max="7" width="16.109375" customWidth="1"/>
    <col min="8" max="8" width="18.33203125" customWidth="1"/>
    <col min="10" max="10" width="16.109375" customWidth="1"/>
    <col min="11" max="11" width="15" customWidth="1"/>
    <col min="13" max="13" width="27.21875" customWidth="1"/>
    <col min="14" max="14" width="22.33203125" customWidth="1"/>
    <col min="15" max="15" width="19.44140625" customWidth="1"/>
    <col min="16" max="16" width="20" customWidth="1"/>
    <col min="17" max="17" width="18" customWidth="1"/>
  </cols>
  <sheetData>
    <row r="1" spans="1:17" x14ac:dyDescent="0.3">
      <c r="A1" s="36" t="str">
        <f>Hoja3!A1</f>
        <v>La industrial S.A</v>
      </c>
      <c r="B1" s="37"/>
      <c r="C1" s="37"/>
      <c r="D1" s="37"/>
      <c r="E1" s="38"/>
    </row>
    <row r="2" spans="1:17" x14ac:dyDescent="0.3">
      <c r="A2" s="39" t="s">
        <v>36</v>
      </c>
      <c r="B2" s="40"/>
      <c r="C2" s="40"/>
      <c r="D2" s="40"/>
      <c r="E2" s="41"/>
    </row>
    <row r="3" spans="1:17" x14ac:dyDescent="0.3">
      <c r="A3" s="31"/>
      <c r="B3" s="32"/>
      <c r="C3" s="32"/>
      <c r="D3" s="32"/>
      <c r="E3" s="33"/>
    </row>
    <row r="4" spans="1:17" x14ac:dyDescent="0.3">
      <c r="A4" s="7" t="s">
        <v>37</v>
      </c>
      <c r="B4" s="7"/>
      <c r="C4" s="7"/>
      <c r="D4" s="7"/>
      <c r="E4" s="16">
        <f>Hoja2!B6</f>
        <v>169000</v>
      </c>
    </row>
    <row r="5" spans="1:17" x14ac:dyDescent="0.3">
      <c r="A5" s="3" t="s">
        <v>38</v>
      </c>
      <c r="B5" s="3"/>
      <c r="C5" s="3"/>
      <c r="D5" s="3"/>
      <c r="E5" s="17">
        <f>Hoja2!A12</f>
        <v>118000</v>
      </c>
    </row>
    <row r="6" spans="1:17" ht="16.2" x14ac:dyDescent="0.45">
      <c r="A6" s="3" t="s">
        <v>39</v>
      </c>
      <c r="B6" s="3"/>
      <c r="C6" s="3"/>
      <c r="D6" s="3"/>
      <c r="E6" s="35">
        <f>E4-E5</f>
        <v>51000</v>
      </c>
    </row>
    <row r="7" spans="1:17" x14ac:dyDescent="0.3">
      <c r="A7" s="3" t="s">
        <v>40</v>
      </c>
      <c r="B7" s="3"/>
      <c r="C7" s="3"/>
      <c r="D7" s="3"/>
      <c r="E7" s="3"/>
    </row>
    <row r="8" spans="1:17" x14ac:dyDescent="0.3">
      <c r="A8" s="3" t="s">
        <v>30</v>
      </c>
      <c r="B8" s="3"/>
      <c r="C8" s="17">
        <f>Hoja2!G15</f>
        <v>17390</v>
      </c>
      <c r="D8" s="3"/>
      <c r="E8" s="3"/>
    </row>
    <row r="9" spans="1:17" x14ac:dyDescent="0.3">
      <c r="A9" s="3" t="s">
        <v>41</v>
      </c>
      <c r="B9" s="3"/>
      <c r="C9" s="17">
        <f>Hoja2!J16</f>
        <v>53760</v>
      </c>
      <c r="D9" s="17">
        <f>C9+C8</f>
        <v>71150</v>
      </c>
      <c r="E9" s="3"/>
    </row>
    <row r="10" spans="1:17" x14ac:dyDescent="0.3">
      <c r="A10" s="3" t="s">
        <v>21</v>
      </c>
      <c r="B10" s="3"/>
      <c r="C10" s="16">
        <f>Hoja2!J3</f>
        <v>1400</v>
      </c>
      <c r="D10" s="17">
        <f>C10</f>
        <v>1400</v>
      </c>
      <c r="E10" s="3"/>
    </row>
    <row r="11" spans="1:17" x14ac:dyDescent="0.3">
      <c r="A11" s="3" t="s">
        <v>43</v>
      </c>
      <c r="B11" s="3"/>
      <c r="C11" s="3"/>
      <c r="D11" s="3"/>
      <c r="E11" s="17">
        <f>D10+D9</f>
        <v>72550</v>
      </c>
    </row>
    <row r="12" spans="1:17" ht="16.2" x14ac:dyDescent="0.45">
      <c r="A12" s="46" t="s">
        <v>44</v>
      </c>
      <c r="B12" s="3"/>
      <c r="C12" s="7"/>
      <c r="D12" s="7"/>
      <c r="E12" s="34">
        <f>E6-E11</f>
        <v>-21550</v>
      </c>
      <c r="F12" s="9"/>
    </row>
    <row r="13" spans="1:17" x14ac:dyDescent="0.3">
      <c r="A13" s="10"/>
      <c r="B13" s="10"/>
      <c r="C13" s="10"/>
      <c r="D13" s="10"/>
      <c r="E13" s="10"/>
    </row>
    <row r="14" spans="1:17" x14ac:dyDescent="0.3">
      <c r="A14" s="48" t="s">
        <v>45</v>
      </c>
      <c r="C14" s="50" t="s">
        <v>47</v>
      </c>
    </row>
    <row r="15" spans="1:17" x14ac:dyDescent="0.3">
      <c r="A15" s="47" t="s">
        <v>46</v>
      </c>
      <c r="C15" s="49" t="s">
        <v>48</v>
      </c>
      <c r="M15" s="4"/>
      <c r="N15" s="4"/>
      <c r="O15" s="4"/>
      <c r="P15" s="4"/>
      <c r="Q15" s="4"/>
    </row>
    <row r="16" spans="1:17" x14ac:dyDescent="0.3">
      <c r="M16" s="4"/>
      <c r="N16" s="4"/>
      <c r="O16" s="4"/>
      <c r="P16" s="4"/>
      <c r="Q16" s="4"/>
    </row>
    <row r="17" spans="6:17" x14ac:dyDescent="0.3">
      <c r="M17" s="4"/>
      <c r="N17" s="4"/>
      <c r="O17" s="4"/>
      <c r="P17" s="4"/>
      <c r="Q17" s="4"/>
    </row>
    <row r="18" spans="6:17" x14ac:dyDescent="0.3">
      <c r="M18" s="4"/>
      <c r="N18" s="4"/>
      <c r="O18" s="4"/>
      <c r="P18" s="4"/>
      <c r="Q18" s="4"/>
    </row>
    <row r="19" spans="6:17" x14ac:dyDescent="0.3">
      <c r="M19" s="4"/>
      <c r="N19" s="4"/>
      <c r="O19" s="4"/>
      <c r="P19" s="4"/>
      <c r="Q19" s="4"/>
    </row>
    <row r="20" spans="6:17" x14ac:dyDescent="0.3">
      <c r="M20" s="4"/>
      <c r="N20" s="4"/>
      <c r="O20" s="4"/>
      <c r="P20" s="4"/>
      <c r="Q20" s="4"/>
    </row>
    <row r="21" spans="6:17" x14ac:dyDescent="0.3">
      <c r="M21" s="4"/>
      <c r="N21" s="4"/>
      <c r="O21" s="4"/>
      <c r="P21" s="4"/>
      <c r="Q21" s="4"/>
    </row>
    <row r="22" spans="6:17" x14ac:dyDescent="0.3">
      <c r="M22" s="4"/>
      <c r="N22" s="4"/>
      <c r="O22" s="4"/>
      <c r="P22" s="4"/>
      <c r="Q22" s="4"/>
    </row>
    <row r="23" spans="6:17" x14ac:dyDescent="0.3">
      <c r="M23" s="4"/>
      <c r="N23" s="4"/>
      <c r="O23" s="4"/>
      <c r="P23" s="4"/>
      <c r="Q23" s="4"/>
    </row>
    <row r="25" spans="6:17" x14ac:dyDescent="0.3">
      <c r="F25" s="9"/>
    </row>
    <row r="54" spans="6:6" x14ac:dyDescent="0.3">
      <c r="F54" s="9"/>
    </row>
  </sheetData>
  <mergeCells count="3">
    <mergeCell ref="A1:E1"/>
    <mergeCell ref="A2:E2"/>
    <mergeCell ref="A3:E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735550-B9B4-4A73-B116-CBCA6363D7B2}">
  <dimension ref="A1:E92"/>
  <sheetViews>
    <sheetView topLeftCell="A79" workbookViewId="0">
      <selection activeCell="B91" sqref="B91:D92"/>
    </sheetView>
  </sheetViews>
  <sheetFormatPr baseColWidth="10" defaultRowHeight="14.4" x14ac:dyDescent="0.3"/>
  <cols>
    <col min="2" max="2" width="18.33203125" customWidth="1"/>
    <col min="4" max="4" width="15.33203125" customWidth="1"/>
    <col min="5" max="5" width="14.21875" customWidth="1"/>
  </cols>
  <sheetData>
    <row r="1" spans="1:5" x14ac:dyDescent="0.3">
      <c r="A1" s="42" t="s">
        <v>0</v>
      </c>
      <c r="B1" s="43"/>
      <c r="C1" s="43"/>
      <c r="D1" s="43"/>
      <c r="E1" s="44"/>
    </row>
    <row r="2" spans="1:5" x14ac:dyDescent="0.3">
      <c r="A2" t="s">
        <v>1</v>
      </c>
      <c r="C2" s="7"/>
      <c r="D2" s="1">
        <v>75000</v>
      </c>
      <c r="E2" s="1"/>
    </row>
    <row r="3" spans="1:5" x14ac:dyDescent="0.3">
      <c r="A3" t="s">
        <v>2</v>
      </c>
      <c r="C3" s="3"/>
      <c r="D3" s="2">
        <v>250000</v>
      </c>
      <c r="E3" s="2"/>
    </row>
    <row r="4" spans="1:5" x14ac:dyDescent="0.3">
      <c r="A4" t="s">
        <v>3</v>
      </c>
      <c r="C4" s="3"/>
      <c r="D4" s="2">
        <v>80000</v>
      </c>
      <c r="E4" s="2"/>
    </row>
    <row r="5" spans="1:5" x14ac:dyDescent="0.3">
      <c r="A5" t="s">
        <v>4</v>
      </c>
      <c r="C5" s="3"/>
      <c r="D5" s="2">
        <v>350000</v>
      </c>
      <c r="E5" s="2"/>
    </row>
    <row r="6" spans="1:5" x14ac:dyDescent="0.3">
      <c r="A6" t="s">
        <v>6</v>
      </c>
      <c r="C6" s="3"/>
      <c r="D6" s="2">
        <v>145000</v>
      </c>
      <c r="E6" s="2"/>
    </row>
    <row r="7" spans="1:5" x14ac:dyDescent="0.3">
      <c r="B7" t="s">
        <v>5</v>
      </c>
      <c r="C7" s="3"/>
      <c r="D7" s="2"/>
      <c r="E7" s="2">
        <v>20000</v>
      </c>
    </row>
    <row r="8" spans="1:5" x14ac:dyDescent="0.3">
      <c r="B8" t="s">
        <v>7</v>
      </c>
      <c r="C8" s="3"/>
      <c r="D8" s="2"/>
      <c r="E8" s="2">
        <f>SUM(D2:D6)-E7</f>
        <v>880000</v>
      </c>
    </row>
    <row r="9" spans="1:5" x14ac:dyDescent="0.3">
      <c r="A9" s="45">
        <v>2</v>
      </c>
      <c r="B9" s="45"/>
      <c r="C9" s="29"/>
      <c r="D9" s="27"/>
      <c r="E9" s="27"/>
    </row>
    <row r="10" spans="1:5" x14ac:dyDescent="0.3">
      <c r="A10" t="s">
        <v>4</v>
      </c>
      <c r="C10" s="3"/>
      <c r="D10" s="2">
        <v>85000</v>
      </c>
      <c r="E10" s="2"/>
    </row>
    <row r="11" spans="1:5" x14ac:dyDescent="0.3">
      <c r="B11" t="s">
        <v>2</v>
      </c>
      <c r="C11" s="3"/>
      <c r="D11" s="2"/>
      <c r="E11" s="2">
        <f>D10*0.5</f>
        <v>42500</v>
      </c>
    </row>
    <row r="12" spans="1:5" x14ac:dyDescent="0.3">
      <c r="B12" t="s">
        <v>5</v>
      </c>
      <c r="C12" s="3"/>
      <c r="D12" s="2"/>
      <c r="E12" s="2">
        <f>D10*0.5</f>
        <v>42500</v>
      </c>
    </row>
    <row r="13" spans="1:5" x14ac:dyDescent="0.3">
      <c r="A13" s="45">
        <v>3</v>
      </c>
      <c r="B13" s="45"/>
      <c r="C13" s="29"/>
      <c r="D13" s="27"/>
      <c r="E13" s="27"/>
    </row>
    <row r="14" spans="1:5" x14ac:dyDescent="0.3">
      <c r="A14" t="s">
        <v>4</v>
      </c>
      <c r="C14" s="3"/>
      <c r="D14" s="2">
        <f>E15</f>
        <v>1500</v>
      </c>
      <c r="E14" s="2"/>
    </row>
    <row r="15" spans="1:5" x14ac:dyDescent="0.3">
      <c r="B15" t="s">
        <v>2</v>
      </c>
      <c r="C15" s="3"/>
      <c r="D15" s="2"/>
      <c r="E15" s="2">
        <v>1500</v>
      </c>
    </row>
    <row r="16" spans="1:5" x14ac:dyDescent="0.3">
      <c r="A16" s="45">
        <v>4</v>
      </c>
      <c r="B16" s="45"/>
      <c r="C16" s="29"/>
      <c r="D16" s="27"/>
      <c r="E16" s="27"/>
    </row>
    <row r="17" spans="1:5" x14ac:dyDescent="0.3">
      <c r="A17" t="s">
        <v>5</v>
      </c>
      <c r="C17" s="3"/>
      <c r="D17" s="2">
        <v>1000</v>
      </c>
      <c r="E17" s="2"/>
    </row>
    <row r="18" spans="1:5" x14ac:dyDescent="0.3">
      <c r="B18" t="s">
        <v>4</v>
      </c>
      <c r="C18" s="3"/>
      <c r="D18" s="2"/>
      <c r="E18" s="2">
        <f>D17</f>
        <v>1000</v>
      </c>
    </row>
    <row r="19" spans="1:5" x14ac:dyDescent="0.3">
      <c r="A19" s="45">
        <v>5</v>
      </c>
      <c r="B19" s="45"/>
      <c r="C19" s="29"/>
      <c r="D19" s="27"/>
      <c r="E19" s="27"/>
    </row>
    <row r="20" spans="1:5" x14ac:dyDescent="0.3">
      <c r="A20" t="s">
        <v>5</v>
      </c>
      <c r="C20" s="3"/>
      <c r="D20" s="2">
        <v>5000</v>
      </c>
      <c r="E20" s="2"/>
    </row>
    <row r="21" spans="1:5" x14ac:dyDescent="0.3">
      <c r="B21" t="s">
        <v>4</v>
      </c>
      <c r="C21" s="3"/>
      <c r="D21" s="2"/>
      <c r="E21" s="2">
        <f>D20</f>
        <v>5000</v>
      </c>
    </row>
    <row r="22" spans="1:5" x14ac:dyDescent="0.3">
      <c r="A22" s="45">
        <v>6</v>
      </c>
      <c r="B22" s="40"/>
      <c r="C22" s="29"/>
      <c r="D22" s="27"/>
      <c r="E22" s="27"/>
    </row>
    <row r="23" spans="1:5" x14ac:dyDescent="0.3">
      <c r="A23" t="s">
        <v>2</v>
      </c>
      <c r="C23" s="3"/>
      <c r="D23" s="2">
        <f>E25*0.5</f>
        <v>100000</v>
      </c>
      <c r="E23" s="2"/>
    </row>
    <row r="24" spans="1:5" x14ac:dyDescent="0.3">
      <c r="A24" t="s">
        <v>3</v>
      </c>
      <c r="C24" s="3"/>
      <c r="D24" s="2">
        <f>E25*0.5</f>
        <v>100000</v>
      </c>
      <c r="E24" s="2"/>
    </row>
    <row r="25" spans="1:5" x14ac:dyDescent="0.3">
      <c r="B25" t="s">
        <v>8</v>
      </c>
      <c r="C25" s="3"/>
      <c r="D25" s="2"/>
      <c r="E25" s="2">
        <v>200000</v>
      </c>
    </row>
    <row r="26" spans="1:5" x14ac:dyDescent="0.3">
      <c r="A26" s="45" t="s">
        <v>9</v>
      </c>
      <c r="B26" s="40"/>
      <c r="C26" s="29"/>
      <c r="D26" s="27"/>
      <c r="E26" s="27"/>
    </row>
    <row r="27" spans="1:5" x14ac:dyDescent="0.3">
      <c r="A27" t="s">
        <v>10</v>
      </c>
      <c r="C27" s="3"/>
      <c r="D27" s="2">
        <v>130000</v>
      </c>
      <c r="E27" s="2"/>
    </row>
    <row r="28" spans="1:5" x14ac:dyDescent="0.3">
      <c r="B28" t="s">
        <v>4</v>
      </c>
      <c r="C28" s="3"/>
      <c r="D28" s="2"/>
      <c r="E28" s="2">
        <f>D27</f>
        <v>130000</v>
      </c>
    </row>
    <row r="29" spans="1:5" x14ac:dyDescent="0.3">
      <c r="A29" s="45">
        <v>7</v>
      </c>
      <c r="B29" s="40"/>
      <c r="C29" s="29"/>
      <c r="D29" s="27"/>
      <c r="E29" s="27"/>
    </row>
    <row r="30" spans="1:5" x14ac:dyDescent="0.3">
      <c r="A30" t="s">
        <v>8</v>
      </c>
      <c r="C30" s="3"/>
      <c r="D30" s="2">
        <v>30000</v>
      </c>
      <c r="E30" s="2"/>
    </row>
    <row r="31" spans="1:5" x14ac:dyDescent="0.3">
      <c r="B31" t="s">
        <v>2</v>
      </c>
      <c r="C31" s="3"/>
      <c r="D31" s="2"/>
      <c r="E31" s="2">
        <f>D30</f>
        <v>30000</v>
      </c>
    </row>
    <row r="32" spans="1:5" x14ac:dyDescent="0.3">
      <c r="A32" s="45" t="s">
        <v>11</v>
      </c>
      <c r="B32" s="40"/>
      <c r="C32" s="29"/>
      <c r="D32" s="27"/>
      <c r="E32" s="27"/>
    </row>
    <row r="33" spans="1:5" x14ac:dyDescent="0.3">
      <c r="A33" t="s">
        <v>4</v>
      </c>
      <c r="C33" s="3"/>
      <c r="D33" s="2">
        <v>12000</v>
      </c>
      <c r="E33" s="2"/>
    </row>
    <row r="34" spans="1:5" x14ac:dyDescent="0.3">
      <c r="B34" t="s">
        <v>13</v>
      </c>
      <c r="C34" s="3"/>
      <c r="D34" s="2"/>
      <c r="E34" s="2">
        <f>D33</f>
        <v>12000</v>
      </c>
    </row>
    <row r="35" spans="1:5" x14ac:dyDescent="0.3">
      <c r="A35" s="45">
        <v>8</v>
      </c>
      <c r="B35" s="40"/>
      <c r="C35" s="29"/>
      <c r="D35" s="27"/>
      <c r="E35" s="27"/>
    </row>
    <row r="36" spans="1:5" x14ac:dyDescent="0.3">
      <c r="A36" t="s">
        <v>8</v>
      </c>
      <c r="C36" s="3"/>
      <c r="D36" s="2">
        <v>1000</v>
      </c>
      <c r="E36" s="2"/>
    </row>
    <row r="37" spans="1:5" x14ac:dyDescent="0.3">
      <c r="B37" t="s">
        <v>3</v>
      </c>
      <c r="C37" s="3"/>
      <c r="D37" s="2"/>
      <c r="E37" s="2">
        <f>D36</f>
        <v>1000</v>
      </c>
    </row>
    <row r="38" spans="1:5" x14ac:dyDescent="0.3">
      <c r="A38" s="45">
        <v>9</v>
      </c>
      <c r="B38" s="40"/>
      <c r="C38" s="29"/>
      <c r="D38" s="27"/>
      <c r="E38" s="27"/>
    </row>
    <row r="39" spans="1:5" x14ac:dyDescent="0.3">
      <c r="A39" t="s">
        <v>14</v>
      </c>
      <c r="C39" s="3"/>
      <c r="D39" s="2">
        <v>43000</v>
      </c>
      <c r="E39" s="5"/>
    </row>
    <row r="40" spans="1:5" x14ac:dyDescent="0.3">
      <c r="B40" t="s">
        <v>15</v>
      </c>
      <c r="C40" s="3"/>
      <c r="D40" s="2"/>
      <c r="E40" s="5">
        <f>D39</f>
        <v>43000</v>
      </c>
    </row>
    <row r="41" spans="1:5" x14ac:dyDescent="0.3">
      <c r="A41" s="45">
        <v>10</v>
      </c>
      <c r="B41" s="40"/>
      <c r="C41" s="29"/>
      <c r="D41" s="27"/>
      <c r="E41" s="27"/>
    </row>
    <row r="42" spans="1:5" x14ac:dyDescent="0.3">
      <c r="A42" t="s">
        <v>5</v>
      </c>
      <c r="C42" s="3"/>
      <c r="D42" s="2">
        <f>E43</f>
        <v>2000</v>
      </c>
      <c r="E42" s="5"/>
    </row>
    <row r="43" spans="1:5" x14ac:dyDescent="0.3">
      <c r="B43" t="s">
        <v>2</v>
      </c>
      <c r="C43" s="3"/>
      <c r="D43" s="2"/>
      <c r="E43" s="5">
        <v>2000</v>
      </c>
    </row>
    <row r="44" spans="1:5" x14ac:dyDescent="0.3">
      <c r="A44" s="45">
        <v>11</v>
      </c>
      <c r="B44" s="40"/>
      <c r="C44" s="29"/>
      <c r="D44" s="27"/>
      <c r="E44" s="27"/>
    </row>
    <row r="45" spans="1:5" x14ac:dyDescent="0.3">
      <c r="A45" t="s">
        <v>2</v>
      </c>
      <c r="C45" s="3"/>
      <c r="D45" s="2">
        <f>E46</f>
        <v>1500</v>
      </c>
      <c r="E45" s="5"/>
    </row>
    <row r="46" spans="1:5" x14ac:dyDescent="0.3">
      <c r="B46" t="s">
        <v>3</v>
      </c>
      <c r="C46" s="3"/>
      <c r="D46" s="2"/>
      <c r="E46" s="5">
        <v>1500</v>
      </c>
    </row>
    <row r="47" spans="1:5" x14ac:dyDescent="0.3">
      <c r="A47" s="45">
        <v>12</v>
      </c>
      <c r="B47" s="40"/>
      <c r="C47" s="29"/>
      <c r="D47" s="27"/>
      <c r="E47" s="27"/>
    </row>
    <row r="48" spans="1:5" x14ac:dyDescent="0.3">
      <c r="A48" t="s">
        <v>16</v>
      </c>
      <c r="C48" s="3"/>
      <c r="D48" s="2">
        <f>E50*0.3</f>
        <v>2850</v>
      </c>
      <c r="E48" s="5"/>
    </row>
    <row r="49" spans="1:5" x14ac:dyDescent="0.3">
      <c r="A49" t="s">
        <v>17</v>
      </c>
      <c r="C49" s="3"/>
      <c r="D49" s="2">
        <f>E50*0.7</f>
        <v>6650</v>
      </c>
      <c r="E49" s="5"/>
    </row>
    <row r="50" spans="1:5" x14ac:dyDescent="0.3">
      <c r="B50" t="s">
        <v>2</v>
      </c>
      <c r="C50" s="3"/>
      <c r="D50" s="2"/>
      <c r="E50" s="5">
        <v>9500</v>
      </c>
    </row>
    <row r="51" spans="1:5" x14ac:dyDescent="0.3">
      <c r="A51" s="45">
        <v>13</v>
      </c>
      <c r="B51" s="40"/>
      <c r="C51" s="27"/>
      <c r="D51" s="27"/>
      <c r="E51" s="28"/>
    </row>
    <row r="52" spans="1:5" x14ac:dyDescent="0.3">
      <c r="A52" t="s">
        <v>18</v>
      </c>
      <c r="C52" s="2"/>
      <c r="D52" s="5">
        <v>4000</v>
      </c>
      <c r="E52" s="5"/>
    </row>
    <row r="53" spans="1:5" x14ac:dyDescent="0.3">
      <c r="A53" t="s">
        <v>17</v>
      </c>
      <c r="C53" s="2"/>
      <c r="D53" s="5">
        <f>E57-D52+E54</f>
        <v>13450</v>
      </c>
      <c r="E53" s="5"/>
    </row>
    <row r="54" spans="1:5" x14ac:dyDescent="0.3">
      <c r="B54" t="s">
        <v>22</v>
      </c>
      <c r="C54" s="2"/>
      <c r="D54" s="5"/>
      <c r="E54" s="5">
        <f>C55+C56</f>
        <v>950</v>
      </c>
    </row>
    <row r="55" spans="1:5" x14ac:dyDescent="0.3">
      <c r="B55" t="s">
        <v>23</v>
      </c>
      <c r="C55" s="2">
        <v>500</v>
      </c>
      <c r="D55" s="5"/>
      <c r="E55" s="5"/>
    </row>
    <row r="56" spans="1:5" x14ac:dyDescent="0.3">
      <c r="B56" t="s">
        <v>24</v>
      </c>
      <c r="C56" s="2">
        <v>450</v>
      </c>
      <c r="D56" s="5"/>
      <c r="E56" s="5"/>
    </row>
    <row r="57" spans="1:5" x14ac:dyDescent="0.3">
      <c r="B57" t="s">
        <v>2</v>
      </c>
      <c r="C57" s="2"/>
      <c r="D57" s="5"/>
      <c r="E57" s="5">
        <v>16500</v>
      </c>
    </row>
    <row r="58" spans="1:5" x14ac:dyDescent="0.3">
      <c r="A58" s="45">
        <v>14</v>
      </c>
      <c r="B58" s="40"/>
      <c r="C58" s="27"/>
      <c r="D58" s="27"/>
      <c r="E58" s="28"/>
    </row>
    <row r="59" spans="1:5" x14ac:dyDescent="0.3">
      <c r="A59" t="s">
        <v>18</v>
      </c>
      <c r="C59" s="3"/>
      <c r="D59" s="5">
        <f>E61*0.4</f>
        <v>10000</v>
      </c>
      <c r="E59" s="5"/>
    </row>
    <row r="60" spans="1:5" x14ac:dyDescent="0.3">
      <c r="A60" t="s">
        <v>17</v>
      </c>
      <c r="C60" s="3"/>
      <c r="D60" s="5">
        <f>E61*0.6</f>
        <v>15000</v>
      </c>
      <c r="E60" s="5"/>
    </row>
    <row r="61" spans="1:5" x14ac:dyDescent="0.3">
      <c r="B61" t="s">
        <v>2</v>
      </c>
      <c r="C61" s="3"/>
      <c r="D61" s="5"/>
      <c r="E61" s="5">
        <v>25000</v>
      </c>
    </row>
    <row r="62" spans="1:5" x14ac:dyDescent="0.3">
      <c r="A62" s="45">
        <v>15</v>
      </c>
      <c r="B62" s="40"/>
      <c r="C62" s="27"/>
      <c r="D62" s="27"/>
      <c r="E62" s="28"/>
    </row>
    <row r="63" spans="1:5" x14ac:dyDescent="0.3">
      <c r="A63" t="s">
        <v>17</v>
      </c>
      <c r="C63" s="3"/>
      <c r="D63" s="2">
        <f>E64</f>
        <v>18000</v>
      </c>
      <c r="E63" s="5"/>
    </row>
    <row r="64" spans="1:5" x14ac:dyDescent="0.3">
      <c r="B64" t="s">
        <v>2</v>
      </c>
      <c r="C64" s="3"/>
      <c r="D64" s="2"/>
      <c r="E64" s="5">
        <v>18000</v>
      </c>
    </row>
    <row r="65" spans="1:5" x14ac:dyDescent="0.3">
      <c r="A65" s="40">
        <v>16</v>
      </c>
      <c r="B65" s="41"/>
      <c r="C65" s="26"/>
      <c r="D65" s="27"/>
      <c r="E65" s="28"/>
    </row>
    <row r="66" spans="1:5" x14ac:dyDescent="0.3">
      <c r="A66" s="4" t="s">
        <v>21</v>
      </c>
      <c r="B66" s="6"/>
      <c r="C66" s="6"/>
      <c r="D66" s="2">
        <f>E67</f>
        <v>1400</v>
      </c>
      <c r="E66" s="5"/>
    </row>
    <row r="67" spans="1:5" x14ac:dyDescent="0.3">
      <c r="A67" s="4"/>
      <c r="B67" s="6" t="s">
        <v>2</v>
      </c>
      <c r="C67" s="6"/>
      <c r="D67" s="2"/>
      <c r="E67" s="5">
        <v>1400</v>
      </c>
    </row>
    <row r="68" spans="1:5" x14ac:dyDescent="0.3">
      <c r="A68" s="40">
        <v>17</v>
      </c>
      <c r="B68" s="41"/>
      <c r="C68" s="26"/>
      <c r="D68" s="27"/>
      <c r="E68" s="28"/>
    </row>
    <row r="69" spans="1:5" x14ac:dyDescent="0.3">
      <c r="A69" s="4" t="s">
        <v>18</v>
      </c>
      <c r="B69" s="6"/>
      <c r="C69" s="6"/>
      <c r="D69" s="2">
        <f>E71*0.45</f>
        <v>540</v>
      </c>
      <c r="E69" s="5"/>
    </row>
    <row r="70" spans="1:5" x14ac:dyDescent="0.3">
      <c r="A70" s="4" t="s">
        <v>17</v>
      </c>
      <c r="B70" s="6"/>
      <c r="C70" s="6"/>
      <c r="D70" s="2">
        <f>E71*0.55</f>
        <v>660</v>
      </c>
      <c r="E70" s="5"/>
    </row>
    <row r="71" spans="1:5" x14ac:dyDescent="0.3">
      <c r="A71" s="4"/>
      <c r="B71" s="6" t="s">
        <v>2</v>
      </c>
      <c r="C71" s="6"/>
      <c r="D71" s="2"/>
      <c r="E71" s="5">
        <v>1200</v>
      </c>
    </row>
    <row r="72" spans="1:5" x14ac:dyDescent="0.3">
      <c r="A72" s="40">
        <v>18</v>
      </c>
      <c r="B72" s="41"/>
      <c r="C72" s="26"/>
      <c r="D72" s="27"/>
      <c r="E72" s="28"/>
    </row>
    <row r="73" spans="1:5" x14ac:dyDescent="0.3">
      <c r="A73" s="4" t="s">
        <v>19</v>
      </c>
      <c r="B73" s="6"/>
      <c r="C73" s="6"/>
      <c r="D73" s="2">
        <f>E74</f>
        <v>130000</v>
      </c>
      <c r="E73" s="5"/>
    </row>
    <row r="74" spans="1:5" x14ac:dyDescent="0.3">
      <c r="A74" s="4"/>
      <c r="B74" s="6" t="s">
        <v>15</v>
      </c>
      <c r="C74" s="6"/>
      <c r="D74" s="2"/>
      <c r="E74" s="5">
        <v>130000</v>
      </c>
    </row>
    <row r="75" spans="1:5" x14ac:dyDescent="0.3">
      <c r="A75" s="40" t="s">
        <v>25</v>
      </c>
      <c r="B75" s="41"/>
      <c r="C75" s="26"/>
      <c r="D75" s="27"/>
      <c r="E75" s="28"/>
    </row>
    <row r="76" spans="1:5" x14ac:dyDescent="0.3">
      <c r="A76" s="4" t="s">
        <v>8</v>
      </c>
      <c r="B76" s="6"/>
      <c r="C76" s="6"/>
      <c r="D76" s="2">
        <f>E77</f>
        <v>118000</v>
      </c>
      <c r="E76" s="5"/>
    </row>
    <row r="77" spans="1:5" x14ac:dyDescent="0.3">
      <c r="A77" s="4"/>
      <c r="B77" s="6" t="s">
        <v>13</v>
      </c>
      <c r="C77" s="6"/>
      <c r="D77" s="2"/>
      <c r="E77" s="5">
        <f>Hoja2!A12</f>
        <v>118000</v>
      </c>
    </row>
    <row r="78" spans="1:5" x14ac:dyDescent="0.3">
      <c r="A78" s="40" t="s">
        <v>26</v>
      </c>
      <c r="B78" s="41"/>
      <c r="C78" s="26"/>
      <c r="D78" s="27"/>
      <c r="E78" s="28"/>
    </row>
    <row r="79" spans="1:5" x14ac:dyDescent="0.3">
      <c r="A79" s="4" t="s">
        <v>8</v>
      </c>
      <c r="B79" s="6"/>
      <c r="C79" s="6"/>
      <c r="D79" s="2">
        <f>Hoja2!B7</f>
        <v>51000</v>
      </c>
      <c r="E79" s="5"/>
    </row>
    <row r="80" spans="1:5" x14ac:dyDescent="0.3">
      <c r="A80" s="4"/>
      <c r="B80" s="6" t="s">
        <v>27</v>
      </c>
      <c r="C80" s="6"/>
      <c r="D80" s="2"/>
      <c r="E80" s="5">
        <f>D79</f>
        <v>51000</v>
      </c>
    </row>
    <row r="81" spans="1:5" x14ac:dyDescent="0.3">
      <c r="A81" s="40" t="s">
        <v>29</v>
      </c>
      <c r="B81" s="41"/>
      <c r="C81" s="26"/>
      <c r="D81" s="27"/>
      <c r="E81" s="28"/>
    </row>
    <row r="82" spans="1:5" x14ac:dyDescent="0.3">
      <c r="A82" s="4" t="s">
        <v>27</v>
      </c>
      <c r="B82" s="6"/>
      <c r="C82" s="6"/>
      <c r="D82" s="2">
        <f>SUM(E83:E85)</f>
        <v>72550</v>
      </c>
      <c r="E82" s="5"/>
    </row>
    <row r="83" spans="1:5" x14ac:dyDescent="0.3">
      <c r="A83" s="4"/>
      <c r="B83" s="6" t="s">
        <v>30</v>
      </c>
      <c r="C83" s="6"/>
      <c r="D83" s="2"/>
      <c r="E83" s="5">
        <f>Hoja2!G15</f>
        <v>17390</v>
      </c>
    </row>
    <row r="84" spans="1:5" x14ac:dyDescent="0.3">
      <c r="A84" s="4"/>
      <c r="B84" s="6" t="s">
        <v>31</v>
      </c>
      <c r="C84" s="6"/>
      <c r="D84" s="2"/>
      <c r="E84" s="5">
        <f>Hoja2!J16</f>
        <v>53760</v>
      </c>
    </row>
    <row r="85" spans="1:5" x14ac:dyDescent="0.3">
      <c r="A85" s="4"/>
      <c r="B85" s="6" t="s">
        <v>21</v>
      </c>
      <c r="C85" s="6"/>
      <c r="D85" s="2"/>
      <c r="E85" s="5">
        <f>Hoja2!J3</f>
        <v>1400</v>
      </c>
    </row>
    <row r="86" spans="1:5" x14ac:dyDescent="0.3">
      <c r="A86" s="40" t="s">
        <v>32</v>
      </c>
      <c r="B86" s="41"/>
      <c r="C86" s="26"/>
      <c r="D86" s="27"/>
      <c r="E86" s="28"/>
    </row>
    <row r="87" spans="1:5" x14ac:dyDescent="0.3">
      <c r="A87" s="4" t="s">
        <v>33</v>
      </c>
      <c r="B87" s="6"/>
      <c r="C87" s="6"/>
      <c r="D87" s="2">
        <f>Hoja2!D4</f>
        <v>21550</v>
      </c>
      <c r="E87" s="5"/>
    </row>
    <row r="88" spans="1:5" x14ac:dyDescent="0.3">
      <c r="A88" s="4"/>
      <c r="B88" s="6" t="s">
        <v>34</v>
      </c>
      <c r="C88" s="6"/>
      <c r="D88" s="2"/>
      <c r="E88" s="5">
        <f>Hoja2!D4</f>
        <v>21550</v>
      </c>
    </row>
    <row r="89" spans="1:5" ht="16.2" x14ac:dyDescent="0.45">
      <c r="A89" s="42" t="s">
        <v>20</v>
      </c>
      <c r="B89" s="44"/>
      <c r="C89" s="8"/>
      <c r="D89" s="30">
        <f>SUM(D2:D87)</f>
        <v>1877650</v>
      </c>
      <c r="E89" s="30">
        <f>SUM(E6:E88)</f>
        <v>1877650</v>
      </c>
    </row>
    <row r="91" spans="1:5" x14ac:dyDescent="0.3">
      <c r="B91" s="48" t="s">
        <v>45</v>
      </c>
      <c r="D91" s="50" t="s">
        <v>47</v>
      </c>
    </row>
    <row r="92" spans="1:5" x14ac:dyDescent="0.3">
      <c r="B92" s="47" t="s">
        <v>46</v>
      </c>
      <c r="D92" s="49" t="s">
        <v>48</v>
      </c>
    </row>
  </sheetData>
  <mergeCells count="25">
    <mergeCell ref="A89:B89"/>
    <mergeCell ref="A75:B75"/>
    <mergeCell ref="A78:B78"/>
    <mergeCell ref="A81:B81"/>
    <mergeCell ref="A86:B86"/>
    <mergeCell ref="A58:B58"/>
    <mergeCell ref="A62:B62"/>
    <mergeCell ref="A65:B65"/>
    <mergeCell ref="A68:B68"/>
    <mergeCell ref="A38:B38"/>
    <mergeCell ref="A41:B41"/>
    <mergeCell ref="A44:B44"/>
    <mergeCell ref="A47:B47"/>
    <mergeCell ref="A51:B51"/>
    <mergeCell ref="A72:B72"/>
    <mergeCell ref="A1:E1"/>
    <mergeCell ref="A26:B26"/>
    <mergeCell ref="A29:B29"/>
    <mergeCell ref="A32:B32"/>
    <mergeCell ref="A35:B35"/>
    <mergeCell ref="A9:B9"/>
    <mergeCell ref="A13:B13"/>
    <mergeCell ref="A16:B16"/>
    <mergeCell ref="A19:B19"/>
    <mergeCell ref="A22:B2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19111-EC17-46DD-8DE8-A8AA5569CE96}">
  <dimension ref="A2:K19"/>
  <sheetViews>
    <sheetView tabSelected="1" zoomScaleNormal="100" workbookViewId="0">
      <selection activeCell="C23" sqref="C23"/>
    </sheetView>
  </sheetViews>
  <sheetFormatPr baseColWidth="10" defaultRowHeight="14.4" x14ac:dyDescent="0.3"/>
  <cols>
    <col min="1" max="1" width="12.44140625" customWidth="1"/>
    <col min="2" max="2" width="13.33203125" customWidth="1"/>
    <col min="4" max="4" width="12.21875" customWidth="1"/>
    <col min="7" max="7" width="13.44140625" customWidth="1"/>
    <col min="8" max="8" width="14.88671875" customWidth="1"/>
  </cols>
  <sheetData>
    <row r="2" spans="1:11" x14ac:dyDescent="0.3">
      <c r="A2" s="45" t="s">
        <v>8</v>
      </c>
      <c r="B2" s="45"/>
      <c r="D2" s="45" t="s">
        <v>28</v>
      </c>
      <c r="E2" s="45"/>
      <c r="G2" s="45" t="s">
        <v>4</v>
      </c>
      <c r="H2" s="45"/>
      <c r="J2" s="45" t="s">
        <v>42</v>
      </c>
      <c r="K2" s="45"/>
    </row>
    <row r="3" spans="1:11" ht="16.2" x14ac:dyDescent="0.45">
      <c r="A3" s="12">
        <f>Hoja3!D30</f>
        <v>30000</v>
      </c>
      <c r="B3" s="11">
        <f>Hoja3!E25</f>
        <v>200000</v>
      </c>
      <c r="D3" s="12">
        <f>Hoja3!D82</f>
        <v>72550</v>
      </c>
      <c r="E3" s="11">
        <f>Hoja3!E80</f>
        <v>51000</v>
      </c>
      <c r="G3" s="13">
        <f>Hoja3!D5</f>
        <v>350000</v>
      </c>
      <c r="H3" s="15"/>
      <c r="J3" s="25">
        <f>Hoja3!D66</f>
        <v>1400</v>
      </c>
    </row>
    <row r="4" spans="1:11" x14ac:dyDescent="0.3">
      <c r="A4" s="13">
        <f>Hoja3!D36</f>
        <v>1000</v>
      </c>
      <c r="D4" s="13">
        <f>D3-E3</f>
        <v>21550</v>
      </c>
      <c r="G4" s="13">
        <f>Hoja3!D10</f>
        <v>85000</v>
      </c>
      <c r="H4" s="15">
        <f>Hoja3!E18</f>
        <v>1000</v>
      </c>
    </row>
    <row r="5" spans="1:11" ht="16.2" x14ac:dyDescent="0.45">
      <c r="A5" s="22">
        <f>A3+A4</f>
        <v>31000</v>
      </c>
      <c r="B5" s="19">
        <f>B3</f>
        <v>200000</v>
      </c>
      <c r="D5" s="12"/>
      <c r="E5" s="11"/>
      <c r="G5" s="13">
        <f>Hoja3!D33</f>
        <v>12000</v>
      </c>
      <c r="H5" s="14">
        <f>Hoja3!E21</f>
        <v>5000</v>
      </c>
    </row>
    <row r="6" spans="1:11" ht="16.2" x14ac:dyDescent="0.45">
      <c r="A6" s="23">
        <f>Hoja3!D76</f>
        <v>118000</v>
      </c>
      <c r="B6" s="18">
        <f>B5-A5</f>
        <v>169000</v>
      </c>
      <c r="G6" s="13">
        <f>Hoja3!D14</f>
        <v>1500</v>
      </c>
      <c r="H6" s="14">
        <f>Hoja3!E28</f>
        <v>130000</v>
      </c>
    </row>
    <row r="7" spans="1:11" ht="16.2" x14ac:dyDescent="0.45">
      <c r="A7" s="24"/>
      <c r="B7" s="20">
        <f>B6-A6</f>
        <v>51000</v>
      </c>
      <c r="G7" s="22">
        <f>SUM(G3:G6)</f>
        <v>448500</v>
      </c>
      <c r="H7" s="19">
        <f>SUM(H3:H6)</f>
        <v>136000</v>
      </c>
    </row>
    <row r="8" spans="1:11" ht="16.2" x14ac:dyDescent="0.45">
      <c r="A8" s="6"/>
      <c r="G8" s="21">
        <f>G7-H7</f>
        <v>312500</v>
      </c>
      <c r="H8" s="10"/>
    </row>
    <row r="10" spans="1:11" x14ac:dyDescent="0.3">
      <c r="A10" s="45" t="s">
        <v>12</v>
      </c>
      <c r="B10" s="45"/>
      <c r="D10" s="45" t="s">
        <v>35</v>
      </c>
      <c r="E10" s="45"/>
      <c r="G10" s="45" t="s">
        <v>16</v>
      </c>
      <c r="H10" s="45"/>
      <c r="J10" s="45" t="s">
        <v>17</v>
      </c>
      <c r="K10" s="45"/>
    </row>
    <row r="11" spans="1:11" ht="16.2" x14ac:dyDescent="0.45">
      <c r="A11" s="12">
        <f>Hoja3!D27</f>
        <v>130000</v>
      </c>
      <c r="B11" s="11">
        <f>Hoja3!E34</f>
        <v>12000</v>
      </c>
      <c r="D11" s="23">
        <f>Hoja3!D87</f>
        <v>21550</v>
      </c>
      <c r="G11" s="13">
        <f>Hoja3!D48</f>
        <v>2850</v>
      </c>
      <c r="H11" s="15"/>
      <c r="J11" s="13">
        <f>Hoja3!D49</f>
        <v>6650</v>
      </c>
    </row>
    <row r="12" spans="1:11" ht="16.2" x14ac:dyDescent="0.45">
      <c r="A12" s="21">
        <f>A11-B11</f>
        <v>118000</v>
      </c>
      <c r="B12" s="10"/>
      <c r="G12" s="13">
        <f>Hoja3!D52</f>
        <v>4000</v>
      </c>
      <c r="H12" s="15"/>
      <c r="J12" s="13">
        <f>Hoja3!D53</f>
        <v>13450</v>
      </c>
    </row>
    <row r="13" spans="1:11" x14ac:dyDescent="0.3">
      <c r="A13" s="15"/>
      <c r="B13" s="15"/>
      <c r="G13" s="13">
        <f>Hoja3!D59</f>
        <v>10000</v>
      </c>
      <c r="H13" s="14"/>
      <c r="J13" s="13">
        <f>Hoja3!D60</f>
        <v>15000</v>
      </c>
    </row>
    <row r="14" spans="1:11" x14ac:dyDescent="0.3">
      <c r="G14" s="13">
        <f>Hoja3!D69</f>
        <v>540</v>
      </c>
      <c r="J14" s="13">
        <f>Hoja3!D63</f>
        <v>18000</v>
      </c>
    </row>
    <row r="15" spans="1:11" ht="16.2" x14ac:dyDescent="0.45">
      <c r="G15" s="25">
        <f>SUM(G11:G14)</f>
        <v>17390</v>
      </c>
      <c r="J15" s="13">
        <f>Hoja3!D70</f>
        <v>660</v>
      </c>
    </row>
    <row r="16" spans="1:11" ht="16.2" x14ac:dyDescent="0.45">
      <c r="J16" s="25">
        <f>SUM(J11:J15)</f>
        <v>53760</v>
      </c>
    </row>
    <row r="18" spans="2:4" x14ac:dyDescent="0.3">
      <c r="B18" s="48" t="s">
        <v>45</v>
      </c>
      <c r="D18" s="50" t="s">
        <v>47</v>
      </c>
    </row>
    <row r="19" spans="2:4" x14ac:dyDescent="0.3">
      <c r="B19" s="47" t="s">
        <v>46</v>
      </c>
      <c r="D19" s="49" t="s">
        <v>48</v>
      </c>
    </row>
  </sheetData>
  <mergeCells count="8">
    <mergeCell ref="J10:K10"/>
    <mergeCell ref="J2:K2"/>
    <mergeCell ref="D2:E2"/>
    <mergeCell ref="D10:E10"/>
    <mergeCell ref="A2:B2"/>
    <mergeCell ref="A10:B10"/>
    <mergeCell ref="G2:H2"/>
    <mergeCell ref="G10:H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Hoja3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LUNA GARCIA JOSE LUIS</dc:creator>
  <cp:lastModifiedBy>Oquizen The Demon</cp:lastModifiedBy>
  <dcterms:created xsi:type="dcterms:W3CDTF">2025-05-06T03:39:33Z</dcterms:created>
  <dcterms:modified xsi:type="dcterms:W3CDTF">2025-05-10T05:04:18Z</dcterms:modified>
</cp:coreProperties>
</file>