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CCF9F9DD-9B7C-4EDF-8F74-22012FC38B83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To Do List" sheetId="2" r:id="rId1"/>
    <sheet name="Finances May 19 2025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" i="1" l="1"/>
  <c r="E34" i="1"/>
  <c r="C20" i="1"/>
  <c r="L20" i="1"/>
  <c r="M20" i="1" s="1"/>
  <c r="M10" i="1"/>
  <c r="L10" i="1"/>
  <c r="K10" i="1"/>
  <c r="M9" i="1"/>
  <c r="L9" i="1"/>
  <c r="K9" i="1"/>
  <c r="N9" i="1"/>
  <c r="N8" i="1"/>
  <c r="C12" i="1"/>
  <c r="B12" i="1"/>
  <c r="E12" i="1" s="1"/>
  <c r="E10" i="1"/>
  <c r="E11" i="1"/>
  <c r="N7" i="1"/>
  <c r="E7" i="1"/>
  <c r="E8" i="1"/>
  <c r="E9" i="1"/>
  <c r="N6" i="1"/>
  <c r="E6" i="1"/>
  <c r="S18" i="1" l="1" a="1"/>
  <c r="S18" i="1" s="1"/>
  <c r="S4" i="1"/>
  <c r="N10" i="1"/>
  <c r="D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Santos</author>
  </authors>
  <commentList>
    <comment ref="H7" authorId="0" shapeId="0" xr:uid="{5F7B0CD7-BFE9-4C5D-B846-36D57582A1DB}">
      <text>
        <r>
          <rPr>
            <sz val="11"/>
            <color theme="1"/>
            <rFont val="Aptos Narrow"/>
            <family val="2"/>
            <scheme val="minor"/>
          </rPr>
          <t>Rafael Santos:
Book a Free Class  summer family schedule vaca june 6-1, owercon june 25-7, science camp July 1-24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<sst xmlns="http://schemas.openxmlformats.org/spreadsheetml/2006/main" count="131" uniqueCount="86">
  <si>
    <t>To Do List</t>
  </si>
  <si>
    <t>Status codes:</t>
  </si>
  <si>
    <t>Not Started</t>
  </si>
  <si>
    <t>In progress</t>
  </si>
  <si>
    <t>Overdue</t>
  </si>
  <si>
    <t>Completed</t>
  </si>
  <si>
    <t>category</t>
  </si>
  <si>
    <t>Work</t>
  </si>
  <si>
    <t>Personal</t>
  </si>
  <si>
    <t>Home</t>
  </si>
  <si>
    <t>Education</t>
  </si>
  <si>
    <t>Business</t>
  </si>
  <si>
    <t>Task</t>
  </si>
  <si>
    <t>Due Date</t>
  </si>
  <si>
    <t>Status</t>
  </si>
  <si>
    <t>Notes</t>
  </si>
  <si>
    <t>Loan Game Plan</t>
  </si>
  <si>
    <t>Renew Passport</t>
  </si>
  <si>
    <t>CS50P Final Project</t>
  </si>
  <si>
    <t>Write, sign and file agreements for both businesses</t>
  </si>
  <si>
    <t>Attraction Game Plan</t>
  </si>
  <si>
    <t>Sign Jaz up For Code Ninja</t>
  </si>
  <si>
    <t>ComptiaA+ course</t>
  </si>
  <si>
    <t xml:space="preserve">Apply For business line of credit /credit cared/ or hard money </t>
  </si>
  <si>
    <t>Clean Office</t>
  </si>
  <si>
    <t>Santos Family Finances</t>
  </si>
  <si>
    <t>Rafael Credit Cards</t>
  </si>
  <si>
    <t>Antonella Credit Cards</t>
  </si>
  <si>
    <t>Total Credit Card Debt:</t>
  </si>
  <si>
    <t>Card</t>
  </si>
  <si>
    <t>limit</t>
  </si>
  <si>
    <t>Available</t>
  </si>
  <si>
    <t>Balance</t>
  </si>
  <si>
    <t>Usage</t>
  </si>
  <si>
    <t xml:space="preserve">Payment </t>
  </si>
  <si>
    <t>Due date</t>
  </si>
  <si>
    <t>Cap1</t>
  </si>
  <si>
    <t>N/A</t>
  </si>
  <si>
    <t>Chase</t>
  </si>
  <si>
    <t>DCU</t>
  </si>
  <si>
    <t>Victorias Secret</t>
  </si>
  <si>
    <t>Authorized User</t>
  </si>
  <si>
    <t>Citi</t>
  </si>
  <si>
    <t>Totals:</t>
  </si>
  <si>
    <t>Amex</t>
  </si>
  <si>
    <t>W/O Authorized User:</t>
  </si>
  <si>
    <t>Discover</t>
  </si>
  <si>
    <t>Home Equity</t>
  </si>
  <si>
    <t>1729 templewood Ave</t>
  </si>
  <si>
    <t>2973 East Slater Dr.</t>
  </si>
  <si>
    <t>Total estimated Home Equity:</t>
  </si>
  <si>
    <t>Estimate Value</t>
  </si>
  <si>
    <t>Loan Balance</t>
  </si>
  <si>
    <t>Equity</t>
  </si>
  <si>
    <t>Equity percentage</t>
  </si>
  <si>
    <t>Regions Personal</t>
  </si>
  <si>
    <t>Fidelity</t>
  </si>
  <si>
    <t>Rafael Personal Bank</t>
  </si>
  <si>
    <t>Rafael Roth IRA</t>
  </si>
  <si>
    <t>Antonella Personal Bank</t>
  </si>
  <si>
    <t>Antonella roth IRA</t>
  </si>
  <si>
    <t>Santos Family holdings</t>
  </si>
  <si>
    <t>Business Total:</t>
  </si>
  <si>
    <t>Antonella Martino LLC</t>
  </si>
  <si>
    <t>Personal/Home Bills</t>
  </si>
  <si>
    <t>Bills paid through busines</t>
  </si>
  <si>
    <t>Bills:</t>
  </si>
  <si>
    <t>Amount</t>
  </si>
  <si>
    <t>Due Dtae</t>
  </si>
  <si>
    <t>Insurance</t>
  </si>
  <si>
    <t>Auto Pay</t>
  </si>
  <si>
    <t>Mortgage</t>
  </si>
  <si>
    <t>6/1/025</t>
  </si>
  <si>
    <t>Tolls</t>
  </si>
  <si>
    <t>Electricity</t>
  </si>
  <si>
    <t>Mortgage for1729 templewood</t>
  </si>
  <si>
    <t>Pays for itself</t>
  </si>
  <si>
    <t>Water</t>
  </si>
  <si>
    <t>Pinch a Penny Pool Maintnance</t>
  </si>
  <si>
    <t>Lawn</t>
  </si>
  <si>
    <t>Cell Phones</t>
  </si>
  <si>
    <t>Internet</t>
  </si>
  <si>
    <t>Daycare</t>
  </si>
  <si>
    <t>185/weekly</t>
  </si>
  <si>
    <t>Netflix</t>
  </si>
  <si>
    <t>Monthly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</si>
</sst>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3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0" fontId="0" fillId="0" borderId="3" xfId="0" applyNumberFormat="1" applyBorder="1"/>
    <xf numFmtId="0" fontId="0" fillId="0" borderId="4" xfId="0" applyBorder="1"/>
    <xf numFmtId="164" fontId="0" fillId="0" borderId="0" xfId="0" applyNumberFormat="1" applyBorder="1"/>
    <xf numFmtId="0" fontId="0" fillId="0" borderId="0" xfId="0" applyBorder="1"/>
    <xf numFmtId="164" fontId="0" fillId="0" borderId="5" xfId="0" applyNumberFormat="1" applyBorder="1"/>
    <xf numFmtId="10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10" fontId="0" fillId="0" borderId="8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8" fontId="0" fillId="0" borderId="3" xfId="0" applyNumberFormat="1" applyBorder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" fontId="0" fillId="0" borderId="0" xfId="0" applyNumberForma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numFmt numFmtId="164" formatCode="_([$$-409]* #,##0.00_);_([$$-409]* \(#,##0.00\);_([$$-409]* &quot;-&quot;??_);_(@_)"/>
    </dxf>
    <dxf>
      <font>
        <b/>
      </font>
      <numFmt numFmtId="14" formatCode="0.00%"/>
    </dxf>
    <dxf>
      <font>
        <b/>
      </font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</font>
      <numFmt numFmtId="14" formatCode="0.00%"/>
    </dxf>
    <dxf>
      <font>
        <b/>
      </font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[$$-409]* #,##0.00_);_([$$-409]* \(#,##0.00\);_([$$-409]* &quot;-&quot;??_);_(@_)"/>
    </dxf>
    <dxf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D5B5E-F5CF-4D07-88B5-9895514C3BD2}" name="Table4" displayName="Table4" ref="A5:G12" totalsRowShown="0" headerRowDxfId="22">
  <autoFilter ref="A5:G12" xr:uid="{9A9D5B5E-F5CF-4D07-88B5-9895514C3BD2}"/>
  <tableColumns count="7">
    <tableColumn id="1" xr3:uid="{BCC521FB-FC46-42D6-AD8B-597FA648DCD0}" name="Card"/>
    <tableColumn id="2" xr3:uid="{976D62E2-F736-467F-8FD3-CE24419DEFCC}" name="limit" dataDxfId="21"/>
    <tableColumn id="3" xr3:uid="{32B5192D-BCDC-4966-896E-721F9915CE65}" name="Available" dataDxfId="20"/>
    <tableColumn id="4" xr3:uid="{D7B64FBD-4DDD-4923-8E84-9EF65CA06C75}" name="Balance" dataDxfId="19"/>
    <tableColumn id="5" xr3:uid="{213879F9-DE50-48E7-B50D-0FE2D9A72D70}" name="Usage" dataDxfId="18">
      <calculatedColumnFormula>D6/B6</calculatedColumnFormula>
    </tableColumn>
    <tableColumn id="6" xr3:uid="{A2547A41-9E95-428D-B837-02492CF2D464}" name="Payment "/>
    <tableColumn id="7" xr3:uid="{888DD47D-C6C8-4B05-97D2-E6FEE48DF901}" name="Due dat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4EC789-119F-47DE-B773-9AD52038E96E}" name="Table5" displayName="Table5" ref="J5:P10" totalsRowShown="0" headerRowDxfId="17">
  <autoFilter ref="J5:P10" xr:uid="{144EC789-119F-47DE-B773-9AD52038E96E}"/>
  <tableColumns count="7">
    <tableColumn id="1" xr3:uid="{BA07D77E-6955-476F-82D9-3C3BB6E4AE5C}" name="Card"/>
    <tableColumn id="2" xr3:uid="{D8DAB76D-7AB3-4EDA-9EB4-7324926803DA}" name="limit" dataDxfId="16"/>
    <tableColumn id="3" xr3:uid="{086D469B-023E-4B1A-A047-B6E0C923F8B1}" name="Available" dataDxfId="15"/>
    <tableColumn id="4" xr3:uid="{DC80282D-D44A-4004-BCE0-E0A84575BF75}" name="Balance" dataDxfId="14"/>
    <tableColumn id="5" xr3:uid="{F3199586-3B6E-44B7-AF6A-9F114277FFE9}" name="Usage" dataDxfId="13">
      <calculatedColumnFormula>M6/K6</calculatedColumnFormula>
    </tableColumn>
    <tableColumn id="6" xr3:uid="{265C2CAD-BD00-4CFF-85E2-88EBDA6ED702}" name="Payment " dataDxfId="12"/>
    <tableColumn id="7" xr3:uid="{71E0B3D7-BA4A-4460-AA4A-C5761C33D48A}" name="Due dat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F07D14-DE13-4847-883A-B96495CE5980}" name="Table6" displayName="Table6" ref="J19:M20" totalsRowShown="0" headerRowDxfId="11">
  <autoFilter ref="J19:M20" xr:uid="{1FF07D14-DE13-4847-883A-B96495CE5980}"/>
  <tableColumns count="4">
    <tableColumn id="1" xr3:uid="{3CA042FC-17E4-4932-A977-31DAFD64C0A1}" name="Estimate Value" dataDxfId="10"/>
    <tableColumn id="2" xr3:uid="{B3395FA9-66A9-4B57-92C7-F5C94E202F76}" name="Loan Balance" dataDxfId="9"/>
    <tableColumn id="3" xr3:uid="{3974D3A0-3B21-4C7A-909E-31BB1E5E44FB}" name="Equity" dataDxfId="8">
      <calculatedColumnFormula>J20-K20</calculatedColumnFormula>
    </tableColumn>
    <tableColumn id="4" xr3:uid="{8E67C607-250D-4AC7-B1B5-1CD18BA744E2}" name="Equity percentage" dataDxfId="7">
      <calculatedColumnFormula>L20/J20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C29B47-011C-4F41-A479-A2061D57A7E3}" name="Table7" displayName="Table7" ref="A19:D20" totalsRowShown="0" headerRowDxfId="6">
  <autoFilter ref="A19:D20" xr:uid="{F7C29B47-011C-4F41-A479-A2061D57A7E3}"/>
  <tableColumns count="4">
    <tableColumn id="1" xr3:uid="{60DFE1D6-8AB4-4AA1-9F7C-CD2959B290CF}" name="Estimate Value" dataDxfId="5"/>
    <tableColumn id="2" xr3:uid="{D16C9007-332C-4DC3-8B8B-C119AC52D90F}" name="Loan Balance" dataDxfId="4"/>
    <tableColumn id="3" xr3:uid="{8A40D0DC-BE57-4658-97D6-0234021DC611}" name="Equity" dataDxfId="3">
      <calculatedColumnFormula>A20-B20</calculatedColumnFormula>
    </tableColumn>
    <tableColumn id="4" xr3:uid="{10C36BB0-7562-4217-8D63-3C9233FD6FF8}" name="Equity percentage" dataDxfId="2">
      <calculatedColumnFormula>C20/A20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4AE7A9-6BD4-4559-B401-844B312945EA}" name="Table10" displayName="Table10" ref="A45:C57" totalsRowShown="0">
  <autoFilter ref="A45:C57" xr:uid="{584AE7A9-6BD4-4559-B401-844B312945EA}"/>
  <tableColumns count="3">
    <tableColumn id="1" xr3:uid="{7D979148-9113-433B-90F7-058923ACBF4B}" name="Bills:"/>
    <tableColumn id="2" xr3:uid="{2EE4CF10-3083-4B73-8734-11BE1EA6E173}" name="Amount" dataDxfId="1"/>
    <tableColumn id="3" xr3:uid="{8DFF423D-2623-471F-8A94-93BEB0DBFADA}" name="Due Dta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0A3F-EAB6-474B-929B-CCD431DAC167}">
  <dimension ref="A1:AI8"/>
  <sheetViews>
    <sheetView tabSelected="1" workbookViewId="0">
      <selection activeCell="A5" sqref="A5"/>
    </sheetView>
  </sheetViews>
  <sheetFormatPr defaultRowHeight="15"/>
  <cols>
    <col min="2" max="2" width="19" bestFit="1" customWidth="1"/>
    <col min="8" max="8" width="23.140625" bestFit="1" customWidth="1"/>
    <col min="10" max="10" width="10.5703125" bestFit="1" customWidth="1"/>
    <col min="14" max="14" width="6" bestFit="1" customWidth="1"/>
    <col min="20" max="20" width="17.7109375" bestFit="1" customWidth="1"/>
    <col min="22" max="22" width="10.28515625" bestFit="1" customWidth="1"/>
    <col min="25" max="25" width="52.7109375" bestFit="1" customWidth="1"/>
    <col min="31" max="31" width="12.42578125" bestFit="1" customWidth="1"/>
    <col min="32" max="32" width="10.5703125" bestFit="1" customWidth="1"/>
    <col min="33" max="33" width="10.28515625" bestFit="1" customWidth="1"/>
    <col min="34" max="34" width="8.140625" bestFit="1" customWidth="1"/>
  </cols>
  <sheetData>
    <row r="1" spans="1:35" ht="31.5"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3" spans="1:35">
      <c r="AE3" s="1" t="s">
        <v>1</v>
      </c>
      <c r="AF3" t="s">
        <v>2</v>
      </c>
      <c r="AG3" t="s">
        <v>3</v>
      </c>
      <c r="AH3" t="s">
        <v>4</v>
      </c>
      <c r="AI3" t="s">
        <v>5</v>
      </c>
    </row>
    <row r="4" spans="1:35" s="28" customFormat="1">
      <c r="A4" s="28" t="s">
        <v>6</v>
      </c>
      <c r="B4" s="31" t="s">
        <v>7</v>
      </c>
      <c r="C4" s="31"/>
      <c r="D4" s="31"/>
      <c r="E4" s="31"/>
      <c r="H4" s="31" t="s">
        <v>8</v>
      </c>
      <c r="I4" s="31"/>
      <c r="J4" s="31"/>
      <c r="K4" s="31"/>
      <c r="N4" s="31" t="s">
        <v>9</v>
      </c>
      <c r="O4" s="31"/>
      <c r="P4" s="31"/>
      <c r="Q4" s="31"/>
      <c r="T4" s="31" t="s">
        <v>10</v>
      </c>
      <c r="U4" s="31"/>
      <c r="V4" s="31"/>
      <c r="W4" s="31"/>
      <c r="Y4" s="31" t="s">
        <v>11</v>
      </c>
      <c r="Z4" s="31"/>
      <c r="AA4" s="31"/>
      <c r="AB4" s="31"/>
    </row>
    <row r="5" spans="1:35" s="29" customFormat="1">
      <c r="B5" s="29" t="s">
        <v>12</v>
      </c>
      <c r="C5" s="29" t="s">
        <v>13</v>
      </c>
      <c r="D5" s="29" t="s">
        <v>14</v>
      </c>
      <c r="E5" s="29" t="s">
        <v>15</v>
      </c>
      <c r="H5" s="29" t="s">
        <v>12</v>
      </c>
      <c r="I5" s="29" t="s">
        <v>13</v>
      </c>
      <c r="J5" s="29" t="s">
        <v>14</v>
      </c>
      <c r="K5" s="29" t="s">
        <v>15</v>
      </c>
      <c r="N5" s="29" t="s">
        <v>12</v>
      </c>
      <c r="O5" s="29" t="s">
        <v>13</v>
      </c>
      <c r="P5" s="29" t="s">
        <v>14</v>
      </c>
      <c r="Q5" s="29" t="s">
        <v>15</v>
      </c>
      <c r="T5" s="29" t="s">
        <v>12</v>
      </c>
      <c r="U5" s="29" t="s">
        <v>13</v>
      </c>
      <c r="V5" s="29" t="s">
        <v>14</v>
      </c>
      <c r="W5" s="29" t="s">
        <v>15</v>
      </c>
      <c r="Y5" s="29" t="s">
        <v>12</v>
      </c>
      <c r="Z5" s="29" t="s">
        <v>13</v>
      </c>
      <c r="AA5" s="29" t="s">
        <v>14</v>
      </c>
      <c r="AB5" s="29" t="s">
        <v>15</v>
      </c>
    </row>
    <row r="6" spans="1:35">
      <c r="B6" t="s">
        <v>16</v>
      </c>
      <c r="D6" t="s">
        <v>2</v>
      </c>
      <c r="H6" t="s">
        <v>17</v>
      </c>
      <c r="J6" t="s">
        <v>2</v>
      </c>
      <c r="T6" t="s">
        <v>18</v>
      </c>
      <c r="U6" s="30">
        <v>45813</v>
      </c>
      <c r="V6" t="s">
        <v>2</v>
      </c>
      <c r="Y6" t="s">
        <v>19</v>
      </c>
      <c r="AA6" t="s">
        <v>2</v>
      </c>
    </row>
    <row r="7" spans="1:35">
      <c r="B7" t="s">
        <v>20</v>
      </c>
      <c r="D7" t="s">
        <v>2</v>
      </c>
      <c r="H7" t="s">
        <v>21</v>
      </c>
      <c r="J7" t="s">
        <v>2</v>
      </c>
      <c r="T7" t="s">
        <v>22</v>
      </c>
      <c r="U7" s="30">
        <v>45823</v>
      </c>
      <c r="V7" t="s">
        <v>3</v>
      </c>
      <c r="Y7" t="s">
        <v>23</v>
      </c>
      <c r="AA7" t="s">
        <v>2</v>
      </c>
    </row>
    <row r="8" spans="1:35">
      <c r="H8" t="s">
        <v>24</v>
      </c>
      <c r="J8" t="s">
        <v>2</v>
      </c>
    </row>
  </sheetData>
  <mergeCells count="6">
    <mergeCell ref="B1:AB1"/>
    <mergeCell ref="B4:E4"/>
    <mergeCell ref="H4:K4"/>
    <mergeCell ref="N4:Q4"/>
    <mergeCell ref="T4:W4"/>
    <mergeCell ref="Y4:AB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opLeftCell="A2" workbookViewId="0">
      <selection activeCell="G17" sqref="G17"/>
    </sheetView>
  </sheetViews>
  <sheetFormatPr defaultRowHeight="15"/>
  <cols>
    <col min="1" max="1" width="21.5703125" bestFit="1" customWidth="1"/>
    <col min="2" max="2" width="15" bestFit="1" customWidth="1"/>
    <col min="3" max="3" width="12.5703125" bestFit="1" customWidth="1"/>
    <col min="4" max="4" width="19.140625" bestFit="1" customWidth="1"/>
    <col min="5" max="5" width="11.42578125" style="2" bestFit="1" customWidth="1"/>
    <col min="6" max="6" width="11.28515625" bestFit="1" customWidth="1"/>
    <col min="7" max="7" width="27" bestFit="1" customWidth="1"/>
    <col min="8" max="8" width="12.28515625" bestFit="1" customWidth="1"/>
    <col min="10" max="10" width="21" bestFit="1" customWidth="1"/>
    <col min="11" max="11" width="15" bestFit="1" customWidth="1"/>
    <col min="12" max="12" width="11.42578125" bestFit="1" customWidth="1"/>
    <col min="13" max="13" width="19.140625" bestFit="1" customWidth="1"/>
    <col min="14" max="14" width="8.5703125" bestFit="1" customWidth="1"/>
    <col min="15" max="15" width="11.28515625" bestFit="1" customWidth="1"/>
    <col min="16" max="16" width="11" bestFit="1" customWidth="1"/>
    <col min="18" max="18" width="26.85546875" bestFit="1" customWidth="1"/>
    <col min="19" max="19" width="12.5703125" bestFit="1" customWidth="1"/>
  </cols>
  <sheetData>
    <row r="1" spans="1:19" ht="36">
      <c r="A1" s="33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4" spans="1:19">
      <c r="A4" s="1" t="s">
        <v>26</v>
      </c>
      <c r="B4" s="1"/>
      <c r="C4" s="1"/>
      <c r="D4" s="1"/>
      <c r="E4" s="3"/>
      <c r="F4" s="1"/>
      <c r="G4" s="1"/>
      <c r="H4" s="1"/>
      <c r="I4" s="1"/>
      <c r="J4" s="1" t="s">
        <v>27</v>
      </c>
      <c r="K4" s="1"/>
      <c r="L4" s="1"/>
      <c r="M4" s="1"/>
      <c r="N4" s="1"/>
      <c r="O4" s="1"/>
      <c r="P4" s="1"/>
      <c r="Q4" s="1"/>
      <c r="R4" s="1" t="s">
        <v>28</v>
      </c>
      <c r="S4" s="9">
        <f>D12+M10</f>
        <v>8455.7900000000009</v>
      </c>
    </row>
    <row r="5" spans="1:19">
      <c r="A5" s="1" t="s">
        <v>29</v>
      </c>
      <c r="B5" s="1" t="s">
        <v>30</v>
      </c>
      <c r="C5" s="1" t="s">
        <v>31</v>
      </c>
      <c r="D5" s="1" t="s">
        <v>32</v>
      </c>
      <c r="E5" s="3" t="s">
        <v>33</v>
      </c>
      <c r="F5" s="1" t="s">
        <v>34</v>
      </c>
      <c r="G5" s="1" t="s">
        <v>35</v>
      </c>
      <c r="H5" s="1"/>
      <c r="I5" s="1"/>
      <c r="J5" s="1" t="s">
        <v>29</v>
      </c>
      <c r="K5" s="1" t="s">
        <v>30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/>
      <c r="R5" s="1"/>
    </row>
    <row r="6" spans="1:19">
      <c r="A6" t="s">
        <v>36</v>
      </c>
      <c r="B6" s="4">
        <v>11000</v>
      </c>
      <c r="C6" s="4">
        <v>11000</v>
      </c>
      <c r="D6" s="4">
        <v>0</v>
      </c>
      <c r="E6" s="2">
        <f>D6/B6</f>
        <v>0</v>
      </c>
      <c r="F6">
        <v>0</v>
      </c>
      <c r="G6" t="s">
        <v>37</v>
      </c>
      <c r="J6" t="s">
        <v>38</v>
      </c>
      <c r="K6" s="4">
        <v>8000</v>
      </c>
      <c r="L6" s="4">
        <v>8000</v>
      </c>
      <c r="M6" s="4">
        <v>0</v>
      </c>
      <c r="N6" s="2">
        <f>M6/K6</f>
        <v>0</v>
      </c>
      <c r="O6" s="4">
        <v>0</v>
      </c>
      <c r="P6" t="s">
        <v>37</v>
      </c>
    </row>
    <row r="7" spans="1:19">
      <c r="A7" t="s">
        <v>39</v>
      </c>
      <c r="B7" s="4">
        <v>4400</v>
      </c>
      <c r="C7" s="4">
        <v>4400</v>
      </c>
      <c r="D7" s="4">
        <v>0</v>
      </c>
      <c r="E7" s="2">
        <f t="shared" ref="E7:E12" si="0">D7/B7</f>
        <v>0</v>
      </c>
      <c r="F7">
        <v>0</v>
      </c>
      <c r="G7" t="s">
        <v>37</v>
      </c>
      <c r="J7" t="s">
        <v>40</v>
      </c>
      <c r="K7" s="4">
        <v>500</v>
      </c>
      <c r="L7" s="4">
        <v>500</v>
      </c>
      <c r="M7" s="4">
        <v>0</v>
      </c>
      <c r="N7" s="2">
        <f>M7/K7</f>
        <v>0</v>
      </c>
      <c r="O7" s="4">
        <v>0</v>
      </c>
      <c r="P7" t="s">
        <v>37</v>
      </c>
    </row>
    <row r="8" spans="1:19">
      <c r="A8" t="s">
        <v>38</v>
      </c>
      <c r="B8" s="4">
        <v>11200</v>
      </c>
      <c r="C8" s="4">
        <v>11200</v>
      </c>
      <c r="D8" s="4">
        <v>0</v>
      </c>
      <c r="E8" s="2">
        <f t="shared" si="0"/>
        <v>0</v>
      </c>
      <c r="F8">
        <v>0</v>
      </c>
      <c r="G8" t="s">
        <v>37</v>
      </c>
      <c r="J8" s="7" t="s">
        <v>41</v>
      </c>
      <c r="K8" s="4">
        <v>14000</v>
      </c>
      <c r="L8" s="4">
        <v>6000</v>
      </c>
      <c r="M8" s="4">
        <v>8000</v>
      </c>
      <c r="N8" s="2">
        <f>M8/K8</f>
        <v>0.5714285714285714</v>
      </c>
      <c r="O8" s="4">
        <v>0</v>
      </c>
      <c r="P8" t="s">
        <v>37</v>
      </c>
    </row>
    <row r="9" spans="1:19">
      <c r="A9" t="s">
        <v>42</v>
      </c>
      <c r="B9" s="4">
        <v>6400</v>
      </c>
      <c r="C9" s="4">
        <v>6400</v>
      </c>
      <c r="D9" s="4">
        <v>0</v>
      </c>
      <c r="E9" s="2">
        <f t="shared" si="0"/>
        <v>0</v>
      </c>
      <c r="F9">
        <v>0</v>
      </c>
      <c r="G9" t="s">
        <v>37</v>
      </c>
      <c r="J9" s="5" t="s">
        <v>43</v>
      </c>
      <c r="K9" s="4">
        <f>SUM(K6:K8)</f>
        <v>22500</v>
      </c>
      <c r="L9" s="4">
        <f>SUM(L6:L8)</f>
        <v>14500</v>
      </c>
      <c r="M9" s="4">
        <f>SUM(M6:M8)</f>
        <v>8000</v>
      </c>
      <c r="N9" s="3">
        <f t="shared" ref="N9:N10" si="1">M9/K9</f>
        <v>0.35555555555555557</v>
      </c>
    </row>
    <row r="10" spans="1:19">
      <c r="A10" t="s">
        <v>44</v>
      </c>
      <c r="B10" s="4">
        <v>1000</v>
      </c>
      <c r="C10" s="4">
        <v>1000</v>
      </c>
      <c r="D10" s="4">
        <v>0</v>
      </c>
      <c r="E10" s="2">
        <f t="shared" si="0"/>
        <v>0</v>
      </c>
      <c r="F10">
        <v>0</v>
      </c>
      <c r="G10" t="s">
        <v>37</v>
      </c>
      <c r="J10" t="s">
        <v>45</v>
      </c>
      <c r="K10" s="4">
        <f>K6+K7</f>
        <v>8500</v>
      </c>
      <c r="L10" s="4">
        <f>L6+L7</f>
        <v>8500</v>
      </c>
      <c r="M10" s="4">
        <f>M6+M7</f>
        <v>0</v>
      </c>
      <c r="N10" s="3">
        <f t="shared" si="1"/>
        <v>0</v>
      </c>
    </row>
    <row r="11" spans="1:19">
      <c r="A11" t="s">
        <v>46</v>
      </c>
      <c r="B11" s="4">
        <v>11000</v>
      </c>
      <c r="C11" s="4">
        <v>2544</v>
      </c>
      <c r="D11" s="4">
        <v>8455.7900000000009</v>
      </c>
      <c r="E11" s="2">
        <f t="shared" si="0"/>
        <v>0.7687081818181819</v>
      </c>
      <c r="F11">
        <v>0</v>
      </c>
      <c r="G11" s="6">
        <v>45823</v>
      </c>
    </row>
    <row r="12" spans="1:19">
      <c r="A12" s="5" t="s">
        <v>43</v>
      </c>
      <c r="B12" s="4">
        <f>SUM(B6:B11)</f>
        <v>45000</v>
      </c>
      <c r="C12" s="4">
        <f>SUM(C6:C11)</f>
        <v>36544</v>
      </c>
      <c r="D12" s="4">
        <v>8455.7900000000009</v>
      </c>
      <c r="E12" s="3">
        <f>D12/B12</f>
        <v>0.18790644444444446</v>
      </c>
    </row>
    <row r="16" spans="1:19">
      <c r="A16" s="1" t="s">
        <v>47</v>
      </c>
    </row>
    <row r="18" spans="1:19">
      <c r="A18" s="1" t="s">
        <v>48</v>
      </c>
      <c r="B18" s="1"/>
      <c r="C18" s="1"/>
      <c r="D18" s="1"/>
      <c r="E18" s="3"/>
      <c r="F18" s="1"/>
      <c r="G18" s="1"/>
      <c r="H18" s="1"/>
      <c r="I18" s="1"/>
      <c r="J18" s="1" t="s">
        <v>49</v>
      </c>
      <c r="K18" s="1"/>
      <c r="L18" s="1"/>
      <c r="M18" s="1"/>
      <c r="R18" s="1" t="s">
        <v>50</v>
      </c>
      <c r="S18" s="8" cm="1">
        <f t="array" ref="S18">Table7[Equity]+Table6[Equity]</f>
        <v>178124.14</v>
      </c>
    </row>
    <row r="19" spans="1:19">
      <c r="A19" s="1" t="s">
        <v>51</v>
      </c>
      <c r="B19" s="1" t="s">
        <v>52</v>
      </c>
      <c r="C19" s="1" t="s">
        <v>53</v>
      </c>
      <c r="D19" s="1" t="s">
        <v>54</v>
      </c>
      <c r="E19" s="3"/>
      <c r="F19" s="1"/>
      <c r="G19" s="1"/>
      <c r="H19" s="1"/>
      <c r="I19" s="1"/>
      <c r="J19" s="1" t="s">
        <v>51</v>
      </c>
      <c r="K19" s="1" t="s">
        <v>52</v>
      </c>
      <c r="L19" s="1" t="s">
        <v>53</v>
      </c>
      <c r="M19" s="1" t="s">
        <v>54</v>
      </c>
    </row>
    <row r="20" spans="1:19">
      <c r="A20" s="4">
        <v>322320</v>
      </c>
      <c r="B20" s="4">
        <v>192314.37</v>
      </c>
      <c r="C20" s="8">
        <f>A20-B20</f>
        <v>130005.63</v>
      </c>
      <c r="D20" s="3">
        <f>C20/A20</f>
        <v>0.40334335443037977</v>
      </c>
      <c r="J20" s="4">
        <v>374238</v>
      </c>
      <c r="K20" s="4">
        <v>326119.49</v>
      </c>
      <c r="L20" s="8">
        <f>J20-K20</f>
        <v>48118.510000000009</v>
      </c>
      <c r="M20" s="3">
        <f>L20/J20</f>
        <v>0.12857729573159329</v>
      </c>
    </row>
    <row r="25" spans="1:19">
      <c r="A25" t="s">
        <v>55</v>
      </c>
      <c r="D25" t="s">
        <v>56</v>
      </c>
    </row>
    <row r="26" spans="1:19">
      <c r="A26" s="11" t="s">
        <v>57</v>
      </c>
      <c r="B26" s="24">
        <v>115.32</v>
      </c>
      <c r="D26" s="11" t="s">
        <v>58</v>
      </c>
      <c r="E26" s="26">
        <v>1286.3499999999999</v>
      </c>
    </row>
    <row r="27" spans="1:19">
      <c r="A27" s="15"/>
      <c r="B27" s="18"/>
      <c r="D27" s="15"/>
      <c r="E27" s="19"/>
    </row>
    <row r="28" spans="1:19">
      <c r="A28" s="15"/>
      <c r="B28" s="18"/>
      <c r="D28" s="15"/>
      <c r="E28" s="19"/>
    </row>
    <row r="29" spans="1:19">
      <c r="A29" s="20" t="s">
        <v>59</v>
      </c>
      <c r="B29" s="25">
        <v>191.39</v>
      </c>
      <c r="D29" s="20" t="s">
        <v>60</v>
      </c>
      <c r="E29" s="25">
        <v>1287.3499999999999</v>
      </c>
    </row>
    <row r="30" spans="1:19">
      <c r="B30" s="4"/>
    </row>
    <row r="31" spans="1:19">
      <c r="B31" s="4"/>
    </row>
    <row r="32" spans="1:19">
      <c r="B32" s="4"/>
    </row>
    <row r="33" spans="1:8">
      <c r="A33" s="11" t="s">
        <v>61</v>
      </c>
      <c r="B33" s="12">
        <v>26118.99</v>
      </c>
      <c r="C33" s="13"/>
      <c r="D33" s="13"/>
      <c r="E33" s="14"/>
    </row>
    <row r="34" spans="1:8">
      <c r="A34" s="15"/>
      <c r="B34" s="16"/>
      <c r="C34" s="17"/>
      <c r="D34" s="17" t="s">
        <v>62</v>
      </c>
      <c r="E34" s="18">
        <f>B33+B36</f>
        <v>27605.38</v>
      </c>
    </row>
    <row r="35" spans="1:8">
      <c r="A35" s="15"/>
      <c r="B35" s="16"/>
      <c r="C35" s="17"/>
      <c r="D35" s="17"/>
      <c r="E35" s="19"/>
    </row>
    <row r="36" spans="1:8">
      <c r="A36" s="20" t="s">
        <v>63</v>
      </c>
      <c r="B36" s="21">
        <v>1486.39</v>
      </c>
      <c r="C36" s="22"/>
      <c r="D36" s="22"/>
      <c r="E36" s="23"/>
    </row>
    <row r="44" spans="1:8">
      <c r="A44" s="1" t="s">
        <v>64</v>
      </c>
      <c r="B44" s="1"/>
      <c r="C44" s="1"/>
      <c r="D44" s="1"/>
      <c r="E44" s="3"/>
      <c r="F44" s="1"/>
      <c r="G44" s="3" t="s">
        <v>65</v>
      </c>
      <c r="H44" s="1"/>
    </row>
    <row r="45" spans="1:8">
      <c r="A45" t="s">
        <v>66</v>
      </c>
      <c r="B45" t="s">
        <v>67</v>
      </c>
      <c r="C45" t="s">
        <v>68</v>
      </c>
      <c r="G45" s="2" t="s">
        <v>69</v>
      </c>
      <c r="H45" t="s">
        <v>70</v>
      </c>
    </row>
    <row r="46" spans="1:8">
      <c r="A46" t="s">
        <v>71</v>
      </c>
      <c r="B46" s="4">
        <v>2203.1999999999998</v>
      </c>
      <c r="C46" s="10" t="s">
        <v>72</v>
      </c>
      <c r="G46" s="2" t="s">
        <v>73</v>
      </c>
    </row>
    <row r="47" spans="1:8">
      <c r="A47" t="s">
        <v>74</v>
      </c>
      <c r="B47" s="4">
        <v>125</v>
      </c>
      <c r="C47" s="27">
        <v>45809</v>
      </c>
      <c r="G47" t="s">
        <v>75</v>
      </c>
      <c r="H47" t="s">
        <v>76</v>
      </c>
    </row>
    <row r="48" spans="1:8">
      <c r="A48" t="s">
        <v>77</v>
      </c>
      <c r="B48" s="4">
        <v>60</v>
      </c>
      <c r="C48" s="27">
        <v>45809</v>
      </c>
      <c r="G48" t="s">
        <v>78</v>
      </c>
    </row>
    <row r="49" spans="1:3">
      <c r="A49" t="s">
        <v>79</v>
      </c>
      <c r="B49" s="4">
        <v>90</v>
      </c>
      <c r="C49" s="27">
        <v>45809</v>
      </c>
    </row>
    <row r="50" spans="1:3">
      <c r="A50" t="s">
        <v>80</v>
      </c>
      <c r="B50" s="4">
        <v>200</v>
      </c>
      <c r="C50" s="27">
        <v>45804</v>
      </c>
    </row>
    <row r="51" spans="1:3">
      <c r="A51" t="s">
        <v>81</v>
      </c>
      <c r="B51" s="4">
        <v>35</v>
      </c>
      <c r="C51" s="27">
        <v>45809</v>
      </c>
    </row>
    <row r="52" spans="1:3">
      <c r="A52" t="s">
        <v>82</v>
      </c>
      <c r="B52" s="4">
        <v>740</v>
      </c>
      <c r="C52" s="10" t="s">
        <v>83</v>
      </c>
    </row>
    <row r="53" spans="1:3">
      <c r="A53" t="s">
        <v>84</v>
      </c>
      <c r="B53" s="4">
        <v>8</v>
      </c>
      <c r="C53" s="27">
        <v>45824</v>
      </c>
    </row>
    <row r="54" spans="1:3">
      <c r="B54" s="4"/>
      <c r="C54" s="10"/>
    </row>
    <row r="55" spans="1:3">
      <c r="B55" s="4"/>
      <c r="C55" s="10"/>
    </row>
    <row r="56" spans="1:3">
      <c r="B56" s="4"/>
      <c r="C56" s="10"/>
    </row>
    <row r="57" spans="1:3">
      <c r="B57" s="4"/>
      <c r="C57" s="10"/>
    </row>
    <row r="58" spans="1:3">
      <c r="A58" s="1" t="s">
        <v>85</v>
      </c>
      <c r="B58" s="8">
        <f>SUM(Table10[Amount])</f>
        <v>3461.2</v>
      </c>
    </row>
  </sheetData>
  <mergeCells count="1">
    <mergeCell ref="A1:S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2025-05-19T16:48:17Z</dcterms:created>
  <dcterms:modified xsi:type="dcterms:W3CDTF">2025-05-20T00:13:58Z</dcterms:modified>
  <cp:category/>
  <cp:contentStatus/>
</cp:coreProperties>
</file>