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arity\shadeswap\contracts\amm_pair\"/>
    </mc:Choice>
  </mc:AlternateContent>
  <xr:revisionPtr revIDLastSave="0" documentId="13_ncr:1_{F033F9E5-04E4-4296-88FA-693148A82867}" xr6:coauthVersionLast="47" xr6:coauthVersionMax="47" xr10:uidLastSave="{00000000-0000-0000-0000-000000000000}"/>
  <bookViews>
    <workbookView xWindow="-120" yWindow="-120" windowWidth="29040" windowHeight="15990" activeTab="2" xr2:uid="{F880D771-9217-445A-ABFC-C2E7885C4012}"/>
  </bookViews>
  <sheets>
    <sheet name="CalculationAmountAndPrice" sheetId="1" r:id="rId1"/>
    <sheet name="CalculationLiquidity" sheetId="2" r:id="rId2"/>
    <sheet name="Sta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B5" i="3"/>
  <c r="C3" i="3" s="1"/>
  <c r="I3" i="3" s="1"/>
  <c r="N6" i="1"/>
  <c r="N5" i="1"/>
  <c r="N4" i="1"/>
  <c r="N3" i="1"/>
  <c r="N2" i="1"/>
  <c r="A6" i="1"/>
  <c r="B6" i="1"/>
  <c r="A5" i="1"/>
  <c r="B5" i="1"/>
  <c r="A4" i="1"/>
  <c r="M3" i="1"/>
  <c r="B4" i="1"/>
  <c r="M4" i="1" s="1"/>
  <c r="A7" i="1"/>
  <c r="A3" i="1"/>
  <c r="M2" i="1"/>
  <c r="B3" i="1" s="1"/>
  <c r="L3" i="1"/>
  <c r="L4" i="1"/>
  <c r="L5" i="1"/>
  <c r="L6" i="1"/>
  <c r="L2" i="1"/>
  <c r="K3" i="1"/>
  <c r="K4" i="1"/>
  <c r="K5" i="1"/>
  <c r="K6" i="1"/>
  <c r="K2" i="1"/>
  <c r="H3" i="1"/>
  <c r="H4" i="1"/>
  <c r="H5" i="1"/>
  <c r="H6" i="1"/>
  <c r="H2" i="1"/>
  <c r="H4" i="3"/>
  <c r="H3" i="3"/>
  <c r="F3" i="3"/>
  <c r="F4" i="3"/>
  <c r="F2" i="3"/>
  <c r="H2" i="3" s="1"/>
  <c r="G3" i="3"/>
  <c r="G4" i="3"/>
  <c r="B6" i="2"/>
  <c r="A6" i="2"/>
  <c r="F5" i="2"/>
  <c r="N5" i="2"/>
  <c r="I5" i="2"/>
  <c r="H5" i="2"/>
  <c r="G5" i="2"/>
  <c r="E5" i="2"/>
  <c r="D5" i="2"/>
  <c r="J4" i="2"/>
  <c r="L4" i="2"/>
  <c r="K4" i="2"/>
  <c r="L3" i="2"/>
  <c r="K3" i="2"/>
  <c r="J3" i="2"/>
  <c r="A4" i="2"/>
  <c r="A5" i="2"/>
  <c r="B4" i="2"/>
  <c r="B5" i="2"/>
  <c r="B3" i="2"/>
  <c r="A3" i="2"/>
  <c r="N2" i="2"/>
  <c r="M2" i="2"/>
  <c r="L2" i="2"/>
  <c r="K2" i="2"/>
  <c r="J2" i="2"/>
  <c r="C4" i="3" l="1"/>
  <c r="I4" i="3" s="1"/>
  <c r="C2" i="3"/>
  <c r="I2" i="3" s="1"/>
  <c r="M3" i="2"/>
  <c r="N3" i="2" s="1"/>
  <c r="M4" i="2"/>
  <c r="N4" i="2" l="1"/>
  <c r="M5" i="1" l="1"/>
  <c r="M6" i="1" l="1"/>
  <c r="B7" i="1" l="1"/>
</calcChain>
</file>

<file path=xl/sharedStrings.xml><?xml version="1.0" encoding="utf-8"?>
<sst xmlns="http://schemas.openxmlformats.org/spreadsheetml/2006/main" count="56" uniqueCount="49">
  <si>
    <t>Snip 20 - SSRT</t>
  </si>
  <si>
    <t>Snip 20 - SSCT</t>
  </si>
  <si>
    <t>Amount Trade</t>
  </si>
  <si>
    <t>Swap Amount</t>
  </si>
  <si>
    <t>DFO Fee</t>
  </si>
  <si>
    <t>Trade Asset In</t>
  </si>
  <si>
    <t>Direction</t>
  </si>
  <si>
    <t>BUY</t>
  </si>
  <si>
    <t>SELL</t>
  </si>
  <si>
    <t>LP TOKEN</t>
  </si>
  <si>
    <t>TOTAL SUPPLY</t>
  </si>
  <si>
    <t>Action</t>
  </si>
  <si>
    <t>Add - Address A</t>
  </si>
  <si>
    <t>Add - Address C</t>
  </si>
  <si>
    <t>Add - Address B</t>
  </si>
  <si>
    <t>TOKEN LP A</t>
  </si>
  <si>
    <t>TOKEN LP B</t>
  </si>
  <si>
    <t>TOKEN LP C</t>
  </si>
  <si>
    <t>Amount  SSRT A</t>
  </si>
  <si>
    <t>Amount  SSCT A</t>
  </si>
  <si>
    <t>Amount  SSRT B</t>
  </si>
  <si>
    <t>Amount  SSCT C</t>
  </si>
  <si>
    <t>Amount  SSCT B</t>
  </si>
  <si>
    <t>Amount  SSRT C</t>
  </si>
  <si>
    <t>SSRT</t>
  </si>
  <si>
    <t xml:space="preserve"> SSCT</t>
  </si>
  <si>
    <t>Remove - Address B</t>
  </si>
  <si>
    <t>Snip 20 - SSRT ( 18 decimals)</t>
  </si>
  <si>
    <t>LP Token</t>
  </si>
  <si>
    <t>Denominator</t>
  </si>
  <si>
    <t>Stakers</t>
  </si>
  <si>
    <t>Staker A</t>
  </si>
  <si>
    <t>Staker C</t>
  </si>
  <si>
    <t>Staker B</t>
  </si>
  <si>
    <t>Total LP</t>
  </si>
  <si>
    <t>Last Claimable Block Height</t>
  </si>
  <si>
    <t xml:space="preserve">NextClaim Time </t>
  </si>
  <si>
    <t>Claimable Reward</t>
  </si>
  <si>
    <t xml:space="preserve">% Staking </t>
  </si>
  <si>
    <t>Reward Amount</t>
  </si>
  <si>
    <t>Last Time - Current Time in Mils</t>
  </si>
  <si>
    <t>Total Available Reward</t>
  </si>
  <si>
    <t>LP Fee Nom</t>
  </si>
  <si>
    <t>LP Fee Denom</t>
  </si>
  <si>
    <t>LP Fee Amount</t>
  </si>
  <si>
    <t>DFO Denom</t>
  </si>
  <si>
    <t>DFO Fee Nom</t>
  </si>
  <si>
    <t>Deducted Offer Amount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</si>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</sst>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1" xfId="1"/>
    <xf numFmtId="0" fontId="2" fillId="3" borderId="0" xfId="2"/>
    <xf numFmtId="0" fontId="2" fillId="3" borderId="0" xfId="2" applyAlignment="1">
      <alignment wrapText="1"/>
    </xf>
    <xf numFmtId="0" fontId="0" fillId="0" borderId="0" xfId="0" applyAlignment="1">
      <alignment wrapText="1"/>
    </xf>
  </cellXfs>
  <cellStyles count="3">
    <cellStyle name="40% - Accent3" xfId="2" builtinId="39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B13-9A74-4599-A051-59B5C47586E4}">
  <dimension ref="A1:N7"/>
  <sheetViews>
    <sheetView zoomScaleNormal="100" workbookViewId="0">
      <selection activeCell="C26" sqref="C26"/>
    </sheetView>
  </sheetViews>
  <sheetFormatPr defaultRowHeight="15" x14ac:dyDescent="0.25"/>
  <cols>
    <col min="1" max="1" width="22.85546875" customWidth="1"/>
    <col min="2" max="2" width="30.85546875" customWidth="1"/>
    <col min="3" max="3" width="27" customWidth="1"/>
    <col min="4" max="4" width="19.28515625" customWidth="1"/>
    <col min="5" max="5" width="16.42578125" customWidth="1"/>
    <col min="6" max="6" width="12.5703125" customWidth="1"/>
    <col min="7" max="10" width="14.140625" customWidth="1"/>
    <col min="11" max="11" width="10.5703125" customWidth="1"/>
    <col min="12" max="12" width="14.7109375" style="5" customWidth="1"/>
    <col min="13" max="13" width="18" customWidth="1"/>
    <col min="14" max="14" width="14.85546875" customWidth="1"/>
  </cols>
  <sheetData>
    <row r="1" spans="1:14" s="3" customFormat="1" ht="30" x14ac:dyDescent="0.25">
      <c r="A1" s="3" t="s">
        <v>0</v>
      </c>
      <c r="B1" s="3" t="s">
        <v>1</v>
      </c>
      <c r="C1" s="3" t="s">
        <v>5</v>
      </c>
      <c r="D1" s="3" t="s">
        <v>6</v>
      </c>
      <c r="E1" s="3" t="s">
        <v>2</v>
      </c>
      <c r="F1" s="3" t="s">
        <v>42</v>
      </c>
      <c r="G1" s="3" t="s">
        <v>43</v>
      </c>
      <c r="H1" s="3" t="s">
        <v>44</v>
      </c>
      <c r="I1" s="3" t="s">
        <v>46</v>
      </c>
      <c r="J1" s="3" t="s">
        <v>45</v>
      </c>
      <c r="K1" s="3" t="s">
        <v>4</v>
      </c>
      <c r="L1" s="4" t="s">
        <v>47</v>
      </c>
      <c r="M1" s="3" t="s">
        <v>3</v>
      </c>
      <c r="N1" s="3" t="s">
        <v>48</v>
      </c>
    </row>
    <row r="2" spans="1:14" x14ac:dyDescent="0.25">
      <c r="A2">
        <v>10000000000</v>
      </c>
      <c r="B2">
        <v>10000000000</v>
      </c>
      <c r="C2" t="s">
        <v>27</v>
      </c>
      <c r="D2" t="s">
        <v>7</v>
      </c>
      <c r="E2">
        <v>100</v>
      </c>
      <c r="F2">
        <v>8</v>
      </c>
      <c r="G2">
        <v>100</v>
      </c>
      <c r="H2">
        <f>INT((F2*E2) /G2)</f>
        <v>8</v>
      </c>
      <c r="I2">
        <v>2</v>
      </c>
      <c r="J2">
        <v>100</v>
      </c>
      <c r="K2">
        <f>INT((E2 *I2)/J2)</f>
        <v>2</v>
      </c>
      <c r="L2" s="5">
        <f>E2-H2-K2</f>
        <v>90</v>
      </c>
      <c r="M2">
        <f xml:space="preserve"> INT((B2 *L2) / (A2 + L2))</f>
        <v>89</v>
      </c>
      <c r="N2">
        <f xml:space="preserve"> M2/E2</f>
        <v>0.89</v>
      </c>
    </row>
    <row r="3" spans="1:14" x14ac:dyDescent="0.25">
      <c r="A3">
        <f>A2 +L2+H2</f>
        <v>10000000098</v>
      </c>
      <c r="B3">
        <f>B2-M2</f>
        <v>9999999911</v>
      </c>
      <c r="C3" t="s">
        <v>0</v>
      </c>
      <c r="D3" t="s">
        <v>7</v>
      </c>
      <c r="E3">
        <v>50</v>
      </c>
      <c r="F3">
        <v>8</v>
      </c>
      <c r="G3">
        <v>100</v>
      </c>
      <c r="H3">
        <f>INT((F3*E3) /G3)</f>
        <v>4</v>
      </c>
      <c r="I3">
        <v>2</v>
      </c>
      <c r="J3">
        <v>100</v>
      </c>
      <c r="K3">
        <f>INT((E3 *I3)/J3)</f>
        <v>1</v>
      </c>
      <c r="L3" s="5">
        <f>E3-H3-K3</f>
        <v>45</v>
      </c>
      <c r="M3">
        <f xml:space="preserve"> INT((B3 *L3) / (A3 + L3))</f>
        <v>44</v>
      </c>
      <c r="N3">
        <f xml:space="preserve"> M3/E3</f>
        <v>0.88</v>
      </c>
    </row>
    <row r="4" spans="1:14" x14ac:dyDescent="0.25">
      <c r="A4">
        <f>A3 +L3+H3</f>
        <v>10000000147</v>
      </c>
      <c r="B4">
        <f>B3-M3</f>
        <v>9999999867</v>
      </c>
      <c r="C4" t="s">
        <v>1</v>
      </c>
      <c r="D4" t="s">
        <v>8</v>
      </c>
      <c r="E4">
        <v>2500</v>
      </c>
      <c r="F4">
        <v>8</v>
      </c>
      <c r="G4">
        <v>100</v>
      </c>
      <c r="H4">
        <f>INT((F4*E4) /G4)</f>
        <v>200</v>
      </c>
      <c r="I4">
        <v>2</v>
      </c>
      <c r="J4">
        <v>100</v>
      </c>
      <c r="K4">
        <f>INT((E4 *I4)/J4)</f>
        <v>50</v>
      </c>
      <c r="L4" s="5">
        <f>E4-H4-K4</f>
        <v>2250</v>
      </c>
      <c r="M4">
        <f xml:space="preserve"> INT((B4 *L4) / (A4 + L4))</f>
        <v>2249</v>
      </c>
      <c r="N4">
        <f>(M4/E4) /1</f>
        <v>0.89959999999999996</v>
      </c>
    </row>
    <row r="5" spans="1:14" x14ac:dyDescent="0.25">
      <c r="A5">
        <f>A4 -M4</f>
        <v>9999997898</v>
      </c>
      <c r="B5">
        <f>B4 +M4+H4</f>
        <v>10000002316</v>
      </c>
      <c r="C5" t="s">
        <v>1</v>
      </c>
      <c r="D5" t="s">
        <v>8</v>
      </c>
      <c r="E5">
        <v>36500</v>
      </c>
      <c r="F5">
        <v>8</v>
      </c>
      <c r="G5">
        <v>100</v>
      </c>
      <c r="H5">
        <f>INT((F5*E5) /G5)</f>
        <v>2920</v>
      </c>
      <c r="I5">
        <v>2</v>
      </c>
      <c r="J5">
        <v>100</v>
      </c>
      <c r="K5">
        <f>INT((E5 *I5)/J5)</f>
        <v>730</v>
      </c>
      <c r="L5" s="5">
        <f>E5-H5-K5</f>
        <v>32850</v>
      </c>
      <c r="M5">
        <f xml:space="preserve"> INT((B5 *L5) / (A5 + L5))</f>
        <v>32849</v>
      </c>
      <c r="N5">
        <f>(M5/E5) /1</f>
        <v>0.89997260273972601</v>
      </c>
    </row>
    <row r="6" spans="1:14" x14ac:dyDescent="0.25">
      <c r="A6">
        <f>A5 -M5</f>
        <v>9999965049</v>
      </c>
      <c r="B6">
        <f>B5 + L5+H5</f>
        <v>10000038086</v>
      </c>
      <c r="C6" t="s">
        <v>0</v>
      </c>
      <c r="D6" t="s">
        <v>7</v>
      </c>
      <c r="E6">
        <v>25000</v>
      </c>
      <c r="F6">
        <v>8</v>
      </c>
      <c r="G6">
        <v>100</v>
      </c>
      <c r="H6">
        <f>INT((F6*E6) /G6)</f>
        <v>2000</v>
      </c>
      <c r="I6">
        <v>2</v>
      </c>
      <c r="J6">
        <v>100</v>
      </c>
      <c r="K6">
        <f>INT((E6 *I6)/J6)</f>
        <v>500</v>
      </c>
      <c r="L6" s="5">
        <f>E6-H6-K6</f>
        <v>22500</v>
      </c>
      <c r="M6">
        <f xml:space="preserve"> INT((B6 *L6) / (A6 + L6))</f>
        <v>22500</v>
      </c>
      <c r="N6">
        <f>M6/E6</f>
        <v>0.9</v>
      </c>
    </row>
    <row r="7" spans="1:14" x14ac:dyDescent="0.25">
      <c r="A7">
        <f>A6 +L6+H6</f>
        <v>9999989549</v>
      </c>
      <c r="B7">
        <f>B6-M6</f>
        <v>10000015586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B69E-2599-48EB-8BEB-3B4FE80E24F9}">
  <dimension ref="A1:N6"/>
  <sheetViews>
    <sheetView zoomScaleNormal="100" workbookViewId="0">
      <selection activeCell="H21" sqref="H21"/>
    </sheetView>
  </sheetViews>
  <sheetFormatPr defaultRowHeight="15" x14ac:dyDescent="0.25"/>
  <cols>
    <col min="1" max="1" width="20.140625" style="1" customWidth="1"/>
    <col min="2" max="2" width="19.28515625" style="1" customWidth="1"/>
    <col min="3" max="3" width="20.140625" style="1" customWidth="1"/>
    <col min="4" max="4" width="15.28515625" style="1" customWidth="1"/>
    <col min="5" max="5" width="15.42578125" style="1" customWidth="1"/>
    <col min="6" max="6" width="15.5703125" style="1" customWidth="1"/>
    <col min="7" max="7" width="15.42578125" style="1" customWidth="1"/>
    <col min="8" max="8" width="15.7109375" style="1" customWidth="1"/>
    <col min="9" max="9" width="16.7109375" style="1" customWidth="1"/>
    <col min="10" max="10" width="16.5703125" style="1" customWidth="1"/>
    <col min="11" max="11" width="13.85546875" style="1" customWidth="1"/>
    <col min="12" max="12" width="12.85546875" style="1" customWidth="1"/>
    <col min="13" max="13" width="15.42578125" style="1" customWidth="1"/>
    <col min="14" max="14" width="17.28515625" style="1" customWidth="1"/>
    <col min="15" max="16384" width="9.140625" style="1"/>
  </cols>
  <sheetData>
    <row r="1" spans="1:14" x14ac:dyDescent="0.25">
      <c r="A1" s="1" t="s">
        <v>24</v>
      </c>
      <c r="B1" s="1" t="s">
        <v>25</v>
      </c>
      <c r="C1" s="1" t="s">
        <v>11</v>
      </c>
      <c r="D1" s="1" t="s">
        <v>18</v>
      </c>
      <c r="E1" s="1" t="s">
        <v>19</v>
      </c>
      <c r="F1" s="1" t="s">
        <v>20</v>
      </c>
      <c r="G1" s="1" t="s">
        <v>22</v>
      </c>
      <c r="H1" s="1" t="s">
        <v>23</v>
      </c>
      <c r="I1" s="1" t="s">
        <v>21</v>
      </c>
      <c r="J1" s="1" t="s">
        <v>15</v>
      </c>
      <c r="K1" s="1" t="s">
        <v>16</v>
      </c>
      <c r="L1" s="1" t="s">
        <v>17</v>
      </c>
      <c r="M1" s="1" t="s">
        <v>9</v>
      </c>
      <c r="N1" s="1" t="s">
        <v>10</v>
      </c>
    </row>
    <row r="2" spans="1:14" x14ac:dyDescent="0.25">
      <c r="A2" s="1">
        <v>0</v>
      </c>
      <c r="B2" s="1">
        <v>0</v>
      </c>
      <c r="C2" s="1" t="s">
        <v>12</v>
      </c>
      <c r="D2" s="1">
        <v>10000000000</v>
      </c>
      <c r="E2" s="1">
        <v>10000000000</v>
      </c>
      <c r="F2" s="1">
        <v>0</v>
      </c>
      <c r="G2" s="1">
        <v>0</v>
      </c>
      <c r="H2" s="1">
        <v>0</v>
      </c>
      <c r="I2" s="1">
        <v>0</v>
      </c>
      <c r="J2" s="1">
        <f>SQRT(D2*E2)</f>
        <v>10000000000</v>
      </c>
      <c r="K2" s="1">
        <f>SQRT(F2*G2)</f>
        <v>0</v>
      </c>
      <c r="L2" s="1">
        <f>SQRT(H2*I2)</f>
        <v>0</v>
      </c>
      <c r="M2" s="1">
        <f>J2+K2+L2</f>
        <v>10000000000</v>
      </c>
      <c r="N2" s="1">
        <f>J2+K2+L2</f>
        <v>10000000000</v>
      </c>
    </row>
    <row r="3" spans="1:14" x14ac:dyDescent="0.25">
      <c r="A3" s="1">
        <f xml:space="preserve"> A2 + D2 + F2+H2</f>
        <v>10000000000</v>
      </c>
      <c r="B3" s="1">
        <f xml:space="preserve"> B2 + E2+G2+I2</f>
        <v>10000000000</v>
      </c>
      <c r="C3" s="1" t="s">
        <v>14</v>
      </c>
      <c r="D3" s="1">
        <v>0</v>
      </c>
      <c r="E3" s="1">
        <v>0</v>
      </c>
      <c r="F3" s="1">
        <v>10000000000</v>
      </c>
      <c r="G3" s="1">
        <v>10000000000</v>
      </c>
      <c r="H3" s="1">
        <v>0</v>
      </c>
      <c r="I3" s="1">
        <v>0</v>
      </c>
      <c r="J3" s="1">
        <f>MIN((D3*N2)/A3,(E3*N2)/B3)</f>
        <v>0</v>
      </c>
      <c r="K3" s="1">
        <f>MIN((F3*N2)/A3,(G3*N2)/B3)</f>
        <v>10000000000</v>
      </c>
      <c r="L3" s="1">
        <f>MIN((H3*N2)/A3,(I3*N2)/B3)</f>
        <v>0</v>
      </c>
      <c r="M3" s="1">
        <f>J3+K3+L3</f>
        <v>10000000000</v>
      </c>
      <c r="N3" s="1">
        <f>M3+N2</f>
        <v>20000000000</v>
      </c>
    </row>
    <row r="4" spans="1:14" x14ac:dyDescent="0.25">
      <c r="A4" s="1">
        <f xml:space="preserve"> A3 + D3 + F3+H3</f>
        <v>20000000000</v>
      </c>
      <c r="B4" s="1">
        <f xml:space="preserve"> B3 + E3+G3+I3</f>
        <v>20000000000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10000000</v>
      </c>
      <c r="I4" s="1">
        <v>10000000</v>
      </c>
      <c r="J4" s="1">
        <f>MIN((D4*N3)/A4,(E4*N3)/B4)</f>
        <v>0</v>
      </c>
      <c r="K4" s="1">
        <f>MIN((F4*N3)/A4,(G4*N3)/B4)</f>
        <v>0</v>
      </c>
      <c r="L4" s="1">
        <f>MIN((H4*N3)/A4,(I4*N3)/B4)</f>
        <v>10000000</v>
      </c>
      <c r="M4" s="1">
        <f>J4+K4+L4</f>
        <v>10000000</v>
      </c>
      <c r="N4" s="1">
        <f>M4+N3</f>
        <v>20010000000</v>
      </c>
    </row>
    <row r="5" spans="1:14" x14ac:dyDescent="0.25">
      <c r="A5" s="1">
        <f xml:space="preserve"> A4 + D4 + F4+H4</f>
        <v>20010000000</v>
      </c>
      <c r="B5" s="1">
        <f xml:space="preserve"> B4 + E4+G4+I4</f>
        <v>20010000000</v>
      </c>
      <c r="C5" s="1" t="s">
        <v>26</v>
      </c>
      <c r="D5" s="1">
        <f>(A5 * J5) / N4</f>
        <v>0</v>
      </c>
      <c r="E5" s="1">
        <f>(B5 * J5) / N4</f>
        <v>0</v>
      </c>
      <c r="F5" s="1">
        <f>(A5 *K5) / N4</f>
        <v>-5000000000</v>
      </c>
      <c r="G5" s="1">
        <f>(B5 *K5) / N4</f>
        <v>-5000000000</v>
      </c>
      <c r="H5" s="1">
        <f>(A5 *L5) / N4</f>
        <v>0</v>
      </c>
      <c r="I5" s="1">
        <f>(B5 *L5) / N4</f>
        <v>0</v>
      </c>
      <c r="J5" s="1">
        <v>0</v>
      </c>
      <c r="K5" s="1">
        <v>-5000000000</v>
      </c>
      <c r="L5" s="1">
        <v>0</v>
      </c>
      <c r="M5" s="1">
        <v>0</v>
      </c>
      <c r="N5" s="1">
        <f>K5+N4</f>
        <v>15010000000</v>
      </c>
    </row>
    <row r="6" spans="1:14" x14ac:dyDescent="0.25">
      <c r="A6" s="1">
        <f>A5+F5</f>
        <v>15010000000</v>
      </c>
      <c r="B6" s="1">
        <f>B5+G5</f>
        <v>15010000000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3C8E-34C3-431A-933C-361E4F00399E}">
  <dimension ref="A1:I7"/>
  <sheetViews>
    <sheetView tabSelected="1" workbookViewId="0">
      <selection activeCell="G12" sqref="G12"/>
    </sheetView>
  </sheetViews>
  <sheetFormatPr defaultRowHeight="15" x14ac:dyDescent="0.25"/>
  <cols>
    <col min="1" max="1" width="17" customWidth="1"/>
    <col min="2" max="3" width="28.5703125" customWidth="1"/>
    <col min="4" max="4" width="35.42578125" customWidth="1"/>
    <col min="5" max="5" width="21.5703125" customWidth="1"/>
    <col min="6" max="6" width="31.42578125" customWidth="1"/>
    <col min="7" max="8" width="21.5703125" customWidth="1"/>
    <col min="9" max="9" width="23" customWidth="1"/>
  </cols>
  <sheetData>
    <row r="1" spans="1:9" x14ac:dyDescent="0.25">
      <c r="A1" t="s">
        <v>30</v>
      </c>
      <c r="B1" t="s">
        <v>28</v>
      </c>
      <c r="C1" t="s">
        <v>38</v>
      </c>
      <c r="D1" t="s">
        <v>35</v>
      </c>
      <c r="E1" t="s">
        <v>36</v>
      </c>
      <c r="F1" t="s">
        <v>40</v>
      </c>
      <c r="G1" t="s">
        <v>29</v>
      </c>
      <c r="H1" t="s">
        <v>41</v>
      </c>
      <c r="I1" t="s">
        <v>37</v>
      </c>
    </row>
    <row r="2" spans="1:9" x14ac:dyDescent="0.25">
      <c r="A2" t="s">
        <v>31</v>
      </c>
      <c r="B2">
        <v>10000000000</v>
      </c>
      <c r="C2">
        <f>B2/$B5</f>
        <v>0.68671885729982141</v>
      </c>
      <c r="D2">
        <v>1656480000</v>
      </c>
      <c r="E2">
        <v>1656480524</v>
      </c>
      <c r="F2">
        <f>E2-D2</f>
        <v>524</v>
      </c>
      <c r="G2">
        <f>24*60*60*1000</f>
        <v>86400000</v>
      </c>
      <c r="H2">
        <f>(B6/G2) *F2</f>
        <v>20923611.111111112</v>
      </c>
      <c r="I2">
        <f>INT(H2*C2)</f>
        <v>14368638</v>
      </c>
    </row>
    <row r="3" spans="1:9" x14ac:dyDescent="0.25">
      <c r="A3" t="s">
        <v>33</v>
      </c>
      <c r="B3">
        <v>2000000</v>
      </c>
      <c r="C3">
        <f>B3/$B5</f>
        <v>1.373437714599643E-4</v>
      </c>
      <c r="D3">
        <v>1656480000</v>
      </c>
      <c r="E3">
        <v>1656480524</v>
      </c>
      <c r="F3">
        <f>E3-D3</f>
        <v>524</v>
      </c>
      <c r="G3">
        <f>24*60*60*1000</f>
        <v>86400000</v>
      </c>
      <c r="H3">
        <f>(B6/G3) *F3</f>
        <v>20923611.111111112</v>
      </c>
      <c r="I3">
        <f>INT(H3*C3)</f>
        <v>2873</v>
      </c>
    </row>
    <row r="4" spans="1:9" ht="15.75" thickBot="1" x14ac:dyDescent="0.3">
      <c r="A4" t="s">
        <v>32</v>
      </c>
      <c r="B4">
        <v>4560000000</v>
      </c>
      <c r="C4">
        <f>B4/$B5</f>
        <v>0.31314379892871858</v>
      </c>
      <c r="D4">
        <v>1656480000</v>
      </c>
      <c r="E4">
        <v>1656480524</v>
      </c>
      <c r="F4">
        <f>E4-D4</f>
        <v>524</v>
      </c>
      <c r="G4">
        <f>24*60*60*1000</f>
        <v>86400000</v>
      </c>
      <c r="H4">
        <f>(B6/G4) *F4</f>
        <v>20923611.111111112</v>
      </c>
      <c r="I4">
        <f>INT(H4*C4)</f>
        <v>6552099</v>
      </c>
    </row>
    <row r="5" spans="1:9" ht="16.5" thickTop="1" thickBot="1" x14ac:dyDescent="0.3">
      <c r="A5" t="s">
        <v>34</v>
      </c>
      <c r="B5">
        <f xml:space="preserve"> SUM(B2:B4)</f>
        <v>14562000000</v>
      </c>
      <c r="C5" s="2"/>
      <c r="D5" s="2"/>
      <c r="E5" s="2"/>
      <c r="F5" s="2"/>
      <c r="G5" s="2"/>
      <c r="H5" s="2"/>
    </row>
    <row r="6" spans="1:9" ht="16.5" thickTop="1" thickBot="1" x14ac:dyDescent="0.3">
      <c r="A6" t="s">
        <v>39</v>
      </c>
      <c r="B6">
        <v>3450000000000</v>
      </c>
      <c r="C6" s="2"/>
      <c r="D6" s="2"/>
      <c r="E6" s="2"/>
      <c r="F6" s="2"/>
      <c r="G6" s="2"/>
      <c r="H6" s="2"/>
    </row>
    <row r="7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CalculationAmountAndPrice</vt:lpstr>
      <vt:lpstr>CalculationLiquidity</vt:lpstr>
      <vt:lpstr>Staking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Sivak</dc:creator>
  <cp:lastModifiedBy>Michal Sivak</cp:lastModifiedBy>
  <dcterms:created xsi:type="dcterms:W3CDTF">2022-06-24T00:19:31Z</dcterms:created>
  <dcterms:modified xsi:type="dcterms:W3CDTF">2022-07-06T05:06:14Z</dcterms:modified>
</cp:coreProperties>
</file>