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deswap\contracts\amm_pair\"/>
    </mc:Choice>
  </mc:AlternateContent>
  <xr:revisionPtr revIDLastSave="0" documentId="13_ncr:1_{786E44CF-9F76-424E-8CF0-5DADF0B532E2}" xr6:coauthVersionLast="47" xr6:coauthVersionMax="47" xr10:uidLastSave="{00000000-0000-0000-0000-000000000000}"/>
  <bookViews>
    <workbookView xWindow="-120" yWindow="-120" windowWidth="29040" windowHeight="15720" activeTab="2" xr2:uid="{F880D771-9217-445A-ABFC-C2E7885C4012}"/>
  </bookViews>
  <sheets>
    <sheet name="CalculationAmountAndPrice" sheetId="1" r:id="rId1"/>
    <sheet name="CalculationLiquidity" sheetId="2" r:id="rId2"/>
    <sheet name="St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2" i="3"/>
  <c r="H4" i="3"/>
  <c r="H3" i="3"/>
  <c r="H2" i="3"/>
  <c r="F3" i="3"/>
  <c r="F4" i="3"/>
  <c r="F2" i="3"/>
  <c r="G3" i="3"/>
  <c r="G4" i="3"/>
  <c r="G2" i="3"/>
  <c r="B5" i="3"/>
  <c r="C3" i="3" s="1"/>
  <c r="F2" i="1"/>
  <c r="B3" i="1" s="1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A3" i="1"/>
  <c r="A4" i="1" s="1"/>
  <c r="C4" i="3" l="1"/>
  <c r="C2" i="3"/>
  <c r="F3" i="1"/>
  <c r="G2" i="1"/>
  <c r="M3" i="2"/>
  <c r="N3" i="2" s="1"/>
  <c r="M4" i="2"/>
  <c r="J2" i="1"/>
  <c r="N4" i="2" l="1"/>
  <c r="J3" i="1" l="1"/>
  <c r="G3" i="1"/>
  <c r="B4" i="1"/>
  <c r="F4" i="1" s="1"/>
  <c r="J4" i="1" s="1"/>
  <c r="B5" i="1" l="1"/>
  <c r="B6" i="1" s="1"/>
  <c r="A5" i="1" l="1"/>
  <c r="F5" i="1" s="1"/>
  <c r="J5" i="1" s="1"/>
  <c r="G4" i="1"/>
  <c r="A6" i="1" l="1"/>
  <c r="F6" i="1" s="1"/>
  <c r="A7" i="1" l="1"/>
  <c r="G5" i="1"/>
  <c r="B7" i="1" l="1"/>
  <c r="J6" i="1"/>
  <c r="G6" i="1"/>
</calcChain>
</file>

<file path=xl/sharedStrings.xml><?xml version="1.0" encoding="utf-8"?>
<sst xmlns="http://schemas.openxmlformats.org/spreadsheetml/2006/main" count="52" uniqueCount="45">
  <si>
    <t>Snip 20 - SSRT</t>
  </si>
  <si>
    <t>Snip 20 - SSCT</t>
  </si>
  <si>
    <t>Amount Trade</t>
  </si>
  <si>
    <t>Swap Amount</t>
  </si>
  <si>
    <t>Spread</t>
  </si>
  <si>
    <t>LP Fee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</si>
  <si>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</si>
  <si>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</si>
  <si>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</si>
  <si>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</si>
  <si>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</si>
  <si>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</si>
  <si>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</si>
  <si>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</si>
  <si>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</si>
  <si>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</si>
  <si>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</si>
  <si>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</si>
  <si>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</si>
  <si>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</si>
  <si>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</si>
  <si>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</si>
  <si>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</si>
  <si>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</si>
  <si>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</si>
  <si>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</si>
  <si>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</si>
  <si>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</si>
  <si>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</si>
  <si>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Price Current Formula</t>
  </si>
  <si>
    <t>Snip 20 - SSRT ( 18 decimals)</t>
  </si>
  <si>
    <t>LP Token</t>
  </si>
  <si>
    <t>Denominator</t>
  </si>
  <si>
    <t>Stakers</t>
  </si>
  <si>
    <t>Staker A</t>
  </si>
  <si>
    <t>Staker C</t>
  </si>
  <si>
    <t>Staker B</t>
  </si>
  <si>
    <t>Total LP</t>
  </si>
  <si>
    <t>Last Claimable Block Height</t>
  </si>
  <si>
    <t xml:space="preserve">NextClaim Time </t>
  </si>
  <si>
    <t>Claimable Reward</t>
  </si>
  <si>
    <t xml:space="preserve">% Staking </t>
  </si>
  <si>
    <t>Reward Amount</t>
  </si>
  <si>
    <t>Last Time - Current Time in Mils</t>
  </si>
  <si>
    <t>Total Available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</si>
</sst>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J7"/>
  <sheetViews>
    <sheetView zoomScaleNormal="100" workbookViewId="0">
      <selection activeCell="I13" sqref="I13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5" width="19.28515625" customWidth="1"/>
    <col min="6" max="6" width="18" customWidth="1"/>
    <col min="7" max="7" width="12.42578125" customWidth="1"/>
    <col min="8" max="8" width="10.42578125" customWidth="1"/>
    <col min="9" max="9" width="11.42578125" customWidth="1"/>
    <col min="10" max="10" width="23.5703125" customWidth="1"/>
    <col min="11" max="11" width="14.855468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29</v>
      </c>
    </row>
    <row r="2" spans="1:10" x14ac:dyDescent="0.25">
      <c r="A2">
        <v>10000000000</v>
      </c>
      <c r="B2">
        <v>10000000000</v>
      </c>
      <c r="C2" t="s">
        <v>30</v>
      </c>
      <c r="D2">
        <v>100</v>
      </c>
      <c r="E2" t="s">
        <v>9</v>
      </c>
      <c r="F2">
        <f xml:space="preserve"> INT((B2 * D2) / (A2 + D2))</f>
        <v>99</v>
      </c>
      <c r="G2">
        <f>IF(F2-((B2*D2)/A2)=0,F2-((B2*D2)/A2),0)</f>
        <v>0</v>
      </c>
      <c r="J2">
        <f>F2/D2</f>
        <v>0.99</v>
      </c>
    </row>
    <row r="3" spans="1:10" x14ac:dyDescent="0.25">
      <c r="A3">
        <f>A2 + D2</f>
        <v>10000000100</v>
      </c>
      <c r="B3">
        <f>B2-F2</f>
        <v>9999999901</v>
      </c>
      <c r="C3" t="s">
        <v>0</v>
      </c>
      <c r="D3">
        <v>50</v>
      </c>
      <c r="E3" t="s">
        <v>9</v>
      </c>
      <c r="F3">
        <f xml:space="preserve"> INT((B3 * D3) / (A3 + D3))</f>
        <v>49</v>
      </c>
      <c r="G3">
        <f>IF(F3-((B3*D3)/A3)=0,F3-((B3*D3)/A3),0)</f>
        <v>0</v>
      </c>
      <c r="J3">
        <f>F3/D3</f>
        <v>0.98</v>
      </c>
    </row>
    <row r="4" spans="1:10" x14ac:dyDescent="0.25">
      <c r="A4">
        <f>A3+D3</f>
        <v>10000000150</v>
      </c>
      <c r="B4">
        <f>B3-F3</f>
        <v>9999999852</v>
      </c>
      <c r="C4" t="s">
        <v>1</v>
      </c>
      <c r="D4">
        <v>2500</v>
      </c>
      <c r="E4" t="s">
        <v>10</v>
      </c>
      <c r="F4">
        <f xml:space="preserve"> INT((A4 * D4) / (B4 + D4))</f>
        <v>2499</v>
      </c>
      <c r="G4">
        <f>IF(F4-((A4*D4)/B4)=0,F4-((A4*D4)/B4),0)</f>
        <v>0</v>
      </c>
      <c r="J4">
        <f>1/ (F4/D4)</f>
        <v>1.0004001600640255</v>
      </c>
    </row>
    <row r="5" spans="1:10" x14ac:dyDescent="0.25">
      <c r="A5">
        <f>A4-F4</f>
        <v>9999997651</v>
      </c>
      <c r="B5">
        <f>B4+D4</f>
        <v>10000002352</v>
      </c>
      <c r="C5" t="s">
        <v>1</v>
      </c>
      <c r="D5">
        <v>36500</v>
      </c>
      <c r="E5" t="s">
        <v>10</v>
      </c>
      <c r="F5">
        <f xml:space="preserve"> INT((A5 * D5) / (B5 + D5))</f>
        <v>36499</v>
      </c>
      <c r="G5">
        <f>IF(F5-((B5*D5)/A5)=0,F5-((B5*D5)/A5),0)</f>
        <v>0</v>
      </c>
      <c r="J5">
        <f>1 / (F5/D5)</f>
        <v>1.0000273980109045</v>
      </c>
    </row>
    <row r="6" spans="1:10" x14ac:dyDescent="0.25">
      <c r="A6">
        <f>A5-F5</f>
        <v>9999961152</v>
      </c>
      <c r="B6">
        <f>B5+D5</f>
        <v>10000038852</v>
      </c>
      <c r="C6" t="s">
        <v>0</v>
      </c>
      <c r="D6">
        <v>25000</v>
      </c>
      <c r="E6" t="s">
        <v>9</v>
      </c>
      <c r="F6">
        <f xml:space="preserve"> INT((B6 * D6) / (A6 + D6))</f>
        <v>25000</v>
      </c>
      <c r="G6">
        <f>IF(F6-((B6*D6)/A6)=0,F6-((B6*D6)/A6),0)</f>
        <v>0</v>
      </c>
      <c r="J6">
        <f>F6/D6</f>
        <v>1</v>
      </c>
    </row>
    <row r="7" spans="1:10" x14ac:dyDescent="0.25">
      <c r="A7">
        <f>A6+D6</f>
        <v>9999986152</v>
      </c>
      <c r="B7">
        <f>B6-F6</f>
        <v>10000013852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F17" sqref="F17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26</v>
      </c>
      <c r="B1" s="1" t="s">
        <v>27</v>
      </c>
      <c r="C1" s="1" t="s">
        <v>13</v>
      </c>
      <c r="D1" s="1" t="s">
        <v>20</v>
      </c>
      <c r="E1" s="1" t="s">
        <v>21</v>
      </c>
      <c r="F1" s="1" t="s">
        <v>22</v>
      </c>
      <c r="G1" s="1" t="s">
        <v>24</v>
      </c>
      <c r="H1" s="1" t="s">
        <v>25</v>
      </c>
      <c r="I1" s="1" t="s">
        <v>23</v>
      </c>
      <c r="J1" s="1" t="s">
        <v>17</v>
      </c>
      <c r="K1" s="1" t="s">
        <v>18</v>
      </c>
      <c r="L1" s="1" t="s">
        <v>19</v>
      </c>
      <c r="M1" s="1" t="s">
        <v>11</v>
      </c>
      <c r="N1" s="1" t="s">
        <v>12</v>
      </c>
    </row>
    <row r="2" spans="1:14" x14ac:dyDescent="0.25">
      <c r="A2" s="1">
        <v>0</v>
      </c>
      <c r="B2" s="1">
        <v>0</v>
      </c>
      <c r="C2" s="1" t="s">
        <v>14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16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 t="shared" ref="M3:M4" si="0">J3+K3+L3</f>
        <v>10000000000</v>
      </c>
      <c r="N3" s="1">
        <f>M3+N2</f>
        <v>20000000000</v>
      </c>
    </row>
    <row r="4" spans="1:14" x14ac:dyDescent="0.25">
      <c r="A4" s="1">
        <f t="shared" ref="A4:A5" si="1" xml:space="preserve"> A3 + D3 + F3+H3</f>
        <v>20000000000</v>
      </c>
      <c r="B4" s="1">
        <f t="shared" ref="B4:B5" si="2" xml:space="preserve"> B3 + E3+G3+I3</f>
        <v>20000000000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 t="shared" si="0"/>
        <v>10000000</v>
      </c>
      <c r="N4" s="1">
        <f>M4+N3</f>
        <v>20010000000</v>
      </c>
    </row>
    <row r="5" spans="1:14" x14ac:dyDescent="0.25">
      <c r="A5" s="1">
        <f t="shared" si="1"/>
        <v>20010000000</v>
      </c>
      <c r="B5" s="1">
        <f t="shared" si="2"/>
        <v>20010000000</v>
      </c>
      <c r="C5" s="1" t="s">
        <v>28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C8E-34C3-431A-933C-361E4F00399E}">
  <dimension ref="A1:I7"/>
  <sheetViews>
    <sheetView tabSelected="1" workbookViewId="0">
      <selection activeCell="F18" sqref="F18"/>
    </sheetView>
  </sheetViews>
  <sheetFormatPr defaultRowHeight="15" x14ac:dyDescent="0.25"/>
  <cols>
    <col min="1" max="1" width="17" customWidth="1"/>
    <col min="2" max="3" width="28.5703125" customWidth="1"/>
    <col min="4" max="4" width="35.42578125" customWidth="1"/>
    <col min="5" max="5" width="21.5703125" customWidth="1"/>
    <col min="6" max="6" width="31.42578125" customWidth="1"/>
    <col min="7" max="8" width="21.5703125" customWidth="1"/>
    <col min="9" max="9" width="23" customWidth="1"/>
  </cols>
  <sheetData>
    <row r="1" spans="1:9" x14ac:dyDescent="0.25">
      <c r="A1" t="s">
        <v>33</v>
      </c>
      <c r="B1" t="s">
        <v>31</v>
      </c>
      <c r="C1" t="s">
        <v>41</v>
      </c>
      <c r="D1" t="s">
        <v>38</v>
      </c>
      <c r="E1" t="s">
        <v>39</v>
      </c>
      <c r="F1" t="s">
        <v>43</v>
      </c>
      <c r="G1" t="s">
        <v>32</v>
      </c>
      <c r="H1" t="s">
        <v>44</v>
      </c>
      <c r="I1" t="s">
        <v>40</v>
      </c>
    </row>
    <row r="2" spans="1:9" x14ac:dyDescent="0.25">
      <c r="A2" t="s">
        <v>34</v>
      </c>
      <c r="B2">
        <v>100000</v>
      </c>
      <c r="C2">
        <f>B2/$B5</f>
        <v>2.1919729948927029E-5</v>
      </c>
      <c r="D2">
        <v>1656480000</v>
      </c>
      <c r="E2">
        <v>1656480524</v>
      </c>
      <c r="F2">
        <f>E2-D2</f>
        <v>524</v>
      </c>
      <c r="G2">
        <f>24*60*60*1000</f>
        <v>86400000</v>
      </c>
      <c r="H2">
        <f>(B6/G2) *F2</f>
        <v>20923611.111111112</v>
      </c>
      <c r="I2">
        <f>INT(H2*C2)</f>
        <v>458</v>
      </c>
    </row>
    <row r="3" spans="1:9" x14ac:dyDescent="0.25">
      <c r="A3" t="s">
        <v>36</v>
      </c>
      <c r="B3">
        <v>2000000</v>
      </c>
      <c r="C3">
        <f>B3/$B5</f>
        <v>4.3839459897854059E-4</v>
      </c>
      <c r="D3">
        <v>1656480000</v>
      </c>
      <c r="E3">
        <v>1656480524</v>
      </c>
      <c r="F3">
        <f t="shared" ref="F3:F4" si="0">E3-D3</f>
        <v>524</v>
      </c>
      <c r="G3">
        <f t="shared" ref="G3:G4" si="1">24*60*60*1000</f>
        <v>86400000</v>
      </c>
      <c r="H3">
        <f>(B6/G3) *F3</f>
        <v>20923611.111111112</v>
      </c>
      <c r="I3">
        <f t="shared" ref="I3:I4" si="2">INT(H3*C3)</f>
        <v>9172</v>
      </c>
    </row>
    <row r="4" spans="1:9" ht="15.75" thickBot="1" x14ac:dyDescent="0.3">
      <c r="A4" t="s">
        <v>35</v>
      </c>
      <c r="B4">
        <v>4560000000</v>
      </c>
      <c r="C4">
        <f>B4/$B5</f>
        <v>0.99953968567107254</v>
      </c>
      <c r="D4">
        <v>1656480000</v>
      </c>
      <c r="E4">
        <v>1656480524</v>
      </c>
      <c r="F4">
        <f t="shared" si="0"/>
        <v>524</v>
      </c>
      <c r="G4">
        <f t="shared" si="1"/>
        <v>86400000</v>
      </c>
      <c r="H4">
        <f>(B6/G4) *F4</f>
        <v>20923611.111111112</v>
      </c>
      <c r="I4">
        <f t="shared" si="2"/>
        <v>20913979</v>
      </c>
    </row>
    <row r="5" spans="1:9" ht="16.5" thickTop="1" thickBot="1" x14ac:dyDescent="0.3">
      <c r="A5" t="s">
        <v>37</v>
      </c>
      <c r="B5">
        <f xml:space="preserve"> SUM(B2:B4)</f>
        <v>4562100000</v>
      </c>
      <c r="C5" s="2"/>
      <c r="D5" s="2"/>
      <c r="E5" s="2"/>
      <c r="F5" s="2"/>
      <c r="G5" s="2"/>
      <c r="H5" s="2"/>
    </row>
    <row r="6" spans="1:9" ht="16.5" thickTop="1" thickBot="1" x14ac:dyDescent="0.3">
      <c r="A6" t="s">
        <v>42</v>
      </c>
      <c r="B6">
        <v>3450000000000</v>
      </c>
      <c r="C6" s="2"/>
      <c r="D6" s="2"/>
      <c r="E6" s="2"/>
      <c r="F6" s="2"/>
      <c r="G6" s="2"/>
      <c r="H6" s="2"/>
    </row>
    <row r="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CalculationAmountAndPrice</vt:lpstr>
      <vt:lpstr>CalculationLiquidity</vt:lpstr>
      <vt:lpstr>Staking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 Sivak</cp:lastModifiedBy>
  <dcterms:created xsi:type="dcterms:W3CDTF">2022-06-24T00:19:31Z</dcterms:created>
  <dcterms:modified xsi:type="dcterms:W3CDTF">2022-06-29T06:04:37Z</dcterms:modified>
</cp:coreProperties>
</file>