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88af81152f23784a/Desktop/Satvik Dosapati/Projects/AHP_Supplier_Selection/"/>
    </mc:Choice>
  </mc:AlternateContent>
  <xr:revisionPtr revIDLastSave="1" documentId="13_ncr:1_{5817D533-41C5-4ADB-8950-AD8FEA40DF4E}" xr6:coauthVersionLast="47" xr6:coauthVersionMax="47" xr10:uidLastSave="{57DDAD83-7EAF-4BB3-B7F9-D1C60223D4ED}"/>
  <bookViews>
    <workbookView xWindow="-120" yWindow="-120" windowWidth="29040" windowHeight="15720" xr2:uid="{00000000-000D-0000-FFFF-FFFF00000000}"/>
  </bookViews>
  <sheets>
    <sheet name="Raw data from Paper" sheetId="1" r:id="rId1"/>
    <sheet name="Sensitivity Analysis - Cost" sheetId="3" r:id="rId2"/>
    <sheet name="Sensitivity Analysis - quality" sheetId="2" r:id="rId3"/>
    <sheet name="SA - Service Speed" sheetId="5" r:id="rId4"/>
    <sheet name="SA - Reliability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C118" i="5"/>
  <c r="I94" i="5"/>
  <c r="B101" i="5" s="1"/>
  <c r="C116" i="5"/>
  <c r="E73" i="5"/>
  <c r="E68" i="5"/>
  <c r="E76" i="5" s="1"/>
  <c r="D68" i="5"/>
  <c r="D75" i="5" s="1"/>
  <c r="C68" i="5"/>
  <c r="C75" i="5" s="1"/>
  <c r="B68" i="5"/>
  <c r="B76" i="5" s="1"/>
  <c r="E57" i="5"/>
  <c r="D57" i="5"/>
  <c r="C56" i="5"/>
  <c r="E49" i="5"/>
  <c r="E56" i="5" s="1"/>
  <c r="D49" i="5"/>
  <c r="D56" i="5" s="1"/>
  <c r="C49" i="5"/>
  <c r="C57" i="5" s="1"/>
  <c r="B49" i="5"/>
  <c r="B55" i="5" s="1"/>
  <c r="E30" i="5"/>
  <c r="E37" i="5" s="1"/>
  <c r="D30" i="5"/>
  <c r="D38" i="5" s="1"/>
  <c r="C30" i="5"/>
  <c r="C36" i="5" s="1"/>
  <c r="B30" i="5"/>
  <c r="B36" i="5" s="1"/>
  <c r="E19" i="5"/>
  <c r="E11" i="5"/>
  <c r="E18" i="5" s="1"/>
  <c r="D11" i="5"/>
  <c r="D16" i="5" s="1"/>
  <c r="C11" i="5"/>
  <c r="C19" i="5" s="1"/>
  <c r="B11" i="5"/>
  <c r="B17" i="5" s="1"/>
  <c r="M10" i="5"/>
  <c r="M15" i="5" s="1"/>
  <c r="L10" i="5"/>
  <c r="L16" i="5" s="1"/>
  <c r="K10" i="5"/>
  <c r="K16" i="5" s="1"/>
  <c r="J10" i="5"/>
  <c r="J17" i="5" s="1"/>
  <c r="D73" i="5" l="1"/>
  <c r="C76" i="5"/>
  <c r="D36" i="5"/>
  <c r="B37" i="5"/>
  <c r="C37" i="5"/>
  <c r="D37" i="5"/>
  <c r="B74" i="5"/>
  <c r="E38" i="5"/>
  <c r="M16" i="5"/>
  <c r="C17" i="5"/>
  <c r="F17" i="5" s="1"/>
  <c r="E75" i="5"/>
  <c r="D76" i="5"/>
  <c r="F76" i="5" s="1"/>
  <c r="D35" i="5"/>
  <c r="E35" i="5"/>
  <c r="B73" i="5"/>
  <c r="F73" i="5" s="1"/>
  <c r="C73" i="5"/>
  <c r="B16" i="5"/>
  <c r="B38" i="5"/>
  <c r="E16" i="5"/>
  <c r="E74" i="5"/>
  <c r="B75" i="5"/>
  <c r="D17" i="5"/>
  <c r="E17" i="5"/>
  <c r="B18" i="5"/>
  <c r="C54" i="5"/>
  <c r="D18" i="5"/>
  <c r="D54" i="5"/>
  <c r="M18" i="5"/>
  <c r="E54" i="5"/>
  <c r="B19" i="5"/>
  <c r="C55" i="5"/>
  <c r="D19" i="5"/>
  <c r="B56" i="5"/>
  <c r="F56" i="5" s="1"/>
  <c r="C117" i="5"/>
  <c r="C119" i="5"/>
  <c r="I96" i="5"/>
  <c r="B103" i="5" s="1"/>
  <c r="I93" i="5"/>
  <c r="B100" i="5" s="1"/>
  <c r="I95" i="5"/>
  <c r="L18" i="5"/>
  <c r="F75" i="5"/>
  <c r="F19" i="5"/>
  <c r="K17" i="5"/>
  <c r="C16" i="5"/>
  <c r="L17" i="5"/>
  <c r="J18" i="5"/>
  <c r="B35" i="5"/>
  <c r="E36" i="5"/>
  <c r="F36" i="5" s="1"/>
  <c r="C38" i="5"/>
  <c r="D55" i="5"/>
  <c r="B57" i="5"/>
  <c r="F57" i="5" s="1"/>
  <c r="C74" i="5"/>
  <c r="M17" i="5"/>
  <c r="K18" i="5"/>
  <c r="C35" i="5"/>
  <c r="B54" i="5"/>
  <c r="F54" i="5" s="1"/>
  <c r="E55" i="5"/>
  <c r="D74" i="5"/>
  <c r="J16" i="5"/>
  <c r="O16" i="5" s="1"/>
  <c r="K15" i="5"/>
  <c r="J15" i="5"/>
  <c r="L15" i="5"/>
  <c r="C18" i="5"/>
  <c r="F18" i="5" s="1"/>
  <c r="I94" i="4"/>
  <c r="B101" i="4" s="1"/>
  <c r="C119" i="4"/>
  <c r="C118" i="4"/>
  <c r="C117" i="4"/>
  <c r="C116" i="4"/>
  <c r="I95" i="4"/>
  <c r="B102" i="4" s="1"/>
  <c r="E68" i="4"/>
  <c r="E75" i="4" s="1"/>
  <c r="D68" i="4"/>
  <c r="D75" i="4" s="1"/>
  <c r="C68" i="4"/>
  <c r="C75" i="4" s="1"/>
  <c r="B68" i="4"/>
  <c r="B74" i="4" s="1"/>
  <c r="D55" i="4"/>
  <c r="B54" i="4"/>
  <c r="E49" i="4"/>
  <c r="E56" i="4" s="1"/>
  <c r="D49" i="4"/>
  <c r="D56" i="4" s="1"/>
  <c r="C49" i="4"/>
  <c r="C55" i="4" s="1"/>
  <c r="B49" i="4"/>
  <c r="B56" i="4" s="1"/>
  <c r="E38" i="4"/>
  <c r="E30" i="4"/>
  <c r="E37" i="4" s="1"/>
  <c r="D30" i="4"/>
  <c r="D36" i="4" s="1"/>
  <c r="C30" i="4"/>
  <c r="C37" i="4" s="1"/>
  <c r="B30" i="4"/>
  <c r="B38" i="4" s="1"/>
  <c r="C16" i="4"/>
  <c r="E11" i="4"/>
  <c r="E18" i="4" s="1"/>
  <c r="D11" i="4"/>
  <c r="D19" i="4" s="1"/>
  <c r="C11" i="4"/>
  <c r="C18" i="4" s="1"/>
  <c r="B11" i="4"/>
  <c r="B16" i="4" s="1"/>
  <c r="M10" i="4"/>
  <c r="M16" i="4" s="1"/>
  <c r="L10" i="4"/>
  <c r="L15" i="4" s="1"/>
  <c r="K10" i="4"/>
  <c r="K15" i="4" s="1"/>
  <c r="J10" i="4"/>
  <c r="J16" i="4" s="1"/>
  <c r="C117" i="3"/>
  <c r="I93" i="3"/>
  <c r="B100" i="3" s="1"/>
  <c r="I96" i="3"/>
  <c r="B103" i="3" s="1"/>
  <c r="E68" i="3"/>
  <c r="E75" i="3" s="1"/>
  <c r="D68" i="3"/>
  <c r="D74" i="3" s="1"/>
  <c r="C68" i="3"/>
  <c r="C75" i="3" s="1"/>
  <c r="B68" i="3"/>
  <c r="B73" i="3" s="1"/>
  <c r="C57" i="3"/>
  <c r="B57" i="3"/>
  <c r="B56" i="3"/>
  <c r="C55" i="3"/>
  <c r="B55" i="3"/>
  <c r="B54" i="3"/>
  <c r="E49" i="3"/>
  <c r="E55" i="3" s="1"/>
  <c r="D49" i="3"/>
  <c r="D56" i="3" s="1"/>
  <c r="C49" i="3"/>
  <c r="C54" i="3" s="1"/>
  <c r="B49" i="3"/>
  <c r="C35" i="3"/>
  <c r="E30" i="3"/>
  <c r="E37" i="3" s="1"/>
  <c r="D30" i="3"/>
  <c r="D35" i="3" s="1"/>
  <c r="C30" i="3"/>
  <c r="C38" i="3" s="1"/>
  <c r="B30" i="3"/>
  <c r="B37" i="3" s="1"/>
  <c r="B17" i="3"/>
  <c r="D16" i="3"/>
  <c r="C16" i="3"/>
  <c r="B16" i="3"/>
  <c r="E11" i="3"/>
  <c r="E19" i="3" s="1"/>
  <c r="D11" i="3"/>
  <c r="D19" i="3" s="1"/>
  <c r="C11" i="3"/>
  <c r="C19" i="3" s="1"/>
  <c r="B11" i="3"/>
  <c r="B19" i="3" s="1"/>
  <c r="M10" i="3"/>
  <c r="M15" i="3" s="1"/>
  <c r="L10" i="3"/>
  <c r="L15" i="3" s="1"/>
  <c r="K10" i="3"/>
  <c r="K16" i="3" s="1"/>
  <c r="J10" i="3"/>
  <c r="J15" i="3" s="1"/>
  <c r="L18" i="3" l="1"/>
  <c r="B104" i="5"/>
  <c r="D104" i="5" s="1"/>
  <c r="G100" i="5" s="1"/>
  <c r="G103" i="5" s="1"/>
  <c r="B102" i="5"/>
  <c r="B57" i="4"/>
  <c r="D55" i="3"/>
  <c r="C19" i="4"/>
  <c r="B36" i="3"/>
  <c r="D57" i="4"/>
  <c r="C36" i="3"/>
  <c r="C74" i="3"/>
  <c r="C35" i="4"/>
  <c r="E19" i="4"/>
  <c r="B76" i="3"/>
  <c r="F37" i="5"/>
  <c r="C37" i="3"/>
  <c r="C36" i="4"/>
  <c r="F36" i="4" s="1"/>
  <c r="E36" i="4"/>
  <c r="C76" i="4"/>
  <c r="C17" i="4"/>
  <c r="B55" i="4"/>
  <c r="B35" i="3"/>
  <c r="B74" i="3"/>
  <c r="B35" i="4"/>
  <c r="B36" i="4"/>
  <c r="F55" i="5"/>
  <c r="F38" i="5"/>
  <c r="B38" i="3"/>
  <c r="B37" i="4"/>
  <c r="F35" i="5"/>
  <c r="C74" i="4"/>
  <c r="B76" i="4"/>
  <c r="D38" i="3"/>
  <c r="C57" i="4"/>
  <c r="E36" i="3"/>
  <c r="C38" i="4"/>
  <c r="F38" i="4" s="1"/>
  <c r="D36" i="3"/>
  <c r="D38" i="4"/>
  <c r="F16" i="5"/>
  <c r="F20" i="5" s="1"/>
  <c r="B99" i="5"/>
  <c r="O17" i="5"/>
  <c r="F39" i="5"/>
  <c r="F58" i="5"/>
  <c r="O18" i="5"/>
  <c r="O15" i="5"/>
  <c r="F74" i="5"/>
  <c r="F77" i="5" s="1"/>
  <c r="I96" i="4"/>
  <c r="B103" i="4" s="1"/>
  <c r="I93" i="4"/>
  <c r="B100" i="4" s="1"/>
  <c r="B104" i="4" s="1"/>
  <c r="D104" i="4" s="1"/>
  <c r="G100" i="4" s="1"/>
  <c r="G103" i="4" s="1"/>
  <c r="M17" i="4"/>
  <c r="L16" i="4"/>
  <c r="L17" i="4"/>
  <c r="L18" i="4"/>
  <c r="K18" i="4"/>
  <c r="K16" i="4"/>
  <c r="O16" i="4" s="1"/>
  <c r="K17" i="4"/>
  <c r="J17" i="4"/>
  <c r="J18" i="4"/>
  <c r="F57" i="4"/>
  <c r="E16" i="4"/>
  <c r="D35" i="4"/>
  <c r="F35" i="4" s="1"/>
  <c r="C54" i="4"/>
  <c r="F54" i="4" s="1"/>
  <c r="E74" i="4"/>
  <c r="D17" i="4"/>
  <c r="B18" i="4"/>
  <c r="M18" i="4"/>
  <c r="E35" i="4"/>
  <c r="D54" i="4"/>
  <c r="E57" i="4"/>
  <c r="C73" i="4"/>
  <c r="D76" i="4"/>
  <c r="D16" i="4"/>
  <c r="D74" i="4"/>
  <c r="J15" i="4"/>
  <c r="E17" i="4"/>
  <c r="D37" i="4"/>
  <c r="F37" i="4" s="1"/>
  <c r="E54" i="4"/>
  <c r="C56" i="4"/>
  <c r="F56" i="4" s="1"/>
  <c r="D73" i="4"/>
  <c r="B75" i="4"/>
  <c r="F75" i="4" s="1"/>
  <c r="E76" i="4"/>
  <c r="B17" i="4"/>
  <c r="E55" i="4"/>
  <c r="B73" i="4"/>
  <c r="M15" i="4"/>
  <c r="D18" i="4"/>
  <c r="B19" i="4"/>
  <c r="F19" i="4" s="1"/>
  <c r="E73" i="4"/>
  <c r="C118" i="3"/>
  <c r="C119" i="3"/>
  <c r="C116" i="3"/>
  <c r="I94" i="3"/>
  <c r="B101" i="3" s="1"/>
  <c r="I95" i="3"/>
  <c r="B102" i="3" s="1"/>
  <c r="M16" i="3"/>
  <c r="L17" i="3"/>
  <c r="K17" i="3"/>
  <c r="J17" i="3"/>
  <c r="M18" i="3"/>
  <c r="M17" i="3"/>
  <c r="J18" i="3"/>
  <c r="L16" i="3"/>
  <c r="K18" i="3"/>
  <c r="F55" i="3"/>
  <c r="F19" i="3"/>
  <c r="F17" i="3"/>
  <c r="K15" i="3"/>
  <c r="O15" i="3" s="1"/>
  <c r="D17" i="3"/>
  <c r="D54" i="3"/>
  <c r="E57" i="3"/>
  <c r="B99" i="3"/>
  <c r="J16" i="3"/>
  <c r="E17" i="3"/>
  <c r="C18" i="3"/>
  <c r="D37" i="3"/>
  <c r="E54" i="3"/>
  <c r="C56" i="3"/>
  <c r="D73" i="3"/>
  <c r="B75" i="3"/>
  <c r="E76" i="3"/>
  <c r="E16" i="3"/>
  <c r="F16" i="3" s="1"/>
  <c r="C17" i="3"/>
  <c r="E38" i="3"/>
  <c r="F38" i="3" s="1"/>
  <c r="D57" i="3"/>
  <c r="E74" i="3"/>
  <c r="F74" i="3" s="1"/>
  <c r="C76" i="3"/>
  <c r="B18" i="3"/>
  <c r="E35" i="3"/>
  <c r="F35" i="3" s="1"/>
  <c r="C73" i="3"/>
  <c r="D76" i="3"/>
  <c r="D18" i="3"/>
  <c r="E73" i="3"/>
  <c r="E18" i="3"/>
  <c r="E56" i="3"/>
  <c r="D75" i="3"/>
  <c r="C119" i="2"/>
  <c r="C116" i="2"/>
  <c r="I96" i="2"/>
  <c r="B103" i="2" s="1"/>
  <c r="I93" i="2"/>
  <c r="B99" i="2" s="1"/>
  <c r="E73" i="2"/>
  <c r="D73" i="2"/>
  <c r="E68" i="2"/>
  <c r="E74" i="2" s="1"/>
  <c r="D68" i="2"/>
  <c r="D76" i="2" s="1"/>
  <c r="C68" i="2"/>
  <c r="C73" i="2" s="1"/>
  <c r="B68" i="2"/>
  <c r="B73" i="2" s="1"/>
  <c r="E56" i="2"/>
  <c r="D56" i="2"/>
  <c r="C56" i="2"/>
  <c r="E49" i="2"/>
  <c r="E57" i="2" s="1"/>
  <c r="D49" i="2"/>
  <c r="D54" i="2" s="1"/>
  <c r="C49" i="2"/>
  <c r="C54" i="2" s="1"/>
  <c r="B49" i="2"/>
  <c r="B55" i="2" s="1"/>
  <c r="E30" i="2"/>
  <c r="E35" i="2" s="1"/>
  <c r="D30" i="2"/>
  <c r="D35" i="2" s="1"/>
  <c r="C30" i="2"/>
  <c r="C37" i="2" s="1"/>
  <c r="B30" i="2"/>
  <c r="B36" i="2" s="1"/>
  <c r="B19" i="2"/>
  <c r="E11" i="2"/>
  <c r="E16" i="2" s="1"/>
  <c r="D11" i="2"/>
  <c r="D17" i="2" s="1"/>
  <c r="C11" i="2"/>
  <c r="C17" i="2" s="1"/>
  <c r="B11" i="2"/>
  <c r="B18" i="2" s="1"/>
  <c r="M10" i="2"/>
  <c r="M18" i="2" s="1"/>
  <c r="L10" i="2"/>
  <c r="L18" i="2" s="1"/>
  <c r="K10" i="2"/>
  <c r="K15" i="2" s="1"/>
  <c r="J10" i="2"/>
  <c r="J15" i="2" s="1"/>
  <c r="F73" i="2" l="1"/>
  <c r="F76" i="3"/>
  <c r="E18" i="2"/>
  <c r="C18" i="2"/>
  <c r="B75" i="2"/>
  <c r="F55" i="4"/>
  <c r="F58" i="4" s="1"/>
  <c r="C19" i="2"/>
  <c r="C75" i="2"/>
  <c r="F74" i="4"/>
  <c r="D18" i="2"/>
  <c r="F18" i="2" s="1"/>
  <c r="D19" i="2"/>
  <c r="E19" i="2"/>
  <c r="E76" i="2"/>
  <c r="F16" i="4"/>
  <c r="E17" i="2"/>
  <c r="F76" i="4"/>
  <c r="F73" i="3"/>
  <c r="E37" i="2"/>
  <c r="F54" i="3"/>
  <c r="F37" i="3"/>
  <c r="F19" i="2"/>
  <c r="E75" i="2"/>
  <c r="D37" i="2"/>
  <c r="O19" i="5"/>
  <c r="F57" i="3"/>
  <c r="D75" i="2"/>
  <c r="F36" i="3"/>
  <c r="E54" i="2"/>
  <c r="B99" i="4"/>
  <c r="O18" i="4"/>
  <c r="O17" i="4"/>
  <c r="F39" i="4"/>
  <c r="F73" i="4"/>
  <c r="O15" i="4"/>
  <c r="F17" i="4"/>
  <c r="F20" i="4" s="1"/>
  <c r="F18" i="4"/>
  <c r="B104" i="3"/>
  <c r="D104" i="3" s="1"/>
  <c r="G100" i="3" s="1"/>
  <c r="G103" i="3" s="1"/>
  <c r="O16" i="3"/>
  <c r="O17" i="3"/>
  <c r="O18" i="3"/>
  <c r="F39" i="3"/>
  <c r="F56" i="3"/>
  <c r="F58" i="3" s="1"/>
  <c r="F18" i="3"/>
  <c r="F20" i="3" s="1"/>
  <c r="F75" i="3"/>
  <c r="C117" i="2"/>
  <c r="C118" i="2"/>
  <c r="B100" i="2"/>
  <c r="I94" i="2"/>
  <c r="B101" i="2" s="1"/>
  <c r="I95" i="2"/>
  <c r="K18" i="2"/>
  <c r="K16" i="2"/>
  <c r="K17" i="2"/>
  <c r="J16" i="2"/>
  <c r="J17" i="2"/>
  <c r="J18" i="2"/>
  <c r="L16" i="2"/>
  <c r="C36" i="2"/>
  <c r="M16" i="2"/>
  <c r="D36" i="2"/>
  <c r="C55" i="2"/>
  <c r="F55" i="2" s="1"/>
  <c r="B74" i="2"/>
  <c r="M15" i="2"/>
  <c r="O15" i="2" s="1"/>
  <c r="B38" i="2"/>
  <c r="L15" i="2"/>
  <c r="B16" i="2"/>
  <c r="C16" i="2"/>
  <c r="L17" i="2"/>
  <c r="B35" i="2"/>
  <c r="E36" i="2"/>
  <c r="C38" i="2"/>
  <c r="D55" i="2"/>
  <c r="B57" i="2"/>
  <c r="C74" i="2"/>
  <c r="D16" i="2"/>
  <c r="B17" i="2"/>
  <c r="M17" i="2"/>
  <c r="C35" i="2"/>
  <c r="D38" i="2"/>
  <c r="B54" i="2"/>
  <c r="F54" i="2" s="1"/>
  <c r="E55" i="2"/>
  <c r="C57" i="2"/>
  <c r="D74" i="2"/>
  <c r="B76" i="2"/>
  <c r="B37" i="2"/>
  <c r="F37" i="2" s="1"/>
  <c r="E38" i="2"/>
  <c r="D57" i="2"/>
  <c r="C76" i="2"/>
  <c r="B56" i="2"/>
  <c r="F56" i="2" s="1"/>
  <c r="C117" i="1"/>
  <c r="C118" i="1"/>
  <c r="C119" i="1"/>
  <c r="C116" i="1"/>
  <c r="I94" i="1"/>
  <c r="B101" i="1" s="1"/>
  <c r="I95" i="1"/>
  <c r="B102" i="1" s="1"/>
  <c r="I96" i="1"/>
  <c r="B103" i="1" s="1"/>
  <c r="I93" i="1"/>
  <c r="B100" i="1" s="1"/>
  <c r="K10" i="1"/>
  <c r="K16" i="1" s="1"/>
  <c r="L10" i="1"/>
  <c r="L16" i="1" s="1"/>
  <c r="M10" i="1"/>
  <c r="M18" i="1" s="1"/>
  <c r="J10" i="1"/>
  <c r="J16" i="1" s="1"/>
  <c r="C68" i="1"/>
  <c r="C75" i="1" s="1"/>
  <c r="D68" i="1"/>
  <c r="D74" i="1" s="1"/>
  <c r="E68" i="1"/>
  <c r="E74" i="1" s="1"/>
  <c r="B68" i="1"/>
  <c r="B74" i="1" s="1"/>
  <c r="E49" i="1"/>
  <c r="E54" i="1" s="1"/>
  <c r="D49" i="1"/>
  <c r="D56" i="1" s="1"/>
  <c r="C49" i="1"/>
  <c r="C54" i="1" s="1"/>
  <c r="B49" i="1"/>
  <c r="B57" i="1" s="1"/>
  <c r="C30" i="1"/>
  <c r="C38" i="1" s="1"/>
  <c r="D30" i="1"/>
  <c r="D36" i="1" s="1"/>
  <c r="E30" i="1"/>
  <c r="E38" i="1" s="1"/>
  <c r="B30" i="1"/>
  <c r="B38" i="1" s="1"/>
  <c r="C11" i="1"/>
  <c r="C18" i="1" s="1"/>
  <c r="D11" i="1"/>
  <c r="D16" i="1" s="1"/>
  <c r="E11" i="1"/>
  <c r="E18" i="1" s="1"/>
  <c r="B11" i="1"/>
  <c r="B19" i="1" s="1"/>
  <c r="F17" i="2" l="1"/>
  <c r="F36" i="2"/>
  <c r="F75" i="2"/>
  <c r="F77" i="4"/>
  <c r="F77" i="3"/>
  <c r="F16" i="2"/>
  <c r="O19" i="4"/>
  <c r="O19" i="3"/>
  <c r="B102" i="2"/>
  <c r="B104" i="2" s="1"/>
  <c r="D104" i="2" s="1"/>
  <c r="G100" i="2" s="1"/>
  <c r="G103" i="2" s="1"/>
  <c r="O18" i="2"/>
  <c r="O16" i="2"/>
  <c r="O17" i="2"/>
  <c r="F57" i="2"/>
  <c r="F58" i="2"/>
  <c r="F38" i="2"/>
  <c r="F74" i="2"/>
  <c r="F35" i="2"/>
  <c r="F76" i="2"/>
  <c r="B104" i="1"/>
  <c r="D104" i="1" s="1"/>
  <c r="G100" i="1" s="1"/>
  <c r="G103" i="1" s="1"/>
  <c r="B35" i="1"/>
  <c r="E37" i="1"/>
  <c r="C55" i="1"/>
  <c r="B18" i="1"/>
  <c r="D55" i="1"/>
  <c r="D19" i="1"/>
  <c r="B37" i="1"/>
  <c r="K15" i="1"/>
  <c r="D17" i="1"/>
  <c r="B36" i="1"/>
  <c r="K18" i="1"/>
  <c r="E16" i="1"/>
  <c r="C35" i="1"/>
  <c r="B54" i="1"/>
  <c r="K17" i="1"/>
  <c r="D37" i="1"/>
  <c r="B56" i="1"/>
  <c r="B73" i="1"/>
  <c r="L17" i="1"/>
  <c r="E35" i="1"/>
  <c r="B55" i="1"/>
  <c r="M15" i="1"/>
  <c r="M17" i="1"/>
  <c r="B17" i="1"/>
  <c r="C37" i="1"/>
  <c r="D54" i="1"/>
  <c r="M16" i="1"/>
  <c r="O16" i="1" s="1"/>
  <c r="C16" i="1"/>
  <c r="D35" i="1"/>
  <c r="D57" i="1"/>
  <c r="B76" i="1"/>
  <c r="J15" i="1"/>
  <c r="L15" i="1"/>
  <c r="C19" i="1"/>
  <c r="D38" i="1"/>
  <c r="F38" i="1" s="1"/>
  <c r="D73" i="1"/>
  <c r="J18" i="1"/>
  <c r="L18" i="1"/>
  <c r="D76" i="1"/>
  <c r="J17" i="1"/>
  <c r="D18" i="1"/>
  <c r="E73" i="1"/>
  <c r="C17" i="1"/>
  <c r="E17" i="1"/>
  <c r="C57" i="1"/>
  <c r="E57" i="1"/>
  <c r="C73" i="1"/>
  <c r="C36" i="1"/>
  <c r="E36" i="1"/>
  <c r="C56" i="1"/>
  <c r="E56" i="1"/>
  <c r="C76" i="1"/>
  <c r="E76" i="1"/>
  <c r="C74" i="1"/>
  <c r="F74" i="1" s="1"/>
  <c r="E55" i="1"/>
  <c r="E75" i="1"/>
  <c r="E19" i="1"/>
  <c r="B75" i="1"/>
  <c r="D75" i="1"/>
  <c r="F35" i="1" l="1"/>
  <c r="F39" i="2"/>
  <c r="F20" i="2"/>
  <c r="F37" i="1"/>
  <c r="F16" i="1"/>
  <c r="F55" i="1"/>
  <c r="O19" i="2"/>
  <c r="F77" i="2"/>
  <c r="F18" i="1"/>
  <c r="F73" i="1"/>
  <c r="F17" i="1"/>
  <c r="O18" i="1"/>
  <c r="O17" i="1"/>
  <c r="F54" i="1"/>
  <c r="F76" i="1"/>
  <c r="O15" i="1"/>
  <c r="O19" i="1" s="1"/>
  <c r="F57" i="1"/>
  <c r="F56" i="1"/>
  <c r="F19" i="1"/>
  <c r="F20" i="1" s="1"/>
  <c r="F36" i="1"/>
  <c r="F39" i="1" s="1"/>
  <c r="F75" i="1"/>
  <c r="F58" i="1" l="1"/>
  <c r="F77" i="1"/>
  <c r="B99" i="1" l="1"/>
</calcChain>
</file>

<file path=xl/sharedStrings.xml><?xml version="1.0" encoding="utf-8"?>
<sst xmlns="http://schemas.openxmlformats.org/spreadsheetml/2006/main" count="850" uniqueCount="52">
  <si>
    <t>Column sum:</t>
  </si>
  <si>
    <t>Criteria</t>
  </si>
  <si>
    <t xml:space="preserve">                                        Criteria</t>
  </si>
  <si>
    <t>Score</t>
  </si>
  <si>
    <t>Step 4</t>
  </si>
  <si>
    <t>X</t>
  </si>
  <si>
    <t>=</t>
  </si>
  <si>
    <t>CI/RI =</t>
  </si>
  <si>
    <t>Step 1: Pairwise comparison matrix for the criteria:</t>
  </si>
  <si>
    <t>Row Averages</t>
  </si>
  <si>
    <t>Continue to find row averages for all criteria and forming a matrix (its column =row averages for criteria)</t>
  </si>
  <si>
    <t xml:space="preserve">Step 2: Computation of priority vector (weight of criteria) 
</t>
  </si>
  <si>
    <t xml:space="preserve">Normalized Matrix </t>
  </si>
  <si>
    <t xml:space="preserve"> Normalized Matrix for criteria </t>
  </si>
  <si>
    <t>Product</t>
  </si>
  <si>
    <t xml:space="preserve"> Preference vector</t>
  </si>
  <si>
    <t>Product/Preference vector</t>
  </si>
  <si>
    <t>sum</t>
  </si>
  <si>
    <t>n</t>
  </si>
  <si>
    <t>RI</t>
  </si>
  <si>
    <t xml:space="preserve">Referece </t>
  </si>
  <si>
    <t>Sum</t>
  </si>
  <si>
    <t>Sum:</t>
  </si>
  <si>
    <t>Prirority Vector</t>
  </si>
  <si>
    <t>Lambda Max</t>
  </si>
  <si>
    <t>n= number of criteria</t>
  </si>
  <si>
    <t xml:space="preserve">CI (Consistency Index) = </t>
  </si>
  <si>
    <t>Cost Criteria</t>
  </si>
  <si>
    <t>Cost</t>
  </si>
  <si>
    <t>AHP for supplier selection and supply chain logistics optimization.</t>
  </si>
  <si>
    <t>Quality Criteria</t>
  </si>
  <si>
    <t>Quality</t>
  </si>
  <si>
    <t>Service Speed Criteria</t>
  </si>
  <si>
    <t>Service Speed</t>
  </si>
  <si>
    <t>Reliability Criteria</t>
  </si>
  <si>
    <t>Reliability</t>
  </si>
  <si>
    <t>Step 3: Check for consistency and validity</t>
  </si>
  <si>
    <t>Divide by 4</t>
  </si>
  <si>
    <t>Supplier</t>
  </si>
  <si>
    <r>
      <t>S</t>
    </r>
    <r>
      <rPr>
        <vertAlign val="subscript"/>
        <sz val="10"/>
        <color rgb="FF333333"/>
        <rFont val="Calibti"/>
      </rPr>
      <t>1</t>
    </r>
  </si>
  <si>
    <r>
      <t>S</t>
    </r>
    <r>
      <rPr>
        <vertAlign val="subscript"/>
        <sz val="10"/>
        <color rgb="FF333333"/>
        <rFont val="Calibti"/>
      </rPr>
      <t>2</t>
    </r>
  </si>
  <si>
    <r>
      <t>S</t>
    </r>
    <r>
      <rPr>
        <vertAlign val="subscript"/>
        <sz val="10"/>
        <color rgb="FF333333"/>
        <rFont val="Calibti"/>
      </rPr>
      <t>3</t>
    </r>
  </si>
  <si>
    <r>
      <t>S</t>
    </r>
    <r>
      <rPr>
        <vertAlign val="subscript"/>
        <sz val="10"/>
        <color rgb="FF333333"/>
        <rFont val="Calibti"/>
      </rPr>
      <t>4</t>
    </r>
  </si>
  <si>
    <r>
      <t xml:space="preserve">Degree of consistency is </t>
    </r>
    <r>
      <rPr>
        <b/>
        <i/>
        <sz val="22"/>
        <color rgb="FFFF0000"/>
        <rFont val="Calibti"/>
      </rPr>
      <t xml:space="preserve">satisfactory if CI/RI &lt; 0.10  </t>
    </r>
  </si>
  <si>
    <t>Priority of the Suppliers</t>
  </si>
  <si>
    <t>Supplier 2</t>
  </si>
  <si>
    <t>Supplier 4</t>
  </si>
  <si>
    <t>Supplier 3</t>
  </si>
  <si>
    <t>Supplier 1</t>
  </si>
  <si>
    <t>Here CI/RI is 0.0689 and is less than 0.1, thus we can validate our analysis.</t>
  </si>
  <si>
    <t>Here CI/RI is 0.0700 and is less than 0.1, thus we can validate our analysis.</t>
  </si>
  <si>
    <t>Here CI/RI is 0.3118 and is more than 0.1, thus we cannot validate our analysis.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</si>
</sst>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#,##0.000"/>
    <numFmt numFmtId="166" formatCode="#,##0.0000"/>
    <numFmt numFmtId="167" formatCode="0.00000"/>
  </numFmts>
  <fonts count="14">
    <font>
      <sz val="11"/>
      <color theme="1"/>
      <name val="Calibri"/>
      <family val="2"/>
      <scheme val="minor"/>
    </font>
    <font>
      <b/>
      <sz val="12"/>
      <color indexed="63"/>
      <name val="Calibti"/>
    </font>
    <font>
      <b/>
      <sz val="12"/>
      <color theme="1"/>
      <name val="Calibti"/>
    </font>
    <font>
      <sz val="11"/>
      <color theme="1"/>
      <name val="Calibti"/>
    </font>
    <font>
      <b/>
      <sz val="10"/>
      <color indexed="63"/>
      <name val="Calibti"/>
    </font>
    <font>
      <sz val="10"/>
      <color indexed="63"/>
      <name val="Calibti"/>
    </font>
    <font>
      <vertAlign val="subscript"/>
      <sz val="10"/>
      <color rgb="FF333333"/>
      <name val="Calibti"/>
    </font>
    <font>
      <sz val="10"/>
      <color theme="1"/>
      <name val="Calibti"/>
    </font>
    <font>
      <i/>
      <sz val="10"/>
      <name val="Calibti"/>
    </font>
    <font>
      <b/>
      <sz val="10"/>
      <name val="Calibti"/>
    </font>
    <font>
      <b/>
      <i/>
      <sz val="10"/>
      <name val="Calibti"/>
    </font>
    <font>
      <sz val="22"/>
      <color rgb="FF000000"/>
      <name val="Calibti"/>
    </font>
    <font>
      <b/>
      <i/>
      <sz val="22"/>
      <color rgb="FFFF0000"/>
      <name val="Calibti"/>
    </font>
    <font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9"/>
      </patternFill>
    </fill>
    <fill>
      <patternFill patternType="solid">
        <fgColor theme="5" tint="0.59999389629810485"/>
        <bgColor indexed="9"/>
      </patternFill>
    </fill>
    <fill>
      <patternFill patternType="solid">
        <fgColor theme="9" tint="0.59999389629810485"/>
        <bgColor indexed="9"/>
      </patternFill>
    </fill>
    <fill>
      <patternFill patternType="solid">
        <fgColor theme="7" tint="0.59999389629810485"/>
        <bgColor indexed="9"/>
      </patternFill>
    </fill>
    <fill>
      <patternFill patternType="solid">
        <fgColor theme="5" tint="0.39997558519241921"/>
        <bgColor indexed="9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9"/>
      </patternFill>
    </fill>
    <fill>
      <patternFill patternType="solid">
        <fgColor rgb="FFFFFF00"/>
        <bgColor indexed="64"/>
      </patternFill>
    </fill>
  </fills>
  <borders count="65">
    <border>
      <left/>
      <right/>
      <top/>
      <bottom/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medium">
        <color indexed="9"/>
      </left>
      <right/>
      <top/>
      <bottom/>
      <diagonal/>
    </border>
    <border>
      <left/>
      <right/>
      <top style="medium">
        <color indexed="9"/>
      </top>
      <bottom style="medium">
        <color indexed="9"/>
      </bottom>
      <diagonal/>
    </border>
    <border>
      <left/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medium">
        <color indexed="9"/>
      </left>
      <right/>
      <top style="medium">
        <color indexed="9"/>
      </top>
      <bottom/>
      <diagonal/>
    </border>
    <border>
      <left style="medium">
        <color indexed="9"/>
      </left>
      <right/>
      <top/>
      <bottom style="medium">
        <color indexed="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9"/>
      </right>
      <top style="medium">
        <color indexed="64"/>
      </top>
      <bottom style="medium">
        <color indexed="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9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9"/>
      </bottom>
      <diagonal/>
    </border>
    <border>
      <left/>
      <right/>
      <top style="medium">
        <color indexed="64"/>
      </top>
      <bottom style="medium">
        <color indexed="9"/>
      </bottom>
      <diagonal/>
    </border>
    <border>
      <left/>
      <right style="medium">
        <color indexed="9"/>
      </right>
      <top style="medium">
        <color indexed="64"/>
      </top>
      <bottom style="medium">
        <color indexed="9"/>
      </bottom>
      <diagonal/>
    </border>
    <border>
      <left style="medium">
        <color indexed="64"/>
      </left>
      <right/>
      <top style="medium">
        <color indexed="9"/>
      </top>
      <bottom style="medium">
        <color indexed="9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/>
      <diagonal/>
    </border>
    <border>
      <left/>
      <right style="medium">
        <color indexed="9"/>
      </right>
      <top style="medium">
        <color indexed="64"/>
      </top>
      <bottom/>
      <diagonal/>
    </border>
    <border>
      <left style="medium">
        <color indexed="64"/>
      </left>
      <right style="medium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9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9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9"/>
      </top>
      <bottom/>
      <diagonal/>
    </border>
    <border>
      <left style="medium">
        <color indexed="64"/>
      </left>
      <right style="medium">
        <color indexed="9"/>
      </right>
      <top/>
      <bottom style="medium">
        <color indexed="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4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3" fontId="5" fillId="3" borderId="30" xfId="0" applyNumberFormat="1" applyFont="1" applyFill="1" applyBorder="1" applyAlignment="1" applyProtection="1">
      <alignment horizontal="center" vertical="center" wrapText="1"/>
      <protection locked="0"/>
    </xf>
    <xf numFmtId="165" fontId="5" fillId="3" borderId="46" xfId="0" applyNumberFormat="1" applyFont="1" applyFill="1" applyBorder="1" applyAlignment="1" applyProtection="1">
      <alignment horizontal="center" vertical="center" wrapText="1"/>
      <protection locked="0"/>
    </xf>
    <xf numFmtId="165" fontId="5" fillId="3" borderId="47" xfId="0" applyNumberFormat="1" applyFont="1" applyFill="1" applyBorder="1" applyAlignment="1" applyProtection="1">
      <alignment horizontal="center" vertical="center" wrapText="1"/>
      <protection locked="0"/>
    </xf>
    <xf numFmtId="3" fontId="5" fillId="3" borderId="7" xfId="0" applyNumberFormat="1" applyFont="1" applyFill="1" applyBorder="1" applyAlignment="1" applyProtection="1">
      <alignment horizontal="center" vertical="center" wrapText="1"/>
      <protection locked="0"/>
    </xf>
    <xf numFmtId="3" fontId="5" fillId="3" borderId="45" xfId="0" applyNumberFormat="1" applyFont="1" applyFill="1" applyBorder="1" applyAlignment="1" applyProtection="1">
      <alignment horizontal="center" vertical="center" wrapText="1"/>
      <protection locked="0"/>
    </xf>
    <xf numFmtId="3" fontId="5" fillId="3" borderId="46" xfId="0" applyNumberFormat="1" applyFont="1" applyFill="1" applyBorder="1" applyAlignment="1" applyProtection="1">
      <alignment horizontal="center" vertical="center" wrapText="1"/>
      <protection locked="0"/>
    </xf>
    <xf numFmtId="3" fontId="5" fillId="3" borderId="47" xfId="0" applyNumberFormat="1" applyFont="1" applyFill="1" applyBorder="1" applyAlignment="1" applyProtection="1">
      <alignment horizontal="center" vertical="center" wrapText="1"/>
      <protection locked="0"/>
    </xf>
    <xf numFmtId="165" fontId="5" fillId="3" borderId="39" xfId="0" applyNumberFormat="1" applyFont="1" applyFill="1" applyBorder="1" applyAlignment="1" applyProtection="1">
      <alignment horizontal="center" vertical="center" wrapText="1"/>
      <protection locked="0"/>
    </xf>
    <xf numFmtId="12" fontId="5" fillId="5" borderId="30" xfId="0" applyNumberFormat="1" applyFont="1" applyFill="1" applyBorder="1" applyAlignment="1" applyProtection="1">
      <alignment horizontal="center" vertical="center" wrapText="1"/>
      <protection locked="0"/>
    </xf>
    <xf numFmtId="12" fontId="5" fillId="5" borderId="31" xfId="0" applyNumberFormat="1" applyFont="1" applyFill="1" applyBorder="1" applyAlignment="1" applyProtection="1">
      <alignment horizontal="center" vertical="center" wrapText="1"/>
      <protection locked="0"/>
    </xf>
    <xf numFmtId="12" fontId="5" fillId="5" borderId="32" xfId="0" applyNumberFormat="1" applyFont="1" applyFill="1" applyBorder="1" applyAlignment="1" applyProtection="1">
      <alignment horizontal="center" vertical="center"/>
      <protection locked="0"/>
    </xf>
    <xf numFmtId="3" fontId="5" fillId="3" borderId="38" xfId="0" applyNumberFormat="1" applyFont="1" applyFill="1" applyBorder="1" applyAlignment="1" applyProtection="1">
      <alignment horizontal="center" vertical="center" wrapText="1"/>
      <protection locked="0"/>
    </xf>
    <xf numFmtId="12" fontId="5" fillId="8" borderId="30" xfId="0" applyNumberFormat="1" applyFont="1" applyFill="1" applyBorder="1" applyAlignment="1" applyProtection="1">
      <alignment horizontal="center" vertical="center" wrapText="1"/>
      <protection locked="0"/>
    </xf>
    <xf numFmtId="12" fontId="5" fillId="8" borderId="31" xfId="0" applyNumberFormat="1" applyFont="1" applyFill="1" applyBorder="1" applyAlignment="1" applyProtection="1">
      <alignment horizontal="center" vertical="center" wrapText="1"/>
      <protection locked="0"/>
    </xf>
    <xf numFmtId="12" fontId="5" fillId="8" borderId="32" xfId="0" applyNumberFormat="1" applyFont="1" applyFill="1" applyBorder="1" applyAlignment="1" applyProtection="1">
      <alignment horizontal="center" vertical="center" wrapText="1"/>
      <protection locked="0"/>
    </xf>
    <xf numFmtId="12" fontId="5" fillId="5" borderId="33" xfId="0" applyNumberFormat="1" applyFont="1" applyFill="1" applyBorder="1" applyAlignment="1" applyProtection="1">
      <alignment horizontal="center" vertical="center" wrapText="1"/>
      <protection locked="0"/>
    </xf>
    <xf numFmtId="12" fontId="5" fillId="5" borderId="27" xfId="0" applyNumberFormat="1" applyFont="1" applyFill="1" applyBorder="1" applyAlignment="1" applyProtection="1">
      <alignment horizontal="center" vertical="center" wrapText="1"/>
      <protection locked="0"/>
    </xf>
    <xf numFmtId="12" fontId="5" fillId="5" borderId="34" xfId="0" applyNumberFormat="1" applyFont="1" applyFill="1" applyBorder="1" applyAlignment="1" applyProtection="1">
      <alignment horizontal="center" vertical="center"/>
      <protection locked="0"/>
    </xf>
    <xf numFmtId="3" fontId="5" fillId="3" borderId="39" xfId="0" applyNumberFormat="1" applyFont="1" applyFill="1" applyBorder="1" applyAlignment="1" applyProtection="1">
      <alignment horizontal="center" vertical="center" wrapText="1"/>
      <protection locked="0"/>
    </xf>
    <xf numFmtId="12" fontId="5" fillId="8" borderId="33" xfId="0" applyNumberFormat="1" applyFont="1" applyFill="1" applyBorder="1" applyAlignment="1" applyProtection="1">
      <alignment horizontal="center" vertical="center" wrapText="1"/>
      <protection locked="0"/>
    </xf>
    <xf numFmtId="12" fontId="5" fillId="8" borderId="27" xfId="0" applyNumberFormat="1" applyFont="1" applyFill="1" applyBorder="1" applyAlignment="1" applyProtection="1">
      <alignment horizontal="center" vertical="center" wrapText="1"/>
      <protection locked="0"/>
    </xf>
    <xf numFmtId="12" fontId="5" fillId="8" borderId="34" xfId="0" applyNumberFormat="1" applyFont="1" applyFill="1" applyBorder="1" applyAlignment="1" applyProtection="1">
      <alignment horizontal="center" vertical="center" wrapText="1"/>
      <protection locked="0"/>
    </xf>
    <xf numFmtId="165" fontId="5" fillId="3" borderId="40" xfId="0" applyNumberFormat="1" applyFont="1" applyFill="1" applyBorder="1" applyAlignment="1" applyProtection="1">
      <alignment horizontal="center" vertical="center" wrapText="1"/>
      <protection locked="0"/>
    </xf>
    <xf numFmtId="12" fontId="7" fillId="9" borderId="35" xfId="0" applyNumberFormat="1" applyFont="1" applyFill="1" applyBorder="1" applyAlignment="1">
      <alignment horizontal="center" vertical="center"/>
    </xf>
    <xf numFmtId="12" fontId="7" fillId="9" borderId="36" xfId="0" applyNumberFormat="1" applyFont="1" applyFill="1" applyBorder="1" applyAlignment="1">
      <alignment horizontal="center" vertical="center"/>
    </xf>
    <xf numFmtId="12" fontId="7" fillId="9" borderId="37" xfId="0" applyNumberFormat="1" applyFont="1" applyFill="1" applyBorder="1" applyAlignment="1">
      <alignment horizontal="center" vertical="center"/>
    </xf>
    <xf numFmtId="3" fontId="5" fillId="3" borderId="40" xfId="0" applyNumberFormat="1" applyFont="1" applyFill="1" applyBorder="1" applyAlignment="1" applyProtection="1">
      <alignment horizontal="center" vertical="center" wrapText="1"/>
      <protection locked="0"/>
    </xf>
    <xf numFmtId="12" fontId="5" fillId="8" borderId="35" xfId="0" applyNumberFormat="1" applyFont="1" applyFill="1" applyBorder="1" applyAlignment="1" applyProtection="1">
      <alignment horizontal="center" vertical="center" wrapText="1"/>
      <protection locked="0"/>
    </xf>
    <xf numFmtId="12" fontId="5" fillId="8" borderId="36" xfId="0" applyNumberFormat="1" applyFont="1" applyFill="1" applyBorder="1" applyAlignment="1" applyProtection="1">
      <alignment horizontal="center" vertical="center" wrapText="1"/>
      <protection locked="0"/>
    </xf>
    <xf numFmtId="12" fontId="5" fillId="8" borderId="37" xfId="0" applyNumberFormat="1" applyFont="1" applyFill="1" applyBorder="1" applyAlignment="1" applyProtection="1">
      <alignment horizontal="center" vertical="center" wrapText="1"/>
      <protection locked="0"/>
    </xf>
    <xf numFmtId="3" fontId="5" fillId="0" borderId="22" xfId="0" applyNumberFormat="1" applyFont="1" applyBorder="1" applyAlignment="1" applyProtection="1">
      <alignment horizontal="center" vertical="center" wrapText="1"/>
      <protection locked="0"/>
    </xf>
    <xf numFmtId="166" fontId="5" fillId="0" borderId="26" xfId="0" applyNumberFormat="1" applyFont="1" applyBorder="1" applyAlignment="1" applyProtection="1">
      <alignment horizontal="center" vertical="center" wrapText="1"/>
      <protection locked="0"/>
    </xf>
    <xf numFmtId="3" fontId="5" fillId="0" borderId="41" xfId="0" applyNumberFormat="1" applyFont="1" applyBorder="1" applyAlignment="1" applyProtection="1">
      <alignment horizontal="center" vertical="center" wrapText="1"/>
      <protection locked="0"/>
    </xf>
    <xf numFmtId="166" fontId="5" fillId="0" borderId="42" xfId="0" applyNumberFormat="1" applyFont="1" applyBorder="1" applyAlignment="1">
      <alignment horizontal="center" vertical="center" wrapText="1"/>
    </xf>
    <xf numFmtId="3" fontId="5" fillId="0" borderId="54" xfId="0" applyNumberFormat="1" applyFont="1" applyBorder="1" applyAlignment="1" applyProtection="1">
      <alignment horizontal="center" vertical="center" wrapText="1"/>
      <protection locked="0"/>
    </xf>
    <xf numFmtId="0" fontId="3" fillId="0" borderId="10" xfId="0" applyFont="1" applyBorder="1" applyAlignment="1">
      <alignment horizontal="center" vertical="center"/>
    </xf>
    <xf numFmtId="3" fontId="5" fillId="4" borderId="0" xfId="0" applyNumberFormat="1" applyFont="1" applyFill="1" applyAlignment="1" applyProtection="1">
      <alignment horizontal="center" vertical="center" wrapText="1"/>
      <protection locked="0"/>
    </xf>
    <xf numFmtId="0" fontId="8" fillId="0" borderId="0" xfId="0" applyFont="1" applyAlignment="1">
      <alignment horizontal="center" vertical="center"/>
    </xf>
    <xf numFmtId="3" fontId="5" fillId="4" borderId="13" xfId="0" applyNumberFormat="1" applyFont="1" applyFill="1" applyBorder="1" applyAlignment="1" applyProtection="1">
      <alignment horizontal="center" vertical="center" wrapText="1"/>
      <protection locked="0"/>
    </xf>
    <xf numFmtId="3" fontId="5" fillId="4" borderId="9" xfId="0" applyNumberFormat="1" applyFont="1" applyFill="1" applyBorder="1" applyAlignment="1" applyProtection="1">
      <alignment horizontal="center" vertical="center" wrapText="1"/>
      <protection locked="0"/>
    </xf>
    <xf numFmtId="167" fontId="5" fillId="5" borderId="30" xfId="0" applyNumberFormat="1" applyFont="1" applyFill="1" applyBorder="1" applyAlignment="1" applyProtection="1">
      <alignment horizontal="center" vertical="center" wrapText="1"/>
      <protection locked="0"/>
    </xf>
    <xf numFmtId="167" fontId="5" fillId="5" borderId="31" xfId="0" applyNumberFormat="1" applyFont="1" applyFill="1" applyBorder="1" applyAlignment="1" applyProtection="1">
      <alignment horizontal="center" vertical="center" wrapText="1"/>
      <protection locked="0"/>
    </xf>
    <xf numFmtId="167" fontId="5" fillId="5" borderId="32" xfId="0" applyNumberFormat="1" applyFont="1" applyFill="1" applyBorder="1" applyAlignment="1" applyProtection="1">
      <alignment horizontal="center" vertical="center" wrapText="1"/>
      <protection locked="0"/>
    </xf>
    <xf numFmtId="166" fontId="5" fillId="5" borderId="27" xfId="0" applyNumberFormat="1" applyFont="1" applyFill="1" applyBorder="1" applyAlignment="1" applyProtection="1">
      <alignment horizontal="center" vertical="center" wrapText="1"/>
      <protection locked="0"/>
    </xf>
    <xf numFmtId="164" fontId="5" fillId="8" borderId="30" xfId="0" applyNumberFormat="1" applyFont="1" applyFill="1" applyBorder="1" applyAlignment="1" applyProtection="1">
      <alignment horizontal="center" vertical="center" wrapText="1"/>
      <protection locked="0"/>
    </xf>
    <xf numFmtId="164" fontId="5" fillId="8" borderId="31" xfId="0" applyNumberFormat="1" applyFont="1" applyFill="1" applyBorder="1" applyAlignment="1" applyProtection="1">
      <alignment horizontal="center" vertical="center" wrapText="1"/>
      <protection locked="0"/>
    </xf>
    <xf numFmtId="164" fontId="5" fillId="8" borderId="48" xfId="0" applyNumberFormat="1" applyFont="1" applyFill="1" applyBorder="1" applyAlignment="1" applyProtection="1">
      <alignment horizontal="center" vertical="center" wrapText="1"/>
      <protection locked="0"/>
    </xf>
    <xf numFmtId="167" fontId="5" fillId="5" borderId="55" xfId="0" applyNumberFormat="1" applyFont="1" applyFill="1" applyBorder="1" applyAlignment="1" applyProtection="1">
      <alignment horizontal="center" vertical="center" wrapText="1"/>
      <protection locked="0"/>
    </xf>
    <xf numFmtId="167" fontId="5" fillId="5" borderId="33" xfId="0" applyNumberFormat="1" applyFont="1" applyFill="1" applyBorder="1" applyAlignment="1" applyProtection="1">
      <alignment horizontal="center" vertical="center" wrapText="1"/>
      <protection locked="0"/>
    </xf>
    <xf numFmtId="167" fontId="5" fillId="5" borderId="27" xfId="0" applyNumberFormat="1" applyFont="1" applyFill="1" applyBorder="1" applyAlignment="1" applyProtection="1">
      <alignment horizontal="center" vertical="center" wrapText="1"/>
      <protection locked="0"/>
    </xf>
    <xf numFmtId="167" fontId="5" fillId="5" borderId="34" xfId="0" applyNumberFormat="1" applyFont="1" applyFill="1" applyBorder="1" applyAlignment="1" applyProtection="1">
      <alignment horizontal="center" vertical="center" wrapText="1"/>
      <protection locked="0"/>
    </xf>
    <xf numFmtId="164" fontId="5" fillId="8" borderId="33" xfId="0" applyNumberFormat="1" applyFont="1" applyFill="1" applyBorder="1" applyAlignment="1" applyProtection="1">
      <alignment horizontal="center" vertical="center" wrapText="1"/>
      <protection locked="0"/>
    </xf>
    <xf numFmtId="164" fontId="5" fillId="8" borderId="27" xfId="0" applyNumberFormat="1" applyFont="1" applyFill="1" applyBorder="1" applyAlignment="1" applyProtection="1">
      <alignment horizontal="center" vertical="center" wrapText="1"/>
      <protection locked="0"/>
    </xf>
    <xf numFmtId="164" fontId="5" fillId="8" borderId="49" xfId="0" applyNumberFormat="1" applyFont="1" applyFill="1" applyBorder="1" applyAlignment="1" applyProtection="1">
      <alignment horizontal="center" vertical="center" wrapText="1"/>
      <protection locked="0"/>
    </xf>
    <xf numFmtId="167" fontId="5" fillId="5" borderId="61" xfId="0" applyNumberFormat="1" applyFont="1" applyFill="1" applyBorder="1" applyAlignment="1" applyProtection="1">
      <alignment horizontal="center" vertical="center" wrapText="1"/>
      <protection locked="0"/>
    </xf>
    <xf numFmtId="167" fontId="5" fillId="5" borderId="35" xfId="0" applyNumberFormat="1" applyFont="1" applyFill="1" applyBorder="1" applyAlignment="1" applyProtection="1">
      <alignment horizontal="center" vertical="center" wrapText="1"/>
      <protection locked="0"/>
    </xf>
    <xf numFmtId="167" fontId="5" fillId="5" borderId="36" xfId="0" applyNumberFormat="1" applyFont="1" applyFill="1" applyBorder="1" applyAlignment="1" applyProtection="1">
      <alignment horizontal="center" vertical="center" wrapText="1"/>
      <protection locked="0"/>
    </xf>
    <xf numFmtId="167" fontId="5" fillId="5" borderId="37" xfId="0" applyNumberFormat="1" applyFont="1" applyFill="1" applyBorder="1" applyAlignment="1" applyProtection="1">
      <alignment horizontal="center" vertical="center" wrapText="1"/>
      <protection locked="0"/>
    </xf>
    <xf numFmtId="164" fontId="5" fillId="8" borderId="35" xfId="0" applyNumberFormat="1" applyFont="1" applyFill="1" applyBorder="1" applyAlignment="1" applyProtection="1">
      <alignment horizontal="center" vertical="center" wrapText="1"/>
      <protection locked="0"/>
    </xf>
    <xf numFmtId="164" fontId="5" fillId="8" borderId="36" xfId="0" applyNumberFormat="1" applyFont="1" applyFill="1" applyBorder="1" applyAlignment="1" applyProtection="1">
      <alignment horizontal="center" vertical="center" wrapText="1"/>
      <protection locked="0"/>
    </xf>
    <xf numFmtId="164" fontId="5" fillId="8" borderId="50" xfId="0" applyNumberFormat="1" applyFont="1" applyFill="1" applyBorder="1" applyAlignment="1" applyProtection="1">
      <alignment horizontal="center" vertical="center" wrapText="1"/>
      <protection locked="0"/>
    </xf>
    <xf numFmtId="3" fontId="5" fillId="0" borderId="19" xfId="0" applyNumberFormat="1" applyFont="1" applyBorder="1" applyAlignment="1" applyProtection="1">
      <alignment horizontal="center" vertical="center" wrapText="1"/>
      <protection locked="0"/>
    </xf>
    <xf numFmtId="166" fontId="5" fillId="0" borderId="20" xfId="0" applyNumberFormat="1" applyFont="1" applyBorder="1" applyAlignment="1">
      <alignment horizontal="center" vertical="center" wrapText="1"/>
    </xf>
    <xf numFmtId="164" fontId="3" fillId="0" borderId="20" xfId="0" applyNumberFormat="1" applyFont="1" applyBorder="1" applyAlignment="1">
      <alignment horizontal="center" vertical="center"/>
    </xf>
    <xf numFmtId="167" fontId="5" fillId="5" borderId="62" xfId="0" applyNumberFormat="1" applyFont="1" applyFill="1" applyBorder="1" applyAlignment="1" applyProtection="1">
      <alignment horizontal="center" vertical="center" wrapText="1"/>
      <protection locked="0"/>
    </xf>
    <xf numFmtId="166" fontId="5" fillId="0" borderId="0" xfId="0" applyNumberFormat="1" applyFont="1" applyAlignment="1" applyProtection="1">
      <alignment horizontal="center" vertical="center" wrapText="1"/>
      <protection locked="0"/>
    </xf>
    <xf numFmtId="164" fontId="3" fillId="0" borderId="10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166" fontId="5" fillId="0" borderId="20" xfId="0" applyNumberFormat="1" applyFont="1" applyBorder="1" applyAlignment="1" applyProtection="1">
      <alignment horizontal="center" vertical="center" wrapText="1"/>
      <protection locked="0"/>
    </xf>
    <xf numFmtId="0" fontId="3" fillId="0" borderId="21" xfId="0" applyFont="1" applyBorder="1" applyAlignment="1">
      <alignment horizontal="center" vertical="center"/>
    </xf>
    <xf numFmtId="167" fontId="5" fillId="0" borderId="0" xfId="0" applyNumberFormat="1" applyFont="1" applyAlignment="1" applyProtection="1">
      <alignment horizontal="center" vertical="center" wrapText="1"/>
      <protection locked="0"/>
    </xf>
    <xf numFmtId="3" fontId="5" fillId="3" borderId="58" xfId="0" applyNumberFormat="1" applyFont="1" applyFill="1" applyBorder="1" applyAlignment="1" applyProtection="1">
      <alignment horizontal="center" vertical="center" wrapText="1"/>
      <protection locked="0"/>
    </xf>
    <xf numFmtId="3" fontId="5" fillId="3" borderId="59" xfId="0" applyNumberFormat="1" applyFont="1" applyFill="1" applyBorder="1" applyAlignment="1" applyProtection="1">
      <alignment horizontal="center" vertical="center" wrapText="1"/>
      <protection locked="0"/>
    </xf>
    <xf numFmtId="3" fontId="5" fillId="3" borderId="60" xfId="0" applyNumberFormat="1" applyFont="1" applyFill="1" applyBorder="1" applyAlignment="1" applyProtection="1">
      <alignment horizontal="center" vertical="center" wrapText="1"/>
      <protection locked="0"/>
    </xf>
    <xf numFmtId="164" fontId="5" fillId="8" borderId="57" xfId="0" applyNumberFormat="1" applyFont="1" applyFill="1" applyBorder="1" applyAlignment="1" applyProtection="1">
      <alignment horizontal="center" vertical="center" wrapText="1"/>
      <protection locked="0"/>
    </xf>
    <xf numFmtId="164" fontId="5" fillId="8" borderId="56" xfId="0" applyNumberFormat="1" applyFont="1" applyFill="1" applyBorder="1" applyAlignment="1" applyProtection="1">
      <alignment horizontal="center" vertical="center" wrapText="1"/>
      <protection locked="0"/>
    </xf>
    <xf numFmtId="164" fontId="5" fillId="8" borderId="28" xfId="0" applyNumberFormat="1" applyFont="1" applyFill="1" applyBorder="1" applyAlignment="1" applyProtection="1">
      <alignment horizontal="center" vertical="center" wrapText="1"/>
      <protection locked="0"/>
    </xf>
    <xf numFmtId="166" fontId="5" fillId="0" borderId="43" xfId="0" applyNumberFormat="1" applyFont="1" applyBorder="1" applyAlignment="1">
      <alignment horizontal="center" vertical="center" wrapText="1"/>
    </xf>
    <xf numFmtId="3" fontId="5" fillId="0" borderId="10" xfId="0" applyNumberFormat="1" applyFont="1" applyBorder="1" applyAlignment="1" applyProtection="1">
      <alignment horizontal="center" vertical="center" wrapText="1"/>
      <protection locked="0"/>
    </xf>
    <xf numFmtId="3" fontId="5" fillId="0" borderId="0" xfId="0" applyNumberFormat="1" applyFont="1" applyAlignment="1" applyProtection="1">
      <alignment horizontal="center" vertical="center" wrapText="1"/>
      <protection locked="0"/>
    </xf>
    <xf numFmtId="12" fontId="5" fillId="0" borderId="0" xfId="0" applyNumberFormat="1" applyFont="1" applyAlignment="1" applyProtection="1">
      <alignment horizontal="center" vertical="center" wrapText="1"/>
      <protection locked="0"/>
    </xf>
    <xf numFmtId="165" fontId="5" fillId="0" borderId="0" xfId="0" applyNumberFormat="1" applyFont="1" applyAlignment="1" applyProtection="1">
      <alignment horizontal="center" vertical="center" wrapText="1"/>
      <protection locked="0"/>
    </xf>
    <xf numFmtId="166" fontId="7" fillId="0" borderId="0" xfId="0" applyNumberFormat="1" applyFont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3" fontId="5" fillId="4" borderId="5" xfId="0" applyNumberFormat="1" applyFont="1" applyFill="1" applyBorder="1" applyAlignment="1" applyProtection="1">
      <alignment vertical="center" wrapText="1"/>
      <protection locked="0"/>
    </xf>
    <xf numFmtId="0" fontId="8" fillId="2" borderId="0" xfId="0" applyFont="1" applyFill="1" applyAlignment="1">
      <alignment horizontal="center" vertical="center"/>
    </xf>
    <xf numFmtId="166" fontId="5" fillId="5" borderId="55" xfId="0" applyNumberFormat="1" applyFont="1" applyFill="1" applyBorder="1" applyAlignment="1" applyProtection="1">
      <alignment horizontal="center" vertical="center" wrapText="1"/>
      <protection locked="0"/>
    </xf>
    <xf numFmtId="164" fontId="5" fillId="5" borderId="55" xfId="0" applyNumberFormat="1" applyFont="1" applyFill="1" applyBorder="1" applyAlignment="1">
      <alignment horizontal="center" vertical="center" wrapText="1"/>
    </xf>
    <xf numFmtId="164" fontId="5" fillId="5" borderId="12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8" xfId="0" applyFont="1" applyBorder="1"/>
    <xf numFmtId="0" fontId="3" fillId="0" borderId="9" xfId="0" applyFont="1" applyBorder="1"/>
    <xf numFmtId="166" fontId="5" fillId="5" borderId="61" xfId="0" applyNumberFormat="1" applyFont="1" applyFill="1" applyBorder="1" applyAlignment="1" applyProtection="1">
      <alignment horizontal="center" vertical="center" wrapText="1"/>
      <protection locked="0"/>
    </xf>
    <xf numFmtId="164" fontId="5" fillId="5" borderId="61" xfId="0" applyNumberFormat="1" applyFont="1" applyFill="1" applyBorder="1" applyAlignment="1">
      <alignment horizontal="center" vertical="center" wrapText="1"/>
    </xf>
    <xf numFmtId="0" fontId="3" fillId="0" borderId="10" xfId="0" applyFont="1" applyBorder="1"/>
    <xf numFmtId="0" fontId="3" fillId="0" borderId="0" xfId="0" applyFont="1"/>
    <xf numFmtId="0" fontId="3" fillId="0" borderId="11" xfId="0" applyFont="1" applyBorder="1"/>
    <xf numFmtId="164" fontId="5" fillId="5" borderId="30" xfId="0" applyNumberFormat="1" applyFont="1" applyFill="1" applyBorder="1" applyAlignment="1" applyProtection="1">
      <alignment horizontal="center" vertical="center" wrapText="1"/>
      <protection locked="0"/>
    </xf>
    <xf numFmtId="1" fontId="5" fillId="5" borderId="31" xfId="0" applyNumberFormat="1" applyFont="1" applyFill="1" applyBorder="1" applyAlignment="1">
      <alignment horizontal="center" vertical="center" wrapText="1"/>
    </xf>
    <xf numFmtId="1" fontId="5" fillId="10" borderId="31" xfId="0" applyNumberFormat="1" applyFont="1" applyFill="1" applyBorder="1" applyAlignment="1">
      <alignment horizontal="center" vertical="center" wrapText="1"/>
    </xf>
    <xf numFmtId="1" fontId="5" fillId="5" borderId="32" xfId="0" applyNumberFormat="1" applyFont="1" applyFill="1" applyBorder="1" applyAlignment="1">
      <alignment horizontal="center" vertical="center" wrapText="1"/>
    </xf>
    <xf numFmtId="166" fontId="5" fillId="5" borderId="62" xfId="0" applyNumberFormat="1" applyFont="1" applyFill="1" applyBorder="1" applyAlignment="1" applyProtection="1">
      <alignment horizontal="center" vertical="center" wrapText="1"/>
      <protection locked="0"/>
    </xf>
    <xf numFmtId="164" fontId="5" fillId="5" borderId="62" xfId="0" applyNumberFormat="1" applyFont="1" applyFill="1" applyBorder="1" applyAlignment="1">
      <alignment horizontal="center" vertical="center" wrapText="1"/>
    </xf>
    <xf numFmtId="164" fontId="5" fillId="5" borderId="35" xfId="0" applyNumberFormat="1" applyFont="1" applyFill="1" applyBorder="1" applyAlignment="1" applyProtection="1">
      <alignment horizontal="center" vertical="center" wrapText="1"/>
      <protection locked="0"/>
    </xf>
    <xf numFmtId="2" fontId="5" fillId="5" borderId="36" xfId="0" applyNumberFormat="1" applyFont="1" applyFill="1" applyBorder="1" applyAlignment="1">
      <alignment horizontal="center" vertical="center" wrapText="1"/>
    </xf>
    <xf numFmtId="2" fontId="5" fillId="10" borderId="36" xfId="0" applyNumberFormat="1" applyFont="1" applyFill="1" applyBorder="1" applyAlignment="1">
      <alignment horizontal="center" vertical="center" wrapText="1"/>
    </xf>
    <xf numFmtId="2" fontId="5" fillId="5" borderId="37" xfId="0" applyNumberFormat="1" applyFont="1" applyFill="1" applyBorder="1" applyAlignment="1">
      <alignment horizontal="center" vertical="center" wrapText="1"/>
    </xf>
    <xf numFmtId="167" fontId="5" fillId="5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164" fontId="5" fillId="5" borderId="23" xfId="0" applyNumberFormat="1" applyFont="1" applyFill="1" applyBorder="1" applyAlignment="1">
      <alignment horizontal="center" vertical="center" wrapText="1"/>
    </xf>
    <xf numFmtId="167" fontId="5" fillId="5" borderId="24" xfId="0" applyNumberFormat="1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/>
    </xf>
    <xf numFmtId="164" fontId="5" fillId="5" borderId="23" xfId="0" applyNumberFormat="1" applyFont="1" applyFill="1" applyBorder="1" applyAlignment="1" applyProtection="1">
      <alignment horizontal="center" vertical="center" wrapText="1"/>
      <protection locked="0"/>
    </xf>
    <xf numFmtId="3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67" fontId="3" fillId="2" borderId="52" xfId="0" applyNumberFormat="1" applyFont="1" applyFill="1" applyBorder="1" applyAlignment="1">
      <alignment horizontal="center" vertical="center"/>
    </xf>
    <xf numFmtId="164" fontId="5" fillId="5" borderId="5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20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3" fontId="5" fillId="0" borderId="2" xfId="0" applyNumberFormat="1" applyFont="1" applyBorder="1" applyAlignment="1" applyProtection="1">
      <alignment horizontal="center" vertical="center" wrapText="1"/>
      <protection locked="0"/>
    </xf>
    <xf numFmtId="0" fontId="3" fillId="0" borderId="33" xfId="0" applyFont="1" applyBorder="1" applyAlignment="1">
      <alignment horizontal="center" vertical="center"/>
    </xf>
    <xf numFmtId="12" fontId="5" fillId="0" borderId="0" xfId="0" applyNumberFormat="1" applyFont="1" applyAlignment="1" applyProtection="1">
      <alignment vertical="center" wrapText="1"/>
      <protection locked="0"/>
    </xf>
    <xf numFmtId="3" fontId="5" fillId="3" borderId="33" xfId="0" applyNumberFormat="1" applyFont="1" applyFill="1" applyBorder="1" applyAlignment="1" applyProtection="1">
      <alignment horizontal="center" vertical="center" wrapText="1"/>
      <protection locked="0"/>
    </xf>
    <xf numFmtId="165" fontId="5" fillId="3" borderId="27" xfId="0" applyNumberFormat="1" applyFont="1" applyFill="1" applyBorder="1" applyAlignment="1" applyProtection="1">
      <alignment horizontal="center" vertical="center" wrapText="1"/>
      <protection locked="0"/>
    </xf>
    <xf numFmtId="165" fontId="5" fillId="3" borderId="49" xfId="0" applyNumberFormat="1" applyFont="1" applyFill="1" applyBorder="1" applyAlignment="1" applyProtection="1">
      <alignment horizontal="center" vertical="center" wrapText="1"/>
      <protection locked="0"/>
    </xf>
    <xf numFmtId="167" fontId="5" fillId="5" borderId="49" xfId="0" applyNumberFormat="1" applyFont="1" applyFill="1" applyBorder="1" applyAlignment="1" applyProtection="1">
      <alignment horizontal="center" vertical="center" wrapText="1"/>
      <protection locked="0"/>
    </xf>
    <xf numFmtId="164" fontId="5" fillId="9" borderId="30" xfId="0" applyNumberFormat="1" applyFont="1" applyFill="1" applyBorder="1" applyAlignment="1" applyProtection="1">
      <alignment horizontal="center" vertical="center" wrapText="1"/>
      <protection locked="0"/>
    </xf>
    <xf numFmtId="166" fontId="5" fillId="9" borderId="32" xfId="0" applyNumberFormat="1" applyFont="1" applyFill="1" applyBorder="1" applyAlignment="1" applyProtection="1">
      <alignment horizontal="center" vertical="center" wrapText="1"/>
      <protection locked="0"/>
    </xf>
    <xf numFmtId="164" fontId="5" fillId="9" borderId="33" xfId="0" applyNumberFormat="1" applyFont="1" applyFill="1" applyBorder="1" applyAlignment="1" applyProtection="1">
      <alignment horizontal="center" vertical="center" wrapText="1"/>
      <protection locked="0"/>
    </xf>
    <xf numFmtId="166" fontId="5" fillId="9" borderId="34" xfId="0" applyNumberFormat="1" applyFont="1" applyFill="1" applyBorder="1" applyAlignment="1" applyProtection="1">
      <alignment horizontal="center" vertical="center" wrapText="1"/>
      <protection locked="0"/>
    </xf>
    <xf numFmtId="164" fontId="5" fillId="9" borderId="35" xfId="0" applyNumberFormat="1" applyFont="1" applyFill="1" applyBorder="1" applyAlignment="1" applyProtection="1">
      <alignment horizontal="center" vertical="center" wrapText="1"/>
      <protection locked="0"/>
    </xf>
    <xf numFmtId="164" fontId="7" fillId="9" borderId="37" xfId="0" applyNumberFormat="1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164" fontId="5" fillId="11" borderId="27" xfId="0" applyNumberFormat="1" applyFont="1" applyFill="1" applyBorder="1" applyAlignment="1" applyProtection="1">
      <alignment horizontal="center" vertical="center" wrapText="1"/>
      <protection locked="0"/>
    </xf>
    <xf numFmtId="164" fontId="5" fillId="0" borderId="0" xfId="0" applyNumberFormat="1" applyFont="1" applyAlignment="1" applyProtection="1">
      <alignment horizontal="center" vertical="center" wrapText="1"/>
      <protection locked="0"/>
    </xf>
    <xf numFmtId="164" fontId="5" fillId="11" borderId="27" xfId="0" applyNumberFormat="1" applyFont="1" applyFill="1" applyBorder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164" fontId="3" fillId="0" borderId="11" xfId="0" applyNumberFormat="1" applyFont="1" applyBorder="1" applyAlignment="1">
      <alignment horizontal="center" vertical="center"/>
    </xf>
    <xf numFmtId="0" fontId="3" fillId="11" borderId="27" xfId="0" applyFont="1" applyFill="1" applyBorder="1" applyAlignment="1">
      <alignment horizontal="center" vertical="center"/>
    </xf>
    <xf numFmtId="0" fontId="13" fillId="0" borderId="63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3" fontId="5" fillId="4" borderId="18" xfId="0" applyNumberFormat="1" applyFont="1" applyFill="1" applyBorder="1" applyAlignment="1" applyProtection="1">
      <alignment horizontal="center" vertical="center" wrapText="1"/>
      <protection locked="0"/>
    </xf>
    <xf numFmtId="3" fontId="5" fillId="4" borderId="3" xfId="0" applyNumberFormat="1" applyFont="1" applyFill="1" applyBorder="1" applyAlignment="1" applyProtection="1">
      <alignment horizontal="center" vertical="center" wrapText="1"/>
      <protection locked="0"/>
    </xf>
    <xf numFmtId="3" fontId="5" fillId="4" borderId="4" xfId="0" applyNumberFormat="1" applyFont="1" applyFill="1" applyBorder="1" applyAlignment="1" applyProtection="1">
      <alignment horizontal="center" vertical="center" wrapText="1"/>
      <protection locked="0"/>
    </xf>
    <xf numFmtId="3" fontId="5" fillId="6" borderId="7" xfId="0" applyNumberFormat="1" applyFont="1" applyFill="1" applyBorder="1" applyAlignment="1" applyProtection="1">
      <alignment horizontal="center" vertical="center" wrapText="1"/>
      <protection locked="0"/>
    </xf>
    <xf numFmtId="3" fontId="5" fillId="6" borderId="8" xfId="0" applyNumberFormat="1" applyFont="1" applyFill="1" applyBorder="1" applyAlignment="1" applyProtection="1">
      <alignment horizontal="center" vertical="center" wrapText="1"/>
      <protection locked="0"/>
    </xf>
    <xf numFmtId="3" fontId="5" fillId="6" borderId="9" xfId="0" applyNumberFormat="1" applyFont="1" applyFill="1" applyBorder="1" applyAlignment="1" applyProtection="1">
      <alignment horizontal="center" vertical="center" wrapText="1"/>
      <protection locked="0"/>
    </xf>
    <xf numFmtId="3" fontId="4" fillId="7" borderId="29" xfId="0" applyNumberFormat="1" applyFont="1" applyFill="1" applyBorder="1" applyAlignment="1" applyProtection="1">
      <alignment horizontal="center" vertical="center"/>
      <protection locked="0"/>
    </xf>
    <xf numFmtId="3" fontId="4" fillId="7" borderId="52" xfId="0" applyNumberFormat="1" applyFont="1" applyFill="1" applyBorder="1" applyAlignment="1" applyProtection="1">
      <alignment horizontal="center" vertical="center"/>
      <protection locked="0"/>
    </xf>
    <xf numFmtId="3" fontId="4" fillId="4" borderId="10" xfId="0" applyNumberFormat="1" applyFont="1" applyFill="1" applyBorder="1" applyAlignment="1" applyProtection="1">
      <alignment horizontal="center" vertical="center" wrapText="1"/>
      <protection locked="0"/>
    </xf>
    <xf numFmtId="3" fontId="4" fillId="4" borderId="0" xfId="0" applyNumberFormat="1" applyFont="1" applyFill="1" applyAlignment="1" applyProtection="1">
      <alignment horizontal="center" vertical="center" wrapText="1"/>
      <protection locked="0"/>
    </xf>
    <xf numFmtId="3" fontId="5" fillId="0" borderId="0" xfId="0" applyNumberFormat="1" applyFont="1" applyAlignment="1" applyProtection="1">
      <alignment horizontal="center" vertical="center" wrapText="1"/>
      <protection locked="0"/>
    </xf>
    <xf numFmtId="3" fontId="5" fillId="3" borderId="44" xfId="0" applyNumberFormat="1" applyFont="1" applyFill="1" applyBorder="1" applyAlignment="1" applyProtection="1">
      <alignment horizontal="center" vertical="center" wrapText="1"/>
      <protection locked="0"/>
    </xf>
    <xf numFmtId="3" fontId="5" fillId="3" borderId="8" xfId="0" applyNumberFormat="1" applyFont="1" applyFill="1" applyBorder="1" applyAlignment="1" applyProtection="1">
      <alignment horizontal="center" vertical="center" wrapText="1"/>
      <protection locked="0"/>
    </xf>
    <xf numFmtId="3" fontId="5" fillId="3" borderId="25" xfId="0" applyNumberFormat="1" applyFont="1" applyFill="1" applyBorder="1" applyAlignment="1" applyProtection="1">
      <alignment horizontal="center" vertical="center" wrapText="1"/>
      <protection locked="0"/>
    </xf>
    <xf numFmtId="3" fontId="1" fillId="11" borderId="2" xfId="0" applyNumberFormat="1" applyFont="1" applyFill="1" applyBorder="1" applyAlignment="1" applyProtection="1">
      <alignment horizontal="center" vertical="center"/>
      <protection locked="0"/>
    </xf>
    <xf numFmtId="3" fontId="1" fillId="11" borderId="0" xfId="0" applyNumberFormat="1" applyFont="1" applyFill="1" applyAlignment="1" applyProtection="1">
      <alignment horizontal="center" vertical="center"/>
      <protection locked="0"/>
    </xf>
    <xf numFmtId="3" fontId="4" fillId="4" borderId="7" xfId="0" applyNumberFormat="1" applyFont="1" applyFill="1" applyBorder="1" applyAlignment="1" applyProtection="1">
      <alignment horizontal="center" vertical="center" wrapText="1"/>
      <protection locked="0"/>
    </xf>
    <xf numFmtId="3" fontId="4" fillId="4" borderId="8" xfId="0" applyNumberFormat="1" applyFont="1" applyFill="1" applyBorder="1" applyAlignment="1" applyProtection="1">
      <alignment horizontal="center" vertical="center" wrapText="1"/>
      <protection locked="0"/>
    </xf>
    <xf numFmtId="3" fontId="4" fillId="4" borderId="25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Alignment="1">
      <alignment horizontal="center"/>
    </xf>
    <xf numFmtId="3" fontId="5" fillId="3" borderId="27" xfId="0" applyNumberFormat="1" applyFont="1" applyFill="1" applyBorder="1" applyAlignment="1" applyProtection="1">
      <alignment horizontal="center" vertical="center" wrapText="1"/>
      <protection locked="0"/>
    </xf>
    <xf numFmtId="3" fontId="5" fillId="3" borderId="49" xfId="0" applyNumberFormat="1" applyFont="1" applyFill="1" applyBorder="1" applyAlignment="1" applyProtection="1">
      <alignment horizontal="center" vertical="center" wrapText="1"/>
      <protection locked="0"/>
    </xf>
    <xf numFmtId="3" fontId="5" fillId="4" borderId="5" xfId="0" applyNumberFormat="1" applyFont="1" applyFill="1" applyBorder="1" applyAlignment="1" applyProtection="1">
      <alignment horizontal="center" vertical="center" wrapText="1"/>
      <protection locked="0"/>
    </xf>
    <xf numFmtId="3" fontId="5" fillId="4" borderId="6" xfId="0" applyNumberFormat="1" applyFont="1" applyFill="1" applyBorder="1" applyAlignment="1" applyProtection="1">
      <alignment horizontal="center" vertical="center" wrapText="1"/>
      <protection locked="0"/>
    </xf>
    <xf numFmtId="3" fontId="5" fillId="3" borderId="5" xfId="0" applyNumberFormat="1" applyFont="1" applyFill="1" applyBorder="1" applyAlignment="1" applyProtection="1">
      <alignment horizontal="center" vertical="center" wrapText="1"/>
      <protection locked="0"/>
    </xf>
    <xf numFmtId="3" fontId="5" fillId="3" borderId="14" xfId="0" applyNumberFormat="1" applyFont="1" applyFill="1" applyBorder="1" applyAlignment="1" applyProtection="1">
      <alignment horizontal="center" vertical="center" wrapText="1"/>
      <protection locked="0"/>
    </xf>
    <xf numFmtId="3" fontId="5" fillId="3" borderId="53" xfId="0" applyNumberFormat="1" applyFont="1" applyFill="1" applyBorder="1" applyAlignment="1" applyProtection="1">
      <alignment horizontal="center" vertical="center" wrapText="1"/>
      <protection locked="0"/>
    </xf>
    <xf numFmtId="3" fontId="4" fillId="4" borderId="15" xfId="0" applyNumberFormat="1" applyFont="1" applyFill="1" applyBorder="1" applyAlignment="1" applyProtection="1">
      <alignment horizontal="center" vertical="center" wrapText="1"/>
      <protection locked="0"/>
    </xf>
    <xf numFmtId="3" fontId="4" fillId="4" borderId="16" xfId="0" applyNumberFormat="1" applyFont="1" applyFill="1" applyBorder="1" applyAlignment="1" applyProtection="1">
      <alignment horizontal="center" vertical="center" wrapText="1"/>
      <protection locked="0"/>
    </xf>
    <xf numFmtId="3" fontId="4" fillId="4" borderId="17" xfId="0" applyNumberFormat="1" applyFont="1" applyFill="1" applyBorder="1" applyAlignment="1" applyProtection="1">
      <alignment horizontal="center" vertical="center" wrapText="1"/>
      <protection locked="0"/>
    </xf>
    <xf numFmtId="0" fontId="10" fillId="2" borderId="0" xfId="0" applyFont="1" applyFill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6ECF6"/>
      <color rgb="FFFF99FF"/>
      <color rgb="FF6857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Supplier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'Raw data from Paper'!$C$115</c:f>
              <c:strCache>
                <c:ptCount val="1"/>
                <c:pt idx="0">
                  <c:v>Score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F4E-4247-9B34-313A8E161F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F4E-4247-9B34-313A8E161F8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F4E-4247-9B34-313A8E161F8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F4E-4247-9B34-313A8E161F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'Raw data from Paper'!$B$116:$B$119</c:f>
              <c:strCache>
                <c:ptCount val="4"/>
                <c:pt idx="0">
                  <c:v>Supplier 1</c:v>
                </c:pt>
                <c:pt idx="1">
                  <c:v>Supplier 2</c:v>
                </c:pt>
                <c:pt idx="2">
                  <c:v>Supplier 3</c:v>
                </c:pt>
                <c:pt idx="3">
                  <c:v>Supplier 4</c:v>
                </c:pt>
              </c:strCache>
            </c:strRef>
          </c:cat>
          <c:val>
            <c:numRef>
              <c:f>'Raw data from Paper'!$C$116:$C$119</c:f>
              <c:numCache>
                <c:formatCode>0.0000</c:formatCode>
                <c:ptCount val="4"/>
                <c:pt idx="0">
                  <c:v>0.16604992495249854</c:v>
                </c:pt>
                <c:pt idx="1">
                  <c:v>0.38474954640195053</c:v>
                </c:pt>
                <c:pt idx="2">
                  <c:v>0.21951995145471548</c:v>
                </c:pt>
                <c:pt idx="3">
                  <c:v>0.22968057719083584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40-4A66-8069-BC3C41B7648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Supplier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'Sensitivity Analysis - Cost'!$C$115</c:f>
              <c:strCache>
                <c:ptCount val="1"/>
                <c:pt idx="0">
                  <c:v>Score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D6D-486C-B76A-DAB718594BC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D6D-486C-B76A-DAB718594BC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D6D-486C-B76A-DAB718594BC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D6D-486C-B76A-DAB718594BC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'Sensitivity Analysis - Cost'!$B$116:$B$119</c:f>
              <c:strCache>
                <c:ptCount val="4"/>
                <c:pt idx="0">
                  <c:v>Supplier 1</c:v>
                </c:pt>
                <c:pt idx="1">
                  <c:v>Supplier 2</c:v>
                </c:pt>
                <c:pt idx="2">
                  <c:v>Supplier 3</c:v>
                </c:pt>
                <c:pt idx="3">
                  <c:v>Supplier 4</c:v>
                </c:pt>
              </c:strCache>
            </c:strRef>
          </c:cat>
          <c:val>
            <c:numRef>
              <c:f>'Sensitivity Analysis - Cost'!$C$116:$C$119</c:f>
              <c:numCache>
                <c:formatCode>0.0000</c:formatCode>
                <c:ptCount val="4"/>
                <c:pt idx="0">
                  <c:v>0.16463498260926446</c:v>
                </c:pt>
                <c:pt idx="1">
                  <c:v>0.39062719639370058</c:v>
                </c:pt>
                <c:pt idx="2">
                  <c:v>0.22041838847017303</c:v>
                </c:pt>
                <c:pt idx="3">
                  <c:v>0.22431943252686198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D6D-486C-B76A-DAB718594BC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Supplier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'Sensitivity Analysis - quality'!$C$115</c:f>
              <c:strCache>
                <c:ptCount val="1"/>
                <c:pt idx="0">
                  <c:v>Score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72B-4D9C-822E-60357C9F07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72B-4D9C-822E-60357C9F07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72B-4D9C-822E-60357C9F07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72B-4D9C-822E-60357C9F07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'Sensitivity Analysis - quality'!$B$116:$B$119</c:f>
              <c:strCache>
                <c:ptCount val="4"/>
                <c:pt idx="0">
                  <c:v>Supplier 1</c:v>
                </c:pt>
                <c:pt idx="1">
                  <c:v>Supplier 2</c:v>
                </c:pt>
                <c:pt idx="2">
                  <c:v>Supplier 3</c:v>
                </c:pt>
                <c:pt idx="3">
                  <c:v>Supplier 4</c:v>
                </c:pt>
              </c:strCache>
            </c:strRef>
          </c:cat>
          <c:val>
            <c:numRef>
              <c:f>'Sensitivity Analysis - quality'!$C$116:$C$119</c:f>
              <c:numCache>
                <c:formatCode>0.0000</c:formatCode>
                <c:ptCount val="4"/>
                <c:pt idx="0">
                  <c:v>0.16833928988460639</c:v>
                </c:pt>
                <c:pt idx="1">
                  <c:v>0.43608132285601903</c:v>
                </c:pt>
                <c:pt idx="2">
                  <c:v>0.17596154385836291</c:v>
                </c:pt>
                <c:pt idx="3">
                  <c:v>0.21961784340101154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72B-4D9C-822E-60357C9F079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Supplier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 - Service Speed'!$C$115</c:f>
              <c:strCache>
                <c:ptCount val="1"/>
                <c:pt idx="0">
                  <c:v>Score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E10-4278-B93D-63B2468D9C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E10-4278-B93D-63B2468D9C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E10-4278-B93D-63B2468D9C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E10-4278-B93D-63B2468D9C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 - Service Speed'!$B$116:$B$119</c:f>
              <c:strCache>
                <c:ptCount val="4"/>
                <c:pt idx="0">
                  <c:v>Supplier 1</c:v>
                </c:pt>
                <c:pt idx="1">
                  <c:v>Supplier 2</c:v>
                </c:pt>
                <c:pt idx="2">
                  <c:v>Supplier 3</c:v>
                </c:pt>
                <c:pt idx="3">
                  <c:v>Supplier 4</c:v>
                </c:pt>
              </c:strCache>
            </c:strRef>
          </c:cat>
          <c:val>
            <c:numRef>
              <c:f>'SA - Service Speed'!$C$116:$C$119</c:f>
              <c:numCache>
                <c:formatCode>0.0000</c:formatCode>
                <c:ptCount val="4"/>
                <c:pt idx="0">
                  <c:v>0.15986889126606957</c:v>
                </c:pt>
                <c:pt idx="1">
                  <c:v>0.39411673737832015</c:v>
                </c:pt>
                <c:pt idx="2">
                  <c:v>0.23476163632934025</c:v>
                </c:pt>
                <c:pt idx="3">
                  <c:v>0.21125273502627009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E10-4278-B93D-63B2468D9CE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Supplier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 - Reliability'!$C$115</c:f>
              <c:strCache>
                <c:ptCount val="1"/>
                <c:pt idx="0">
                  <c:v>Score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C92-409E-AEF6-B6B318DC2B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C92-409E-AEF6-B6B318DC2B9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C92-409E-AEF6-B6B318DC2B9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C92-409E-AEF6-B6B318DC2B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 - Reliability'!$B$116:$B$119</c:f>
              <c:strCache>
                <c:ptCount val="4"/>
                <c:pt idx="0">
                  <c:v>Supplier 1</c:v>
                </c:pt>
                <c:pt idx="1">
                  <c:v>Supplier 2</c:v>
                </c:pt>
                <c:pt idx="2">
                  <c:v>Supplier 3</c:v>
                </c:pt>
                <c:pt idx="3">
                  <c:v>Supplier 4</c:v>
                </c:pt>
              </c:strCache>
            </c:strRef>
          </c:cat>
          <c:val>
            <c:numRef>
              <c:f>'SA - Reliability'!$C$116:$C$119</c:f>
              <c:numCache>
                <c:formatCode>0.0000</c:formatCode>
                <c:ptCount val="4"/>
                <c:pt idx="0">
                  <c:v>0.16693012691594653</c:v>
                </c:pt>
                <c:pt idx="1">
                  <c:v>0.38018942440193532</c:v>
                </c:pt>
                <c:pt idx="2">
                  <c:v>0.21929067105613417</c:v>
                </c:pt>
                <c:pt idx="3">
                  <c:v>0.23358977762598401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C92-409E-AEF6-B6B318DC2B9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238125</xdr:colOff>
      <xdr:row>97</xdr:row>
      <xdr:rowOff>19050</xdr:rowOff>
    </xdr:from>
    <xdr:to>
      <xdr:col>9</xdr:col>
      <xdr:colOff>647701</xdr:colOff>
      <xdr:row>100</xdr:row>
      <xdr:rowOff>5587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25075" y="18316575"/>
          <a:ext cx="2524125" cy="54533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2439458</xdr:colOff>
      <xdr:row>121</xdr:row>
      <xdr:rowOff>152398</xdr:rowOff>
    </xdr:from>
    <xdr:to>
      <xdr:col>5</xdr:col>
      <xdr:colOff>1</xdr:colOff>
      <xdr:row>138</xdr:row>
      <xdr:rowOff>21165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1DCBAE-0E92-4EFF-B5D1-DC2615CCE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238125</xdr:colOff>
      <xdr:row>97</xdr:row>
      <xdr:rowOff>19050</xdr:rowOff>
    </xdr:from>
    <xdr:to>
      <xdr:col>9</xdr:col>
      <xdr:colOff>647701</xdr:colOff>
      <xdr:row>100</xdr:row>
      <xdr:rowOff>5587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D6E1CD-6DA5-4758-B3EC-1FD09B23F4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39600" y="19307175"/>
          <a:ext cx="2524126" cy="548512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2481791</xdr:colOff>
      <xdr:row>121</xdr:row>
      <xdr:rowOff>141815</xdr:rowOff>
    </xdr:from>
    <xdr:to>
      <xdr:col>5</xdr:col>
      <xdr:colOff>42334</xdr:colOff>
      <xdr:row>138</xdr:row>
      <xdr:rowOff>10582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93325F-5C9B-406C-A54B-02E09BA82B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238125</xdr:colOff>
      <xdr:row>97</xdr:row>
      <xdr:rowOff>19050</xdr:rowOff>
    </xdr:from>
    <xdr:to>
      <xdr:col>9</xdr:col>
      <xdr:colOff>647701</xdr:colOff>
      <xdr:row>100</xdr:row>
      <xdr:rowOff>5587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D52160-9012-4F4D-B3F2-5832575BA0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39600" y="19307175"/>
          <a:ext cx="2524126" cy="548512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2481791</xdr:colOff>
      <xdr:row>121</xdr:row>
      <xdr:rowOff>141815</xdr:rowOff>
    </xdr:from>
    <xdr:to>
      <xdr:col>5</xdr:col>
      <xdr:colOff>42334</xdr:colOff>
      <xdr:row>138</xdr:row>
      <xdr:rowOff>10582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73561C-5C0F-4458-A4FB-6D1BC32C9E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238125</xdr:colOff>
      <xdr:row>97</xdr:row>
      <xdr:rowOff>19050</xdr:rowOff>
    </xdr:from>
    <xdr:to>
      <xdr:col>9</xdr:col>
      <xdr:colOff>647701</xdr:colOff>
      <xdr:row>100</xdr:row>
      <xdr:rowOff>5587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CF9C34-FFE3-4790-9C16-EBA7D024E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39600" y="19307175"/>
          <a:ext cx="2524126" cy="548512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2481791</xdr:colOff>
      <xdr:row>121</xdr:row>
      <xdr:rowOff>141815</xdr:rowOff>
    </xdr:from>
    <xdr:to>
      <xdr:col>5</xdr:col>
      <xdr:colOff>42334</xdr:colOff>
      <xdr:row>138</xdr:row>
      <xdr:rowOff>10582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9CB829-E11A-4E99-A56E-A5C20F91A7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238125</xdr:colOff>
      <xdr:row>97</xdr:row>
      <xdr:rowOff>19050</xdr:rowOff>
    </xdr:from>
    <xdr:to>
      <xdr:col>9</xdr:col>
      <xdr:colOff>647701</xdr:colOff>
      <xdr:row>100</xdr:row>
      <xdr:rowOff>5587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9E5A2C-37A6-419C-BA1A-0D1087B66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39600" y="19307175"/>
          <a:ext cx="2524126" cy="548512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2481791</xdr:colOff>
      <xdr:row>121</xdr:row>
      <xdr:rowOff>141815</xdr:rowOff>
    </xdr:from>
    <xdr:to>
      <xdr:col>5</xdr:col>
      <xdr:colOff>42334</xdr:colOff>
      <xdr:row>138</xdr:row>
      <xdr:rowOff>10582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16E0C-B9A8-4A95-8F8A-0BC247C755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132"/>
  <sheetViews>
    <sheetView tabSelected="1" zoomScale="90" zoomScaleNormal="90" workbookViewId="0">
      <selection activeCell="B11" sqref="B11"/>
    </sheetView>
  </sheetViews>
  <sheetFormatPr defaultRowHeight="14.25"/>
  <cols>
    <col min="1" max="1" width="38" style="2" customWidth="1"/>
    <col min="2" max="2" width="22.85546875" style="2" customWidth="1"/>
    <col min="3" max="4" width="18.42578125" style="2" customWidth="1"/>
    <col min="5" max="5" width="20.5703125" style="2" customWidth="1"/>
    <col min="6" max="6" width="16" style="2" customWidth="1"/>
    <col min="7" max="7" width="23.7109375" style="2" customWidth="1"/>
    <col min="8" max="8" width="19" style="2" customWidth="1"/>
    <col min="9" max="9" width="31.7109375" style="2" customWidth="1"/>
    <col min="10" max="10" width="11" style="2" customWidth="1"/>
    <col min="11" max="11" width="10.28515625" style="2" bestFit="1" customWidth="1"/>
    <col min="12" max="12" width="16" style="2" customWidth="1"/>
    <col min="13" max="13" width="17.28515625" style="2" bestFit="1" customWidth="1"/>
    <col min="14" max="14" width="10.42578125" style="2" bestFit="1" customWidth="1"/>
    <col min="15" max="15" width="15.5703125" style="2" bestFit="1" customWidth="1"/>
    <col min="16" max="21" width="10.42578125" style="2" bestFit="1" customWidth="1"/>
    <col min="22" max="16384" width="9.140625" style="2"/>
  </cols>
  <sheetData>
    <row r="2" spans="1:16" s="1" customFormat="1" ht="15.75" customHeight="1">
      <c r="A2" s="165" t="s">
        <v>29</v>
      </c>
      <c r="B2" s="166"/>
      <c r="C2" s="166"/>
      <c r="D2" s="166"/>
      <c r="E2" s="166"/>
      <c r="F2" s="166"/>
      <c r="G2" s="166"/>
    </row>
    <row r="3" spans="1:16" ht="15" thickBot="1"/>
    <row r="4" spans="1:16" ht="26.25" customHeight="1" thickBot="1">
      <c r="A4" s="167" t="s">
        <v>8</v>
      </c>
      <c r="B4" s="168"/>
      <c r="C4" s="169"/>
      <c r="D4" s="3"/>
      <c r="E4" s="4"/>
      <c r="F4" s="4"/>
      <c r="G4" s="5"/>
      <c r="I4" s="157" t="s">
        <v>11</v>
      </c>
      <c r="J4" s="158"/>
      <c r="K4" s="158"/>
      <c r="L4" s="158"/>
      <c r="M4" s="158"/>
      <c r="N4" s="4"/>
      <c r="O4" s="4"/>
      <c r="P4" s="5"/>
    </row>
    <row r="5" spans="1:16" ht="24.75" customHeight="1" thickBot="1">
      <c r="A5" s="6"/>
      <c r="B5" s="162" t="s">
        <v>27</v>
      </c>
      <c r="C5" s="163"/>
      <c r="D5" s="163"/>
      <c r="E5" s="164"/>
      <c r="F5" s="5"/>
      <c r="G5" s="7"/>
      <c r="I5" s="8" t="s">
        <v>1</v>
      </c>
      <c r="J5" s="9" t="s">
        <v>28</v>
      </c>
      <c r="K5" s="9" t="s">
        <v>31</v>
      </c>
      <c r="L5" s="9" t="s">
        <v>33</v>
      </c>
      <c r="M5" s="10" t="s">
        <v>35</v>
      </c>
      <c r="P5" s="7"/>
    </row>
    <row r="6" spans="1:16" ht="16.5" thickBot="1">
      <c r="A6" s="11" t="s">
        <v>28</v>
      </c>
      <c r="B6" s="12" t="s">
        <v>39</v>
      </c>
      <c r="C6" s="13" t="s">
        <v>40</v>
      </c>
      <c r="D6" s="13" t="s">
        <v>41</v>
      </c>
      <c r="E6" s="14" t="s">
        <v>42</v>
      </c>
      <c r="F6" s="7"/>
      <c r="G6" s="7"/>
      <c r="I6" s="15" t="s">
        <v>28</v>
      </c>
      <c r="J6" s="16">
        <v>1</v>
      </c>
      <c r="K6" s="17">
        <v>0.33333333333333331</v>
      </c>
      <c r="L6" s="17">
        <v>0.5</v>
      </c>
      <c r="M6" s="18">
        <v>5</v>
      </c>
      <c r="P6" s="7"/>
    </row>
    <row r="7" spans="1:16" ht="15.75">
      <c r="A7" s="19" t="s">
        <v>39</v>
      </c>
      <c r="B7" s="20">
        <v>1</v>
      </c>
      <c r="C7" s="21">
        <v>3</v>
      </c>
      <c r="D7" s="21">
        <v>5</v>
      </c>
      <c r="E7" s="22">
        <v>0.33333333333333331</v>
      </c>
      <c r="F7" s="7"/>
      <c r="G7" s="7"/>
      <c r="I7" s="15" t="s">
        <v>31</v>
      </c>
      <c r="J7" s="23">
        <v>3</v>
      </c>
      <c r="K7" s="24">
        <v>1</v>
      </c>
      <c r="L7" s="24">
        <v>2</v>
      </c>
      <c r="M7" s="25">
        <v>4</v>
      </c>
      <c r="P7" s="7"/>
    </row>
    <row r="8" spans="1:16" ht="15.75">
      <c r="A8" s="26" t="s">
        <v>40</v>
      </c>
      <c r="B8" s="27">
        <v>0.33333333333333331</v>
      </c>
      <c r="C8" s="28">
        <v>1</v>
      </c>
      <c r="D8" s="28">
        <v>3</v>
      </c>
      <c r="E8" s="29">
        <v>0.2</v>
      </c>
      <c r="F8" s="7"/>
      <c r="G8" s="7"/>
      <c r="I8" s="15" t="s">
        <v>33</v>
      </c>
      <c r="J8" s="23">
        <v>2</v>
      </c>
      <c r="K8" s="24">
        <v>0.5</v>
      </c>
      <c r="L8" s="24">
        <v>1</v>
      </c>
      <c r="M8" s="25">
        <v>4</v>
      </c>
      <c r="P8" s="7"/>
    </row>
    <row r="9" spans="1:16" ht="16.5" thickBot="1">
      <c r="A9" s="26" t="s">
        <v>41</v>
      </c>
      <c r="B9" s="27">
        <v>0.2</v>
      </c>
      <c r="C9" s="28">
        <v>0.33333333333333331</v>
      </c>
      <c r="D9" s="28">
        <v>1</v>
      </c>
      <c r="E9" s="29">
        <v>0.14285714285714285</v>
      </c>
      <c r="F9" s="7"/>
      <c r="G9" s="7"/>
      <c r="I9" s="30" t="s">
        <v>35</v>
      </c>
      <c r="J9" s="31">
        <v>0.2</v>
      </c>
      <c r="K9" s="32">
        <v>0.25</v>
      </c>
      <c r="L9" s="32">
        <v>0.25</v>
      </c>
      <c r="M9" s="33">
        <v>1</v>
      </c>
      <c r="P9" s="7"/>
    </row>
    <row r="10" spans="1:16" ht="16.5" thickBot="1">
      <c r="A10" s="34" t="s">
        <v>42</v>
      </c>
      <c r="B10" s="35">
        <v>3</v>
      </c>
      <c r="C10" s="36">
        <v>5</v>
      </c>
      <c r="D10" s="36">
        <v>7</v>
      </c>
      <c r="E10" s="37">
        <v>1</v>
      </c>
      <c r="F10" s="7"/>
      <c r="G10" s="7"/>
      <c r="I10" s="38" t="s">
        <v>0</v>
      </c>
      <c r="J10" s="39">
        <f>SUM(J6:J9)</f>
        <v>6.2</v>
      </c>
      <c r="K10" s="39">
        <f t="shared" ref="K10:M10" si="0">SUM(K6:K9)</f>
        <v>2.083333333333333</v>
      </c>
      <c r="L10" s="39">
        <f t="shared" si="0"/>
        <v>3.75</v>
      </c>
      <c r="M10" s="39">
        <f t="shared" si="0"/>
        <v>14</v>
      </c>
      <c r="P10" s="7"/>
    </row>
    <row r="11" spans="1:16" ht="15" thickBot="1">
      <c r="A11" s="40" t="s">
        <v>0</v>
      </c>
      <c r="B11" s="41">
        <f>SUM(B7:B10)</f>
        <v>4.5333333333333332</v>
      </c>
      <c r="C11" s="41">
        <f t="shared" ref="C11:E11" si="1">SUM(C7:C10)</f>
        <v>9.3333333333333321</v>
      </c>
      <c r="D11" s="41">
        <f t="shared" si="1"/>
        <v>16</v>
      </c>
      <c r="E11" s="41">
        <f t="shared" si="1"/>
        <v>1.6761904761904762</v>
      </c>
      <c r="F11" s="7"/>
      <c r="G11" s="7"/>
      <c r="I11" s="42"/>
      <c r="P11" s="7"/>
    </row>
    <row r="12" spans="1:16" ht="15" thickBot="1">
      <c r="A12" s="43"/>
      <c r="F12" s="7"/>
      <c r="G12" s="7"/>
      <c r="I12" s="159" t="s">
        <v>13</v>
      </c>
      <c r="J12" s="160"/>
      <c r="K12" s="160"/>
      <c r="L12" s="160"/>
      <c r="M12" s="160"/>
      <c r="P12" s="7"/>
    </row>
    <row r="13" spans="1:16" ht="15" thickBot="1">
      <c r="A13" s="151" t="s">
        <v>12</v>
      </c>
      <c r="B13" s="152"/>
      <c r="C13" s="153"/>
      <c r="D13" s="44"/>
      <c r="F13" s="7"/>
      <c r="G13" s="7"/>
      <c r="I13" s="43"/>
      <c r="J13" s="45"/>
      <c r="O13" s="2" t="s">
        <v>23</v>
      </c>
      <c r="P13" s="7"/>
    </row>
    <row r="14" spans="1:16" ht="15.75" customHeight="1" thickBot="1">
      <c r="A14" s="43"/>
      <c r="F14" s="7"/>
      <c r="G14" s="7"/>
      <c r="I14" s="8" t="s">
        <v>1</v>
      </c>
      <c r="J14" s="9" t="s">
        <v>28</v>
      </c>
      <c r="K14" s="9" t="s">
        <v>31</v>
      </c>
      <c r="L14" s="9" t="s">
        <v>33</v>
      </c>
      <c r="M14" s="10" t="s">
        <v>35</v>
      </c>
      <c r="O14" s="46" t="s">
        <v>9</v>
      </c>
      <c r="P14" s="7"/>
    </row>
    <row r="15" spans="1:16" ht="16.5" thickBot="1">
      <c r="A15" s="11" t="s">
        <v>28</v>
      </c>
      <c r="B15" s="12" t="s">
        <v>39</v>
      </c>
      <c r="C15" s="13" t="s">
        <v>40</v>
      </c>
      <c r="D15" s="13" t="s">
        <v>41</v>
      </c>
      <c r="E15" s="14" t="s">
        <v>42</v>
      </c>
      <c r="F15" s="47" t="s">
        <v>9</v>
      </c>
      <c r="G15" s="7"/>
      <c r="I15" s="15" t="s">
        <v>28</v>
      </c>
      <c r="J15" s="48">
        <f>J6/$J$10</f>
        <v>0.16129032258064516</v>
      </c>
      <c r="K15" s="49">
        <f>K6/$K$10</f>
        <v>0.16</v>
      </c>
      <c r="L15" s="49">
        <f>L6/$L$10</f>
        <v>0.13333333333333333</v>
      </c>
      <c r="M15" s="50">
        <f>M6/$M$10</f>
        <v>0.35714285714285715</v>
      </c>
      <c r="O15" s="51">
        <f>AVERAGE(J15:M15)</f>
        <v>0.20294162826420892</v>
      </c>
      <c r="P15" s="7"/>
    </row>
    <row r="16" spans="1:16" ht="15.75" customHeight="1">
      <c r="A16" s="19" t="s">
        <v>39</v>
      </c>
      <c r="B16" s="52">
        <f>B7/$B$11</f>
        <v>0.22058823529411764</v>
      </c>
      <c r="C16" s="53">
        <f>C7/$C$11</f>
        <v>0.32142857142857145</v>
      </c>
      <c r="D16" s="53">
        <f>D7/$D$11</f>
        <v>0.3125</v>
      </c>
      <c r="E16" s="54">
        <f>E7/$E$11</f>
        <v>0.19886363636363635</v>
      </c>
      <c r="F16" s="55">
        <f>AVERAGE(B16:E16)</f>
        <v>0.2633451107715814</v>
      </c>
      <c r="G16" s="7"/>
      <c r="I16" s="15" t="s">
        <v>31</v>
      </c>
      <c r="J16" s="56">
        <f t="shared" ref="J16:J18" si="2">J7/$J$10</f>
        <v>0.48387096774193544</v>
      </c>
      <c r="K16" s="57">
        <f t="shared" ref="K16:K18" si="3">K7/$K$10</f>
        <v>0.48000000000000009</v>
      </c>
      <c r="L16" s="57">
        <f t="shared" ref="L16:L18" si="4">L7/$L$10</f>
        <v>0.53333333333333333</v>
      </c>
      <c r="M16" s="58">
        <f t="shared" ref="M16:M18" si="5">M7/$M$10</f>
        <v>0.2857142857142857</v>
      </c>
      <c r="O16" s="51">
        <f t="shared" ref="O16:O18" si="6">AVERAGE(J16:M16)</f>
        <v>0.44572964669738857</v>
      </c>
      <c r="P16" s="7"/>
    </row>
    <row r="17" spans="1:16" ht="15.75">
      <c r="A17" s="26" t="s">
        <v>40</v>
      </c>
      <c r="B17" s="59">
        <f>B8/$B$11</f>
        <v>7.3529411764705885E-2</v>
      </c>
      <c r="C17" s="60">
        <f t="shared" ref="C17:C19" si="7">C8/$C$11</f>
        <v>0.10714285714285715</v>
      </c>
      <c r="D17" s="60">
        <f t="shared" ref="D17:D19" si="8">D8/$D$11</f>
        <v>0.1875</v>
      </c>
      <c r="E17" s="61">
        <f t="shared" ref="E17:E19" si="9">E8/$E$11</f>
        <v>0.11931818181818182</v>
      </c>
      <c r="F17" s="62">
        <f t="shared" ref="F17:F19" si="10">AVERAGE(B17:E17)</f>
        <v>0.12187261268143622</v>
      </c>
      <c r="G17" s="7"/>
      <c r="I17" s="15" t="s">
        <v>33</v>
      </c>
      <c r="J17" s="56">
        <f t="shared" si="2"/>
        <v>0.32258064516129031</v>
      </c>
      <c r="K17" s="57">
        <f t="shared" si="3"/>
        <v>0.24000000000000005</v>
      </c>
      <c r="L17" s="57">
        <f t="shared" si="4"/>
        <v>0.26666666666666666</v>
      </c>
      <c r="M17" s="58">
        <f t="shared" si="5"/>
        <v>0.2857142857142857</v>
      </c>
      <c r="O17" s="51">
        <f t="shared" si="6"/>
        <v>0.27874039938556072</v>
      </c>
      <c r="P17" s="7"/>
    </row>
    <row r="18" spans="1:16" ht="16.5" thickBot="1">
      <c r="A18" s="26" t="s">
        <v>41</v>
      </c>
      <c r="B18" s="59">
        <f t="shared" ref="B18:B19" si="11">B9/$B$11</f>
        <v>4.4117647058823532E-2</v>
      </c>
      <c r="C18" s="60">
        <f t="shared" si="7"/>
        <v>3.5714285714285719E-2</v>
      </c>
      <c r="D18" s="60">
        <f t="shared" si="8"/>
        <v>6.25E-2</v>
      </c>
      <c r="E18" s="61">
        <f t="shared" si="9"/>
        <v>8.5227272727272721E-2</v>
      </c>
      <c r="F18" s="62">
        <f t="shared" si="10"/>
        <v>5.6889801375095486E-2</v>
      </c>
      <c r="G18" s="7"/>
      <c r="I18" s="30" t="s">
        <v>35</v>
      </c>
      <c r="J18" s="63">
        <f t="shared" si="2"/>
        <v>3.2258064516129031E-2</v>
      </c>
      <c r="K18" s="64">
        <f t="shared" si="3"/>
        <v>0.12000000000000002</v>
      </c>
      <c r="L18" s="64">
        <f t="shared" si="4"/>
        <v>6.6666666666666666E-2</v>
      </c>
      <c r="M18" s="65">
        <f t="shared" si="5"/>
        <v>7.1428571428571425E-2</v>
      </c>
      <c r="O18" s="51">
        <f t="shared" si="6"/>
        <v>7.258832565284179E-2</v>
      </c>
      <c r="P18" s="7"/>
    </row>
    <row r="19" spans="1:16" ht="16.5" thickBot="1">
      <c r="A19" s="34" t="s">
        <v>42</v>
      </c>
      <c r="B19" s="66">
        <f t="shared" si="11"/>
        <v>0.66176470588235292</v>
      </c>
      <c r="C19" s="67">
        <f t="shared" si="7"/>
        <v>0.53571428571428581</v>
      </c>
      <c r="D19" s="67">
        <f t="shared" si="8"/>
        <v>0.4375</v>
      </c>
      <c r="E19" s="68">
        <f t="shared" si="9"/>
        <v>0.59659090909090906</v>
      </c>
      <c r="F19" s="62">
        <f t="shared" si="10"/>
        <v>0.557892475171887</v>
      </c>
      <c r="G19" s="7"/>
      <c r="I19" s="43"/>
      <c r="N19" s="2" t="s">
        <v>21</v>
      </c>
      <c r="O19" s="51">
        <f>SUM(O15:O18)</f>
        <v>1</v>
      </c>
      <c r="P19" s="7"/>
    </row>
    <row r="20" spans="1:16" ht="15" thickBot="1">
      <c r="A20" s="69"/>
      <c r="B20" s="70"/>
      <c r="C20" s="70"/>
      <c r="D20" s="70"/>
      <c r="E20" s="71" t="s">
        <v>22</v>
      </c>
      <c r="F20" s="72">
        <f>SUM(F16:F19)</f>
        <v>1</v>
      </c>
      <c r="G20" s="7"/>
      <c r="I20" s="43"/>
      <c r="O20" s="73"/>
      <c r="P20" s="7"/>
    </row>
    <row r="21" spans="1:16" ht="15" thickBot="1">
      <c r="A21" s="74"/>
      <c r="B21" s="75"/>
      <c r="C21" s="75"/>
      <c r="D21" s="75"/>
      <c r="G21" s="7"/>
      <c r="I21" s="76"/>
      <c r="J21" s="77"/>
      <c r="K21" s="77"/>
      <c r="L21" s="77"/>
      <c r="M21" s="77"/>
      <c r="N21" s="77"/>
      <c r="O21" s="78"/>
      <c r="P21" s="79"/>
    </row>
    <row r="22" spans="1:16">
      <c r="A22" s="74"/>
      <c r="B22" s="75"/>
      <c r="C22" s="75"/>
      <c r="D22" s="75"/>
      <c r="E22" s="75"/>
      <c r="F22" s="80"/>
      <c r="G22" s="7"/>
      <c r="O22" s="73"/>
    </row>
    <row r="23" spans="1:16" ht="15" thickBot="1">
      <c r="A23" s="74"/>
      <c r="B23" s="75"/>
      <c r="C23" s="75"/>
      <c r="D23" s="75"/>
      <c r="E23" s="75"/>
      <c r="F23" s="80"/>
      <c r="G23" s="7"/>
      <c r="O23" s="73"/>
    </row>
    <row r="24" spans="1:16" ht="15" thickBot="1">
      <c r="A24" s="6"/>
      <c r="B24" s="162" t="s">
        <v>30</v>
      </c>
      <c r="C24" s="163"/>
      <c r="D24" s="163"/>
      <c r="E24" s="164"/>
      <c r="F24" s="5"/>
      <c r="G24" s="7"/>
    </row>
    <row r="25" spans="1:16" ht="16.5" thickBot="1">
      <c r="A25" s="11" t="s">
        <v>31</v>
      </c>
      <c r="B25" s="12" t="s">
        <v>39</v>
      </c>
      <c r="C25" s="13" t="s">
        <v>40</v>
      </c>
      <c r="D25" s="13" t="s">
        <v>41</v>
      </c>
      <c r="E25" s="14" t="s">
        <v>42</v>
      </c>
      <c r="F25" s="7"/>
      <c r="G25" s="7"/>
    </row>
    <row r="26" spans="1:16" ht="15.75" customHeight="1">
      <c r="A26" s="19" t="s">
        <v>39</v>
      </c>
      <c r="B26" s="20">
        <v>1</v>
      </c>
      <c r="C26" s="21">
        <v>0.2</v>
      </c>
      <c r="D26" s="21">
        <v>3</v>
      </c>
      <c r="E26" s="22">
        <v>1</v>
      </c>
      <c r="F26" s="7"/>
      <c r="G26" s="7"/>
    </row>
    <row r="27" spans="1:16" ht="15.75">
      <c r="A27" s="26" t="s">
        <v>40</v>
      </c>
      <c r="B27" s="27">
        <v>5</v>
      </c>
      <c r="C27" s="28">
        <v>1</v>
      </c>
      <c r="D27" s="28">
        <v>5</v>
      </c>
      <c r="E27" s="29">
        <v>3</v>
      </c>
      <c r="F27" s="7"/>
      <c r="G27" s="7"/>
    </row>
    <row r="28" spans="1:16" ht="15.75">
      <c r="A28" s="26" t="s">
        <v>41</v>
      </c>
      <c r="B28" s="27">
        <v>0.33333333333333331</v>
      </c>
      <c r="C28" s="28">
        <v>0.2</v>
      </c>
      <c r="D28" s="28">
        <v>1</v>
      </c>
      <c r="E28" s="29">
        <v>0.33333333333333331</v>
      </c>
      <c r="F28" s="7"/>
      <c r="G28" s="7"/>
    </row>
    <row r="29" spans="1:16" ht="16.5" thickBot="1">
      <c r="A29" s="34" t="s">
        <v>42</v>
      </c>
      <c r="B29" s="35">
        <v>1</v>
      </c>
      <c r="C29" s="36">
        <v>0.33333333333333331</v>
      </c>
      <c r="D29" s="36">
        <v>3</v>
      </c>
      <c r="E29" s="37">
        <v>1</v>
      </c>
      <c r="F29" s="7"/>
      <c r="G29" s="7"/>
    </row>
    <row r="30" spans="1:16" ht="15" thickBot="1">
      <c r="A30" s="40" t="s">
        <v>0</v>
      </c>
      <c r="B30" s="41">
        <f>SUM(B26:B29)</f>
        <v>7.333333333333333</v>
      </c>
      <c r="C30" s="41">
        <f t="shared" ref="C30:E30" si="12">SUM(C26:C29)</f>
        <v>1.7333333333333332</v>
      </c>
      <c r="D30" s="41">
        <f t="shared" si="12"/>
        <v>12</v>
      </c>
      <c r="E30" s="41">
        <f t="shared" si="12"/>
        <v>5.333333333333333</v>
      </c>
      <c r="F30" s="7"/>
      <c r="G30" s="7"/>
    </row>
    <row r="31" spans="1:16" ht="15" thickBot="1">
      <c r="A31" s="43"/>
      <c r="F31" s="7"/>
      <c r="G31" s="7"/>
    </row>
    <row r="32" spans="1:16" ht="15" thickBot="1">
      <c r="A32" s="151" t="s">
        <v>12</v>
      </c>
      <c r="B32" s="152"/>
      <c r="C32" s="153"/>
      <c r="D32" s="44"/>
      <c r="F32" s="7"/>
      <c r="G32" s="7"/>
    </row>
    <row r="33" spans="1:7" ht="15" thickBot="1">
      <c r="A33" s="43"/>
      <c r="F33" s="7"/>
      <c r="G33" s="7"/>
    </row>
    <row r="34" spans="1:7" ht="16.5" thickBot="1">
      <c r="A34" s="11" t="s">
        <v>31</v>
      </c>
      <c r="B34" s="81" t="s">
        <v>39</v>
      </c>
      <c r="C34" s="82" t="s">
        <v>40</v>
      </c>
      <c r="D34" s="82" t="s">
        <v>41</v>
      </c>
      <c r="E34" s="83" t="s">
        <v>42</v>
      </c>
      <c r="F34" s="47" t="s">
        <v>9</v>
      </c>
      <c r="G34" s="7"/>
    </row>
    <row r="35" spans="1:7" ht="15.75">
      <c r="A35" s="19" t="s">
        <v>39</v>
      </c>
      <c r="B35" s="84">
        <f>B26/$B$30</f>
        <v>0.13636363636363638</v>
      </c>
      <c r="C35" s="85">
        <f>C26/$C$30</f>
        <v>0.1153846153846154</v>
      </c>
      <c r="D35" s="85">
        <f>D26/$D$30</f>
        <v>0.25</v>
      </c>
      <c r="E35" s="86">
        <f>E26/$E$30</f>
        <v>0.1875</v>
      </c>
      <c r="F35" s="55">
        <f>AVERAGE(B35:E35)</f>
        <v>0.17231206293706294</v>
      </c>
      <c r="G35" s="7"/>
    </row>
    <row r="36" spans="1:7" ht="15.75">
      <c r="A36" s="26" t="s">
        <v>40</v>
      </c>
      <c r="B36" s="59">
        <f t="shared" ref="B36:B38" si="13">B27/$B$30</f>
        <v>0.68181818181818188</v>
      </c>
      <c r="C36" s="60">
        <f t="shared" ref="C36:C38" si="14">C27/$C$30</f>
        <v>0.57692307692307698</v>
      </c>
      <c r="D36" s="60">
        <f t="shared" ref="D36:D38" si="15">D27/$D$30</f>
        <v>0.41666666666666669</v>
      </c>
      <c r="E36" s="61">
        <f t="shared" ref="E36:E38" si="16">E27/$E$30</f>
        <v>0.5625</v>
      </c>
      <c r="F36" s="62">
        <f t="shared" ref="F36:F38" si="17">AVERAGE(B36:E36)</f>
        <v>0.55947698135198132</v>
      </c>
      <c r="G36" s="7"/>
    </row>
    <row r="37" spans="1:7" ht="15.75">
      <c r="A37" s="26" t="s">
        <v>41</v>
      </c>
      <c r="B37" s="59">
        <f t="shared" si="13"/>
        <v>4.5454545454545456E-2</v>
      </c>
      <c r="C37" s="60">
        <f t="shared" si="14"/>
        <v>0.1153846153846154</v>
      </c>
      <c r="D37" s="60">
        <f t="shared" si="15"/>
        <v>8.3333333333333329E-2</v>
      </c>
      <c r="E37" s="61">
        <f t="shared" si="16"/>
        <v>6.25E-2</v>
      </c>
      <c r="F37" s="62">
        <f t="shared" si="17"/>
        <v>7.6668123543123551E-2</v>
      </c>
      <c r="G37" s="7"/>
    </row>
    <row r="38" spans="1:7" ht="16.5" thickBot="1">
      <c r="A38" s="34" t="s">
        <v>42</v>
      </c>
      <c r="B38" s="66">
        <f t="shared" si="13"/>
        <v>0.13636363636363638</v>
      </c>
      <c r="C38" s="67">
        <f t="shared" si="14"/>
        <v>0.19230769230769232</v>
      </c>
      <c r="D38" s="67">
        <f t="shared" si="15"/>
        <v>0.25</v>
      </c>
      <c r="E38" s="68">
        <f t="shared" si="16"/>
        <v>0.1875</v>
      </c>
      <c r="F38" s="62">
        <f t="shared" si="17"/>
        <v>0.19154283216783219</v>
      </c>
      <c r="G38" s="7"/>
    </row>
    <row r="39" spans="1:7" ht="15" thickBot="1">
      <c r="A39" s="69"/>
      <c r="B39" s="70"/>
      <c r="C39" s="70"/>
      <c r="D39" s="70"/>
      <c r="E39" s="71" t="s">
        <v>22</v>
      </c>
      <c r="F39" s="72">
        <f>SUM(F35:F38)</f>
        <v>1</v>
      </c>
      <c r="G39" s="7"/>
    </row>
    <row r="40" spans="1:7">
      <c r="A40" s="74"/>
      <c r="B40" s="75"/>
      <c r="C40" s="75"/>
      <c r="D40" s="75"/>
      <c r="E40" s="75"/>
      <c r="F40" s="80"/>
      <c r="G40" s="7"/>
    </row>
    <row r="41" spans="1:7">
      <c r="A41" s="43"/>
      <c r="B41" s="75"/>
      <c r="C41" s="75"/>
      <c r="D41" s="75"/>
      <c r="E41" s="75"/>
      <c r="F41" s="75"/>
      <c r="G41" s="7"/>
    </row>
    <row r="42" spans="1:7" ht="15" thickBot="1">
      <c r="A42" s="43"/>
      <c r="B42" s="161"/>
      <c r="C42" s="161"/>
      <c r="D42" s="161"/>
      <c r="E42" s="161"/>
      <c r="G42" s="7"/>
    </row>
    <row r="43" spans="1:7" ht="15" thickBot="1">
      <c r="A43" s="6"/>
      <c r="B43" s="162" t="s">
        <v>32</v>
      </c>
      <c r="C43" s="163"/>
      <c r="D43" s="163"/>
      <c r="E43" s="164"/>
      <c r="F43" s="5"/>
      <c r="G43" s="7"/>
    </row>
    <row r="44" spans="1:7" ht="16.5" thickBot="1">
      <c r="A44" s="11" t="s">
        <v>33</v>
      </c>
      <c r="B44" s="12" t="s">
        <v>39</v>
      </c>
      <c r="C44" s="13" t="s">
        <v>40</v>
      </c>
      <c r="D44" s="13" t="s">
        <v>41</v>
      </c>
      <c r="E44" s="14" t="s">
        <v>42</v>
      </c>
      <c r="F44" s="7"/>
      <c r="G44" s="7"/>
    </row>
    <row r="45" spans="1:7" ht="15.75">
      <c r="A45" s="19" t="s">
        <v>39</v>
      </c>
      <c r="B45" s="20">
        <v>1</v>
      </c>
      <c r="C45" s="21">
        <v>0.33333333333333331</v>
      </c>
      <c r="D45" s="21">
        <v>0.2</v>
      </c>
      <c r="E45" s="22">
        <v>1</v>
      </c>
      <c r="F45" s="7"/>
      <c r="G45" s="7"/>
    </row>
    <row r="46" spans="1:7" ht="15.75">
      <c r="A46" s="26" t="s">
        <v>40</v>
      </c>
      <c r="B46" s="27">
        <v>3</v>
      </c>
      <c r="C46" s="28">
        <v>1</v>
      </c>
      <c r="D46" s="28">
        <v>0.33333333333333331</v>
      </c>
      <c r="E46" s="29">
        <v>3</v>
      </c>
      <c r="F46" s="7"/>
      <c r="G46" s="7"/>
    </row>
    <row r="47" spans="1:7" ht="15.75">
      <c r="A47" s="26" t="s">
        <v>41</v>
      </c>
      <c r="B47" s="27">
        <v>5</v>
      </c>
      <c r="C47" s="28">
        <v>3</v>
      </c>
      <c r="D47" s="28">
        <v>1</v>
      </c>
      <c r="E47" s="29">
        <v>5</v>
      </c>
      <c r="F47" s="7"/>
      <c r="G47" s="7"/>
    </row>
    <row r="48" spans="1:7" ht="16.5" thickBot="1">
      <c r="A48" s="34" t="s">
        <v>42</v>
      </c>
      <c r="B48" s="35">
        <v>1</v>
      </c>
      <c r="C48" s="36">
        <v>0.33333333333333331</v>
      </c>
      <c r="D48" s="36">
        <v>0.2</v>
      </c>
      <c r="E48" s="37">
        <v>1</v>
      </c>
      <c r="F48" s="7"/>
      <c r="G48" s="7"/>
    </row>
    <row r="49" spans="1:7" ht="15" thickBot="1">
      <c r="A49" s="40" t="s">
        <v>0</v>
      </c>
      <c r="B49" s="41">
        <f>SUM(B45:B48)</f>
        <v>10</v>
      </c>
      <c r="C49" s="41">
        <f>SUM(C45:C48)</f>
        <v>4.6666666666666661</v>
      </c>
      <c r="D49" s="41">
        <f>SUM(D45:D48)</f>
        <v>1.7333333333333332</v>
      </c>
      <c r="E49" s="87">
        <f>SUM(E45:E48)</f>
        <v>10</v>
      </c>
      <c r="F49" s="7"/>
      <c r="G49" s="7"/>
    </row>
    <row r="50" spans="1:7" ht="15" thickBot="1">
      <c r="A50" s="43"/>
      <c r="F50" s="7"/>
      <c r="G50" s="7"/>
    </row>
    <row r="51" spans="1:7" ht="15" thickBot="1">
      <c r="A51" s="151" t="s">
        <v>12</v>
      </c>
      <c r="B51" s="152"/>
      <c r="C51" s="153"/>
      <c r="D51" s="44"/>
      <c r="F51" s="7"/>
      <c r="G51" s="7"/>
    </row>
    <row r="52" spans="1:7" ht="15" thickBot="1">
      <c r="A52" s="43"/>
      <c r="F52" s="7"/>
      <c r="G52" s="7"/>
    </row>
    <row r="53" spans="1:7" ht="16.5" thickBot="1">
      <c r="A53" s="11" t="s">
        <v>33</v>
      </c>
      <c r="B53" s="12" t="s">
        <v>39</v>
      </c>
      <c r="C53" s="13" t="s">
        <v>40</v>
      </c>
      <c r="D53" s="13" t="s">
        <v>41</v>
      </c>
      <c r="E53" s="14" t="s">
        <v>42</v>
      </c>
      <c r="F53" s="47" t="s">
        <v>9</v>
      </c>
      <c r="G53" s="7"/>
    </row>
    <row r="54" spans="1:7" ht="15.75">
      <c r="A54" s="19" t="s">
        <v>39</v>
      </c>
      <c r="B54" s="52">
        <f>B45/$B$49</f>
        <v>0.1</v>
      </c>
      <c r="C54" s="53">
        <f>C45/$C$49</f>
        <v>7.1428571428571438E-2</v>
      </c>
      <c r="D54" s="53">
        <f>D45/$D$49</f>
        <v>0.1153846153846154</v>
      </c>
      <c r="E54" s="54">
        <f>E45/$E$49</f>
        <v>0.1</v>
      </c>
      <c r="F54" s="55">
        <f>AVERAGE(B54:E54)</f>
        <v>9.6703296703296721E-2</v>
      </c>
      <c r="G54" s="7"/>
    </row>
    <row r="55" spans="1:7" ht="15.75">
      <c r="A55" s="26" t="s">
        <v>40</v>
      </c>
      <c r="B55" s="59">
        <f t="shared" ref="B55:B57" si="18">B46/$B$49</f>
        <v>0.3</v>
      </c>
      <c r="C55" s="60">
        <f t="shared" ref="C55:C57" si="19">C46/$C$49</f>
        <v>0.2142857142857143</v>
      </c>
      <c r="D55" s="60">
        <f t="shared" ref="D55:D57" si="20">D46/$D$49</f>
        <v>0.19230769230769232</v>
      </c>
      <c r="E55" s="61">
        <f t="shared" ref="E55:E57" si="21">E46/$E$49</f>
        <v>0.3</v>
      </c>
      <c r="F55" s="62">
        <f t="shared" ref="F55:F57" si="22">AVERAGE(B55:E55)</f>
        <v>0.25164835164835164</v>
      </c>
      <c r="G55" s="7"/>
    </row>
    <row r="56" spans="1:7" ht="15.75">
      <c r="A56" s="26" t="s">
        <v>41</v>
      </c>
      <c r="B56" s="59">
        <f t="shared" si="18"/>
        <v>0.5</v>
      </c>
      <c r="C56" s="60">
        <f t="shared" si="19"/>
        <v>0.6428571428571429</v>
      </c>
      <c r="D56" s="60">
        <f t="shared" si="20"/>
        <v>0.57692307692307698</v>
      </c>
      <c r="E56" s="61">
        <f t="shared" si="21"/>
        <v>0.5</v>
      </c>
      <c r="F56" s="62">
        <f t="shared" si="22"/>
        <v>0.55494505494505497</v>
      </c>
      <c r="G56" s="7"/>
    </row>
    <row r="57" spans="1:7" ht="16.5" thickBot="1">
      <c r="A57" s="34" t="s">
        <v>42</v>
      </c>
      <c r="B57" s="66">
        <f t="shared" si="18"/>
        <v>0.1</v>
      </c>
      <c r="C57" s="67">
        <f t="shared" si="19"/>
        <v>7.1428571428571438E-2</v>
      </c>
      <c r="D57" s="67">
        <f t="shared" si="20"/>
        <v>0.1153846153846154</v>
      </c>
      <c r="E57" s="68">
        <f t="shared" si="21"/>
        <v>0.1</v>
      </c>
      <c r="F57" s="62">
        <f t="shared" si="22"/>
        <v>9.6703296703296721E-2</v>
      </c>
      <c r="G57" s="7"/>
    </row>
    <row r="58" spans="1:7" ht="15" thickBot="1">
      <c r="A58" s="69"/>
      <c r="B58" s="70"/>
      <c r="C58" s="70"/>
      <c r="D58" s="70"/>
      <c r="E58" s="71" t="s">
        <v>22</v>
      </c>
      <c r="F58" s="72">
        <f>SUM(F54:F57)</f>
        <v>1</v>
      </c>
      <c r="G58" s="7"/>
    </row>
    <row r="59" spans="1:7">
      <c r="A59" s="88"/>
      <c r="B59" s="89"/>
      <c r="C59" s="89"/>
      <c r="D59" s="89"/>
      <c r="E59" s="89"/>
      <c r="G59" s="7"/>
    </row>
    <row r="60" spans="1:7">
      <c r="A60" s="88"/>
      <c r="B60" s="90"/>
      <c r="C60" s="90"/>
      <c r="D60" s="90"/>
      <c r="E60" s="90"/>
      <c r="G60" s="7"/>
    </row>
    <row r="61" spans="1:7" ht="15" thickBot="1">
      <c r="A61" s="88"/>
      <c r="B61" s="90"/>
      <c r="C61" s="90"/>
      <c r="D61" s="90"/>
      <c r="E61" s="90"/>
      <c r="G61" s="7"/>
    </row>
    <row r="62" spans="1:7" ht="15" thickBot="1">
      <c r="A62" s="6"/>
      <c r="B62" s="162" t="s">
        <v>34</v>
      </c>
      <c r="C62" s="163"/>
      <c r="D62" s="163"/>
      <c r="E62" s="164"/>
      <c r="F62" s="5"/>
      <c r="G62" s="7"/>
    </row>
    <row r="63" spans="1:7" ht="16.5" thickBot="1">
      <c r="A63" s="11" t="s">
        <v>35</v>
      </c>
      <c r="B63" s="12" t="s">
        <v>39</v>
      </c>
      <c r="C63" s="13" t="s">
        <v>40</v>
      </c>
      <c r="D63" s="13" t="s">
        <v>41</v>
      </c>
      <c r="E63" s="14" t="s">
        <v>42</v>
      </c>
      <c r="F63" s="7"/>
      <c r="G63" s="7"/>
    </row>
    <row r="64" spans="1:7" ht="15.75">
      <c r="A64" s="19" t="s">
        <v>39</v>
      </c>
      <c r="B64" s="20">
        <v>1</v>
      </c>
      <c r="C64" s="21">
        <v>0.2</v>
      </c>
      <c r="D64" s="21">
        <v>0.33333333333333331</v>
      </c>
      <c r="E64" s="22">
        <v>3</v>
      </c>
      <c r="F64" s="7"/>
      <c r="G64" s="7"/>
    </row>
    <row r="65" spans="1:7" ht="15.75">
      <c r="A65" s="26" t="s">
        <v>40</v>
      </c>
      <c r="B65" s="27">
        <v>5</v>
      </c>
      <c r="C65" s="28">
        <v>1</v>
      </c>
      <c r="D65" s="28">
        <v>3</v>
      </c>
      <c r="E65" s="29">
        <v>7</v>
      </c>
      <c r="F65" s="7"/>
      <c r="G65" s="7"/>
    </row>
    <row r="66" spans="1:7" ht="15.75">
      <c r="A66" s="26" t="s">
        <v>41</v>
      </c>
      <c r="B66" s="27">
        <v>3</v>
      </c>
      <c r="C66" s="28">
        <v>0.33333333333333331</v>
      </c>
      <c r="D66" s="28">
        <v>1</v>
      </c>
      <c r="E66" s="29">
        <v>5</v>
      </c>
      <c r="F66" s="7"/>
      <c r="G66" s="7"/>
    </row>
    <row r="67" spans="1:7" ht="16.5" thickBot="1">
      <c r="A67" s="34" t="s">
        <v>42</v>
      </c>
      <c r="B67" s="35">
        <v>0.33333333333333331</v>
      </c>
      <c r="C67" s="36">
        <v>0.14285714285714285</v>
      </c>
      <c r="D67" s="36">
        <v>0.2</v>
      </c>
      <c r="E67" s="37">
        <v>1</v>
      </c>
      <c r="F67" s="7"/>
      <c r="G67" s="7"/>
    </row>
    <row r="68" spans="1:7" ht="15" thickBot="1">
      <c r="A68" s="40" t="s">
        <v>0</v>
      </c>
      <c r="B68" s="41">
        <f>SUM(B64:B67)</f>
        <v>9.3333333333333339</v>
      </c>
      <c r="C68" s="41">
        <f t="shared" ref="C68:E68" si="23">SUM(C64:C67)</f>
        <v>1.676190476190476</v>
      </c>
      <c r="D68" s="41">
        <f t="shared" si="23"/>
        <v>4.5333333333333341</v>
      </c>
      <c r="E68" s="41">
        <f t="shared" si="23"/>
        <v>16</v>
      </c>
      <c r="F68" s="7"/>
      <c r="G68" s="7"/>
    </row>
    <row r="69" spans="1:7" ht="15" thickBot="1">
      <c r="A69" s="43"/>
      <c r="F69" s="7"/>
      <c r="G69" s="7"/>
    </row>
    <row r="70" spans="1:7" ht="15" thickBot="1">
      <c r="A70" s="151" t="s">
        <v>12</v>
      </c>
      <c r="B70" s="152"/>
      <c r="C70" s="153"/>
      <c r="D70" s="44"/>
      <c r="F70" s="7"/>
      <c r="G70" s="7"/>
    </row>
    <row r="71" spans="1:7" ht="15" thickBot="1">
      <c r="A71" s="43"/>
      <c r="F71" s="7"/>
      <c r="G71" s="7"/>
    </row>
    <row r="72" spans="1:7" ht="16.5" thickBot="1">
      <c r="A72" s="11" t="s">
        <v>35</v>
      </c>
      <c r="B72" s="12" t="s">
        <v>39</v>
      </c>
      <c r="C72" s="13" t="s">
        <v>40</v>
      </c>
      <c r="D72" s="13" t="s">
        <v>41</v>
      </c>
      <c r="E72" s="14" t="s">
        <v>42</v>
      </c>
      <c r="F72" s="47" t="s">
        <v>9</v>
      </c>
      <c r="G72" s="7"/>
    </row>
    <row r="73" spans="1:7" ht="15.75">
      <c r="A73" s="19" t="s">
        <v>39</v>
      </c>
      <c r="B73" s="52">
        <f>B64/$B$68</f>
        <v>0.10714285714285714</v>
      </c>
      <c r="C73" s="53">
        <f>C64/$C$68</f>
        <v>0.11931818181818184</v>
      </c>
      <c r="D73" s="53">
        <f>D64/$D$68</f>
        <v>7.3529411764705871E-2</v>
      </c>
      <c r="E73" s="54">
        <f>E64/$E$68</f>
        <v>0.1875</v>
      </c>
      <c r="F73" s="55">
        <f>AVERAGE(B73:E73)</f>
        <v>0.1218726126814362</v>
      </c>
      <c r="G73" s="7"/>
    </row>
    <row r="74" spans="1:7" ht="15.75">
      <c r="A74" s="26" t="s">
        <v>40</v>
      </c>
      <c r="B74" s="59">
        <f t="shared" ref="B74:B76" si="24">B65/$B$68</f>
        <v>0.5357142857142857</v>
      </c>
      <c r="C74" s="60">
        <f t="shared" ref="C74:C76" si="25">C65/$C$68</f>
        <v>0.59659090909090917</v>
      </c>
      <c r="D74" s="60">
        <f t="shared" ref="D74:D76" si="26">D65/$D$68</f>
        <v>0.66176470588235281</v>
      </c>
      <c r="E74" s="61">
        <f t="shared" ref="E74:E76" si="27">E65/$E$68</f>
        <v>0.4375</v>
      </c>
      <c r="F74" s="62">
        <f t="shared" ref="F74:F76" si="28">AVERAGE(B74:E74)</f>
        <v>0.55789247517188689</v>
      </c>
      <c r="G74" s="7"/>
    </row>
    <row r="75" spans="1:7" ht="15.75">
      <c r="A75" s="26" t="s">
        <v>41</v>
      </c>
      <c r="B75" s="59">
        <f t="shared" si="24"/>
        <v>0.3214285714285714</v>
      </c>
      <c r="C75" s="60">
        <f t="shared" si="25"/>
        <v>0.19886363636363638</v>
      </c>
      <c r="D75" s="60">
        <f t="shared" si="26"/>
        <v>0.22058823529411761</v>
      </c>
      <c r="E75" s="61">
        <f t="shared" si="27"/>
        <v>0.3125</v>
      </c>
      <c r="F75" s="62">
        <f t="shared" si="28"/>
        <v>0.26334511077158135</v>
      </c>
      <c r="G75" s="7"/>
    </row>
    <row r="76" spans="1:7" ht="16.5" thickBot="1">
      <c r="A76" s="34" t="s">
        <v>42</v>
      </c>
      <c r="B76" s="66">
        <f t="shared" si="24"/>
        <v>3.5714285714285712E-2</v>
      </c>
      <c r="C76" s="67">
        <f t="shared" si="25"/>
        <v>8.5227272727272735E-2</v>
      </c>
      <c r="D76" s="67">
        <f t="shared" si="26"/>
        <v>4.4117647058823525E-2</v>
      </c>
      <c r="E76" s="68">
        <f t="shared" si="27"/>
        <v>6.25E-2</v>
      </c>
      <c r="F76" s="62">
        <f t="shared" si="28"/>
        <v>5.6889801375095493E-2</v>
      </c>
      <c r="G76" s="7"/>
    </row>
    <row r="77" spans="1:7" ht="15" thickBot="1">
      <c r="A77" s="69"/>
      <c r="B77" s="70"/>
      <c r="C77" s="70"/>
      <c r="D77" s="70"/>
      <c r="E77" s="71" t="s">
        <v>22</v>
      </c>
      <c r="F77" s="72">
        <f>SUM(F73:F76)</f>
        <v>0.99999999999999989</v>
      </c>
      <c r="G77" s="7"/>
    </row>
    <row r="78" spans="1:7">
      <c r="A78" s="74"/>
      <c r="B78" s="75"/>
      <c r="C78" s="75"/>
      <c r="D78" s="75"/>
      <c r="E78" s="75"/>
      <c r="F78" s="75"/>
      <c r="G78" s="7"/>
    </row>
    <row r="79" spans="1:7">
      <c r="A79" s="74"/>
      <c r="B79" s="75"/>
      <c r="C79" s="75"/>
      <c r="D79" s="75"/>
      <c r="E79" s="75"/>
      <c r="F79" s="75"/>
      <c r="G79" s="7"/>
    </row>
    <row r="80" spans="1:7" ht="15" thickBot="1">
      <c r="A80" s="43"/>
      <c r="G80" s="7"/>
    </row>
    <row r="81" spans="1:20" ht="15.75" customHeight="1" thickBot="1">
      <c r="A81" s="154" t="s">
        <v>10</v>
      </c>
      <c r="B81" s="155"/>
      <c r="C81" s="155"/>
      <c r="D81" s="155"/>
      <c r="E81" s="156"/>
      <c r="F81" s="89"/>
      <c r="G81" s="7"/>
    </row>
    <row r="82" spans="1:20" ht="15" thickBot="1">
      <c r="A82" s="43"/>
      <c r="B82" s="175" t="s">
        <v>2</v>
      </c>
      <c r="C82" s="176"/>
      <c r="D82" s="176"/>
      <c r="E82" s="177"/>
      <c r="G82" s="7"/>
    </row>
    <row r="83" spans="1:20" ht="15" thickBot="1">
      <c r="A83" s="8"/>
      <c r="B83" s="9" t="s">
        <v>28</v>
      </c>
      <c r="C83" s="9" t="s">
        <v>31</v>
      </c>
      <c r="D83" s="9" t="s">
        <v>33</v>
      </c>
      <c r="E83" s="10" t="s">
        <v>35</v>
      </c>
      <c r="F83" s="91"/>
      <c r="G83" s="7"/>
    </row>
    <row r="84" spans="1:20" ht="15.75">
      <c r="A84" s="19" t="s">
        <v>39</v>
      </c>
      <c r="B84" s="48">
        <v>0.2633451107715814</v>
      </c>
      <c r="C84" s="49">
        <v>0.17231206293706294</v>
      </c>
      <c r="D84" s="49">
        <v>9.6703296703296721E-2</v>
      </c>
      <c r="E84" s="50">
        <v>0.1218726126814362</v>
      </c>
      <c r="F84" s="80"/>
      <c r="G84" s="7"/>
    </row>
    <row r="85" spans="1:20" ht="15.75">
      <c r="A85" s="26" t="s">
        <v>40</v>
      </c>
      <c r="B85" s="56">
        <v>0.12187261268143622</v>
      </c>
      <c r="C85" s="57">
        <v>0.55947698135198132</v>
      </c>
      <c r="D85" s="57">
        <v>0.25164835164835164</v>
      </c>
      <c r="E85" s="58">
        <v>0.55789247517188689</v>
      </c>
      <c r="F85" s="80"/>
      <c r="G85" s="7"/>
    </row>
    <row r="86" spans="1:20" ht="15.75">
      <c r="A86" s="26" t="s">
        <v>41</v>
      </c>
      <c r="B86" s="56">
        <v>5.6889801375095486E-2</v>
      </c>
      <c r="C86" s="57">
        <v>7.6668123543123551E-2</v>
      </c>
      <c r="D86" s="57">
        <v>0.55494505494505497</v>
      </c>
      <c r="E86" s="58">
        <v>0.26334511077158135</v>
      </c>
      <c r="F86" s="80"/>
      <c r="G86" s="7"/>
    </row>
    <row r="87" spans="1:20" s="92" customFormat="1" ht="16.5" thickBot="1">
      <c r="A87" s="34" t="s">
        <v>42</v>
      </c>
      <c r="B87" s="63">
        <v>0.557892475171887</v>
      </c>
      <c r="C87" s="64">
        <v>0.19154283216783219</v>
      </c>
      <c r="D87" s="64">
        <v>9.6703296703296721E-2</v>
      </c>
      <c r="E87" s="65">
        <v>5.6889801375095493E-2</v>
      </c>
      <c r="G87" s="93"/>
    </row>
    <row r="88" spans="1:20" ht="15" thickBot="1">
      <c r="A88" s="76"/>
      <c r="B88" s="77"/>
      <c r="C88" s="77"/>
      <c r="D88" s="77"/>
      <c r="E88" s="77"/>
      <c r="F88" s="77"/>
      <c r="G88" s="79"/>
    </row>
    <row r="89" spans="1:20" ht="15" thickBot="1"/>
    <row r="90" spans="1:20" ht="15" thickBot="1">
      <c r="A90" s="178" t="s">
        <v>36</v>
      </c>
      <c r="B90" s="179"/>
      <c r="C90" s="180"/>
      <c r="D90" s="3"/>
    </row>
    <row r="91" spans="1:20" ht="15" thickBot="1">
      <c r="A91" s="94"/>
    </row>
    <row r="92" spans="1:20" ht="15" thickBot="1">
      <c r="A92" s="43"/>
      <c r="G92" s="95" t="s">
        <v>15</v>
      </c>
      <c r="I92" s="96" t="s">
        <v>14</v>
      </c>
    </row>
    <row r="93" spans="1:20" ht="15" thickBot="1">
      <c r="A93" s="43"/>
      <c r="B93" s="16">
        <v>1</v>
      </c>
      <c r="C93" s="17">
        <v>0.33333333333333331</v>
      </c>
      <c r="D93" s="17">
        <v>0.5</v>
      </c>
      <c r="E93" s="18">
        <v>5</v>
      </c>
      <c r="F93" s="182" t="s">
        <v>5</v>
      </c>
      <c r="G93" s="97">
        <v>0.20294162826420892</v>
      </c>
      <c r="H93" s="181" t="s">
        <v>6</v>
      </c>
      <c r="I93" s="98">
        <f>MMULT(B93:E93,$G$93:$G$96)</f>
        <v>0.85383000512032781</v>
      </c>
      <c r="K93" s="99" t="s">
        <v>20</v>
      </c>
      <c r="L93" s="100"/>
      <c r="M93" s="100"/>
      <c r="N93" s="100"/>
      <c r="O93" s="100"/>
      <c r="P93" s="100"/>
      <c r="Q93" s="100"/>
      <c r="R93" s="100"/>
      <c r="S93" s="100"/>
      <c r="T93" s="101"/>
    </row>
    <row r="94" spans="1:20" ht="15" thickBot="1">
      <c r="A94" s="43"/>
      <c r="B94" s="23">
        <v>3</v>
      </c>
      <c r="C94" s="24">
        <v>1</v>
      </c>
      <c r="D94" s="24">
        <v>2</v>
      </c>
      <c r="E94" s="25">
        <v>4</v>
      </c>
      <c r="F94" s="182"/>
      <c r="G94" s="102">
        <v>0.44572964669738857</v>
      </c>
      <c r="H94" s="181"/>
      <c r="I94" s="103">
        <f>MMULT(B94:E94,$G$93:$G$96)</f>
        <v>1.9023886328725039</v>
      </c>
      <c r="K94" s="104"/>
      <c r="L94" s="105"/>
      <c r="M94" s="105"/>
      <c r="N94" s="105"/>
      <c r="O94" s="105"/>
      <c r="P94" s="105"/>
      <c r="Q94" s="105"/>
      <c r="R94" s="105"/>
      <c r="S94" s="105"/>
      <c r="T94" s="106"/>
    </row>
    <row r="95" spans="1:20">
      <c r="A95" s="43"/>
      <c r="B95" s="23">
        <v>2</v>
      </c>
      <c r="C95" s="24">
        <v>0.5</v>
      </c>
      <c r="D95" s="24">
        <v>1</v>
      </c>
      <c r="E95" s="25">
        <v>4</v>
      </c>
      <c r="F95" s="182"/>
      <c r="G95" s="102">
        <v>0.27874039938556072</v>
      </c>
      <c r="H95" s="181"/>
      <c r="I95" s="103">
        <f t="shared" ref="I95:I96" si="29">MMULT(B95:E95,$G$93:$G$96)</f>
        <v>1.1978417818740401</v>
      </c>
      <c r="K95" s="107" t="s">
        <v>18</v>
      </c>
      <c r="L95" s="108">
        <v>2</v>
      </c>
      <c r="M95" s="108">
        <v>3</v>
      </c>
      <c r="N95" s="109">
        <v>4</v>
      </c>
      <c r="O95" s="108">
        <v>5</v>
      </c>
      <c r="P95" s="108">
        <v>6</v>
      </c>
      <c r="Q95" s="108">
        <v>7</v>
      </c>
      <c r="R95" s="108">
        <v>8</v>
      </c>
      <c r="S95" s="108">
        <v>9</v>
      </c>
      <c r="T95" s="110">
        <v>10</v>
      </c>
    </row>
    <row r="96" spans="1:20" ht="15" thickBot="1">
      <c r="A96" s="43"/>
      <c r="B96" s="31">
        <v>0.2</v>
      </c>
      <c r="C96" s="32">
        <v>0.25</v>
      </c>
      <c r="D96" s="32">
        <v>0.25</v>
      </c>
      <c r="E96" s="33">
        <v>1</v>
      </c>
      <c r="F96" s="182"/>
      <c r="G96" s="111">
        <v>7.258832565284179E-2</v>
      </c>
      <c r="H96" s="181"/>
      <c r="I96" s="112">
        <f t="shared" si="29"/>
        <v>0.2942941628264209</v>
      </c>
      <c r="K96" s="113" t="s">
        <v>19</v>
      </c>
      <c r="L96" s="114">
        <v>0</v>
      </c>
      <c r="M96" s="114">
        <v>0.57999999999999996</v>
      </c>
      <c r="N96" s="115">
        <v>0.9</v>
      </c>
      <c r="O96" s="114">
        <v>1.1200000000000001</v>
      </c>
      <c r="P96" s="114">
        <v>1.24</v>
      </c>
      <c r="Q96" s="114">
        <v>1.32</v>
      </c>
      <c r="R96" s="114">
        <v>1.41</v>
      </c>
      <c r="S96" s="114">
        <v>1.45</v>
      </c>
      <c r="T96" s="116">
        <v>1.51</v>
      </c>
    </row>
    <row r="97" spans="1:14" ht="15" thickBot="1">
      <c r="A97" s="43"/>
    </row>
    <row r="98" spans="1:14">
      <c r="A98" s="43"/>
      <c r="B98" s="173" t="s">
        <v>16</v>
      </c>
    </row>
    <row r="99" spans="1:14" ht="15" thickBot="1">
      <c r="A99" s="43"/>
      <c r="B99" s="174">
        <f>I93/G93</f>
        <v>4.207268919754255</v>
      </c>
    </row>
    <row r="100" spans="1:14" ht="15" thickBot="1">
      <c r="A100" s="43"/>
      <c r="B100" s="117">
        <f>I93/G93</f>
        <v>4.207268919754255</v>
      </c>
      <c r="C100" s="118"/>
      <c r="D100" s="118"/>
      <c r="E100" s="119"/>
      <c r="F100" s="118" t="s">
        <v>26</v>
      </c>
      <c r="G100" s="120">
        <f>(D104-4)/(4-1)</f>
        <v>6.8910855003082069E-2</v>
      </c>
    </row>
    <row r="101" spans="1:14" ht="15" thickBot="1">
      <c r="A101" s="43"/>
      <c r="B101" s="117">
        <f>I94/G94</f>
        <v>4.2680325326532733</v>
      </c>
      <c r="C101" s="118"/>
      <c r="D101" s="118"/>
      <c r="E101" s="118"/>
      <c r="F101" s="118"/>
      <c r="G101" s="118"/>
      <c r="I101" s="2" t="s">
        <v>25</v>
      </c>
    </row>
    <row r="102" spans="1:14" ht="15" thickBot="1">
      <c r="A102" s="43"/>
      <c r="B102" s="117">
        <f>I95/G95</f>
        <v>4.2973382563650393</v>
      </c>
      <c r="C102" s="118"/>
      <c r="D102" s="118"/>
      <c r="E102" s="118"/>
      <c r="F102" s="118"/>
      <c r="G102" s="118"/>
    </row>
    <row r="103" spans="1:14" ht="15" thickBot="1">
      <c r="A103" s="43"/>
      <c r="B103" s="121">
        <f>I96/G96</f>
        <v>4.0542905512644163</v>
      </c>
      <c r="C103" s="118"/>
      <c r="D103" s="122" t="s">
        <v>24</v>
      </c>
      <c r="E103" s="118"/>
      <c r="F103" s="118" t="s">
        <v>7</v>
      </c>
      <c r="G103" s="123">
        <f>G100/0.9</f>
        <v>7.6567616670091182E-2</v>
      </c>
      <c r="I103" s="170" t="s">
        <v>49</v>
      </c>
      <c r="J103" s="170"/>
      <c r="K103" s="170"/>
      <c r="L103" s="170"/>
      <c r="M103" s="170"/>
      <c r="N103" s="170"/>
    </row>
    <row r="104" spans="1:14" ht="28.5" thickBot="1">
      <c r="A104" s="124" t="s">
        <v>17</v>
      </c>
      <c r="B104" s="125">
        <f>SUM(B100:B103)</f>
        <v>16.826930260036985</v>
      </c>
      <c r="C104" s="126" t="s">
        <v>37</v>
      </c>
      <c r="D104" s="120">
        <f>B104/4</f>
        <v>4.2067325650092462</v>
      </c>
      <c r="E104" s="127"/>
      <c r="F104" s="127"/>
      <c r="I104" s="128" t="s">
        <v>43</v>
      </c>
    </row>
    <row r="105" spans="1:14" ht="15" thickBot="1">
      <c r="A105" s="129"/>
    </row>
    <row r="106" spans="1:14">
      <c r="A106" s="167" t="s">
        <v>4</v>
      </c>
      <c r="B106" s="168"/>
      <c r="C106" s="169"/>
      <c r="D106" s="3"/>
      <c r="E106" s="4"/>
      <c r="F106" s="4"/>
      <c r="G106" s="4"/>
      <c r="H106" s="5"/>
    </row>
    <row r="107" spans="1:14">
      <c r="A107" s="130"/>
      <c r="B107" s="171" t="s">
        <v>2</v>
      </c>
      <c r="C107" s="171"/>
      <c r="D107" s="171"/>
      <c r="E107" s="172"/>
      <c r="F107" s="131"/>
      <c r="H107" s="7"/>
      <c r="I107" s="73"/>
    </row>
    <row r="108" spans="1:14" ht="15" thickBot="1">
      <c r="A108" s="132"/>
      <c r="B108" s="133" t="s">
        <v>28</v>
      </c>
      <c r="C108" s="133" t="s">
        <v>31</v>
      </c>
      <c r="D108" s="133" t="s">
        <v>33</v>
      </c>
      <c r="E108" s="134" t="s">
        <v>35</v>
      </c>
      <c r="H108" s="7"/>
    </row>
    <row r="109" spans="1:14" ht="15.75">
      <c r="A109" s="132" t="s">
        <v>39</v>
      </c>
      <c r="B109" s="57">
        <v>0.2633451107715814</v>
      </c>
      <c r="C109" s="57">
        <v>0.17231206293706294</v>
      </c>
      <c r="D109" s="57">
        <v>9.6703296703296721E-2</v>
      </c>
      <c r="E109" s="135">
        <v>0.1218726126814362</v>
      </c>
      <c r="G109" s="136" t="s">
        <v>28</v>
      </c>
      <c r="H109" s="137">
        <v>0.202941628264209</v>
      </c>
    </row>
    <row r="110" spans="1:14" ht="15.75">
      <c r="A110" s="132" t="s">
        <v>40</v>
      </c>
      <c r="B110" s="57">
        <v>0.12187261268143622</v>
      </c>
      <c r="C110" s="57">
        <v>0.55947698135198132</v>
      </c>
      <c r="D110" s="57">
        <v>0.25164835164835164</v>
      </c>
      <c r="E110" s="135">
        <v>0.55789247517188689</v>
      </c>
      <c r="G110" s="138" t="s">
        <v>31</v>
      </c>
      <c r="H110" s="139">
        <v>0.44572964669738857</v>
      </c>
    </row>
    <row r="111" spans="1:14" ht="15.75">
      <c r="A111" s="132" t="s">
        <v>41</v>
      </c>
      <c r="B111" s="57">
        <v>5.6889801375095486E-2</v>
      </c>
      <c r="C111" s="57">
        <v>7.6668123543123551E-2</v>
      </c>
      <c r="D111" s="57">
        <v>0.55494505494505497</v>
      </c>
      <c r="E111" s="135">
        <v>0.26334511077158135</v>
      </c>
      <c r="G111" s="138" t="s">
        <v>33</v>
      </c>
      <c r="H111" s="139">
        <v>0.278740399385561</v>
      </c>
    </row>
    <row r="112" spans="1:14" ht="16.5" thickBot="1">
      <c r="A112" s="132" t="s">
        <v>42</v>
      </c>
      <c r="B112" s="57">
        <v>0.557892475171887</v>
      </c>
      <c r="C112" s="57">
        <v>0.19154283216783219</v>
      </c>
      <c r="D112" s="57">
        <v>9.6703296703296721E-2</v>
      </c>
      <c r="E112" s="135">
        <v>5.6889801375095493E-2</v>
      </c>
      <c r="G112" s="140" t="s">
        <v>35</v>
      </c>
      <c r="H112" s="141">
        <v>7.258832565284179E-2</v>
      </c>
    </row>
    <row r="113" spans="1:8">
      <c r="A113" s="94"/>
      <c r="H113" s="7"/>
    </row>
    <row r="114" spans="1:8">
      <c r="A114" s="43"/>
      <c r="B114" s="45"/>
      <c r="H114" s="142"/>
    </row>
    <row r="115" spans="1:8">
      <c r="A115" s="94"/>
      <c r="B115" s="143" t="s">
        <v>38</v>
      </c>
      <c r="C115" s="143" t="s">
        <v>3</v>
      </c>
      <c r="D115" s="144"/>
      <c r="H115" s="142"/>
    </row>
    <row r="116" spans="1:8">
      <c r="A116" s="43"/>
      <c r="B116" s="143" t="s">
        <v>48</v>
      </c>
      <c r="C116" s="145">
        <f>MMULT(B109:E109,$H$109:$H$112)</f>
        <v>0.16604992495249854</v>
      </c>
      <c r="D116" s="146"/>
      <c r="E116" s="75"/>
      <c r="F116" s="75"/>
      <c r="G116" s="75"/>
      <c r="H116" s="147"/>
    </row>
    <row r="117" spans="1:8">
      <c r="A117" s="43"/>
      <c r="B117" s="143" t="s">
        <v>45</v>
      </c>
      <c r="C117" s="145">
        <f t="shared" ref="C117:C119" si="30">MMULT(B110:E110,$H$109:$H$112)</f>
        <v>0.38474954640195053</v>
      </c>
      <c r="D117" s="146"/>
      <c r="E117" s="75"/>
      <c r="F117" s="75"/>
      <c r="G117" s="75"/>
      <c r="H117" s="147"/>
    </row>
    <row r="118" spans="1:8">
      <c r="A118" s="43"/>
      <c r="B118" s="143" t="s">
        <v>47</v>
      </c>
      <c r="C118" s="145">
        <f t="shared" si="30"/>
        <v>0.21951995145471548</v>
      </c>
      <c r="D118" s="146"/>
      <c r="E118" s="75"/>
      <c r="F118" s="75"/>
      <c r="G118" s="75"/>
      <c r="H118" s="147"/>
    </row>
    <row r="119" spans="1:8">
      <c r="A119" s="43"/>
      <c r="B119" s="148" t="s">
        <v>46</v>
      </c>
      <c r="C119" s="145">
        <f t="shared" si="30"/>
        <v>0.22968057719083584</v>
      </c>
      <c r="E119" s="75"/>
      <c r="F119" s="75"/>
      <c r="G119" s="75"/>
      <c r="H119" s="147"/>
    </row>
    <row r="120" spans="1:8">
      <c r="A120" s="43"/>
      <c r="C120" s="75"/>
      <c r="H120" s="7"/>
    </row>
    <row r="121" spans="1:8" ht="15" thickBot="1">
      <c r="A121" s="76"/>
      <c r="B121" s="77"/>
      <c r="C121" s="77"/>
      <c r="D121" s="77"/>
      <c r="E121" s="77"/>
      <c r="F121" s="77"/>
      <c r="G121" s="77"/>
      <c r="H121" s="79"/>
    </row>
    <row r="127" spans="1:8" ht="15" thickBot="1"/>
    <row r="128" spans="1:8" ht="15" thickBot="1">
      <c r="G128" s="149" t="s">
        <v>44</v>
      </c>
    </row>
    <row r="129" spans="7:7" ht="15" thickBot="1">
      <c r="G129" s="150" t="s">
        <v>45</v>
      </c>
    </row>
    <row r="130" spans="7:7" ht="15" thickBot="1">
      <c r="G130" s="150" t="s">
        <v>46</v>
      </c>
    </row>
    <row r="131" spans="7:7" ht="15" thickBot="1">
      <c r="G131" s="150" t="s">
        <v>47</v>
      </c>
    </row>
    <row r="132" spans="7:7" ht="15" thickBot="1">
      <c r="G132" s="150" t="s">
        <v>48</v>
      </c>
    </row>
  </sheetData>
  <mergeCells count="22">
    <mergeCell ref="I103:N103"/>
    <mergeCell ref="B107:E107"/>
    <mergeCell ref="B98:B99"/>
    <mergeCell ref="A106:C106"/>
    <mergeCell ref="B82:E82"/>
    <mergeCell ref="A90:C90"/>
    <mergeCell ref="H93:H96"/>
    <mergeCell ref="F93:F96"/>
    <mergeCell ref="A2:G2"/>
    <mergeCell ref="B24:E24"/>
    <mergeCell ref="A32:C32"/>
    <mergeCell ref="B5:E5"/>
    <mergeCell ref="A4:C4"/>
    <mergeCell ref="A13:C13"/>
    <mergeCell ref="A70:C70"/>
    <mergeCell ref="A81:E81"/>
    <mergeCell ref="I4:M4"/>
    <mergeCell ref="I12:M12"/>
    <mergeCell ref="B42:E42"/>
    <mergeCell ref="B43:E43"/>
    <mergeCell ref="A51:C51"/>
    <mergeCell ref="B62:E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848A2-92F7-4B8C-BDD7-FC1E2A23DC4E}">
  <sheetPr>
    <tabColor rgb="FFFF0000"/>
  </sheetPr>
  <dimension ref="A2:T132"/>
  <sheetViews>
    <sheetView zoomScale="90" zoomScaleNormal="90" workbookViewId="0">
      <selection activeCell="C116" sqref="C116"/>
    </sheetView>
  </sheetViews>
  <sheetFormatPr defaultRowHeight="14.25"/>
  <cols>
    <col min="1" max="1" width="38" style="2" customWidth="1"/>
    <col min="2" max="2" width="22.85546875" style="2" customWidth="1"/>
    <col min="3" max="4" width="18.42578125" style="2" customWidth="1"/>
    <col min="5" max="5" width="20.5703125" style="2" customWidth="1"/>
    <col min="6" max="6" width="16" style="2" customWidth="1"/>
    <col min="7" max="7" width="23.7109375" style="2" customWidth="1"/>
    <col min="8" max="8" width="19" style="2" customWidth="1"/>
    <col min="9" max="9" width="31.7109375" style="2" customWidth="1"/>
    <col min="10" max="10" width="11" style="2" customWidth="1"/>
    <col min="11" max="11" width="10.28515625" style="2" bestFit="1" customWidth="1"/>
    <col min="12" max="12" width="16" style="2" customWidth="1"/>
    <col min="13" max="13" width="17.28515625" style="2" bestFit="1" customWidth="1"/>
    <col min="14" max="14" width="10.42578125" style="2" bestFit="1" customWidth="1"/>
    <col min="15" max="15" width="15.5703125" style="2" bestFit="1" customWidth="1"/>
    <col min="16" max="21" width="10.42578125" style="2" bestFit="1" customWidth="1"/>
    <col min="22" max="16384" width="9.140625" style="2"/>
  </cols>
  <sheetData>
    <row r="2" spans="1:16" s="1" customFormat="1" ht="15.75" customHeight="1">
      <c r="A2" s="165" t="s">
        <v>29</v>
      </c>
      <c r="B2" s="166"/>
      <c r="C2" s="166"/>
      <c r="D2" s="166"/>
      <c r="E2" s="166"/>
      <c r="F2" s="166"/>
      <c r="G2" s="166"/>
    </row>
    <row r="3" spans="1:16" ht="15" thickBot="1"/>
    <row r="4" spans="1:16" ht="26.25" customHeight="1" thickBot="1">
      <c r="A4" s="167" t="s">
        <v>8</v>
      </c>
      <c r="B4" s="168"/>
      <c r="C4" s="169"/>
      <c r="D4" s="3"/>
      <c r="E4" s="4"/>
      <c r="F4" s="4"/>
      <c r="G4" s="5"/>
      <c r="I4" s="157" t="s">
        <v>11</v>
      </c>
      <c r="J4" s="158"/>
      <c r="K4" s="158"/>
      <c r="L4" s="158"/>
      <c r="M4" s="158"/>
      <c r="N4" s="4"/>
      <c r="O4" s="4"/>
      <c r="P4" s="5"/>
    </row>
    <row r="5" spans="1:16" ht="24.75" customHeight="1" thickBot="1">
      <c r="A5" s="6"/>
      <c r="B5" s="162" t="s">
        <v>27</v>
      </c>
      <c r="C5" s="163"/>
      <c r="D5" s="163"/>
      <c r="E5" s="164"/>
      <c r="F5" s="5"/>
      <c r="G5" s="7"/>
      <c r="I5" s="8" t="s">
        <v>1</v>
      </c>
      <c r="J5" s="9" t="s">
        <v>28</v>
      </c>
      <c r="K5" s="9" t="s">
        <v>31</v>
      </c>
      <c r="L5" s="9" t="s">
        <v>33</v>
      </c>
      <c r="M5" s="10" t="s">
        <v>35</v>
      </c>
      <c r="P5" s="7"/>
    </row>
    <row r="6" spans="1:16" ht="16.5" thickBot="1">
      <c r="A6" s="11" t="s">
        <v>28</v>
      </c>
      <c r="B6" s="12" t="s">
        <v>39</v>
      </c>
      <c r="C6" s="13" t="s">
        <v>40</v>
      </c>
      <c r="D6" s="13" t="s">
        <v>41</v>
      </c>
      <c r="E6" s="14" t="s">
        <v>42</v>
      </c>
      <c r="F6" s="7"/>
      <c r="G6" s="7"/>
      <c r="I6" s="15" t="s">
        <v>28</v>
      </c>
      <c r="J6" s="16">
        <v>1</v>
      </c>
      <c r="K6" s="17">
        <v>0.16666666666666666</v>
      </c>
      <c r="L6" s="17">
        <v>0.25</v>
      </c>
      <c r="M6" s="18">
        <v>9</v>
      </c>
      <c r="P6" s="7"/>
    </row>
    <row r="7" spans="1:16" ht="15.75">
      <c r="A7" s="19" t="s">
        <v>39</v>
      </c>
      <c r="B7" s="20">
        <v>1</v>
      </c>
      <c r="C7" s="21">
        <v>3</v>
      </c>
      <c r="D7" s="21">
        <v>5</v>
      </c>
      <c r="E7" s="22">
        <v>0.33333333333333331</v>
      </c>
      <c r="F7" s="7"/>
      <c r="G7" s="7"/>
      <c r="I7" s="15" t="s">
        <v>31</v>
      </c>
      <c r="J7" s="23">
        <v>6</v>
      </c>
      <c r="K7" s="24">
        <v>1</v>
      </c>
      <c r="L7" s="24">
        <v>2</v>
      </c>
      <c r="M7" s="25">
        <v>4</v>
      </c>
      <c r="P7" s="7"/>
    </row>
    <row r="8" spans="1:16" ht="15.75">
      <c r="A8" s="26" t="s">
        <v>40</v>
      </c>
      <c r="B8" s="27">
        <v>0.33333333333333331</v>
      </c>
      <c r="C8" s="28">
        <v>1</v>
      </c>
      <c r="D8" s="28">
        <v>3</v>
      </c>
      <c r="E8" s="29">
        <v>0.2</v>
      </c>
      <c r="F8" s="7"/>
      <c r="G8" s="7"/>
      <c r="I8" s="15" t="s">
        <v>33</v>
      </c>
      <c r="J8" s="23">
        <v>4</v>
      </c>
      <c r="K8" s="24">
        <v>0.5</v>
      </c>
      <c r="L8" s="24">
        <v>1</v>
      </c>
      <c r="M8" s="25">
        <v>4</v>
      </c>
      <c r="P8" s="7"/>
    </row>
    <row r="9" spans="1:16" ht="16.5" thickBot="1">
      <c r="A9" s="26" t="s">
        <v>41</v>
      </c>
      <c r="B9" s="27">
        <v>0.2</v>
      </c>
      <c r="C9" s="28">
        <v>0.33333333333333331</v>
      </c>
      <c r="D9" s="28">
        <v>1</v>
      </c>
      <c r="E9" s="29">
        <v>0.14285714285714285</v>
      </c>
      <c r="F9" s="7"/>
      <c r="G9" s="7"/>
      <c r="I9" s="30" t="s">
        <v>35</v>
      </c>
      <c r="J9" s="31">
        <v>0.1111111111111111</v>
      </c>
      <c r="K9" s="32">
        <v>0.25</v>
      </c>
      <c r="L9" s="32">
        <v>0.25</v>
      </c>
      <c r="M9" s="33">
        <v>1</v>
      </c>
      <c r="P9" s="7"/>
    </row>
    <row r="10" spans="1:16" ht="16.5" thickBot="1">
      <c r="A10" s="34" t="s">
        <v>42</v>
      </c>
      <c r="B10" s="35">
        <v>3</v>
      </c>
      <c r="C10" s="36">
        <v>5</v>
      </c>
      <c r="D10" s="36">
        <v>7</v>
      </c>
      <c r="E10" s="37">
        <v>1</v>
      </c>
      <c r="F10" s="7"/>
      <c r="G10" s="7"/>
      <c r="I10" s="38" t="s">
        <v>0</v>
      </c>
      <c r="J10" s="39">
        <f>SUM(J6:J9)</f>
        <v>11.111111111111111</v>
      </c>
      <c r="K10" s="39">
        <f t="shared" ref="K10:M10" si="0">SUM(K6:K9)</f>
        <v>1.9166666666666667</v>
      </c>
      <c r="L10" s="39">
        <f t="shared" si="0"/>
        <v>3.5</v>
      </c>
      <c r="M10" s="39">
        <f t="shared" si="0"/>
        <v>18</v>
      </c>
      <c r="P10" s="7"/>
    </row>
    <row r="11" spans="1:16" ht="15" thickBot="1">
      <c r="A11" s="40" t="s">
        <v>0</v>
      </c>
      <c r="B11" s="41">
        <f>SUM(B7:B10)</f>
        <v>4.5333333333333332</v>
      </c>
      <c r="C11" s="41">
        <f t="shared" ref="C11:E11" si="1">SUM(C7:C10)</f>
        <v>9.3333333333333321</v>
      </c>
      <c r="D11" s="41">
        <f t="shared" si="1"/>
        <v>16</v>
      </c>
      <c r="E11" s="41">
        <f t="shared" si="1"/>
        <v>1.6761904761904762</v>
      </c>
      <c r="F11" s="7"/>
      <c r="G11" s="7"/>
      <c r="I11" s="42"/>
      <c r="P11" s="7"/>
    </row>
    <row r="12" spans="1:16" ht="15" thickBot="1">
      <c r="A12" s="43"/>
      <c r="F12" s="7"/>
      <c r="G12" s="7"/>
      <c r="I12" s="159" t="s">
        <v>13</v>
      </c>
      <c r="J12" s="160"/>
      <c r="K12" s="160"/>
      <c r="L12" s="160"/>
      <c r="M12" s="160"/>
      <c r="P12" s="7"/>
    </row>
    <row r="13" spans="1:16" ht="15" thickBot="1">
      <c r="A13" s="151" t="s">
        <v>12</v>
      </c>
      <c r="B13" s="152"/>
      <c r="C13" s="153"/>
      <c r="D13" s="44"/>
      <c r="F13" s="7"/>
      <c r="G13" s="7"/>
      <c r="I13" s="43"/>
      <c r="J13" s="45"/>
      <c r="O13" s="2" t="s">
        <v>23</v>
      </c>
      <c r="P13" s="7"/>
    </row>
    <row r="14" spans="1:16" ht="15.75" customHeight="1" thickBot="1">
      <c r="A14" s="43"/>
      <c r="F14" s="7"/>
      <c r="G14" s="7"/>
      <c r="I14" s="8" t="s">
        <v>1</v>
      </c>
      <c r="J14" s="9" t="s">
        <v>28</v>
      </c>
      <c r="K14" s="9" t="s">
        <v>31</v>
      </c>
      <c r="L14" s="9" t="s">
        <v>33</v>
      </c>
      <c r="M14" s="10" t="s">
        <v>35</v>
      </c>
      <c r="O14" s="46" t="s">
        <v>9</v>
      </c>
      <c r="P14" s="7"/>
    </row>
    <row r="15" spans="1:16" ht="16.5" thickBot="1">
      <c r="A15" s="11" t="s">
        <v>28</v>
      </c>
      <c r="B15" s="12" t="s">
        <v>39</v>
      </c>
      <c r="C15" s="13" t="s">
        <v>40</v>
      </c>
      <c r="D15" s="13" t="s">
        <v>41</v>
      </c>
      <c r="E15" s="14" t="s">
        <v>42</v>
      </c>
      <c r="F15" s="47" t="s">
        <v>9</v>
      </c>
      <c r="G15" s="7"/>
      <c r="I15" s="15" t="s">
        <v>28</v>
      </c>
      <c r="J15" s="48">
        <f>J6/$J$10</f>
        <v>0.09</v>
      </c>
      <c r="K15" s="49">
        <f>K6/$K$10</f>
        <v>8.6956521739130432E-2</v>
      </c>
      <c r="L15" s="49">
        <f>L6/$L$10</f>
        <v>7.1428571428571425E-2</v>
      </c>
      <c r="M15" s="50">
        <f>M6/$M$10</f>
        <v>0.5</v>
      </c>
      <c r="O15" s="51">
        <f>AVERAGE(J15:M15)</f>
        <v>0.18709627329192546</v>
      </c>
      <c r="P15" s="7"/>
    </row>
    <row r="16" spans="1:16" ht="15.75" customHeight="1">
      <c r="A16" s="19" t="s">
        <v>39</v>
      </c>
      <c r="B16" s="52">
        <f>B7/$B$11</f>
        <v>0.22058823529411764</v>
      </c>
      <c r="C16" s="53">
        <f>C7/$C$11</f>
        <v>0.32142857142857145</v>
      </c>
      <c r="D16" s="53">
        <f>D7/$D$11</f>
        <v>0.3125</v>
      </c>
      <c r="E16" s="54">
        <f>E7/$E$11</f>
        <v>0.19886363636363635</v>
      </c>
      <c r="F16" s="55">
        <f>AVERAGE(B16:E16)</f>
        <v>0.2633451107715814</v>
      </c>
      <c r="G16" s="7"/>
      <c r="I16" s="15" t="s">
        <v>31</v>
      </c>
      <c r="J16" s="56">
        <f t="shared" ref="J16:J18" si="2">J7/$J$10</f>
        <v>0.54</v>
      </c>
      <c r="K16" s="57">
        <f t="shared" ref="K16:K18" si="3">K7/$K$10</f>
        <v>0.52173913043478259</v>
      </c>
      <c r="L16" s="57">
        <f t="shared" ref="L16:L18" si="4">L7/$L$10</f>
        <v>0.5714285714285714</v>
      </c>
      <c r="M16" s="58">
        <f t="shared" ref="M16:M18" si="5">M7/$M$10</f>
        <v>0.22222222222222221</v>
      </c>
      <c r="O16" s="51">
        <f t="shared" ref="O16:O18" si="6">AVERAGE(J16:M16)</f>
        <v>0.46384748102139406</v>
      </c>
      <c r="P16" s="7"/>
    </row>
    <row r="17" spans="1:16" ht="15.75">
      <c r="A17" s="26" t="s">
        <v>40</v>
      </c>
      <c r="B17" s="59">
        <f>B8/$B$11</f>
        <v>7.3529411764705885E-2</v>
      </c>
      <c r="C17" s="60">
        <f t="shared" ref="C17:C19" si="7">C8/$C$11</f>
        <v>0.10714285714285715</v>
      </c>
      <c r="D17" s="60">
        <f t="shared" ref="D17:D19" si="8">D8/$D$11</f>
        <v>0.1875</v>
      </c>
      <c r="E17" s="61">
        <f t="shared" ref="E17:E19" si="9">E8/$E$11</f>
        <v>0.11931818181818182</v>
      </c>
      <c r="F17" s="62">
        <f t="shared" ref="F17:F19" si="10">AVERAGE(B17:E17)</f>
        <v>0.12187261268143622</v>
      </c>
      <c r="G17" s="7"/>
      <c r="I17" s="15" t="s">
        <v>33</v>
      </c>
      <c r="J17" s="56">
        <f t="shared" si="2"/>
        <v>0.36</v>
      </c>
      <c r="K17" s="57">
        <f t="shared" si="3"/>
        <v>0.2608695652173913</v>
      </c>
      <c r="L17" s="57">
        <f t="shared" si="4"/>
        <v>0.2857142857142857</v>
      </c>
      <c r="M17" s="58">
        <f t="shared" si="5"/>
        <v>0.22222222222222221</v>
      </c>
      <c r="O17" s="51">
        <f t="shared" si="6"/>
        <v>0.28220151828847478</v>
      </c>
      <c r="P17" s="7"/>
    </row>
    <row r="18" spans="1:16" ht="16.5" thickBot="1">
      <c r="A18" s="26" t="s">
        <v>41</v>
      </c>
      <c r="B18" s="59">
        <f t="shared" ref="B18:B19" si="11">B9/$B$11</f>
        <v>4.4117647058823532E-2</v>
      </c>
      <c r="C18" s="60">
        <f t="shared" si="7"/>
        <v>3.5714285714285719E-2</v>
      </c>
      <c r="D18" s="60">
        <f t="shared" si="8"/>
        <v>6.25E-2</v>
      </c>
      <c r="E18" s="61">
        <f t="shared" si="9"/>
        <v>8.5227272727272721E-2</v>
      </c>
      <c r="F18" s="62">
        <f t="shared" si="10"/>
        <v>5.6889801375095486E-2</v>
      </c>
      <c r="G18" s="7"/>
      <c r="I18" s="30" t="s">
        <v>35</v>
      </c>
      <c r="J18" s="63">
        <f t="shared" si="2"/>
        <v>0.01</v>
      </c>
      <c r="K18" s="64">
        <f t="shared" si="3"/>
        <v>0.13043478260869565</v>
      </c>
      <c r="L18" s="64">
        <f t="shared" si="4"/>
        <v>7.1428571428571425E-2</v>
      </c>
      <c r="M18" s="65">
        <f t="shared" si="5"/>
        <v>5.5555555555555552E-2</v>
      </c>
      <c r="O18" s="51">
        <f t="shared" si="6"/>
        <v>6.6854727398205666E-2</v>
      </c>
      <c r="P18" s="7"/>
    </row>
    <row r="19" spans="1:16" ht="16.5" thickBot="1">
      <c r="A19" s="34" t="s">
        <v>42</v>
      </c>
      <c r="B19" s="66">
        <f t="shared" si="11"/>
        <v>0.66176470588235292</v>
      </c>
      <c r="C19" s="67">
        <f t="shared" si="7"/>
        <v>0.53571428571428581</v>
      </c>
      <c r="D19" s="67">
        <f t="shared" si="8"/>
        <v>0.4375</v>
      </c>
      <c r="E19" s="68">
        <f t="shared" si="9"/>
        <v>0.59659090909090906</v>
      </c>
      <c r="F19" s="62">
        <f t="shared" si="10"/>
        <v>0.557892475171887</v>
      </c>
      <c r="G19" s="7"/>
      <c r="I19" s="43"/>
      <c r="N19" s="2" t="s">
        <v>21</v>
      </c>
      <c r="O19" s="51">
        <f>SUM(O15:O18)</f>
        <v>1</v>
      </c>
      <c r="P19" s="7"/>
    </row>
    <row r="20" spans="1:16" ht="15" thickBot="1">
      <c r="A20" s="69"/>
      <c r="B20" s="70"/>
      <c r="C20" s="70"/>
      <c r="D20" s="70"/>
      <c r="E20" s="71" t="s">
        <v>22</v>
      </c>
      <c r="F20" s="72">
        <f>SUM(F16:F19)</f>
        <v>1</v>
      </c>
      <c r="G20" s="7"/>
      <c r="I20" s="43"/>
      <c r="O20" s="73"/>
      <c r="P20" s="7"/>
    </row>
    <row r="21" spans="1:16" ht="15" thickBot="1">
      <c r="A21" s="74"/>
      <c r="B21" s="75"/>
      <c r="C21" s="75"/>
      <c r="D21" s="75"/>
      <c r="G21" s="7"/>
      <c r="I21" s="76"/>
      <c r="J21" s="77"/>
      <c r="K21" s="77"/>
      <c r="L21" s="77"/>
      <c r="M21" s="77"/>
      <c r="N21" s="77"/>
      <c r="O21" s="78"/>
      <c r="P21" s="79"/>
    </row>
    <row r="22" spans="1:16">
      <c r="A22" s="74"/>
      <c r="B22" s="75"/>
      <c r="C22" s="75"/>
      <c r="D22" s="75"/>
      <c r="E22" s="75"/>
      <c r="F22" s="80"/>
      <c r="G22" s="7"/>
      <c r="O22" s="73"/>
    </row>
    <row r="23" spans="1:16" ht="15" thickBot="1">
      <c r="A23" s="74"/>
      <c r="B23" s="75"/>
      <c r="C23" s="75"/>
      <c r="D23" s="75"/>
      <c r="E23" s="75"/>
      <c r="F23" s="80"/>
      <c r="G23" s="7"/>
      <c r="O23" s="73"/>
    </row>
    <row r="24" spans="1:16" ht="15" thickBot="1">
      <c r="A24" s="6"/>
      <c r="B24" s="162" t="s">
        <v>30</v>
      </c>
      <c r="C24" s="163"/>
      <c r="D24" s="163"/>
      <c r="E24" s="164"/>
      <c r="F24" s="5"/>
      <c r="G24" s="7"/>
    </row>
    <row r="25" spans="1:16" ht="16.5" thickBot="1">
      <c r="A25" s="11" t="s">
        <v>31</v>
      </c>
      <c r="B25" s="12" t="s">
        <v>39</v>
      </c>
      <c r="C25" s="13" t="s">
        <v>40</v>
      </c>
      <c r="D25" s="13" t="s">
        <v>41</v>
      </c>
      <c r="E25" s="14" t="s">
        <v>42</v>
      </c>
      <c r="F25" s="7"/>
      <c r="G25" s="7"/>
    </row>
    <row r="26" spans="1:16" ht="15.75" customHeight="1">
      <c r="A26" s="19" t="s">
        <v>39</v>
      </c>
      <c r="B26" s="20">
        <v>1</v>
      </c>
      <c r="C26" s="21">
        <v>0.2</v>
      </c>
      <c r="D26" s="21">
        <v>3</v>
      </c>
      <c r="E26" s="22">
        <v>1</v>
      </c>
      <c r="F26" s="7"/>
      <c r="G26" s="7"/>
    </row>
    <row r="27" spans="1:16" ht="15.75">
      <c r="A27" s="26" t="s">
        <v>40</v>
      </c>
      <c r="B27" s="27">
        <v>5</v>
      </c>
      <c r="C27" s="28">
        <v>1</v>
      </c>
      <c r="D27" s="28">
        <v>5</v>
      </c>
      <c r="E27" s="29">
        <v>3</v>
      </c>
      <c r="F27" s="7"/>
      <c r="G27" s="7"/>
    </row>
    <row r="28" spans="1:16" ht="15.75">
      <c r="A28" s="26" t="s">
        <v>41</v>
      </c>
      <c r="B28" s="27">
        <v>0.33333333333333331</v>
      </c>
      <c r="C28" s="28">
        <v>0.2</v>
      </c>
      <c r="D28" s="28">
        <v>1</v>
      </c>
      <c r="E28" s="29">
        <v>0.33333333333333331</v>
      </c>
      <c r="F28" s="7"/>
      <c r="G28" s="7"/>
    </row>
    <row r="29" spans="1:16" ht="16.5" thickBot="1">
      <c r="A29" s="34" t="s">
        <v>42</v>
      </c>
      <c r="B29" s="35">
        <v>1</v>
      </c>
      <c r="C29" s="36">
        <v>0.33333333333333331</v>
      </c>
      <c r="D29" s="36">
        <v>3</v>
      </c>
      <c r="E29" s="37">
        <v>1</v>
      </c>
      <c r="F29" s="7"/>
      <c r="G29" s="7"/>
    </row>
    <row r="30" spans="1:16" ht="15" thickBot="1">
      <c r="A30" s="40" t="s">
        <v>0</v>
      </c>
      <c r="B30" s="41">
        <f>SUM(B26:B29)</f>
        <v>7.333333333333333</v>
      </c>
      <c r="C30" s="41">
        <f t="shared" ref="C30:E30" si="12">SUM(C26:C29)</f>
        <v>1.7333333333333332</v>
      </c>
      <c r="D30" s="41">
        <f t="shared" si="12"/>
        <v>12</v>
      </c>
      <c r="E30" s="41">
        <f t="shared" si="12"/>
        <v>5.333333333333333</v>
      </c>
      <c r="F30" s="7"/>
      <c r="G30" s="7"/>
    </row>
    <row r="31" spans="1:16" ht="15" thickBot="1">
      <c r="A31" s="43"/>
      <c r="F31" s="7"/>
      <c r="G31" s="7"/>
    </row>
    <row r="32" spans="1:16" ht="15" thickBot="1">
      <c r="A32" s="151" t="s">
        <v>12</v>
      </c>
      <c r="B32" s="152"/>
      <c r="C32" s="153"/>
      <c r="D32" s="44"/>
      <c r="F32" s="7"/>
      <c r="G32" s="7"/>
    </row>
    <row r="33" spans="1:7" ht="15" thickBot="1">
      <c r="A33" s="43"/>
      <c r="F33" s="7"/>
      <c r="G33" s="7"/>
    </row>
    <row r="34" spans="1:7" ht="16.5" thickBot="1">
      <c r="A34" s="11" t="s">
        <v>31</v>
      </c>
      <c r="B34" s="81" t="s">
        <v>39</v>
      </c>
      <c r="C34" s="82" t="s">
        <v>40</v>
      </c>
      <c r="D34" s="82" t="s">
        <v>41</v>
      </c>
      <c r="E34" s="83" t="s">
        <v>42</v>
      </c>
      <c r="F34" s="47" t="s">
        <v>9</v>
      </c>
      <c r="G34" s="7"/>
    </row>
    <row r="35" spans="1:7" ht="15.75">
      <c r="A35" s="19" t="s">
        <v>39</v>
      </c>
      <c r="B35" s="84">
        <f>B26/$B$30</f>
        <v>0.13636363636363638</v>
      </c>
      <c r="C35" s="85">
        <f>C26/$C$30</f>
        <v>0.1153846153846154</v>
      </c>
      <c r="D35" s="85">
        <f>D26/$D$30</f>
        <v>0.25</v>
      </c>
      <c r="E35" s="86">
        <f>E26/$E$30</f>
        <v>0.1875</v>
      </c>
      <c r="F35" s="55">
        <f>AVERAGE(B35:E35)</f>
        <v>0.17231206293706294</v>
      </c>
      <c r="G35" s="7"/>
    </row>
    <row r="36" spans="1:7" ht="15.75">
      <c r="A36" s="26" t="s">
        <v>40</v>
      </c>
      <c r="B36" s="59">
        <f t="shared" ref="B36:B38" si="13">B27/$B$30</f>
        <v>0.68181818181818188</v>
      </c>
      <c r="C36" s="60">
        <f t="shared" ref="C36:C38" si="14">C27/$C$30</f>
        <v>0.57692307692307698</v>
      </c>
      <c r="D36" s="60">
        <f t="shared" ref="D36:D38" si="15">D27/$D$30</f>
        <v>0.41666666666666669</v>
      </c>
      <c r="E36" s="61">
        <f t="shared" ref="E36:E38" si="16">E27/$E$30</f>
        <v>0.5625</v>
      </c>
      <c r="F36" s="62">
        <f t="shared" ref="F36:F38" si="17">AVERAGE(B36:E36)</f>
        <v>0.55947698135198132</v>
      </c>
      <c r="G36" s="7"/>
    </row>
    <row r="37" spans="1:7" ht="15.75">
      <c r="A37" s="26" t="s">
        <v>41</v>
      </c>
      <c r="B37" s="59">
        <f t="shared" si="13"/>
        <v>4.5454545454545456E-2</v>
      </c>
      <c r="C37" s="60">
        <f t="shared" si="14"/>
        <v>0.1153846153846154</v>
      </c>
      <c r="D37" s="60">
        <f t="shared" si="15"/>
        <v>8.3333333333333329E-2</v>
      </c>
      <c r="E37" s="61">
        <f t="shared" si="16"/>
        <v>6.25E-2</v>
      </c>
      <c r="F37" s="62">
        <f t="shared" si="17"/>
        <v>7.6668123543123551E-2</v>
      </c>
      <c r="G37" s="7"/>
    </row>
    <row r="38" spans="1:7" ht="16.5" thickBot="1">
      <c r="A38" s="34" t="s">
        <v>42</v>
      </c>
      <c r="B38" s="66">
        <f t="shared" si="13"/>
        <v>0.13636363636363638</v>
      </c>
      <c r="C38" s="67">
        <f t="shared" si="14"/>
        <v>0.19230769230769232</v>
      </c>
      <c r="D38" s="67">
        <f t="shared" si="15"/>
        <v>0.25</v>
      </c>
      <c r="E38" s="68">
        <f t="shared" si="16"/>
        <v>0.1875</v>
      </c>
      <c r="F38" s="62">
        <f t="shared" si="17"/>
        <v>0.19154283216783219</v>
      </c>
      <c r="G38" s="7"/>
    </row>
    <row r="39" spans="1:7" ht="15" thickBot="1">
      <c r="A39" s="69"/>
      <c r="B39" s="70"/>
      <c r="C39" s="70"/>
      <c r="D39" s="70"/>
      <c r="E39" s="71" t="s">
        <v>22</v>
      </c>
      <c r="F39" s="72">
        <f>SUM(F35:F38)</f>
        <v>1</v>
      </c>
      <c r="G39" s="7"/>
    </row>
    <row r="40" spans="1:7">
      <c r="A40" s="74"/>
      <c r="B40" s="75"/>
      <c r="C40" s="75"/>
      <c r="D40" s="75"/>
      <c r="E40" s="75"/>
      <c r="F40" s="80"/>
      <c r="G40" s="7"/>
    </row>
    <row r="41" spans="1:7">
      <c r="A41" s="43"/>
      <c r="B41" s="75"/>
      <c r="C41" s="75"/>
      <c r="D41" s="75"/>
      <c r="E41" s="75"/>
      <c r="F41" s="75"/>
      <c r="G41" s="7"/>
    </row>
    <row r="42" spans="1:7" ht="15" thickBot="1">
      <c r="A42" s="43"/>
      <c r="B42" s="161"/>
      <c r="C42" s="161"/>
      <c r="D42" s="161"/>
      <c r="E42" s="161"/>
      <c r="G42" s="7"/>
    </row>
    <row r="43" spans="1:7" ht="15" thickBot="1">
      <c r="A43" s="6"/>
      <c r="B43" s="162" t="s">
        <v>32</v>
      </c>
      <c r="C43" s="163"/>
      <c r="D43" s="163"/>
      <c r="E43" s="164"/>
      <c r="F43" s="5"/>
      <c r="G43" s="7"/>
    </row>
    <row r="44" spans="1:7" ht="16.5" thickBot="1">
      <c r="A44" s="11" t="s">
        <v>33</v>
      </c>
      <c r="B44" s="12" t="s">
        <v>39</v>
      </c>
      <c r="C44" s="13" t="s">
        <v>40</v>
      </c>
      <c r="D44" s="13" t="s">
        <v>41</v>
      </c>
      <c r="E44" s="14" t="s">
        <v>42</v>
      </c>
      <c r="F44" s="7"/>
      <c r="G44" s="7"/>
    </row>
    <row r="45" spans="1:7" ht="15.75">
      <c r="A45" s="19" t="s">
        <v>39</v>
      </c>
      <c r="B45" s="20">
        <v>1</v>
      </c>
      <c r="C45" s="21">
        <v>0.33333333333333331</v>
      </c>
      <c r="D45" s="21">
        <v>0.2</v>
      </c>
      <c r="E45" s="22">
        <v>1</v>
      </c>
      <c r="F45" s="7"/>
      <c r="G45" s="7"/>
    </row>
    <row r="46" spans="1:7" ht="15.75">
      <c r="A46" s="26" t="s">
        <v>40</v>
      </c>
      <c r="B46" s="27">
        <v>3</v>
      </c>
      <c r="C46" s="28">
        <v>1</v>
      </c>
      <c r="D46" s="28">
        <v>0.33333333333333331</v>
      </c>
      <c r="E46" s="29">
        <v>3</v>
      </c>
      <c r="F46" s="7"/>
      <c r="G46" s="7"/>
    </row>
    <row r="47" spans="1:7" ht="15.75">
      <c r="A47" s="26" t="s">
        <v>41</v>
      </c>
      <c r="B47" s="27">
        <v>5</v>
      </c>
      <c r="C47" s="28">
        <v>3</v>
      </c>
      <c r="D47" s="28">
        <v>1</v>
      </c>
      <c r="E47" s="29">
        <v>5</v>
      </c>
      <c r="F47" s="7"/>
      <c r="G47" s="7"/>
    </row>
    <row r="48" spans="1:7" ht="16.5" thickBot="1">
      <c r="A48" s="34" t="s">
        <v>42</v>
      </c>
      <c r="B48" s="35">
        <v>1</v>
      </c>
      <c r="C48" s="36">
        <v>0.33333333333333331</v>
      </c>
      <c r="D48" s="36">
        <v>0.2</v>
      </c>
      <c r="E48" s="37">
        <v>1</v>
      </c>
      <c r="F48" s="7"/>
      <c r="G48" s="7"/>
    </row>
    <row r="49" spans="1:7" ht="15" thickBot="1">
      <c r="A49" s="40" t="s">
        <v>0</v>
      </c>
      <c r="B49" s="41">
        <f>SUM(B45:B48)</f>
        <v>10</v>
      </c>
      <c r="C49" s="41">
        <f>SUM(C45:C48)</f>
        <v>4.6666666666666661</v>
      </c>
      <c r="D49" s="41">
        <f>SUM(D45:D48)</f>
        <v>1.7333333333333332</v>
      </c>
      <c r="E49" s="87">
        <f>SUM(E45:E48)</f>
        <v>10</v>
      </c>
      <c r="F49" s="7"/>
      <c r="G49" s="7"/>
    </row>
    <row r="50" spans="1:7" ht="15" thickBot="1">
      <c r="A50" s="43"/>
      <c r="F50" s="7"/>
      <c r="G50" s="7"/>
    </row>
    <row r="51" spans="1:7" ht="15" thickBot="1">
      <c r="A51" s="151" t="s">
        <v>12</v>
      </c>
      <c r="B51" s="152"/>
      <c r="C51" s="153"/>
      <c r="D51" s="44"/>
      <c r="F51" s="7"/>
      <c r="G51" s="7"/>
    </row>
    <row r="52" spans="1:7" ht="15" thickBot="1">
      <c r="A52" s="43"/>
      <c r="F52" s="7"/>
      <c r="G52" s="7"/>
    </row>
    <row r="53" spans="1:7" ht="16.5" thickBot="1">
      <c r="A53" s="11" t="s">
        <v>33</v>
      </c>
      <c r="B53" s="12" t="s">
        <v>39</v>
      </c>
      <c r="C53" s="13" t="s">
        <v>40</v>
      </c>
      <c r="D53" s="13" t="s">
        <v>41</v>
      </c>
      <c r="E53" s="14" t="s">
        <v>42</v>
      </c>
      <c r="F53" s="47" t="s">
        <v>9</v>
      </c>
      <c r="G53" s="7"/>
    </row>
    <row r="54" spans="1:7" ht="15.75">
      <c r="A54" s="19" t="s">
        <v>39</v>
      </c>
      <c r="B54" s="52">
        <f>B45/$B$49</f>
        <v>0.1</v>
      </c>
      <c r="C54" s="53">
        <f>C45/$C$49</f>
        <v>7.1428571428571438E-2</v>
      </c>
      <c r="D54" s="53">
        <f>D45/$D$49</f>
        <v>0.1153846153846154</v>
      </c>
      <c r="E54" s="54">
        <f>E45/$E$49</f>
        <v>0.1</v>
      </c>
      <c r="F54" s="55">
        <f>AVERAGE(B54:E54)</f>
        <v>9.6703296703296721E-2</v>
      </c>
      <c r="G54" s="7"/>
    </row>
    <row r="55" spans="1:7" ht="15.75">
      <c r="A55" s="26" t="s">
        <v>40</v>
      </c>
      <c r="B55" s="59">
        <f t="shared" ref="B55:B57" si="18">B46/$B$49</f>
        <v>0.3</v>
      </c>
      <c r="C55" s="60">
        <f t="shared" ref="C55:C57" si="19">C46/$C$49</f>
        <v>0.2142857142857143</v>
      </c>
      <c r="D55" s="60">
        <f t="shared" ref="D55:D57" si="20">D46/$D$49</f>
        <v>0.19230769230769232</v>
      </c>
      <c r="E55" s="61">
        <f t="shared" ref="E55:E57" si="21">E46/$E$49</f>
        <v>0.3</v>
      </c>
      <c r="F55" s="62">
        <f t="shared" ref="F55:F57" si="22">AVERAGE(B55:E55)</f>
        <v>0.25164835164835164</v>
      </c>
      <c r="G55" s="7"/>
    </row>
    <row r="56" spans="1:7" ht="15.75">
      <c r="A56" s="26" t="s">
        <v>41</v>
      </c>
      <c r="B56" s="59">
        <f t="shared" si="18"/>
        <v>0.5</v>
      </c>
      <c r="C56" s="60">
        <f t="shared" si="19"/>
        <v>0.6428571428571429</v>
      </c>
      <c r="D56" s="60">
        <f t="shared" si="20"/>
        <v>0.57692307692307698</v>
      </c>
      <c r="E56" s="61">
        <f t="shared" si="21"/>
        <v>0.5</v>
      </c>
      <c r="F56" s="62">
        <f t="shared" si="22"/>
        <v>0.55494505494505497</v>
      </c>
      <c r="G56" s="7"/>
    </row>
    <row r="57" spans="1:7" ht="16.5" thickBot="1">
      <c r="A57" s="34" t="s">
        <v>42</v>
      </c>
      <c r="B57" s="66">
        <f t="shared" si="18"/>
        <v>0.1</v>
      </c>
      <c r="C57" s="67">
        <f t="shared" si="19"/>
        <v>7.1428571428571438E-2</v>
      </c>
      <c r="D57" s="67">
        <f t="shared" si="20"/>
        <v>0.1153846153846154</v>
      </c>
      <c r="E57" s="68">
        <f t="shared" si="21"/>
        <v>0.1</v>
      </c>
      <c r="F57" s="62">
        <f t="shared" si="22"/>
        <v>9.6703296703296721E-2</v>
      </c>
      <c r="G57" s="7"/>
    </row>
    <row r="58" spans="1:7" ht="15" thickBot="1">
      <c r="A58" s="69"/>
      <c r="B58" s="70"/>
      <c r="C58" s="70"/>
      <c r="D58" s="70"/>
      <c r="E58" s="71" t="s">
        <v>22</v>
      </c>
      <c r="F58" s="72">
        <f>SUM(F54:F57)</f>
        <v>1</v>
      </c>
      <c r="G58" s="7"/>
    </row>
    <row r="59" spans="1:7">
      <c r="A59" s="88"/>
      <c r="B59" s="89"/>
      <c r="C59" s="89"/>
      <c r="D59" s="89"/>
      <c r="E59" s="89"/>
      <c r="G59" s="7"/>
    </row>
    <row r="60" spans="1:7">
      <c r="A60" s="88"/>
      <c r="B60" s="90"/>
      <c r="C60" s="90"/>
      <c r="D60" s="90"/>
      <c r="E60" s="90"/>
      <c r="G60" s="7"/>
    </row>
    <row r="61" spans="1:7" ht="15" thickBot="1">
      <c r="A61" s="88"/>
      <c r="B61" s="90"/>
      <c r="C61" s="90"/>
      <c r="D61" s="90"/>
      <c r="E61" s="90"/>
      <c r="G61" s="7"/>
    </row>
    <row r="62" spans="1:7" ht="15" thickBot="1">
      <c r="A62" s="6"/>
      <c r="B62" s="162" t="s">
        <v>34</v>
      </c>
      <c r="C62" s="163"/>
      <c r="D62" s="163"/>
      <c r="E62" s="164"/>
      <c r="F62" s="5"/>
      <c r="G62" s="7"/>
    </row>
    <row r="63" spans="1:7" ht="16.5" thickBot="1">
      <c r="A63" s="11" t="s">
        <v>35</v>
      </c>
      <c r="B63" s="12" t="s">
        <v>39</v>
      </c>
      <c r="C63" s="13" t="s">
        <v>40</v>
      </c>
      <c r="D63" s="13" t="s">
        <v>41</v>
      </c>
      <c r="E63" s="14" t="s">
        <v>42</v>
      </c>
      <c r="F63" s="7"/>
      <c r="G63" s="7"/>
    </row>
    <row r="64" spans="1:7" ht="15.75">
      <c r="A64" s="19" t="s">
        <v>39</v>
      </c>
      <c r="B64" s="20">
        <v>1</v>
      </c>
      <c r="C64" s="21">
        <v>0.2</v>
      </c>
      <c r="D64" s="21">
        <v>0.33333333333333331</v>
      </c>
      <c r="E64" s="22">
        <v>3</v>
      </c>
      <c r="F64" s="7"/>
      <c r="G64" s="7"/>
    </row>
    <row r="65" spans="1:7" ht="15.75">
      <c r="A65" s="26" t="s">
        <v>40</v>
      </c>
      <c r="B65" s="27">
        <v>5</v>
      </c>
      <c r="C65" s="28">
        <v>1</v>
      </c>
      <c r="D65" s="28">
        <v>3</v>
      </c>
      <c r="E65" s="29">
        <v>7</v>
      </c>
      <c r="F65" s="7"/>
      <c r="G65" s="7"/>
    </row>
    <row r="66" spans="1:7" ht="15.75">
      <c r="A66" s="26" t="s">
        <v>41</v>
      </c>
      <c r="B66" s="27">
        <v>3</v>
      </c>
      <c r="C66" s="28">
        <v>0.33333333333333331</v>
      </c>
      <c r="D66" s="28">
        <v>1</v>
      </c>
      <c r="E66" s="29">
        <v>5</v>
      </c>
      <c r="F66" s="7"/>
      <c r="G66" s="7"/>
    </row>
    <row r="67" spans="1:7" ht="16.5" thickBot="1">
      <c r="A67" s="34" t="s">
        <v>42</v>
      </c>
      <c r="B67" s="35">
        <v>0.33333333333333331</v>
      </c>
      <c r="C67" s="36">
        <v>0.14285714285714285</v>
      </c>
      <c r="D67" s="36">
        <v>0.2</v>
      </c>
      <c r="E67" s="37">
        <v>1</v>
      </c>
      <c r="F67" s="7"/>
      <c r="G67" s="7"/>
    </row>
    <row r="68" spans="1:7" ht="15" thickBot="1">
      <c r="A68" s="40" t="s">
        <v>0</v>
      </c>
      <c r="B68" s="41">
        <f>SUM(B64:B67)</f>
        <v>9.3333333333333339</v>
      </c>
      <c r="C68" s="41">
        <f t="shared" ref="C68:E68" si="23">SUM(C64:C67)</f>
        <v>1.676190476190476</v>
      </c>
      <c r="D68" s="41">
        <f t="shared" si="23"/>
        <v>4.5333333333333341</v>
      </c>
      <c r="E68" s="41">
        <f t="shared" si="23"/>
        <v>16</v>
      </c>
      <c r="F68" s="7"/>
      <c r="G68" s="7"/>
    </row>
    <row r="69" spans="1:7" ht="15" thickBot="1">
      <c r="A69" s="43"/>
      <c r="F69" s="7"/>
      <c r="G69" s="7"/>
    </row>
    <row r="70" spans="1:7" ht="15" thickBot="1">
      <c r="A70" s="151" t="s">
        <v>12</v>
      </c>
      <c r="B70" s="152"/>
      <c r="C70" s="153"/>
      <c r="D70" s="44"/>
      <c r="F70" s="7"/>
      <c r="G70" s="7"/>
    </row>
    <row r="71" spans="1:7" ht="15" thickBot="1">
      <c r="A71" s="43"/>
      <c r="F71" s="7"/>
      <c r="G71" s="7"/>
    </row>
    <row r="72" spans="1:7" ht="16.5" thickBot="1">
      <c r="A72" s="11" t="s">
        <v>35</v>
      </c>
      <c r="B72" s="12" t="s">
        <v>39</v>
      </c>
      <c r="C72" s="13" t="s">
        <v>40</v>
      </c>
      <c r="D72" s="13" t="s">
        <v>41</v>
      </c>
      <c r="E72" s="14" t="s">
        <v>42</v>
      </c>
      <c r="F72" s="47" t="s">
        <v>9</v>
      </c>
      <c r="G72" s="7"/>
    </row>
    <row r="73" spans="1:7" ht="15.75">
      <c r="A73" s="19" t="s">
        <v>39</v>
      </c>
      <c r="B73" s="52">
        <f>B64/$B$68</f>
        <v>0.10714285714285714</v>
      </c>
      <c r="C73" s="53">
        <f>C64/$C$68</f>
        <v>0.11931818181818184</v>
      </c>
      <c r="D73" s="53">
        <f>D64/$D$68</f>
        <v>7.3529411764705871E-2</v>
      </c>
      <c r="E73" s="54">
        <f>E64/$E$68</f>
        <v>0.1875</v>
      </c>
      <c r="F73" s="55">
        <f>AVERAGE(B73:E73)</f>
        <v>0.1218726126814362</v>
      </c>
      <c r="G73" s="7"/>
    </row>
    <row r="74" spans="1:7" ht="15.75">
      <c r="A74" s="26" t="s">
        <v>40</v>
      </c>
      <c r="B74" s="59">
        <f t="shared" ref="B74:B76" si="24">B65/$B$68</f>
        <v>0.5357142857142857</v>
      </c>
      <c r="C74" s="60">
        <f t="shared" ref="C74:C76" si="25">C65/$C$68</f>
        <v>0.59659090909090917</v>
      </c>
      <c r="D74" s="60">
        <f t="shared" ref="D74:D76" si="26">D65/$D$68</f>
        <v>0.66176470588235281</v>
      </c>
      <c r="E74" s="61">
        <f t="shared" ref="E74:E76" si="27">E65/$E$68</f>
        <v>0.4375</v>
      </c>
      <c r="F74" s="62">
        <f t="shared" ref="F74:F76" si="28">AVERAGE(B74:E74)</f>
        <v>0.55789247517188689</v>
      </c>
      <c r="G74" s="7"/>
    </row>
    <row r="75" spans="1:7" ht="15.75">
      <c r="A75" s="26" t="s">
        <v>41</v>
      </c>
      <c r="B75" s="59">
        <f t="shared" si="24"/>
        <v>0.3214285714285714</v>
      </c>
      <c r="C75" s="60">
        <f t="shared" si="25"/>
        <v>0.19886363636363638</v>
      </c>
      <c r="D75" s="60">
        <f t="shared" si="26"/>
        <v>0.22058823529411761</v>
      </c>
      <c r="E75" s="61">
        <f t="shared" si="27"/>
        <v>0.3125</v>
      </c>
      <c r="F75" s="62">
        <f t="shared" si="28"/>
        <v>0.26334511077158135</v>
      </c>
      <c r="G75" s="7"/>
    </row>
    <row r="76" spans="1:7" ht="16.5" thickBot="1">
      <c r="A76" s="34" t="s">
        <v>42</v>
      </c>
      <c r="B76" s="66">
        <f t="shared" si="24"/>
        <v>3.5714285714285712E-2</v>
      </c>
      <c r="C76" s="67">
        <f t="shared" si="25"/>
        <v>8.5227272727272735E-2</v>
      </c>
      <c r="D76" s="67">
        <f t="shared" si="26"/>
        <v>4.4117647058823525E-2</v>
      </c>
      <c r="E76" s="68">
        <f t="shared" si="27"/>
        <v>6.25E-2</v>
      </c>
      <c r="F76" s="62">
        <f t="shared" si="28"/>
        <v>5.6889801375095493E-2</v>
      </c>
      <c r="G76" s="7"/>
    </row>
    <row r="77" spans="1:7" ht="15" thickBot="1">
      <c r="A77" s="69"/>
      <c r="B77" s="70"/>
      <c r="C77" s="70"/>
      <c r="D77" s="70"/>
      <c r="E77" s="71" t="s">
        <v>22</v>
      </c>
      <c r="F77" s="72">
        <f>SUM(F73:F76)</f>
        <v>0.99999999999999989</v>
      </c>
      <c r="G77" s="7"/>
    </row>
    <row r="78" spans="1:7">
      <c r="A78" s="74"/>
      <c r="B78" s="75"/>
      <c r="C78" s="75"/>
      <c r="D78" s="75"/>
      <c r="E78" s="75"/>
      <c r="F78" s="75"/>
      <c r="G78" s="7"/>
    </row>
    <row r="79" spans="1:7">
      <c r="A79" s="74"/>
      <c r="B79" s="75"/>
      <c r="C79" s="75"/>
      <c r="D79" s="75"/>
      <c r="E79" s="75"/>
      <c r="F79" s="75"/>
      <c r="G79" s="7"/>
    </row>
    <row r="80" spans="1:7" ht="15" thickBot="1">
      <c r="A80" s="43"/>
      <c r="G80" s="7"/>
    </row>
    <row r="81" spans="1:20" ht="15.75" customHeight="1" thickBot="1">
      <c r="A81" s="154" t="s">
        <v>10</v>
      </c>
      <c r="B81" s="155"/>
      <c r="C81" s="155"/>
      <c r="D81" s="155"/>
      <c r="E81" s="156"/>
      <c r="F81" s="89"/>
      <c r="G81" s="7"/>
    </row>
    <row r="82" spans="1:20" ht="15" thickBot="1">
      <c r="A82" s="43"/>
      <c r="B82" s="175" t="s">
        <v>2</v>
      </c>
      <c r="C82" s="176"/>
      <c r="D82" s="176"/>
      <c r="E82" s="177"/>
      <c r="G82" s="7"/>
    </row>
    <row r="83" spans="1:20" ht="15" thickBot="1">
      <c r="A83" s="8"/>
      <c r="B83" s="9" t="s">
        <v>28</v>
      </c>
      <c r="C83" s="9" t="s">
        <v>31</v>
      </c>
      <c r="D83" s="9" t="s">
        <v>33</v>
      </c>
      <c r="E83" s="10" t="s">
        <v>35</v>
      </c>
      <c r="F83" s="91"/>
      <c r="G83" s="7"/>
    </row>
    <row r="84" spans="1:20" ht="15.75">
      <c r="A84" s="19" t="s">
        <v>39</v>
      </c>
      <c r="B84" s="48">
        <v>0.2633451107715814</v>
      </c>
      <c r="C84" s="49">
        <v>0.17231206293706294</v>
      </c>
      <c r="D84" s="49">
        <v>9.6703296703296721E-2</v>
      </c>
      <c r="E84" s="50">
        <v>0.1218726126814362</v>
      </c>
      <c r="F84" s="80"/>
      <c r="G84" s="7"/>
    </row>
    <row r="85" spans="1:20" ht="15.75">
      <c r="A85" s="26" t="s">
        <v>40</v>
      </c>
      <c r="B85" s="56">
        <v>0.12187261268143622</v>
      </c>
      <c r="C85" s="57">
        <v>0.55947698135198132</v>
      </c>
      <c r="D85" s="57">
        <v>0.25164835164835164</v>
      </c>
      <c r="E85" s="58">
        <v>0.55789247517188689</v>
      </c>
      <c r="F85" s="80"/>
      <c r="G85" s="7"/>
    </row>
    <row r="86" spans="1:20" ht="15.75">
      <c r="A86" s="26" t="s">
        <v>41</v>
      </c>
      <c r="B86" s="56">
        <v>5.6889801375095486E-2</v>
      </c>
      <c r="C86" s="57">
        <v>7.6668123543123551E-2</v>
      </c>
      <c r="D86" s="57">
        <v>0.55494505494505497</v>
      </c>
      <c r="E86" s="58">
        <v>0.26334511077158135</v>
      </c>
      <c r="F86" s="80"/>
      <c r="G86" s="7"/>
    </row>
    <row r="87" spans="1:20" s="92" customFormat="1" ht="16.5" thickBot="1">
      <c r="A87" s="34" t="s">
        <v>42</v>
      </c>
      <c r="B87" s="63">
        <v>0.557892475171887</v>
      </c>
      <c r="C87" s="64">
        <v>0.19154283216783219</v>
      </c>
      <c r="D87" s="64">
        <v>9.6703296703296721E-2</v>
      </c>
      <c r="E87" s="65">
        <v>5.6889801375095493E-2</v>
      </c>
      <c r="G87" s="93"/>
    </row>
    <row r="88" spans="1:20" ht="15" thickBot="1">
      <c r="A88" s="76"/>
      <c r="B88" s="77"/>
      <c r="C88" s="77"/>
      <c r="D88" s="77"/>
      <c r="E88" s="77"/>
      <c r="F88" s="77"/>
      <c r="G88" s="79"/>
    </row>
    <row r="89" spans="1:20" ht="15" thickBot="1"/>
    <row r="90" spans="1:20" ht="15" thickBot="1">
      <c r="A90" s="178" t="s">
        <v>36</v>
      </c>
      <c r="B90" s="179"/>
      <c r="C90" s="180"/>
      <c r="D90" s="3"/>
    </row>
    <row r="91" spans="1:20" ht="15" thickBot="1">
      <c r="A91" s="94"/>
    </row>
    <row r="92" spans="1:20" ht="15" thickBot="1">
      <c r="A92" s="43"/>
      <c r="G92" s="95" t="s">
        <v>15</v>
      </c>
      <c r="I92" s="96" t="s">
        <v>14</v>
      </c>
    </row>
    <row r="93" spans="1:20" ht="15" thickBot="1">
      <c r="A93" s="43"/>
      <c r="B93" s="16">
        <v>1</v>
      </c>
      <c r="C93" s="17">
        <v>0.16666666666666666</v>
      </c>
      <c r="D93" s="17">
        <v>0.25</v>
      </c>
      <c r="E93" s="18">
        <v>9</v>
      </c>
      <c r="F93" s="182" t="s">
        <v>5</v>
      </c>
      <c r="G93" s="97">
        <v>0.18709627329192546</v>
      </c>
      <c r="H93" s="181" t="s">
        <v>6</v>
      </c>
      <c r="I93" s="98">
        <f>MMULT(B93:E93,$G$93:$G$96)</f>
        <v>0.93664711295146086</v>
      </c>
      <c r="K93" s="99" t="s">
        <v>20</v>
      </c>
      <c r="L93" s="100"/>
      <c r="M93" s="100"/>
      <c r="N93" s="100"/>
      <c r="O93" s="100"/>
      <c r="P93" s="100"/>
      <c r="Q93" s="100"/>
      <c r="R93" s="100"/>
      <c r="S93" s="100"/>
      <c r="T93" s="101"/>
    </row>
    <row r="94" spans="1:20" ht="15" thickBot="1">
      <c r="A94" s="43"/>
      <c r="B94" s="23">
        <v>6</v>
      </c>
      <c r="C94" s="24">
        <v>1</v>
      </c>
      <c r="D94" s="24">
        <v>2</v>
      </c>
      <c r="E94" s="25">
        <v>4</v>
      </c>
      <c r="F94" s="182"/>
      <c r="G94" s="102">
        <v>0.46384748102139406</v>
      </c>
      <c r="H94" s="181"/>
      <c r="I94" s="103">
        <f>MMULT(B94:E94,$G$93:$G$96)</f>
        <v>2.418247066942719</v>
      </c>
      <c r="K94" s="104"/>
      <c r="L94" s="105"/>
      <c r="M94" s="105"/>
      <c r="N94" s="105"/>
      <c r="O94" s="105"/>
      <c r="P94" s="105"/>
      <c r="Q94" s="105"/>
      <c r="R94" s="105"/>
      <c r="S94" s="105"/>
      <c r="T94" s="106"/>
    </row>
    <row r="95" spans="1:20">
      <c r="A95" s="43"/>
      <c r="B95" s="23">
        <v>4</v>
      </c>
      <c r="C95" s="24">
        <v>0.5</v>
      </c>
      <c r="D95" s="24">
        <v>1</v>
      </c>
      <c r="E95" s="25">
        <v>4</v>
      </c>
      <c r="F95" s="182"/>
      <c r="G95" s="102">
        <v>0.28220151828847478</v>
      </c>
      <c r="H95" s="181"/>
      <c r="I95" s="103">
        <f t="shared" ref="I95:I96" si="29">MMULT(B95:E95,$G$93:$G$96)</f>
        <v>1.5299292615596962</v>
      </c>
      <c r="K95" s="107" t="s">
        <v>18</v>
      </c>
      <c r="L95" s="108">
        <v>2</v>
      </c>
      <c r="M95" s="108">
        <v>3</v>
      </c>
      <c r="N95" s="109">
        <v>4</v>
      </c>
      <c r="O95" s="108">
        <v>5</v>
      </c>
      <c r="P95" s="108">
        <v>6</v>
      </c>
      <c r="Q95" s="108">
        <v>7</v>
      </c>
      <c r="R95" s="108">
        <v>8</v>
      </c>
      <c r="S95" s="108">
        <v>9</v>
      </c>
      <c r="T95" s="110">
        <v>10</v>
      </c>
    </row>
    <row r="96" spans="1:20" ht="15" thickBot="1">
      <c r="A96" s="43"/>
      <c r="B96" s="31">
        <v>0.1111111111111111</v>
      </c>
      <c r="C96" s="32">
        <v>0.25</v>
      </c>
      <c r="D96" s="32">
        <v>0.25</v>
      </c>
      <c r="E96" s="33">
        <v>1</v>
      </c>
      <c r="F96" s="182"/>
      <c r="G96" s="111">
        <v>6.6854727398205666E-2</v>
      </c>
      <c r="H96" s="181"/>
      <c r="I96" s="112">
        <f t="shared" si="29"/>
        <v>0.27415545203588676</v>
      </c>
      <c r="K96" s="113" t="s">
        <v>19</v>
      </c>
      <c r="L96" s="114">
        <v>0</v>
      </c>
      <c r="M96" s="114">
        <v>0.57999999999999996</v>
      </c>
      <c r="N96" s="115">
        <v>0.9</v>
      </c>
      <c r="O96" s="114">
        <v>1.1200000000000001</v>
      </c>
      <c r="P96" s="114">
        <v>1.24</v>
      </c>
      <c r="Q96" s="114">
        <v>1.32</v>
      </c>
      <c r="R96" s="114">
        <v>1.41</v>
      </c>
      <c r="S96" s="114">
        <v>1.45</v>
      </c>
      <c r="T96" s="116">
        <v>1.51</v>
      </c>
    </row>
    <row r="97" spans="1:14" ht="15" thickBot="1">
      <c r="A97" s="43"/>
    </row>
    <row r="98" spans="1:14">
      <c r="A98" s="43"/>
      <c r="B98" s="173" t="s">
        <v>16</v>
      </c>
    </row>
    <row r="99" spans="1:14" ht="15" thickBot="1">
      <c r="A99" s="43"/>
      <c r="B99" s="174">
        <f>I93/G93</f>
        <v>5.0062307306891922</v>
      </c>
    </row>
    <row r="100" spans="1:14" ht="15" thickBot="1">
      <c r="A100" s="43"/>
      <c r="B100" s="117">
        <f>I93/G93</f>
        <v>5.0062307306891922</v>
      </c>
      <c r="C100" s="118"/>
      <c r="D100" s="118"/>
      <c r="E100" s="119"/>
      <c r="F100" s="118" t="s">
        <v>26</v>
      </c>
      <c r="G100" s="120">
        <f>(D104-4)/(4-1)</f>
        <v>0.31182121561126852</v>
      </c>
    </row>
    <row r="101" spans="1:14" ht="15" thickBot="1">
      <c r="A101" s="43"/>
      <c r="B101" s="117">
        <f>I94/G94</f>
        <v>5.2134530549087579</v>
      </c>
      <c r="C101" s="118"/>
      <c r="D101" s="118"/>
      <c r="E101" s="118"/>
      <c r="F101" s="118"/>
      <c r="G101" s="118"/>
      <c r="I101" s="2" t="s">
        <v>25</v>
      </c>
    </row>
    <row r="102" spans="1:14" ht="15" thickBot="1">
      <c r="A102" s="43"/>
      <c r="B102" s="117">
        <f>I95/G95</f>
        <v>5.4214069110562226</v>
      </c>
      <c r="C102" s="118"/>
      <c r="D102" s="118"/>
      <c r="E102" s="118"/>
      <c r="F102" s="118"/>
      <c r="G102" s="118"/>
    </row>
    <row r="103" spans="1:14" ht="15" thickBot="1">
      <c r="A103" s="43"/>
      <c r="B103" s="121">
        <f>I96/G96</f>
        <v>4.1007638906810486</v>
      </c>
      <c r="C103" s="118"/>
      <c r="D103" s="122" t="s">
        <v>24</v>
      </c>
      <c r="E103" s="118"/>
      <c r="F103" s="118" t="s">
        <v>7</v>
      </c>
      <c r="G103" s="123">
        <f>G100/0.9</f>
        <v>0.34646801734585392</v>
      </c>
      <c r="I103" s="170" t="s">
        <v>51</v>
      </c>
      <c r="J103" s="170"/>
      <c r="K103" s="170"/>
      <c r="L103" s="170"/>
      <c r="M103" s="170"/>
      <c r="N103" s="170"/>
    </row>
    <row r="104" spans="1:14" ht="28.5" thickBot="1">
      <c r="A104" s="124" t="s">
        <v>17</v>
      </c>
      <c r="B104" s="125">
        <f>SUM(B100:B103)</f>
        <v>19.741854587335222</v>
      </c>
      <c r="C104" s="126" t="s">
        <v>37</v>
      </c>
      <c r="D104" s="120">
        <f>B104/4</f>
        <v>4.9354636468338056</v>
      </c>
      <c r="E104" s="127"/>
      <c r="F104" s="127"/>
      <c r="I104" s="128" t="s">
        <v>43</v>
      </c>
    </row>
    <row r="105" spans="1:14" ht="15" thickBot="1">
      <c r="A105" s="129"/>
    </row>
    <row r="106" spans="1:14">
      <c r="A106" s="167" t="s">
        <v>4</v>
      </c>
      <c r="B106" s="168"/>
      <c r="C106" s="169"/>
      <c r="D106" s="3"/>
      <c r="E106" s="4"/>
      <c r="F106" s="4"/>
      <c r="G106" s="4"/>
      <c r="H106" s="5"/>
    </row>
    <row r="107" spans="1:14">
      <c r="A107" s="130"/>
      <c r="B107" s="171" t="s">
        <v>2</v>
      </c>
      <c r="C107" s="171"/>
      <c r="D107" s="171"/>
      <c r="E107" s="172"/>
      <c r="F107" s="131"/>
      <c r="H107" s="7"/>
      <c r="I107" s="73"/>
    </row>
    <row r="108" spans="1:14" ht="15" thickBot="1">
      <c r="A108" s="132"/>
      <c r="B108" s="133" t="s">
        <v>28</v>
      </c>
      <c r="C108" s="133" t="s">
        <v>31</v>
      </c>
      <c r="D108" s="133" t="s">
        <v>33</v>
      </c>
      <c r="E108" s="134" t="s">
        <v>35</v>
      </c>
      <c r="H108" s="7"/>
    </row>
    <row r="109" spans="1:14" ht="15.75">
      <c r="A109" s="132" t="s">
        <v>39</v>
      </c>
      <c r="B109" s="57">
        <v>0.2633451107715814</v>
      </c>
      <c r="C109" s="57">
        <v>0.17231206293706294</v>
      </c>
      <c r="D109" s="57">
        <v>9.6703296703296721E-2</v>
      </c>
      <c r="E109" s="135">
        <v>0.1218726126814362</v>
      </c>
      <c r="G109" s="136" t="s">
        <v>28</v>
      </c>
      <c r="H109" s="51">
        <v>0.18709627329192546</v>
      </c>
    </row>
    <row r="110" spans="1:14" ht="15.75">
      <c r="A110" s="132" t="s">
        <v>40</v>
      </c>
      <c r="B110" s="57">
        <v>0.12187261268143622</v>
      </c>
      <c r="C110" s="57">
        <v>0.55947698135198132</v>
      </c>
      <c r="D110" s="57">
        <v>0.25164835164835164</v>
      </c>
      <c r="E110" s="135">
        <v>0.557892475171887</v>
      </c>
      <c r="G110" s="138" t="s">
        <v>31</v>
      </c>
      <c r="H110" s="51">
        <v>0.46384748102139406</v>
      </c>
    </row>
    <row r="111" spans="1:14" ht="15.75">
      <c r="A111" s="132" t="s">
        <v>41</v>
      </c>
      <c r="B111" s="57">
        <v>5.6889801375095486E-2</v>
      </c>
      <c r="C111" s="57">
        <v>7.6668123543123551E-2</v>
      </c>
      <c r="D111" s="57">
        <v>0.55494505494505497</v>
      </c>
      <c r="E111" s="135">
        <v>0.26334511077158135</v>
      </c>
      <c r="G111" s="138" t="s">
        <v>33</v>
      </c>
      <c r="H111" s="51">
        <v>0.28220151828847478</v>
      </c>
    </row>
    <row r="112" spans="1:14" ht="16.5" thickBot="1">
      <c r="A112" s="132" t="s">
        <v>42</v>
      </c>
      <c r="B112" s="57">
        <v>0.557892475171887</v>
      </c>
      <c r="C112" s="57">
        <v>0.19154283216783219</v>
      </c>
      <c r="D112" s="57">
        <v>9.6703296703296721E-2</v>
      </c>
      <c r="E112" s="135">
        <v>5.6889801375095493E-2</v>
      </c>
      <c r="G112" s="140" t="s">
        <v>35</v>
      </c>
      <c r="H112" s="51">
        <v>6.6854727398205666E-2</v>
      </c>
    </row>
    <row r="113" spans="1:8">
      <c r="A113" s="94"/>
      <c r="H113" s="7"/>
    </row>
    <row r="114" spans="1:8">
      <c r="A114" s="43"/>
      <c r="B114" s="45"/>
      <c r="H114" s="142"/>
    </row>
    <row r="115" spans="1:8">
      <c r="A115" s="94"/>
      <c r="B115" s="143" t="s">
        <v>38</v>
      </c>
      <c r="C115" s="143" t="s">
        <v>3</v>
      </c>
      <c r="D115" s="144"/>
      <c r="H115" s="142"/>
    </row>
    <row r="116" spans="1:8">
      <c r="A116" s="43"/>
      <c r="B116" s="143" t="s">
        <v>48</v>
      </c>
      <c r="C116" s="145">
        <f>MMULT(B109:E109,$H$109:$H$112)</f>
        <v>0.16463498260926446</v>
      </c>
      <c r="D116" s="146"/>
      <c r="E116" s="75"/>
      <c r="F116" s="75"/>
      <c r="G116" s="75"/>
      <c r="H116" s="147"/>
    </row>
    <row r="117" spans="1:8">
      <c r="A117" s="43"/>
      <c r="B117" s="143" t="s">
        <v>45</v>
      </c>
      <c r="C117" s="145">
        <f t="shared" ref="C117:C119" si="30">MMULT(B110:E110,$H$109:$H$112)</f>
        <v>0.39062719639370058</v>
      </c>
      <c r="D117" s="146"/>
      <c r="E117" s="75"/>
      <c r="F117" s="75"/>
      <c r="G117" s="75"/>
      <c r="H117" s="147"/>
    </row>
    <row r="118" spans="1:8">
      <c r="A118" s="43"/>
      <c r="B118" s="143" t="s">
        <v>47</v>
      </c>
      <c r="C118" s="145">
        <f t="shared" si="30"/>
        <v>0.22041838847017303</v>
      </c>
      <c r="D118" s="146"/>
      <c r="E118" s="75"/>
      <c r="F118" s="75"/>
      <c r="G118" s="75"/>
      <c r="H118" s="147"/>
    </row>
    <row r="119" spans="1:8">
      <c r="A119" s="43"/>
      <c r="B119" s="148" t="s">
        <v>46</v>
      </c>
      <c r="C119" s="145">
        <f t="shared" si="30"/>
        <v>0.22431943252686198</v>
      </c>
      <c r="E119" s="75"/>
      <c r="F119" s="75"/>
      <c r="G119" s="75"/>
      <c r="H119" s="147"/>
    </row>
    <row r="120" spans="1:8">
      <c r="A120" s="43"/>
      <c r="C120" s="75"/>
      <c r="H120" s="7"/>
    </row>
    <row r="121" spans="1:8" ht="15" thickBot="1">
      <c r="A121" s="76"/>
      <c r="B121" s="77"/>
      <c r="C121" s="77"/>
      <c r="D121" s="77"/>
      <c r="E121" s="77"/>
      <c r="F121" s="77"/>
      <c r="G121" s="77"/>
      <c r="H121" s="79"/>
    </row>
    <row r="127" spans="1:8" ht="15" thickBot="1"/>
    <row r="128" spans="1:8" ht="15" thickBot="1">
      <c r="G128" s="149" t="s">
        <v>44</v>
      </c>
    </row>
    <row r="129" spans="7:7" ht="15" thickBot="1">
      <c r="G129" s="150" t="s">
        <v>45</v>
      </c>
    </row>
    <row r="130" spans="7:7" ht="15" thickBot="1">
      <c r="G130" s="150" t="s">
        <v>46</v>
      </c>
    </row>
    <row r="131" spans="7:7" ht="15" thickBot="1">
      <c r="G131" s="150" t="s">
        <v>47</v>
      </c>
    </row>
    <row r="132" spans="7:7" ht="15" thickBot="1">
      <c r="G132" s="150" t="s">
        <v>48</v>
      </c>
    </row>
  </sheetData>
  <mergeCells count="22">
    <mergeCell ref="B62:E62"/>
    <mergeCell ref="A2:G2"/>
    <mergeCell ref="A4:C4"/>
    <mergeCell ref="I4:M4"/>
    <mergeCell ref="B5:E5"/>
    <mergeCell ref="I12:M12"/>
    <mergeCell ref="A13:C13"/>
    <mergeCell ref="B24:E24"/>
    <mergeCell ref="A32:C32"/>
    <mergeCell ref="B42:E42"/>
    <mergeCell ref="B43:E43"/>
    <mergeCell ref="A51:C51"/>
    <mergeCell ref="B98:B99"/>
    <mergeCell ref="I103:N103"/>
    <mergeCell ref="A106:C106"/>
    <mergeCell ref="B107:E107"/>
    <mergeCell ref="A70:C70"/>
    <mergeCell ref="A81:E81"/>
    <mergeCell ref="B82:E82"/>
    <mergeCell ref="A90:C90"/>
    <mergeCell ref="F93:F96"/>
    <mergeCell ref="H93:H9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860AD-9D59-46AF-84AE-56969A4A2B19}">
  <sheetPr>
    <tabColor rgb="FF92D050"/>
  </sheetPr>
  <dimension ref="A2:T132"/>
  <sheetViews>
    <sheetView zoomScale="90" zoomScaleNormal="90" workbookViewId="0">
      <selection activeCell="B116" sqref="B116:B119"/>
    </sheetView>
  </sheetViews>
  <sheetFormatPr defaultRowHeight="14.25"/>
  <cols>
    <col min="1" max="1" width="38" style="2" customWidth="1"/>
    <col min="2" max="2" width="22.85546875" style="2" customWidth="1"/>
    <col min="3" max="4" width="18.42578125" style="2" customWidth="1"/>
    <col min="5" max="5" width="20.5703125" style="2" customWidth="1"/>
    <col min="6" max="6" width="16" style="2" customWidth="1"/>
    <col min="7" max="7" width="23.7109375" style="2" customWidth="1"/>
    <col min="8" max="8" width="19" style="2" customWidth="1"/>
    <col min="9" max="9" width="31.7109375" style="2" customWidth="1"/>
    <col min="10" max="10" width="11" style="2" customWidth="1"/>
    <col min="11" max="11" width="10.28515625" style="2" bestFit="1" customWidth="1"/>
    <col min="12" max="12" width="16" style="2" customWidth="1"/>
    <col min="13" max="13" width="17.28515625" style="2" bestFit="1" customWidth="1"/>
    <col min="14" max="14" width="10.42578125" style="2" bestFit="1" customWidth="1"/>
    <col min="15" max="15" width="15.5703125" style="2" bestFit="1" customWidth="1"/>
    <col min="16" max="21" width="10.42578125" style="2" bestFit="1" customWidth="1"/>
    <col min="22" max="16384" width="9.140625" style="2"/>
  </cols>
  <sheetData>
    <row r="2" spans="1:16" s="1" customFormat="1" ht="15.75" customHeight="1">
      <c r="A2" s="165" t="s">
        <v>29</v>
      </c>
      <c r="B2" s="166"/>
      <c r="C2" s="166"/>
      <c r="D2" s="166"/>
      <c r="E2" s="166"/>
      <c r="F2" s="166"/>
      <c r="G2" s="166"/>
    </row>
    <row r="3" spans="1:16" ht="15" thickBot="1"/>
    <row r="4" spans="1:16" ht="26.25" customHeight="1" thickBot="1">
      <c r="A4" s="167" t="s">
        <v>8</v>
      </c>
      <c r="B4" s="168"/>
      <c r="C4" s="169"/>
      <c r="D4" s="3"/>
      <c r="E4" s="4"/>
      <c r="F4" s="4"/>
      <c r="G4" s="5"/>
      <c r="I4" s="157" t="s">
        <v>11</v>
      </c>
      <c r="J4" s="158"/>
      <c r="K4" s="158"/>
      <c r="L4" s="158"/>
      <c r="M4" s="158"/>
      <c r="N4" s="4"/>
      <c r="O4" s="4"/>
      <c r="P4" s="5"/>
    </row>
    <row r="5" spans="1:16" ht="24.75" customHeight="1" thickBot="1">
      <c r="A5" s="6"/>
      <c r="B5" s="162" t="s">
        <v>27</v>
      </c>
      <c r="C5" s="163"/>
      <c r="D5" s="163"/>
      <c r="E5" s="164"/>
      <c r="F5" s="5"/>
      <c r="G5" s="7"/>
      <c r="I5" s="8" t="s">
        <v>1</v>
      </c>
      <c r="J5" s="9" t="s">
        <v>28</v>
      </c>
      <c r="K5" s="9" t="s">
        <v>31</v>
      </c>
      <c r="L5" s="9" t="s">
        <v>33</v>
      </c>
      <c r="M5" s="10" t="s">
        <v>35</v>
      </c>
      <c r="P5" s="7"/>
    </row>
    <row r="6" spans="1:16" ht="16.5" thickBot="1">
      <c r="A6" s="11" t="s">
        <v>28</v>
      </c>
      <c r="B6" s="12" t="s">
        <v>39</v>
      </c>
      <c r="C6" s="13" t="s">
        <v>40</v>
      </c>
      <c r="D6" s="13" t="s">
        <v>41</v>
      </c>
      <c r="E6" s="14" t="s">
        <v>42</v>
      </c>
      <c r="F6" s="7"/>
      <c r="G6" s="7"/>
      <c r="I6" s="15" t="s">
        <v>28</v>
      </c>
      <c r="J6" s="16">
        <v>1</v>
      </c>
      <c r="K6" s="17">
        <v>0.16666666666666666</v>
      </c>
      <c r="L6" s="17">
        <v>0.5</v>
      </c>
      <c r="M6" s="18">
        <v>5</v>
      </c>
      <c r="P6" s="7"/>
    </row>
    <row r="7" spans="1:16" ht="15.75">
      <c r="A7" s="19" t="s">
        <v>39</v>
      </c>
      <c r="B7" s="20">
        <v>1</v>
      </c>
      <c r="C7" s="21">
        <v>3</v>
      </c>
      <c r="D7" s="21">
        <v>5</v>
      </c>
      <c r="E7" s="22">
        <v>0.33333333333333331</v>
      </c>
      <c r="F7" s="7"/>
      <c r="G7" s="7"/>
      <c r="I7" s="15" t="s">
        <v>31</v>
      </c>
      <c r="J7" s="23">
        <v>6</v>
      </c>
      <c r="K7" s="24">
        <v>1</v>
      </c>
      <c r="L7" s="24">
        <v>4</v>
      </c>
      <c r="M7" s="25">
        <v>8</v>
      </c>
      <c r="P7" s="7"/>
    </row>
    <row r="8" spans="1:16" ht="15.75">
      <c r="A8" s="26" t="s">
        <v>40</v>
      </c>
      <c r="B8" s="27">
        <v>0.33333333333333331</v>
      </c>
      <c r="C8" s="28">
        <v>1</v>
      </c>
      <c r="D8" s="28">
        <v>3</v>
      </c>
      <c r="E8" s="29">
        <v>0.2</v>
      </c>
      <c r="F8" s="7"/>
      <c r="G8" s="7"/>
      <c r="I8" s="15" t="s">
        <v>33</v>
      </c>
      <c r="J8" s="23">
        <v>2</v>
      </c>
      <c r="K8" s="24">
        <v>0.25</v>
      </c>
      <c r="L8" s="24">
        <v>1</v>
      </c>
      <c r="M8" s="25">
        <v>4</v>
      </c>
      <c r="P8" s="7"/>
    </row>
    <row r="9" spans="1:16" ht="16.5" thickBot="1">
      <c r="A9" s="26" t="s">
        <v>41</v>
      </c>
      <c r="B9" s="27">
        <v>0.2</v>
      </c>
      <c r="C9" s="28">
        <v>0.33333333333333331</v>
      </c>
      <c r="D9" s="28">
        <v>1</v>
      </c>
      <c r="E9" s="29">
        <v>0.14285714285714285</v>
      </c>
      <c r="F9" s="7"/>
      <c r="G9" s="7"/>
      <c r="I9" s="30" t="s">
        <v>35</v>
      </c>
      <c r="J9" s="31">
        <v>0.2</v>
      </c>
      <c r="K9" s="32">
        <v>0.125</v>
      </c>
      <c r="L9" s="32">
        <v>0.25</v>
      </c>
      <c r="M9" s="33">
        <v>1</v>
      </c>
      <c r="P9" s="7"/>
    </row>
    <row r="10" spans="1:16" ht="16.5" thickBot="1">
      <c r="A10" s="34" t="s">
        <v>42</v>
      </c>
      <c r="B10" s="35">
        <v>3</v>
      </c>
      <c r="C10" s="36">
        <v>5</v>
      </c>
      <c r="D10" s="36">
        <v>7</v>
      </c>
      <c r="E10" s="37">
        <v>1</v>
      </c>
      <c r="F10" s="7"/>
      <c r="G10" s="7"/>
      <c r="I10" s="38" t="s">
        <v>0</v>
      </c>
      <c r="J10" s="39">
        <f>SUM(J6:J9)</f>
        <v>9.1999999999999993</v>
      </c>
      <c r="K10" s="39">
        <f t="shared" ref="K10:M10" si="0">SUM(K6:K9)</f>
        <v>1.5416666666666667</v>
      </c>
      <c r="L10" s="39">
        <f t="shared" si="0"/>
        <v>5.75</v>
      </c>
      <c r="M10" s="39">
        <f t="shared" si="0"/>
        <v>18</v>
      </c>
      <c r="P10" s="7"/>
    </row>
    <row r="11" spans="1:16" ht="15" thickBot="1">
      <c r="A11" s="40" t="s">
        <v>0</v>
      </c>
      <c r="B11" s="41">
        <f>SUM(B7:B10)</f>
        <v>4.5333333333333332</v>
      </c>
      <c r="C11" s="41">
        <f t="shared" ref="C11:E11" si="1">SUM(C7:C10)</f>
        <v>9.3333333333333321</v>
      </c>
      <c r="D11" s="41">
        <f t="shared" si="1"/>
        <v>16</v>
      </c>
      <c r="E11" s="41">
        <f t="shared" si="1"/>
        <v>1.6761904761904762</v>
      </c>
      <c r="F11" s="7"/>
      <c r="G11" s="7"/>
      <c r="I11" s="42"/>
      <c r="P11" s="7"/>
    </row>
    <row r="12" spans="1:16" ht="15" thickBot="1">
      <c r="A12" s="43"/>
      <c r="F12" s="7"/>
      <c r="G12" s="7"/>
      <c r="I12" s="159" t="s">
        <v>13</v>
      </c>
      <c r="J12" s="160"/>
      <c r="K12" s="160"/>
      <c r="L12" s="160"/>
      <c r="M12" s="160"/>
      <c r="P12" s="7"/>
    </row>
    <row r="13" spans="1:16" ht="15" thickBot="1">
      <c r="A13" s="151" t="s">
        <v>12</v>
      </c>
      <c r="B13" s="152"/>
      <c r="C13" s="153"/>
      <c r="D13" s="44"/>
      <c r="F13" s="7"/>
      <c r="G13" s="7"/>
      <c r="I13" s="43"/>
      <c r="J13" s="45"/>
      <c r="O13" s="2" t="s">
        <v>23</v>
      </c>
      <c r="P13" s="7"/>
    </row>
    <row r="14" spans="1:16" ht="15.75" customHeight="1" thickBot="1">
      <c r="A14" s="43"/>
      <c r="F14" s="7"/>
      <c r="G14" s="7"/>
      <c r="I14" s="8" t="s">
        <v>1</v>
      </c>
      <c r="J14" s="9" t="s">
        <v>28</v>
      </c>
      <c r="K14" s="9" t="s">
        <v>31</v>
      </c>
      <c r="L14" s="9" t="s">
        <v>33</v>
      </c>
      <c r="M14" s="10" t="s">
        <v>35</v>
      </c>
      <c r="O14" s="46" t="s">
        <v>9</v>
      </c>
      <c r="P14" s="7"/>
    </row>
    <row r="15" spans="1:16" ht="16.5" thickBot="1">
      <c r="A15" s="11" t="s">
        <v>28</v>
      </c>
      <c r="B15" s="12" t="s">
        <v>39</v>
      </c>
      <c r="C15" s="13" t="s">
        <v>40</v>
      </c>
      <c r="D15" s="13" t="s">
        <v>41</v>
      </c>
      <c r="E15" s="14" t="s">
        <v>42</v>
      </c>
      <c r="F15" s="47" t="s">
        <v>9</v>
      </c>
      <c r="G15" s="7"/>
      <c r="I15" s="15" t="s">
        <v>28</v>
      </c>
      <c r="J15" s="48">
        <f>J6/$J$10</f>
        <v>0.10869565217391305</v>
      </c>
      <c r="K15" s="49">
        <f>K6/$K$10</f>
        <v>0.1081081081081081</v>
      </c>
      <c r="L15" s="49">
        <f>L6/$L$10</f>
        <v>8.6956521739130432E-2</v>
      </c>
      <c r="M15" s="50">
        <f>M6/$M$10</f>
        <v>0.27777777777777779</v>
      </c>
      <c r="O15" s="51">
        <f>AVERAGE(J15:M15)</f>
        <v>0.14538451494973234</v>
      </c>
      <c r="P15" s="7"/>
    </row>
    <row r="16" spans="1:16" ht="15.75" customHeight="1">
      <c r="A16" s="19" t="s">
        <v>39</v>
      </c>
      <c r="B16" s="52">
        <f>B7/$B$11</f>
        <v>0.22058823529411764</v>
      </c>
      <c r="C16" s="53">
        <f>C7/$C$11</f>
        <v>0.32142857142857145</v>
      </c>
      <c r="D16" s="53">
        <f>D7/$D$11</f>
        <v>0.3125</v>
      </c>
      <c r="E16" s="54">
        <f>E7/$E$11</f>
        <v>0.19886363636363635</v>
      </c>
      <c r="F16" s="55">
        <f>AVERAGE(B16:E16)</f>
        <v>0.2633451107715814</v>
      </c>
      <c r="G16" s="7"/>
      <c r="I16" s="15" t="s">
        <v>31</v>
      </c>
      <c r="J16" s="56">
        <f t="shared" ref="J16:J18" si="2">J7/$J$10</f>
        <v>0.65217391304347827</v>
      </c>
      <c r="K16" s="57">
        <f t="shared" ref="K16:K18" si="3">K7/$K$10</f>
        <v>0.64864864864864857</v>
      </c>
      <c r="L16" s="57">
        <f t="shared" ref="L16:L18" si="4">L7/$L$10</f>
        <v>0.69565217391304346</v>
      </c>
      <c r="M16" s="58">
        <f t="shared" ref="M16:M18" si="5">M7/$M$10</f>
        <v>0.44444444444444442</v>
      </c>
      <c r="O16" s="51">
        <f t="shared" ref="O16:O18" si="6">AVERAGE(J16:M16)</f>
        <v>0.6102297950124036</v>
      </c>
      <c r="P16" s="7"/>
    </row>
    <row r="17" spans="1:16" ht="15.75">
      <c r="A17" s="26" t="s">
        <v>40</v>
      </c>
      <c r="B17" s="59">
        <f>B8/$B$11</f>
        <v>7.3529411764705885E-2</v>
      </c>
      <c r="C17" s="60">
        <f t="shared" ref="C17:C19" si="7">C8/$C$11</f>
        <v>0.10714285714285715</v>
      </c>
      <c r="D17" s="60">
        <f t="shared" ref="D17:D19" si="8">D8/$D$11</f>
        <v>0.1875</v>
      </c>
      <c r="E17" s="61">
        <f t="shared" ref="E17:E19" si="9">E8/$E$11</f>
        <v>0.11931818181818182</v>
      </c>
      <c r="F17" s="62">
        <f t="shared" ref="F17:F19" si="10">AVERAGE(B17:E17)</f>
        <v>0.12187261268143622</v>
      </c>
      <c r="G17" s="7"/>
      <c r="I17" s="15" t="s">
        <v>33</v>
      </c>
      <c r="J17" s="56">
        <f t="shared" si="2"/>
        <v>0.21739130434782611</v>
      </c>
      <c r="K17" s="57">
        <f t="shared" si="3"/>
        <v>0.16216216216216214</v>
      </c>
      <c r="L17" s="57">
        <f t="shared" si="4"/>
        <v>0.17391304347826086</v>
      </c>
      <c r="M17" s="58">
        <f t="shared" si="5"/>
        <v>0.22222222222222221</v>
      </c>
      <c r="O17" s="51">
        <f t="shared" si="6"/>
        <v>0.19392218305261782</v>
      </c>
      <c r="P17" s="7"/>
    </row>
    <row r="18" spans="1:16" ht="16.5" thickBot="1">
      <c r="A18" s="26" t="s">
        <v>41</v>
      </c>
      <c r="B18" s="59">
        <f t="shared" ref="B18:B19" si="11">B9/$B$11</f>
        <v>4.4117647058823532E-2</v>
      </c>
      <c r="C18" s="60">
        <f t="shared" si="7"/>
        <v>3.5714285714285719E-2</v>
      </c>
      <c r="D18" s="60">
        <f t="shared" si="8"/>
        <v>6.25E-2</v>
      </c>
      <c r="E18" s="61">
        <f t="shared" si="9"/>
        <v>8.5227272727272721E-2</v>
      </c>
      <c r="F18" s="62">
        <f t="shared" si="10"/>
        <v>5.6889801375095486E-2</v>
      </c>
      <c r="G18" s="7"/>
      <c r="I18" s="30" t="s">
        <v>35</v>
      </c>
      <c r="J18" s="63">
        <f t="shared" si="2"/>
        <v>2.1739130434782612E-2</v>
      </c>
      <c r="K18" s="64">
        <f t="shared" si="3"/>
        <v>8.1081081081081072E-2</v>
      </c>
      <c r="L18" s="64">
        <f t="shared" si="4"/>
        <v>4.3478260869565216E-2</v>
      </c>
      <c r="M18" s="65">
        <f t="shared" si="5"/>
        <v>5.5555555555555552E-2</v>
      </c>
      <c r="O18" s="51">
        <f t="shared" si="6"/>
        <v>5.0463506985246112E-2</v>
      </c>
      <c r="P18" s="7"/>
    </row>
    <row r="19" spans="1:16" ht="16.5" thickBot="1">
      <c r="A19" s="34" t="s">
        <v>42</v>
      </c>
      <c r="B19" s="66">
        <f t="shared" si="11"/>
        <v>0.66176470588235292</v>
      </c>
      <c r="C19" s="67">
        <f t="shared" si="7"/>
        <v>0.53571428571428581</v>
      </c>
      <c r="D19" s="67">
        <f t="shared" si="8"/>
        <v>0.4375</v>
      </c>
      <c r="E19" s="68">
        <f t="shared" si="9"/>
        <v>0.59659090909090906</v>
      </c>
      <c r="F19" s="62">
        <f t="shared" si="10"/>
        <v>0.557892475171887</v>
      </c>
      <c r="G19" s="7"/>
      <c r="I19" s="43"/>
      <c r="N19" s="2" t="s">
        <v>21</v>
      </c>
      <c r="O19" s="51">
        <f>SUM(O15:O18)</f>
        <v>1</v>
      </c>
      <c r="P19" s="7"/>
    </row>
    <row r="20" spans="1:16" ht="15" thickBot="1">
      <c r="A20" s="69"/>
      <c r="B20" s="70"/>
      <c r="C20" s="70"/>
      <c r="D20" s="70"/>
      <c r="E20" s="71" t="s">
        <v>22</v>
      </c>
      <c r="F20" s="72">
        <f>SUM(F16:F19)</f>
        <v>1</v>
      </c>
      <c r="G20" s="7"/>
      <c r="I20" s="43"/>
      <c r="O20" s="73"/>
      <c r="P20" s="7"/>
    </row>
    <row r="21" spans="1:16" ht="15" thickBot="1">
      <c r="A21" s="74"/>
      <c r="B21" s="75"/>
      <c r="C21" s="75"/>
      <c r="D21" s="75"/>
      <c r="G21" s="7"/>
      <c r="I21" s="76"/>
      <c r="J21" s="77"/>
      <c r="K21" s="77"/>
      <c r="L21" s="77"/>
      <c r="M21" s="77"/>
      <c r="N21" s="77"/>
      <c r="O21" s="78"/>
      <c r="P21" s="79"/>
    </row>
    <row r="22" spans="1:16">
      <c r="A22" s="74"/>
      <c r="B22" s="75"/>
      <c r="C22" s="75"/>
      <c r="D22" s="75"/>
      <c r="E22" s="75"/>
      <c r="F22" s="80"/>
      <c r="G22" s="7"/>
      <c r="O22" s="73"/>
    </row>
    <row r="23" spans="1:16" ht="15" thickBot="1">
      <c r="A23" s="74"/>
      <c r="B23" s="75"/>
      <c r="C23" s="75"/>
      <c r="D23" s="75"/>
      <c r="E23" s="75"/>
      <c r="F23" s="80"/>
      <c r="G23" s="7"/>
      <c r="O23" s="73"/>
    </row>
    <row r="24" spans="1:16" ht="15" thickBot="1">
      <c r="A24" s="6"/>
      <c r="B24" s="162" t="s">
        <v>30</v>
      </c>
      <c r="C24" s="163"/>
      <c r="D24" s="163"/>
      <c r="E24" s="164"/>
      <c r="F24" s="5"/>
      <c r="G24" s="7"/>
    </row>
    <row r="25" spans="1:16" ht="16.5" thickBot="1">
      <c r="A25" s="11" t="s">
        <v>31</v>
      </c>
      <c r="B25" s="12" t="s">
        <v>39</v>
      </c>
      <c r="C25" s="13" t="s">
        <v>40</v>
      </c>
      <c r="D25" s="13" t="s">
        <v>41</v>
      </c>
      <c r="E25" s="14" t="s">
        <v>42</v>
      </c>
      <c r="F25" s="7"/>
      <c r="G25" s="7"/>
    </row>
    <row r="26" spans="1:16" ht="15.75" customHeight="1">
      <c r="A26" s="19" t="s">
        <v>39</v>
      </c>
      <c r="B26" s="20">
        <v>1</v>
      </c>
      <c r="C26" s="21">
        <v>0.2</v>
      </c>
      <c r="D26" s="21">
        <v>3</v>
      </c>
      <c r="E26" s="22">
        <v>1</v>
      </c>
      <c r="F26" s="7"/>
      <c r="G26" s="7"/>
    </row>
    <row r="27" spans="1:16" ht="15.75">
      <c r="A27" s="26" t="s">
        <v>40</v>
      </c>
      <c r="B27" s="27">
        <v>5</v>
      </c>
      <c r="C27" s="28">
        <v>1</v>
      </c>
      <c r="D27" s="28">
        <v>5</v>
      </c>
      <c r="E27" s="29">
        <v>3</v>
      </c>
      <c r="F27" s="7"/>
      <c r="G27" s="7"/>
    </row>
    <row r="28" spans="1:16" ht="15.75">
      <c r="A28" s="26" t="s">
        <v>41</v>
      </c>
      <c r="B28" s="27">
        <v>0.33333333333333331</v>
      </c>
      <c r="C28" s="28">
        <v>0.2</v>
      </c>
      <c r="D28" s="28">
        <v>1</v>
      </c>
      <c r="E28" s="29">
        <v>0.33333333333333331</v>
      </c>
      <c r="F28" s="7"/>
      <c r="G28" s="7"/>
    </row>
    <row r="29" spans="1:16" ht="16.5" thickBot="1">
      <c r="A29" s="34" t="s">
        <v>42</v>
      </c>
      <c r="B29" s="35">
        <v>1</v>
      </c>
      <c r="C29" s="36">
        <v>0.33333333333333331</v>
      </c>
      <c r="D29" s="36">
        <v>3</v>
      </c>
      <c r="E29" s="37">
        <v>1</v>
      </c>
      <c r="F29" s="7"/>
      <c r="G29" s="7"/>
    </row>
    <row r="30" spans="1:16" ht="15" thickBot="1">
      <c r="A30" s="40" t="s">
        <v>0</v>
      </c>
      <c r="B30" s="41">
        <f>SUM(B26:B29)</f>
        <v>7.333333333333333</v>
      </c>
      <c r="C30" s="41">
        <f t="shared" ref="C30:E30" si="12">SUM(C26:C29)</f>
        <v>1.7333333333333332</v>
      </c>
      <c r="D30" s="41">
        <f t="shared" si="12"/>
        <v>12</v>
      </c>
      <c r="E30" s="41">
        <f t="shared" si="12"/>
        <v>5.333333333333333</v>
      </c>
      <c r="F30" s="7"/>
      <c r="G30" s="7"/>
    </row>
    <row r="31" spans="1:16" ht="15" thickBot="1">
      <c r="A31" s="43"/>
      <c r="F31" s="7"/>
      <c r="G31" s="7"/>
    </row>
    <row r="32" spans="1:16" ht="15" thickBot="1">
      <c r="A32" s="151" t="s">
        <v>12</v>
      </c>
      <c r="B32" s="152"/>
      <c r="C32" s="153"/>
      <c r="D32" s="44"/>
      <c r="F32" s="7"/>
      <c r="G32" s="7"/>
    </row>
    <row r="33" spans="1:7" ht="15" thickBot="1">
      <c r="A33" s="43"/>
      <c r="F33" s="7"/>
      <c r="G33" s="7"/>
    </row>
    <row r="34" spans="1:7" ht="16.5" thickBot="1">
      <c r="A34" s="11" t="s">
        <v>31</v>
      </c>
      <c r="B34" s="81" t="s">
        <v>39</v>
      </c>
      <c r="C34" s="82" t="s">
        <v>40</v>
      </c>
      <c r="D34" s="82" t="s">
        <v>41</v>
      </c>
      <c r="E34" s="83" t="s">
        <v>42</v>
      </c>
      <c r="F34" s="47" t="s">
        <v>9</v>
      </c>
      <c r="G34" s="7"/>
    </row>
    <row r="35" spans="1:7" ht="15.75">
      <c r="A35" s="19" t="s">
        <v>39</v>
      </c>
      <c r="B35" s="84">
        <f>B26/$B$30</f>
        <v>0.13636363636363638</v>
      </c>
      <c r="C35" s="85">
        <f>C26/$C$30</f>
        <v>0.1153846153846154</v>
      </c>
      <c r="D35" s="85">
        <f>D26/$D$30</f>
        <v>0.25</v>
      </c>
      <c r="E35" s="86">
        <f>E26/$E$30</f>
        <v>0.1875</v>
      </c>
      <c r="F35" s="55">
        <f>AVERAGE(B35:E35)</f>
        <v>0.17231206293706294</v>
      </c>
      <c r="G35" s="7"/>
    </row>
    <row r="36" spans="1:7" ht="15.75">
      <c r="A36" s="26" t="s">
        <v>40</v>
      </c>
      <c r="B36" s="59">
        <f t="shared" ref="B36:B38" si="13">B27/$B$30</f>
        <v>0.68181818181818188</v>
      </c>
      <c r="C36" s="60">
        <f t="shared" ref="C36:C38" si="14">C27/$C$30</f>
        <v>0.57692307692307698</v>
      </c>
      <c r="D36" s="60">
        <f t="shared" ref="D36:D38" si="15">D27/$D$30</f>
        <v>0.41666666666666669</v>
      </c>
      <c r="E36" s="61">
        <f t="shared" ref="E36:E38" si="16">E27/$E$30</f>
        <v>0.5625</v>
      </c>
      <c r="F36" s="62">
        <f t="shared" ref="F36:F38" si="17">AVERAGE(B36:E36)</f>
        <v>0.55947698135198132</v>
      </c>
      <c r="G36" s="7"/>
    </row>
    <row r="37" spans="1:7" ht="15.75">
      <c r="A37" s="26" t="s">
        <v>41</v>
      </c>
      <c r="B37" s="59">
        <f t="shared" si="13"/>
        <v>4.5454545454545456E-2</v>
      </c>
      <c r="C37" s="60">
        <f t="shared" si="14"/>
        <v>0.1153846153846154</v>
      </c>
      <c r="D37" s="60">
        <f t="shared" si="15"/>
        <v>8.3333333333333329E-2</v>
      </c>
      <c r="E37" s="61">
        <f t="shared" si="16"/>
        <v>6.25E-2</v>
      </c>
      <c r="F37" s="62">
        <f t="shared" si="17"/>
        <v>7.6668123543123551E-2</v>
      </c>
      <c r="G37" s="7"/>
    </row>
    <row r="38" spans="1:7" ht="16.5" thickBot="1">
      <c r="A38" s="34" t="s">
        <v>42</v>
      </c>
      <c r="B38" s="66">
        <f t="shared" si="13"/>
        <v>0.13636363636363638</v>
      </c>
      <c r="C38" s="67">
        <f t="shared" si="14"/>
        <v>0.19230769230769232</v>
      </c>
      <c r="D38" s="67">
        <f t="shared" si="15"/>
        <v>0.25</v>
      </c>
      <c r="E38" s="68">
        <f t="shared" si="16"/>
        <v>0.1875</v>
      </c>
      <c r="F38" s="62">
        <f t="shared" si="17"/>
        <v>0.19154283216783219</v>
      </c>
      <c r="G38" s="7"/>
    </row>
    <row r="39" spans="1:7" ht="15" thickBot="1">
      <c r="A39" s="69"/>
      <c r="B39" s="70"/>
      <c r="C39" s="70"/>
      <c r="D39" s="70"/>
      <c r="E39" s="71" t="s">
        <v>22</v>
      </c>
      <c r="F39" s="72">
        <f>SUM(F35:F38)</f>
        <v>1</v>
      </c>
      <c r="G39" s="7"/>
    </row>
    <row r="40" spans="1:7">
      <c r="A40" s="74"/>
      <c r="B40" s="75"/>
      <c r="C40" s="75"/>
      <c r="D40" s="75"/>
      <c r="E40" s="75"/>
      <c r="F40" s="80"/>
      <c r="G40" s="7"/>
    </row>
    <row r="41" spans="1:7">
      <c r="A41" s="43"/>
      <c r="B41" s="75"/>
      <c r="C41" s="75"/>
      <c r="D41" s="75"/>
      <c r="E41" s="75"/>
      <c r="F41" s="75"/>
      <c r="G41" s="7"/>
    </row>
    <row r="42" spans="1:7" ht="15" thickBot="1">
      <c r="A42" s="43"/>
      <c r="B42" s="161"/>
      <c r="C42" s="161"/>
      <c r="D42" s="161"/>
      <c r="E42" s="161"/>
      <c r="G42" s="7"/>
    </row>
    <row r="43" spans="1:7" ht="15" thickBot="1">
      <c r="A43" s="6"/>
      <c r="B43" s="162" t="s">
        <v>32</v>
      </c>
      <c r="C43" s="163"/>
      <c r="D43" s="163"/>
      <c r="E43" s="164"/>
      <c r="F43" s="5"/>
      <c r="G43" s="7"/>
    </row>
    <row r="44" spans="1:7" ht="16.5" thickBot="1">
      <c r="A44" s="11" t="s">
        <v>33</v>
      </c>
      <c r="B44" s="12" t="s">
        <v>39</v>
      </c>
      <c r="C44" s="13" t="s">
        <v>40</v>
      </c>
      <c r="D44" s="13" t="s">
        <v>41</v>
      </c>
      <c r="E44" s="14" t="s">
        <v>42</v>
      </c>
      <c r="F44" s="7"/>
      <c r="G44" s="7"/>
    </row>
    <row r="45" spans="1:7" ht="15.75">
      <c r="A45" s="19" t="s">
        <v>39</v>
      </c>
      <c r="B45" s="20">
        <v>1</v>
      </c>
      <c r="C45" s="21">
        <v>0.33333333333333331</v>
      </c>
      <c r="D45" s="21">
        <v>0.2</v>
      </c>
      <c r="E45" s="22">
        <v>1</v>
      </c>
      <c r="F45" s="7"/>
      <c r="G45" s="7"/>
    </row>
    <row r="46" spans="1:7" ht="15.75">
      <c r="A46" s="26" t="s">
        <v>40</v>
      </c>
      <c r="B46" s="27">
        <v>3</v>
      </c>
      <c r="C46" s="28">
        <v>1</v>
      </c>
      <c r="D46" s="28">
        <v>0.33333333333333331</v>
      </c>
      <c r="E46" s="29">
        <v>3</v>
      </c>
      <c r="F46" s="7"/>
      <c r="G46" s="7"/>
    </row>
    <row r="47" spans="1:7" ht="15.75">
      <c r="A47" s="26" t="s">
        <v>41</v>
      </c>
      <c r="B47" s="27">
        <v>5</v>
      </c>
      <c r="C47" s="28">
        <v>3</v>
      </c>
      <c r="D47" s="28">
        <v>1</v>
      </c>
      <c r="E47" s="29">
        <v>5</v>
      </c>
      <c r="F47" s="7"/>
      <c r="G47" s="7"/>
    </row>
    <row r="48" spans="1:7" ht="16.5" thickBot="1">
      <c r="A48" s="34" t="s">
        <v>42</v>
      </c>
      <c r="B48" s="35">
        <v>1</v>
      </c>
      <c r="C48" s="36">
        <v>0.33333333333333331</v>
      </c>
      <c r="D48" s="36">
        <v>0.2</v>
      </c>
      <c r="E48" s="37">
        <v>1</v>
      </c>
      <c r="F48" s="7"/>
      <c r="G48" s="7"/>
    </row>
    <row r="49" spans="1:7" ht="15" thickBot="1">
      <c r="A49" s="40" t="s">
        <v>0</v>
      </c>
      <c r="B49" s="41">
        <f>SUM(B45:B48)</f>
        <v>10</v>
      </c>
      <c r="C49" s="41">
        <f>SUM(C45:C48)</f>
        <v>4.6666666666666661</v>
      </c>
      <c r="D49" s="41">
        <f>SUM(D45:D48)</f>
        <v>1.7333333333333332</v>
      </c>
      <c r="E49" s="87">
        <f>SUM(E45:E48)</f>
        <v>10</v>
      </c>
      <c r="F49" s="7"/>
      <c r="G49" s="7"/>
    </row>
    <row r="50" spans="1:7" ht="15" thickBot="1">
      <c r="A50" s="43"/>
      <c r="F50" s="7"/>
      <c r="G50" s="7"/>
    </row>
    <row r="51" spans="1:7" ht="15" thickBot="1">
      <c r="A51" s="151" t="s">
        <v>12</v>
      </c>
      <c r="B51" s="152"/>
      <c r="C51" s="153"/>
      <c r="D51" s="44"/>
      <c r="F51" s="7"/>
      <c r="G51" s="7"/>
    </row>
    <row r="52" spans="1:7" ht="15" thickBot="1">
      <c r="A52" s="43"/>
      <c r="F52" s="7"/>
      <c r="G52" s="7"/>
    </row>
    <row r="53" spans="1:7" ht="16.5" thickBot="1">
      <c r="A53" s="11" t="s">
        <v>33</v>
      </c>
      <c r="B53" s="12" t="s">
        <v>39</v>
      </c>
      <c r="C53" s="13" t="s">
        <v>40</v>
      </c>
      <c r="D53" s="13" t="s">
        <v>41</v>
      </c>
      <c r="E53" s="14" t="s">
        <v>42</v>
      </c>
      <c r="F53" s="47" t="s">
        <v>9</v>
      </c>
      <c r="G53" s="7"/>
    </row>
    <row r="54" spans="1:7" ht="15.75">
      <c r="A54" s="19" t="s">
        <v>39</v>
      </c>
      <c r="B54" s="52">
        <f>B45/$B$49</f>
        <v>0.1</v>
      </c>
      <c r="C54" s="53">
        <f>C45/$C$49</f>
        <v>7.1428571428571438E-2</v>
      </c>
      <c r="D54" s="53">
        <f>D45/$D$49</f>
        <v>0.1153846153846154</v>
      </c>
      <c r="E54" s="54">
        <f>E45/$E$49</f>
        <v>0.1</v>
      </c>
      <c r="F54" s="55">
        <f>AVERAGE(B54:E54)</f>
        <v>9.6703296703296721E-2</v>
      </c>
      <c r="G54" s="7"/>
    </row>
    <row r="55" spans="1:7" ht="15.75">
      <c r="A55" s="26" t="s">
        <v>40</v>
      </c>
      <c r="B55" s="59">
        <f t="shared" ref="B55:B57" si="18">B46/$B$49</f>
        <v>0.3</v>
      </c>
      <c r="C55" s="60">
        <f t="shared" ref="C55:C57" si="19">C46/$C$49</f>
        <v>0.2142857142857143</v>
      </c>
      <c r="D55" s="60">
        <f t="shared" ref="D55:D57" si="20">D46/$D$49</f>
        <v>0.19230769230769232</v>
      </c>
      <c r="E55" s="61">
        <f t="shared" ref="E55:E57" si="21">E46/$E$49</f>
        <v>0.3</v>
      </c>
      <c r="F55" s="62">
        <f t="shared" ref="F55:F57" si="22">AVERAGE(B55:E55)</f>
        <v>0.25164835164835164</v>
      </c>
      <c r="G55" s="7"/>
    </row>
    <row r="56" spans="1:7" ht="15.75">
      <c r="A56" s="26" t="s">
        <v>41</v>
      </c>
      <c r="B56" s="59">
        <f t="shared" si="18"/>
        <v>0.5</v>
      </c>
      <c r="C56" s="60">
        <f t="shared" si="19"/>
        <v>0.6428571428571429</v>
      </c>
      <c r="D56" s="60">
        <f t="shared" si="20"/>
        <v>0.57692307692307698</v>
      </c>
      <c r="E56" s="61">
        <f t="shared" si="21"/>
        <v>0.5</v>
      </c>
      <c r="F56" s="62">
        <f t="shared" si="22"/>
        <v>0.55494505494505497</v>
      </c>
      <c r="G56" s="7"/>
    </row>
    <row r="57" spans="1:7" ht="16.5" thickBot="1">
      <c r="A57" s="34" t="s">
        <v>42</v>
      </c>
      <c r="B57" s="66">
        <f t="shared" si="18"/>
        <v>0.1</v>
      </c>
      <c r="C57" s="67">
        <f t="shared" si="19"/>
        <v>7.1428571428571438E-2</v>
      </c>
      <c r="D57" s="67">
        <f t="shared" si="20"/>
        <v>0.1153846153846154</v>
      </c>
      <c r="E57" s="68">
        <f t="shared" si="21"/>
        <v>0.1</v>
      </c>
      <c r="F57" s="62">
        <f t="shared" si="22"/>
        <v>9.6703296703296721E-2</v>
      </c>
      <c r="G57" s="7"/>
    </row>
    <row r="58" spans="1:7" ht="15" thickBot="1">
      <c r="A58" s="69"/>
      <c r="B58" s="70"/>
      <c r="C58" s="70"/>
      <c r="D58" s="70"/>
      <c r="E58" s="71" t="s">
        <v>22</v>
      </c>
      <c r="F58" s="72">
        <f>SUM(F54:F57)</f>
        <v>1</v>
      </c>
      <c r="G58" s="7"/>
    </row>
    <row r="59" spans="1:7">
      <c r="A59" s="88"/>
      <c r="B59" s="89"/>
      <c r="C59" s="89"/>
      <c r="D59" s="89"/>
      <c r="E59" s="89"/>
      <c r="G59" s="7"/>
    </row>
    <row r="60" spans="1:7">
      <c r="A60" s="88"/>
      <c r="B60" s="90"/>
      <c r="C60" s="90"/>
      <c r="D60" s="90"/>
      <c r="E60" s="90"/>
      <c r="G60" s="7"/>
    </row>
    <row r="61" spans="1:7" ht="15" thickBot="1">
      <c r="A61" s="88"/>
      <c r="B61" s="90"/>
      <c r="C61" s="90"/>
      <c r="D61" s="90"/>
      <c r="E61" s="90"/>
      <c r="G61" s="7"/>
    </row>
    <row r="62" spans="1:7" ht="15" thickBot="1">
      <c r="A62" s="6"/>
      <c r="B62" s="162" t="s">
        <v>34</v>
      </c>
      <c r="C62" s="163"/>
      <c r="D62" s="163"/>
      <c r="E62" s="164"/>
      <c r="F62" s="5"/>
      <c r="G62" s="7"/>
    </row>
    <row r="63" spans="1:7" ht="16.5" thickBot="1">
      <c r="A63" s="11" t="s">
        <v>35</v>
      </c>
      <c r="B63" s="12" t="s">
        <v>39</v>
      </c>
      <c r="C63" s="13" t="s">
        <v>40</v>
      </c>
      <c r="D63" s="13" t="s">
        <v>41</v>
      </c>
      <c r="E63" s="14" t="s">
        <v>42</v>
      </c>
      <c r="F63" s="7"/>
      <c r="G63" s="7"/>
    </row>
    <row r="64" spans="1:7" ht="15.75">
      <c r="A64" s="19" t="s">
        <v>39</v>
      </c>
      <c r="B64" s="20">
        <v>1</v>
      </c>
      <c r="C64" s="21">
        <v>0.2</v>
      </c>
      <c r="D64" s="21">
        <v>0.33333333333333331</v>
      </c>
      <c r="E64" s="22">
        <v>3</v>
      </c>
      <c r="F64" s="7"/>
      <c r="G64" s="7"/>
    </row>
    <row r="65" spans="1:7" ht="15.75">
      <c r="A65" s="26" t="s">
        <v>40</v>
      </c>
      <c r="B65" s="27">
        <v>5</v>
      </c>
      <c r="C65" s="28">
        <v>1</v>
      </c>
      <c r="D65" s="28">
        <v>3</v>
      </c>
      <c r="E65" s="29">
        <v>7</v>
      </c>
      <c r="F65" s="7"/>
      <c r="G65" s="7"/>
    </row>
    <row r="66" spans="1:7" ht="15.75">
      <c r="A66" s="26" t="s">
        <v>41</v>
      </c>
      <c r="B66" s="27">
        <v>3</v>
      </c>
      <c r="C66" s="28">
        <v>0.33333333333333331</v>
      </c>
      <c r="D66" s="28">
        <v>1</v>
      </c>
      <c r="E66" s="29">
        <v>5</v>
      </c>
      <c r="F66" s="7"/>
      <c r="G66" s="7"/>
    </row>
    <row r="67" spans="1:7" ht="16.5" thickBot="1">
      <c r="A67" s="34" t="s">
        <v>42</v>
      </c>
      <c r="B67" s="35">
        <v>0.33333333333333331</v>
      </c>
      <c r="C67" s="36">
        <v>0.14285714285714285</v>
      </c>
      <c r="D67" s="36">
        <v>0.2</v>
      </c>
      <c r="E67" s="37">
        <v>1</v>
      </c>
      <c r="F67" s="7"/>
      <c r="G67" s="7"/>
    </row>
    <row r="68" spans="1:7" ht="15" thickBot="1">
      <c r="A68" s="40" t="s">
        <v>0</v>
      </c>
      <c r="B68" s="41">
        <f>SUM(B64:B67)</f>
        <v>9.3333333333333339</v>
      </c>
      <c r="C68" s="41">
        <f t="shared" ref="C68:E68" si="23">SUM(C64:C67)</f>
        <v>1.676190476190476</v>
      </c>
      <c r="D68" s="41">
        <f t="shared" si="23"/>
        <v>4.5333333333333341</v>
      </c>
      <c r="E68" s="41">
        <f t="shared" si="23"/>
        <v>16</v>
      </c>
      <c r="F68" s="7"/>
      <c r="G68" s="7"/>
    </row>
    <row r="69" spans="1:7" ht="15" thickBot="1">
      <c r="A69" s="43"/>
      <c r="F69" s="7"/>
      <c r="G69" s="7"/>
    </row>
    <row r="70" spans="1:7" ht="15" thickBot="1">
      <c r="A70" s="151" t="s">
        <v>12</v>
      </c>
      <c r="B70" s="152"/>
      <c r="C70" s="153"/>
      <c r="D70" s="44"/>
      <c r="F70" s="7"/>
      <c r="G70" s="7"/>
    </row>
    <row r="71" spans="1:7" ht="15" thickBot="1">
      <c r="A71" s="43"/>
      <c r="F71" s="7"/>
      <c r="G71" s="7"/>
    </row>
    <row r="72" spans="1:7" ht="16.5" thickBot="1">
      <c r="A72" s="11" t="s">
        <v>35</v>
      </c>
      <c r="B72" s="12" t="s">
        <v>39</v>
      </c>
      <c r="C72" s="13" t="s">
        <v>40</v>
      </c>
      <c r="D72" s="13" t="s">
        <v>41</v>
      </c>
      <c r="E72" s="14" t="s">
        <v>42</v>
      </c>
      <c r="F72" s="47" t="s">
        <v>9</v>
      </c>
      <c r="G72" s="7"/>
    </row>
    <row r="73" spans="1:7" ht="15.75">
      <c r="A73" s="19" t="s">
        <v>39</v>
      </c>
      <c r="B73" s="52">
        <f>B64/$B$68</f>
        <v>0.10714285714285714</v>
      </c>
      <c r="C73" s="53">
        <f>C64/$C$68</f>
        <v>0.11931818181818184</v>
      </c>
      <c r="D73" s="53">
        <f>D64/$D$68</f>
        <v>7.3529411764705871E-2</v>
      </c>
      <c r="E73" s="54">
        <f>E64/$E$68</f>
        <v>0.1875</v>
      </c>
      <c r="F73" s="55">
        <f>AVERAGE(B73:E73)</f>
        <v>0.1218726126814362</v>
      </c>
      <c r="G73" s="7"/>
    </row>
    <row r="74" spans="1:7" ht="15.75">
      <c r="A74" s="26" t="s">
        <v>40</v>
      </c>
      <c r="B74" s="59">
        <f t="shared" ref="B74:B76" si="24">B65/$B$68</f>
        <v>0.5357142857142857</v>
      </c>
      <c r="C74" s="60">
        <f t="shared" ref="C74:C76" si="25">C65/$C$68</f>
        <v>0.59659090909090917</v>
      </c>
      <c r="D74" s="60">
        <f t="shared" ref="D74:D76" si="26">D65/$D$68</f>
        <v>0.66176470588235281</v>
      </c>
      <c r="E74" s="61">
        <f t="shared" ref="E74:E76" si="27">E65/$E$68</f>
        <v>0.4375</v>
      </c>
      <c r="F74" s="62">
        <f t="shared" ref="F74:F76" si="28">AVERAGE(B74:E74)</f>
        <v>0.55789247517188689</v>
      </c>
      <c r="G74" s="7"/>
    </row>
    <row r="75" spans="1:7" ht="15.75">
      <c r="A75" s="26" t="s">
        <v>41</v>
      </c>
      <c r="B75" s="59">
        <f t="shared" si="24"/>
        <v>0.3214285714285714</v>
      </c>
      <c r="C75" s="60">
        <f t="shared" si="25"/>
        <v>0.19886363636363638</v>
      </c>
      <c r="D75" s="60">
        <f t="shared" si="26"/>
        <v>0.22058823529411761</v>
      </c>
      <c r="E75" s="61">
        <f t="shared" si="27"/>
        <v>0.3125</v>
      </c>
      <c r="F75" s="62">
        <f t="shared" si="28"/>
        <v>0.26334511077158135</v>
      </c>
      <c r="G75" s="7"/>
    </row>
    <row r="76" spans="1:7" ht="16.5" thickBot="1">
      <c r="A76" s="34" t="s">
        <v>42</v>
      </c>
      <c r="B76" s="66">
        <f t="shared" si="24"/>
        <v>3.5714285714285712E-2</v>
      </c>
      <c r="C76" s="67">
        <f t="shared" si="25"/>
        <v>8.5227272727272735E-2</v>
      </c>
      <c r="D76" s="67">
        <f t="shared" si="26"/>
        <v>4.4117647058823525E-2</v>
      </c>
      <c r="E76" s="68">
        <f t="shared" si="27"/>
        <v>6.25E-2</v>
      </c>
      <c r="F76" s="62">
        <f t="shared" si="28"/>
        <v>5.6889801375095493E-2</v>
      </c>
      <c r="G76" s="7"/>
    </row>
    <row r="77" spans="1:7" ht="15" thickBot="1">
      <c r="A77" s="69"/>
      <c r="B77" s="70"/>
      <c r="C77" s="70"/>
      <c r="D77" s="70"/>
      <c r="E77" s="71" t="s">
        <v>22</v>
      </c>
      <c r="F77" s="72">
        <f>SUM(F73:F76)</f>
        <v>0.99999999999999989</v>
      </c>
      <c r="G77" s="7"/>
    </row>
    <row r="78" spans="1:7">
      <c r="A78" s="74"/>
      <c r="B78" s="75"/>
      <c r="C78" s="75"/>
      <c r="D78" s="75"/>
      <c r="E78" s="75"/>
      <c r="F78" s="75"/>
      <c r="G78" s="7"/>
    </row>
    <row r="79" spans="1:7">
      <c r="A79" s="74"/>
      <c r="B79" s="75"/>
      <c r="C79" s="75"/>
      <c r="D79" s="75"/>
      <c r="E79" s="75"/>
      <c r="F79" s="75"/>
      <c r="G79" s="7"/>
    </row>
    <row r="80" spans="1:7" ht="15" thickBot="1">
      <c r="A80" s="43"/>
      <c r="G80" s="7"/>
    </row>
    <row r="81" spans="1:20" ht="15.75" customHeight="1" thickBot="1">
      <c r="A81" s="154" t="s">
        <v>10</v>
      </c>
      <c r="B81" s="155"/>
      <c r="C81" s="155"/>
      <c r="D81" s="155"/>
      <c r="E81" s="156"/>
      <c r="F81" s="89"/>
      <c r="G81" s="7"/>
    </row>
    <row r="82" spans="1:20" ht="15" thickBot="1">
      <c r="A82" s="43"/>
      <c r="B82" s="175" t="s">
        <v>2</v>
      </c>
      <c r="C82" s="176"/>
      <c r="D82" s="176"/>
      <c r="E82" s="177"/>
      <c r="G82" s="7"/>
    </row>
    <row r="83" spans="1:20" ht="15" thickBot="1">
      <c r="A83" s="8"/>
      <c r="B83" s="9" t="s">
        <v>28</v>
      </c>
      <c r="C83" s="9" t="s">
        <v>31</v>
      </c>
      <c r="D83" s="9" t="s">
        <v>33</v>
      </c>
      <c r="E83" s="10" t="s">
        <v>35</v>
      </c>
      <c r="F83" s="91"/>
      <c r="G83" s="7"/>
    </row>
    <row r="84" spans="1:20" ht="15.75">
      <c r="A84" s="19" t="s">
        <v>39</v>
      </c>
      <c r="B84" s="48">
        <v>0.2633451107715814</v>
      </c>
      <c r="C84" s="49">
        <v>0.17231206293706294</v>
      </c>
      <c r="D84" s="49">
        <v>9.6703296703296721E-2</v>
      </c>
      <c r="E84" s="50">
        <v>0.1218726126814362</v>
      </c>
      <c r="F84" s="80"/>
      <c r="G84" s="7"/>
    </row>
    <row r="85" spans="1:20" ht="15.75">
      <c r="A85" s="26" t="s">
        <v>40</v>
      </c>
      <c r="B85" s="56">
        <v>0.12187261268143622</v>
      </c>
      <c r="C85" s="57">
        <v>0.55947698135198132</v>
      </c>
      <c r="D85" s="57">
        <v>0.25164835164835164</v>
      </c>
      <c r="E85" s="58">
        <v>0.55789247517188689</v>
      </c>
      <c r="F85" s="80"/>
      <c r="G85" s="7"/>
    </row>
    <row r="86" spans="1:20" ht="15.75">
      <c r="A86" s="26" t="s">
        <v>41</v>
      </c>
      <c r="B86" s="56">
        <v>5.6889801375095486E-2</v>
      </c>
      <c r="C86" s="57">
        <v>7.6668123543123551E-2</v>
      </c>
      <c r="D86" s="57">
        <v>0.55494505494505497</v>
      </c>
      <c r="E86" s="58">
        <v>0.26334511077158135</v>
      </c>
      <c r="F86" s="80"/>
      <c r="G86" s="7"/>
    </row>
    <row r="87" spans="1:20" s="92" customFormat="1" ht="16.5" thickBot="1">
      <c r="A87" s="34" t="s">
        <v>42</v>
      </c>
      <c r="B87" s="63">
        <v>0.557892475171887</v>
      </c>
      <c r="C87" s="64">
        <v>0.19154283216783219</v>
      </c>
      <c r="D87" s="64">
        <v>9.6703296703296721E-2</v>
      </c>
      <c r="E87" s="65">
        <v>5.6889801375095493E-2</v>
      </c>
      <c r="G87" s="93"/>
    </row>
    <row r="88" spans="1:20" ht="15" thickBot="1">
      <c r="A88" s="76"/>
      <c r="B88" s="77"/>
      <c r="C88" s="77"/>
      <c r="D88" s="77"/>
      <c r="E88" s="77"/>
      <c r="F88" s="77"/>
      <c r="G88" s="79"/>
    </row>
    <row r="89" spans="1:20" ht="15" thickBot="1"/>
    <row r="90" spans="1:20" ht="15" thickBot="1">
      <c r="A90" s="178" t="s">
        <v>36</v>
      </c>
      <c r="B90" s="179"/>
      <c r="C90" s="180"/>
      <c r="D90" s="3"/>
    </row>
    <row r="91" spans="1:20" ht="15" thickBot="1">
      <c r="A91" s="94"/>
    </row>
    <row r="92" spans="1:20" ht="15" thickBot="1">
      <c r="A92" s="43"/>
      <c r="G92" s="95" t="s">
        <v>15</v>
      </c>
      <c r="I92" s="96" t="s">
        <v>14</v>
      </c>
    </row>
    <row r="93" spans="1:20" ht="15" thickBot="1">
      <c r="A93" s="43"/>
      <c r="B93" s="16">
        <v>1</v>
      </c>
      <c r="C93" s="17">
        <v>0.16666666666666666</v>
      </c>
      <c r="D93" s="17">
        <v>0.5</v>
      </c>
      <c r="E93" s="18">
        <v>5</v>
      </c>
      <c r="F93" s="182" t="s">
        <v>5</v>
      </c>
      <c r="G93" s="51">
        <v>0.14538451494973234</v>
      </c>
      <c r="H93" s="181" t="s">
        <v>6</v>
      </c>
      <c r="I93" s="98">
        <f>MMULT(B93:E93,$G$93:$G$96)</f>
        <v>0.59636810723767242</v>
      </c>
      <c r="K93" s="99" t="s">
        <v>20</v>
      </c>
      <c r="L93" s="100"/>
      <c r="M93" s="100"/>
      <c r="N93" s="100"/>
      <c r="O93" s="100"/>
      <c r="P93" s="100"/>
      <c r="Q93" s="100"/>
      <c r="R93" s="100"/>
      <c r="S93" s="100"/>
      <c r="T93" s="101"/>
    </row>
    <row r="94" spans="1:20" ht="15" thickBot="1">
      <c r="A94" s="43"/>
      <c r="B94" s="23">
        <v>6</v>
      </c>
      <c r="C94" s="24">
        <v>1</v>
      </c>
      <c r="D94" s="24">
        <v>4</v>
      </c>
      <c r="E94" s="25">
        <v>8</v>
      </c>
      <c r="F94" s="182"/>
      <c r="G94" s="51">
        <v>0.6102297950124036</v>
      </c>
      <c r="H94" s="181"/>
      <c r="I94" s="103">
        <f>MMULT(B94:E94,$G$93:$G$96)</f>
        <v>2.6619336728032379</v>
      </c>
      <c r="K94" s="104"/>
      <c r="L94" s="105"/>
      <c r="M94" s="105"/>
      <c r="N94" s="105"/>
      <c r="O94" s="105"/>
      <c r="P94" s="105"/>
      <c r="Q94" s="105"/>
      <c r="R94" s="105"/>
      <c r="S94" s="105"/>
      <c r="T94" s="106"/>
    </row>
    <row r="95" spans="1:20">
      <c r="A95" s="43"/>
      <c r="B95" s="23">
        <v>2</v>
      </c>
      <c r="C95" s="24">
        <v>0.25</v>
      </c>
      <c r="D95" s="24">
        <v>1</v>
      </c>
      <c r="E95" s="25">
        <v>4</v>
      </c>
      <c r="F95" s="182"/>
      <c r="G95" s="51">
        <v>0.19392218305261782</v>
      </c>
      <c r="H95" s="181"/>
      <c r="I95" s="103">
        <f t="shared" ref="I95:I96" si="29">MMULT(B95:E95,$G$93:$G$96)</f>
        <v>0.83910268964616774</v>
      </c>
      <c r="K95" s="107" t="s">
        <v>18</v>
      </c>
      <c r="L95" s="108">
        <v>2</v>
      </c>
      <c r="M95" s="108">
        <v>3</v>
      </c>
      <c r="N95" s="109">
        <v>4</v>
      </c>
      <c r="O95" s="108">
        <v>5</v>
      </c>
      <c r="P95" s="108">
        <v>6</v>
      </c>
      <c r="Q95" s="108">
        <v>7</v>
      </c>
      <c r="R95" s="108">
        <v>8</v>
      </c>
      <c r="S95" s="108">
        <v>9</v>
      </c>
      <c r="T95" s="110">
        <v>10</v>
      </c>
    </row>
    <row r="96" spans="1:20" ht="15" thickBot="1">
      <c r="A96" s="43"/>
      <c r="B96" s="31">
        <v>0.2</v>
      </c>
      <c r="C96" s="32">
        <v>0.125</v>
      </c>
      <c r="D96" s="32">
        <v>0.25</v>
      </c>
      <c r="E96" s="33">
        <v>1</v>
      </c>
      <c r="F96" s="182"/>
      <c r="G96" s="51">
        <v>5.0463506985246112E-2</v>
      </c>
      <c r="H96" s="181"/>
      <c r="I96" s="112">
        <f t="shared" si="29"/>
        <v>0.20429968011489746</v>
      </c>
      <c r="K96" s="113" t="s">
        <v>19</v>
      </c>
      <c r="L96" s="114">
        <v>0</v>
      </c>
      <c r="M96" s="114">
        <v>0.57999999999999996</v>
      </c>
      <c r="N96" s="115">
        <v>0.9</v>
      </c>
      <c r="O96" s="114">
        <v>1.1200000000000001</v>
      </c>
      <c r="P96" s="114">
        <v>1.24</v>
      </c>
      <c r="Q96" s="114">
        <v>1.32</v>
      </c>
      <c r="R96" s="114">
        <v>1.41</v>
      </c>
      <c r="S96" s="114">
        <v>1.45</v>
      </c>
      <c r="T96" s="116">
        <v>1.51</v>
      </c>
    </row>
    <row r="97" spans="1:14" ht="15" thickBot="1">
      <c r="A97" s="43"/>
    </row>
    <row r="98" spans="1:14">
      <c r="A98" s="43"/>
      <c r="B98" s="173" t="s">
        <v>16</v>
      </c>
    </row>
    <row r="99" spans="1:14" ht="15" thickBot="1">
      <c r="A99" s="43"/>
      <c r="B99" s="174">
        <f>I93/G93</f>
        <v>4.1020056877712916</v>
      </c>
    </row>
    <row r="100" spans="1:14" ht="15" thickBot="1">
      <c r="A100" s="43"/>
      <c r="B100" s="117">
        <f>I93/G93</f>
        <v>4.1020056877712916</v>
      </c>
      <c r="C100" s="118"/>
      <c r="D100" s="118"/>
      <c r="E100" s="119"/>
      <c r="F100" s="118" t="s">
        <v>26</v>
      </c>
      <c r="G100" s="120">
        <f>(D104-4)/(4-1)</f>
        <v>6.9971592067668745E-2</v>
      </c>
    </row>
    <row r="101" spans="1:14" ht="15" thickBot="1">
      <c r="A101" s="43"/>
      <c r="B101" s="117">
        <f>I94/G94</f>
        <v>4.3621824017116886</v>
      </c>
      <c r="C101" s="118"/>
      <c r="D101" s="118"/>
      <c r="E101" s="118"/>
      <c r="F101" s="118"/>
      <c r="G101" s="118"/>
      <c r="I101" s="2" t="s">
        <v>25</v>
      </c>
    </row>
    <row r="102" spans="1:14" ht="15" thickBot="1">
      <c r="A102" s="43"/>
      <c r="B102" s="117">
        <f>I95/G95</f>
        <v>4.327007237838747</v>
      </c>
      <c r="C102" s="118"/>
      <c r="D102" s="118"/>
      <c r="E102" s="118"/>
      <c r="F102" s="118"/>
      <c r="G102" s="118"/>
    </row>
    <row r="103" spans="1:14" ht="15" thickBot="1">
      <c r="A103" s="43"/>
      <c r="B103" s="121">
        <f>I96/G96</f>
        <v>4.048463777490297</v>
      </c>
      <c r="C103" s="118"/>
      <c r="D103" s="122" t="s">
        <v>24</v>
      </c>
      <c r="E103" s="118"/>
      <c r="F103" s="118" t="s">
        <v>7</v>
      </c>
      <c r="G103" s="123">
        <f>G100/0.9</f>
        <v>7.7746213408520823E-2</v>
      </c>
      <c r="I103" s="170" t="s">
        <v>50</v>
      </c>
      <c r="J103" s="170"/>
      <c r="K103" s="170"/>
      <c r="L103" s="170"/>
      <c r="M103" s="170"/>
      <c r="N103" s="170"/>
    </row>
    <row r="104" spans="1:14" ht="28.5" thickBot="1">
      <c r="A104" s="124" t="s">
        <v>17</v>
      </c>
      <c r="B104" s="125">
        <f>SUM(B100:B103)</f>
        <v>16.839659104812025</v>
      </c>
      <c r="C104" s="126" t="s">
        <v>37</v>
      </c>
      <c r="D104" s="120">
        <f>B104/4</f>
        <v>4.2099147762030062</v>
      </c>
      <c r="E104" s="127"/>
      <c r="F104" s="127"/>
      <c r="I104" s="128" t="s">
        <v>43</v>
      </c>
    </row>
    <row r="105" spans="1:14" ht="15" thickBot="1">
      <c r="A105" s="129"/>
    </row>
    <row r="106" spans="1:14">
      <c r="A106" s="167" t="s">
        <v>4</v>
      </c>
      <c r="B106" s="168"/>
      <c r="C106" s="169"/>
      <c r="D106" s="3"/>
      <c r="E106" s="4"/>
      <c r="F106" s="4"/>
      <c r="G106" s="4"/>
      <c r="H106" s="5"/>
    </row>
    <row r="107" spans="1:14">
      <c r="A107" s="130"/>
      <c r="B107" s="171" t="s">
        <v>2</v>
      </c>
      <c r="C107" s="171"/>
      <c r="D107" s="171"/>
      <c r="E107" s="172"/>
      <c r="F107" s="131"/>
      <c r="H107" s="7"/>
      <c r="I107" s="73"/>
    </row>
    <row r="108" spans="1:14" ht="15" thickBot="1">
      <c r="A108" s="132"/>
      <c r="B108" s="133" t="s">
        <v>28</v>
      </c>
      <c r="C108" s="133" t="s">
        <v>31</v>
      </c>
      <c r="D108" s="133" t="s">
        <v>33</v>
      </c>
      <c r="E108" s="134" t="s">
        <v>35</v>
      </c>
      <c r="H108" s="7"/>
    </row>
    <row r="109" spans="1:14" ht="15.75">
      <c r="A109" s="132" t="s">
        <v>39</v>
      </c>
      <c r="B109" s="57">
        <v>0.2633451107715814</v>
      </c>
      <c r="C109" s="57">
        <v>0.17231206293706294</v>
      </c>
      <c r="D109" s="57">
        <v>9.6703296703296721E-2</v>
      </c>
      <c r="E109" s="135">
        <v>0.1218726126814362</v>
      </c>
      <c r="G109" s="136" t="s">
        <v>28</v>
      </c>
      <c r="H109" s="51">
        <v>0.14538451494973234</v>
      </c>
    </row>
    <row r="110" spans="1:14" ht="15.75">
      <c r="A110" s="132" t="s">
        <v>40</v>
      </c>
      <c r="B110" s="57">
        <v>0.12187261268143622</v>
      </c>
      <c r="C110" s="57">
        <v>0.55947698135198132</v>
      </c>
      <c r="D110" s="57">
        <v>0.25164835164835164</v>
      </c>
      <c r="E110" s="135">
        <v>0.557892475171887</v>
      </c>
      <c r="G110" s="138" t="s">
        <v>31</v>
      </c>
      <c r="H110" s="51">
        <v>0.6102297950124036</v>
      </c>
    </row>
    <row r="111" spans="1:14" ht="15.75">
      <c r="A111" s="132" t="s">
        <v>41</v>
      </c>
      <c r="B111" s="57">
        <v>5.6889801375095486E-2</v>
      </c>
      <c r="C111" s="57">
        <v>7.6668123543123551E-2</v>
      </c>
      <c r="D111" s="57">
        <v>0.55494505494505497</v>
      </c>
      <c r="E111" s="135">
        <v>0.26334511077158135</v>
      </c>
      <c r="G111" s="138" t="s">
        <v>33</v>
      </c>
      <c r="H111" s="51">
        <v>0.19392218305261782</v>
      </c>
    </row>
    <row r="112" spans="1:14" ht="16.5" thickBot="1">
      <c r="A112" s="132" t="s">
        <v>42</v>
      </c>
      <c r="B112" s="57">
        <v>0.557892475171887</v>
      </c>
      <c r="C112" s="57">
        <v>0.19154283216783219</v>
      </c>
      <c r="D112" s="57">
        <v>9.6703296703296721E-2</v>
      </c>
      <c r="E112" s="135">
        <v>5.6889801375095493E-2</v>
      </c>
      <c r="G112" s="140" t="s">
        <v>35</v>
      </c>
      <c r="H112" s="51">
        <v>5.0463506985246112E-2</v>
      </c>
    </row>
    <row r="113" spans="1:8">
      <c r="A113" s="94"/>
      <c r="H113" s="7"/>
    </row>
    <row r="114" spans="1:8">
      <c r="A114" s="43"/>
      <c r="B114" s="45"/>
      <c r="H114" s="142"/>
    </row>
    <row r="115" spans="1:8">
      <c r="A115" s="94"/>
      <c r="B115" s="143" t="s">
        <v>38</v>
      </c>
      <c r="C115" s="143" t="s">
        <v>3</v>
      </c>
      <c r="D115" s="144"/>
      <c r="H115" s="142"/>
    </row>
    <row r="116" spans="1:8">
      <c r="A116" s="43"/>
      <c r="B116" s="143" t="s">
        <v>48</v>
      </c>
      <c r="C116" s="145">
        <f>MMULT(B109:E109,$H$109:$H$112)</f>
        <v>0.16833928988460639</v>
      </c>
      <c r="D116" s="146"/>
      <c r="E116" s="75"/>
      <c r="F116" s="75"/>
      <c r="G116" s="75"/>
      <c r="H116" s="147"/>
    </row>
    <row r="117" spans="1:8">
      <c r="A117" s="43"/>
      <c r="B117" s="143" t="s">
        <v>45</v>
      </c>
      <c r="C117" s="145">
        <f t="shared" ref="C117:C119" si="30">MMULT(B110:E110,$H$109:$H$112)</f>
        <v>0.43608132285601903</v>
      </c>
      <c r="D117" s="146"/>
      <c r="E117" s="75"/>
      <c r="F117" s="75"/>
      <c r="G117" s="75"/>
      <c r="H117" s="147"/>
    </row>
    <row r="118" spans="1:8">
      <c r="A118" s="43"/>
      <c r="B118" s="143" t="s">
        <v>47</v>
      </c>
      <c r="C118" s="145">
        <f t="shared" si="30"/>
        <v>0.17596154385836291</v>
      </c>
      <c r="D118" s="146"/>
      <c r="E118" s="75"/>
      <c r="F118" s="75"/>
      <c r="G118" s="75"/>
      <c r="H118" s="147"/>
    </row>
    <row r="119" spans="1:8">
      <c r="A119" s="43"/>
      <c r="B119" s="148" t="s">
        <v>46</v>
      </c>
      <c r="C119" s="145">
        <f t="shared" si="30"/>
        <v>0.21961784340101154</v>
      </c>
      <c r="E119" s="75"/>
      <c r="F119" s="75"/>
      <c r="G119" s="75"/>
      <c r="H119" s="147"/>
    </row>
    <row r="120" spans="1:8">
      <c r="A120" s="43"/>
      <c r="C120" s="75"/>
      <c r="H120" s="7"/>
    </row>
    <row r="121" spans="1:8" ht="15" thickBot="1">
      <c r="A121" s="76"/>
      <c r="B121" s="77"/>
      <c r="C121" s="77"/>
      <c r="D121" s="77"/>
      <c r="E121" s="77"/>
      <c r="F121" s="77"/>
      <c r="G121" s="77"/>
      <c r="H121" s="79"/>
    </row>
    <row r="127" spans="1:8" ht="15" thickBot="1"/>
    <row r="128" spans="1:8" ht="15" thickBot="1">
      <c r="G128" s="149" t="s">
        <v>44</v>
      </c>
    </row>
    <row r="129" spans="7:7" ht="15" thickBot="1">
      <c r="G129" s="150" t="s">
        <v>45</v>
      </c>
    </row>
    <row r="130" spans="7:7" ht="15" thickBot="1">
      <c r="G130" s="150" t="s">
        <v>46</v>
      </c>
    </row>
    <row r="131" spans="7:7" ht="15" thickBot="1">
      <c r="G131" s="150" t="s">
        <v>47</v>
      </c>
    </row>
    <row r="132" spans="7:7" ht="15" thickBot="1">
      <c r="G132" s="150" t="s">
        <v>48</v>
      </c>
    </row>
  </sheetData>
  <mergeCells count="22">
    <mergeCell ref="B98:B99"/>
    <mergeCell ref="I103:N103"/>
    <mergeCell ref="A106:C106"/>
    <mergeCell ref="B107:E107"/>
    <mergeCell ref="A70:C70"/>
    <mergeCell ref="A81:E81"/>
    <mergeCell ref="B82:E82"/>
    <mergeCell ref="A90:C90"/>
    <mergeCell ref="F93:F96"/>
    <mergeCell ref="H93:H96"/>
    <mergeCell ref="B62:E62"/>
    <mergeCell ref="A2:G2"/>
    <mergeCell ref="A4:C4"/>
    <mergeCell ref="I4:M4"/>
    <mergeCell ref="B5:E5"/>
    <mergeCell ref="I12:M12"/>
    <mergeCell ref="A13:C13"/>
    <mergeCell ref="B24:E24"/>
    <mergeCell ref="A32:C32"/>
    <mergeCell ref="B42:E42"/>
    <mergeCell ref="B43:E43"/>
    <mergeCell ref="A51:C5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3B8B5-629F-46BB-A3AF-E6DEAE69D8FB}">
  <sheetPr>
    <tabColor rgb="FFFF0000"/>
  </sheetPr>
  <dimension ref="A2:T132"/>
  <sheetViews>
    <sheetView topLeftCell="A78" zoomScale="90" zoomScaleNormal="90" workbookViewId="0">
      <selection activeCell="B116" sqref="B116:B119"/>
    </sheetView>
  </sheetViews>
  <sheetFormatPr defaultRowHeight="14.25"/>
  <cols>
    <col min="1" max="1" width="38" style="2" customWidth="1"/>
    <col min="2" max="2" width="22.85546875" style="2" customWidth="1"/>
    <col min="3" max="4" width="18.42578125" style="2" customWidth="1"/>
    <col min="5" max="5" width="20.5703125" style="2" customWidth="1"/>
    <col min="6" max="6" width="16" style="2" customWidth="1"/>
    <col min="7" max="7" width="23.7109375" style="2" customWidth="1"/>
    <col min="8" max="8" width="19" style="2" customWidth="1"/>
    <col min="9" max="9" width="31.7109375" style="2" customWidth="1"/>
    <col min="10" max="10" width="11" style="2" customWidth="1"/>
    <col min="11" max="11" width="10.28515625" style="2" bestFit="1" customWidth="1"/>
    <col min="12" max="12" width="16" style="2" customWidth="1"/>
    <col min="13" max="13" width="17.28515625" style="2" bestFit="1" customWidth="1"/>
    <col min="14" max="14" width="10.42578125" style="2" bestFit="1" customWidth="1"/>
    <col min="15" max="15" width="15.5703125" style="2" bestFit="1" customWidth="1"/>
    <col min="16" max="21" width="10.42578125" style="2" bestFit="1" customWidth="1"/>
    <col min="22" max="16384" width="9.140625" style="2"/>
  </cols>
  <sheetData>
    <row r="2" spans="1:16" s="1" customFormat="1" ht="15.75" customHeight="1">
      <c r="A2" s="165" t="s">
        <v>29</v>
      </c>
      <c r="B2" s="166"/>
      <c r="C2" s="166"/>
      <c r="D2" s="166"/>
      <c r="E2" s="166"/>
      <c r="F2" s="166"/>
      <c r="G2" s="166"/>
    </row>
    <row r="3" spans="1:16" ht="15" thickBot="1"/>
    <row r="4" spans="1:16" ht="26.25" customHeight="1" thickBot="1">
      <c r="A4" s="167" t="s">
        <v>8</v>
      </c>
      <c r="B4" s="168"/>
      <c r="C4" s="169"/>
      <c r="D4" s="3"/>
      <c r="E4" s="4"/>
      <c r="F4" s="4"/>
      <c r="G4" s="5"/>
      <c r="I4" s="157" t="s">
        <v>11</v>
      </c>
      <c r="J4" s="158"/>
      <c r="K4" s="158"/>
      <c r="L4" s="158"/>
      <c r="M4" s="158"/>
      <c r="N4" s="4"/>
      <c r="O4" s="4"/>
      <c r="P4" s="5"/>
    </row>
    <row r="5" spans="1:16" ht="24.75" customHeight="1" thickBot="1">
      <c r="A5" s="6"/>
      <c r="B5" s="162" t="s">
        <v>27</v>
      </c>
      <c r="C5" s="163"/>
      <c r="D5" s="163"/>
      <c r="E5" s="164"/>
      <c r="F5" s="5"/>
      <c r="G5" s="7"/>
      <c r="I5" s="8" t="s">
        <v>1</v>
      </c>
      <c r="J5" s="9" t="s">
        <v>28</v>
      </c>
      <c r="K5" s="9" t="s">
        <v>31</v>
      </c>
      <c r="L5" s="9" t="s">
        <v>33</v>
      </c>
      <c r="M5" s="10" t="s">
        <v>35</v>
      </c>
      <c r="P5" s="7"/>
    </row>
    <row r="6" spans="1:16" ht="16.5" thickBot="1">
      <c r="A6" s="11" t="s">
        <v>28</v>
      </c>
      <c r="B6" s="12" t="s">
        <v>39</v>
      </c>
      <c r="C6" s="13" t="s">
        <v>40</v>
      </c>
      <c r="D6" s="13" t="s">
        <v>41</v>
      </c>
      <c r="E6" s="14" t="s">
        <v>42</v>
      </c>
      <c r="F6" s="7"/>
      <c r="G6" s="7"/>
      <c r="I6" s="15" t="s">
        <v>28</v>
      </c>
      <c r="J6" s="16">
        <v>1</v>
      </c>
      <c r="K6" s="17">
        <v>0.33333333333333331</v>
      </c>
      <c r="L6" s="17">
        <v>0.25</v>
      </c>
      <c r="M6" s="18">
        <v>5</v>
      </c>
      <c r="P6" s="7"/>
    </row>
    <row r="7" spans="1:16" ht="15.75">
      <c r="A7" s="19" t="s">
        <v>39</v>
      </c>
      <c r="B7" s="20">
        <v>1</v>
      </c>
      <c r="C7" s="21">
        <v>3</v>
      </c>
      <c r="D7" s="21">
        <v>5</v>
      </c>
      <c r="E7" s="22">
        <v>0.33333333333333331</v>
      </c>
      <c r="F7" s="7"/>
      <c r="G7" s="7"/>
      <c r="I7" s="15" t="s">
        <v>31</v>
      </c>
      <c r="J7" s="23">
        <v>3</v>
      </c>
      <c r="K7" s="24">
        <v>1</v>
      </c>
      <c r="L7" s="24">
        <v>4</v>
      </c>
      <c r="M7" s="25">
        <v>4</v>
      </c>
      <c r="P7" s="7"/>
    </row>
    <row r="8" spans="1:16" ht="15.75">
      <c r="A8" s="26" t="s">
        <v>40</v>
      </c>
      <c r="B8" s="27">
        <v>0.33333333333333331</v>
      </c>
      <c r="C8" s="28">
        <v>1</v>
      </c>
      <c r="D8" s="28">
        <v>3</v>
      </c>
      <c r="E8" s="29">
        <v>0.2</v>
      </c>
      <c r="F8" s="7"/>
      <c r="G8" s="7"/>
      <c r="I8" s="15" t="s">
        <v>33</v>
      </c>
      <c r="J8" s="23">
        <v>4</v>
      </c>
      <c r="K8" s="24">
        <v>0.25</v>
      </c>
      <c r="L8" s="24">
        <v>1</v>
      </c>
      <c r="M8" s="25">
        <v>8</v>
      </c>
      <c r="P8" s="7"/>
    </row>
    <row r="9" spans="1:16" ht="16.5" thickBot="1">
      <c r="A9" s="26" t="s">
        <v>41</v>
      </c>
      <c r="B9" s="27">
        <v>0.2</v>
      </c>
      <c r="C9" s="28">
        <v>0.33333333333333331</v>
      </c>
      <c r="D9" s="28">
        <v>1</v>
      </c>
      <c r="E9" s="29">
        <v>0.14285714285714285</v>
      </c>
      <c r="F9" s="7"/>
      <c r="G9" s="7"/>
      <c r="I9" s="30" t="s">
        <v>35</v>
      </c>
      <c r="J9" s="31">
        <v>0.2</v>
      </c>
      <c r="K9" s="32">
        <v>0.25</v>
      </c>
      <c r="L9" s="32">
        <v>0.125</v>
      </c>
      <c r="M9" s="33">
        <v>1</v>
      </c>
      <c r="P9" s="7"/>
    </row>
    <row r="10" spans="1:16" ht="16.5" thickBot="1">
      <c r="A10" s="34" t="s">
        <v>42</v>
      </c>
      <c r="B10" s="35">
        <v>3</v>
      </c>
      <c r="C10" s="36">
        <v>5</v>
      </c>
      <c r="D10" s="36">
        <v>7</v>
      </c>
      <c r="E10" s="37">
        <v>1</v>
      </c>
      <c r="F10" s="7"/>
      <c r="G10" s="7"/>
      <c r="I10" s="38" t="s">
        <v>0</v>
      </c>
      <c r="J10" s="39">
        <f>SUM(J6:J9)</f>
        <v>8.1999999999999993</v>
      </c>
      <c r="K10" s="39">
        <f t="shared" ref="K10:M10" si="0">SUM(K6:K9)</f>
        <v>1.8333333333333333</v>
      </c>
      <c r="L10" s="39">
        <f t="shared" si="0"/>
        <v>5.375</v>
      </c>
      <c r="M10" s="39">
        <f t="shared" si="0"/>
        <v>18</v>
      </c>
      <c r="P10" s="7"/>
    </row>
    <row r="11" spans="1:16" ht="15" thickBot="1">
      <c r="A11" s="40" t="s">
        <v>0</v>
      </c>
      <c r="B11" s="41">
        <f>SUM(B7:B10)</f>
        <v>4.5333333333333332</v>
      </c>
      <c r="C11" s="41">
        <f t="shared" ref="C11:E11" si="1">SUM(C7:C10)</f>
        <v>9.3333333333333321</v>
      </c>
      <c r="D11" s="41">
        <f t="shared" si="1"/>
        <v>16</v>
      </c>
      <c r="E11" s="41">
        <f t="shared" si="1"/>
        <v>1.6761904761904762</v>
      </c>
      <c r="F11" s="7"/>
      <c r="G11" s="7"/>
      <c r="I11" s="42"/>
      <c r="P11" s="7"/>
    </row>
    <row r="12" spans="1:16" ht="15" thickBot="1">
      <c r="A12" s="43"/>
      <c r="F12" s="7"/>
      <c r="G12" s="7"/>
      <c r="I12" s="159" t="s">
        <v>13</v>
      </c>
      <c r="J12" s="160"/>
      <c r="K12" s="160"/>
      <c r="L12" s="160"/>
      <c r="M12" s="160"/>
      <c r="P12" s="7"/>
    </row>
    <row r="13" spans="1:16" ht="15" thickBot="1">
      <c r="A13" s="151" t="s">
        <v>12</v>
      </c>
      <c r="B13" s="152"/>
      <c r="C13" s="153"/>
      <c r="D13" s="44"/>
      <c r="F13" s="7"/>
      <c r="G13" s="7"/>
      <c r="I13" s="43"/>
      <c r="J13" s="45"/>
      <c r="O13" s="2" t="s">
        <v>23</v>
      </c>
      <c r="P13" s="7"/>
    </row>
    <row r="14" spans="1:16" ht="15.75" customHeight="1" thickBot="1">
      <c r="A14" s="43"/>
      <c r="F14" s="7"/>
      <c r="G14" s="7"/>
      <c r="I14" s="8" t="s">
        <v>1</v>
      </c>
      <c r="J14" s="9" t="s">
        <v>28</v>
      </c>
      <c r="K14" s="9" t="s">
        <v>31</v>
      </c>
      <c r="L14" s="9" t="s">
        <v>33</v>
      </c>
      <c r="M14" s="10" t="s">
        <v>35</v>
      </c>
      <c r="O14" s="46" t="s">
        <v>9</v>
      </c>
      <c r="P14" s="7"/>
    </row>
    <row r="15" spans="1:16" ht="16.5" thickBot="1">
      <c r="A15" s="11" t="s">
        <v>28</v>
      </c>
      <c r="B15" s="12" t="s">
        <v>39</v>
      </c>
      <c r="C15" s="13" t="s">
        <v>40</v>
      </c>
      <c r="D15" s="13" t="s">
        <v>41</v>
      </c>
      <c r="E15" s="14" t="s">
        <v>42</v>
      </c>
      <c r="F15" s="47" t="s">
        <v>9</v>
      </c>
      <c r="G15" s="7"/>
      <c r="I15" s="15" t="s">
        <v>28</v>
      </c>
      <c r="J15" s="48">
        <f>J6/$J$10</f>
        <v>0.12195121951219513</v>
      </c>
      <c r="K15" s="49">
        <f>K6/$K$10</f>
        <v>0.18181818181818182</v>
      </c>
      <c r="L15" s="49">
        <f>L6/$L$10</f>
        <v>4.6511627906976744E-2</v>
      </c>
      <c r="M15" s="50">
        <f>M6/$M$10</f>
        <v>0.27777777777777779</v>
      </c>
      <c r="O15" s="51">
        <f>AVERAGE(J15:M15)</f>
        <v>0.15701470175378288</v>
      </c>
      <c r="P15" s="7"/>
    </row>
    <row r="16" spans="1:16" ht="15.75" customHeight="1">
      <c r="A16" s="19" t="s">
        <v>39</v>
      </c>
      <c r="B16" s="52">
        <f>B7/$B$11</f>
        <v>0.22058823529411764</v>
      </c>
      <c r="C16" s="53">
        <f>C7/$C$11</f>
        <v>0.32142857142857145</v>
      </c>
      <c r="D16" s="53">
        <f>D7/$D$11</f>
        <v>0.3125</v>
      </c>
      <c r="E16" s="54">
        <f>E7/$E$11</f>
        <v>0.19886363636363635</v>
      </c>
      <c r="F16" s="55">
        <f>AVERAGE(B16:E16)</f>
        <v>0.2633451107715814</v>
      </c>
      <c r="G16" s="7"/>
      <c r="I16" s="15" t="s">
        <v>31</v>
      </c>
      <c r="J16" s="56">
        <f t="shared" ref="J16:J18" si="2">J7/$J$10</f>
        <v>0.36585365853658541</v>
      </c>
      <c r="K16" s="57">
        <f t="shared" ref="K16:K18" si="3">K7/$K$10</f>
        <v>0.54545454545454553</v>
      </c>
      <c r="L16" s="57">
        <f t="shared" ref="L16:L18" si="4">L7/$L$10</f>
        <v>0.7441860465116279</v>
      </c>
      <c r="M16" s="58">
        <f t="shared" ref="M16:M18" si="5">M7/$M$10</f>
        <v>0.22222222222222221</v>
      </c>
      <c r="O16" s="51">
        <f t="shared" ref="O16:O18" si="6">AVERAGE(J16:M16)</f>
        <v>0.46942911818124522</v>
      </c>
      <c r="P16" s="7"/>
    </row>
    <row r="17" spans="1:16" ht="15.75">
      <c r="A17" s="26" t="s">
        <v>40</v>
      </c>
      <c r="B17" s="59">
        <f>B8/$B$11</f>
        <v>7.3529411764705885E-2</v>
      </c>
      <c r="C17" s="60">
        <f t="shared" ref="C17:C19" si="7">C8/$C$11</f>
        <v>0.10714285714285715</v>
      </c>
      <c r="D17" s="60">
        <f t="shared" ref="D17:D19" si="8">D8/$D$11</f>
        <v>0.1875</v>
      </c>
      <c r="E17" s="61">
        <f t="shared" ref="E17:E19" si="9">E8/$E$11</f>
        <v>0.11931818181818182</v>
      </c>
      <c r="F17" s="62">
        <f t="shared" ref="F17:F19" si="10">AVERAGE(B17:E17)</f>
        <v>0.12187261268143622</v>
      </c>
      <c r="G17" s="7"/>
      <c r="I17" s="15" t="s">
        <v>33</v>
      </c>
      <c r="J17" s="56">
        <f t="shared" si="2"/>
        <v>0.48780487804878053</v>
      </c>
      <c r="K17" s="57">
        <f t="shared" si="3"/>
        <v>0.13636363636363638</v>
      </c>
      <c r="L17" s="57">
        <f t="shared" si="4"/>
        <v>0.18604651162790697</v>
      </c>
      <c r="M17" s="58">
        <f t="shared" si="5"/>
        <v>0.44444444444444442</v>
      </c>
      <c r="O17" s="51">
        <f t="shared" si="6"/>
        <v>0.31366486762119206</v>
      </c>
      <c r="P17" s="7"/>
    </row>
    <row r="18" spans="1:16" ht="16.5" thickBot="1">
      <c r="A18" s="26" t="s">
        <v>41</v>
      </c>
      <c r="B18" s="59">
        <f t="shared" ref="B18:B19" si="11">B9/$B$11</f>
        <v>4.4117647058823532E-2</v>
      </c>
      <c r="C18" s="60">
        <f t="shared" si="7"/>
        <v>3.5714285714285719E-2</v>
      </c>
      <c r="D18" s="60">
        <f t="shared" si="8"/>
        <v>6.25E-2</v>
      </c>
      <c r="E18" s="61">
        <f t="shared" si="9"/>
        <v>8.5227272727272721E-2</v>
      </c>
      <c r="F18" s="62">
        <f t="shared" si="10"/>
        <v>5.6889801375095486E-2</v>
      </c>
      <c r="G18" s="7"/>
      <c r="I18" s="30" t="s">
        <v>35</v>
      </c>
      <c r="J18" s="63">
        <f t="shared" si="2"/>
        <v>2.4390243902439029E-2</v>
      </c>
      <c r="K18" s="64">
        <f t="shared" si="3"/>
        <v>0.13636363636363638</v>
      </c>
      <c r="L18" s="64">
        <f t="shared" si="4"/>
        <v>2.3255813953488372E-2</v>
      </c>
      <c r="M18" s="65">
        <f t="shared" si="5"/>
        <v>5.5555555555555552E-2</v>
      </c>
      <c r="O18" s="51">
        <f t="shared" si="6"/>
        <v>5.9891312443779827E-2</v>
      </c>
      <c r="P18" s="7"/>
    </row>
    <row r="19" spans="1:16" ht="16.5" thickBot="1">
      <c r="A19" s="34" t="s">
        <v>42</v>
      </c>
      <c r="B19" s="66">
        <f t="shared" si="11"/>
        <v>0.66176470588235292</v>
      </c>
      <c r="C19" s="67">
        <f t="shared" si="7"/>
        <v>0.53571428571428581</v>
      </c>
      <c r="D19" s="67">
        <f t="shared" si="8"/>
        <v>0.4375</v>
      </c>
      <c r="E19" s="68">
        <f t="shared" si="9"/>
        <v>0.59659090909090906</v>
      </c>
      <c r="F19" s="62">
        <f t="shared" si="10"/>
        <v>0.557892475171887</v>
      </c>
      <c r="G19" s="7"/>
      <c r="I19" s="43"/>
      <c r="N19" s="2" t="s">
        <v>21</v>
      </c>
      <c r="O19" s="51">
        <f>SUM(O15:O18)</f>
        <v>1</v>
      </c>
      <c r="P19" s="7"/>
    </row>
    <row r="20" spans="1:16" ht="15" thickBot="1">
      <c r="A20" s="69"/>
      <c r="B20" s="70"/>
      <c r="C20" s="70"/>
      <c r="D20" s="70"/>
      <c r="E20" s="71" t="s">
        <v>22</v>
      </c>
      <c r="F20" s="72">
        <f>SUM(F16:F19)</f>
        <v>1</v>
      </c>
      <c r="G20" s="7"/>
      <c r="I20" s="43"/>
      <c r="O20" s="73"/>
      <c r="P20" s="7"/>
    </row>
    <row r="21" spans="1:16" ht="15" thickBot="1">
      <c r="A21" s="74"/>
      <c r="B21" s="75"/>
      <c r="C21" s="75"/>
      <c r="D21" s="75"/>
      <c r="G21" s="7"/>
      <c r="I21" s="76"/>
      <c r="J21" s="77"/>
      <c r="K21" s="77"/>
      <c r="L21" s="77"/>
      <c r="M21" s="77"/>
      <c r="N21" s="77"/>
      <c r="O21" s="78"/>
      <c r="P21" s="79"/>
    </row>
    <row r="22" spans="1:16">
      <c r="A22" s="74"/>
      <c r="B22" s="75"/>
      <c r="C22" s="75"/>
      <c r="D22" s="75"/>
      <c r="E22" s="75"/>
      <c r="F22" s="80"/>
      <c r="G22" s="7"/>
      <c r="O22" s="73"/>
    </row>
    <row r="23" spans="1:16" ht="15" thickBot="1">
      <c r="A23" s="74"/>
      <c r="B23" s="75"/>
      <c r="C23" s="75"/>
      <c r="D23" s="75"/>
      <c r="E23" s="75"/>
      <c r="F23" s="80"/>
      <c r="G23" s="7"/>
      <c r="O23" s="73"/>
    </row>
    <row r="24" spans="1:16" ht="15" thickBot="1">
      <c r="A24" s="6"/>
      <c r="B24" s="162" t="s">
        <v>30</v>
      </c>
      <c r="C24" s="163"/>
      <c r="D24" s="163"/>
      <c r="E24" s="164"/>
      <c r="F24" s="5"/>
      <c r="G24" s="7"/>
    </row>
    <row r="25" spans="1:16" ht="16.5" thickBot="1">
      <c r="A25" s="11" t="s">
        <v>31</v>
      </c>
      <c r="B25" s="12" t="s">
        <v>39</v>
      </c>
      <c r="C25" s="13" t="s">
        <v>40</v>
      </c>
      <c r="D25" s="13" t="s">
        <v>41</v>
      </c>
      <c r="E25" s="14" t="s">
        <v>42</v>
      </c>
      <c r="F25" s="7"/>
      <c r="G25" s="7"/>
    </row>
    <row r="26" spans="1:16" ht="15.75" customHeight="1">
      <c r="A26" s="19" t="s">
        <v>39</v>
      </c>
      <c r="B26" s="20">
        <v>1</v>
      </c>
      <c r="C26" s="21">
        <v>0.2</v>
      </c>
      <c r="D26" s="21">
        <v>3</v>
      </c>
      <c r="E26" s="22">
        <v>1</v>
      </c>
      <c r="F26" s="7"/>
      <c r="G26" s="7"/>
    </row>
    <row r="27" spans="1:16" ht="15.75">
      <c r="A27" s="26" t="s">
        <v>40</v>
      </c>
      <c r="B27" s="27">
        <v>5</v>
      </c>
      <c r="C27" s="28">
        <v>1</v>
      </c>
      <c r="D27" s="28">
        <v>5</v>
      </c>
      <c r="E27" s="29">
        <v>3</v>
      </c>
      <c r="F27" s="7"/>
      <c r="G27" s="7"/>
    </row>
    <row r="28" spans="1:16" ht="15.75">
      <c r="A28" s="26" t="s">
        <v>41</v>
      </c>
      <c r="B28" s="27">
        <v>0.33333333333333331</v>
      </c>
      <c r="C28" s="28">
        <v>0.2</v>
      </c>
      <c r="D28" s="28">
        <v>1</v>
      </c>
      <c r="E28" s="29">
        <v>0.33333333333333331</v>
      </c>
      <c r="F28" s="7"/>
      <c r="G28" s="7"/>
    </row>
    <row r="29" spans="1:16" ht="16.5" thickBot="1">
      <c r="A29" s="34" t="s">
        <v>42</v>
      </c>
      <c r="B29" s="35">
        <v>1</v>
      </c>
      <c r="C29" s="36">
        <v>0.33333333333333331</v>
      </c>
      <c r="D29" s="36">
        <v>3</v>
      </c>
      <c r="E29" s="37">
        <v>1</v>
      </c>
      <c r="F29" s="7"/>
      <c r="G29" s="7"/>
    </row>
    <row r="30" spans="1:16" ht="15" thickBot="1">
      <c r="A30" s="40" t="s">
        <v>0</v>
      </c>
      <c r="B30" s="41">
        <f>SUM(B26:B29)</f>
        <v>7.333333333333333</v>
      </c>
      <c r="C30" s="41">
        <f t="shared" ref="C30:E30" si="12">SUM(C26:C29)</f>
        <v>1.7333333333333332</v>
      </c>
      <c r="D30" s="41">
        <f t="shared" si="12"/>
        <v>12</v>
      </c>
      <c r="E30" s="41">
        <f t="shared" si="12"/>
        <v>5.333333333333333</v>
      </c>
      <c r="F30" s="7"/>
      <c r="G30" s="7"/>
    </row>
    <row r="31" spans="1:16" ht="15" thickBot="1">
      <c r="A31" s="43"/>
      <c r="F31" s="7"/>
      <c r="G31" s="7"/>
    </row>
    <row r="32" spans="1:16" ht="15" thickBot="1">
      <c r="A32" s="151" t="s">
        <v>12</v>
      </c>
      <c r="B32" s="152"/>
      <c r="C32" s="153"/>
      <c r="D32" s="44"/>
      <c r="F32" s="7"/>
      <c r="G32" s="7"/>
    </row>
    <row r="33" spans="1:7" ht="15" thickBot="1">
      <c r="A33" s="43"/>
      <c r="F33" s="7"/>
      <c r="G33" s="7"/>
    </row>
    <row r="34" spans="1:7" ht="16.5" thickBot="1">
      <c r="A34" s="11" t="s">
        <v>31</v>
      </c>
      <c r="B34" s="81" t="s">
        <v>39</v>
      </c>
      <c r="C34" s="82" t="s">
        <v>40</v>
      </c>
      <c r="D34" s="82" t="s">
        <v>41</v>
      </c>
      <c r="E34" s="83" t="s">
        <v>42</v>
      </c>
      <c r="F34" s="47" t="s">
        <v>9</v>
      </c>
      <c r="G34" s="7"/>
    </row>
    <row r="35" spans="1:7" ht="15.75">
      <c r="A35" s="19" t="s">
        <v>39</v>
      </c>
      <c r="B35" s="84">
        <f>B26/$B$30</f>
        <v>0.13636363636363638</v>
      </c>
      <c r="C35" s="85">
        <f>C26/$C$30</f>
        <v>0.1153846153846154</v>
      </c>
      <c r="D35" s="85">
        <f>D26/$D$30</f>
        <v>0.25</v>
      </c>
      <c r="E35" s="86">
        <f>E26/$E$30</f>
        <v>0.1875</v>
      </c>
      <c r="F35" s="55">
        <f>AVERAGE(B35:E35)</f>
        <v>0.17231206293706294</v>
      </c>
      <c r="G35" s="7"/>
    </row>
    <row r="36" spans="1:7" ht="15.75">
      <c r="A36" s="26" t="s">
        <v>40</v>
      </c>
      <c r="B36" s="59">
        <f t="shared" ref="B36:B38" si="13">B27/$B$30</f>
        <v>0.68181818181818188</v>
      </c>
      <c r="C36" s="60">
        <f t="shared" ref="C36:C38" si="14">C27/$C$30</f>
        <v>0.57692307692307698</v>
      </c>
      <c r="D36" s="60">
        <f t="shared" ref="D36:D38" si="15">D27/$D$30</f>
        <v>0.41666666666666669</v>
      </c>
      <c r="E36" s="61">
        <f t="shared" ref="E36:E38" si="16">E27/$E$30</f>
        <v>0.5625</v>
      </c>
      <c r="F36" s="62">
        <f t="shared" ref="F36:F38" si="17">AVERAGE(B36:E36)</f>
        <v>0.55947698135198132</v>
      </c>
      <c r="G36" s="7"/>
    </row>
    <row r="37" spans="1:7" ht="15.75">
      <c r="A37" s="26" t="s">
        <v>41</v>
      </c>
      <c r="B37" s="59">
        <f t="shared" si="13"/>
        <v>4.5454545454545456E-2</v>
      </c>
      <c r="C37" s="60">
        <f t="shared" si="14"/>
        <v>0.1153846153846154</v>
      </c>
      <c r="D37" s="60">
        <f t="shared" si="15"/>
        <v>8.3333333333333329E-2</v>
      </c>
      <c r="E37" s="61">
        <f t="shared" si="16"/>
        <v>6.25E-2</v>
      </c>
      <c r="F37" s="62">
        <f t="shared" si="17"/>
        <v>7.6668123543123551E-2</v>
      </c>
      <c r="G37" s="7"/>
    </row>
    <row r="38" spans="1:7" ht="16.5" thickBot="1">
      <c r="A38" s="34" t="s">
        <v>42</v>
      </c>
      <c r="B38" s="66">
        <f t="shared" si="13"/>
        <v>0.13636363636363638</v>
      </c>
      <c r="C38" s="67">
        <f t="shared" si="14"/>
        <v>0.19230769230769232</v>
      </c>
      <c r="D38" s="67">
        <f t="shared" si="15"/>
        <v>0.25</v>
      </c>
      <c r="E38" s="68">
        <f t="shared" si="16"/>
        <v>0.1875</v>
      </c>
      <c r="F38" s="62">
        <f t="shared" si="17"/>
        <v>0.19154283216783219</v>
      </c>
      <c r="G38" s="7"/>
    </row>
    <row r="39" spans="1:7" ht="15" thickBot="1">
      <c r="A39" s="69"/>
      <c r="B39" s="70"/>
      <c r="C39" s="70"/>
      <c r="D39" s="70"/>
      <c r="E39" s="71" t="s">
        <v>22</v>
      </c>
      <c r="F39" s="72">
        <f>SUM(F35:F38)</f>
        <v>1</v>
      </c>
      <c r="G39" s="7"/>
    </row>
    <row r="40" spans="1:7">
      <c r="A40" s="74"/>
      <c r="B40" s="75"/>
      <c r="C40" s="75"/>
      <c r="D40" s="75"/>
      <c r="E40" s="75"/>
      <c r="F40" s="80"/>
      <c r="G40" s="7"/>
    </row>
    <row r="41" spans="1:7">
      <c r="A41" s="43"/>
      <c r="B41" s="75"/>
      <c r="C41" s="75"/>
      <c r="D41" s="75"/>
      <c r="E41" s="75"/>
      <c r="F41" s="75"/>
      <c r="G41" s="7"/>
    </row>
    <row r="42" spans="1:7" ht="15" thickBot="1">
      <c r="A42" s="43"/>
      <c r="B42" s="161"/>
      <c r="C42" s="161"/>
      <c r="D42" s="161"/>
      <c r="E42" s="161"/>
      <c r="G42" s="7"/>
    </row>
    <row r="43" spans="1:7" ht="15" thickBot="1">
      <c r="A43" s="6"/>
      <c r="B43" s="162" t="s">
        <v>32</v>
      </c>
      <c r="C43" s="163"/>
      <c r="D43" s="163"/>
      <c r="E43" s="164"/>
      <c r="F43" s="5"/>
      <c r="G43" s="7"/>
    </row>
    <row r="44" spans="1:7" ht="16.5" thickBot="1">
      <c r="A44" s="11" t="s">
        <v>33</v>
      </c>
      <c r="B44" s="12" t="s">
        <v>39</v>
      </c>
      <c r="C44" s="13" t="s">
        <v>40</v>
      </c>
      <c r="D44" s="13" t="s">
        <v>41</v>
      </c>
      <c r="E44" s="14" t="s">
        <v>42</v>
      </c>
      <c r="F44" s="7"/>
      <c r="G44" s="7"/>
    </row>
    <row r="45" spans="1:7" ht="15.75">
      <c r="A45" s="19" t="s">
        <v>39</v>
      </c>
      <c r="B45" s="20">
        <v>1</v>
      </c>
      <c r="C45" s="21">
        <v>0.33333333333333331</v>
      </c>
      <c r="D45" s="21">
        <v>0.2</v>
      </c>
      <c r="E45" s="22">
        <v>1</v>
      </c>
      <c r="F45" s="7"/>
      <c r="G45" s="7"/>
    </row>
    <row r="46" spans="1:7" ht="15.75">
      <c r="A46" s="26" t="s">
        <v>40</v>
      </c>
      <c r="B46" s="27">
        <v>3</v>
      </c>
      <c r="C46" s="28">
        <v>1</v>
      </c>
      <c r="D46" s="28">
        <v>0.33333333333333331</v>
      </c>
      <c r="E46" s="29">
        <v>3</v>
      </c>
      <c r="F46" s="7"/>
      <c r="G46" s="7"/>
    </row>
    <row r="47" spans="1:7" ht="15.75">
      <c r="A47" s="26" t="s">
        <v>41</v>
      </c>
      <c r="B47" s="27">
        <v>5</v>
      </c>
      <c r="C47" s="28">
        <v>3</v>
      </c>
      <c r="D47" s="28">
        <v>1</v>
      </c>
      <c r="E47" s="29">
        <v>5</v>
      </c>
      <c r="F47" s="7"/>
      <c r="G47" s="7"/>
    </row>
    <row r="48" spans="1:7" ht="16.5" thickBot="1">
      <c r="A48" s="34" t="s">
        <v>42</v>
      </c>
      <c r="B48" s="35">
        <v>1</v>
      </c>
      <c r="C48" s="36">
        <v>0.33333333333333331</v>
      </c>
      <c r="D48" s="36">
        <v>0.2</v>
      </c>
      <c r="E48" s="37">
        <v>1</v>
      </c>
      <c r="F48" s="7"/>
      <c r="G48" s="7"/>
    </row>
    <row r="49" spans="1:7" ht="15" thickBot="1">
      <c r="A49" s="40" t="s">
        <v>0</v>
      </c>
      <c r="B49" s="41">
        <f>SUM(B45:B48)</f>
        <v>10</v>
      </c>
      <c r="C49" s="41">
        <f>SUM(C45:C48)</f>
        <v>4.6666666666666661</v>
      </c>
      <c r="D49" s="41">
        <f>SUM(D45:D48)</f>
        <v>1.7333333333333332</v>
      </c>
      <c r="E49" s="87">
        <f>SUM(E45:E48)</f>
        <v>10</v>
      </c>
      <c r="F49" s="7"/>
      <c r="G49" s="7"/>
    </row>
    <row r="50" spans="1:7" ht="15" thickBot="1">
      <c r="A50" s="43"/>
      <c r="F50" s="7"/>
      <c r="G50" s="7"/>
    </row>
    <row r="51" spans="1:7" ht="15" thickBot="1">
      <c r="A51" s="151" t="s">
        <v>12</v>
      </c>
      <c r="B51" s="152"/>
      <c r="C51" s="153"/>
      <c r="D51" s="44"/>
      <c r="F51" s="7"/>
      <c r="G51" s="7"/>
    </row>
    <row r="52" spans="1:7" ht="15" thickBot="1">
      <c r="A52" s="43"/>
      <c r="F52" s="7"/>
      <c r="G52" s="7"/>
    </row>
    <row r="53" spans="1:7" ht="16.5" thickBot="1">
      <c r="A53" s="11" t="s">
        <v>33</v>
      </c>
      <c r="B53" s="12" t="s">
        <v>39</v>
      </c>
      <c r="C53" s="13" t="s">
        <v>40</v>
      </c>
      <c r="D53" s="13" t="s">
        <v>41</v>
      </c>
      <c r="E53" s="14" t="s">
        <v>42</v>
      </c>
      <c r="F53" s="47" t="s">
        <v>9</v>
      </c>
      <c r="G53" s="7"/>
    </row>
    <row r="54" spans="1:7" ht="15.75">
      <c r="A54" s="19" t="s">
        <v>39</v>
      </c>
      <c r="B54" s="52">
        <f>B45/$B$49</f>
        <v>0.1</v>
      </c>
      <c r="C54" s="53">
        <f>C45/$C$49</f>
        <v>7.1428571428571438E-2</v>
      </c>
      <c r="D54" s="53">
        <f>D45/$D$49</f>
        <v>0.1153846153846154</v>
      </c>
      <c r="E54" s="54">
        <f>E45/$E$49</f>
        <v>0.1</v>
      </c>
      <c r="F54" s="55">
        <f>AVERAGE(B54:E54)</f>
        <v>9.6703296703296721E-2</v>
      </c>
      <c r="G54" s="7"/>
    </row>
    <row r="55" spans="1:7" ht="15.75">
      <c r="A55" s="26" t="s">
        <v>40</v>
      </c>
      <c r="B55" s="59">
        <f t="shared" ref="B55:B57" si="18">B46/$B$49</f>
        <v>0.3</v>
      </c>
      <c r="C55" s="60">
        <f t="shared" ref="C55:C57" si="19">C46/$C$49</f>
        <v>0.2142857142857143</v>
      </c>
      <c r="D55" s="60">
        <f t="shared" ref="D55:D57" si="20">D46/$D$49</f>
        <v>0.19230769230769232</v>
      </c>
      <c r="E55" s="61">
        <f t="shared" ref="E55:E57" si="21">E46/$E$49</f>
        <v>0.3</v>
      </c>
      <c r="F55" s="62">
        <f t="shared" ref="F55:F57" si="22">AVERAGE(B55:E55)</f>
        <v>0.25164835164835164</v>
      </c>
      <c r="G55" s="7"/>
    </row>
    <row r="56" spans="1:7" ht="15.75">
      <c r="A56" s="26" t="s">
        <v>41</v>
      </c>
      <c r="B56" s="59">
        <f t="shared" si="18"/>
        <v>0.5</v>
      </c>
      <c r="C56" s="60">
        <f t="shared" si="19"/>
        <v>0.6428571428571429</v>
      </c>
      <c r="D56" s="60">
        <f t="shared" si="20"/>
        <v>0.57692307692307698</v>
      </c>
      <c r="E56" s="61">
        <f t="shared" si="21"/>
        <v>0.5</v>
      </c>
      <c r="F56" s="62">
        <f t="shared" si="22"/>
        <v>0.55494505494505497</v>
      </c>
      <c r="G56" s="7"/>
    </row>
    <row r="57" spans="1:7" ht="16.5" thickBot="1">
      <c r="A57" s="34" t="s">
        <v>42</v>
      </c>
      <c r="B57" s="66">
        <f t="shared" si="18"/>
        <v>0.1</v>
      </c>
      <c r="C57" s="67">
        <f t="shared" si="19"/>
        <v>7.1428571428571438E-2</v>
      </c>
      <c r="D57" s="67">
        <f t="shared" si="20"/>
        <v>0.1153846153846154</v>
      </c>
      <c r="E57" s="68">
        <f t="shared" si="21"/>
        <v>0.1</v>
      </c>
      <c r="F57" s="62">
        <f t="shared" si="22"/>
        <v>9.6703296703296721E-2</v>
      </c>
      <c r="G57" s="7"/>
    </row>
    <row r="58" spans="1:7" ht="15" thickBot="1">
      <c r="A58" s="69"/>
      <c r="B58" s="70"/>
      <c r="C58" s="70"/>
      <c r="D58" s="70"/>
      <c r="E58" s="71" t="s">
        <v>22</v>
      </c>
      <c r="F58" s="72">
        <f>SUM(F54:F57)</f>
        <v>1</v>
      </c>
      <c r="G58" s="7"/>
    </row>
    <row r="59" spans="1:7">
      <c r="A59" s="88"/>
      <c r="B59" s="89"/>
      <c r="C59" s="89"/>
      <c r="D59" s="89"/>
      <c r="E59" s="89"/>
      <c r="G59" s="7"/>
    </row>
    <row r="60" spans="1:7">
      <c r="A60" s="88"/>
      <c r="B60" s="90"/>
      <c r="C60" s="90"/>
      <c r="D60" s="90"/>
      <c r="E60" s="90"/>
      <c r="G60" s="7"/>
    </row>
    <row r="61" spans="1:7" ht="15" thickBot="1">
      <c r="A61" s="88"/>
      <c r="B61" s="90"/>
      <c r="C61" s="90"/>
      <c r="D61" s="90"/>
      <c r="E61" s="90"/>
      <c r="G61" s="7"/>
    </row>
    <row r="62" spans="1:7" ht="15" thickBot="1">
      <c r="A62" s="6"/>
      <c r="B62" s="162" t="s">
        <v>34</v>
      </c>
      <c r="C62" s="163"/>
      <c r="D62" s="163"/>
      <c r="E62" s="164"/>
      <c r="F62" s="5"/>
      <c r="G62" s="7"/>
    </row>
    <row r="63" spans="1:7" ht="16.5" thickBot="1">
      <c r="A63" s="11" t="s">
        <v>35</v>
      </c>
      <c r="B63" s="12" t="s">
        <v>39</v>
      </c>
      <c r="C63" s="13" t="s">
        <v>40</v>
      </c>
      <c r="D63" s="13" t="s">
        <v>41</v>
      </c>
      <c r="E63" s="14" t="s">
        <v>42</v>
      </c>
      <c r="F63" s="7"/>
      <c r="G63" s="7"/>
    </row>
    <row r="64" spans="1:7" ht="15.75">
      <c r="A64" s="19" t="s">
        <v>39</v>
      </c>
      <c r="B64" s="20">
        <v>1</v>
      </c>
      <c r="C64" s="21">
        <v>0.2</v>
      </c>
      <c r="D64" s="21">
        <v>0.33333333333333331</v>
      </c>
      <c r="E64" s="22">
        <v>3</v>
      </c>
      <c r="F64" s="7"/>
      <c r="G64" s="7"/>
    </row>
    <row r="65" spans="1:7" ht="15.75">
      <c r="A65" s="26" t="s">
        <v>40</v>
      </c>
      <c r="B65" s="27">
        <v>5</v>
      </c>
      <c r="C65" s="28">
        <v>1</v>
      </c>
      <c r="D65" s="28">
        <v>3</v>
      </c>
      <c r="E65" s="29">
        <v>7</v>
      </c>
      <c r="F65" s="7"/>
      <c r="G65" s="7"/>
    </row>
    <row r="66" spans="1:7" ht="15.75">
      <c r="A66" s="26" t="s">
        <v>41</v>
      </c>
      <c r="B66" s="27">
        <v>3</v>
      </c>
      <c r="C66" s="28">
        <v>0.33333333333333331</v>
      </c>
      <c r="D66" s="28">
        <v>1</v>
      </c>
      <c r="E66" s="29">
        <v>5</v>
      </c>
      <c r="F66" s="7"/>
      <c r="G66" s="7"/>
    </row>
    <row r="67" spans="1:7" ht="16.5" thickBot="1">
      <c r="A67" s="34" t="s">
        <v>42</v>
      </c>
      <c r="B67" s="35">
        <v>0.33333333333333331</v>
      </c>
      <c r="C67" s="36">
        <v>0.14285714285714285</v>
      </c>
      <c r="D67" s="36">
        <v>0.2</v>
      </c>
      <c r="E67" s="37">
        <v>1</v>
      </c>
      <c r="F67" s="7"/>
      <c r="G67" s="7"/>
    </row>
    <row r="68" spans="1:7" ht="15" thickBot="1">
      <c r="A68" s="40" t="s">
        <v>0</v>
      </c>
      <c r="B68" s="41">
        <f>SUM(B64:B67)</f>
        <v>9.3333333333333339</v>
      </c>
      <c r="C68" s="41">
        <f t="shared" ref="C68:E68" si="23">SUM(C64:C67)</f>
        <v>1.676190476190476</v>
      </c>
      <c r="D68" s="41">
        <f t="shared" si="23"/>
        <v>4.5333333333333341</v>
      </c>
      <c r="E68" s="41">
        <f t="shared" si="23"/>
        <v>16</v>
      </c>
      <c r="F68" s="7"/>
      <c r="G68" s="7"/>
    </row>
    <row r="69" spans="1:7" ht="15" thickBot="1">
      <c r="A69" s="43"/>
      <c r="F69" s="7"/>
      <c r="G69" s="7"/>
    </row>
    <row r="70" spans="1:7" ht="15" thickBot="1">
      <c r="A70" s="151" t="s">
        <v>12</v>
      </c>
      <c r="B70" s="152"/>
      <c r="C70" s="153"/>
      <c r="D70" s="44"/>
      <c r="F70" s="7"/>
      <c r="G70" s="7"/>
    </row>
    <row r="71" spans="1:7" ht="15" thickBot="1">
      <c r="A71" s="43"/>
      <c r="F71" s="7"/>
      <c r="G71" s="7"/>
    </row>
    <row r="72" spans="1:7" ht="16.5" thickBot="1">
      <c r="A72" s="11" t="s">
        <v>35</v>
      </c>
      <c r="B72" s="12" t="s">
        <v>39</v>
      </c>
      <c r="C72" s="13" t="s">
        <v>40</v>
      </c>
      <c r="D72" s="13" t="s">
        <v>41</v>
      </c>
      <c r="E72" s="14" t="s">
        <v>42</v>
      </c>
      <c r="F72" s="47" t="s">
        <v>9</v>
      </c>
      <c r="G72" s="7"/>
    </row>
    <row r="73" spans="1:7" ht="15.75">
      <c r="A73" s="19" t="s">
        <v>39</v>
      </c>
      <c r="B73" s="52">
        <f>B64/$B$68</f>
        <v>0.10714285714285714</v>
      </c>
      <c r="C73" s="53">
        <f>C64/$C$68</f>
        <v>0.11931818181818184</v>
      </c>
      <c r="D73" s="53">
        <f>D64/$D$68</f>
        <v>7.3529411764705871E-2</v>
      </c>
      <c r="E73" s="54">
        <f>E64/$E$68</f>
        <v>0.1875</v>
      </c>
      <c r="F73" s="55">
        <f>AVERAGE(B73:E73)</f>
        <v>0.1218726126814362</v>
      </c>
      <c r="G73" s="7"/>
    </row>
    <row r="74" spans="1:7" ht="15.75">
      <c r="A74" s="26" t="s">
        <v>40</v>
      </c>
      <c r="B74" s="59">
        <f t="shared" ref="B74:B76" si="24">B65/$B$68</f>
        <v>0.5357142857142857</v>
      </c>
      <c r="C74" s="60">
        <f t="shared" ref="C74:C76" si="25">C65/$C$68</f>
        <v>0.59659090909090917</v>
      </c>
      <c r="D74" s="60">
        <f t="shared" ref="D74:D76" si="26">D65/$D$68</f>
        <v>0.66176470588235281</v>
      </c>
      <c r="E74" s="61">
        <f t="shared" ref="E74:E76" si="27">E65/$E$68</f>
        <v>0.4375</v>
      </c>
      <c r="F74" s="62">
        <f t="shared" ref="F74:F76" si="28">AVERAGE(B74:E74)</f>
        <v>0.55789247517188689</v>
      </c>
      <c r="G74" s="7"/>
    </row>
    <row r="75" spans="1:7" ht="15.75">
      <c r="A75" s="26" t="s">
        <v>41</v>
      </c>
      <c r="B75" s="59">
        <f t="shared" si="24"/>
        <v>0.3214285714285714</v>
      </c>
      <c r="C75" s="60">
        <f t="shared" si="25"/>
        <v>0.19886363636363638</v>
      </c>
      <c r="D75" s="60">
        <f t="shared" si="26"/>
        <v>0.22058823529411761</v>
      </c>
      <c r="E75" s="61">
        <f t="shared" si="27"/>
        <v>0.3125</v>
      </c>
      <c r="F75" s="62">
        <f t="shared" si="28"/>
        <v>0.26334511077158135</v>
      </c>
      <c r="G75" s="7"/>
    </row>
    <row r="76" spans="1:7" ht="16.5" thickBot="1">
      <c r="A76" s="34" t="s">
        <v>42</v>
      </c>
      <c r="B76" s="66">
        <f t="shared" si="24"/>
        <v>3.5714285714285712E-2</v>
      </c>
      <c r="C76" s="67">
        <f t="shared" si="25"/>
        <v>8.5227272727272735E-2</v>
      </c>
      <c r="D76" s="67">
        <f t="shared" si="26"/>
        <v>4.4117647058823525E-2</v>
      </c>
      <c r="E76" s="68">
        <f t="shared" si="27"/>
        <v>6.25E-2</v>
      </c>
      <c r="F76" s="62">
        <f t="shared" si="28"/>
        <v>5.6889801375095493E-2</v>
      </c>
      <c r="G76" s="7"/>
    </row>
    <row r="77" spans="1:7" ht="15" thickBot="1">
      <c r="A77" s="69"/>
      <c r="B77" s="70"/>
      <c r="C77" s="70"/>
      <c r="D77" s="70"/>
      <c r="E77" s="71" t="s">
        <v>22</v>
      </c>
      <c r="F77" s="72">
        <f>SUM(F73:F76)</f>
        <v>0.99999999999999989</v>
      </c>
      <c r="G77" s="7"/>
    </row>
    <row r="78" spans="1:7">
      <c r="A78" s="74"/>
      <c r="B78" s="75"/>
      <c r="C78" s="75"/>
      <c r="D78" s="75"/>
      <c r="E78" s="75"/>
      <c r="F78" s="75"/>
      <c r="G78" s="7"/>
    </row>
    <row r="79" spans="1:7">
      <c r="A79" s="74"/>
      <c r="B79" s="75"/>
      <c r="C79" s="75"/>
      <c r="D79" s="75"/>
      <c r="E79" s="75"/>
      <c r="F79" s="75"/>
      <c r="G79" s="7"/>
    </row>
    <row r="80" spans="1:7" ht="15" thickBot="1">
      <c r="A80" s="43"/>
      <c r="G80" s="7"/>
    </row>
    <row r="81" spans="1:20" ht="15.75" customHeight="1" thickBot="1">
      <c r="A81" s="154" t="s">
        <v>10</v>
      </c>
      <c r="B81" s="155"/>
      <c r="C81" s="155"/>
      <c r="D81" s="155"/>
      <c r="E81" s="156"/>
      <c r="F81" s="89"/>
      <c r="G81" s="7"/>
    </row>
    <row r="82" spans="1:20" ht="15" thickBot="1">
      <c r="A82" s="43"/>
      <c r="B82" s="175" t="s">
        <v>2</v>
      </c>
      <c r="C82" s="176"/>
      <c r="D82" s="176"/>
      <c r="E82" s="177"/>
      <c r="G82" s="7"/>
    </row>
    <row r="83" spans="1:20" ht="15" thickBot="1">
      <c r="A83" s="8"/>
      <c r="B83" s="9" t="s">
        <v>28</v>
      </c>
      <c r="C83" s="9" t="s">
        <v>31</v>
      </c>
      <c r="D83" s="9" t="s">
        <v>33</v>
      </c>
      <c r="E83" s="10" t="s">
        <v>35</v>
      </c>
      <c r="F83" s="91"/>
      <c r="G83" s="7"/>
    </row>
    <row r="84" spans="1:20" ht="15.75">
      <c r="A84" s="19" t="s">
        <v>39</v>
      </c>
      <c r="B84" s="48">
        <v>0.2633451107715814</v>
      </c>
      <c r="C84" s="49">
        <v>0.17231206293706294</v>
      </c>
      <c r="D84" s="49">
        <v>9.6703296703296721E-2</v>
      </c>
      <c r="E84" s="50">
        <v>0.1218726126814362</v>
      </c>
      <c r="F84" s="80"/>
      <c r="G84" s="7"/>
    </row>
    <row r="85" spans="1:20" ht="15.75">
      <c r="A85" s="26" t="s">
        <v>40</v>
      </c>
      <c r="B85" s="56">
        <v>0.12187261268143622</v>
      </c>
      <c r="C85" s="57">
        <v>0.55947698135198132</v>
      </c>
      <c r="D85" s="57">
        <v>0.25164835164835164</v>
      </c>
      <c r="E85" s="58">
        <v>0.55789247517188689</v>
      </c>
      <c r="F85" s="80"/>
      <c r="G85" s="7"/>
    </row>
    <row r="86" spans="1:20" ht="15.75">
      <c r="A86" s="26" t="s">
        <v>41</v>
      </c>
      <c r="B86" s="56">
        <v>5.6889801375095486E-2</v>
      </c>
      <c r="C86" s="57">
        <v>7.6668123543123551E-2</v>
      </c>
      <c r="D86" s="57">
        <v>0.55494505494505497</v>
      </c>
      <c r="E86" s="58">
        <v>0.26334511077158135</v>
      </c>
      <c r="F86" s="80"/>
      <c r="G86" s="7"/>
    </row>
    <row r="87" spans="1:20" s="92" customFormat="1" ht="16.5" thickBot="1">
      <c r="A87" s="34" t="s">
        <v>42</v>
      </c>
      <c r="B87" s="63">
        <v>0.557892475171887</v>
      </c>
      <c r="C87" s="64">
        <v>0.19154283216783219</v>
      </c>
      <c r="D87" s="64">
        <v>9.6703296703296721E-2</v>
      </c>
      <c r="E87" s="65">
        <v>5.6889801375095493E-2</v>
      </c>
      <c r="G87" s="93"/>
    </row>
    <row r="88" spans="1:20" ht="15" thickBot="1">
      <c r="A88" s="76"/>
      <c r="B88" s="77"/>
      <c r="C88" s="77"/>
      <c r="D88" s="77"/>
      <c r="E88" s="77"/>
      <c r="F88" s="77"/>
      <c r="G88" s="79"/>
    </row>
    <row r="89" spans="1:20" ht="15" thickBot="1"/>
    <row r="90" spans="1:20" ht="15" thickBot="1">
      <c r="A90" s="178" t="s">
        <v>36</v>
      </c>
      <c r="B90" s="179"/>
      <c r="C90" s="180"/>
      <c r="D90" s="3"/>
    </row>
    <row r="91" spans="1:20" ht="15" thickBot="1">
      <c r="A91" s="94"/>
    </row>
    <row r="92" spans="1:20" ht="15" thickBot="1">
      <c r="A92" s="43"/>
      <c r="G92" s="95" t="s">
        <v>15</v>
      </c>
      <c r="I92" s="96" t="s">
        <v>14</v>
      </c>
    </row>
    <row r="93" spans="1:20" ht="15" thickBot="1">
      <c r="A93" s="43"/>
      <c r="B93" s="16">
        <v>1</v>
      </c>
      <c r="C93" s="17">
        <v>0.33333333333333331</v>
      </c>
      <c r="D93" s="17">
        <v>0.25</v>
      </c>
      <c r="E93" s="18">
        <v>5</v>
      </c>
      <c r="F93" s="182" t="s">
        <v>5</v>
      </c>
      <c r="G93" s="97">
        <v>0.15701470175378288</v>
      </c>
      <c r="H93" s="181" t="s">
        <v>6</v>
      </c>
      <c r="I93" s="98">
        <f>MMULT(B93:E93,$G$93:$G$96)</f>
        <v>0.69136385360506181</v>
      </c>
      <c r="K93" s="99" t="s">
        <v>20</v>
      </c>
      <c r="L93" s="100"/>
      <c r="M93" s="100"/>
      <c r="N93" s="100"/>
      <c r="O93" s="100"/>
      <c r="P93" s="100"/>
      <c r="Q93" s="100"/>
      <c r="R93" s="100"/>
      <c r="S93" s="100"/>
      <c r="T93" s="101"/>
    </row>
    <row r="94" spans="1:20" ht="15" thickBot="1">
      <c r="A94" s="43"/>
      <c r="B94" s="23">
        <v>3</v>
      </c>
      <c r="C94" s="24">
        <v>1</v>
      </c>
      <c r="D94" s="24">
        <v>4</v>
      </c>
      <c r="E94" s="25">
        <v>4</v>
      </c>
      <c r="F94" s="182"/>
      <c r="G94" s="102">
        <v>0.46942911818124522</v>
      </c>
      <c r="H94" s="181"/>
      <c r="I94" s="103">
        <f>MMULT(B94:E94,$G$93:$G$96)</f>
        <v>2.4346979437024814</v>
      </c>
      <c r="K94" s="104"/>
      <c r="L94" s="105"/>
      <c r="M94" s="105"/>
      <c r="N94" s="105"/>
      <c r="O94" s="105"/>
      <c r="P94" s="105"/>
      <c r="Q94" s="105"/>
      <c r="R94" s="105"/>
      <c r="S94" s="105"/>
      <c r="T94" s="106"/>
    </row>
    <row r="95" spans="1:20">
      <c r="A95" s="43"/>
      <c r="B95" s="23">
        <v>4</v>
      </c>
      <c r="C95" s="24">
        <v>0.25</v>
      </c>
      <c r="D95" s="24">
        <v>1</v>
      </c>
      <c r="E95" s="25">
        <v>8</v>
      </c>
      <c r="F95" s="182"/>
      <c r="G95" s="102">
        <v>0.31366486762119206</v>
      </c>
      <c r="H95" s="181"/>
      <c r="I95" s="103">
        <f t="shared" ref="I95:I96" si="29">MMULT(B95:E95,$G$93:$G$96)</f>
        <v>1.5382114537318734</v>
      </c>
      <c r="K95" s="107" t="s">
        <v>18</v>
      </c>
      <c r="L95" s="108">
        <v>2</v>
      </c>
      <c r="M95" s="108">
        <v>3</v>
      </c>
      <c r="N95" s="109">
        <v>4</v>
      </c>
      <c r="O95" s="108">
        <v>5</v>
      </c>
      <c r="P95" s="108">
        <v>6</v>
      </c>
      <c r="Q95" s="108">
        <v>7</v>
      </c>
      <c r="R95" s="108">
        <v>8</v>
      </c>
      <c r="S95" s="108">
        <v>9</v>
      </c>
      <c r="T95" s="110">
        <v>10</v>
      </c>
    </row>
    <row r="96" spans="1:20" ht="15" thickBot="1">
      <c r="A96" s="43"/>
      <c r="B96" s="31">
        <v>0.2</v>
      </c>
      <c r="C96" s="32">
        <v>0.25</v>
      </c>
      <c r="D96" s="32">
        <v>0.125</v>
      </c>
      <c r="E96" s="33">
        <v>1</v>
      </c>
      <c r="F96" s="182"/>
      <c r="G96" s="111">
        <v>5.9891312443779827E-2</v>
      </c>
      <c r="H96" s="181"/>
      <c r="I96" s="112">
        <f t="shared" si="29"/>
        <v>0.24785964079249673</v>
      </c>
      <c r="K96" s="113" t="s">
        <v>19</v>
      </c>
      <c r="L96" s="114">
        <v>0</v>
      </c>
      <c r="M96" s="114">
        <v>0.57999999999999996</v>
      </c>
      <c r="N96" s="115">
        <v>0.9</v>
      </c>
      <c r="O96" s="114">
        <v>1.1200000000000001</v>
      </c>
      <c r="P96" s="114">
        <v>1.24</v>
      </c>
      <c r="Q96" s="114">
        <v>1.32</v>
      </c>
      <c r="R96" s="114">
        <v>1.41</v>
      </c>
      <c r="S96" s="114">
        <v>1.45</v>
      </c>
      <c r="T96" s="116">
        <v>1.51</v>
      </c>
    </row>
    <row r="97" spans="1:14" ht="15" thickBot="1">
      <c r="A97" s="43"/>
    </row>
    <row r="98" spans="1:14">
      <c r="A98" s="43"/>
      <c r="B98" s="173" t="s">
        <v>16</v>
      </c>
    </row>
    <row r="99" spans="1:14" ht="15" thickBot="1">
      <c r="A99" s="43"/>
      <c r="B99" s="174">
        <f>I93/G93</f>
        <v>4.4031791028664307</v>
      </c>
    </row>
    <row r="100" spans="1:14" ht="15" thickBot="1">
      <c r="A100" s="43"/>
      <c r="B100" s="117">
        <f>I93/G93</f>
        <v>4.4031791028664307</v>
      </c>
      <c r="C100" s="118"/>
      <c r="D100" s="118"/>
      <c r="E100" s="119"/>
      <c r="F100" s="118" t="s">
        <v>26</v>
      </c>
      <c r="G100" s="120">
        <f>(D104-4)/(4-1)</f>
        <v>0.2193478829752197</v>
      </c>
    </row>
    <row r="101" spans="1:14" ht="15" thickBot="1">
      <c r="A101" s="43"/>
      <c r="B101" s="117">
        <f>I94/G94</f>
        <v>5.1865081423484503</v>
      </c>
      <c r="C101" s="118"/>
      <c r="D101" s="118"/>
      <c r="E101" s="118"/>
      <c r="F101" s="118"/>
      <c r="G101" s="118"/>
      <c r="I101" s="2" t="s">
        <v>25</v>
      </c>
    </row>
    <row r="102" spans="1:14" ht="15" thickBot="1">
      <c r="A102" s="43"/>
      <c r="B102" s="117">
        <f>I95/G95</f>
        <v>4.9039966298984634</v>
      </c>
      <c r="C102" s="118"/>
      <c r="D102" s="118"/>
      <c r="E102" s="118"/>
      <c r="F102" s="118"/>
      <c r="G102" s="118"/>
    </row>
    <row r="103" spans="1:14" ht="15" thickBot="1">
      <c r="A103" s="43"/>
      <c r="B103" s="121">
        <f>I96/G96</f>
        <v>4.1384907205892905</v>
      </c>
      <c r="C103" s="118"/>
      <c r="D103" s="122" t="s">
        <v>24</v>
      </c>
      <c r="E103" s="118"/>
      <c r="F103" s="118" t="s">
        <v>7</v>
      </c>
      <c r="G103" s="123">
        <f>G100/0.9</f>
        <v>0.24371986997246634</v>
      </c>
      <c r="I103" s="170" t="s">
        <v>49</v>
      </c>
      <c r="J103" s="170"/>
      <c r="K103" s="170"/>
      <c r="L103" s="170"/>
      <c r="M103" s="170"/>
      <c r="N103" s="170"/>
    </row>
    <row r="104" spans="1:14" ht="28.5" thickBot="1">
      <c r="A104" s="124" t="s">
        <v>17</v>
      </c>
      <c r="B104" s="125">
        <f>SUM(B100:B103)</f>
        <v>18.632174595702637</v>
      </c>
      <c r="C104" s="126" t="s">
        <v>37</v>
      </c>
      <c r="D104" s="120">
        <f>B104/4</f>
        <v>4.6580436489256591</v>
      </c>
      <c r="E104" s="127"/>
      <c r="F104" s="127"/>
      <c r="I104" s="128" t="s">
        <v>43</v>
      </c>
    </row>
    <row r="105" spans="1:14" ht="15" thickBot="1">
      <c r="A105" s="129"/>
    </row>
    <row r="106" spans="1:14">
      <c r="A106" s="167" t="s">
        <v>4</v>
      </c>
      <c r="B106" s="168"/>
      <c r="C106" s="169"/>
      <c r="D106" s="3"/>
      <c r="E106" s="4"/>
      <c r="F106" s="4"/>
      <c r="G106" s="4"/>
      <c r="H106" s="5"/>
    </row>
    <row r="107" spans="1:14">
      <c r="A107" s="130"/>
      <c r="B107" s="171" t="s">
        <v>2</v>
      </c>
      <c r="C107" s="171"/>
      <c r="D107" s="171"/>
      <c r="E107" s="172"/>
      <c r="F107" s="131"/>
      <c r="H107" s="7"/>
      <c r="I107" s="73"/>
    </row>
    <row r="108" spans="1:14" ht="15" thickBot="1">
      <c r="A108" s="132"/>
      <c r="B108" s="133" t="s">
        <v>28</v>
      </c>
      <c r="C108" s="133" t="s">
        <v>31</v>
      </c>
      <c r="D108" s="133" t="s">
        <v>33</v>
      </c>
      <c r="E108" s="134" t="s">
        <v>35</v>
      </c>
      <c r="H108" s="7"/>
    </row>
    <row r="109" spans="1:14" ht="15.75">
      <c r="A109" s="132" t="s">
        <v>39</v>
      </c>
      <c r="B109" s="57">
        <v>0.2633451107715814</v>
      </c>
      <c r="C109" s="57">
        <v>0.17231206293706294</v>
      </c>
      <c r="D109" s="57">
        <v>9.6703296703296721E-2</v>
      </c>
      <c r="E109" s="135">
        <v>0.1218726126814362</v>
      </c>
      <c r="G109" s="136" t="s">
        <v>28</v>
      </c>
      <c r="H109" s="137">
        <v>0.15701470175378288</v>
      </c>
    </row>
    <row r="110" spans="1:14" ht="15.75">
      <c r="A110" s="132" t="s">
        <v>40</v>
      </c>
      <c r="B110" s="57">
        <v>0.12187261268143622</v>
      </c>
      <c r="C110" s="57">
        <v>0.55947698135198132</v>
      </c>
      <c r="D110" s="57">
        <v>0.25164835164835164</v>
      </c>
      <c r="E110" s="135">
        <v>0.55789247517188689</v>
      </c>
      <c r="G110" s="138" t="s">
        <v>31</v>
      </c>
      <c r="H110" s="139">
        <v>0.46942911818124522</v>
      </c>
    </row>
    <row r="111" spans="1:14" ht="15.75">
      <c r="A111" s="132" t="s">
        <v>41</v>
      </c>
      <c r="B111" s="57">
        <v>5.6889801375095486E-2</v>
      </c>
      <c r="C111" s="57">
        <v>7.6668123543123551E-2</v>
      </c>
      <c r="D111" s="57">
        <v>0.55494505494505497</v>
      </c>
      <c r="E111" s="135">
        <v>0.26334511077158135</v>
      </c>
      <c r="G111" s="138" t="s">
        <v>33</v>
      </c>
      <c r="H111" s="139">
        <v>0.31366486762119206</v>
      </c>
    </row>
    <row r="112" spans="1:14" ht="16.5" thickBot="1">
      <c r="A112" s="132" t="s">
        <v>42</v>
      </c>
      <c r="B112" s="57">
        <v>0.557892475171887</v>
      </c>
      <c r="C112" s="57">
        <v>0.19154283216783219</v>
      </c>
      <c r="D112" s="57">
        <v>9.6703296703296721E-2</v>
      </c>
      <c r="E112" s="135">
        <v>5.6889801375095493E-2</v>
      </c>
      <c r="G112" s="140" t="s">
        <v>35</v>
      </c>
      <c r="H112" s="141">
        <v>5.9891312443779827E-2</v>
      </c>
    </row>
    <row r="113" spans="1:8">
      <c r="A113" s="94"/>
      <c r="H113" s="7"/>
    </row>
    <row r="114" spans="1:8">
      <c r="A114" s="43"/>
      <c r="B114" s="45"/>
      <c r="H114" s="142"/>
    </row>
    <row r="115" spans="1:8">
      <c r="A115" s="94"/>
      <c r="B115" s="143" t="s">
        <v>38</v>
      </c>
      <c r="C115" s="143" t="s">
        <v>3</v>
      </c>
      <c r="D115" s="144"/>
      <c r="H115" s="142"/>
    </row>
    <row r="116" spans="1:8">
      <c r="A116" s="43"/>
      <c r="B116" s="143" t="s">
        <v>48</v>
      </c>
      <c r="C116" s="145">
        <f>MMULT(B109:E109,$H$109:$H$112)</f>
        <v>0.15986889126606957</v>
      </c>
      <c r="D116" s="146"/>
      <c r="E116" s="75"/>
      <c r="F116" s="75"/>
      <c r="G116" s="75"/>
      <c r="H116" s="147"/>
    </row>
    <row r="117" spans="1:8">
      <c r="A117" s="43"/>
      <c r="B117" s="143" t="s">
        <v>45</v>
      </c>
      <c r="C117" s="145">
        <f t="shared" ref="C117:C119" si="30">MMULT(B110:E110,$H$109:$H$112)</f>
        <v>0.39411673737832015</v>
      </c>
      <c r="D117" s="146"/>
      <c r="E117" s="75"/>
      <c r="F117" s="75"/>
      <c r="G117" s="75"/>
      <c r="H117" s="147"/>
    </row>
    <row r="118" spans="1:8">
      <c r="A118" s="43"/>
      <c r="B118" s="143" t="s">
        <v>47</v>
      </c>
      <c r="C118" s="145">
        <f t="shared" si="30"/>
        <v>0.23476163632934025</v>
      </c>
      <c r="D118" s="146"/>
      <c r="E118" s="75"/>
      <c r="F118" s="75"/>
      <c r="G118" s="75"/>
      <c r="H118" s="147"/>
    </row>
    <row r="119" spans="1:8">
      <c r="A119" s="43"/>
      <c r="B119" s="148" t="s">
        <v>46</v>
      </c>
      <c r="C119" s="145">
        <f t="shared" si="30"/>
        <v>0.21125273502627009</v>
      </c>
      <c r="E119" s="75"/>
      <c r="F119" s="75"/>
      <c r="G119" s="75"/>
      <c r="H119" s="147"/>
    </row>
    <row r="120" spans="1:8">
      <c r="A120" s="43"/>
      <c r="C120" s="75"/>
      <c r="H120" s="7"/>
    </row>
    <row r="121" spans="1:8" ht="15" thickBot="1">
      <c r="A121" s="76"/>
      <c r="B121" s="77"/>
      <c r="C121" s="77"/>
      <c r="D121" s="77"/>
      <c r="E121" s="77"/>
      <c r="F121" s="77"/>
      <c r="G121" s="77"/>
      <c r="H121" s="79"/>
    </row>
    <row r="127" spans="1:8" ht="15" thickBot="1"/>
    <row r="128" spans="1:8" ht="15" thickBot="1">
      <c r="G128" s="149" t="s">
        <v>44</v>
      </c>
    </row>
    <row r="129" spans="7:7" ht="15" thickBot="1">
      <c r="G129" s="150" t="s">
        <v>45</v>
      </c>
    </row>
    <row r="130" spans="7:7" ht="15" thickBot="1">
      <c r="G130" s="150" t="s">
        <v>47</v>
      </c>
    </row>
    <row r="131" spans="7:7" ht="15" thickBot="1">
      <c r="G131" s="150" t="s">
        <v>46</v>
      </c>
    </row>
    <row r="132" spans="7:7" ht="15" thickBot="1">
      <c r="G132" s="150" t="s">
        <v>48</v>
      </c>
    </row>
  </sheetData>
  <mergeCells count="22">
    <mergeCell ref="B98:B99"/>
    <mergeCell ref="I103:N103"/>
    <mergeCell ref="A106:C106"/>
    <mergeCell ref="B107:E107"/>
    <mergeCell ref="A70:C70"/>
    <mergeCell ref="A81:E81"/>
    <mergeCell ref="B82:E82"/>
    <mergeCell ref="A90:C90"/>
    <mergeCell ref="F93:F96"/>
    <mergeCell ref="H93:H96"/>
    <mergeCell ref="B62:E62"/>
    <mergeCell ref="A2:G2"/>
    <mergeCell ref="A4:C4"/>
    <mergeCell ref="I4:M4"/>
    <mergeCell ref="B5:E5"/>
    <mergeCell ref="I12:M12"/>
    <mergeCell ref="A13:C13"/>
    <mergeCell ref="B24:E24"/>
    <mergeCell ref="A32:C32"/>
    <mergeCell ref="B42:E42"/>
    <mergeCell ref="B43:E43"/>
    <mergeCell ref="A51:C5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7B283-7518-4E82-AA9E-EAE646600F47}">
  <sheetPr>
    <tabColor rgb="FF92D050"/>
  </sheetPr>
  <dimension ref="A2:T132"/>
  <sheetViews>
    <sheetView topLeftCell="A56" zoomScale="90" zoomScaleNormal="90" workbookViewId="0">
      <selection activeCell="E67" sqref="B64:E67"/>
    </sheetView>
  </sheetViews>
  <sheetFormatPr defaultRowHeight="14.25"/>
  <cols>
    <col min="1" max="1" width="38" style="2" customWidth="1"/>
    <col min="2" max="2" width="22.85546875" style="2" customWidth="1"/>
    <col min="3" max="4" width="18.42578125" style="2" customWidth="1"/>
    <col min="5" max="5" width="20.5703125" style="2" customWidth="1"/>
    <col min="6" max="6" width="16" style="2" customWidth="1"/>
    <col min="7" max="7" width="23.7109375" style="2" customWidth="1"/>
    <col min="8" max="8" width="19" style="2" customWidth="1"/>
    <col min="9" max="9" width="31.7109375" style="2" customWidth="1"/>
    <col min="10" max="10" width="11" style="2" customWidth="1"/>
    <col min="11" max="11" width="10.28515625" style="2" bestFit="1" customWidth="1"/>
    <col min="12" max="12" width="16" style="2" customWidth="1"/>
    <col min="13" max="13" width="17.28515625" style="2" bestFit="1" customWidth="1"/>
    <col min="14" max="14" width="10.42578125" style="2" bestFit="1" customWidth="1"/>
    <col min="15" max="15" width="15.5703125" style="2" bestFit="1" customWidth="1"/>
    <col min="16" max="21" width="10.42578125" style="2" bestFit="1" customWidth="1"/>
    <col min="22" max="16384" width="9.140625" style="2"/>
  </cols>
  <sheetData>
    <row r="2" spans="1:16" s="1" customFormat="1" ht="15.75" customHeight="1">
      <c r="A2" s="165" t="s">
        <v>29</v>
      </c>
      <c r="B2" s="166"/>
      <c r="C2" s="166"/>
      <c r="D2" s="166"/>
      <c r="E2" s="166"/>
      <c r="F2" s="166"/>
      <c r="G2" s="166"/>
    </row>
    <row r="3" spans="1:16" ht="15" thickBot="1"/>
    <row r="4" spans="1:16" ht="26.25" customHeight="1" thickBot="1">
      <c r="A4" s="167" t="s">
        <v>8</v>
      </c>
      <c r="B4" s="168"/>
      <c r="C4" s="169"/>
      <c r="D4" s="3"/>
      <c r="E4" s="4"/>
      <c r="F4" s="4"/>
      <c r="G4" s="5"/>
      <c r="I4" s="157" t="s">
        <v>11</v>
      </c>
      <c r="J4" s="158"/>
      <c r="K4" s="158"/>
      <c r="L4" s="158"/>
      <c r="M4" s="158"/>
      <c r="N4" s="4"/>
      <c r="O4" s="4"/>
      <c r="P4" s="5"/>
    </row>
    <row r="5" spans="1:16" ht="24.75" customHeight="1" thickBot="1">
      <c r="A5" s="6"/>
      <c r="B5" s="162" t="s">
        <v>27</v>
      </c>
      <c r="C5" s="163"/>
      <c r="D5" s="163"/>
      <c r="E5" s="164"/>
      <c r="F5" s="5"/>
      <c r="G5" s="7"/>
      <c r="I5" s="8" t="s">
        <v>1</v>
      </c>
      <c r="J5" s="9" t="s">
        <v>28</v>
      </c>
      <c r="K5" s="9" t="s">
        <v>31</v>
      </c>
      <c r="L5" s="9" t="s">
        <v>33</v>
      </c>
      <c r="M5" s="10" t="s">
        <v>35</v>
      </c>
      <c r="P5" s="7"/>
    </row>
    <row r="6" spans="1:16" ht="16.5" thickBot="1">
      <c r="A6" s="11" t="s">
        <v>28</v>
      </c>
      <c r="B6" s="12" t="s">
        <v>39</v>
      </c>
      <c r="C6" s="13" t="s">
        <v>40</v>
      </c>
      <c r="D6" s="13" t="s">
        <v>41</v>
      </c>
      <c r="E6" s="14" t="s">
        <v>42</v>
      </c>
      <c r="F6" s="7"/>
      <c r="G6" s="7"/>
      <c r="I6" s="15" t="s">
        <v>28</v>
      </c>
      <c r="J6" s="16">
        <v>1</v>
      </c>
      <c r="K6" s="17">
        <v>0.33333333333333331</v>
      </c>
      <c r="L6" s="17">
        <v>0.5</v>
      </c>
      <c r="M6" s="18">
        <v>9</v>
      </c>
      <c r="P6" s="7"/>
    </row>
    <row r="7" spans="1:16" ht="15.75">
      <c r="A7" s="19" t="s">
        <v>39</v>
      </c>
      <c r="B7" s="20">
        <v>1</v>
      </c>
      <c r="C7" s="21">
        <v>3</v>
      </c>
      <c r="D7" s="21">
        <v>5</v>
      </c>
      <c r="E7" s="22">
        <v>0.33333333333333331</v>
      </c>
      <c r="F7" s="7"/>
      <c r="G7" s="7"/>
      <c r="I7" s="15" t="s">
        <v>31</v>
      </c>
      <c r="J7" s="23">
        <v>3</v>
      </c>
      <c r="K7" s="24">
        <v>1</v>
      </c>
      <c r="L7" s="24">
        <v>2</v>
      </c>
      <c r="M7" s="25">
        <v>8</v>
      </c>
      <c r="P7" s="7"/>
    </row>
    <row r="8" spans="1:16" ht="15.75">
      <c r="A8" s="26" t="s">
        <v>40</v>
      </c>
      <c r="B8" s="27">
        <v>0.33333333333333331</v>
      </c>
      <c r="C8" s="28">
        <v>1</v>
      </c>
      <c r="D8" s="28">
        <v>3</v>
      </c>
      <c r="E8" s="29">
        <v>0.2</v>
      </c>
      <c r="F8" s="7"/>
      <c r="G8" s="7"/>
      <c r="I8" s="15" t="s">
        <v>33</v>
      </c>
      <c r="J8" s="23">
        <v>2</v>
      </c>
      <c r="K8" s="24">
        <v>0.5</v>
      </c>
      <c r="L8" s="24">
        <v>1</v>
      </c>
      <c r="M8" s="25">
        <v>8</v>
      </c>
      <c r="P8" s="7"/>
    </row>
    <row r="9" spans="1:16" ht="16.5" thickBot="1">
      <c r="A9" s="26" t="s">
        <v>41</v>
      </c>
      <c r="B9" s="27">
        <v>0.2</v>
      </c>
      <c r="C9" s="28">
        <v>0.33333333333333331</v>
      </c>
      <c r="D9" s="28">
        <v>1</v>
      </c>
      <c r="E9" s="29">
        <v>0.14285714285714285</v>
      </c>
      <c r="F9" s="7"/>
      <c r="G9" s="7"/>
      <c r="I9" s="30" t="s">
        <v>35</v>
      </c>
      <c r="J9" s="31">
        <v>0.1111111111111111</v>
      </c>
      <c r="K9" s="32">
        <v>0.125</v>
      </c>
      <c r="L9" s="32">
        <v>0.125</v>
      </c>
      <c r="M9" s="33">
        <v>1</v>
      </c>
      <c r="P9" s="7"/>
    </row>
    <row r="10" spans="1:16" ht="16.5" thickBot="1">
      <c r="A10" s="34" t="s">
        <v>42</v>
      </c>
      <c r="B10" s="35">
        <v>3</v>
      </c>
      <c r="C10" s="36">
        <v>5</v>
      </c>
      <c r="D10" s="36">
        <v>7</v>
      </c>
      <c r="E10" s="37">
        <v>1</v>
      </c>
      <c r="F10" s="7"/>
      <c r="G10" s="7"/>
      <c r="I10" s="38" t="s">
        <v>0</v>
      </c>
      <c r="J10" s="39">
        <f>SUM(J6:J9)</f>
        <v>6.1111111111111107</v>
      </c>
      <c r="K10" s="39">
        <f t="shared" ref="K10:M10" si="0">SUM(K6:K9)</f>
        <v>1.9583333333333333</v>
      </c>
      <c r="L10" s="39">
        <f t="shared" si="0"/>
        <v>3.625</v>
      </c>
      <c r="M10" s="39">
        <f t="shared" si="0"/>
        <v>26</v>
      </c>
      <c r="P10" s="7"/>
    </row>
    <row r="11" spans="1:16" ht="15" thickBot="1">
      <c r="A11" s="40" t="s">
        <v>0</v>
      </c>
      <c r="B11" s="41">
        <f>SUM(B7:B10)</f>
        <v>4.5333333333333332</v>
      </c>
      <c r="C11" s="41">
        <f t="shared" ref="C11:E11" si="1">SUM(C7:C10)</f>
        <v>9.3333333333333321</v>
      </c>
      <c r="D11" s="41">
        <f t="shared" si="1"/>
        <v>16</v>
      </c>
      <c r="E11" s="41">
        <f t="shared" si="1"/>
        <v>1.6761904761904762</v>
      </c>
      <c r="F11" s="7"/>
      <c r="G11" s="7"/>
      <c r="I11" s="42"/>
      <c r="P11" s="7"/>
    </row>
    <row r="12" spans="1:16" ht="15" thickBot="1">
      <c r="A12" s="43"/>
      <c r="F12" s="7"/>
      <c r="G12" s="7"/>
      <c r="I12" s="159" t="s">
        <v>13</v>
      </c>
      <c r="J12" s="160"/>
      <c r="K12" s="160"/>
      <c r="L12" s="160"/>
      <c r="M12" s="160"/>
      <c r="P12" s="7"/>
    </row>
    <row r="13" spans="1:16" ht="15" thickBot="1">
      <c r="A13" s="151" t="s">
        <v>12</v>
      </c>
      <c r="B13" s="152"/>
      <c r="C13" s="153"/>
      <c r="D13" s="44"/>
      <c r="F13" s="7"/>
      <c r="G13" s="7"/>
      <c r="I13" s="43"/>
      <c r="J13" s="45"/>
      <c r="O13" s="2" t="s">
        <v>23</v>
      </c>
      <c r="P13" s="7"/>
    </row>
    <row r="14" spans="1:16" ht="15.75" customHeight="1" thickBot="1">
      <c r="A14" s="43"/>
      <c r="F14" s="7"/>
      <c r="G14" s="7"/>
      <c r="I14" s="8" t="s">
        <v>1</v>
      </c>
      <c r="J14" s="9" t="s">
        <v>28</v>
      </c>
      <c r="K14" s="9" t="s">
        <v>31</v>
      </c>
      <c r="L14" s="9" t="s">
        <v>33</v>
      </c>
      <c r="M14" s="10" t="s">
        <v>35</v>
      </c>
      <c r="O14" s="46" t="s">
        <v>9</v>
      </c>
      <c r="P14" s="7"/>
    </row>
    <row r="15" spans="1:16" ht="16.5" thickBot="1">
      <c r="A15" s="11" t="s">
        <v>28</v>
      </c>
      <c r="B15" s="12" t="s">
        <v>39</v>
      </c>
      <c r="C15" s="13" t="s">
        <v>40</v>
      </c>
      <c r="D15" s="13" t="s">
        <v>41</v>
      </c>
      <c r="E15" s="14" t="s">
        <v>42</v>
      </c>
      <c r="F15" s="47" t="s">
        <v>9</v>
      </c>
      <c r="G15" s="7"/>
      <c r="I15" s="15" t="s">
        <v>28</v>
      </c>
      <c r="J15" s="48">
        <f>J6/$J$10</f>
        <v>0.16363636363636364</v>
      </c>
      <c r="K15" s="49">
        <f>K6/$K$10</f>
        <v>0.1702127659574468</v>
      </c>
      <c r="L15" s="49">
        <f>L6/$L$10</f>
        <v>0.13793103448275862</v>
      </c>
      <c r="M15" s="50">
        <f>M6/$M$10</f>
        <v>0.34615384615384615</v>
      </c>
      <c r="O15" s="51">
        <f>AVERAGE(J15:M15)</f>
        <v>0.20448350255760378</v>
      </c>
      <c r="P15" s="7"/>
    </row>
    <row r="16" spans="1:16" ht="15.75" customHeight="1">
      <c r="A16" s="19" t="s">
        <v>39</v>
      </c>
      <c r="B16" s="52">
        <f>B7/$B$11</f>
        <v>0.22058823529411764</v>
      </c>
      <c r="C16" s="53">
        <f>C7/$C$11</f>
        <v>0.32142857142857145</v>
      </c>
      <c r="D16" s="53">
        <f>D7/$D$11</f>
        <v>0.3125</v>
      </c>
      <c r="E16" s="54">
        <f>E7/$E$11</f>
        <v>0.19886363636363635</v>
      </c>
      <c r="F16" s="55">
        <f>AVERAGE(B16:E16)</f>
        <v>0.2633451107715814</v>
      </c>
      <c r="G16" s="7"/>
      <c r="I16" s="15" t="s">
        <v>31</v>
      </c>
      <c r="J16" s="56">
        <f t="shared" ref="J16:J18" si="2">J7/$J$10</f>
        <v>0.49090909090909096</v>
      </c>
      <c r="K16" s="57">
        <f t="shared" ref="K16:K18" si="3">K7/$K$10</f>
        <v>0.5106382978723405</v>
      </c>
      <c r="L16" s="57">
        <f t="shared" ref="L16:L18" si="4">L7/$L$10</f>
        <v>0.55172413793103448</v>
      </c>
      <c r="M16" s="58">
        <f t="shared" ref="M16:M18" si="5">M7/$M$10</f>
        <v>0.30769230769230771</v>
      </c>
      <c r="O16" s="51">
        <f t="shared" ref="O16:O18" si="6">AVERAGE(J16:M16)</f>
        <v>0.46524095860119341</v>
      </c>
      <c r="P16" s="7"/>
    </row>
    <row r="17" spans="1:16" ht="15.75">
      <c r="A17" s="26" t="s">
        <v>40</v>
      </c>
      <c r="B17" s="59">
        <f>B8/$B$11</f>
        <v>7.3529411764705885E-2</v>
      </c>
      <c r="C17" s="60">
        <f t="shared" ref="C17:C19" si="7">C8/$C$11</f>
        <v>0.10714285714285715</v>
      </c>
      <c r="D17" s="60">
        <f t="shared" ref="D17:D19" si="8">D8/$D$11</f>
        <v>0.1875</v>
      </c>
      <c r="E17" s="61">
        <f t="shared" ref="E17:E19" si="9">E8/$E$11</f>
        <v>0.11931818181818182</v>
      </c>
      <c r="F17" s="62">
        <f t="shared" ref="F17:F19" si="10">AVERAGE(B17:E17)</f>
        <v>0.12187261268143622</v>
      </c>
      <c r="G17" s="7"/>
      <c r="I17" s="15" t="s">
        <v>33</v>
      </c>
      <c r="J17" s="56">
        <f t="shared" si="2"/>
        <v>0.32727272727272727</v>
      </c>
      <c r="K17" s="57">
        <f t="shared" si="3"/>
        <v>0.25531914893617025</v>
      </c>
      <c r="L17" s="57">
        <f t="shared" si="4"/>
        <v>0.27586206896551724</v>
      </c>
      <c r="M17" s="58">
        <f t="shared" si="5"/>
        <v>0.30769230769230771</v>
      </c>
      <c r="O17" s="51">
        <f t="shared" si="6"/>
        <v>0.29153656321668064</v>
      </c>
      <c r="P17" s="7"/>
    </row>
    <row r="18" spans="1:16" ht="16.5" thickBot="1">
      <c r="A18" s="26" t="s">
        <v>41</v>
      </c>
      <c r="B18" s="59">
        <f t="shared" ref="B18:B19" si="11">B9/$B$11</f>
        <v>4.4117647058823532E-2</v>
      </c>
      <c r="C18" s="60">
        <f t="shared" si="7"/>
        <v>3.5714285714285719E-2</v>
      </c>
      <c r="D18" s="60">
        <f t="shared" si="8"/>
        <v>6.25E-2</v>
      </c>
      <c r="E18" s="61">
        <f t="shared" si="9"/>
        <v>8.5227272727272721E-2</v>
      </c>
      <c r="F18" s="62">
        <f t="shared" si="10"/>
        <v>5.6889801375095486E-2</v>
      </c>
      <c r="G18" s="7"/>
      <c r="I18" s="30" t="s">
        <v>35</v>
      </c>
      <c r="J18" s="63">
        <f t="shared" si="2"/>
        <v>1.8181818181818181E-2</v>
      </c>
      <c r="K18" s="64">
        <f t="shared" si="3"/>
        <v>6.3829787234042562E-2</v>
      </c>
      <c r="L18" s="64">
        <f t="shared" si="4"/>
        <v>3.4482758620689655E-2</v>
      </c>
      <c r="M18" s="65">
        <f t="shared" si="5"/>
        <v>3.8461538461538464E-2</v>
      </c>
      <c r="O18" s="51">
        <f t="shared" si="6"/>
        <v>3.8738975624522221E-2</v>
      </c>
      <c r="P18" s="7"/>
    </row>
    <row r="19" spans="1:16" ht="16.5" thickBot="1">
      <c r="A19" s="34" t="s">
        <v>42</v>
      </c>
      <c r="B19" s="66">
        <f t="shared" si="11"/>
        <v>0.66176470588235292</v>
      </c>
      <c r="C19" s="67">
        <f t="shared" si="7"/>
        <v>0.53571428571428581</v>
      </c>
      <c r="D19" s="67">
        <f t="shared" si="8"/>
        <v>0.4375</v>
      </c>
      <c r="E19" s="68">
        <f t="shared" si="9"/>
        <v>0.59659090909090906</v>
      </c>
      <c r="F19" s="62">
        <f t="shared" si="10"/>
        <v>0.557892475171887</v>
      </c>
      <c r="G19" s="7"/>
      <c r="I19" s="43"/>
      <c r="N19" s="2" t="s">
        <v>21</v>
      </c>
      <c r="O19" s="51">
        <f>SUM(O15:O18)</f>
        <v>1</v>
      </c>
      <c r="P19" s="7"/>
    </row>
    <row r="20" spans="1:16" ht="15" thickBot="1">
      <c r="A20" s="69"/>
      <c r="B20" s="70"/>
      <c r="C20" s="70"/>
      <c r="D20" s="70"/>
      <c r="E20" s="71" t="s">
        <v>22</v>
      </c>
      <c r="F20" s="72">
        <f>SUM(F16:F19)</f>
        <v>1</v>
      </c>
      <c r="G20" s="7"/>
      <c r="I20" s="43"/>
      <c r="O20" s="73"/>
      <c r="P20" s="7"/>
    </row>
    <row r="21" spans="1:16" ht="15" thickBot="1">
      <c r="A21" s="74"/>
      <c r="B21" s="75"/>
      <c r="C21" s="75"/>
      <c r="D21" s="75"/>
      <c r="G21" s="7"/>
      <c r="I21" s="76"/>
      <c r="J21" s="77"/>
      <c r="K21" s="77"/>
      <c r="L21" s="77"/>
      <c r="M21" s="77"/>
      <c r="N21" s="77"/>
      <c r="O21" s="78"/>
      <c r="P21" s="79"/>
    </row>
    <row r="22" spans="1:16">
      <c r="A22" s="74"/>
      <c r="B22" s="75"/>
      <c r="C22" s="75"/>
      <c r="D22" s="75"/>
      <c r="E22" s="75"/>
      <c r="F22" s="80"/>
      <c r="G22" s="7"/>
      <c r="O22" s="73"/>
    </row>
    <row r="23" spans="1:16" ht="15" thickBot="1">
      <c r="A23" s="74"/>
      <c r="B23" s="75"/>
      <c r="C23" s="75"/>
      <c r="D23" s="75"/>
      <c r="E23" s="75"/>
      <c r="F23" s="80"/>
      <c r="G23" s="7"/>
      <c r="O23" s="73"/>
    </row>
    <row r="24" spans="1:16" ht="15" thickBot="1">
      <c r="A24" s="6"/>
      <c r="B24" s="162" t="s">
        <v>30</v>
      </c>
      <c r="C24" s="163"/>
      <c r="D24" s="163"/>
      <c r="E24" s="164"/>
      <c r="F24" s="5"/>
      <c r="G24" s="7"/>
    </row>
    <row r="25" spans="1:16" ht="16.5" thickBot="1">
      <c r="A25" s="11" t="s">
        <v>31</v>
      </c>
      <c r="B25" s="12" t="s">
        <v>39</v>
      </c>
      <c r="C25" s="13" t="s">
        <v>40</v>
      </c>
      <c r="D25" s="13" t="s">
        <v>41</v>
      </c>
      <c r="E25" s="14" t="s">
        <v>42</v>
      </c>
      <c r="F25" s="7"/>
      <c r="G25" s="7"/>
    </row>
    <row r="26" spans="1:16" ht="15.75" customHeight="1">
      <c r="A26" s="19" t="s">
        <v>39</v>
      </c>
      <c r="B26" s="20">
        <v>1</v>
      </c>
      <c r="C26" s="21">
        <v>0.2</v>
      </c>
      <c r="D26" s="21">
        <v>3</v>
      </c>
      <c r="E26" s="22">
        <v>1</v>
      </c>
      <c r="F26" s="7"/>
      <c r="G26" s="7"/>
    </row>
    <row r="27" spans="1:16" ht="15.75">
      <c r="A27" s="26" t="s">
        <v>40</v>
      </c>
      <c r="B27" s="27">
        <v>5</v>
      </c>
      <c r="C27" s="28">
        <v>1</v>
      </c>
      <c r="D27" s="28">
        <v>5</v>
      </c>
      <c r="E27" s="29">
        <v>3</v>
      </c>
      <c r="F27" s="7"/>
      <c r="G27" s="7"/>
    </row>
    <row r="28" spans="1:16" ht="15.75">
      <c r="A28" s="26" t="s">
        <v>41</v>
      </c>
      <c r="B28" s="27">
        <v>0.33333333333333331</v>
      </c>
      <c r="C28" s="28">
        <v>0.2</v>
      </c>
      <c r="D28" s="28">
        <v>1</v>
      </c>
      <c r="E28" s="29">
        <v>0.33333333333333331</v>
      </c>
      <c r="F28" s="7"/>
      <c r="G28" s="7"/>
    </row>
    <row r="29" spans="1:16" ht="16.5" thickBot="1">
      <c r="A29" s="34" t="s">
        <v>42</v>
      </c>
      <c r="B29" s="35">
        <v>1</v>
      </c>
      <c r="C29" s="36">
        <v>0.33333333333333331</v>
      </c>
      <c r="D29" s="36">
        <v>3</v>
      </c>
      <c r="E29" s="37">
        <v>1</v>
      </c>
      <c r="F29" s="7"/>
      <c r="G29" s="7"/>
    </row>
    <row r="30" spans="1:16" ht="15" thickBot="1">
      <c r="A30" s="40" t="s">
        <v>0</v>
      </c>
      <c r="B30" s="41">
        <f>SUM(B26:B29)</f>
        <v>7.333333333333333</v>
      </c>
      <c r="C30" s="41">
        <f t="shared" ref="C30:E30" si="12">SUM(C26:C29)</f>
        <v>1.7333333333333332</v>
      </c>
      <c r="D30" s="41">
        <f t="shared" si="12"/>
        <v>12</v>
      </c>
      <c r="E30" s="41">
        <f t="shared" si="12"/>
        <v>5.333333333333333</v>
      </c>
      <c r="F30" s="7"/>
      <c r="G30" s="7"/>
    </row>
    <row r="31" spans="1:16" ht="15" thickBot="1">
      <c r="A31" s="43"/>
      <c r="F31" s="7"/>
      <c r="G31" s="7"/>
    </row>
    <row r="32" spans="1:16" ht="15" thickBot="1">
      <c r="A32" s="151" t="s">
        <v>12</v>
      </c>
      <c r="B32" s="152"/>
      <c r="C32" s="153"/>
      <c r="D32" s="44"/>
      <c r="F32" s="7"/>
      <c r="G32" s="7"/>
    </row>
    <row r="33" spans="1:7" ht="15" thickBot="1">
      <c r="A33" s="43"/>
      <c r="F33" s="7"/>
      <c r="G33" s="7"/>
    </row>
    <row r="34" spans="1:7" ht="16.5" thickBot="1">
      <c r="A34" s="11" t="s">
        <v>31</v>
      </c>
      <c r="B34" s="81" t="s">
        <v>39</v>
      </c>
      <c r="C34" s="82" t="s">
        <v>40</v>
      </c>
      <c r="D34" s="82" t="s">
        <v>41</v>
      </c>
      <c r="E34" s="83" t="s">
        <v>42</v>
      </c>
      <c r="F34" s="47" t="s">
        <v>9</v>
      </c>
      <c r="G34" s="7"/>
    </row>
    <row r="35" spans="1:7" ht="15.75">
      <c r="A35" s="19" t="s">
        <v>39</v>
      </c>
      <c r="B35" s="84">
        <f>B26/$B$30</f>
        <v>0.13636363636363638</v>
      </c>
      <c r="C35" s="85">
        <f>C26/$C$30</f>
        <v>0.1153846153846154</v>
      </c>
      <c r="D35" s="85">
        <f>D26/$D$30</f>
        <v>0.25</v>
      </c>
      <c r="E35" s="86">
        <f>E26/$E$30</f>
        <v>0.1875</v>
      </c>
      <c r="F35" s="55">
        <f>AVERAGE(B35:E35)</f>
        <v>0.17231206293706294</v>
      </c>
      <c r="G35" s="7"/>
    </row>
    <row r="36" spans="1:7" ht="15.75">
      <c r="A36" s="26" t="s">
        <v>40</v>
      </c>
      <c r="B36" s="59">
        <f t="shared" ref="B36:B38" si="13">B27/$B$30</f>
        <v>0.68181818181818188</v>
      </c>
      <c r="C36" s="60">
        <f t="shared" ref="C36:C38" si="14">C27/$C$30</f>
        <v>0.57692307692307698</v>
      </c>
      <c r="D36" s="60">
        <f t="shared" ref="D36:D38" si="15">D27/$D$30</f>
        <v>0.41666666666666669</v>
      </c>
      <c r="E36" s="61">
        <f t="shared" ref="E36:E38" si="16">E27/$E$30</f>
        <v>0.5625</v>
      </c>
      <c r="F36" s="62">
        <f t="shared" ref="F36:F38" si="17">AVERAGE(B36:E36)</f>
        <v>0.55947698135198132</v>
      </c>
      <c r="G36" s="7"/>
    </row>
    <row r="37" spans="1:7" ht="15.75">
      <c r="A37" s="26" t="s">
        <v>41</v>
      </c>
      <c r="B37" s="59">
        <f t="shared" si="13"/>
        <v>4.5454545454545456E-2</v>
      </c>
      <c r="C37" s="60">
        <f t="shared" si="14"/>
        <v>0.1153846153846154</v>
      </c>
      <c r="D37" s="60">
        <f t="shared" si="15"/>
        <v>8.3333333333333329E-2</v>
      </c>
      <c r="E37" s="61">
        <f t="shared" si="16"/>
        <v>6.25E-2</v>
      </c>
      <c r="F37" s="62">
        <f t="shared" si="17"/>
        <v>7.6668123543123551E-2</v>
      </c>
      <c r="G37" s="7"/>
    </row>
    <row r="38" spans="1:7" ht="16.5" thickBot="1">
      <c r="A38" s="34" t="s">
        <v>42</v>
      </c>
      <c r="B38" s="66">
        <f t="shared" si="13"/>
        <v>0.13636363636363638</v>
      </c>
      <c r="C38" s="67">
        <f t="shared" si="14"/>
        <v>0.19230769230769232</v>
      </c>
      <c r="D38" s="67">
        <f t="shared" si="15"/>
        <v>0.25</v>
      </c>
      <c r="E38" s="68">
        <f t="shared" si="16"/>
        <v>0.1875</v>
      </c>
      <c r="F38" s="62">
        <f t="shared" si="17"/>
        <v>0.19154283216783219</v>
      </c>
      <c r="G38" s="7"/>
    </row>
    <row r="39" spans="1:7" ht="15" thickBot="1">
      <c r="A39" s="69"/>
      <c r="B39" s="70"/>
      <c r="C39" s="70"/>
      <c r="D39" s="70"/>
      <c r="E39" s="71" t="s">
        <v>22</v>
      </c>
      <c r="F39" s="72">
        <f>SUM(F35:F38)</f>
        <v>1</v>
      </c>
      <c r="G39" s="7"/>
    </row>
    <row r="40" spans="1:7">
      <c r="A40" s="74"/>
      <c r="B40" s="75"/>
      <c r="C40" s="75"/>
      <c r="D40" s="75"/>
      <c r="E40" s="75"/>
      <c r="F40" s="80"/>
      <c r="G40" s="7"/>
    </row>
    <row r="41" spans="1:7">
      <c r="A41" s="43"/>
      <c r="B41" s="75"/>
      <c r="C41" s="75"/>
      <c r="D41" s="75"/>
      <c r="E41" s="75"/>
      <c r="F41" s="75"/>
      <c r="G41" s="7"/>
    </row>
    <row r="42" spans="1:7" ht="15" thickBot="1">
      <c r="A42" s="43"/>
      <c r="B42" s="161"/>
      <c r="C42" s="161"/>
      <c r="D42" s="161"/>
      <c r="E42" s="161"/>
      <c r="G42" s="7"/>
    </row>
    <row r="43" spans="1:7" ht="15" thickBot="1">
      <c r="A43" s="6"/>
      <c r="B43" s="162" t="s">
        <v>32</v>
      </c>
      <c r="C43" s="163"/>
      <c r="D43" s="163"/>
      <c r="E43" s="164"/>
      <c r="F43" s="5"/>
      <c r="G43" s="7"/>
    </row>
    <row r="44" spans="1:7" ht="16.5" thickBot="1">
      <c r="A44" s="11" t="s">
        <v>33</v>
      </c>
      <c r="B44" s="12" t="s">
        <v>39</v>
      </c>
      <c r="C44" s="13" t="s">
        <v>40</v>
      </c>
      <c r="D44" s="13" t="s">
        <v>41</v>
      </c>
      <c r="E44" s="14" t="s">
        <v>42</v>
      </c>
      <c r="F44" s="7"/>
      <c r="G44" s="7"/>
    </row>
    <row r="45" spans="1:7" ht="15.75">
      <c r="A45" s="19" t="s">
        <v>39</v>
      </c>
      <c r="B45" s="20">
        <v>1</v>
      </c>
      <c r="C45" s="21">
        <v>0.33333333333333331</v>
      </c>
      <c r="D45" s="21">
        <v>0.2</v>
      </c>
      <c r="E45" s="22">
        <v>1</v>
      </c>
      <c r="F45" s="7"/>
      <c r="G45" s="7"/>
    </row>
    <row r="46" spans="1:7" ht="15.75">
      <c r="A46" s="26" t="s">
        <v>40</v>
      </c>
      <c r="B46" s="27">
        <v>3</v>
      </c>
      <c r="C46" s="28">
        <v>1</v>
      </c>
      <c r="D46" s="28">
        <v>0.33333333333333331</v>
      </c>
      <c r="E46" s="29">
        <v>3</v>
      </c>
      <c r="F46" s="7"/>
      <c r="G46" s="7"/>
    </row>
    <row r="47" spans="1:7" ht="15.75">
      <c r="A47" s="26" t="s">
        <v>41</v>
      </c>
      <c r="B47" s="27">
        <v>5</v>
      </c>
      <c r="C47" s="28">
        <v>3</v>
      </c>
      <c r="D47" s="28">
        <v>1</v>
      </c>
      <c r="E47" s="29">
        <v>5</v>
      </c>
      <c r="F47" s="7"/>
      <c r="G47" s="7"/>
    </row>
    <row r="48" spans="1:7" ht="16.5" thickBot="1">
      <c r="A48" s="34" t="s">
        <v>42</v>
      </c>
      <c r="B48" s="35">
        <v>1</v>
      </c>
      <c r="C48" s="36">
        <v>0.33333333333333331</v>
      </c>
      <c r="D48" s="36">
        <v>0.2</v>
      </c>
      <c r="E48" s="37">
        <v>1</v>
      </c>
      <c r="F48" s="7"/>
      <c r="G48" s="7"/>
    </row>
    <row r="49" spans="1:7" ht="15" thickBot="1">
      <c r="A49" s="40" t="s">
        <v>0</v>
      </c>
      <c r="B49" s="41">
        <f>SUM(B45:B48)</f>
        <v>10</v>
      </c>
      <c r="C49" s="41">
        <f>SUM(C45:C48)</f>
        <v>4.6666666666666661</v>
      </c>
      <c r="D49" s="41">
        <f>SUM(D45:D48)</f>
        <v>1.7333333333333332</v>
      </c>
      <c r="E49" s="87">
        <f>SUM(E45:E48)</f>
        <v>10</v>
      </c>
      <c r="F49" s="7"/>
      <c r="G49" s="7"/>
    </row>
    <row r="50" spans="1:7" ht="15" thickBot="1">
      <c r="A50" s="43"/>
      <c r="F50" s="7"/>
      <c r="G50" s="7"/>
    </row>
    <row r="51" spans="1:7" ht="15" thickBot="1">
      <c r="A51" s="151" t="s">
        <v>12</v>
      </c>
      <c r="B51" s="152"/>
      <c r="C51" s="153"/>
      <c r="D51" s="44"/>
      <c r="F51" s="7"/>
      <c r="G51" s="7"/>
    </row>
    <row r="52" spans="1:7" ht="15" thickBot="1">
      <c r="A52" s="43"/>
      <c r="F52" s="7"/>
      <c r="G52" s="7"/>
    </row>
    <row r="53" spans="1:7" ht="16.5" thickBot="1">
      <c r="A53" s="11" t="s">
        <v>33</v>
      </c>
      <c r="B53" s="12" t="s">
        <v>39</v>
      </c>
      <c r="C53" s="13" t="s">
        <v>40</v>
      </c>
      <c r="D53" s="13" t="s">
        <v>41</v>
      </c>
      <c r="E53" s="14" t="s">
        <v>42</v>
      </c>
      <c r="F53" s="47" t="s">
        <v>9</v>
      </c>
      <c r="G53" s="7"/>
    </row>
    <row r="54" spans="1:7" ht="15.75">
      <c r="A54" s="19" t="s">
        <v>39</v>
      </c>
      <c r="B54" s="52">
        <f>B45/$B$49</f>
        <v>0.1</v>
      </c>
      <c r="C54" s="53">
        <f>C45/$C$49</f>
        <v>7.1428571428571438E-2</v>
      </c>
      <c r="D54" s="53">
        <f>D45/$D$49</f>
        <v>0.1153846153846154</v>
      </c>
      <c r="E54" s="54">
        <f>E45/$E$49</f>
        <v>0.1</v>
      </c>
      <c r="F54" s="55">
        <f>AVERAGE(B54:E54)</f>
        <v>9.6703296703296721E-2</v>
      </c>
      <c r="G54" s="7"/>
    </row>
    <row r="55" spans="1:7" ht="15.75">
      <c r="A55" s="26" t="s">
        <v>40</v>
      </c>
      <c r="B55" s="59">
        <f t="shared" ref="B55:B57" si="18">B46/$B$49</f>
        <v>0.3</v>
      </c>
      <c r="C55" s="60">
        <f t="shared" ref="C55:C57" si="19">C46/$C$49</f>
        <v>0.2142857142857143</v>
      </c>
      <c r="D55" s="60">
        <f t="shared" ref="D55:D57" si="20">D46/$D$49</f>
        <v>0.19230769230769232</v>
      </c>
      <c r="E55" s="61">
        <f t="shared" ref="E55:E57" si="21">E46/$E$49</f>
        <v>0.3</v>
      </c>
      <c r="F55" s="62">
        <f t="shared" ref="F55:F57" si="22">AVERAGE(B55:E55)</f>
        <v>0.25164835164835164</v>
      </c>
      <c r="G55" s="7"/>
    </row>
    <row r="56" spans="1:7" ht="15.75">
      <c r="A56" s="26" t="s">
        <v>41</v>
      </c>
      <c r="B56" s="59">
        <f t="shared" si="18"/>
        <v>0.5</v>
      </c>
      <c r="C56" s="60">
        <f t="shared" si="19"/>
        <v>0.6428571428571429</v>
      </c>
      <c r="D56" s="60">
        <f t="shared" si="20"/>
        <v>0.57692307692307698</v>
      </c>
      <c r="E56" s="61">
        <f t="shared" si="21"/>
        <v>0.5</v>
      </c>
      <c r="F56" s="62">
        <f t="shared" si="22"/>
        <v>0.55494505494505497</v>
      </c>
      <c r="G56" s="7"/>
    </row>
    <row r="57" spans="1:7" ht="16.5" thickBot="1">
      <c r="A57" s="34" t="s">
        <v>42</v>
      </c>
      <c r="B57" s="66">
        <f t="shared" si="18"/>
        <v>0.1</v>
      </c>
      <c r="C57" s="67">
        <f t="shared" si="19"/>
        <v>7.1428571428571438E-2</v>
      </c>
      <c r="D57" s="67">
        <f t="shared" si="20"/>
        <v>0.1153846153846154</v>
      </c>
      <c r="E57" s="68">
        <f t="shared" si="21"/>
        <v>0.1</v>
      </c>
      <c r="F57" s="62">
        <f t="shared" si="22"/>
        <v>9.6703296703296721E-2</v>
      </c>
      <c r="G57" s="7"/>
    </row>
    <row r="58" spans="1:7" ht="15" thickBot="1">
      <c r="A58" s="69"/>
      <c r="B58" s="70"/>
      <c r="C58" s="70"/>
      <c r="D58" s="70"/>
      <c r="E58" s="71" t="s">
        <v>22</v>
      </c>
      <c r="F58" s="72">
        <f>SUM(F54:F57)</f>
        <v>1</v>
      </c>
      <c r="G58" s="7"/>
    </row>
    <row r="59" spans="1:7">
      <c r="A59" s="88"/>
      <c r="B59" s="89"/>
      <c r="C59" s="89"/>
      <c r="D59" s="89"/>
      <c r="E59" s="89"/>
      <c r="G59" s="7"/>
    </row>
    <row r="60" spans="1:7">
      <c r="A60" s="88"/>
      <c r="B60" s="90"/>
      <c r="C60" s="90"/>
      <c r="D60" s="90"/>
      <c r="E60" s="90"/>
      <c r="G60" s="7"/>
    </row>
    <row r="61" spans="1:7" ht="15" thickBot="1">
      <c r="A61" s="88"/>
      <c r="B61" s="90"/>
      <c r="C61" s="90"/>
      <c r="D61" s="90"/>
      <c r="E61" s="90"/>
      <c r="G61" s="7"/>
    </row>
    <row r="62" spans="1:7" ht="15" thickBot="1">
      <c r="A62" s="6"/>
      <c r="B62" s="162" t="s">
        <v>34</v>
      </c>
      <c r="C62" s="163"/>
      <c r="D62" s="163"/>
      <c r="E62" s="164"/>
      <c r="F62" s="5"/>
      <c r="G62" s="7"/>
    </row>
    <row r="63" spans="1:7" ht="16.5" thickBot="1">
      <c r="A63" s="11" t="s">
        <v>35</v>
      </c>
      <c r="B63" s="12" t="s">
        <v>39</v>
      </c>
      <c r="C63" s="13" t="s">
        <v>40</v>
      </c>
      <c r="D63" s="13" t="s">
        <v>41</v>
      </c>
      <c r="E63" s="14" t="s">
        <v>42</v>
      </c>
      <c r="F63" s="7"/>
      <c r="G63" s="7"/>
    </row>
    <row r="64" spans="1:7" ht="15.75">
      <c r="A64" s="19" t="s">
        <v>39</v>
      </c>
      <c r="B64" s="20">
        <v>1</v>
      </c>
      <c r="C64" s="21">
        <v>0.2</v>
      </c>
      <c r="D64" s="21">
        <v>0.33333333333333331</v>
      </c>
      <c r="E64" s="22">
        <v>3</v>
      </c>
      <c r="F64" s="7"/>
      <c r="G64" s="7"/>
    </row>
    <row r="65" spans="1:7" ht="15.75">
      <c r="A65" s="26" t="s">
        <v>40</v>
      </c>
      <c r="B65" s="27">
        <v>5</v>
      </c>
      <c r="C65" s="28">
        <v>1</v>
      </c>
      <c r="D65" s="28">
        <v>3</v>
      </c>
      <c r="E65" s="29">
        <v>7</v>
      </c>
      <c r="F65" s="7"/>
      <c r="G65" s="7"/>
    </row>
    <row r="66" spans="1:7" ht="15.75">
      <c r="A66" s="26" t="s">
        <v>41</v>
      </c>
      <c r="B66" s="27">
        <v>3</v>
      </c>
      <c r="C66" s="28">
        <v>0.33333333333333331</v>
      </c>
      <c r="D66" s="28">
        <v>1</v>
      </c>
      <c r="E66" s="29">
        <v>5</v>
      </c>
      <c r="F66" s="7"/>
      <c r="G66" s="7"/>
    </row>
    <row r="67" spans="1:7" ht="16.5" thickBot="1">
      <c r="A67" s="34" t="s">
        <v>42</v>
      </c>
      <c r="B67" s="35">
        <v>0.33333333333333331</v>
      </c>
      <c r="C67" s="36">
        <v>0.14285714285714285</v>
      </c>
      <c r="D67" s="36">
        <v>0.2</v>
      </c>
      <c r="E67" s="37">
        <v>1</v>
      </c>
      <c r="F67" s="7"/>
      <c r="G67" s="7"/>
    </row>
    <row r="68" spans="1:7" ht="15" thickBot="1">
      <c r="A68" s="40" t="s">
        <v>0</v>
      </c>
      <c r="B68" s="41">
        <f>SUM(B64:B67)</f>
        <v>9.3333333333333339</v>
      </c>
      <c r="C68" s="41">
        <f t="shared" ref="C68:E68" si="23">SUM(C64:C67)</f>
        <v>1.676190476190476</v>
      </c>
      <c r="D68" s="41">
        <f t="shared" si="23"/>
        <v>4.5333333333333341</v>
      </c>
      <c r="E68" s="41">
        <f t="shared" si="23"/>
        <v>16</v>
      </c>
      <c r="F68" s="7"/>
      <c r="G68" s="7"/>
    </row>
    <row r="69" spans="1:7" ht="15" thickBot="1">
      <c r="A69" s="43"/>
      <c r="F69" s="7"/>
      <c r="G69" s="7"/>
    </row>
    <row r="70" spans="1:7" ht="15" thickBot="1">
      <c r="A70" s="151" t="s">
        <v>12</v>
      </c>
      <c r="B70" s="152"/>
      <c r="C70" s="153"/>
      <c r="D70" s="44"/>
      <c r="F70" s="7"/>
      <c r="G70" s="7"/>
    </row>
    <row r="71" spans="1:7" ht="15" thickBot="1">
      <c r="A71" s="43"/>
      <c r="F71" s="7"/>
      <c r="G71" s="7"/>
    </row>
    <row r="72" spans="1:7" ht="16.5" thickBot="1">
      <c r="A72" s="11" t="s">
        <v>35</v>
      </c>
      <c r="B72" s="12" t="s">
        <v>39</v>
      </c>
      <c r="C72" s="13" t="s">
        <v>40</v>
      </c>
      <c r="D72" s="13" t="s">
        <v>41</v>
      </c>
      <c r="E72" s="14" t="s">
        <v>42</v>
      </c>
      <c r="F72" s="47" t="s">
        <v>9</v>
      </c>
      <c r="G72" s="7"/>
    </row>
    <row r="73" spans="1:7" ht="15.75">
      <c r="A73" s="19" t="s">
        <v>39</v>
      </c>
      <c r="B73" s="52">
        <f>B64/$B$68</f>
        <v>0.10714285714285714</v>
      </c>
      <c r="C73" s="53">
        <f>C64/$C$68</f>
        <v>0.11931818181818184</v>
      </c>
      <c r="D73" s="53">
        <f>D64/$D$68</f>
        <v>7.3529411764705871E-2</v>
      </c>
      <c r="E73" s="54">
        <f>E64/$E$68</f>
        <v>0.1875</v>
      </c>
      <c r="F73" s="55">
        <f>AVERAGE(B73:E73)</f>
        <v>0.1218726126814362</v>
      </c>
      <c r="G73" s="7"/>
    </row>
    <row r="74" spans="1:7" ht="15.75">
      <c r="A74" s="26" t="s">
        <v>40</v>
      </c>
      <c r="B74" s="59">
        <f t="shared" ref="B74:B76" si="24">B65/$B$68</f>
        <v>0.5357142857142857</v>
      </c>
      <c r="C74" s="60">
        <f t="shared" ref="C74:C76" si="25">C65/$C$68</f>
        <v>0.59659090909090917</v>
      </c>
      <c r="D74" s="60">
        <f t="shared" ref="D74:D76" si="26">D65/$D$68</f>
        <v>0.66176470588235281</v>
      </c>
      <c r="E74" s="61">
        <f t="shared" ref="E74:E76" si="27">E65/$E$68</f>
        <v>0.4375</v>
      </c>
      <c r="F74" s="62">
        <f t="shared" ref="F74:F76" si="28">AVERAGE(B74:E74)</f>
        <v>0.55789247517188689</v>
      </c>
      <c r="G74" s="7"/>
    </row>
    <row r="75" spans="1:7" ht="15.75">
      <c r="A75" s="26" t="s">
        <v>41</v>
      </c>
      <c r="B75" s="59">
        <f t="shared" si="24"/>
        <v>0.3214285714285714</v>
      </c>
      <c r="C75" s="60">
        <f t="shared" si="25"/>
        <v>0.19886363636363638</v>
      </c>
      <c r="D75" s="60">
        <f t="shared" si="26"/>
        <v>0.22058823529411761</v>
      </c>
      <c r="E75" s="61">
        <f t="shared" si="27"/>
        <v>0.3125</v>
      </c>
      <c r="F75" s="62">
        <f t="shared" si="28"/>
        <v>0.26334511077158135</v>
      </c>
      <c r="G75" s="7"/>
    </row>
    <row r="76" spans="1:7" ht="16.5" thickBot="1">
      <c r="A76" s="34" t="s">
        <v>42</v>
      </c>
      <c r="B76" s="66">
        <f t="shared" si="24"/>
        <v>3.5714285714285712E-2</v>
      </c>
      <c r="C76" s="67">
        <f t="shared" si="25"/>
        <v>8.5227272727272735E-2</v>
      </c>
      <c r="D76" s="67">
        <f t="shared" si="26"/>
        <v>4.4117647058823525E-2</v>
      </c>
      <c r="E76" s="68">
        <f t="shared" si="27"/>
        <v>6.25E-2</v>
      </c>
      <c r="F76" s="62">
        <f t="shared" si="28"/>
        <v>5.6889801375095493E-2</v>
      </c>
      <c r="G76" s="7"/>
    </row>
    <row r="77" spans="1:7" ht="15" thickBot="1">
      <c r="A77" s="69"/>
      <c r="B77" s="70"/>
      <c r="C77" s="70"/>
      <c r="D77" s="70"/>
      <c r="E77" s="71" t="s">
        <v>22</v>
      </c>
      <c r="F77" s="72">
        <f>SUM(F73:F76)</f>
        <v>0.99999999999999989</v>
      </c>
      <c r="G77" s="7"/>
    </row>
    <row r="78" spans="1:7">
      <c r="A78" s="74"/>
      <c r="B78" s="75"/>
      <c r="C78" s="75"/>
      <c r="D78" s="75"/>
      <c r="E78" s="75"/>
      <c r="F78" s="75"/>
      <c r="G78" s="7"/>
    </row>
    <row r="79" spans="1:7">
      <c r="A79" s="74"/>
      <c r="B79" s="75"/>
      <c r="C79" s="75"/>
      <c r="D79" s="75"/>
      <c r="E79" s="75"/>
      <c r="F79" s="75"/>
      <c r="G79" s="7"/>
    </row>
    <row r="80" spans="1:7" ht="15" thickBot="1">
      <c r="A80" s="43"/>
      <c r="G80" s="7"/>
    </row>
    <row r="81" spans="1:20" ht="15.75" customHeight="1" thickBot="1">
      <c r="A81" s="154" t="s">
        <v>10</v>
      </c>
      <c r="B81" s="155"/>
      <c r="C81" s="155"/>
      <c r="D81" s="155"/>
      <c r="E81" s="156"/>
      <c r="F81" s="89"/>
      <c r="G81" s="7"/>
    </row>
    <row r="82" spans="1:20" ht="15" thickBot="1">
      <c r="A82" s="43"/>
      <c r="B82" s="175" t="s">
        <v>2</v>
      </c>
      <c r="C82" s="176"/>
      <c r="D82" s="176"/>
      <c r="E82" s="177"/>
      <c r="G82" s="7"/>
    </row>
    <row r="83" spans="1:20" ht="15" thickBot="1">
      <c r="A83" s="8"/>
      <c r="B83" s="9" t="s">
        <v>28</v>
      </c>
      <c r="C83" s="9" t="s">
        <v>31</v>
      </c>
      <c r="D83" s="9" t="s">
        <v>33</v>
      </c>
      <c r="E83" s="10" t="s">
        <v>35</v>
      </c>
      <c r="F83" s="91"/>
      <c r="G83" s="7"/>
    </row>
    <row r="84" spans="1:20" ht="15.75">
      <c r="A84" s="19" t="s">
        <v>39</v>
      </c>
      <c r="B84" s="48">
        <v>0.2633451107715814</v>
      </c>
      <c r="C84" s="49">
        <v>0.17231206293706294</v>
      </c>
      <c r="D84" s="49">
        <v>9.6703296703296721E-2</v>
      </c>
      <c r="E84" s="50">
        <v>0.1218726126814362</v>
      </c>
      <c r="F84" s="80"/>
      <c r="G84" s="7"/>
    </row>
    <row r="85" spans="1:20" ht="15.75">
      <c r="A85" s="26" t="s">
        <v>40</v>
      </c>
      <c r="B85" s="56">
        <v>0.12187261268143622</v>
      </c>
      <c r="C85" s="57">
        <v>0.55947698135198132</v>
      </c>
      <c r="D85" s="57">
        <v>0.25164835164835164</v>
      </c>
      <c r="E85" s="58">
        <v>0.55789247517188689</v>
      </c>
      <c r="F85" s="80"/>
      <c r="G85" s="7"/>
    </row>
    <row r="86" spans="1:20" ht="15.75">
      <c r="A86" s="26" t="s">
        <v>41</v>
      </c>
      <c r="B86" s="56">
        <v>5.6889801375095486E-2</v>
      </c>
      <c r="C86" s="57">
        <v>7.6668123543123551E-2</v>
      </c>
      <c r="D86" s="57">
        <v>0.55494505494505497</v>
      </c>
      <c r="E86" s="58">
        <v>0.26334511077158135</v>
      </c>
      <c r="F86" s="80"/>
      <c r="G86" s="7"/>
    </row>
    <row r="87" spans="1:20" s="92" customFormat="1" ht="16.5" thickBot="1">
      <c r="A87" s="34" t="s">
        <v>42</v>
      </c>
      <c r="B87" s="63">
        <v>0.557892475171887</v>
      </c>
      <c r="C87" s="64">
        <v>0.19154283216783219</v>
      </c>
      <c r="D87" s="64">
        <v>9.6703296703296721E-2</v>
      </c>
      <c r="E87" s="65">
        <v>5.6889801375095493E-2</v>
      </c>
      <c r="G87" s="93"/>
    </row>
    <row r="88" spans="1:20" ht="15" thickBot="1">
      <c r="A88" s="76"/>
      <c r="B88" s="77"/>
      <c r="C88" s="77"/>
      <c r="D88" s="77"/>
      <c r="E88" s="77"/>
      <c r="F88" s="77"/>
      <c r="G88" s="79"/>
    </row>
    <row r="89" spans="1:20" ht="15" thickBot="1"/>
    <row r="90" spans="1:20" ht="15" thickBot="1">
      <c r="A90" s="178" t="s">
        <v>36</v>
      </c>
      <c r="B90" s="179"/>
      <c r="C90" s="180"/>
      <c r="D90" s="3"/>
    </row>
    <row r="91" spans="1:20" ht="15" thickBot="1">
      <c r="A91" s="94"/>
    </row>
    <row r="92" spans="1:20" ht="15" thickBot="1">
      <c r="A92" s="43"/>
      <c r="G92" s="95" t="s">
        <v>15</v>
      </c>
      <c r="I92" s="96" t="s">
        <v>14</v>
      </c>
    </row>
    <row r="93" spans="1:20" ht="15" thickBot="1">
      <c r="A93" s="43"/>
      <c r="B93" s="16">
        <v>1</v>
      </c>
      <c r="C93" s="17">
        <v>0.33333333333333331</v>
      </c>
      <c r="D93" s="17">
        <v>0.5</v>
      </c>
      <c r="E93" s="18">
        <v>9</v>
      </c>
      <c r="F93" s="182" t="s">
        <v>5</v>
      </c>
      <c r="G93" s="97">
        <v>0.20448350255760378</v>
      </c>
      <c r="H93" s="181" t="s">
        <v>6</v>
      </c>
      <c r="I93" s="98">
        <f>MMULT(B93:E93,$G$93:$G$96)</f>
        <v>0.85398288432037517</v>
      </c>
      <c r="K93" s="99" t="s">
        <v>20</v>
      </c>
      <c r="L93" s="100"/>
      <c r="M93" s="100"/>
      <c r="N93" s="100"/>
      <c r="O93" s="100"/>
      <c r="P93" s="100"/>
      <c r="Q93" s="100"/>
      <c r="R93" s="100"/>
      <c r="S93" s="100"/>
      <c r="T93" s="101"/>
    </row>
    <row r="94" spans="1:20" ht="15" thickBot="1">
      <c r="A94" s="43"/>
      <c r="B94" s="23">
        <v>3</v>
      </c>
      <c r="C94" s="24">
        <v>1</v>
      </c>
      <c r="D94" s="24">
        <v>2</v>
      </c>
      <c r="E94" s="25">
        <v>8</v>
      </c>
      <c r="F94" s="182"/>
      <c r="G94" s="102">
        <v>0.46524095860119341</v>
      </c>
      <c r="H94" s="181"/>
      <c r="I94" s="103">
        <f>MMULT(B94:E94,$G$93:$G$96)</f>
        <v>1.9716763977035439</v>
      </c>
      <c r="K94" s="104"/>
      <c r="L94" s="105"/>
      <c r="M94" s="105"/>
      <c r="N94" s="105"/>
      <c r="O94" s="105"/>
      <c r="P94" s="105"/>
      <c r="Q94" s="105"/>
      <c r="R94" s="105"/>
      <c r="S94" s="105"/>
      <c r="T94" s="106"/>
    </row>
    <row r="95" spans="1:20">
      <c r="A95" s="43"/>
      <c r="B95" s="23">
        <v>2</v>
      </c>
      <c r="C95" s="24">
        <v>0.5</v>
      </c>
      <c r="D95" s="24">
        <v>1</v>
      </c>
      <c r="E95" s="25">
        <v>8</v>
      </c>
      <c r="F95" s="182"/>
      <c r="G95" s="102">
        <v>0.29153656321668064</v>
      </c>
      <c r="H95" s="181"/>
      <c r="I95" s="103">
        <f t="shared" ref="I95:I96" si="29">MMULT(B95:E95,$G$93:$G$96)</f>
        <v>1.2430358526286627</v>
      </c>
      <c r="K95" s="107" t="s">
        <v>18</v>
      </c>
      <c r="L95" s="108">
        <v>2</v>
      </c>
      <c r="M95" s="108">
        <v>3</v>
      </c>
      <c r="N95" s="109">
        <v>4</v>
      </c>
      <c r="O95" s="108">
        <v>5</v>
      </c>
      <c r="P95" s="108">
        <v>6</v>
      </c>
      <c r="Q95" s="108">
        <v>7</v>
      </c>
      <c r="R95" s="108">
        <v>8</v>
      </c>
      <c r="S95" s="108">
        <v>9</v>
      </c>
      <c r="T95" s="110">
        <v>10</v>
      </c>
    </row>
    <row r="96" spans="1:20" ht="15" thickBot="1">
      <c r="A96" s="43"/>
      <c r="B96" s="31">
        <v>0.1111111111111111</v>
      </c>
      <c r="C96" s="32">
        <v>0.125</v>
      </c>
      <c r="D96" s="32">
        <v>0.125</v>
      </c>
      <c r="E96" s="33">
        <v>1</v>
      </c>
      <c r="F96" s="182"/>
      <c r="G96" s="111">
        <v>3.8738975624522221E-2</v>
      </c>
      <c r="H96" s="181"/>
      <c r="I96" s="112">
        <f t="shared" si="29"/>
        <v>0.15605655502482357</v>
      </c>
      <c r="K96" s="113" t="s">
        <v>19</v>
      </c>
      <c r="L96" s="114">
        <v>0</v>
      </c>
      <c r="M96" s="114">
        <v>0.57999999999999996</v>
      </c>
      <c r="N96" s="115">
        <v>0.9</v>
      </c>
      <c r="O96" s="114">
        <v>1.1200000000000001</v>
      </c>
      <c r="P96" s="114">
        <v>1.24</v>
      </c>
      <c r="Q96" s="114">
        <v>1.32</v>
      </c>
      <c r="R96" s="114">
        <v>1.41</v>
      </c>
      <c r="S96" s="114">
        <v>1.45</v>
      </c>
      <c r="T96" s="116">
        <v>1.51</v>
      </c>
    </row>
    <row r="97" spans="1:14" ht="15" thickBot="1">
      <c r="A97" s="43"/>
    </row>
    <row r="98" spans="1:14">
      <c r="A98" s="43"/>
      <c r="B98" s="173" t="s">
        <v>16</v>
      </c>
    </row>
    <row r="99" spans="1:14" ht="15" thickBot="1">
      <c r="A99" s="43"/>
      <c r="B99" s="174">
        <f>I93/G93</f>
        <v>4.1762923347804302</v>
      </c>
    </row>
    <row r="100" spans="1:14" ht="15" thickBot="1">
      <c r="A100" s="43"/>
      <c r="B100" s="117">
        <f>I93/G93</f>
        <v>4.1762923347804302</v>
      </c>
      <c r="C100" s="118"/>
      <c r="D100" s="118"/>
      <c r="E100" s="119"/>
      <c r="F100" s="118" t="s">
        <v>26</v>
      </c>
      <c r="G100" s="120">
        <f>(D104-4)/(4-1)</f>
        <v>5.8867642167479119E-2</v>
      </c>
    </row>
    <row r="101" spans="1:14" ht="15" thickBot="1">
      <c r="A101" s="43"/>
      <c r="B101" s="117">
        <f>I94/G94</f>
        <v>4.2379682210948104</v>
      </c>
      <c r="C101" s="118"/>
      <c r="D101" s="118"/>
      <c r="E101" s="118"/>
      <c r="F101" s="118"/>
      <c r="G101" s="118"/>
      <c r="I101" s="2" t="s">
        <v>25</v>
      </c>
    </row>
    <row r="102" spans="1:14" ht="15" thickBot="1">
      <c r="A102" s="43"/>
      <c r="B102" s="117">
        <f>I95/G95</f>
        <v>4.2637391307408423</v>
      </c>
      <c r="C102" s="118"/>
      <c r="D102" s="118"/>
      <c r="E102" s="118"/>
      <c r="F102" s="118"/>
      <c r="G102" s="118"/>
    </row>
    <row r="103" spans="1:14" ht="15" thickBot="1">
      <c r="A103" s="43"/>
      <c r="B103" s="121">
        <f>I96/G96</f>
        <v>4.0284120193936666</v>
      </c>
      <c r="C103" s="118"/>
      <c r="D103" s="122" t="s">
        <v>24</v>
      </c>
      <c r="E103" s="118"/>
      <c r="F103" s="118" t="s">
        <v>7</v>
      </c>
      <c r="G103" s="123">
        <f>G100/0.9</f>
        <v>6.5408491297199015E-2</v>
      </c>
      <c r="I103" s="170" t="s">
        <v>49</v>
      </c>
      <c r="J103" s="170"/>
      <c r="K103" s="170"/>
      <c r="L103" s="170"/>
      <c r="M103" s="170"/>
      <c r="N103" s="170"/>
    </row>
    <row r="104" spans="1:14" ht="28.5" thickBot="1">
      <c r="A104" s="124" t="s">
        <v>17</v>
      </c>
      <c r="B104" s="125">
        <f>SUM(B100:B103)</f>
        <v>16.706411706009749</v>
      </c>
      <c r="C104" s="126" t="s">
        <v>37</v>
      </c>
      <c r="D104" s="120">
        <f>B104/4</f>
        <v>4.1766029265024374</v>
      </c>
      <c r="E104" s="127"/>
      <c r="F104" s="127"/>
      <c r="I104" s="128" t="s">
        <v>43</v>
      </c>
    </row>
    <row r="105" spans="1:14" ht="15" thickBot="1">
      <c r="A105" s="129"/>
    </row>
    <row r="106" spans="1:14">
      <c r="A106" s="167" t="s">
        <v>4</v>
      </c>
      <c r="B106" s="168"/>
      <c r="C106" s="169"/>
      <c r="D106" s="3"/>
      <c r="E106" s="4"/>
      <c r="F106" s="4"/>
      <c r="G106" s="4"/>
      <c r="H106" s="5"/>
    </row>
    <row r="107" spans="1:14">
      <c r="A107" s="130"/>
      <c r="B107" s="171" t="s">
        <v>2</v>
      </c>
      <c r="C107" s="171"/>
      <c r="D107" s="171"/>
      <c r="E107" s="172"/>
      <c r="F107" s="131"/>
      <c r="H107" s="7"/>
      <c r="I107" s="73"/>
    </row>
    <row r="108" spans="1:14" ht="15" thickBot="1">
      <c r="A108" s="132"/>
      <c r="B108" s="133" t="s">
        <v>28</v>
      </c>
      <c r="C108" s="133" t="s">
        <v>31</v>
      </c>
      <c r="D108" s="133" t="s">
        <v>33</v>
      </c>
      <c r="E108" s="134" t="s">
        <v>35</v>
      </c>
      <c r="H108" s="7"/>
    </row>
    <row r="109" spans="1:14" ht="15.75">
      <c r="A109" s="132" t="s">
        <v>39</v>
      </c>
      <c r="B109" s="57">
        <v>0.2633451107715814</v>
      </c>
      <c r="C109" s="57">
        <v>0.17231206293706294</v>
      </c>
      <c r="D109" s="57">
        <v>9.6703296703296721E-2</v>
      </c>
      <c r="E109" s="135">
        <v>0.1218726126814362</v>
      </c>
      <c r="G109" s="136" t="s">
        <v>28</v>
      </c>
      <c r="H109" s="137">
        <v>0.20448350255760378</v>
      </c>
    </row>
    <row r="110" spans="1:14" ht="15.75">
      <c r="A110" s="132" t="s">
        <v>40</v>
      </c>
      <c r="B110" s="57">
        <v>0.12187261268143622</v>
      </c>
      <c r="C110" s="57">
        <v>0.55947698135198132</v>
      </c>
      <c r="D110" s="57">
        <v>0.25164835164835164</v>
      </c>
      <c r="E110" s="135">
        <v>0.55789247517188689</v>
      </c>
      <c r="G110" s="138" t="s">
        <v>31</v>
      </c>
      <c r="H110" s="139">
        <v>0.46524095860119341</v>
      </c>
    </row>
    <row r="111" spans="1:14" ht="15.75">
      <c r="A111" s="132" t="s">
        <v>41</v>
      </c>
      <c r="B111" s="57">
        <v>5.6889801375095486E-2</v>
      </c>
      <c r="C111" s="57">
        <v>7.6668123543123551E-2</v>
      </c>
      <c r="D111" s="57">
        <v>0.55494505494505497</v>
      </c>
      <c r="E111" s="135">
        <v>0.26334511077158135</v>
      </c>
      <c r="G111" s="138" t="s">
        <v>33</v>
      </c>
      <c r="H111" s="139">
        <v>0.29153656321668064</v>
      </c>
    </row>
    <row r="112" spans="1:14" ht="16.5" thickBot="1">
      <c r="A112" s="132" t="s">
        <v>42</v>
      </c>
      <c r="B112" s="57">
        <v>0.557892475171887</v>
      </c>
      <c r="C112" s="57">
        <v>0.19154283216783219</v>
      </c>
      <c r="D112" s="57">
        <v>9.6703296703296721E-2</v>
      </c>
      <c r="E112" s="135">
        <v>5.6889801375095493E-2</v>
      </c>
      <c r="G112" s="140" t="s">
        <v>35</v>
      </c>
      <c r="H112" s="141">
        <v>3.8738975624522221E-2</v>
      </c>
    </row>
    <row r="113" spans="1:8">
      <c r="A113" s="94"/>
      <c r="H113" s="7"/>
    </row>
    <row r="114" spans="1:8">
      <c r="A114" s="43"/>
      <c r="B114" s="45"/>
      <c r="H114" s="142"/>
    </row>
    <row r="115" spans="1:8">
      <c r="A115" s="94"/>
      <c r="B115" s="143" t="s">
        <v>38</v>
      </c>
      <c r="C115" s="143" t="s">
        <v>3</v>
      </c>
      <c r="D115" s="144"/>
      <c r="H115" s="142"/>
    </row>
    <row r="116" spans="1:8">
      <c r="A116" s="43"/>
      <c r="B116" s="143" t="s">
        <v>48</v>
      </c>
      <c r="C116" s="145">
        <f>MMULT(B109:E109,$H$109:$H$112)</f>
        <v>0.16693012691594653</v>
      </c>
      <c r="D116" s="146"/>
      <c r="E116" s="75"/>
      <c r="F116" s="75"/>
      <c r="G116" s="75"/>
      <c r="H116" s="147"/>
    </row>
    <row r="117" spans="1:8">
      <c r="A117" s="43"/>
      <c r="B117" s="143" t="s">
        <v>45</v>
      </c>
      <c r="C117" s="145">
        <f t="shared" ref="C117:C119" si="30">MMULT(B110:E110,$H$109:$H$112)</f>
        <v>0.38018942440193532</v>
      </c>
      <c r="D117" s="146"/>
      <c r="E117" s="75"/>
      <c r="F117" s="75"/>
      <c r="G117" s="75"/>
      <c r="H117" s="147"/>
    </row>
    <row r="118" spans="1:8">
      <c r="A118" s="43"/>
      <c r="B118" s="143" t="s">
        <v>47</v>
      </c>
      <c r="C118" s="145">
        <f t="shared" si="30"/>
        <v>0.21929067105613417</v>
      </c>
      <c r="D118" s="146"/>
      <c r="E118" s="75"/>
      <c r="F118" s="75"/>
      <c r="G118" s="75"/>
      <c r="H118" s="147"/>
    </row>
    <row r="119" spans="1:8">
      <c r="A119" s="43"/>
      <c r="B119" s="148" t="s">
        <v>46</v>
      </c>
      <c r="C119" s="145">
        <f t="shared" si="30"/>
        <v>0.23358977762598401</v>
      </c>
      <c r="E119" s="75"/>
      <c r="F119" s="75"/>
      <c r="G119" s="75"/>
      <c r="H119" s="147"/>
    </row>
    <row r="120" spans="1:8">
      <c r="A120" s="43"/>
      <c r="C120" s="75"/>
      <c r="H120" s="7"/>
    </row>
    <row r="121" spans="1:8" ht="15" thickBot="1">
      <c r="A121" s="76"/>
      <c r="B121" s="77"/>
      <c r="C121" s="77"/>
      <c r="D121" s="77"/>
      <c r="E121" s="77"/>
      <c r="F121" s="77"/>
      <c r="G121" s="77"/>
      <c r="H121" s="79"/>
    </row>
    <row r="127" spans="1:8" ht="15" thickBot="1"/>
    <row r="128" spans="1:8" ht="15" thickBot="1">
      <c r="G128" s="149" t="s">
        <v>44</v>
      </c>
    </row>
    <row r="129" spans="7:7" ht="15" thickBot="1">
      <c r="G129" s="150" t="s">
        <v>45</v>
      </c>
    </row>
    <row r="130" spans="7:7" ht="15" thickBot="1">
      <c r="G130" s="150" t="s">
        <v>46</v>
      </c>
    </row>
    <row r="131" spans="7:7" ht="15" thickBot="1">
      <c r="G131" s="150" t="s">
        <v>47</v>
      </c>
    </row>
    <row r="132" spans="7:7" ht="15" thickBot="1">
      <c r="G132" s="150" t="s">
        <v>48</v>
      </c>
    </row>
  </sheetData>
  <mergeCells count="22">
    <mergeCell ref="B62:E62"/>
    <mergeCell ref="A2:G2"/>
    <mergeCell ref="A4:C4"/>
    <mergeCell ref="I4:M4"/>
    <mergeCell ref="B5:E5"/>
    <mergeCell ref="I12:M12"/>
    <mergeCell ref="A13:C13"/>
    <mergeCell ref="B24:E24"/>
    <mergeCell ref="A32:C32"/>
    <mergeCell ref="B42:E42"/>
    <mergeCell ref="B43:E43"/>
    <mergeCell ref="A51:C51"/>
    <mergeCell ref="B98:B99"/>
    <mergeCell ref="I103:N103"/>
    <mergeCell ref="A106:C106"/>
    <mergeCell ref="B107:E107"/>
    <mergeCell ref="A70:C70"/>
    <mergeCell ref="A81:E81"/>
    <mergeCell ref="B82:E82"/>
    <mergeCell ref="A90:C90"/>
    <mergeCell ref="F93:F96"/>
    <mergeCell ref="H93:H9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 from Paper</vt:lpstr>
      <vt:lpstr>Sensitivity Analysis - Cost</vt:lpstr>
      <vt:lpstr>Sensitivity Analysis - quality</vt:lpstr>
      <vt:lpstr>SA - Service Speed</vt:lpstr>
      <vt:lpstr>SA - Reliability</vt:lpstr>
    </vt:vector>
  </TitlesOfParts>
  <Company>Indiana University-Purdue University Fort Wayne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Behin Elahi</dc:creator>
  <cp:lastModifiedBy>Satvik Dosapati</cp:lastModifiedBy>
  <dcterms:created xsi:type="dcterms:W3CDTF">2017-04-06T23:11:09Z</dcterms:created>
  <dcterms:modified xsi:type="dcterms:W3CDTF">2024-09-28T01:06:49Z</dcterms:modified>
</cp:coreProperties>
</file>