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lab_course_materials\FALL 19\CSE 104\"/>
    </mc:Choice>
  </mc:AlternateContent>
  <xr:revisionPtr revIDLastSave="0" documentId="13_ncr:1_{3D9CBAE5-8806-4EC3-876D-DCDD3736E307}" xr6:coauthVersionLast="45" xr6:coauthVersionMax="45" xr10:uidLastSave="{00000000-0000-0000-0000-000000000000}"/>
  <bookViews>
    <workbookView xWindow="-28920" yWindow="-120" windowWidth="29040" windowHeight="15840" tabRatio="744" activeTab="4" xr2:uid="{00000000-000D-0000-FFFF-FFFF00000000}"/>
  </bookViews>
  <sheets>
    <sheet name="GradeSheet" sheetId="1" r:id="rId1"/>
    <sheet name="GradingPolicy" sheetId="2" r:id="rId2"/>
    <sheet name="CO_PO_AttainmentAnalysis" sheetId="3" r:id="rId3"/>
    <sheet name="CourseSummary" sheetId="4" r:id="rId4"/>
    <sheet name="ContinuousQualityImprovement" sheetId="5" r:id="rId5"/>
  </sheets>
  <definedNames>
    <definedName name="_xlnm.Print_Area" localSheetId="2">CO_PO_AttainmentAnalysis!$A$1:$BR$94</definedName>
    <definedName name="_xlnm.Print_Area" localSheetId="0">GradeSheet!$A$1:$N$66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P18" i="3" l="1"/>
  <c r="AD62" i="3" l="1"/>
  <c r="AE62" i="3"/>
  <c r="AF62" i="3"/>
  <c r="AG62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8" i="3"/>
  <c r="P40" i="3"/>
  <c r="P41" i="3"/>
  <c r="P43" i="3"/>
  <c r="P44" i="3"/>
  <c r="P45" i="3"/>
  <c r="P46" i="3"/>
  <c r="P47" i="3"/>
  <c r="P48" i="3"/>
  <c r="P49" i="3"/>
  <c r="P50" i="3"/>
  <c r="P51" i="3"/>
  <c r="P54" i="3"/>
  <c r="P55" i="3"/>
  <c r="P56" i="3"/>
  <c r="P57" i="3"/>
  <c r="P58" i="3"/>
  <c r="P59" i="3"/>
  <c r="P60" i="3"/>
  <c r="P21" i="3"/>
  <c r="AG22" i="3" l="1"/>
  <c r="AG23" i="3"/>
  <c r="AG24" i="3"/>
  <c r="AG25" i="3"/>
  <c r="AG26" i="3"/>
  <c r="AG27" i="3"/>
  <c r="AG28" i="3"/>
  <c r="AG29" i="3"/>
  <c r="AG30" i="3"/>
  <c r="AG31" i="3"/>
  <c r="AG32" i="3"/>
  <c r="AG33" i="3"/>
  <c r="AG34" i="3"/>
  <c r="AG35" i="3"/>
  <c r="AG36" i="3"/>
  <c r="AG37" i="3"/>
  <c r="AG38" i="3"/>
  <c r="AG39" i="3"/>
  <c r="AG40" i="3"/>
  <c r="AG41" i="3"/>
  <c r="AG42" i="3"/>
  <c r="AG43" i="3"/>
  <c r="AG44" i="3"/>
  <c r="AG45" i="3"/>
  <c r="AG46" i="3"/>
  <c r="AG47" i="3"/>
  <c r="AG48" i="3"/>
  <c r="AG49" i="3"/>
  <c r="AG50" i="3"/>
  <c r="AG51" i="3"/>
  <c r="AG52" i="3"/>
  <c r="AG53" i="3"/>
  <c r="AG54" i="3"/>
  <c r="AG55" i="3"/>
  <c r="AG56" i="3"/>
  <c r="AG57" i="3"/>
  <c r="AG58" i="3"/>
  <c r="AG59" i="3"/>
  <c r="AG60" i="3"/>
  <c r="AG21" i="3"/>
  <c r="AF22" i="3"/>
  <c r="AF23" i="3"/>
  <c r="AF24" i="3"/>
  <c r="AF25" i="3"/>
  <c r="AF26" i="3"/>
  <c r="AF27" i="3"/>
  <c r="AF28" i="3"/>
  <c r="AF29" i="3"/>
  <c r="AF30" i="3"/>
  <c r="AF31" i="3"/>
  <c r="AF32" i="3"/>
  <c r="AF33" i="3"/>
  <c r="AF34" i="3"/>
  <c r="AF35" i="3"/>
  <c r="AF36" i="3"/>
  <c r="AF37" i="3"/>
  <c r="AF38" i="3"/>
  <c r="AF39" i="3"/>
  <c r="AF40" i="3"/>
  <c r="AF41" i="3"/>
  <c r="AF42" i="3"/>
  <c r="AF43" i="3"/>
  <c r="AF44" i="3"/>
  <c r="AF45" i="3"/>
  <c r="AF46" i="3"/>
  <c r="AF47" i="3"/>
  <c r="AF48" i="3"/>
  <c r="AF49" i="3"/>
  <c r="AF50" i="3"/>
  <c r="AF51" i="3"/>
  <c r="AF52" i="3"/>
  <c r="AF53" i="3"/>
  <c r="AF54" i="3"/>
  <c r="AF55" i="3"/>
  <c r="AF56" i="3"/>
  <c r="AF57" i="3"/>
  <c r="AF58" i="3"/>
  <c r="AF59" i="3"/>
  <c r="AF60" i="3"/>
  <c r="AF21" i="3"/>
  <c r="AE22" i="3"/>
  <c r="AE23" i="3"/>
  <c r="AE24" i="3"/>
  <c r="AE25" i="3"/>
  <c r="AE26" i="3"/>
  <c r="AE27" i="3"/>
  <c r="AE28" i="3"/>
  <c r="AE29" i="3"/>
  <c r="AE30" i="3"/>
  <c r="AE31" i="3"/>
  <c r="AE32" i="3"/>
  <c r="AE33" i="3"/>
  <c r="AE34" i="3"/>
  <c r="AE35" i="3"/>
  <c r="AE36" i="3"/>
  <c r="AE37" i="3"/>
  <c r="AE38" i="3"/>
  <c r="AE39" i="3"/>
  <c r="AE40" i="3"/>
  <c r="AE41" i="3"/>
  <c r="AE42" i="3"/>
  <c r="AE43" i="3"/>
  <c r="AE44" i="3"/>
  <c r="AE45" i="3"/>
  <c r="AE46" i="3"/>
  <c r="AE47" i="3"/>
  <c r="AE48" i="3"/>
  <c r="AE49" i="3"/>
  <c r="AE50" i="3"/>
  <c r="AE51" i="3"/>
  <c r="AE52" i="3"/>
  <c r="AE53" i="3"/>
  <c r="AE54" i="3"/>
  <c r="AE55" i="3"/>
  <c r="AE56" i="3"/>
  <c r="AE57" i="3"/>
  <c r="AE58" i="3"/>
  <c r="AE59" i="3"/>
  <c r="AE60" i="3"/>
  <c r="AE21" i="3"/>
  <c r="AD22" i="3"/>
  <c r="AD23" i="3"/>
  <c r="AD24" i="3"/>
  <c r="AD25" i="3"/>
  <c r="AD26" i="3"/>
  <c r="AD27" i="3"/>
  <c r="AD28" i="3"/>
  <c r="AD29" i="3"/>
  <c r="AD30" i="3"/>
  <c r="AD31" i="3"/>
  <c r="AD32" i="3"/>
  <c r="AD33" i="3"/>
  <c r="AD34" i="3"/>
  <c r="AD35" i="3"/>
  <c r="AD36" i="3"/>
  <c r="AD37" i="3"/>
  <c r="AD38" i="3"/>
  <c r="AD39" i="3"/>
  <c r="AD40" i="3"/>
  <c r="AD41" i="3"/>
  <c r="AD42" i="3"/>
  <c r="AD43" i="3"/>
  <c r="AD44" i="3"/>
  <c r="AD45" i="3"/>
  <c r="AD46" i="3"/>
  <c r="AD47" i="3"/>
  <c r="AD48" i="3"/>
  <c r="AD49" i="3"/>
  <c r="AD50" i="3"/>
  <c r="AD51" i="3"/>
  <c r="AD52" i="3"/>
  <c r="AD53" i="3"/>
  <c r="AD54" i="3"/>
  <c r="AD55" i="3"/>
  <c r="AD56" i="3"/>
  <c r="AD57" i="3"/>
  <c r="AD58" i="3"/>
  <c r="AD59" i="3"/>
  <c r="AD60" i="3"/>
  <c r="AD21" i="3"/>
  <c r="N62" i="3"/>
  <c r="O62" i="3"/>
  <c r="Q62" i="3"/>
  <c r="R62" i="3"/>
  <c r="S62" i="3"/>
  <c r="T62" i="3"/>
  <c r="U62" i="3"/>
  <c r="V62" i="3"/>
  <c r="X62" i="3"/>
  <c r="Y62" i="3"/>
  <c r="Z62" i="3"/>
  <c r="AA62" i="3"/>
  <c r="I62" i="3"/>
  <c r="D62" i="3"/>
  <c r="E62" i="3"/>
  <c r="F62" i="3"/>
  <c r="G62" i="3"/>
  <c r="F11" i="1"/>
  <c r="AC22" i="3" s="1"/>
  <c r="F12" i="1"/>
  <c r="AC23" i="3" s="1"/>
  <c r="F13" i="1"/>
  <c r="AC24" i="3" s="1"/>
  <c r="F14" i="1"/>
  <c r="AC25" i="3" s="1"/>
  <c r="F15" i="1"/>
  <c r="AC26" i="3" s="1"/>
  <c r="F16" i="1"/>
  <c r="AC27" i="3" s="1"/>
  <c r="F17" i="1"/>
  <c r="AC28" i="3" s="1"/>
  <c r="F18" i="1"/>
  <c r="AC29" i="3" s="1"/>
  <c r="F19" i="1"/>
  <c r="AC30" i="3" s="1"/>
  <c r="F20" i="1"/>
  <c r="AC31" i="3" s="1"/>
  <c r="F21" i="1"/>
  <c r="AC32" i="3" s="1"/>
  <c r="F22" i="1"/>
  <c r="AC33" i="3" s="1"/>
  <c r="F23" i="1"/>
  <c r="AC34" i="3" s="1"/>
  <c r="F24" i="1"/>
  <c r="AC35" i="3" s="1"/>
  <c r="F25" i="1"/>
  <c r="AC36" i="3" s="1"/>
  <c r="F26" i="1"/>
  <c r="AC37" i="3" s="1"/>
  <c r="F27" i="1"/>
  <c r="AC38" i="3" s="1"/>
  <c r="F28" i="1"/>
  <c r="AC39" i="3" s="1"/>
  <c r="F29" i="1"/>
  <c r="AC40" i="3" s="1"/>
  <c r="F30" i="1"/>
  <c r="AC41" i="3" s="1"/>
  <c r="F31" i="1"/>
  <c r="AC42" i="3" s="1"/>
  <c r="F32" i="1"/>
  <c r="AC43" i="3" s="1"/>
  <c r="F33" i="1"/>
  <c r="AC44" i="3" s="1"/>
  <c r="F34" i="1"/>
  <c r="AC45" i="3" s="1"/>
  <c r="F35" i="1"/>
  <c r="AC46" i="3" s="1"/>
  <c r="F36" i="1"/>
  <c r="AC47" i="3" s="1"/>
  <c r="F37" i="1"/>
  <c r="AC48" i="3" s="1"/>
  <c r="F38" i="1"/>
  <c r="AC49" i="3" s="1"/>
  <c r="F39" i="1"/>
  <c r="AC50" i="3" s="1"/>
  <c r="F40" i="1"/>
  <c r="AC51" i="3" s="1"/>
  <c r="F41" i="1"/>
  <c r="AC52" i="3" s="1"/>
  <c r="F42" i="1"/>
  <c r="AC53" i="3" s="1"/>
  <c r="F43" i="1"/>
  <c r="AC54" i="3" s="1"/>
  <c r="F44" i="1"/>
  <c r="AC55" i="3" s="1"/>
  <c r="F45" i="1"/>
  <c r="AC56" i="3" s="1"/>
  <c r="F46" i="1"/>
  <c r="AC57" i="3" s="1"/>
  <c r="F47" i="1"/>
  <c r="AC58" i="3" s="1"/>
  <c r="F48" i="1"/>
  <c r="AC59" i="3" s="1"/>
  <c r="F49" i="1"/>
  <c r="AC60" i="3" s="1"/>
  <c r="F10" i="1"/>
  <c r="AC21" i="3" s="1"/>
  <c r="Q55" i="1"/>
  <c r="Q54" i="1"/>
  <c r="Q53" i="1"/>
  <c r="W62" i="3" l="1"/>
  <c r="S53" i="1"/>
  <c r="S54" i="1"/>
  <c r="S55" i="1"/>
  <c r="J43" i="1" l="1"/>
  <c r="J44" i="1"/>
  <c r="J45" i="1"/>
  <c r="J46" i="1"/>
  <c r="J47" i="1"/>
  <c r="J48" i="1"/>
  <c r="J49" i="1"/>
  <c r="H42" i="1"/>
  <c r="H43" i="1"/>
  <c r="H44" i="1"/>
  <c r="H45" i="1"/>
  <c r="H46" i="1"/>
  <c r="H47" i="1"/>
  <c r="H48" i="1"/>
  <c r="H49" i="1"/>
  <c r="G42" i="1"/>
  <c r="G43" i="1"/>
  <c r="G44" i="1"/>
  <c r="G45" i="1"/>
  <c r="G46" i="1"/>
  <c r="G47" i="1"/>
  <c r="G48" i="1"/>
  <c r="G49" i="1"/>
  <c r="D42" i="1"/>
  <c r="D43" i="1"/>
  <c r="D44" i="1"/>
  <c r="D45" i="1"/>
  <c r="D46" i="1"/>
  <c r="D47" i="1"/>
  <c r="D48" i="1"/>
  <c r="D49" i="1"/>
  <c r="C42" i="1"/>
  <c r="C43" i="1"/>
  <c r="C44" i="1"/>
  <c r="C45" i="1"/>
  <c r="C56" i="3" s="1"/>
  <c r="C46" i="1"/>
  <c r="C57" i="3" s="1"/>
  <c r="C47" i="1"/>
  <c r="C58" i="3" s="1"/>
  <c r="C48" i="1"/>
  <c r="C59" i="3" s="1"/>
  <c r="C49" i="1"/>
  <c r="C60" i="3" s="1"/>
  <c r="B43" i="1"/>
  <c r="B44" i="1"/>
  <c r="B45" i="1"/>
  <c r="B56" i="3" s="1"/>
  <c r="B46" i="1"/>
  <c r="B57" i="3" s="1"/>
  <c r="B47" i="1"/>
  <c r="B58" i="3" s="1"/>
  <c r="B48" i="1"/>
  <c r="B59" i="3" s="1"/>
  <c r="B49" i="1"/>
  <c r="B60" i="3" s="1"/>
  <c r="B10" i="1" l="1"/>
  <c r="C10" i="1"/>
  <c r="B11" i="1"/>
  <c r="C11" i="1"/>
  <c r="B12" i="1"/>
  <c r="C12" i="1"/>
  <c r="B13" i="1"/>
  <c r="C13" i="1"/>
  <c r="B14" i="1"/>
  <c r="C14" i="1"/>
  <c r="B15" i="1"/>
  <c r="C15" i="1"/>
  <c r="B16" i="1"/>
  <c r="C16" i="1"/>
  <c r="B17" i="1"/>
  <c r="C17" i="1"/>
  <c r="B18" i="1"/>
  <c r="C18" i="1"/>
  <c r="B19" i="1"/>
  <c r="C19" i="1"/>
  <c r="B20" i="1"/>
  <c r="C20" i="1"/>
  <c r="B21" i="1"/>
  <c r="C21" i="1"/>
  <c r="B22" i="1"/>
  <c r="C22" i="1"/>
  <c r="B23" i="1"/>
  <c r="C23" i="1"/>
  <c r="B24" i="1"/>
  <c r="C24" i="1"/>
  <c r="B25" i="1"/>
  <c r="C25" i="1"/>
  <c r="B26" i="1"/>
  <c r="C26" i="1"/>
  <c r="B27" i="1"/>
  <c r="C27" i="1"/>
  <c r="B28" i="1"/>
  <c r="C28" i="1"/>
  <c r="B29" i="1"/>
  <c r="C29" i="1"/>
  <c r="B30" i="1"/>
  <c r="C30" i="1"/>
  <c r="B31" i="1"/>
  <c r="C31" i="1"/>
  <c r="B32" i="1"/>
  <c r="C32" i="1"/>
  <c r="B33" i="1"/>
  <c r="C33" i="1"/>
  <c r="B34" i="1"/>
  <c r="C34" i="1"/>
  <c r="B35" i="1"/>
  <c r="C35" i="1"/>
  <c r="B36" i="1"/>
  <c r="C36" i="1"/>
  <c r="B37" i="1"/>
  <c r="C37" i="1"/>
  <c r="B38" i="1"/>
  <c r="C38" i="1"/>
  <c r="B39" i="1"/>
  <c r="C39" i="1"/>
  <c r="B40" i="1"/>
  <c r="C40" i="1"/>
  <c r="B41" i="1"/>
  <c r="C41" i="1"/>
  <c r="B42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U9" i="1"/>
  <c r="V9" i="1"/>
  <c r="W9" i="1"/>
  <c r="P9" i="1"/>
  <c r="V53" i="1"/>
  <c r="V54" i="1"/>
  <c r="V55" i="1"/>
  <c r="E17" i="1" l="1"/>
  <c r="E25" i="1"/>
  <c r="E33" i="1"/>
  <c r="E41" i="1"/>
  <c r="P52" i="3" s="1"/>
  <c r="E49" i="1"/>
  <c r="E36" i="1"/>
  <c r="E16" i="1"/>
  <c r="AB27" i="3" s="1"/>
  <c r="E40" i="1"/>
  <c r="E18" i="1"/>
  <c r="E26" i="1"/>
  <c r="P37" i="3" s="1"/>
  <c r="E34" i="1"/>
  <c r="E42" i="1"/>
  <c r="E10" i="1"/>
  <c r="E11" i="1"/>
  <c r="E19" i="1"/>
  <c r="E27" i="1"/>
  <c r="E35" i="1"/>
  <c r="E43" i="1"/>
  <c r="E12" i="1"/>
  <c r="E20" i="1"/>
  <c r="E28" i="1"/>
  <c r="P39" i="3" s="1"/>
  <c r="E44" i="1"/>
  <c r="E24" i="1"/>
  <c r="AB35" i="3" s="1"/>
  <c r="E48" i="1"/>
  <c r="E13" i="1"/>
  <c r="E21" i="1"/>
  <c r="E29" i="1"/>
  <c r="E37" i="1"/>
  <c r="E45" i="1"/>
  <c r="E14" i="1"/>
  <c r="E22" i="1"/>
  <c r="E30" i="1"/>
  <c r="E38" i="1"/>
  <c r="E46" i="1"/>
  <c r="E15" i="1"/>
  <c r="E23" i="1"/>
  <c r="E31" i="1"/>
  <c r="P42" i="3" s="1"/>
  <c r="E39" i="1"/>
  <c r="E47" i="1"/>
  <c r="E32" i="1"/>
  <c r="I17" i="1"/>
  <c r="I25" i="1"/>
  <c r="I33" i="1"/>
  <c r="I41" i="1"/>
  <c r="I49" i="1"/>
  <c r="I24" i="1"/>
  <c r="I18" i="1"/>
  <c r="I26" i="1"/>
  <c r="I34" i="1"/>
  <c r="I42" i="1"/>
  <c r="P53" i="3" s="1"/>
  <c r="I10" i="1"/>
  <c r="I16" i="1"/>
  <c r="I48" i="1"/>
  <c r="I11" i="1"/>
  <c r="I19" i="1"/>
  <c r="I27" i="1"/>
  <c r="I35" i="1"/>
  <c r="I43" i="1"/>
  <c r="I12" i="1"/>
  <c r="I20" i="1"/>
  <c r="I28" i="1"/>
  <c r="I36" i="1"/>
  <c r="I44" i="1"/>
  <c r="I32" i="1"/>
  <c r="I13" i="1"/>
  <c r="I21" i="1"/>
  <c r="I29" i="1"/>
  <c r="I37" i="1"/>
  <c r="I45" i="1"/>
  <c r="I14" i="1"/>
  <c r="I22" i="1"/>
  <c r="I30" i="1"/>
  <c r="I38" i="1"/>
  <c r="I46" i="1"/>
  <c r="I15" i="1"/>
  <c r="I23" i="1"/>
  <c r="I31" i="1"/>
  <c r="I39" i="1"/>
  <c r="I47" i="1"/>
  <c r="I40" i="1"/>
  <c r="I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AB45" i="3" l="1"/>
  <c r="AB37" i="3"/>
  <c r="AB26" i="3"/>
  <c r="AB57" i="3"/>
  <c r="AB36" i="3"/>
  <c r="AB43" i="3"/>
  <c r="AB41" i="3"/>
  <c r="AB59" i="3"/>
  <c r="AB38" i="3"/>
  <c r="AB51" i="3"/>
  <c r="AB23" i="3"/>
  <c r="AB58" i="3"/>
  <c r="AB50" i="3"/>
  <c r="AB25" i="3"/>
  <c r="AB55" i="3"/>
  <c r="AB22" i="3"/>
  <c r="AB47" i="3"/>
  <c r="AB33" i="3"/>
  <c r="AB30" i="3"/>
  <c r="AB42" i="3"/>
  <c r="AB56" i="3"/>
  <c r="AB39" i="3"/>
  <c r="AB60" i="3"/>
  <c r="AB40" i="3"/>
  <c r="AB34" i="3"/>
  <c r="AB48" i="3"/>
  <c r="AB31" i="3"/>
  <c r="AB53" i="3"/>
  <c r="AB52" i="3"/>
  <c r="AB44" i="3"/>
  <c r="AB32" i="3"/>
  <c r="AB54" i="3"/>
  <c r="AB49" i="3"/>
  <c r="AB24" i="3"/>
  <c r="AB46" i="3"/>
  <c r="AB29" i="3"/>
  <c r="AB28" i="3"/>
  <c r="K47" i="1"/>
  <c r="M47" i="1" s="1"/>
  <c r="K48" i="1"/>
  <c r="L48" i="1" s="1"/>
  <c r="K45" i="1"/>
  <c r="K44" i="1"/>
  <c r="K46" i="1"/>
  <c r="M46" i="1" s="1"/>
  <c r="K49" i="1"/>
  <c r="L49" i="1" s="1"/>
  <c r="B2" i="5"/>
  <c r="D3" i="5"/>
  <c r="D2" i="5"/>
  <c r="B3" i="5"/>
  <c r="AB21" i="3" l="1"/>
  <c r="P62" i="3"/>
  <c r="L46" i="1"/>
  <c r="M48" i="1"/>
  <c r="L47" i="1"/>
  <c r="M49" i="1"/>
  <c r="B35" i="5"/>
  <c r="B34" i="5"/>
  <c r="B67" i="3"/>
  <c r="C66" i="3"/>
  <c r="K43" i="1" l="1"/>
  <c r="M43" i="1" s="1"/>
  <c r="K39" i="1"/>
  <c r="M39" i="1" s="1"/>
  <c r="K37" i="1"/>
  <c r="M37" i="1" s="1"/>
  <c r="K41" i="1"/>
  <c r="K38" i="1"/>
  <c r="M38" i="1" s="1"/>
  <c r="K40" i="1"/>
  <c r="K42" i="1"/>
  <c r="M42" i="1" s="1"/>
  <c r="L43" i="1" l="1"/>
  <c r="L41" i="1"/>
  <c r="M41" i="1"/>
  <c r="L40" i="1"/>
  <c r="M40" i="1"/>
  <c r="L44" i="1"/>
  <c r="M44" i="1"/>
  <c r="L45" i="1"/>
  <c r="M45" i="1"/>
  <c r="L39" i="1"/>
  <c r="L38" i="1"/>
  <c r="L37" i="1"/>
  <c r="L42" i="1"/>
  <c r="A62" i="3"/>
  <c r="M62" i="3"/>
  <c r="L62" i="3"/>
  <c r="K62" i="3"/>
  <c r="J62" i="3"/>
  <c r="H62" i="3"/>
  <c r="K31" i="1" l="1"/>
  <c r="M31" i="1" s="1"/>
  <c r="K35" i="1"/>
  <c r="M35" i="1" s="1"/>
  <c r="K32" i="1"/>
  <c r="M32" i="1" s="1"/>
  <c r="K28" i="1"/>
  <c r="M28" i="1" s="1"/>
  <c r="K36" i="1"/>
  <c r="M36" i="1" s="1"/>
  <c r="K27" i="1"/>
  <c r="M27" i="1" s="1"/>
  <c r="K29" i="1"/>
  <c r="M29" i="1" s="1"/>
  <c r="K33" i="1"/>
  <c r="M33" i="1" s="1"/>
  <c r="K34" i="1"/>
  <c r="M34" i="1" s="1"/>
  <c r="K30" i="1"/>
  <c r="M30" i="1" s="1"/>
  <c r="L34" i="1" l="1"/>
  <c r="L29" i="1"/>
  <c r="L32" i="1"/>
  <c r="L30" i="1"/>
  <c r="L36" i="1"/>
  <c r="L28" i="1"/>
  <c r="L27" i="1"/>
  <c r="L31" i="1"/>
  <c r="L35" i="1"/>
  <c r="L33" i="1"/>
  <c r="R54" i="1" l="1"/>
  <c r="T54" i="1"/>
  <c r="U54" i="1"/>
  <c r="W54" i="1"/>
  <c r="B4" i="5"/>
  <c r="Q53" i="4"/>
  <c r="E53" i="4"/>
  <c r="E52" i="4"/>
  <c r="Q51" i="4"/>
  <c r="E51" i="4"/>
  <c r="AN41" i="4"/>
  <c r="AN40" i="4"/>
  <c r="AN39" i="4"/>
  <c r="AN38" i="4"/>
  <c r="S33" i="4"/>
  <c r="AN32" i="4"/>
  <c r="S32" i="4"/>
  <c r="AN31" i="4"/>
  <c r="S31" i="4"/>
  <c r="S30" i="4"/>
  <c r="AN26" i="4"/>
  <c r="AN25" i="4"/>
  <c r="AN24" i="4"/>
  <c r="AN23" i="4"/>
  <c r="Q4" i="4"/>
  <c r="E4" i="4"/>
  <c r="E3" i="4"/>
  <c r="Q2" i="4"/>
  <c r="E2" i="4"/>
  <c r="B68" i="3"/>
  <c r="AA20" i="3"/>
  <c r="Z20" i="3"/>
  <c r="Y20" i="3"/>
  <c r="X20" i="3"/>
  <c r="W20" i="3"/>
  <c r="V20" i="3"/>
  <c r="U20" i="3"/>
  <c r="T20" i="3"/>
  <c r="S20" i="3"/>
  <c r="R20" i="3"/>
  <c r="Q20" i="3"/>
  <c r="P20" i="3"/>
  <c r="O20" i="3"/>
  <c r="N20" i="3"/>
  <c r="M20" i="3"/>
  <c r="L20" i="3"/>
  <c r="K20" i="3"/>
  <c r="AC20" i="3" s="1"/>
  <c r="J20" i="3"/>
  <c r="I20" i="3"/>
  <c r="H20" i="3"/>
  <c r="G20" i="3"/>
  <c r="F20" i="3"/>
  <c r="E20" i="3"/>
  <c r="D20" i="3"/>
  <c r="V18" i="3"/>
  <c r="J18" i="3"/>
  <c r="D18" i="3"/>
  <c r="A17" i="3"/>
  <c r="BE15" i="3"/>
  <c r="BD15" i="3"/>
  <c r="BC15" i="3"/>
  <c r="BB15" i="3"/>
  <c r="BA15" i="3"/>
  <c r="AZ15" i="3"/>
  <c r="AY15" i="3"/>
  <c r="AX15" i="3"/>
  <c r="AW15" i="3"/>
  <c r="AV15" i="3"/>
  <c r="AU15" i="3"/>
  <c r="AT15" i="3"/>
  <c r="I13" i="3"/>
  <c r="H13" i="3"/>
  <c r="G13" i="3"/>
  <c r="F13" i="3"/>
  <c r="E13" i="3"/>
  <c r="D13" i="3"/>
  <c r="B64" i="1"/>
  <c r="C60" i="1"/>
  <c r="W55" i="1"/>
  <c r="U55" i="1"/>
  <c r="T55" i="1"/>
  <c r="R55" i="1"/>
  <c r="P55" i="1"/>
  <c r="P54" i="1"/>
  <c r="W53" i="1"/>
  <c r="U53" i="1"/>
  <c r="T53" i="1"/>
  <c r="R53" i="1"/>
  <c r="P53" i="1"/>
  <c r="J9" i="1"/>
  <c r="H9" i="1"/>
  <c r="G9" i="1"/>
  <c r="F9" i="1"/>
  <c r="E9" i="1"/>
  <c r="D9" i="1"/>
  <c r="A7" i="1"/>
  <c r="AF20" i="3" l="1"/>
  <c r="AG20" i="3"/>
  <c r="AD20" i="3"/>
  <c r="AI46" i="3"/>
  <c r="AI34" i="3"/>
  <c r="AI37" i="3"/>
  <c r="AI32" i="3"/>
  <c r="AI47" i="3"/>
  <c r="AI22" i="3"/>
  <c r="AI26" i="3"/>
  <c r="AI51" i="3"/>
  <c r="AI24" i="3"/>
  <c r="AI39" i="3"/>
  <c r="AI55" i="3"/>
  <c r="AI21" i="3"/>
  <c r="AI27" i="3"/>
  <c r="AI53" i="3"/>
  <c r="AI31" i="3"/>
  <c r="AI42" i="3"/>
  <c r="AI25" i="3"/>
  <c r="AI60" i="3"/>
  <c r="AI59" i="3"/>
  <c r="AI57" i="3"/>
  <c r="AI29" i="3"/>
  <c r="AI23" i="3"/>
  <c r="AI52" i="3"/>
  <c r="AI35" i="3"/>
  <c r="AI54" i="3"/>
  <c r="AI49" i="3"/>
  <c r="AI43" i="3"/>
  <c r="AI38" i="3"/>
  <c r="AI44" i="3"/>
  <c r="AI58" i="3"/>
  <c r="AI30" i="3"/>
  <c r="AI41" i="3"/>
  <c r="AI56" i="3"/>
  <c r="AI36" i="3"/>
  <c r="AI50" i="3"/>
  <c r="AI33" i="3"/>
  <c r="AI48" i="3"/>
  <c r="AI28" i="3"/>
  <c r="AI45" i="3"/>
  <c r="AI40" i="3"/>
  <c r="AE20" i="3"/>
  <c r="AL23" i="3"/>
  <c r="AL31" i="3"/>
  <c r="AL39" i="3"/>
  <c r="AR39" i="3" s="1"/>
  <c r="AL47" i="3"/>
  <c r="AL55" i="3"/>
  <c r="AR55" i="3" s="1"/>
  <c r="AL43" i="3"/>
  <c r="AL24" i="3"/>
  <c r="AL32" i="3"/>
  <c r="AL40" i="3"/>
  <c r="AL48" i="3"/>
  <c r="AR48" i="3" s="1"/>
  <c r="AL56" i="3"/>
  <c r="AL27" i="3"/>
  <c r="AL51" i="3"/>
  <c r="AL25" i="3"/>
  <c r="AL33" i="3"/>
  <c r="AL41" i="3"/>
  <c r="AL49" i="3"/>
  <c r="AL57" i="3"/>
  <c r="AL35" i="3"/>
  <c r="AL30" i="3"/>
  <c r="AL46" i="3"/>
  <c r="AL26" i="3"/>
  <c r="AL34" i="3"/>
  <c r="AL42" i="3"/>
  <c r="AL50" i="3"/>
  <c r="AL58" i="3"/>
  <c r="AR58" i="3" s="1"/>
  <c r="AL59" i="3"/>
  <c r="AL28" i="3"/>
  <c r="AL36" i="3"/>
  <c r="AL44" i="3"/>
  <c r="AR44" i="3" s="1"/>
  <c r="AL52" i="3"/>
  <c r="AL60" i="3"/>
  <c r="AL21" i="3"/>
  <c r="AL29" i="3"/>
  <c r="AL37" i="3"/>
  <c r="AL45" i="3"/>
  <c r="AL53" i="3"/>
  <c r="AL22" i="3"/>
  <c r="AL38" i="3"/>
  <c r="AR38" i="3" s="1"/>
  <c r="AL54" i="3"/>
  <c r="AB20" i="3"/>
  <c r="BE56" i="3" a="1"/>
  <c r="BE56" i="3" s="1"/>
  <c r="BQ56" i="3" s="1"/>
  <c r="BE59" i="3" a="1"/>
  <c r="BE59" i="3" s="1"/>
  <c r="BQ59" i="3" s="1"/>
  <c r="BE60" i="3" a="1"/>
  <c r="BE60" i="3" s="1"/>
  <c r="BQ60" i="3" s="1"/>
  <c r="BE57" i="3" a="1"/>
  <c r="BE57" i="3" s="1"/>
  <c r="BQ57" i="3" s="1"/>
  <c r="BE58" i="3" a="1"/>
  <c r="BE58" i="3" s="1"/>
  <c r="BQ58" i="3" s="1"/>
  <c r="BF56" i="3" a="1"/>
  <c r="BF56" i="3" s="1"/>
  <c r="BR56" i="3" s="1"/>
  <c r="BF59" i="3" a="1"/>
  <c r="BF59" i="3" s="1"/>
  <c r="BR59" i="3" s="1"/>
  <c r="BF60" i="3" a="1"/>
  <c r="BF60" i="3" s="1"/>
  <c r="BR60" i="3" s="1"/>
  <c r="BF57" i="3" a="1"/>
  <c r="BF57" i="3" s="1"/>
  <c r="BR57" i="3" s="1"/>
  <c r="BF58" i="3" a="1"/>
  <c r="BF58" i="3" s="1"/>
  <c r="BR58" i="3" s="1"/>
  <c r="BA59" i="3" a="1"/>
  <c r="BA59" i="3" s="1"/>
  <c r="BM59" i="3" s="1"/>
  <c r="BA57" i="3" a="1"/>
  <c r="BA57" i="3" s="1"/>
  <c r="BM57" i="3" s="1"/>
  <c r="BA60" i="3" a="1"/>
  <c r="BA60" i="3" s="1"/>
  <c r="BM60" i="3" s="1"/>
  <c r="BA56" i="3" a="1"/>
  <c r="BA56" i="3" s="1"/>
  <c r="BM56" i="3" s="1"/>
  <c r="BA58" i="3" a="1"/>
  <c r="BA58" i="3" s="1"/>
  <c r="BM58" i="3" s="1"/>
  <c r="BB57" i="3" a="1"/>
  <c r="BB57" i="3" s="1"/>
  <c r="BN57" i="3" s="1"/>
  <c r="BB60" i="3" a="1"/>
  <c r="BB60" i="3" s="1"/>
  <c r="BN60" i="3" s="1"/>
  <c r="BB58" i="3" a="1"/>
  <c r="BB58" i="3" s="1"/>
  <c r="BN58" i="3" s="1"/>
  <c r="BB59" i="3" a="1"/>
  <c r="BB59" i="3" s="1"/>
  <c r="BN59" i="3" s="1"/>
  <c r="BB56" i="3" a="1"/>
  <c r="BB56" i="3" s="1"/>
  <c r="BN56" i="3" s="1"/>
  <c r="BA22" i="3" a="1"/>
  <c r="BA22" i="3" s="1"/>
  <c r="BA26" i="3" a="1"/>
  <c r="BA26" i="3" s="1"/>
  <c r="BA30" i="3" a="1"/>
  <c r="BA30" i="3" s="1"/>
  <c r="BA34" i="3" a="1"/>
  <c r="BA34" i="3" s="1"/>
  <c r="BA38" i="3" a="1"/>
  <c r="BA38" i="3" s="1"/>
  <c r="BM38" i="3" s="1"/>
  <c r="BA42" i="3" a="1"/>
  <c r="BA42" i="3" s="1"/>
  <c r="BM42" i="3" s="1"/>
  <c r="BA46" i="3" a="1"/>
  <c r="BA46" i="3" s="1"/>
  <c r="BM46" i="3" s="1"/>
  <c r="BA50" i="3" a="1"/>
  <c r="BA50" i="3" s="1"/>
  <c r="BM50" i="3" s="1"/>
  <c r="BA54" i="3" a="1"/>
  <c r="BA54" i="3" s="1"/>
  <c r="BM54" i="3" s="1"/>
  <c r="BA23" i="3" a="1"/>
  <c r="BA23" i="3" s="1"/>
  <c r="BA27" i="3" a="1"/>
  <c r="BA27" i="3" s="1"/>
  <c r="BA31" i="3" a="1"/>
  <c r="BA31" i="3" s="1"/>
  <c r="BA35" i="3" a="1"/>
  <c r="BA35" i="3" s="1"/>
  <c r="BA39" i="3" a="1"/>
  <c r="BA39" i="3" s="1"/>
  <c r="BM39" i="3" s="1"/>
  <c r="BA43" i="3" a="1"/>
  <c r="BA43" i="3" s="1"/>
  <c r="BM43" i="3" s="1"/>
  <c r="BA47" i="3" a="1"/>
  <c r="BA47" i="3" s="1"/>
  <c r="BM47" i="3" s="1"/>
  <c r="BA51" i="3" a="1"/>
  <c r="BA51" i="3" s="1"/>
  <c r="BM51" i="3" s="1"/>
  <c r="BA55" i="3" a="1"/>
  <c r="BA55" i="3" s="1"/>
  <c r="BM55" i="3" s="1"/>
  <c r="BA24" i="3" a="1"/>
  <c r="BA24" i="3" s="1"/>
  <c r="BA28" i="3" a="1"/>
  <c r="BA28" i="3" s="1"/>
  <c r="BA32" i="3" a="1"/>
  <c r="BA32" i="3" s="1"/>
  <c r="BA36" i="3" a="1"/>
  <c r="BA36" i="3" s="1"/>
  <c r="BA40" i="3" a="1"/>
  <c r="BA40" i="3" s="1"/>
  <c r="BM40" i="3" s="1"/>
  <c r="BA44" i="3" a="1"/>
  <c r="BA44" i="3" s="1"/>
  <c r="BM44" i="3" s="1"/>
  <c r="BA48" i="3" a="1"/>
  <c r="BA48" i="3" s="1"/>
  <c r="BM48" i="3" s="1"/>
  <c r="BA52" i="3" a="1"/>
  <c r="BA52" i="3" s="1"/>
  <c r="BM52" i="3" s="1"/>
  <c r="BA33" i="3" a="1"/>
  <c r="BA33" i="3" s="1"/>
  <c r="BA49" i="3" a="1"/>
  <c r="BA49" i="3" s="1"/>
  <c r="BM49" i="3" s="1"/>
  <c r="BA45" i="3" a="1"/>
  <c r="BA45" i="3" s="1"/>
  <c r="BM45" i="3" s="1"/>
  <c r="BA37" i="3" a="1"/>
  <c r="BA37" i="3" s="1"/>
  <c r="BA53" i="3" a="1"/>
  <c r="BA53" i="3" s="1"/>
  <c r="BM53" i="3" s="1"/>
  <c r="BA29" i="3" a="1"/>
  <c r="BA29" i="3" s="1"/>
  <c r="BA25" i="3" a="1"/>
  <c r="BA25" i="3" s="1"/>
  <c r="BA41" i="3" a="1"/>
  <c r="BA41" i="3" s="1"/>
  <c r="BM41" i="3" s="1"/>
  <c r="BE24" i="3" a="1"/>
  <c r="BE24" i="3" s="1"/>
  <c r="BB25" i="3" a="1"/>
  <c r="BB25" i="3" s="1"/>
  <c r="BB29" i="3" a="1"/>
  <c r="BB29" i="3" s="1"/>
  <c r="BB33" i="3" a="1"/>
  <c r="BB33" i="3" s="1"/>
  <c r="BB37" i="3" a="1"/>
  <c r="BB37" i="3" s="1"/>
  <c r="BB41" i="3" a="1"/>
  <c r="BB41" i="3" s="1"/>
  <c r="BN41" i="3" s="1"/>
  <c r="BB45" i="3" a="1"/>
  <c r="BB45" i="3" s="1"/>
  <c r="BN45" i="3" s="1"/>
  <c r="BB49" i="3" a="1"/>
  <c r="BB49" i="3" s="1"/>
  <c r="BN49" i="3" s="1"/>
  <c r="BB53" i="3" a="1"/>
  <c r="BB53" i="3" s="1"/>
  <c r="BN53" i="3" s="1"/>
  <c r="BB22" i="3" a="1"/>
  <c r="BB22" i="3" s="1"/>
  <c r="BB26" i="3" a="1"/>
  <c r="BB26" i="3" s="1"/>
  <c r="BB30" i="3" a="1"/>
  <c r="BB30" i="3" s="1"/>
  <c r="BB34" i="3" a="1"/>
  <c r="BB34" i="3" s="1"/>
  <c r="BB38" i="3" a="1"/>
  <c r="BB38" i="3" s="1"/>
  <c r="BN38" i="3" s="1"/>
  <c r="BB42" i="3" a="1"/>
  <c r="BB42" i="3" s="1"/>
  <c r="BN42" i="3" s="1"/>
  <c r="BB46" i="3" a="1"/>
  <c r="BB46" i="3" s="1"/>
  <c r="BN46" i="3" s="1"/>
  <c r="BB50" i="3" a="1"/>
  <c r="BB50" i="3" s="1"/>
  <c r="BN50" i="3" s="1"/>
  <c r="BB54" i="3" a="1"/>
  <c r="BB54" i="3" s="1"/>
  <c r="BN54" i="3" s="1"/>
  <c r="BB23" i="3" a="1"/>
  <c r="BB23" i="3" s="1"/>
  <c r="BB27" i="3" a="1"/>
  <c r="BB27" i="3" s="1"/>
  <c r="BB31" i="3" a="1"/>
  <c r="BB31" i="3" s="1"/>
  <c r="BB35" i="3" a="1"/>
  <c r="BB35" i="3" s="1"/>
  <c r="BB39" i="3" a="1"/>
  <c r="BB39" i="3" s="1"/>
  <c r="BN39" i="3" s="1"/>
  <c r="BB43" i="3" a="1"/>
  <c r="BB43" i="3" s="1"/>
  <c r="BN43" i="3" s="1"/>
  <c r="BB47" i="3" a="1"/>
  <c r="BB47" i="3" s="1"/>
  <c r="BN47" i="3" s="1"/>
  <c r="BB51" i="3" a="1"/>
  <c r="BB51" i="3" s="1"/>
  <c r="BN51" i="3" s="1"/>
  <c r="BB55" i="3" a="1"/>
  <c r="BB55" i="3" s="1"/>
  <c r="BN55" i="3" s="1"/>
  <c r="BB24" i="3" a="1"/>
  <c r="BB24" i="3" s="1"/>
  <c r="BB40" i="3" a="1"/>
  <c r="BB40" i="3" s="1"/>
  <c r="BN40" i="3" s="1"/>
  <c r="BB52" i="3" a="1"/>
  <c r="BB52" i="3" s="1"/>
  <c r="BN52" i="3" s="1"/>
  <c r="BB28" i="3" a="1"/>
  <c r="BB28" i="3" s="1"/>
  <c r="BB44" i="3" a="1"/>
  <c r="BB44" i="3" s="1"/>
  <c r="BN44" i="3" s="1"/>
  <c r="BB36" i="3" a="1"/>
  <c r="BB36" i="3" s="1"/>
  <c r="BB32" i="3" a="1"/>
  <c r="BB32" i="3" s="1"/>
  <c r="BB48" i="3" a="1"/>
  <c r="BB48" i="3" s="1"/>
  <c r="BN48" i="3" s="1"/>
  <c r="BF25" i="3" a="1"/>
  <c r="BF25" i="3" s="1"/>
  <c r="BF29" i="3" a="1"/>
  <c r="BF29" i="3" s="1"/>
  <c r="BF33" i="3" a="1"/>
  <c r="BF33" i="3" s="1"/>
  <c r="BF37" i="3" a="1"/>
  <c r="BF37" i="3" s="1"/>
  <c r="BF41" i="3" a="1"/>
  <c r="BF41" i="3" s="1"/>
  <c r="BR41" i="3" s="1"/>
  <c r="BF45" i="3" a="1"/>
  <c r="BF45" i="3" s="1"/>
  <c r="BR45" i="3" s="1"/>
  <c r="BF49" i="3" a="1"/>
  <c r="BF49" i="3" s="1"/>
  <c r="BR49" i="3" s="1"/>
  <c r="BF53" i="3" a="1"/>
  <c r="BF53" i="3" s="1"/>
  <c r="BR53" i="3" s="1"/>
  <c r="BF24" i="3" a="1"/>
  <c r="BF24" i="3" s="1"/>
  <c r="BF32" i="3" a="1"/>
  <c r="BF32" i="3" s="1"/>
  <c r="BF36" i="3" a="1"/>
  <c r="BF36" i="3" s="1"/>
  <c r="BF40" i="3" a="1"/>
  <c r="BF40" i="3" s="1"/>
  <c r="BR40" i="3" s="1"/>
  <c r="BF44" i="3" a="1"/>
  <c r="BF44" i="3" s="1"/>
  <c r="BR44" i="3" s="1"/>
  <c r="BF52" i="3" a="1"/>
  <c r="BF52" i="3" s="1"/>
  <c r="BR52" i="3" s="1"/>
  <c r="BF22" i="3" a="1"/>
  <c r="BF22" i="3" s="1"/>
  <c r="BF26" i="3" a="1"/>
  <c r="BF26" i="3" s="1"/>
  <c r="BF30" i="3" a="1"/>
  <c r="BF30" i="3" s="1"/>
  <c r="BF34" i="3" a="1"/>
  <c r="BF34" i="3" s="1"/>
  <c r="BF38" i="3" a="1"/>
  <c r="BF38" i="3" s="1"/>
  <c r="BR38" i="3" s="1"/>
  <c r="BF42" i="3" a="1"/>
  <c r="BF42" i="3" s="1"/>
  <c r="BR42" i="3" s="1"/>
  <c r="BF46" i="3" a="1"/>
  <c r="BF46" i="3" s="1"/>
  <c r="BR46" i="3" s="1"/>
  <c r="BF50" i="3" a="1"/>
  <c r="BF50" i="3" s="1"/>
  <c r="BR50" i="3" s="1"/>
  <c r="BF54" i="3" a="1"/>
  <c r="BF54" i="3" s="1"/>
  <c r="BR54" i="3" s="1"/>
  <c r="BF28" i="3" a="1"/>
  <c r="BF28" i="3" s="1"/>
  <c r="BF48" i="3" a="1"/>
  <c r="BF48" i="3" s="1"/>
  <c r="BR48" i="3" s="1"/>
  <c r="BF23" i="3" a="1"/>
  <c r="BF23" i="3" s="1"/>
  <c r="BF27" i="3" a="1"/>
  <c r="BF27" i="3" s="1"/>
  <c r="BF31" i="3" a="1"/>
  <c r="BF31" i="3" s="1"/>
  <c r="BF35" i="3" a="1"/>
  <c r="BF35" i="3" s="1"/>
  <c r="BF39" i="3" a="1"/>
  <c r="BF39" i="3" s="1"/>
  <c r="BR39" i="3" s="1"/>
  <c r="BF43" i="3" a="1"/>
  <c r="BF43" i="3" s="1"/>
  <c r="BR43" i="3" s="1"/>
  <c r="BF47" i="3" a="1"/>
  <c r="BF47" i="3" s="1"/>
  <c r="BR47" i="3" s="1"/>
  <c r="BF51" i="3" a="1"/>
  <c r="BF51" i="3" s="1"/>
  <c r="BR51" i="3" s="1"/>
  <c r="BF55" i="3" a="1"/>
  <c r="BF55" i="3" s="1"/>
  <c r="BR55" i="3" s="1"/>
  <c r="AB62" i="3"/>
  <c r="AC62" i="3"/>
  <c r="BA21" i="3" a="1"/>
  <c r="BA21" i="3" s="1"/>
  <c r="K10" i="1"/>
  <c r="L10" i="1" s="1"/>
  <c r="K11" i="1"/>
  <c r="M11" i="1" s="1"/>
  <c r="K13" i="1"/>
  <c r="M13" i="1" s="1"/>
  <c r="K14" i="1"/>
  <c r="M14" i="1" s="1"/>
  <c r="K15" i="1"/>
  <c r="M15" i="1" s="1"/>
  <c r="K17" i="1"/>
  <c r="M17" i="1" s="1"/>
  <c r="K18" i="1"/>
  <c r="M18" i="1" s="1"/>
  <c r="K19" i="1"/>
  <c r="M19" i="1" s="1"/>
  <c r="K21" i="1"/>
  <c r="M21" i="1" s="1"/>
  <c r="K22" i="1"/>
  <c r="M22" i="1" s="1"/>
  <c r="K23" i="1"/>
  <c r="M23" i="1" s="1"/>
  <c r="K25" i="1"/>
  <c r="M25" i="1" s="1"/>
  <c r="K26" i="1"/>
  <c r="M26" i="1" s="1"/>
  <c r="K12" i="1"/>
  <c r="M12" i="1" s="1"/>
  <c r="K16" i="1"/>
  <c r="M16" i="1" s="1"/>
  <c r="K20" i="1"/>
  <c r="M20" i="1" s="1"/>
  <c r="K24" i="1"/>
  <c r="M24" i="1" s="1"/>
  <c r="BB21" i="3" a="1"/>
  <c r="BB21" i="3" s="1"/>
  <c r="BF21" i="3" a="1"/>
  <c r="BF21" i="3" s="1"/>
  <c r="AM22" i="3" l="1"/>
  <c r="AM30" i="3"/>
  <c r="AM38" i="3"/>
  <c r="AS38" i="3" s="1"/>
  <c r="AM46" i="3"/>
  <c r="AS46" i="3" s="1"/>
  <c r="AM54" i="3"/>
  <c r="AS54" i="3" s="1"/>
  <c r="AM23" i="3"/>
  <c r="AM31" i="3"/>
  <c r="AS31" i="3" s="1"/>
  <c r="AM39" i="3"/>
  <c r="AS39" i="3" s="1"/>
  <c r="AM47" i="3"/>
  <c r="AS47" i="3" s="1"/>
  <c r="AM55" i="3"/>
  <c r="AS55" i="3" s="1"/>
  <c r="AM24" i="3"/>
  <c r="AM32" i="3"/>
  <c r="AM40" i="3"/>
  <c r="AS40" i="3" s="1"/>
  <c r="AM48" i="3"/>
  <c r="AS48" i="3" s="1"/>
  <c r="AM56" i="3"/>
  <c r="AS56" i="3" s="1"/>
  <c r="AM29" i="3"/>
  <c r="AS29" i="3" s="1"/>
  <c r="AM25" i="3"/>
  <c r="AM33" i="3"/>
  <c r="AM41" i="3"/>
  <c r="AS41" i="3" s="1"/>
  <c r="AM49" i="3"/>
  <c r="AS49" i="3" s="1"/>
  <c r="AM57" i="3"/>
  <c r="AS57" i="3" s="1"/>
  <c r="AM53" i="3"/>
  <c r="AS53" i="3" s="1"/>
  <c r="AM26" i="3"/>
  <c r="AS26" i="3" s="1"/>
  <c r="AM34" i="3"/>
  <c r="AS34" i="3" s="1"/>
  <c r="AM42" i="3"/>
  <c r="AS42" i="3" s="1"/>
  <c r="AM50" i="3"/>
  <c r="AS50" i="3" s="1"/>
  <c r="AM58" i="3"/>
  <c r="AS58" i="3" s="1"/>
  <c r="AM37" i="3"/>
  <c r="AM27" i="3"/>
  <c r="AM35" i="3"/>
  <c r="AM43" i="3"/>
  <c r="AS43" i="3" s="1"/>
  <c r="AM51" i="3"/>
  <c r="AS51" i="3" s="1"/>
  <c r="AM59" i="3"/>
  <c r="AS59" i="3" s="1"/>
  <c r="AM21" i="3"/>
  <c r="AM28" i="3"/>
  <c r="AM36" i="3"/>
  <c r="AM44" i="3"/>
  <c r="AS44" i="3" s="1"/>
  <c r="AM52" i="3"/>
  <c r="AS52" i="3" s="1"/>
  <c r="AM60" i="3"/>
  <c r="AS60" i="3" s="1"/>
  <c r="AM45" i="3"/>
  <c r="AS45" i="3" s="1"/>
  <c r="AK24" i="3"/>
  <c r="AK32" i="3"/>
  <c r="AK40" i="3"/>
  <c r="AK48" i="3"/>
  <c r="AK56" i="3"/>
  <c r="AQ56" i="3" s="1"/>
  <c r="AK28" i="3"/>
  <c r="AK60" i="3"/>
  <c r="AQ60" i="3" s="1"/>
  <c r="AK39" i="3"/>
  <c r="AQ39" i="3" s="1"/>
  <c r="AK25" i="3"/>
  <c r="AK33" i="3"/>
  <c r="AK41" i="3"/>
  <c r="AK49" i="3"/>
  <c r="AQ49" i="3" s="1"/>
  <c r="AK57" i="3"/>
  <c r="AK36" i="3"/>
  <c r="AK21" i="3"/>
  <c r="AK47" i="3"/>
  <c r="AQ47" i="3" s="1"/>
  <c r="AK26" i="3"/>
  <c r="AK34" i="3"/>
  <c r="AK42" i="3"/>
  <c r="AQ42" i="3" s="1"/>
  <c r="AK50" i="3"/>
  <c r="AK58" i="3"/>
  <c r="AK44" i="3"/>
  <c r="AQ44" i="3" s="1"/>
  <c r="AK55" i="3"/>
  <c r="AQ55" i="3" s="1"/>
  <c r="AK27" i="3"/>
  <c r="AQ27" i="3" s="1"/>
  <c r="AK35" i="3"/>
  <c r="AK43" i="3"/>
  <c r="AQ43" i="3" s="1"/>
  <c r="AK51" i="3"/>
  <c r="AK59" i="3"/>
  <c r="AK52" i="3"/>
  <c r="AQ52" i="3" s="1"/>
  <c r="AK23" i="3"/>
  <c r="AK29" i="3"/>
  <c r="AQ29" i="3" s="1"/>
  <c r="AK37" i="3"/>
  <c r="AQ37" i="3" s="1"/>
  <c r="AK45" i="3"/>
  <c r="AQ45" i="3" s="1"/>
  <c r="AK53" i="3"/>
  <c r="AK22" i="3"/>
  <c r="AK30" i="3"/>
  <c r="AK38" i="3"/>
  <c r="AK46" i="3"/>
  <c r="AK54" i="3"/>
  <c r="AQ54" i="3" s="1"/>
  <c r="AK31" i="3"/>
  <c r="AQ31" i="3" s="1"/>
  <c r="AH27" i="3"/>
  <c r="AH35" i="3"/>
  <c r="AH56" i="3"/>
  <c r="AH30" i="3"/>
  <c r="AH51" i="3"/>
  <c r="AH38" i="3"/>
  <c r="AH25" i="3"/>
  <c r="AH45" i="3"/>
  <c r="AH36" i="3"/>
  <c r="AH46" i="3"/>
  <c r="AH23" i="3"/>
  <c r="AN23" i="3" s="1"/>
  <c r="AH37" i="3"/>
  <c r="AH31" i="3"/>
  <c r="AH26" i="3"/>
  <c r="AH39" i="3"/>
  <c r="AH52" i="3"/>
  <c r="AH44" i="3"/>
  <c r="AH53" i="3"/>
  <c r="AH55" i="3"/>
  <c r="AH29" i="3"/>
  <c r="AH41" i="3"/>
  <c r="AH40" i="3"/>
  <c r="AH33" i="3"/>
  <c r="AH59" i="3"/>
  <c r="AH42" i="3"/>
  <c r="AH28" i="3"/>
  <c r="AH50" i="3"/>
  <c r="AH34" i="3"/>
  <c r="AH47" i="3"/>
  <c r="AH58" i="3"/>
  <c r="AH48" i="3"/>
  <c r="AH32" i="3"/>
  <c r="AH57" i="3"/>
  <c r="AH49" i="3"/>
  <c r="AH54" i="3"/>
  <c r="AH60" i="3"/>
  <c r="AH43" i="3"/>
  <c r="AH22" i="3"/>
  <c r="AH24" i="3"/>
  <c r="AH21" i="3"/>
  <c r="AJ25" i="3"/>
  <c r="AJ33" i="3"/>
  <c r="AJ41" i="3"/>
  <c r="AP41" i="3" s="1"/>
  <c r="AJ49" i="3"/>
  <c r="AJ57" i="3"/>
  <c r="AJ45" i="3"/>
  <c r="AP45" i="3" s="1"/>
  <c r="AJ56" i="3"/>
  <c r="AP56" i="3" s="1"/>
  <c r="AJ26" i="3"/>
  <c r="AP26" i="3" s="1"/>
  <c r="AJ34" i="3"/>
  <c r="AJ42" i="3"/>
  <c r="AP42" i="3" s="1"/>
  <c r="AJ50" i="3"/>
  <c r="AJ58" i="3"/>
  <c r="AJ53" i="3"/>
  <c r="AP53" i="3" s="1"/>
  <c r="AJ48" i="3"/>
  <c r="AJ27" i="3"/>
  <c r="AP27" i="3" s="1"/>
  <c r="AJ35" i="3"/>
  <c r="AP35" i="3" s="1"/>
  <c r="AJ43" i="3"/>
  <c r="AJ51" i="3"/>
  <c r="AJ59" i="3"/>
  <c r="AJ29" i="3"/>
  <c r="AJ32" i="3"/>
  <c r="AJ28" i="3"/>
  <c r="AP28" i="3" s="1"/>
  <c r="AJ36" i="3"/>
  <c r="AP36" i="3" s="1"/>
  <c r="AJ44" i="3"/>
  <c r="AP44" i="3" s="1"/>
  <c r="AJ52" i="3"/>
  <c r="AJ60" i="3"/>
  <c r="AJ21" i="3"/>
  <c r="AJ37" i="3"/>
  <c r="AJ24" i="3"/>
  <c r="AJ22" i="3"/>
  <c r="AP22" i="3" s="1"/>
  <c r="AJ30" i="3"/>
  <c r="AP30" i="3" s="1"/>
  <c r="AJ38" i="3"/>
  <c r="AP38" i="3" s="1"/>
  <c r="AJ46" i="3"/>
  <c r="AJ54" i="3"/>
  <c r="AJ23" i="3"/>
  <c r="AJ31" i="3"/>
  <c r="AJ39" i="3"/>
  <c r="AP39" i="3" s="1"/>
  <c r="AJ47" i="3"/>
  <c r="AJ55" i="3"/>
  <c r="AP55" i="3" s="1"/>
  <c r="AJ40" i="3"/>
  <c r="AP40" i="3" s="1"/>
  <c r="AR57" i="3"/>
  <c r="AR59" i="3"/>
  <c r="AR56" i="3"/>
  <c r="AR60" i="3"/>
  <c r="AR45" i="3"/>
  <c r="AR51" i="3"/>
  <c r="AR30" i="3"/>
  <c r="AR43" i="3"/>
  <c r="AR42" i="3"/>
  <c r="AR40" i="3"/>
  <c r="AR47" i="3"/>
  <c r="AR52" i="3"/>
  <c r="AR31" i="3"/>
  <c r="AR46" i="3"/>
  <c r="AR49" i="3"/>
  <c r="AR54" i="3"/>
  <c r="AR33" i="3"/>
  <c r="AR25" i="3"/>
  <c r="AR50" i="3"/>
  <c r="AR41" i="3"/>
  <c r="AR53" i="3"/>
  <c r="AP58" i="3"/>
  <c r="AP57" i="3"/>
  <c r="AP59" i="3"/>
  <c r="AP60" i="3"/>
  <c r="AO58" i="3"/>
  <c r="AO57" i="3"/>
  <c r="AO59" i="3"/>
  <c r="AO56" i="3"/>
  <c r="AO60" i="3"/>
  <c r="AQ58" i="3"/>
  <c r="AQ59" i="3"/>
  <c r="AQ57" i="3"/>
  <c r="AQ46" i="3"/>
  <c r="AQ34" i="3"/>
  <c r="AQ35" i="3"/>
  <c r="AQ48" i="3"/>
  <c r="AQ23" i="3"/>
  <c r="AQ25" i="3"/>
  <c r="BR31" i="3"/>
  <c r="BM31" i="3"/>
  <c r="BN31" i="3"/>
  <c r="BR35" i="3"/>
  <c r="BR34" i="3"/>
  <c r="BR32" i="3"/>
  <c r="BN32" i="3"/>
  <c r="BN26" i="3"/>
  <c r="BM29" i="3"/>
  <c r="BM32" i="3"/>
  <c r="BM35" i="3"/>
  <c r="AR28" i="3"/>
  <c r="AS28" i="3"/>
  <c r="AR35" i="3"/>
  <c r="AS35" i="3"/>
  <c r="AR26" i="3"/>
  <c r="BR30" i="3"/>
  <c r="BR29" i="3"/>
  <c r="BN36" i="3"/>
  <c r="BN35" i="3"/>
  <c r="BN22" i="3"/>
  <c r="BN29" i="3"/>
  <c r="BM33" i="3"/>
  <c r="BM28" i="3"/>
  <c r="BM34" i="3"/>
  <c r="AR22" i="3"/>
  <c r="AS22" i="3"/>
  <c r="BN23" i="3"/>
  <c r="BM22" i="3"/>
  <c r="AR37" i="3"/>
  <c r="AS37" i="3"/>
  <c r="AS36" i="3"/>
  <c r="AR36" i="3"/>
  <c r="AS30" i="3"/>
  <c r="AS25" i="3"/>
  <c r="BR27" i="3"/>
  <c r="BR28" i="3"/>
  <c r="BR26" i="3"/>
  <c r="BR25" i="3"/>
  <c r="BN34" i="3"/>
  <c r="BN25" i="3"/>
  <c r="BM37" i="3"/>
  <c r="BM27" i="3"/>
  <c r="BM30" i="3"/>
  <c r="AS23" i="3"/>
  <c r="AR23" i="3"/>
  <c r="AS33" i="3"/>
  <c r="BR33" i="3"/>
  <c r="BN33" i="3"/>
  <c r="AR32" i="3"/>
  <c r="AS32" i="3"/>
  <c r="AR27" i="3"/>
  <c r="AS27" i="3"/>
  <c r="AR34" i="3"/>
  <c r="AR29" i="3"/>
  <c r="BR23" i="3"/>
  <c r="BR22" i="3"/>
  <c r="BR36" i="3"/>
  <c r="BR37" i="3"/>
  <c r="BN28" i="3"/>
  <c r="BN27" i="3"/>
  <c r="BN30" i="3"/>
  <c r="BN37" i="3"/>
  <c r="BM25" i="3"/>
  <c r="BM36" i="3"/>
  <c r="BM23" i="3"/>
  <c r="BM26" i="3"/>
  <c r="AO35" i="3"/>
  <c r="AP43" i="3"/>
  <c r="AP25" i="3"/>
  <c r="AP23" i="3"/>
  <c r="AP34" i="3"/>
  <c r="AO44" i="3"/>
  <c r="AO43" i="3"/>
  <c r="AO34" i="3"/>
  <c r="AO25" i="3"/>
  <c r="AQ38" i="3"/>
  <c r="AQ22" i="3"/>
  <c r="AQ36" i="3"/>
  <c r="AQ40" i="3"/>
  <c r="AQ30" i="3"/>
  <c r="AQ41" i="3"/>
  <c r="AQ51" i="3"/>
  <c r="AQ32" i="3"/>
  <c r="AQ26" i="3"/>
  <c r="AQ53" i="3"/>
  <c r="AQ33" i="3"/>
  <c r="AQ28" i="3"/>
  <c r="AQ50" i="3"/>
  <c r="AP47" i="3"/>
  <c r="AP31" i="3"/>
  <c r="AP29" i="3"/>
  <c r="AP48" i="3"/>
  <c r="AP54" i="3"/>
  <c r="AP50" i="3"/>
  <c r="AP37" i="3"/>
  <c r="AP46" i="3"/>
  <c r="AP49" i="3"/>
  <c r="AP33" i="3"/>
  <c r="AP52" i="3"/>
  <c r="AP32" i="3"/>
  <c r="AP51" i="3"/>
  <c r="AO40" i="3"/>
  <c r="AO42" i="3"/>
  <c r="AO22" i="3"/>
  <c r="AO45" i="3"/>
  <c r="AO36" i="3"/>
  <c r="AO31" i="3"/>
  <c r="AO54" i="3"/>
  <c r="AO38" i="3"/>
  <c r="AO41" i="3"/>
  <c r="AO32" i="3"/>
  <c r="AO51" i="3"/>
  <c r="AO27" i="3"/>
  <c r="AO50" i="3"/>
  <c r="AO30" i="3"/>
  <c r="AO53" i="3"/>
  <c r="AO37" i="3"/>
  <c r="AO52" i="3"/>
  <c r="AO28" i="3"/>
  <c r="AO47" i="3"/>
  <c r="AO46" i="3"/>
  <c r="AO26" i="3"/>
  <c r="AO49" i="3"/>
  <c r="AO33" i="3"/>
  <c r="L13" i="1"/>
  <c r="BR24" i="3"/>
  <c r="L21" i="1"/>
  <c r="L15" i="1"/>
  <c r="L19" i="1"/>
  <c r="L23" i="1"/>
  <c r="L17" i="1"/>
  <c r="L11" i="1"/>
  <c r="L14" i="1"/>
  <c r="L26" i="1"/>
  <c r="L25" i="1"/>
  <c r="L22" i="1"/>
  <c r="M10" i="1"/>
  <c r="L18" i="1"/>
  <c r="L24" i="1"/>
  <c r="L16" i="1"/>
  <c r="L20" i="1"/>
  <c r="L12" i="1"/>
  <c r="BC58" i="3" l="1" a="1"/>
  <c r="BC58" i="3" s="1"/>
  <c r="BO58" i="3" s="1"/>
  <c r="BC56" i="3" a="1"/>
  <c r="BC56" i="3" s="1"/>
  <c r="BO56" i="3" s="1"/>
  <c r="BC57" i="3" a="1"/>
  <c r="BC57" i="3" s="1"/>
  <c r="BO57" i="3" s="1"/>
  <c r="BC31" i="3" a="1"/>
  <c r="BC31" i="3" s="1"/>
  <c r="BO31" i="3" s="1"/>
  <c r="BC51" i="3" a="1"/>
  <c r="BC51" i="3" s="1"/>
  <c r="BO51" i="3" s="1"/>
  <c r="BC34" i="3" a="1"/>
  <c r="BC34" i="3" s="1"/>
  <c r="BO34" i="3" s="1"/>
  <c r="BC24" i="3" a="1"/>
  <c r="BC24" i="3" s="1"/>
  <c r="BO24" i="3" s="1"/>
  <c r="BC43" i="3" a="1"/>
  <c r="BC43" i="3" s="1"/>
  <c r="BO43" i="3" s="1"/>
  <c r="BC32" i="3" a="1"/>
  <c r="BC32" i="3" s="1"/>
  <c r="BO32" i="3" s="1"/>
  <c r="BC36" i="3" a="1"/>
  <c r="BC36" i="3" s="1"/>
  <c r="BO36" i="3" s="1"/>
  <c r="BC50" i="3" a="1"/>
  <c r="BC50" i="3" s="1"/>
  <c r="BO50" i="3" s="1"/>
  <c r="BC37" i="3" a="1"/>
  <c r="BC37" i="3" s="1"/>
  <c r="BO37" i="3" s="1"/>
  <c r="BC44" i="3" a="1"/>
  <c r="BC44" i="3" s="1"/>
  <c r="BO44" i="3" s="1"/>
  <c r="BC45" i="3" a="1"/>
  <c r="BC45" i="3" s="1"/>
  <c r="BO45" i="3" s="1"/>
  <c r="BC52" i="3" a="1"/>
  <c r="BC52" i="3" s="1"/>
  <c r="BO52" i="3" s="1"/>
  <c r="BC59" i="3" a="1"/>
  <c r="BC59" i="3" s="1"/>
  <c r="BO59" i="3" s="1"/>
  <c r="BC54" i="3" a="1"/>
  <c r="BC54" i="3" s="1"/>
  <c r="BO54" i="3" s="1"/>
  <c r="BC42" i="3" a="1"/>
  <c r="BC42" i="3" s="1"/>
  <c r="BO42" i="3" s="1"/>
  <c r="BC27" i="3" a="1"/>
  <c r="BC27" i="3" s="1"/>
  <c r="BO27" i="3" s="1"/>
  <c r="BC38" i="3" a="1"/>
  <c r="BC38" i="3" s="1"/>
  <c r="BO38" i="3" s="1"/>
  <c r="AZ28" i="3" a="1"/>
  <c r="AZ28" i="3" s="1"/>
  <c r="BL28" i="3" s="1"/>
  <c r="BC28" i="3" a="1"/>
  <c r="BC28" i="3" s="1"/>
  <c r="BO28" i="3" s="1"/>
  <c r="AZ30" i="3" a="1"/>
  <c r="AZ30" i="3" s="1"/>
  <c r="BL30" i="3" s="1"/>
  <c r="BC30" i="3" a="1"/>
  <c r="BC30" i="3" s="1"/>
  <c r="BO30" i="3" s="1"/>
  <c r="BC29" i="3" a="1"/>
  <c r="BC29" i="3" s="1"/>
  <c r="BO29" i="3" s="1"/>
  <c r="AZ26" i="3" a="1"/>
  <c r="AZ26" i="3" s="1"/>
  <c r="BL26" i="3" s="1"/>
  <c r="BC26" i="3" a="1"/>
  <c r="BC26" i="3" s="1"/>
  <c r="BO26" i="3" s="1"/>
  <c r="BC35" i="3" a="1"/>
  <c r="BC35" i="3" s="1"/>
  <c r="BO35" i="3" s="1"/>
  <c r="BC60" i="3" a="1"/>
  <c r="BC60" i="3" s="1"/>
  <c r="BO60" i="3" s="1"/>
  <c r="BC21" i="3" a="1"/>
  <c r="BC21" i="3" s="1"/>
  <c r="BO21" i="3" s="1"/>
  <c r="AZ49" i="3" a="1"/>
  <c r="AZ49" i="3" s="1"/>
  <c r="BL49" i="3" s="1"/>
  <c r="BC49" i="3" a="1"/>
  <c r="BC49" i="3" s="1"/>
  <c r="BO49" i="3" s="1"/>
  <c r="AZ46" i="3" a="1"/>
  <c r="AZ46" i="3" s="1"/>
  <c r="BL46" i="3" s="1"/>
  <c r="BC46" i="3" a="1"/>
  <c r="BC46" i="3" s="1"/>
  <c r="BO46" i="3" s="1"/>
  <c r="BC48" i="3" a="1"/>
  <c r="BC48" i="3" s="1"/>
  <c r="BO48" i="3" s="1"/>
  <c r="BC22" i="3" a="1"/>
  <c r="BC22" i="3" s="1"/>
  <c r="BO22" i="3" s="1"/>
  <c r="BC40" i="3" a="1"/>
  <c r="BC40" i="3" s="1"/>
  <c r="BO40" i="3" s="1"/>
  <c r="BC39" i="3" a="1"/>
  <c r="BC39" i="3" s="1"/>
  <c r="BO39" i="3" s="1"/>
  <c r="BC23" i="3" a="1"/>
  <c r="BC23" i="3" s="1"/>
  <c r="BO23" i="3" s="1"/>
  <c r="BC53" i="3" a="1"/>
  <c r="BC53" i="3" s="1"/>
  <c r="BO53" i="3" s="1"/>
  <c r="BC47" i="3" a="1"/>
  <c r="BC47" i="3" s="1"/>
  <c r="BO47" i="3" s="1"/>
  <c r="BC33" i="3" a="1"/>
  <c r="BC33" i="3" s="1"/>
  <c r="BO33" i="3" s="1"/>
  <c r="BC25" i="3" a="1"/>
  <c r="BC25" i="3" s="1"/>
  <c r="BO25" i="3" s="1"/>
  <c r="AN55" i="3"/>
  <c r="BC55" i="3" a="1"/>
  <c r="BC55" i="3" s="1"/>
  <c r="BO55" i="3" s="1"/>
  <c r="BC41" i="3" a="1"/>
  <c r="BC41" i="3" s="1"/>
  <c r="BO41" i="3" s="1"/>
  <c r="AN57" i="3"/>
  <c r="AV57" i="3" a="1"/>
  <c r="AV57" i="3" s="1"/>
  <c r="BH57" i="3" s="1"/>
  <c r="AW57" i="3" a="1"/>
  <c r="AW57" i="3" s="1"/>
  <c r="BI57" i="3" s="1"/>
  <c r="AX57" i="3" a="1"/>
  <c r="AX57" i="3" s="1"/>
  <c r="BJ57" i="3" s="1"/>
  <c r="AY57" i="3" a="1"/>
  <c r="AY57" i="3" s="1"/>
  <c r="BK57" i="3" s="1"/>
  <c r="AU57" i="3" a="1"/>
  <c r="AU57" i="3" s="1"/>
  <c r="BG57" i="3" s="1"/>
  <c r="AZ57" i="3" a="1"/>
  <c r="AZ57" i="3" s="1"/>
  <c r="BL57" i="3" s="1"/>
  <c r="BD57" i="3" a="1"/>
  <c r="BD57" i="3" s="1"/>
  <c r="BP57" i="3" s="1"/>
  <c r="AN58" i="3"/>
  <c r="AX58" i="3" a="1"/>
  <c r="AX58" i="3" s="1"/>
  <c r="BJ58" i="3" s="1"/>
  <c r="AU58" i="3" a="1"/>
  <c r="AU58" i="3" s="1"/>
  <c r="BG58" i="3" s="1"/>
  <c r="AY58" i="3" a="1"/>
  <c r="AY58" i="3" s="1"/>
  <c r="BK58" i="3" s="1"/>
  <c r="AZ58" i="3" a="1"/>
  <c r="AZ58" i="3" s="1"/>
  <c r="BL58" i="3" s="1"/>
  <c r="AV58" i="3" a="1"/>
  <c r="AV58" i="3" s="1"/>
  <c r="BH58" i="3" s="1"/>
  <c r="BD58" i="3" a="1"/>
  <c r="BD58" i="3" s="1"/>
  <c r="BP58" i="3" s="1"/>
  <c r="AW58" i="3" a="1"/>
  <c r="AW58" i="3" s="1"/>
  <c r="BI58" i="3" s="1"/>
  <c r="AN60" i="3"/>
  <c r="AV60" i="3" a="1"/>
  <c r="AV60" i="3" s="1"/>
  <c r="BH60" i="3" s="1"/>
  <c r="AY60" i="3" a="1"/>
  <c r="AY60" i="3" s="1"/>
  <c r="BK60" i="3" s="1"/>
  <c r="AU60" i="3" a="1"/>
  <c r="AU60" i="3" s="1"/>
  <c r="BG60" i="3" s="1"/>
  <c r="AZ60" i="3" a="1"/>
  <c r="AZ60" i="3" s="1"/>
  <c r="BL60" i="3" s="1"/>
  <c r="BD60" i="3" a="1"/>
  <c r="BD60" i="3" s="1"/>
  <c r="BP60" i="3" s="1"/>
  <c r="AW60" i="3" a="1"/>
  <c r="AW60" i="3" s="1"/>
  <c r="BI60" i="3" s="1"/>
  <c r="AX60" i="3" a="1"/>
  <c r="AX60" i="3" s="1"/>
  <c r="BJ60" i="3" s="1"/>
  <c r="AN56" i="3"/>
  <c r="AZ56" i="3" a="1"/>
  <c r="AZ56" i="3" s="1"/>
  <c r="BL56" i="3" s="1"/>
  <c r="BD56" i="3" a="1"/>
  <c r="BD56" i="3" s="1"/>
  <c r="BP56" i="3" s="1"/>
  <c r="AV56" i="3" a="1"/>
  <c r="AV56" i="3" s="1"/>
  <c r="BH56" i="3" s="1"/>
  <c r="AW56" i="3" a="1"/>
  <c r="AW56" i="3" s="1"/>
  <c r="BI56" i="3" s="1"/>
  <c r="AU56" i="3" a="1"/>
  <c r="AU56" i="3" s="1"/>
  <c r="BG56" i="3" s="1"/>
  <c r="AY56" i="3" a="1"/>
  <c r="AY56" i="3" s="1"/>
  <c r="BK56" i="3" s="1"/>
  <c r="AX56" i="3" a="1"/>
  <c r="AX56" i="3" s="1"/>
  <c r="BJ56" i="3" s="1"/>
  <c r="AN59" i="3"/>
  <c r="BD59" i="3" a="1"/>
  <c r="BD59" i="3" s="1"/>
  <c r="BP59" i="3" s="1"/>
  <c r="AW59" i="3" a="1"/>
  <c r="AW59" i="3" s="1"/>
  <c r="BI59" i="3" s="1"/>
  <c r="AX59" i="3" a="1"/>
  <c r="AX59" i="3" s="1"/>
  <c r="BJ59" i="3" s="1"/>
  <c r="AZ59" i="3" a="1"/>
  <c r="AZ59" i="3" s="1"/>
  <c r="BL59" i="3" s="1"/>
  <c r="AU59" i="3" a="1"/>
  <c r="AU59" i="3" s="1"/>
  <c r="BG59" i="3" s="1"/>
  <c r="AV59" i="3" a="1"/>
  <c r="AV59" i="3" s="1"/>
  <c r="BH59" i="3" s="1"/>
  <c r="AY59" i="3" a="1"/>
  <c r="AY59" i="3" s="1"/>
  <c r="BK59" i="3" s="1"/>
  <c r="AW24" i="3" a="1"/>
  <c r="AW24" i="3" s="1"/>
  <c r="BI24" i="3" s="1"/>
  <c r="AY24" i="3" a="1"/>
  <c r="AY24" i="3" s="1"/>
  <c r="BK24" i="3" s="1"/>
  <c r="AX24" i="3" a="1"/>
  <c r="AX24" i="3" s="1"/>
  <c r="BJ24" i="3" s="1"/>
  <c r="AV24" i="3" a="1"/>
  <c r="AV24" i="3" s="1"/>
  <c r="BH24" i="3" s="1"/>
  <c r="AU24" i="3" a="1"/>
  <c r="AU24" i="3" s="1"/>
  <c r="BG24" i="3" s="1"/>
  <c r="AZ24" i="3" a="1"/>
  <c r="AZ24" i="3" s="1"/>
  <c r="BL24" i="3" s="1"/>
  <c r="BD24" i="3" a="1"/>
  <c r="BD24" i="3" s="1"/>
  <c r="BP24" i="3" s="1"/>
  <c r="AZ22" i="3" a="1"/>
  <c r="AZ22" i="3" s="1"/>
  <c r="BL22" i="3" s="1"/>
  <c r="AZ33" i="3" a="1"/>
  <c r="AZ33" i="3" s="1"/>
  <c r="BL33" i="3" s="1"/>
  <c r="AZ54" i="3" a="1"/>
  <c r="AZ54" i="3" s="1"/>
  <c r="BL54" i="3" s="1"/>
  <c r="AZ41" i="3" a="1"/>
  <c r="AZ41" i="3" s="1"/>
  <c r="BL41" i="3" s="1"/>
  <c r="AZ40" i="3" a="1"/>
  <c r="AZ40" i="3" s="1"/>
  <c r="BL40" i="3" s="1"/>
  <c r="AZ53" i="3" a="1"/>
  <c r="AZ53" i="3" s="1"/>
  <c r="BL53" i="3" s="1"/>
  <c r="AZ47" i="3" a="1"/>
  <c r="AZ47" i="3" s="1"/>
  <c r="BL47" i="3" s="1"/>
  <c r="AZ25" i="3" a="1"/>
  <c r="AZ25" i="3" s="1"/>
  <c r="BL25" i="3" s="1"/>
  <c r="AZ52" i="3" a="1"/>
  <c r="AZ52" i="3" s="1"/>
  <c r="BL52" i="3" s="1"/>
  <c r="AZ43" i="3" a="1"/>
  <c r="AZ43" i="3" s="1"/>
  <c r="BL43" i="3" s="1"/>
  <c r="AZ37" i="3" a="1"/>
  <c r="AZ37" i="3" s="1"/>
  <c r="BL37" i="3" s="1"/>
  <c r="AZ44" i="3" a="1"/>
  <c r="AZ44" i="3" s="1"/>
  <c r="BL44" i="3" s="1"/>
  <c r="AZ27" i="3" a="1"/>
  <c r="AZ27" i="3" s="1"/>
  <c r="BL27" i="3" s="1"/>
  <c r="AZ42" i="3" a="1"/>
  <c r="AZ42" i="3" s="1"/>
  <c r="BL42" i="3" s="1"/>
  <c r="AZ32" i="3" a="1"/>
  <c r="AZ32" i="3" s="1"/>
  <c r="BL32" i="3" s="1"/>
  <c r="AZ34" i="3" a="1"/>
  <c r="AZ34" i="3" s="1"/>
  <c r="BL34" i="3" s="1"/>
  <c r="AZ45" i="3" a="1"/>
  <c r="AZ45" i="3" s="1"/>
  <c r="BL45" i="3" s="1"/>
  <c r="AZ50" i="3" a="1"/>
  <c r="AZ50" i="3" s="1"/>
  <c r="BL50" i="3" s="1"/>
  <c r="AZ55" i="3" a="1"/>
  <c r="AZ55" i="3" s="1"/>
  <c r="BL55" i="3" s="1"/>
  <c r="AZ36" i="3" a="1"/>
  <c r="AZ36" i="3" s="1"/>
  <c r="BL36" i="3" s="1"/>
  <c r="AW23" i="3" a="1"/>
  <c r="AW23" i="3" s="1"/>
  <c r="BI23" i="3" s="1"/>
  <c r="AZ23" i="3" a="1"/>
  <c r="AZ23" i="3" s="1"/>
  <c r="BL23" i="3" s="1"/>
  <c r="AZ21" i="3" a="1"/>
  <c r="AZ21" i="3" s="1"/>
  <c r="BL21" i="3" s="1"/>
  <c r="AZ48" i="3" a="1"/>
  <c r="AZ48" i="3" s="1"/>
  <c r="BL48" i="3" s="1"/>
  <c r="AZ29" i="3" a="1"/>
  <c r="AZ29" i="3" s="1"/>
  <c r="BL29" i="3" s="1"/>
  <c r="AZ39" i="3" a="1"/>
  <c r="AZ39" i="3" s="1"/>
  <c r="BL39" i="3" s="1"/>
  <c r="AN35" i="3"/>
  <c r="AW35" i="3" a="1"/>
  <c r="AW35" i="3" s="1"/>
  <c r="BI35" i="3" s="1"/>
  <c r="AZ35" i="3" a="1"/>
  <c r="AZ35" i="3" s="1"/>
  <c r="BL35" i="3" s="1"/>
  <c r="AN51" i="3"/>
  <c r="AZ51" i="3" a="1"/>
  <c r="AZ51" i="3" s="1"/>
  <c r="BL51" i="3" s="1"/>
  <c r="AN38" i="3"/>
  <c r="AZ38" i="3" a="1"/>
  <c r="AZ38" i="3" s="1"/>
  <c r="BL38" i="3" s="1"/>
  <c r="AN31" i="3"/>
  <c r="AZ31" i="3" a="1"/>
  <c r="AZ31" i="3" s="1"/>
  <c r="BL31" i="3" s="1"/>
  <c r="H64" i="1"/>
  <c r="M24" i="4" s="1"/>
  <c r="BM24" i="3"/>
  <c r="BN24" i="3"/>
  <c r="BQ24" i="3"/>
  <c r="AO24" i="3"/>
  <c r="AQ24" i="3"/>
  <c r="AN24" i="3"/>
  <c r="AP24" i="3"/>
  <c r="AR24" i="3"/>
  <c r="AS24" i="3"/>
  <c r="AV35" i="3" a="1"/>
  <c r="AV35" i="3" s="1"/>
  <c r="BH35" i="3" s="1"/>
  <c r="AY35" i="3" a="1"/>
  <c r="AY35" i="3" s="1"/>
  <c r="BK35" i="3" s="1"/>
  <c r="BD35" i="3" a="1"/>
  <c r="BD35" i="3" s="1"/>
  <c r="BP35" i="3" s="1"/>
  <c r="BE38" i="3" a="1"/>
  <c r="BE38" i="3" s="1"/>
  <c r="BQ38" i="3" s="1"/>
  <c r="BD38" i="3" a="1"/>
  <c r="BD38" i="3" s="1"/>
  <c r="BP38" i="3" s="1"/>
  <c r="BE53" i="3" a="1"/>
  <c r="BE53" i="3" s="1"/>
  <c r="BQ53" i="3" s="1"/>
  <c r="BD53" i="3" a="1"/>
  <c r="BD53" i="3" s="1"/>
  <c r="BP53" i="3" s="1"/>
  <c r="BD30" i="3" a="1"/>
  <c r="BD30" i="3" s="1"/>
  <c r="BP30" i="3" s="1"/>
  <c r="BE30" i="3" a="1"/>
  <c r="BE30" i="3" s="1"/>
  <c r="BQ30" i="3" s="1"/>
  <c r="BE45" i="3" a="1"/>
  <c r="BE45" i="3" s="1"/>
  <c r="BQ45" i="3" s="1"/>
  <c r="BD45" i="3" a="1"/>
  <c r="BD45" i="3" s="1"/>
  <c r="BP45" i="3" s="1"/>
  <c r="BE49" i="3" a="1"/>
  <c r="BE49" i="3" s="1"/>
  <c r="BQ49" i="3" s="1"/>
  <c r="BD49" i="3" a="1"/>
  <c r="BD49" i="3" s="1"/>
  <c r="BP49" i="3" s="1"/>
  <c r="BE31" i="3" a="1"/>
  <c r="BE31" i="3" s="1"/>
  <c r="BQ31" i="3" s="1"/>
  <c r="BD31" i="3" a="1"/>
  <c r="BD31" i="3" s="1"/>
  <c r="BP31" i="3" s="1"/>
  <c r="BE36" i="3" a="1"/>
  <c r="BE36" i="3" s="1"/>
  <c r="BQ36" i="3" s="1"/>
  <c r="BD36" i="3" a="1"/>
  <c r="BD36" i="3" s="1"/>
  <c r="BP36" i="3" s="1"/>
  <c r="BE42" i="3" a="1"/>
  <c r="BE42" i="3" s="1"/>
  <c r="BQ42" i="3" s="1"/>
  <c r="BD42" i="3" a="1"/>
  <c r="BD42" i="3" s="1"/>
  <c r="BP42" i="3" s="1"/>
  <c r="BE37" i="3" a="1"/>
  <c r="BE37" i="3" s="1"/>
  <c r="BQ37" i="3" s="1"/>
  <c r="BD37" i="3" a="1"/>
  <c r="BD37" i="3" s="1"/>
  <c r="BP37" i="3" s="1"/>
  <c r="BD40" i="3" a="1"/>
  <c r="BD40" i="3" s="1"/>
  <c r="BP40" i="3" s="1"/>
  <c r="BE40" i="3" a="1"/>
  <c r="BE40" i="3" s="1"/>
  <c r="BQ40" i="3" s="1"/>
  <c r="BE32" i="3" a="1"/>
  <c r="BE32" i="3" s="1"/>
  <c r="BQ32" i="3" s="1"/>
  <c r="BD32" i="3" a="1"/>
  <c r="BD32" i="3" s="1"/>
  <c r="BP32" i="3" s="1"/>
  <c r="BE34" i="3" a="1"/>
  <c r="BE34" i="3" s="1"/>
  <c r="BQ34" i="3" s="1"/>
  <c r="BD34" i="3" a="1"/>
  <c r="BD34" i="3" s="1"/>
  <c r="BP34" i="3" s="1"/>
  <c r="BE43" i="3" a="1"/>
  <c r="BE43" i="3" s="1"/>
  <c r="BQ43" i="3" s="1"/>
  <c r="BD43" i="3" a="1"/>
  <c r="BD43" i="3" s="1"/>
  <c r="BP43" i="3" s="1"/>
  <c r="AX35" i="3" a="1"/>
  <c r="AX35" i="3" s="1"/>
  <c r="BJ35" i="3" s="1"/>
  <c r="AO23" i="3"/>
  <c r="BD23" i="3" a="1"/>
  <c r="BD23" i="3" s="1"/>
  <c r="BP23" i="3" s="1"/>
  <c r="AU23" i="3" a="1"/>
  <c r="AU23" i="3" s="1"/>
  <c r="BG23" i="3" s="1"/>
  <c r="AX23" i="3" a="1"/>
  <c r="AX23" i="3" s="1"/>
  <c r="BJ23" i="3" s="1"/>
  <c r="BE23" i="3" a="1"/>
  <c r="BE23" i="3" s="1"/>
  <c r="BQ23" i="3" s="1"/>
  <c r="AY23" i="3" a="1"/>
  <c r="AY23" i="3" s="1"/>
  <c r="BK23" i="3" s="1"/>
  <c r="AV23" i="3" a="1"/>
  <c r="AV23" i="3" s="1"/>
  <c r="BH23" i="3" s="1"/>
  <c r="AN48" i="3"/>
  <c r="BE48" i="3" a="1"/>
  <c r="BE48" i="3" s="1"/>
  <c r="BQ48" i="3" s="1"/>
  <c r="BD48" i="3" a="1"/>
  <c r="BD48" i="3" s="1"/>
  <c r="BP48" i="3" s="1"/>
  <c r="AN29" i="3"/>
  <c r="BD29" i="3" a="1"/>
  <c r="BD29" i="3" s="1"/>
  <c r="BP29" i="3" s="1"/>
  <c r="BE29" i="3" a="1"/>
  <c r="BE29" i="3" s="1"/>
  <c r="BQ29" i="3" s="1"/>
  <c r="BE52" i="3" a="1"/>
  <c r="BE52" i="3" s="1"/>
  <c r="BQ52" i="3" s="1"/>
  <c r="BD52" i="3" a="1"/>
  <c r="BD52" i="3" s="1"/>
  <c r="BP52" i="3" s="1"/>
  <c r="BE47" i="3" a="1"/>
  <c r="BE47" i="3" s="1"/>
  <c r="BQ47" i="3" s="1"/>
  <c r="BD47" i="3" a="1"/>
  <c r="BD47" i="3" s="1"/>
  <c r="BP47" i="3" s="1"/>
  <c r="BE54" i="3" a="1"/>
  <c r="BE54" i="3" s="1"/>
  <c r="BQ54" i="3" s="1"/>
  <c r="BD54" i="3" a="1"/>
  <c r="BD54" i="3" s="1"/>
  <c r="BP54" i="3" s="1"/>
  <c r="BD55" i="3" a="1"/>
  <c r="BD55" i="3" s="1"/>
  <c r="BP55" i="3" s="1"/>
  <c r="BE55" i="3" a="1"/>
  <c r="BE55" i="3" s="1"/>
  <c r="BQ55" i="3" s="1"/>
  <c r="AN39" i="3"/>
  <c r="BD39" i="3" a="1"/>
  <c r="BD39" i="3" s="1"/>
  <c r="BP39" i="3" s="1"/>
  <c r="BE39" i="3" a="1"/>
  <c r="BE39" i="3" s="1"/>
  <c r="BQ39" i="3" s="1"/>
  <c r="BD21" i="3" a="1"/>
  <c r="BD21" i="3" s="1"/>
  <c r="BP21" i="3" s="1"/>
  <c r="BE21" i="3" a="1"/>
  <c r="BE21" i="3" s="1"/>
  <c r="BQ21" i="3" s="1"/>
  <c r="BD26" i="3" a="1"/>
  <c r="BD26" i="3" s="1"/>
  <c r="BP26" i="3" s="1"/>
  <c r="BE26" i="3" a="1"/>
  <c r="BE26" i="3" s="1"/>
  <c r="BQ26" i="3" s="1"/>
  <c r="BE50" i="3" a="1"/>
  <c r="BE50" i="3" s="1"/>
  <c r="BQ50" i="3" s="1"/>
  <c r="BD50" i="3" a="1"/>
  <c r="BD50" i="3" s="1"/>
  <c r="BP50" i="3" s="1"/>
  <c r="BE27" i="3" a="1"/>
  <c r="BE27" i="3" s="1"/>
  <c r="BQ27" i="3" s="1"/>
  <c r="BD27" i="3" a="1"/>
  <c r="BD27" i="3" s="1"/>
  <c r="BP27" i="3" s="1"/>
  <c r="BE22" i="3" a="1"/>
  <c r="BE22" i="3" s="1"/>
  <c r="BQ22" i="3" s="1"/>
  <c r="BD22" i="3" a="1"/>
  <c r="BD22" i="3" s="1"/>
  <c r="BP22" i="3" s="1"/>
  <c r="BD28" i="3" a="1"/>
  <c r="BD28" i="3" s="1"/>
  <c r="BP28" i="3" s="1"/>
  <c r="BE28" i="3" a="1"/>
  <c r="BE28" i="3" s="1"/>
  <c r="BQ28" i="3" s="1"/>
  <c r="BD46" i="3" a="1"/>
  <c r="BD46" i="3" s="1"/>
  <c r="BP46" i="3" s="1"/>
  <c r="BE46" i="3" a="1"/>
  <c r="BE46" i="3" s="1"/>
  <c r="BQ46" i="3" s="1"/>
  <c r="BD41" i="3" a="1"/>
  <c r="BD41" i="3" s="1"/>
  <c r="BP41" i="3" s="1"/>
  <c r="BE41" i="3" a="1"/>
  <c r="BE41" i="3" s="1"/>
  <c r="BQ41" i="3" s="1"/>
  <c r="BE51" i="3" a="1"/>
  <c r="BE51" i="3" s="1"/>
  <c r="BQ51" i="3" s="1"/>
  <c r="BD51" i="3" a="1"/>
  <c r="BD51" i="3" s="1"/>
  <c r="BP51" i="3" s="1"/>
  <c r="BE33" i="3" a="1"/>
  <c r="BE33" i="3" s="1"/>
  <c r="BQ33" i="3" s="1"/>
  <c r="BD33" i="3" a="1"/>
  <c r="BD33" i="3" s="1"/>
  <c r="BP33" i="3" s="1"/>
  <c r="BD44" i="3" a="1"/>
  <c r="BD44" i="3" s="1"/>
  <c r="BP44" i="3" s="1"/>
  <c r="BE44" i="3" a="1"/>
  <c r="BE44" i="3" s="1"/>
  <c r="BQ44" i="3" s="1"/>
  <c r="BD25" i="3" a="1"/>
  <c r="BD25" i="3" s="1"/>
  <c r="BP25" i="3" s="1"/>
  <c r="BE25" i="3" a="1"/>
  <c r="BE25" i="3" s="1"/>
  <c r="BQ25" i="3" s="1"/>
  <c r="BE35" i="3" a="1"/>
  <c r="BE35" i="3" s="1"/>
  <c r="BQ35" i="3" s="1"/>
  <c r="AU35" i="3" a="1"/>
  <c r="AU35" i="3" s="1"/>
  <c r="BG35" i="3" s="1"/>
  <c r="AV44" i="3" a="1"/>
  <c r="AV44" i="3" s="1"/>
  <c r="BH44" i="3" s="1"/>
  <c r="AW44" i="3" a="1"/>
  <c r="AW44" i="3" s="1"/>
  <c r="BI44" i="3" s="1"/>
  <c r="AU44" i="3" a="1"/>
  <c r="AU44" i="3" s="1"/>
  <c r="BG44" i="3" s="1"/>
  <c r="AY44" i="3" a="1"/>
  <c r="AY44" i="3" s="1"/>
  <c r="BK44" i="3" s="1"/>
  <c r="AX44" i="3" a="1"/>
  <c r="AX44" i="3" s="1"/>
  <c r="BJ44" i="3" s="1"/>
  <c r="AN44" i="3"/>
  <c r="AY25" i="3" a="1"/>
  <c r="AY25" i="3" s="1"/>
  <c r="BK25" i="3" s="1"/>
  <c r="AV25" i="3" a="1"/>
  <c r="AV25" i="3" s="1"/>
  <c r="BH25" i="3" s="1"/>
  <c r="AW25" i="3" a="1"/>
  <c r="AW25" i="3" s="1"/>
  <c r="BI25" i="3" s="1"/>
  <c r="AU25" i="3" a="1"/>
  <c r="AU25" i="3" s="1"/>
  <c r="BG25" i="3" s="1"/>
  <c r="AX25" i="3" a="1"/>
  <c r="AX25" i="3" s="1"/>
  <c r="BJ25" i="3" s="1"/>
  <c r="AN25" i="3"/>
  <c r="AX34" i="3" a="1"/>
  <c r="AX34" i="3" s="1"/>
  <c r="BJ34" i="3" s="1"/>
  <c r="AN34" i="3"/>
  <c r="AV34" i="3" a="1"/>
  <c r="AV34" i="3" s="1"/>
  <c r="BH34" i="3" s="1"/>
  <c r="AU34" i="3" a="1"/>
  <c r="AU34" i="3" s="1"/>
  <c r="BG34" i="3" s="1"/>
  <c r="AY34" i="3" a="1"/>
  <c r="AY34" i="3" s="1"/>
  <c r="BK34" i="3" s="1"/>
  <c r="AW34" i="3" a="1"/>
  <c r="AW34" i="3" s="1"/>
  <c r="BI34" i="3" s="1"/>
  <c r="AN43" i="3"/>
  <c r="AX43" i="3" a="1"/>
  <c r="AX43" i="3" s="1"/>
  <c r="BJ43" i="3" s="1"/>
  <c r="AY43" i="3" a="1"/>
  <c r="AY43" i="3" s="1"/>
  <c r="BK43" i="3" s="1"/>
  <c r="AU43" i="3" a="1"/>
  <c r="AU43" i="3" s="1"/>
  <c r="BG43" i="3" s="1"/>
  <c r="AW43" i="3" a="1"/>
  <c r="AW43" i="3" s="1"/>
  <c r="BI43" i="3" s="1"/>
  <c r="AV43" i="3" a="1"/>
  <c r="AV43" i="3" s="1"/>
  <c r="BH43" i="3" s="1"/>
  <c r="AO39" i="3"/>
  <c r="AU39" i="3" a="1"/>
  <c r="AU39" i="3" s="1"/>
  <c r="BG39" i="3" s="1"/>
  <c r="AX39" i="3" a="1"/>
  <c r="AX39" i="3" s="1"/>
  <c r="BJ39" i="3" s="1"/>
  <c r="AY39" i="3" a="1"/>
  <c r="AY39" i="3" s="1"/>
  <c r="BK39" i="3" s="1"/>
  <c r="AV39" i="3" a="1"/>
  <c r="AV39" i="3" s="1"/>
  <c r="BH39" i="3" s="1"/>
  <c r="AW39" i="3" a="1"/>
  <c r="AW39" i="3" s="1"/>
  <c r="BI39" i="3" s="1"/>
  <c r="AO29" i="3"/>
  <c r="AY29" i="3" a="1"/>
  <c r="AY29" i="3" s="1"/>
  <c r="BK29" i="3" s="1"/>
  <c r="AW29" i="3" a="1"/>
  <c r="AW29" i="3" s="1"/>
  <c r="BI29" i="3" s="1"/>
  <c r="AX29" i="3" a="1"/>
  <c r="AX29" i="3" s="1"/>
  <c r="BJ29" i="3" s="1"/>
  <c r="AV29" i="3" a="1"/>
  <c r="AV29" i="3" s="1"/>
  <c r="BH29" i="3" s="1"/>
  <c r="AU29" i="3" a="1"/>
  <c r="AU29" i="3" s="1"/>
  <c r="BG29" i="3" s="1"/>
  <c r="AO48" i="3"/>
  <c r="AX48" i="3" a="1"/>
  <c r="AX48" i="3" s="1"/>
  <c r="BJ48" i="3" s="1"/>
  <c r="AY48" i="3" a="1"/>
  <c r="AY48" i="3" s="1"/>
  <c r="BK48" i="3" s="1"/>
  <c r="AU48" i="3" a="1"/>
  <c r="AU48" i="3" s="1"/>
  <c r="BG48" i="3" s="1"/>
  <c r="AW48" i="3" a="1"/>
  <c r="AW48" i="3" s="1"/>
  <c r="BI48" i="3" s="1"/>
  <c r="AV48" i="3" a="1"/>
  <c r="AV48" i="3" s="1"/>
  <c r="BH48" i="3" s="1"/>
  <c r="AO55" i="3"/>
  <c r="AX55" i="3" a="1"/>
  <c r="AX55" i="3" s="1"/>
  <c r="BJ55" i="3" s="1"/>
  <c r="AW55" i="3" a="1"/>
  <c r="AW55" i="3" s="1"/>
  <c r="BI55" i="3" s="1"/>
  <c r="AV55" i="3" a="1"/>
  <c r="AV55" i="3" s="1"/>
  <c r="BH55" i="3" s="1"/>
  <c r="AU55" i="3" a="1"/>
  <c r="AU55" i="3" s="1"/>
  <c r="BG55" i="3" s="1"/>
  <c r="AY55" i="3" a="1"/>
  <c r="AY55" i="3" s="1"/>
  <c r="BK55" i="3" s="1"/>
  <c r="AU38" i="3" a="1"/>
  <c r="AU38" i="3" s="1"/>
  <c r="BG38" i="3" s="1"/>
  <c r="AY38" i="3" a="1"/>
  <c r="AY38" i="3" s="1"/>
  <c r="BK38" i="3" s="1"/>
  <c r="AV38" i="3" a="1"/>
  <c r="AV38" i="3" s="1"/>
  <c r="BH38" i="3" s="1"/>
  <c r="AW38" i="3" a="1"/>
  <c r="AW38" i="3" s="1"/>
  <c r="BI38" i="3" s="1"/>
  <c r="AX38" i="3" a="1"/>
  <c r="AX38" i="3" s="1"/>
  <c r="BJ38" i="3" s="1"/>
  <c r="AW52" i="3" a="1"/>
  <c r="AW52" i="3" s="1"/>
  <c r="BI52" i="3" s="1"/>
  <c r="AU52" i="3" a="1"/>
  <c r="AU52" i="3" s="1"/>
  <c r="BG52" i="3" s="1"/>
  <c r="AX52" i="3" a="1"/>
  <c r="AX52" i="3" s="1"/>
  <c r="BJ52" i="3" s="1"/>
  <c r="AY52" i="3" a="1"/>
  <c r="AY52" i="3" s="1"/>
  <c r="BK52" i="3" s="1"/>
  <c r="AV52" i="3" a="1"/>
  <c r="AV52" i="3" s="1"/>
  <c r="BH52" i="3" s="1"/>
  <c r="AN52" i="3"/>
  <c r="AX53" i="3" a="1"/>
  <c r="AX53" i="3" s="1"/>
  <c r="BJ53" i="3" s="1"/>
  <c r="AV53" i="3" a="1"/>
  <c r="AV53" i="3" s="1"/>
  <c r="BH53" i="3" s="1"/>
  <c r="AY53" i="3" a="1"/>
  <c r="AY53" i="3" s="1"/>
  <c r="BK53" i="3" s="1"/>
  <c r="AN53" i="3"/>
  <c r="AU53" i="3" a="1"/>
  <c r="AU53" i="3" s="1"/>
  <c r="BG53" i="3" s="1"/>
  <c r="AW53" i="3" a="1"/>
  <c r="AW53" i="3" s="1"/>
  <c r="BI53" i="3" s="1"/>
  <c r="AU32" i="3" a="1"/>
  <c r="AU32" i="3" s="1"/>
  <c r="BG32" i="3" s="1"/>
  <c r="AX32" i="3" a="1"/>
  <c r="AX32" i="3" s="1"/>
  <c r="BJ32" i="3" s="1"/>
  <c r="AY32" i="3" a="1"/>
  <c r="AY32" i="3" s="1"/>
  <c r="BK32" i="3" s="1"/>
  <c r="AN32" i="3"/>
  <c r="AW32" i="3" a="1"/>
  <c r="AW32" i="3" s="1"/>
  <c r="BI32" i="3" s="1"/>
  <c r="AV32" i="3" a="1"/>
  <c r="AV32" i="3" s="1"/>
  <c r="BH32" i="3" s="1"/>
  <c r="AU49" i="3" a="1"/>
  <c r="AU49" i="3" s="1"/>
  <c r="BG49" i="3" s="1"/>
  <c r="AN49" i="3"/>
  <c r="AY49" i="3" a="1"/>
  <c r="AY49" i="3" s="1"/>
  <c r="BK49" i="3" s="1"/>
  <c r="AV49" i="3" a="1"/>
  <c r="AV49" i="3" s="1"/>
  <c r="BH49" i="3" s="1"/>
  <c r="AW49" i="3" a="1"/>
  <c r="AW49" i="3" s="1"/>
  <c r="BI49" i="3" s="1"/>
  <c r="AX49" i="3" a="1"/>
  <c r="AX49" i="3" s="1"/>
  <c r="BJ49" i="3" s="1"/>
  <c r="AV26" i="3" a="1"/>
  <c r="AV26" i="3" s="1"/>
  <c r="BH26" i="3" s="1"/>
  <c r="AW26" i="3" a="1"/>
  <c r="AW26" i="3" s="1"/>
  <c r="BI26" i="3" s="1"/>
  <c r="AY26" i="3" a="1"/>
  <c r="AY26" i="3" s="1"/>
  <c r="BK26" i="3" s="1"/>
  <c r="AN26" i="3"/>
  <c r="AX26" i="3" a="1"/>
  <c r="AX26" i="3" s="1"/>
  <c r="BJ26" i="3" s="1"/>
  <c r="AU26" i="3" a="1"/>
  <c r="AU26" i="3" s="1"/>
  <c r="BG26" i="3" s="1"/>
  <c r="AY50" i="3" a="1"/>
  <c r="AY50" i="3" s="1"/>
  <c r="BK50" i="3" s="1"/>
  <c r="AW50" i="3" a="1"/>
  <c r="AW50" i="3" s="1"/>
  <c r="BI50" i="3" s="1"/>
  <c r="AX50" i="3" a="1"/>
  <c r="AX50" i="3" s="1"/>
  <c r="BJ50" i="3" s="1"/>
  <c r="AN50" i="3"/>
  <c r="AV50" i="3" a="1"/>
  <c r="AV50" i="3" s="1"/>
  <c r="BH50" i="3" s="1"/>
  <c r="AU50" i="3" a="1"/>
  <c r="AU50" i="3" s="1"/>
  <c r="BG50" i="3" s="1"/>
  <c r="AU27" i="3" a="1"/>
  <c r="AU27" i="3" s="1"/>
  <c r="BG27" i="3" s="1"/>
  <c r="AN27" i="3"/>
  <c r="AV27" i="3" a="1"/>
  <c r="AV27" i="3" s="1"/>
  <c r="BH27" i="3" s="1"/>
  <c r="AY27" i="3" a="1"/>
  <c r="AY27" i="3" s="1"/>
  <c r="BK27" i="3" s="1"/>
  <c r="AX27" i="3" a="1"/>
  <c r="AX27" i="3" s="1"/>
  <c r="BJ27" i="3" s="1"/>
  <c r="AW27" i="3" a="1"/>
  <c r="AW27" i="3" s="1"/>
  <c r="BI27" i="3" s="1"/>
  <c r="AX22" i="3" a="1"/>
  <c r="AX22" i="3" s="1"/>
  <c r="BJ22" i="3" s="1"/>
  <c r="AV22" i="3" a="1"/>
  <c r="AV22" i="3" s="1"/>
  <c r="BH22" i="3" s="1"/>
  <c r="AY22" i="3" a="1"/>
  <c r="AY22" i="3" s="1"/>
  <c r="BK22" i="3" s="1"/>
  <c r="AN22" i="3"/>
  <c r="AW22" i="3" a="1"/>
  <c r="AW22" i="3" s="1"/>
  <c r="BI22" i="3" s="1"/>
  <c r="AU22" i="3" a="1"/>
  <c r="AU22" i="3" s="1"/>
  <c r="BG22" i="3" s="1"/>
  <c r="AN28" i="3"/>
  <c r="AU28" i="3" a="1"/>
  <c r="AU28" i="3" s="1"/>
  <c r="BG28" i="3" s="1"/>
  <c r="AX28" i="3" a="1"/>
  <c r="AX28" i="3" s="1"/>
  <c r="BJ28" i="3" s="1"/>
  <c r="AY28" i="3" a="1"/>
  <c r="AY28" i="3" s="1"/>
  <c r="BK28" i="3" s="1"/>
  <c r="AV28" i="3" a="1"/>
  <c r="AV28" i="3" s="1"/>
  <c r="BH28" i="3" s="1"/>
  <c r="AW28" i="3" a="1"/>
  <c r="AW28" i="3" s="1"/>
  <c r="BI28" i="3" s="1"/>
  <c r="AW46" i="3" a="1"/>
  <c r="AW46" i="3" s="1"/>
  <c r="BI46" i="3" s="1"/>
  <c r="AV46" i="3" a="1"/>
  <c r="AV46" i="3" s="1"/>
  <c r="BH46" i="3" s="1"/>
  <c r="AU46" i="3" a="1"/>
  <c r="AU46" i="3" s="1"/>
  <c r="BG46" i="3" s="1"/>
  <c r="AX46" i="3" a="1"/>
  <c r="AX46" i="3" s="1"/>
  <c r="BJ46" i="3" s="1"/>
  <c r="AY46" i="3" a="1"/>
  <c r="AY46" i="3" s="1"/>
  <c r="BK46" i="3" s="1"/>
  <c r="AN46" i="3"/>
  <c r="AU41" i="3" a="1"/>
  <c r="AU41" i="3" s="1"/>
  <c r="BG41" i="3" s="1"/>
  <c r="AX41" i="3" a="1"/>
  <c r="AX41" i="3" s="1"/>
  <c r="BJ41" i="3" s="1"/>
  <c r="AY41" i="3" a="1"/>
  <c r="AY41" i="3" s="1"/>
  <c r="BK41" i="3" s="1"/>
  <c r="AN41" i="3"/>
  <c r="AW41" i="3" a="1"/>
  <c r="AW41" i="3" s="1"/>
  <c r="BI41" i="3" s="1"/>
  <c r="AV41" i="3" a="1"/>
  <c r="AV41" i="3" s="1"/>
  <c r="BH41" i="3" s="1"/>
  <c r="AV36" i="3" a="1"/>
  <c r="AV36" i="3" s="1"/>
  <c r="BH36" i="3" s="1"/>
  <c r="AU36" i="3" a="1"/>
  <c r="AU36" i="3" s="1"/>
  <c r="BG36" i="3" s="1"/>
  <c r="AW36" i="3" a="1"/>
  <c r="AW36" i="3" s="1"/>
  <c r="BI36" i="3" s="1"/>
  <c r="AY36" i="3" a="1"/>
  <c r="AY36" i="3" s="1"/>
  <c r="BK36" i="3" s="1"/>
  <c r="AX36" i="3" a="1"/>
  <c r="AX36" i="3" s="1"/>
  <c r="BJ36" i="3" s="1"/>
  <c r="AN36" i="3"/>
  <c r="AV47" i="3" a="1"/>
  <c r="AV47" i="3" s="1"/>
  <c r="BH47" i="3" s="1"/>
  <c r="AY47" i="3" a="1"/>
  <c r="AY47" i="3" s="1"/>
  <c r="BK47" i="3" s="1"/>
  <c r="AN47" i="3"/>
  <c r="AU47" i="3" a="1"/>
  <c r="AU47" i="3" s="1"/>
  <c r="BG47" i="3" s="1"/>
  <c r="AX47" i="3" a="1"/>
  <c r="AX47" i="3" s="1"/>
  <c r="BJ47" i="3" s="1"/>
  <c r="AW47" i="3" a="1"/>
  <c r="AW47" i="3" s="1"/>
  <c r="BI47" i="3" s="1"/>
  <c r="AU30" i="3" a="1"/>
  <c r="AU30" i="3" s="1"/>
  <c r="BG30" i="3" s="1"/>
  <c r="AV30" i="3" a="1"/>
  <c r="AV30" i="3" s="1"/>
  <c r="BH30" i="3" s="1"/>
  <c r="AY30" i="3" a="1"/>
  <c r="AY30" i="3" s="1"/>
  <c r="BK30" i="3" s="1"/>
  <c r="AX30" i="3" a="1"/>
  <c r="AX30" i="3" s="1"/>
  <c r="BJ30" i="3" s="1"/>
  <c r="AW30" i="3" a="1"/>
  <c r="AW30" i="3" s="1"/>
  <c r="BI30" i="3" s="1"/>
  <c r="AN30" i="3"/>
  <c r="AY54" i="3" a="1"/>
  <c r="AY54" i="3" s="1"/>
  <c r="BK54" i="3" s="1"/>
  <c r="AN54" i="3"/>
  <c r="AW54" i="3" a="1"/>
  <c r="AW54" i="3" s="1"/>
  <c r="BI54" i="3" s="1"/>
  <c r="AV54" i="3" a="1"/>
  <c r="AV54" i="3" s="1"/>
  <c r="BH54" i="3" s="1"/>
  <c r="AU54" i="3" a="1"/>
  <c r="AU54" i="3" s="1"/>
  <c r="BG54" i="3" s="1"/>
  <c r="AX54" i="3" a="1"/>
  <c r="AX54" i="3" s="1"/>
  <c r="BJ54" i="3" s="1"/>
  <c r="AX31" i="3" a="1"/>
  <c r="AX31" i="3" s="1"/>
  <c r="BJ31" i="3" s="1"/>
  <c r="AY31" i="3" a="1"/>
  <c r="AY31" i="3" s="1"/>
  <c r="BK31" i="3" s="1"/>
  <c r="AV31" i="3" a="1"/>
  <c r="AV31" i="3" s="1"/>
  <c r="BH31" i="3" s="1"/>
  <c r="AW31" i="3" a="1"/>
  <c r="AW31" i="3" s="1"/>
  <c r="BI31" i="3" s="1"/>
  <c r="AU31" i="3" a="1"/>
  <c r="AU31" i="3" s="1"/>
  <c r="BG31" i="3" s="1"/>
  <c r="AV45" i="3" a="1"/>
  <c r="AV45" i="3" s="1"/>
  <c r="BH45" i="3" s="1"/>
  <c r="AU45" i="3" a="1"/>
  <c r="AU45" i="3" s="1"/>
  <c r="BG45" i="3" s="1"/>
  <c r="AY45" i="3" a="1"/>
  <c r="AY45" i="3" s="1"/>
  <c r="BK45" i="3" s="1"/>
  <c r="AW45" i="3" a="1"/>
  <c r="AW45" i="3" s="1"/>
  <c r="BI45" i="3" s="1"/>
  <c r="AX45" i="3" a="1"/>
  <c r="AX45" i="3" s="1"/>
  <c r="BJ45" i="3" s="1"/>
  <c r="AN45" i="3"/>
  <c r="AV42" i="3" a="1"/>
  <c r="AV42" i="3" s="1"/>
  <c r="BH42" i="3" s="1"/>
  <c r="AN42" i="3"/>
  <c r="AY42" i="3" a="1"/>
  <c r="AY42" i="3" s="1"/>
  <c r="BK42" i="3" s="1"/>
  <c r="AW42" i="3" a="1"/>
  <c r="AW42" i="3" s="1"/>
  <c r="BI42" i="3" s="1"/>
  <c r="AX42" i="3" a="1"/>
  <c r="AX42" i="3" s="1"/>
  <c r="BJ42" i="3" s="1"/>
  <c r="AU42" i="3" a="1"/>
  <c r="AU42" i="3" s="1"/>
  <c r="BG42" i="3" s="1"/>
  <c r="AV37" i="3" a="1"/>
  <c r="AV37" i="3" s="1"/>
  <c r="BH37" i="3" s="1"/>
  <c r="AN37" i="3"/>
  <c r="AY37" i="3" a="1"/>
  <c r="AY37" i="3" s="1"/>
  <c r="BK37" i="3" s="1"/>
  <c r="AW37" i="3" a="1"/>
  <c r="AW37" i="3" s="1"/>
  <c r="BI37" i="3" s="1"/>
  <c r="AX37" i="3" a="1"/>
  <c r="AX37" i="3" s="1"/>
  <c r="BJ37" i="3" s="1"/>
  <c r="AU37" i="3" a="1"/>
  <c r="AU37" i="3" s="1"/>
  <c r="BG37" i="3" s="1"/>
  <c r="AY40" i="3" a="1"/>
  <c r="AY40" i="3" s="1"/>
  <c r="BK40" i="3" s="1"/>
  <c r="AX40" i="3" a="1"/>
  <c r="AX40" i="3" s="1"/>
  <c r="BJ40" i="3" s="1"/>
  <c r="AW40" i="3" a="1"/>
  <c r="AW40" i="3" s="1"/>
  <c r="BI40" i="3" s="1"/>
  <c r="AN40" i="3"/>
  <c r="AV40" i="3" a="1"/>
  <c r="AV40" i="3" s="1"/>
  <c r="BH40" i="3" s="1"/>
  <c r="AU40" i="3" a="1"/>
  <c r="AU40" i="3" s="1"/>
  <c r="BG40" i="3" s="1"/>
  <c r="AV51" i="3" a="1"/>
  <c r="AV51" i="3" s="1"/>
  <c r="BH51" i="3" s="1"/>
  <c r="AY51" i="3" a="1"/>
  <c r="AY51" i="3" s="1"/>
  <c r="BK51" i="3" s="1"/>
  <c r="AU51" i="3" a="1"/>
  <c r="AU51" i="3" s="1"/>
  <c r="BG51" i="3" s="1"/>
  <c r="AW51" i="3" a="1"/>
  <c r="AW51" i="3" s="1"/>
  <c r="BI51" i="3" s="1"/>
  <c r="AX51" i="3" a="1"/>
  <c r="AX51" i="3" s="1"/>
  <c r="BJ51" i="3" s="1"/>
  <c r="AU33" i="3" a="1"/>
  <c r="AU33" i="3" s="1"/>
  <c r="BG33" i="3" s="1"/>
  <c r="AN33" i="3"/>
  <c r="AV33" i="3" a="1"/>
  <c r="AV33" i="3" s="1"/>
  <c r="BH33" i="3" s="1"/>
  <c r="AX33" i="3" a="1"/>
  <c r="AX33" i="3" s="1"/>
  <c r="BJ33" i="3" s="1"/>
  <c r="AW33" i="3" a="1"/>
  <c r="AW33" i="3" s="1"/>
  <c r="BI33" i="3" s="1"/>
  <c r="AY33" i="3" a="1"/>
  <c r="AY33" i="3" s="1"/>
  <c r="BK33" i="3" s="1"/>
  <c r="H58" i="1"/>
  <c r="G24" i="4" s="1"/>
  <c r="H62" i="1"/>
  <c r="K24" i="4" s="1"/>
  <c r="H63" i="1"/>
  <c r="H61" i="1"/>
  <c r="J24" i="4" s="1"/>
  <c r="H54" i="1"/>
  <c r="C24" i="4" s="1"/>
  <c r="H56" i="1"/>
  <c r="E24" i="4" s="1"/>
  <c r="H59" i="1"/>
  <c r="H24" i="4" s="1"/>
  <c r="H55" i="1"/>
  <c r="D24" i="4" s="1"/>
  <c r="H60" i="1"/>
  <c r="I24" i="4" s="1"/>
  <c r="H53" i="1"/>
  <c r="H57" i="1"/>
  <c r="F24" i="4" s="1"/>
  <c r="AY21" i="3" a="1"/>
  <c r="AY21" i="3" s="1"/>
  <c r="BK21" i="3" s="1"/>
  <c r="AW21" i="3" a="1"/>
  <c r="AW21" i="3" s="1"/>
  <c r="BI21" i="3" s="1"/>
  <c r="AX21" i="3" a="1"/>
  <c r="AX21" i="3" s="1"/>
  <c r="BJ21" i="3" s="1"/>
  <c r="AU21" i="3" a="1"/>
  <c r="AU21" i="3" s="1"/>
  <c r="AV21" i="3" a="1"/>
  <c r="AV21" i="3" s="1"/>
  <c r="AO21" i="3"/>
  <c r="BR21" i="3"/>
  <c r="AS21" i="3"/>
  <c r="BN21" i="3"/>
  <c r="AP21" i="3"/>
  <c r="AQ21" i="3"/>
  <c r="AN21" i="3"/>
  <c r="AR21" i="3"/>
  <c r="BM21" i="3"/>
  <c r="AV62" i="3" l="1"/>
  <c r="AJ62" i="3"/>
  <c r="J60" i="4" s="1"/>
  <c r="AX62" i="3"/>
  <c r="AZ62" i="3"/>
  <c r="BF62" i="3"/>
  <c r="AI62" i="3"/>
  <c r="I60" i="4" s="1"/>
  <c r="AK62" i="3"/>
  <c r="K60" i="4" s="1"/>
  <c r="BE62" i="3"/>
  <c r="AH62" i="3"/>
  <c r="H60" i="4" s="1"/>
  <c r="AM62" i="3"/>
  <c r="M60" i="4" s="1"/>
  <c r="AL62" i="3"/>
  <c r="L60" i="4" s="1"/>
  <c r="AY62" i="3"/>
  <c r="AW62" i="3"/>
  <c r="BD62" i="3"/>
  <c r="AU62" i="3"/>
  <c r="BC62" i="3"/>
  <c r="BA62" i="3"/>
  <c r="BB62" i="3"/>
  <c r="L24" i="4"/>
  <c r="H65" i="1"/>
  <c r="K25" i="4" s="1"/>
  <c r="AN62" i="3"/>
  <c r="H59" i="4" s="1"/>
  <c r="AO62" i="3"/>
  <c r="I59" i="4" s="1"/>
  <c r="AQ62" i="3"/>
  <c r="K59" i="4" s="1"/>
  <c r="AP62" i="3"/>
  <c r="J59" i="4" s="1"/>
  <c r="BH21" i="3"/>
  <c r="BH62" i="3" s="1"/>
  <c r="BG21" i="3"/>
  <c r="BG62" i="3" s="1"/>
  <c r="BI62" i="3"/>
  <c r="BJ62" i="3"/>
  <c r="BQ62" i="3"/>
  <c r="BP62" i="3"/>
  <c r="BL62" i="3"/>
  <c r="AR62" i="3"/>
  <c r="L59" i="4" s="1"/>
  <c r="BM62" i="3"/>
  <c r="BK62" i="3"/>
  <c r="BR62" i="3"/>
  <c r="BO62" i="3"/>
  <c r="AS62" i="3"/>
  <c r="M59" i="4" s="1"/>
  <c r="BN62" i="3"/>
  <c r="G31" i="4"/>
  <c r="B24" i="4"/>
  <c r="G33" i="4" l="1"/>
  <c r="G32" i="4"/>
  <c r="Q3" i="4"/>
  <c r="D4" i="5"/>
  <c r="Q52" i="4"/>
  <c r="G30" i="4"/>
  <c r="H31" i="4" s="1"/>
  <c r="M25" i="4"/>
  <c r="I25" i="4"/>
  <c r="D10" i="5"/>
  <c r="J25" i="4"/>
  <c r="H25" i="4"/>
  <c r="B25" i="4"/>
  <c r="N24" i="4"/>
  <c r="E25" i="4"/>
  <c r="C25" i="4"/>
  <c r="F25" i="4"/>
  <c r="D25" i="4"/>
  <c r="L25" i="4"/>
  <c r="G25" i="4"/>
  <c r="D7" i="5"/>
  <c r="D11" i="5"/>
  <c r="D9" i="5"/>
  <c r="D12" i="5"/>
  <c r="D8" i="5"/>
  <c r="N25" i="4" l="1"/>
  <c r="H33" i="4"/>
  <c r="H32" i="4"/>
  <c r="H30" i="4"/>
  <c r="C22" i="3"/>
  <c r="C26" i="3"/>
  <c r="C30" i="3"/>
  <c r="C34" i="3"/>
  <c r="C38" i="3"/>
  <c r="C42" i="3"/>
  <c r="C46" i="3"/>
  <c r="C50" i="3"/>
  <c r="C54" i="3"/>
  <c r="C23" i="3"/>
  <c r="C27" i="3"/>
  <c r="C31" i="3"/>
  <c r="C35" i="3"/>
  <c r="C41" i="3"/>
  <c r="C47" i="3"/>
  <c r="C49" i="3"/>
  <c r="C21" i="3"/>
  <c r="C45" i="3"/>
  <c r="C53" i="3"/>
  <c r="C24" i="3"/>
  <c r="C28" i="3"/>
  <c r="C32" i="3"/>
  <c r="C36" i="3"/>
  <c r="C40" i="3"/>
  <c r="C44" i="3"/>
  <c r="C48" i="3"/>
  <c r="C52" i="3"/>
  <c r="C25" i="3"/>
  <c r="C29" i="3"/>
  <c r="C33" i="3"/>
  <c r="C39" i="3"/>
  <c r="C43" i="3"/>
  <c r="C55" i="3"/>
  <c r="C37" i="3"/>
  <c r="C51" i="3"/>
  <c r="B22" i="3"/>
  <c r="B54" i="3"/>
  <c r="B47" i="3"/>
  <c r="B46" i="3"/>
  <c r="B37" i="3"/>
  <c r="B44" i="3"/>
  <c r="B26" i="3"/>
  <c r="B42" i="3"/>
  <c r="B24" i="3"/>
  <c r="B40" i="3"/>
  <c r="B31" i="3"/>
  <c r="B49" i="3"/>
  <c r="B43" i="3"/>
  <c r="B45" i="3"/>
  <c r="B25" i="3"/>
  <c r="B53" i="3"/>
  <c r="B41" i="3"/>
  <c r="B27" i="3"/>
  <c r="B38" i="3"/>
  <c r="B29" i="3"/>
  <c r="B30" i="3"/>
  <c r="B21" i="3"/>
  <c r="B55" i="3"/>
  <c r="B35" i="3"/>
  <c r="B51" i="3"/>
  <c r="B33" i="3"/>
  <c r="B32" i="3"/>
  <c r="B48" i="3"/>
  <c r="B23" i="3"/>
  <c r="B39" i="3"/>
  <c r="B52" i="3"/>
  <c r="B34" i="3"/>
  <c r="B28" i="3"/>
  <c r="B50" i="3"/>
  <c r="B36" i="3"/>
</calcChain>
</file>

<file path=xl/sharedStrings.xml><?xml version="1.0" encoding="utf-8"?>
<sst xmlns="http://schemas.openxmlformats.org/spreadsheetml/2006/main" count="358" uniqueCount="210">
  <si>
    <t>Numerical Grade</t>
  </si>
  <si>
    <t>Minimum Number</t>
  </si>
  <si>
    <t>Letter Grade</t>
  </si>
  <si>
    <t>Below 50%</t>
  </si>
  <si>
    <t>Mapping of COs to POs</t>
  </si>
  <si>
    <t>F (Fail)</t>
  </si>
  <si>
    <t>50% to 54%</t>
  </si>
  <si>
    <t>D (Plain)</t>
  </si>
  <si>
    <t>55% to 59%</t>
  </si>
  <si>
    <t>C (Plain)</t>
  </si>
  <si>
    <t>60% to 64%</t>
  </si>
  <si>
    <t>C+ (Plus)</t>
  </si>
  <si>
    <t>Assessment Items</t>
  </si>
  <si>
    <t>65% to 69%</t>
  </si>
  <si>
    <t>B- (Minus)</t>
  </si>
  <si>
    <t>70% to 74%</t>
  </si>
  <si>
    <t>B (Plain)</t>
  </si>
  <si>
    <t>75% to 79%</t>
  </si>
  <si>
    <t>B+ (Plus)</t>
  </si>
  <si>
    <t>CO1</t>
  </si>
  <si>
    <t>80% to 84%</t>
  </si>
  <si>
    <t>A- (Minus)</t>
  </si>
  <si>
    <t>85% to 94%</t>
  </si>
  <si>
    <t>CO2</t>
  </si>
  <si>
    <t>A (Plain)</t>
  </si>
  <si>
    <t>95% and above</t>
  </si>
  <si>
    <t>CO3</t>
  </si>
  <si>
    <t>CO4</t>
  </si>
  <si>
    <t>CO5</t>
  </si>
  <si>
    <t>CO6</t>
  </si>
  <si>
    <t>A+ (Plus)</t>
  </si>
  <si>
    <t>PO1</t>
  </si>
  <si>
    <t>PO2</t>
  </si>
  <si>
    <t>PO3</t>
  </si>
  <si>
    <t>PO4</t>
  </si>
  <si>
    <t>PO5</t>
  </si>
  <si>
    <t>PO6</t>
  </si>
  <si>
    <t>PO7</t>
  </si>
  <si>
    <t>PO8</t>
  </si>
  <si>
    <t>PO9</t>
  </si>
  <si>
    <t>PO10</t>
  </si>
  <si>
    <t>PO11</t>
  </si>
  <si>
    <t>PO12</t>
  </si>
  <si>
    <t>Midterm Exam</t>
  </si>
  <si>
    <t>Final Exam</t>
  </si>
  <si>
    <t>Project</t>
  </si>
  <si>
    <t>Presentation</t>
  </si>
  <si>
    <t>Total</t>
  </si>
  <si>
    <t>CO Attainment Analysis</t>
  </si>
  <si>
    <t>Course Code</t>
  </si>
  <si>
    <t>PO Attainment Analysis</t>
  </si>
  <si>
    <t>Section</t>
  </si>
  <si>
    <t>Course Title</t>
  </si>
  <si>
    <t>Semester</t>
  </si>
  <si>
    <t>Credit</t>
  </si>
  <si>
    <t>Instructor</t>
  </si>
  <si>
    <t>Quiz 1</t>
  </si>
  <si>
    <t xml:space="preserve">Quiz 2 </t>
  </si>
  <si>
    <t xml:space="preserve">Assignment </t>
  </si>
  <si>
    <t xml:space="preserve">Mid </t>
  </si>
  <si>
    <t>Total Marks</t>
  </si>
  <si>
    <t xml:space="preserve">Final </t>
  </si>
  <si>
    <t>No.</t>
  </si>
  <si>
    <t>Percentage</t>
  </si>
  <si>
    <t>Student ID</t>
  </si>
  <si>
    <t>Name</t>
  </si>
  <si>
    <t>CO Attainment</t>
  </si>
  <si>
    <t>PO Attainment</t>
  </si>
  <si>
    <t>Exam Total (100)</t>
  </si>
  <si>
    <t>Percent Total (100%)</t>
  </si>
  <si>
    <t>Grade</t>
  </si>
  <si>
    <t>S/N</t>
  </si>
  <si>
    <t>If CO achieved (≥65%) then 1, else 0</t>
  </si>
  <si>
    <t>If PO achieved (≥65%) then 1, else 0</t>
  </si>
  <si>
    <t>Assessment</t>
  </si>
  <si>
    <t>Marks Distribution</t>
  </si>
  <si>
    <t>Freq</t>
  </si>
  <si>
    <t>Attendance</t>
  </si>
  <si>
    <t>A+</t>
  </si>
  <si>
    <t>MAX</t>
  </si>
  <si>
    <t>A</t>
  </si>
  <si>
    <t>AVG</t>
  </si>
  <si>
    <t>Quiz</t>
  </si>
  <si>
    <t>A-</t>
  </si>
  <si>
    <t>MIN</t>
  </si>
  <si>
    <t>B+</t>
  </si>
  <si>
    <t>B</t>
  </si>
  <si>
    <t>B-</t>
  </si>
  <si>
    <t>C+</t>
  </si>
  <si>
    <t>C</t>
  </si>
  <si>
    <t>D</t>
  </si>
  <si>
    <t>F</t>
  </si>
  <si>
    <t>No exam</t>
  </si>
  <si>
    <t>I</t>
  </si>
  <si>
    <t>Withdrawn</t>
  </si>
  <si>
    <t>W</t>
  </si>
  <si>
    <t>No of students</t>
  </si>
  <si>
    <t>Course Topic/Content Covered</t>
  </si>
  <si>
    <t>Topics Taught (based on course outline)</t>
  </si>
  <si>
    <t>Number of Sessions</t>
  </si>
  <si>
    <t>What percentage of topics/content planned were actually taught?</t>
  </si>
  <si>
    <t>a.</t>
  </si>
  <si>
    <t>&gt;90%</t>
  </si>
  <si>
    <t>√</t>
  </si>
  <si>
    <t>b.</t>
  </si>
  <si>
    <t>70%-90%</t>
  </si>
  <si>
    <t>c.</t>
  </si>
  <si>
    <t>&lt;70%</t>
  </si>
  <si>
    <t>If &lt;70%, please write the reason for not teaching all topics/content planned</t>
  </si>
  <si>
    <t>Teaching and Learning Methods</t>
  </si>
  <si>
    <t>Grade Distribution</t>
  </si>
  <si>
    <t>Teaching Methods</t>
  </si>
  <si>
    <t>Continuous Quality Improvement (CQI) Form</t>
  </si>
  <si>
    <t xml:space="preserve">Percentage </t>
  </si>
  <si>
    <t>Lectures</t>
  </si>
  <si>
    <t>Group Discussion</t>
  </si>
  <si>
    <t>Number of Students</t>
  </si>
  <si>
    <t>Course Outcomes (CO)</t>
  </si>
  <si>
    <t>Criteria for Achievement</t>
  </si>
  <si>
    <t>60% of the students to achieve 65% of the allocated mark</t>
  </si>
  <si>
    <t>Classwork</t>
  </si>
  <si>
    <t>Statistical Information</t>
  </si>
  <si>
    <t>Plan for Course Improvement: (Based on inputs from Course Outcome Analysis above, results and other sources)*</t>
  </si>
  <si>
    <t>%</t>
  </si>
  <si>
    <t>No</t>
  </si>
  <si>
    <t>Students enrolled</t>
  </si>
  <si>
    <t>Session Planned</t>
  </si>
  <si>
    <t>The class participation of the students need to improve</t>
  </si>
  <si>
    <t>Active Learning</t>
  </si>
  <si>
    <t>Students who withdrew</t>
  </si>
  <si>
    <t>* attach additional sheet, if required</t>
  </si>
  <si>
    <t>Signature of the Instructor:</t>
  </si>
  <si>
    <t>Name of the Instructor:</t>
  </si>
  <si>
    <t>Date:</t>
  </si>
  <si>
    <t>Sessions Missed</t>
  </si>
  <si>
    <t>Students who took final exam</t>
  </si>
  <si>
    <t>Sessions Made Up</t>
  </si>
  <si>
    <t>Students passed</t>
  </si>
  <si>
    <t>Total Sessions Conducted (excluding midterm and final exams)</t>
  </si>
  <si>
    <t>Average Number Per Session</t>
  </si>
  <si>
    <t>Teaching Aids</t>
  </si>
  <si>
    <t>Tardy Students</t>
  </si>
  <si>
    <t>Guest Lectures Invited</t>
  </si>
  <si>
    <t>N/A</t>
  </si>
  <si>
    <t>Whiteboard</t>
  </si>
  <si>
    <t>Absent Students</t>
  </si>
  <si>
    <t>Field Trips Taken</t>
  </si>
  <si>
    <t>Computer</t>
  </si>
  <si>
    <t>Handout</t>
  </si>
  <si>
    <t>Video and Audio</t>
  </si>
  <si>
    <t xml:space="preserve">Signature of the Course Instructor    </t>
  </si>
  <si>
    <t xml:space="preserve">   CO Attainment</t>
  </si>
  <si>
    <t>Average Score</t>
  </si>
  <si>
    <t>Number of Students Achieveing CO</t>
  </si>
  <si>
    <t>Number of Students Achieveing PO</t>
  </si>
  <si>
    <t>Class Average</t>
  </si>
  <si>
    <t>Department of CSE, ULAB</t>
  </si>
  <si>
    <r>
      <t xml:space="preserve">CSE004(00) Page </t>
    </r>
    <r>
      <rPr>
        <b/>
        <sz val="12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 xml:space="preserve"> of </t>
    </r>
    <r>
      <rPr>
        <b/>
        <sz val="12"/>
        <color rgb="FF000000"/>
        <rFont val="Calibri"/>
        <family val="2"/>
      </rPr>
      <t>2</t>
    </r>
  </si>
  <si>
    <r>
      <t xml:space="preserve">CSE005(00) Page </t>
    </r>
    <r>
      <rPr>
        <b/>
        <sz val="12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 xml:space="preserve"> of </t>
    </r>
    <r>
      <rPr>
        <b/>
        <sz val="12"/>
        <color rgb="FF000000"/>
        <rFont val="Calibri"/>
        <family val="2"/>
      </rPr>
      <t>2</t>
    </r>
  </si>
  <si>
    <r>
      <t xml:space="preserve">CSE005(00) Page 2 of </t>
    </r>
    <r>
      <rPr>
        <b/>
        <sz val="12"/>
        <color rgb="FF000000"/>
        <rFont val="Calibri"/>
        <family val="2"/>
      </rPr>
      <t>2</t>
    </r>
  </si>
  <si>
    <t>CO-PO Attainment Analysis Form</t>
  </si>
  <si>
    <r>
      <t xml:space="preserve">CSE004(00) Page </t>
    </r>
    <r>
      <rPr>
        <b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of </t>
    </r>
    <r>
      <rPr>
        <b/>
        <sz val="12"/>
        <color rgb="FF000000"/>
        <rFont val="Calibri"/>
        <family val="2"/>
      </rPr>
      <t>2</t>
    </r>
  </si>
  <si>
    <t>Faculty Name:</t>
  </si>
  <si>
    <t>Fall 2019</t>
  </si>
  <si>
    <t>Understanding of math is relatively poor. Students will be encouraged to review related maths at the beginning of semester</t>
  </si>
  <si>
    <t>Satyaki Das</t>
  </si>
  <si>
    <t>Lecturer</t>
  </si>
  <si>
    <t>Project + Presentation</t>
  </si>
  <si>
    <t>CSE 104</t>
  </si>
  <si>
    <t>Structured Programming LAB</t>
  </si>
  <si>
    <t>Rabib Ahmed</t>
  </si>
  <si>
    <t>*Fatema Mohosin Mim</t>
  </si>
  <si>
    <t>*S.M. Abu Nahian</t>
  </si>
  <si>
    <t>Md. Jubayer Bin Jabbar</t>
  </si>
  <si>
    <t>Md. Fahad Hossen</t>
  </si>
  <si>
    <t>Mahmud Hasan</t>
  </si>
  <si>
    <t>*Anika Tahsin</t>
  </si>
  <si>
    <t>Md.Mehedi Hasan Mixon</t>
  </si>
  <si>
    <t>*Ashiqur Rahman Prince</t>
  </si>
  <si>
    <t>Shuncheta Khan Maghla</t>
  </si>
  <si>
    <t>Lamima Afroz Entu</t>
  </si>
  <si>
    <t>*Md. Tamim Hasan Anik</t>
  </si>
  <si>
    <t>Arpita Das</t>
  </si>
  <si>
    <t>Mahedul Hasan Rifat</t>
  </si>
  <si>
    <t>Afifa Islam Ananna</t>
  </si>
  <si>
    <t>*Elma Eftesham</t>
  </si>
  <si>
    <t>Umme Salma</t>
  </si>
  <si>
    <t>Md. Abu Nayeb Towki</t>
  </si>
  <si>
    <t>Mafruha</t>
  </si>
  <si>
    <t>Mansuba Tabassum</t>
  </si>
  <si>
    <t>*Nafia Rahaman Nafi</t>
  </si>
  <si>
    <t>*Inni Aktar Iti</t>
  </si>
  <si>
    <t>Shanjida Akter</t>
  </si>
  <si>
    <t>Fatema Tuz Zohura Mim</t>
  </si>
  <si>
    <t>Sizan Chowdhuri</t>
  </si>
  <si>
    <t>Md. Julkar Nayon</t>
  </si>
  <si>
    <t>Md. Armanur Rakib</t>
  </si>
  <si>
    <t>Shajedul Islam</t>
  </si>
  <si>
    <t>*Md. Shajedul Islam Sumon</t>
  </si>
  <si>
    <t>Kamrun Nahar</t>
  </si>
  <si>
    <t>Md. Shafiqul Islam Suman</t>
  </si>
  <si>
    <t>Arunangshu Mojumder Raatul</t>
  </si>
  <si>
    <t>Md. Mutasim Billah Abu Noman Akanda</t>
  </si>
  <si>
    <t>Shah Newaz Alam</t>
  </si>
  <si>
    <t>Tarak Hossain</t>
  </si>
  <si>
    <t>Maisha Tasnim</t>
  </si>
  <si>
    <t>Sakib Ahmed Pathan Taif</t>
  </si>
  <si>
    <t>Saima Jahan Nithia</t>
  </si>
  <si>
    <t>*Md. Faysal Ahmmed</t>
  </si>
  <si>
    <t>S.M. Al-Amin Shohag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</si>
</sst>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409]mmmm\ d\,\ yyyy"/>
  </numFmts>
  <fonts count="46">
    <font>
      <sz val="9"/>
      <color rgb="FF000000"/>
      <name val="Arimo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9"/>
      <name val="Arimo"/>
    </font>
    <font>
      <b/>
      <sz val="12"/>
      <name val="Times New Roman"/>
      <family val="1"/>
    </font>
    <font>
      <b/>
      <sz val="12"/>
      <color rgb="FF000000"/>
      <name val="Times New Roman"/>
      <family val="1"/>
    </font>
    <font>
      <b/>
      <sz val="10"/>
      <name val="Times New Roman"/>
      <family val="1"/>
    </font>
    <font>
      <b/>
      <sz val="11"/>
      <color rgb="FF000000"/>
      <name val="Times New Roman"/>
      <family val="1"/>
    </font>
    <font>
      <sz val="12"/>
      <color rgb="FF000000"/>
      <name val="Times New Roman"/>
      <family val="1"/>
    </font>
    <font>
      <sz val="9"/>
      <name val="Arimo"/>
    </font>
    <font>
      <b/>
      <sz val="10"/>
      <color rgb="FF000000"/>
      <name val="Arial Narrow"/>
      <family val="2"/>
    </font>
    <font>
      <b/>
      <sz val="11"/>
      <color rgb="FF000000"/>
      <name val="Arial Narrow"/>
      <family val="2"/>
    </font>
    <font>
      <sz val="11"/>
      <color rgb="FF000000"/>
      <name val="Times New Roman"/>
      <family val="1"/>
    </font>
    <font>
      <sz val="11"/>
      <color rgb="FF000000"/>
      <name val="Arial Narrow"/>
      <family val="2"/>
    </font>
    <font>
      <sz val="11"/>
      <color rgb="FF000000"/>
      <name val="Calibri"/>
      <family val="2"/>
    </font>
    <font>
      <b/>
      <sz val="14"/>
      <color rgb="FF000000"/>
      <name val="Arial Narrow"/>
      <family val="2"/>
    </font>
    <font>
      <b/>
      <sz val="12"/>
      <color rgb="FF000000"/>
      <name val="Arial Narrow"/>
      <family val="2"/>
    </font>
    <font>
      <b/>
      <u/>
      <sz val="10"/>
      <color rgb="FF000000"/>
      <name val="Arial Narrow"/>
      <family val="2"/>
    </font>
    <font>
      <b/>
      <sz val="11"/>
      <color rgb="FFFF0000"/>
      <name val="Arial Narrow"/>
      <family val="2"/>
    </font>
    <font>
      <b/>
      <vertAlign val="superscript"/>
      <sz val="10"/>
      <color rgb="FF000000"/>
      <name val="Arial"/>
      <family val="2"/>
    </font>
    <font>
      <i/>
      <sz val="11"/>
      <color rgb="FF000000"/>
      <name val="Arial Narrow"/>
      <family val="2"/>
    </font>
    <font>
      <b/>
      <vertAlign val="superscript"/>
      <sz val="10"/>
      <color rgb="FF000000"/>
      <name val="Arial Narrow"/>
      <family val="2"/>
    </font>
    <font>
      <b/>
      <u/>
      <sz val="10"/>
      <color rgb="FF000000"/>
      <name val="Arial Narrow"/>
      <family val="2"/>
    </font>
    <font>
      <sz val="11"/>
      <name val="Times New Roman"/>
      <family val="1"/>
    </font>
    <font>
      <b/>
      <sz val="13"/>
      <color theme="1"/>
      <name val="Calibri"/>
      <family val="2"/>
      <scheme val="minor"/>
    </font>
    <font>
      <sz val="11"/>
      <color theme="1"/>
      <name val="Arial Narrow"/>
      <family val="2"/>
    </font>
    <font>
      <sz val="13"/>
      <color theme="1"/>
      <name val="Arial Narrow"/>
      <family val="2"/>
    </font>
    <font>
      <sz val="13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Times New Roman"/>
      <family val="1"/>
    </font>
    <font>
      <b/>
      <sz val="10"/>
      <color rgb="FF000000"/>
      <name val="Arial Narrow"/>
      <family val="2"/>
    </font>
    <font>
      <sz val="9"/>
      <color rgb="FF000000"/>
      <name val="Arimo"/>
    </font>
    <font>
      <b/>
      <sz val="12"/>
      <color rgb="FF000000"/>
      <name val="Calibri"/>
      <family val="2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name val="Times New Roman"/>
      <family val="1"/>
    </font>
    <font>
      <sz val="16"/>
      <color rgb="FF000000"/>
      <name val="Arimo"/>
    </font>
    <font>
      <sz val="16"/>
      <color rgb="FF000000"/>
      <name val="Times New Roman"/>
      <family val="1"/>
    </font>
    <font>
      <sz val="16"/>
      <color rgb="FF000000"/>
      <name val="Calibri"/>
      <family val="2"/>
    </font>
    <font>
      <b/>
      <sz val="16"/>
      <color rgb="FF000000"/>
      <name val="Calibri"/>
      <family val="2"/>
    </font>
    <font>
      <b/>
      <sz val="16"/>
      <name val="Times New Roman"/>
      <family val="1"/>
    </font>
    <font>
      <b/>
      <sz val="11"/>
      <color rgb="FF000000"/>
      <name val="Calibri"/>
      <family val="2"/>
    </font>
    <font>
      <sz val="12"/>
      <color rgb="FF000000"/>
      <name val="Arimo"/>
    </font>
  </fonts>
  <fills count="13">
    <fill>
      <patternFill patternType="none"/>
    </fill>
    <fill>
      <patternFill patternType="gray125"/>
    </fill>
    <fill>
      <patternFill patternType="solid">
        <fgColor rgb="FFC2D69B"/>
        <bgColor rgb="FFC2D69B"/>
      </patternFill>
    </fill>
    <fill>
      <patternFill patternType="solid">
        <fgColor rgb="FFCCC0D9"/>
        <bgColor rgb="FFCCC0D9"/>
      </patternFill>
    </fill>
    <fill>
      <patternFill patternType="solid">
        <fgColor rgb="FFB6DDE8"/>
        <bgColor rgb="FFB6DDE8"/>
      </patternFill>
    </fill>
    <fill>
      <patternFill patternType="solid">
        <fgColor rgb="FFFFFFFF"/>
        <bgColor rgb="FFFFFFFF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rgb="FF92CDDC"/>
        <bgColor rgb="FF92CDDC"/>
      </patternFill>
    </fill>
    <fill>
      <patternFill patternType="solid">
        <fgColor rgb="FFDAEEF3"/>
        <bgColor rgb="FFDAEEF3"/>
      </patternFill>
    </fill>
    <fill>
      <patternFill patternType="solid">
        <fgColor rgb="FF4BACC6"/>
        <bgColor rgb="FF4BACC6"/>
      </patternFill>
    </fill>
    <fill>
      <patternFill patternType="solid">
        <fgColor rgb="FFE5DFEC"/>
        <bgColor rgb="FFE5DFEC"/>
      </patternFill>
    </fill>
    <fill>
      <patternFill patternType="solid">
        <fgColor rgb="FFD6E3BC"/>
        <bgColor rgb="FFD6E3BC"/>
      </patternFill>
    </fill>
  </fills>
  <borders count="10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 style="medium">
        <color indexed="64"/>
      </left>
      <right/>
      <top style="thin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</borders>
  <cellStyleXfs count="5">
    <xf numFmtId="1" fontId="0" fillId="0" borderId="0"/>
    <xf numFmtId="0" fontId="2" fillId="0" borderId="58"/>
    <xf numFmtId="1" fontId="34" fillId="0" borderId="58"/>
    <xf numFmtId="0" fontId="1" fillId="0" borderId="58"/>
    <xf numFmtId="1" fontId="34" fillId="0" borderId="58"/>
  </cellStyleXfs>
  <cellXfs count="337">
    <xf numFmtId="1" fontId="0" fillId="0" borderId="0" xfId="0" applyNumberFormat="1" applyFont="1" applyAlignment="1"/>
    <xf numFmtId="1" fontId="3" fillId="0" borderId="1" xfId="0" applyNumberFormat="1" applyFont="1" applyBorder="1" applyAlignment="1">
      <alignment horizontal="center" vertical="center" wrapText="1"/>
    </xf>
    <xf numFmtId="1" fontId="3" fillId="0" borderId="1" xfId="0" applyNumberFormat="1" applyFont="1" applyBorder="1"/>
    <xf numFmtId="1" fontId="4" fillId="0" borderId="0" xfId="0" applyNumberFormat="1" applyFont="1"/>
    <xf numFmtId="1" fontId="3" fillId="0" borderId="0" xfId="0" applyNumberFormat="1" applyFont="1"/>
    <xf numFmtId="1" fontId="3" fillId="0" borderId="2" xfId="0" applyNumberFormat="1" applyFont="1" applyBorder="1" applyAlignment="1">
      <alignment horizontal="center" vertical="top" wrapText="1"/>
    </xf>
    <xf numFmtId="1" fontId="3" fillId="0" borderId="2" xfId="0" applyNumberFormat="1" applyFont="1" applyBorder="1" applyAlignment="1">
      <alignment horizontal="center" vertical="center"/>
    </xf>
    <xf numFmtId="1" fontId="3" fillId="0" borderId="4" xfId="0" applyNumberFormat="1" applyFont="1" applyBorder="1" applyAlignment="1">
      <alignment horizontal="center" vertical="top" wrapText="1"/>
    </xf>
    <xf numFmtId="1" fontId="3" fillId="0" borderId="4" xfId="0" applyNumberFormat="1" applyFont="1" applyBorder="1" applyAlignment="1">
      <alignment horizontal="center" vertical="center"/>
    </xf>
    <xf numFmtId="1" fontId="5" fillId="0" borderId="7" xfId="0" applyNumberFormat="1" applyFont="1" applyBorder="1" applyAlignment="1">
      <alignment horizontal="center"/>
    </xf>
    <xf numFmtId="1" fontId="4" fillId="0" borderId="7" xfId="0" applyNumberFormat="1" applyFont="1" applyBorder="1" applyAlignment="1">
      <alignment horizontal="center" vertical="center"/>
    </xf>
    <xf numFmtId="9" fontId="3" fillId="0" borderId="4" xfId="0" applyNumberFormat="1" applyFont="1" applyBorder="1" applyAlignment="1">
      <alignment horizontal="center" vertical="center"/>
    </xf>
    <xf numFmtId="1" fontId="4" fillId="0" borderId="8" xfId="0" applyNumberFormat="1" applyFont="1" applyBorder="1" applyAlignment="1">
      <alignment horizontal="center" vertical="center"/>
    </xf>
    <xf numFmtId="1" fontId="3" fillId="0" borderId="9" xfId="0" applyNumberFormat="1" applyFont="1" applyBorder="1" applyAlignment="1">
      <alignment horizontal="center" vertical="center" wrapText="1"/>
    </xf>
    <xf numFmtId="1" fontId="4" fillId="0" borderId="10" xfId="0" applyNumberFormat="1" applyFont="1" applyBorder="1" applyAlignment="1">
      <alignment horizontal="center" vertical="center"/>
    </xf>
    <xf numFmtId="1" fontId="3" fillId="0" borderId="9" xfId="0" applyNumberFormat="1" applyFont="1" applyBorder="1" applyAlignment="1">
      <alignment horizontal="center" vertical="center"/>
    </xf>
    <xf numFmtId="9" fontId="3" fillId="0" borderId="9" xfId="0" applyNumberFormat="1" applyFont="1" applyBorder="1" applyAlignment="1">
      <alignment horizontal="center" vertical="center"/>
    </xf>
    <xf numFmtId="1" fontId="4" fillId="0" borderId="11" xfId="0" applyNumberFormat="1" applyFont="1" applyBorder="1" applyAlignment="1">
      <alignment horizontal="center"/>
    </xf>
    <xf numFmtId="1" fontId="4" fillId="2" borderId="13" xfId="0" applyNumberFormat="1" applyFont="1" applyFill="1" applyBorder="1" applyAlignment="1">
      <alignment horizontal="center" vertical="center"/>
    </xf>
    <xf numFmtId="1" fontId="4" fillId="2" borderId="14" xfId="0" applyNumberFormat="1" applyFont="1" applyFill="1" applyBorder="1" applyAlignment="1">
      <alignment horizontal="center" vertical="center"/>
    </xf>
    <xf numFmtId="1" fontId="4" fillId="0" borderId="15" xfId="0" applyNumberFormat="1" applyFont="1" applyBorder="1" applyAlignment="1">
      <alignment horizontal="center"/>
    </xf>
    <xf numFmtId="1" fontId="4" fillId="2" borderId="15" xfId="0" applyNumberFormat="1" applyFont="1" applyFill="1" applyBorder="1" applyAlignment="1">
      <alignment horizontal="center" vertical="center"/>
    </xf>
    <xf numFmtId="1" fontId="4" fillId="2" borderId="16" xfId="0" applyNumberFormat="1" applyFont="1" applyFill="1" applyBorder="1" applyAlignment="1">
      <alignment horizontal="center" vertical="center"/>
    </xf>
    <xf numFmtId="1" fontId="4" fillId="2" borderId="17" xfId="0" applyNumberFormat="1" applyFont="1" applyFill="1" applyBorder="1" applyAlignment="1">
      <alignment horizontal="center" vertical="center"/>
    </xf>
    <xf numFmtId="1" fontId="4" fillId="0" borderId="19" xfId="0" applyNumberFormat="1" applyFont="1" applyBorder="1" applyAlignment="1">
      <alignment horizontal="center"/>
    </xf>
    <xf numFmtId="1" fontId="4" fillId="2" borderId="19" xfId="0" applyNumberFormat="1" applyFont="1" applyFill="1" applyBorder="1" applyAlignment="1">
      <alignment horizontal="center" vertical="center"/>
    </xf>
    <xf numFmtId="1" fontId="4" fillId="2" borderId="20" xfId="0" applyNumberFormat="1" applyFont="1" applyFill="1" applyBorder="1" applyAlignment="1">
      <alignment horizontal="center" vertical="center"/>
    </xf>
    <xf numFmtId="1" fontId="4" fillId="2" borderId="21" xfId="0" applyNumberFormat="1" applyFont="1" applyFill="1" applyBorder="1" applyAlignment="1">
      <alignment horizontal="center" vertical="center"/>
    </xf>
    <xf numFmtId="1" fontId="4" fillId="2" borderId="22" xfId="0" applyNumberFormat="1" applyFont="1" applyFill="1" applyBorder="1" applyAlignment="1">
      <alignment horizontal="center" vertical="center"/>
    </xf>
    <xf numFmtId="1" fontId="4" fillId="2" borderId="23" xfId="0" applyNumberFormat="1" applyFont="1" applyFill="1" applyBorder="1" applyAlignment="1">
      <alignment horizontal="center" vertical="center"/>
    </xf>
    <xf numFmtId="1" fontId="4" fillId="2" borderId="24" xfId="0" applyNumberFormat="1" applyFont="1" applyFill="1" applyBorder="1" applyAlignment="1">
      <alignment horizontal="center" vertical="center"/>
    </xf>
    <xf numFmtId="1" fontId="4" fillId="0" borderId="27" xfId="0" applyNumberFormat="1" applyFont="1" applyBorder="1" applyAlignment="1">
      <alignment horizontal="center" vertical="center"/>
    </xf>
    <xf numFmtId="1" fontId="4" fillId="0" borderId="28" xfId="0" applyNumberFormat="1" applyFont="1" applyBorder="1" applyAlignment="1">
      <alignment horizontal="center" vertical="center"/>
    </xf>
    <xf numFmtId="1" fontId="5" fillId="0" borderId="0" xfId="0" applyNumberFormat="1" applyFont="1" applyAlignment="1">
      <alignment horizontal="center"/>
    </xf>
    <xf numFmtId="1" fontId="7" fillId="0" borderId="16" xfId="0" applyNumberFormat="1" applyFont="1" applyBorder="1"/>
    <xf numFmtId="1" fontId="3" fillId="2" borderId="16" xfId="0" applyNumberFormat="1" applyFont="1" applyFill="1" applyBorder="1" applyAlignment="1">
      <alignment horizontal="center" vertical="center"/>
    </xf>
    <xf numFmtId="1" fontId="3" fillId="0" borderId="16" xfId="0" applyNumberFormat="1" applyFont="1" applyBorder="1"/>
    <xf numFmtId="1" fontId="3" fillId="2" borderId="16" xfId="0" applyNumberFormat="1" applyFont="1" applyFill="1" applyBorder="1"/>
    <xf numFmtId="1" fontId="7" fillId="0" borderId="16" xfId="0" applyNumberFormat="1" applyFont="1" applyBorder="1" applyAlignment="1">
      <alignment horizontal="center" vertical="center"/>
    </xf>
    <xf numFmtId="1" fontId="8" fillId="0" borderId="16" xfId="0" applyNumberFormat="1" applyFont="1" applyBorder="1" applyAlignment="1">
      <alignment horizontal="center" vertical="center" wrapText="1"/>
    </xf>
    <xf numFmtId="1" fontId="7" fillId="5" borderId="16" xfId="0" applyNumberFormat="1" applyFont="1" applyFill="1" applyBorder="1" applyAlignment="1">
      <alignment horizontal="center" vertical="center" wrapText="1"/>
    </xf>
    <xf numFmtId="1" fontId="7" fillId="0" borderId="16" xfId="0" applyNumberFormat="1" applyFont="1" applyBorder="1" applyAlignment="1">
      <alignment horizontal="center" vertical="center" wrapText="1"/>
    </xf>
    <xf numFmtId="1" fontId="7" fillId="0" borderId="16" xfId="0" applyNumberFormat="1" applyFont="1" applyBorder="1" applyAlignment="1">
      <alignment vertical="center" wrapText="1"/>
    </xf>
    <xf numFmtId="1" fontId="7" fillId="0" borderId="0" xfId="0" applyNumberFormat="1" applyFont="1" applyAlignment="1">
      <alignment vertical="center" wrapText="1"/>
    </xf>
    <xf numFmtId="1" fontId="7" fillId="2" borderId="16" xfId="0" applyNumberFormat="1" applyFont="1" applyFill="1" applyBorder="1" applyAlignment="1">
      <alignment horizontal="center" vertical="center" wrapText="1"/>
    </xf>
    <xf numFmtId="1" fontId="4" fillId="0" borderId="37" xfId="0" applyNumberFormat="1" applyFont="1" applyBorder="1" applyAlignment="1">
      <alignment horizontal="center" vertical="center"/>
    </xf>
    <xf numFmtId="1" fontId="7" fillId="2" borderId="16" xfId="0" applyNumberFormat="1" applyFont="1" applyFill="1" applyBorder="1" applyAlignment="1">
      <alignment horizontal="center" vertical="center" wrapText="1"/>
    </xf>
    <xf numFmtId="1" fontId="8" fillId="0" borderId="36" xfId="0" applyNumberFormat="1" applyFont="1" applyBorder="1" applyAlignment="1">
      <alignment horizontal="center" vertical="center"/>
    </xf>
    <xf numFmtId="1" fontId="4" fillId="0" borderId="38" xfId="0" applyNumberFormat="1" applyFont="1" applyBorder="1" applyAlignment="1">
      <alignment horizontal="center" vertical="center"/>
    </xf>
    <xf numFmtId="1" fontId="3" fillId="0" borderId="16" xfId="0" applyNumberFormat="1" applyFont="1" applyBorder="1" applyAlignment="1">
      <alignment horizontal="center"/>
    </xf>
    <xf numFmtId="1" fontId="4" fillId="0" borderId="39" xfId="0" applyNumberFormat="1" applyFont="1" applyBorder="1" applyAlignment="1">
      <alignment horizontal="center" vertical="center"/>
    </xf>
    <xf numFmtId="1" fontId="4" fillId="0" borderId="40" xfId="0" applyNumberFormat="1" applyFont="1" applyBorder="1" applyAlignment="1">
      <alignment horizontal="center"/>
    </xf>
    <xf numFmtId="1" fontId="4" fillId="0" borderId="41" xfId="0" applyNumberFormat="1" applyFont="1" applyBorder="1" applyAlignment="1">
      <alignment horizontal="center" vertical="center"/>
    </xf>
    <xf numFmtId="1" fontId="4" fillId="0" borderId="42" xfId="0" applyNumberFormat="1" applyFont="1" applyBorder="1" applyAlignment="1">
      <alignment horizontal="center" vertical="center"/>
    </xf>
    <xf numFmtId="1" fontId="4" fillId="0" borderId="43" xfId="0" applyNumberFormat="1" applyFont="1" applyBorder="1" applyAlignment="1">
      <alignment horizontal="center" vertical="center"/>
    </xf>
    <xf numFmtId="1" fontId="4" fillId="0" borderId="44" xfId="0" applyNumberFormat="1" applyFont="1" applyBorder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1" fontId="4" fillId="6" borderId="7" xfId="0" applyNumberFormat="1" applyFont="1" applyFill="1" applyBorder="1" applyAlignment="1">
      <alignment horizontal="center" vertical="center"/>
    </xf>
    <xf numFmtId="1" fontId="4" fillId="6" borderId="8" xfId="0" applyNumberFormat="1" applyFont="1" applyFill="1" applyBorder="1" applyAlignment="1">
      <alignment horizontal="center" vertical="center"/>
    </xf>
    <xf numFmtId="2" fontId="3" fillId="0" borderId="16" xfId="0" applyNumberFormat="1" applyFont="1" applyBorder="1" applyAlignment="1">
      <alignment horizontal="center" vertical="center"/>
    </xf>
    <xf numFmtId="1" fontId="3" fillId="0" borderId="16" xfId="0" applyNumberFormat="1" applyFont="1" applyBorder="1" applyAlignment="1">
      <alignment horizontal="center" vertical="center"/>
    </xf>
    <xf numFmtId="9" fontId="4" fillId="6" borderId="7" xfId="0" applyNumberFormat="1" applyFont="1" applyFill="1" applyBorder="1" applyAlignment="1">
      <alignment horizontal="center" vertical="center"/>
    </xf>
    <xf numFmtId="2" fontId="3" fillId="2" borderId="16" xfId="0" applyNumberFormat="1" applyFont="1" applyFill="1" applyBorder="1" applyAlignment="1">
      <alignment horizontal="center" vertical="center"/>
    </xf>
    <xf numFmtId="9" fontId="4" fillId="6" borderId="45" xfId="0" applyNumberFormat="1" applyFont="1" applyFill="1" applyBorder="1" applyAlignment="1">
      <alignment horizontal="center" vertical="center"/>
    </xf>
    <xf numFmtId="9" fontId="4" fillId="6" borderId="46" xfId="0" applyNumberFormat="1" applyFont="1" applyFill="1" applyBorder="1" applyAlignment="1">
      <alignment horizontal="center" vertical="center"/>
    </xf>
    <xf numFmtId="9" fontId="4" fillId="6" borderId="47" xfId="0" applyNumberFormat="1" applyFont="1" applyFill="1" applyBorder="1" applyAlignment="1">
      <alignment horizontal="center" vertical="center"/>
    </xf>
    <xf numFmtId="1" fontId="7" fillId="0" borderId="0" xfId="0" applyNumberFormat="1" applyFont="1" applyAlignment="1">
      <alignment horizontal="center"/>
    </xf>
    <xf numFmtId="1" fontId="7" fillId="0" borderId="16" xfId="0" applyNumberFormat="1" applyFont="1" applyBorder="1" applyAlignment="1">
      <alignment horizontal="center" wrapText="1"/>
    </xf>
    <xf numFmtId="1" fontId="3" fillId="2" borderId="16" xfId="0" applyNumberFormat="1" applyFont="1" applyFill="1" applyBorder="1" applyAlignment="1">
      <alignment horizontal="center"/>
    </xf>
    <xf numFmtId="1" fontId="3" fillId="0" borderId="0" xfId="0" applyNumberFormat="1" applyFont="1" applyAlignment="1">
      <alignment horizontal="center"/>
    </xf>
    <xf numFmtId="1" fontId="3" fillId="0" borderId="16" xfId="0" applyNumberFormat="1" applyFont="1" applyBorder="1" applyAlignment="1">
      <alignment horizontal="center" vertical="top" wrapText="1"/>
    </xf>
    <xf numFmtId="9" fontId="3" fillId="0" borderId="16" xfId="0" applyNumberFormat="1" applyFont="1" applyBorder="1" applyAlignment="1">
      <alignment horizontal="center" vertical="center"/>
    </xf>
    <xf numFmtId="1" fontId="3" fillId="7" borderId="16" xfId="0" applyNumberFormat="1" applyFont="1" applyFill="1" applyBorder="1"/>
    <xf numFmtId="164" fontId="3" fillId="0" borderId="0" xfId="0" applyNumberFormat="1" applyFont="1"/>
    <xf numFmtId="1" fontId="3" fillId="2" borderId="16" xfId="0" applyNumberFormat="1" applyFont="1" applyFill="1" applyBorder="1" applyAlignment="1">
      <alignment horizontal="center"/>
    </xf>
    <xf numFmtId="1" fontId="3" fillId="0" borderId="0" xfId="0" applyNumberFormat="1" applyFont="1" applyAlignment="1">
      <alignment horizontal="center" vertical="center"/>
    </xf>
    <xf numFmtId="0" fontId="13" fillId="0" borderId="0" xfId="0" applyNumberFormat="1" applyFont="1" applyAlignment="1">
      <alignment horizontal="center" vertical="center"/>
    </xf>
    <xf numFmtId="9" fontId="11" fillId="0" borderId="16" xfId="0" applyNumberFormat="1" applyFont="1" applyBorder="1" applyAlignment="1">
      <alignment horizontal="center" vertical="center"/>
    </xf>
    <xf numFmtId="0" fontId="14" fillId="0" borderId="0" xfId="0" applyNumberFormat="1" applyFont="1" applyAlignment="1">
      <alignment horizontal="center" vertical="center"/>
    </xf>
    <xf numFmtId="0" fontId="13" fillId="0" borderId="0" xfId="0" applyNumberFormat="1" applyFont="1" applyAlignment="1">
      <alignment vertical="center"/>
    </xf>
    <xf numFmtId="0" fontId="10" fillId="0" borderId="0" xfId="0" applyNumberFormat="1" applyFont="1" applyAlignment="1">
      <alignment horizontal="center" vertical="center"/>
    </xf>
    <xf numFmtId="164" fontId="13" fillId="0" borderId="0" xfId="0" applyNumberFormat="1" applyFont="1" applyAlignment="1">
      <alignment horizontal="center" vertical="center"/>
    </xf>
    <xf numFmtId="0" fontId="16" fillId="0" borderId="0" xfId="0" applyNumberFormat="1" applyFont="1" applyAlignment="1">
      <alignment horizontal="center" vertical="center"/>
    </xf>
    <xf numFmtId="0" fontId="15" fillId="0" borderId="0" xfId="0" applyNumberFormat="1" applyFont="1" applyAlignment="1">
      <alignment vertical="center"/>
    </xf>
    <xf numFmtId="0" fontId="15" fillId="0" borderId="0" xfId="0" applyNumberFormat="1" applyFont="1" applyAlignment="1">
      <alignment horizontal="center" vertical="center"/>
    </xf>
    <xf numFmtId="0" fontId="15" fillId="0" borderId="0" xfId="0" applyNumberFormat="1" applyFont="1" applyAlignment="1">
      <alignment horizontal="left" vertical="center"/>
    </xf>
    <xf numFmtId="0" fontId="16" fillId="0" borderId="0" xfId="0" applyNumberFormat="1" applyFont="1"/>
    <xf numFmtId="0" fontId="17" fillId="0" borderId="0" xfId="0" applyNumberFormat="1" applyFont="1"/>
    <xf numFmtId="0" fontId="8" fillId="8" borderId="16" xfId="0" applyNumberFormat="1" applyFont="1" applyFill="1" applyBorder="1" applyAlignment="1">
      <alignment horizontal="center" vertical="center"/>
    </xf>
    <xf numFmtId="0" fontId="13" fillId="11" borderId="13" xfId="0" applyNumberFormat="1" applyFont="1" applyFill="1" applyBorder="1" applyAlignment="1">
      <alignment horizontal="center" vertical="center"/>
    </xf>
    <xf numFmtId="1" fontId="11" fillId="9" borderId="16" xfId="0" applyNumberFormat="1" applyFont="1" applyFill="1" applyBorder="1" applyAlignment="1">
      <alignment horizontal="center" vertical="center"/>
    </xf>
    <xf numFmtId="1" fontId="13" fillId="11" borderId="14" xfId="0" applyNumberFormat="1" applyFont="1" applyFill="1" applyBorder="1" applyAlignment="1">
      <alignment horizontal="center" vertical="center"/>
    </xf>
    <xf numFmtId="0" fontId="13" fillId="11" borderId="16" xfId="0" applyNumberFormat="1" applyFont="1" applyFill="1" applyBorder="1" applyAlignment="1">
      <alignment horizontal="center" vertical="center" wrapText="1"/>
    </xf>
    <xf numFmtId="164" fontId="13" fillId="11" borderId="25" xfId="0" applyNumberFormat="1" applyFont="1" applyFill="1" applyBorder="1" applyAlignment="1">
      <alignment horizontal="center" vertical="center"/>
    </xf>
    <xf numFmtId="0" fontId="13" fillId="11" borderId="25" xfId="0" applyNumberFormat="1" applyFont="1" applyFill="1" applyBorder="1" applyAlignment="1">
      <alignment horizontal="center" vertical="center"/>
    </xf>
    <xf numFmtId="1" fontId="13" fillId="11" borderId="26" xfId="0" applyNumberFormat="1" applyFont="1" applyFill="1" applyBorder="1" applyAlignment="1">
      <alignment horizontal="center" vertical="center"/>
    </xf>
    <xf numFmtId="9" fontId="11" fillId="9" borderId="16" xfId="0" applyNumberFormat="1" applyFont="1" applyFill="1" applyBorder="1" applyAlignment="1">
      <alignment horizontal="center" vertical="center"/>
    </xf>
    <xf numFmtId="0" fontId="13" fillId="0" borderId="42" xfId="0" applyNumberFormat="1" applyFont="1" applyBorder="1" applyAlignment="1">
      <alignment horizontal="center" vertical="center"/>
    </xf>
    <xf numFmtId="0" fontId="13" fillId="0" borderId="10" xfId="0" applyNumberFormat="1" applyFont="1" applyBorder="1" applyAlignment="1">
      <alignment horizontal="center" vertical="center"/>
    </xf>
    <xf numFmtId="9" fontId="13" fillId="0" borderId="52" xfId="0" applyNumberFormat="1" applyFont="1" applyBorder="1" applyAlignment="1">
      <alignment horizontal="center" vertical="center"/>
    </xf>
    <xf numFmtId="0" fontId="19" fillId="0" borderId="0" xfId="0" applyNumberFormat="1" applyFont="1" applyAlignment="1">
      <alignment vertical="center"/>
    </xf>
    <xf numFmtId="0" fontId="10" fillId="0" borderId="16" xfId="0" applyNumberFormat="1" applyFont="1" applyBorder="1" applyAlignment="1">
      <alignment horizontal="center" vertical="center"/>
    </xf>
    <xf numFmtId="1" fontId="15" fillId="0" borderId="16" xfId="0" applyNumberFormat="1" applyFont="1" applyBorder="1" applyAlignment="1">
      <alignment horizontal="center" vertical="center"/>
    </xf>
    <xf numFmtId="10" fontId="15" fillId="0" borderId="16" xfId="0" applyNumberFormat="1" applyFont="1" applyBorder="1" applyAlignment="1">
      <alignment horizontal="center" vertical="center"/>
    </xf>
    <xf numFmtId="0" fontId="22" fillId="0" borderId="0" xfId="0" applyNumberFormat="1" applyFont="1"/>
    <xf numFmtId="0" fontId="15" fillId="2" borderId="16" xfId="0" applyNumberFormat="1" applyFont="1" applyFill="1" applyBorder="1" applyAlignment="1">
      <alignment horizontal="center" vertical="center"/>
    </xf>
    <xf numFmtId="0" fontId="16" fillId="12" borderId="55" xfId="0" applyNumberFormat="1" applyFont="1" applyFill="1" applyBorder="1" applyAlignment="1">
      <alignment horizontal="center"/>
    </xf>
    <xf numFmtId="0" fontId="16" fillId="12" borderId="66" xfId="0" applyNumberFormat="1" applyFont="1" applyFill="1" applyBorder="1" applyAlignment="1">
      <alignment horizontal="center"/>
    </xf>
    <xf numFmtId="0" fontId="16" fillId="12" borderId="18" xfId="0" applyNumberFormat="1" applyFont="1" applyFill="1" applyBorder="1" applyAlignment="1">
      <alignment horizontal="center"/>
    </xf>
    <xf numFmtId="0" fontId="23" fillId="0" borderId="0" xfId="0" applyNumberFormat="1" applyFont="1" applyAlignment="1">
      <alignment horizontal="right"/>
    </xf>
    <xf numFmtId="0" fontId="13" fillId="0" borderId="0" xfId="0" applyNumberFormat="1" applyFont="1" applyAlignment="1">
      <alignment horizontal="right"/>
    </xf>
    <xf numFmtId="0" fontId="24" fillId="0" borderId="56" xfId="0" applyNumberFormat="1" applyFont="1" applyBorder="1"/>
    <xf numFmtId="165" fontId="13" fillId="0" borderId="0" xfId="0" applyNumberFormat="1" applyFont="1" applyAlignment="1">
      <alignment horizontal="center" vertical="center"/>
    </xf>
    <xf numFmtId="0" fontId="25" fillId="0" borderId="0" xfId="0" applyNumberFormat="1" applyFont="1"/>
    <xf numFmtId="0" fontId="16" fillId="0" borderId="60" xfId="0" applyNumberFormat="1" applyFont="1" applyBorder="1" applyAlignment="1">
      <alignment horizontal="center" vertical="center"/>
    </xf>
    <xf numFmtId="0" fontId="16" fillId="0" borderId="35" xfId="0" applyNumberFormat="1" applyFont="1" applyBorder="1" applyAlignment="1">
      <alignment horizontal="center" vertical="center"/>
    </xf>
    <xf numFmtId="0" fontId="14" fillId="0" borderId="0" xfId="0" applyNumberFormat="1" applyFont="1" applyAlignment="1">
      <alignment horizontal="left" vertical="center"/>
    </xf>
    <xf numFmtId="0" fontId="8" fillId="0" borderId="0" xfId="0" applyNumberFormat="1" applyFont="1" applyAlignment="1">
      <alignment vertical="center"/>
    </xf>
    <xf numFmtId="0" fontId="8" fillId="8" borderId="16" xfId="0" applyNumberFormat="1" applyFont="1" applyFill="1" applyBorder="1" applyAlignment="1">
      <alignment horizontal="center" vertical="center"/>
    </xf>
    <xf numFmtId="0" fontId="11" fillId="0" borderId="0" xfId="0" applyNumberFormat="1" applyFont="1" applyAlignment="1">
      <alignment vertical="center"/>
    </xf>
    <xf numFmtId="9" fontId="11" fillId="0" borderId="0" xfId="0" applyNumberFormat="1" applyFont="1" applyAlignment="1">
      <alignment vertical="center"/>
    </xf>
    <xf numFmtId="1" fontId="4" fillId="0" borderId="34" xfId="0" applyNumberFormat="1" applyFont="1" applyBorder="1" applyAlignment="1">
      <alignment horizontal="center" vertical="center"/>
    </xf>
    <xf numFmtId="1" fontId="4" fillId="0" borderId="34" xfId="0" applyNumberFormat="1" applyFont="1" applyBorder="1"/>
    <xf numFmtId="1" fontId="5" fillId="6" borderId="67" xfId="0" applyNumberFormat="1" applyFont="1" applyFill="1" applyBorder="1" applyAlignment="1">
      <alignment horizontal="center" vertical="center"/>
    </xf>
    <xf numFmtId="2" fontId="4" fillId="6" borderId="7" xfId="0" applyNumberFormat="1" applyFont="1" applyFill="1" applyBorder="1" applyAlignment="1">
      <alignment horizontal="center" vertical="center"/>
    </xf>
    <xf numFmtId="2" fontId="4" fillId="6" borderId="8" xfId="0" applyNumberFormat="1" applyFont="1" applyFill="1" applyBorder="1" applyAlignment="1">
      <alignment horizontal="center" vertical="center"/>
    </xf>
    <xf numFmtId="1" fontId="4" fillId="6" borderId="10" xfId="0" applyNumberFormat="1" applyFont="1" applyFill="1" applyBorder="1" applyAlignment="1">
      <alignment horizontal="center" vertical="center"/>
    </xf>
    <xf numFmtId="9" fontId="4" fillId="0" borderId="0" xfId="0" applyNumberFormat="1" applyFont="1"/>
    <xf numFmtId="1" fontId="5" fillId="0" borderId="0" xfId="0" applyNumberFormat="1" applyFont="1"/>
    <xf numFmtId="164" fontId="3" fillId="0" borderId="16" xfId="0" applyNumberFormat="1" applyFont="1" applyBorder="1" applyAlignment="1">
      <alignment horizontal="center"/>
    </xf>
    <xf numFmtId="1" fontId="0" fillId="0" borderId="0" xfId="0" applyNumberFormat="1" applyFont="1" applyAlignment="1"/>
    <xf numFmtId="1" fontId="4" fillId="0" borderId="58" xfId="0" applyNumberFormat="1" applyFont="1" applyBorder="1" applyAlignment="1">
      <alignment horizontal="center" vertical="center"/>
    </xf>
    <xf numFmtId="1" fontId="4" fillId="0" borderId="23" xfId="0" applyNumberFormat="1" applyFont="1" applyBorder="1" applyAlignment="1">
      <alignment horizontal="center" vertical="center"/>
    </xf>
    <xf numFmtId="9" fontId="4" fillId="0" borderId="68" xfId="0" applyNumberFormat="1" applyFont="1" applyBorder="1" applyAlignment="1">
      <alignment horizontal="center" vertical="center"/>
    </xf>
    <xf numFmtId="1" fontId="4" fillId="0" borderId="68" xfId="0" applyNumberFormat="1" applyFont="1" applyBorder="1" applyAlignment="1">
      <alignment horizontal="center" vertical="center"/>
    </xf>
    <xf numFmtId="1" fontId="5" fillId="0" borderId="49" xfId="0" applyNumberFormat="1" applyFont="1" applyBorder="1"/>
    <xf numFmtId="1" fontId="4" fillId="0" borderId="73" xfId="0" applyNumberFormat="1" applyFont="1" applyBorder="1" applyAlignment="1">
      <alignment horizontal="center" vertical="center"/>
    </xf>
    <xf numFmtId="1" fontId="4" fillId="0" borderId="74" xfId="0" applyNumberFormat="1" applyFont="1" applyBorder="1" applyAlignment="1">
      <alignment horizontal="center" vertical="center"/>
    </xf>
    <xf numFmtId="1" fontId="4" fillId="0" borderId="77" xfId="0" applyNumberFormat="1" applyFont="1" applyBorder="1" applyAlignment="1">
      <alignment horizontal="center" vertical="center"/>
    </xf>
    <xf numFmtId="1" fontId="4" fillId="0" borderId="78" xfId="0" applyNumberFormat="1" applyFont="1" applyBorder="1" applyAlignment="1">
      <alignment horizontal="center" vertical="center"/>
    </xf>
    <xf numFmtId="1" fontId="4" fillId="0" borderId="79" xfId="0" applyNumberFormat="1" applyFont="1" applyBorder="1" applyAlignment="1">
      <alignment horizontal="center"/>
    </xf>
    <xf numFmtId="1" fontId="4" fillId="0" borderId="80" xfId="0" applyNumberFormat="1" applyFont="1" applyBorder="1" applyAlignment="1">
      <alignment horizontal="center"/>
    </xf>
    <xf numFmtId="1" fontId="5" fillId="0" borderId="50" xfId="0" applyNumberFormat="1" applyFont="1" applyBorder="1"/>
    <xf numFmtId="1" fontId="3" fillId="0" borderId="55" xfId="0" applyNumberFormat="1" applyFont="1" applyBorder="1" applyAlignment="1">
      <alignment horizontal="center"/>
    </xf>
    <xf numFmtId="1" fontId="3" fillId="0" borderId="55" xfId="0" applyNumberFormat="1" applyFont="1" applyBorder="1" applyAlignment="1">
      <alignment horizontal="center" vertical="center" wrapText="1"/>
    </xf>
    <xf numFmtId="1" fontId="8" fillId="0" borderId="23" xfId="0" applyNumberFormat="1" applyFont="1" applyBorder="1" applyAlignment="1">
      <alignment horizontal="center" vertical="center"/>
    </xf>
    <xf numFmtId="1" fontId="7" fillId="5" borderId="23" xfId="0" applyNumberFormat="1" applyFont="1" applyFill="1" applyBorder="1" applyAlignment="1">
      <alignment horizontal="center" vertical="center" wrapText="1"/>
    </xf>
    <xf numFmtId="1" fontId="7" fillId="0" borderId="23" xfId="0" applyNumberFormat="1" applyFont="1" applyBorder="1" applyAlignment="1">
      <alignment horizontal="center" vertical="center" wrapText="1"/>
    </xf>
    <xf numFmtId="2" fontId="3" fillId="0" borderId="68" xfId="0" applyNumberFormat="1" applyFont="1" applyBorder="1" applyAlignment="1">
      <alignment horizontal="center" vertical="center" wrapText="1"/>
    </xf>
    <xf numFmtId="2" fontId="11" fillId="0" borderId="68" xfId="0" applyNumberFormat="1" applyFont="1" applyBorder="1" applyAlignment="1">
      <alignment horizontal="center" vertical="center"/>
    </xf>
    <xf numFmtId="2" fontId="3" fillId="0" borderId="68" xfId="0" applyNumberFormat="1" applyFont="1" applyBorder="1" applyAlignment="1">
      <alignment horizontal="center" vertical="center"/>
    </xf>
    <xf numFmtId="1" fontId="3" fillId="0" borderId="68" xfId="0" applyNumberFormat="1" applyFont="1" applyBorder="1" applyAlignment="1">
      <alignment horizontal="center" vertical="center"/>
    </xf>
    <xf numFmtId="9" fontId="3" fillId="5" borderId="68" xfId="0" applyNumberFormat="1" applyFont="1" applyFill="1" applyBorder="1" applyAlignment="1">
      <alignment horizontal="center" vertical="center"/>
    </xf>
    <xf numFmtId="1" fontId="3" fillId="5" borderId="68" xfId="0" applyNumberFormat="1" applyFont="1" applyFill="1" applyBorder="1" applyAlignment="1">
      <alignment horizontal="center" vertical="center"/>
    </xf>
    <xf numFmtId="164" fontId="4" fillId="2" borderId="12" xfId="0" applyNumberFormat="1" applyFont="1" applyFill="1" applyBorder="1" applyAlignment="1">
      <alignment horizontal="center" vertical="center"/>
    </xf>
    <xf numFmtId="164" fontId="4" fillId="2" borderId="13" xfId="0" applyNumberFormat="1" applyFont="1" applyFill="1" applyBorder="1" applyAlignment="1">
      <alignment horizontal="center" vertical="center"/>
    </xf>
    <xf numFmtId="1" fontId="4" fillId="6" borderId="81" xfId="0" applyNumberFormat="1" applyFont="1" applyFill="1" applyBorder="1" applyAlignment="1">
      <alignment horizontal="center" vertical="center"/>
    </xf>
    <xf numFmtId="1" fontId="4" fillId="6" borderId="46" xfId="0" applyNumberFormat="1" applyFont="1" applyFill="1" applyBorder="1" applyAlignment="1">
      <alignment horizontal="center" vertical="center"/>
    </xf>
    <xf numFmtId="1" fontId="4" fillId="0" borderId="68" xfId="0" applyNumberFormat="1" applyFont="1" applyBorder="1" applyAlignment="1">
      <alignment horizontal="center" vertical="center" wrapText="1"/>
    </xf>
    <xf numFmtId="1" fontId="4" fillId="0" borderId="82" xfId="0" applyNumberFormat="1" applyFont="1" applyBorder="1" applyAlignment="1">
      <alignment horizontal="center"/>
    </xf>
    <xf numFmtId="1" fontId="5" fillId="0" borderId="83" xfId="0" applyNumberFormat="1" applyFont="1" applyBorder="1" applyAlignment="1">
      <alignment horizontal="center" vertical="center" wrapText="1"/>
    </xf>
    <xf numFmtId="1" fontId="10" fillId="0" borderId="84" xfId="0" applyNumberFormat="1" applyFont="1" applyBorder="1" applyAlignment="1">
      <alignment horizontal="center" vertical="center"/>
    </xf>
    <xf numFmtId="1" fontId="10" fillId="0" borderId="85" xfId="0" applyNumberFormat="1" applyFont="1" applyBorder="1" applyAlignment="1">
      <alignment horizontal="left" vertical="center"/>
    </xf>
    <xf numFmtId="1" fontId="3" fillId="0" borderId="55" xfId="0" applyNumberFormat="1" applyFont="1" applyBorder="1" applyAlignment="1">
      <alignment horizontal="left"/>
    </xf>
    <xf numFmtId="1" fontId="0" fillId="0" borderId="0" xfId="0" applyNumberFormat="1" applyFont="1" applyAlignment="1"/>
    <xf numFmtId="1" fontId="0" fillId="0" borderId="0" xfId="0" applyNumberFormat="1" applyFont="1" applyAlignment="1"/>
    <xf numFmtId="0" fontId="27" fillId="0" borderId="58" xfId="1" applyFont="1"/>
    <xf numFmtId="0" fontId="2" fillId="0" borderId="58" xfId="1"/>
    <xf numFmtId="0" fontId="28" fillId="0" borderId="58" xfId="1" applyFont="1"/>
    <xf numFmtId="1" fontId="32" fillId="0" borderId="0" xfId="0" applyNumberFormat="1" applyFont="1" applyAlignment="1">
      <alignment vertical="center"/>
    </xf>
    <xf numFmtId="1" fontId="31" fillId="0" borderId="0" xfId="0" applyNumberFormat="1" applyFont="1" applyAlignment="1"/>
    <xf numFmtId="0" fontId="33" fillId="11" borderId="12" xfId="0" applyNumberFormat="1" applyFont="1" applyFill="1" applyBorder="1" applyAlignment="1">
      <alignment horizontal="center" vertical="center"/>
    </xf>
    <xf numFmtId="1" fontId="33" fillId="0" borderId="0" xfId="0" applyNumberFormat="1" applyFont="1" applyAlignment="1">
      <alignment horizontal="center" vertical="center"/>
    </xf>
    <xf numFmtId="0" fontId="6" fillId="0" borderId="58" xfId="0" applyNumberFormat="1" applyFont="1" applyBorder="1"/>
    <xf numFmtId="1" fontId="0" fillId="0" borderId="0" xfId="0" applyNumberFormat="1" applyFont="1" applyAlignment="1"/>
    <xf numFmtId="1" fontId="4" fillId="0" borderId="0" xfId="0" applyNumberFormat="1" applyFont="1" applyAlignment="1">
      <alignment horizontal="center"/>
    </xf>
    <xf numFmtId="1" fontId="17" fillId="0" borderId="0" xfId="0" applyNumberFormat="1" applyFont="1" applyAlignment="1">
      <alignment vertical="center"/>
    </xf>
    <xf numFmtId="1" fontId="0" fillId="0" borderId="58" xfId="4" applyNumberFormat="1" applyFont="1" applyAlignment="1"/>
    <xf numFmtId="0" fontId="17" fillId="0" borderId="58" xfId="4" applyNumberFormat="1" applyFont="1"/>
    <xf numFmtId="0" fontId="22" fillId="0" borderId="58" xfId="4" applyNumberFormat="1" applyFont="1"/>
    <xf numFmtId="0" fontId="27" fillId="0" borderId="58" xfId="3" applyFont="1"/>
    <xf numFmtId="0" fontId="1" fillId="0" borderId="58" xfId="3"/>
    <xf numFmtId="1" fontId="15" fillId="0" borderId="58" xfId="4" applyNumberFormat="1" applyFont="1" applyAlignment="1">
      <alignment vertical="center"/>
    </xf>
    <xf numFmtId="1" fontId="17" fillId="0" borderId="58" xfId="4" applyNumberFormat="1" applyFont="1" applyAlignment="1"/>
    <xf numFmtId="0" fontId="6" fillId="0" borderId="58" xfId="0" applyNumberFormat="1" applyFont="1" applyBorder="1"/>
    <xf numFmtId="0" fontId="36" fillId="0" borderId="58" xfId="1" applyFont="1"/>
    <xf numFmtId="0" fontId="37" fillId="0" borderId="58" xfId="1" applyFont="1"/>
    <xf numFmtId="1" fontId="38" fillId="0" borderId="0" xfId="0" applyNumberFormat="1" applyFont="1"/>
    <xf numFmtId="1" fontId="39" fillId="0" borderId="0" xfId="0" applyNumberFormat="1" applyFont="1" applyAlignment="1"/>
    <xf numFmtId="1" fontId="40" fillId="0" borderId="0" xfId="0" applyNumberFormat="1" applyFont="1" applyAlignment="1">
      <alignment vertical="center"/>
    </xf>
    <xf numFmtId="1" fontId="41" fillId="0" borderId="0" xfId="0" applyNumberFormat="1" applyFont="1" applyAlignment="1"/>
    <xf numFmtId="1" fontId="4" fillId="0" borderId="58" xfId="0" applyNumberFormat="1" applyFont="1" applyBorder="1"/>
    <xf numFmtId="1" fontId="5" fillId="0" borderId="58" xfId="0" applyNumberFormat="1" applyFont="1" applyBorder="1" applyAlignment="1">
      <alignment horizontal="center"/>
    </xf>
    <xf numFmtId="1" fontId="42" fillId="0" borderId="0" xfId="0" applyNumberFormat="1" applyFont="1" applyAlignment="1"/>
    <xf numFmtId="1" fontId="43" fillId="0" borderId="0" xfId="0" applyNumberFormat="1" applyFont="1"/>
    <xf numFmtId="1" fontId="0" fillId="0" borderId="0" xfId="0" applyNumberFormat="1" applyFont="1" applyAlignment="1"/>
    <xf numFmtId="1" fontId="0" fillId="0" borderId="0" xfId="0" applyNumberFormat="1" applyFont="1" applyAlignment="1"/>
    <xf numFmtId="2" fontId="3" fillId="2" borderId="55" xfId="0" applyNumberFormat="1" applyFont="1" applyFill="1" applyBorder="1" applyAlignment="1">
      <alignment horizontal="center" vertical="center"/>
    </xf>
    <xf numFmtId="1" fontId="3" fillId="0" borderId="68" xfId="0" applyNumberFormat="1" applyFont="1" applyBorder="1" applyAlignment="1">
      <alignment horizontal="left"/>
    </xf>
    <xf numFmtId="1" fontId="3" fillId="0" borderId="68" xfId="0" applyNumberFormat="1" applyFont="1" applyBorder="1" applyAlignment="1">
      <alignment horizontal="center"/>
    </xf>
    <xf numFmtId="1" fontId="3" fillId="0" borderId="0" xfId="0" applyNumberFormat="1" applyFont="1" applyAlignment="1"/>
    <xf numFmtId="1" fontId="45" fillId="0" borderId="0" xfId="0" applyNumberFormat="1" applyFont="1" applyAlignment="1"/>
    <xf numFmtId="0" fontId="16" fillId="0" borderId="58" xfId="0" applyNumberFormat="1" applyFont="1" applyBorder="1" applyAlignment="1">
      <alignment horizontal="center" vertical="center"/>
    </xf>
    <xf numFmtId="0" fontId="6" fillId="0" borderId="58" xfId="0" applyNumberFormat="1" applyFont="1" applyBorder="1" applyAlignment="1"/>
    <xf numFmtId="1" fontId="11" fillId="9" borderId="53" xfId="0" applyNumberFormat="1" applyFont="1" applyFill="1" applyBorder="1" applyAlignment="1">
      <alignment horizontal="center" vertical="center"/>
    </xf>
    <xf numFmtId="0" fontId="8" fillId="8" borderId="68" xfId="0" applyNumberFormat="1" applyFont="1" applyFill="1" applyBorder="1" applyAlignment="1">
      <alignment horizontal="center" vertical="center"/>
    </xf>
    <xf numFmtId="1" fontId="15" fillId="2" borderId="16" xfId="0" applyNumberFormat="1" applyFont="1" applyFill="1" applyBorder="1" applyAlignment="1">
      <alignment horizontal="center" vertical="center"/>
    </xf>
    <xf numFmtId="0" fontId="6" fillId="0" borderId="58" xfId="0" applyNumberFormat="1" applyFont="1" applyBorder="1"/>
    <xf numFmtId="1" fontId="4" fillId="6" borderId="86" xfId="0" applyNumberFormat="1" applyFont="1" applyFill="1" applyBorder="1" applyAlignment="1">
      <alignment horizontal="center" vertical="center"/>
    </xf>
    <xf numFmtId="2" fontId="4" fillId="2" borderId="87" xfId="0" applyNumberFormat="1" applyFont="1" applyFill="1" applyBorder="1" applyAlignment="1">
      <alignment horizontal="center" vertical="center"/>
    </xf>
    <xf numFmtId="1" fontId="4" fillId="6" borderId="91" xfId="0" applyNumberFormat="1" applyFont="1" applyFill="1" applyBorder="1" applyAlignment="1">
      <alignment horizontal="center" vertical="center"/>
    </xf>
    <xf numFmtId="2" fontId="4" fillId="0" borderId="87" xfId="0" applyNumberFormat="1" applyFont="1" applyBorder="1" applyAlignment="1">
      <alignment horizontal="center" vertical="center"/>
    </xf>
    <xf numFmtId="2" fontId="4" fillId="0" borderId="88" xfId="0" applyNumberFormat="1" applyFont="1" applyBorder="1" applyAlignment="1">
      <alignment horizontal="center" vertical="center"/>
    </xf>
    <xf numFmtId="2" fontId="4" fillId="0" borderId="90" xfId="0" applyNumberFormat="1" applyFont="1" applyBorder="1" applyAlignment="1">
      <alignment horizontal="center" vertical="center"/>
    </xf>
    <xf numFmtId="9" fontId="4" fillId="6" borderId="44" xfId="0" applyNumberFormat="1" applyFont="1" applyFill="1" applyBorder="1" applyAlignment="1">
      <alignment horizontal="center" vertical="center"/>
    </xf>
    <xf numFmtId="9" fontId="4" fillId="0" borderId="87" xfId="0" applyNumberFormat="1" applyFont="1" applyBorder="1" applyAlignment="1">
      <alignment horizontal="center" vertical="center"/>
    </xf>
    <xf numFmtId="9" fontId="4" fillId="0" borderId="88" xfId="0" applyNumberFormat="1" applyFont="1" applyBorder="1" applyAlignment="1">
      <alignment horizontal="center" vertical="center"/>
    </xf>
    <xf numFmtId="9" fontId="4" fillId="0" borderId="75" xfId="0" applyNumberFormat="1" applyFont="1" applyBorder="1" applyAlignment="1">
      <alignment horizontal="center" vertical="center"/>
    </xf>
    <xf numFmtId="9" fontId="4" fillId="0" borderId="90" xfId="0" applyNumberFormat="1" applyFont="1" applyBorder="1" applyAlignment="1">
      <alignment horizontal="center" vertical="center"/>
    </xf>
    <xf numFmtId="1" fontId="4" fillId="0" borderId="69" xfId="0" applyNumberFormat="1" applyFont="1" applyBorder="1" applyAlignment="1">
      <alignment horizontal="center" vertical="center"/>
    </xf>
    <xf numFmtId="1" fontId="4" fillId="0" borderId="87" xfId="0" applyNumberFormat="1" applyFont="1" applyBorder="1" applyAlignment="1">
      <alignment horizontal="center" vertical="center"/>
    </xf>
    <xf numFmtId="1" fontId="4" fillId="0" borderId="88" xfId="0" applyNumberFormat="1" applyFont="1" applyBorder="1" applyAlignment="1">
      <alignment horizontal="center" vertical="center"/>
    </xf>
    <xf numFmtId="1" fontId="4" fillId="0" borderId="89" xfId="0" applyNumberFormat="1" applyFont="1" applyBorder="1" applyAlignment="1">
      <alignment horizontal="center" vertical="center"/>
    </xf>
    <xf numFmtId="1" fontId="4" fillId="0" borderId="75" xfId="0" applyNumberFormat="1" applyFont="1" applyBorder="1" applyAlignment="1">
      <alignment horizontal="center" vertical="center"/>
    </xf>
    <xf numFmtId="1" fontId="4" fillId="0" borderId="76" xfId="0" applyNumberFormat="1" applyFont="1" applyBorder="1" applyAlignment="1">
      <alignment horizontal="center" vertical="center"/>
    </xf>
    <xf numFmtId="1" fontId="26" fillId="0" borderId="97" xfId="0" applyNumberFormat="1" applyFont="1" applyBorder="1" applyAlignment="1">
      <alignment horizontal="center" vertical="center"/>
    </xf>
    <xf numFmtId="1" fontId="26" fillId="0" borderId="98" xfId="0" applyNumberFormat="1" applyFont="1" applyBorder="1" applyAlignment="1">
      <alignment horizontal="center" vertical="center"/>
    </xf>
    <xf numFmtId="1" fontId="26" fillId="0" borderId="99" xfId="0" applyNumberFormat="1" applyFont="1" applyBorder="1" applyAlignment="1">
      <alignment horizontal="center" vertical="center"/>
    </xf>
    <xf numFmtId="1" fontId="26" fillId="0" borderId="100" xfId="0" applyNumberFormat="1" applyFont="1" applyBorder="1" applyAlignment="1">
      <alignment horizontal="center" vertical="center"/>
    </xf>
    <xf numFmtId="1" fontId="4" fillId="0" borderId="101" xfId="0" applyNumberFormat="1" applyFont="1" applyBorder="1" applyAlignment="1">
      <alignment horizontal="center" vertical="center"/>
    </xf>
    <xf numFmtId="1" fontId="4" fillId="0" borderId="83" xfId="0" applyNumberFormat="1" applyFont="1" applyBorder="1" applyAlignment="1">
      <alignment horizontal="center" vertical="center"/>
    </xf>
    <xf numFmtId="1" fontId="4" fillId="0" borderId="84" xfId="0" applyNumberFormat="1" applyFont="1" applyBorder="1" applyAlignment="1">
      <alignment horizontal="center" vertical="center"/>
    </xf>
    <xf numFmtId="1" fontId="4" fillId="0" borderId="85" xfId="0" applyNumberFormat="1" applyFont="1" applyBorder="1" applyAlignment="1">
      <alignment horizontal="center" vertical="center"/>
    </xf>
    <xf numFmtId="1" fontId="26" fillId="0" borderId="70" xfId="0" applyNumberFormat="1" applyFont="1" applyBorder="1" applyAlignment="1">
      <alignment horizontal="center" vertical="center"/>
    </xf>
    <xf numFmtId="1" fontId="26" fillId="2" borderId="82" xfId="0" applyNumberFormat="1" applyFont="1" applyFill="1" applyBorder="1" applyAlignment="1">
      <alignment horizontal="center" vertical="center"/>
    </xf>
    <xf numFmtId="1" fontId="26" fillId="0" borderId="83" xfId="0" applyNumberFormat="1" applyFont="1" applyBorder="1" applyAlignment="1">
      <alignment horizontal="center" vertical="center"/>
    </xf>
    <xf numFmtId="1" fontId="26" fillId="0" borderId="84" xfId="0" applyNumberFormat="1" applyFont="1" applyBorder="1" applyAlignment="1">
      <alignment horizontal="center" vertical="center"/>
    </xf>
    <xf numFmtId="1" fontId="26" fillId="0" borderId="85" xfId="0" applyNumberFormat="1" applyFont="1" applyBorder="1" applyAlignment="1">
      <alignment horizontal="center" vertical="center"/>
    </xf>
    <xf numFmtId="1" fontId="4" fillId="0" borderId="102" xfId="0" applyNumberFormat="1" applyFont="1" applyBorder="1" applyAlignment="1">
      <alignment horizontal="center" vertical="center"/>
    </xf>
    <xf numFmtId="1" fontId="4" fillId="0" borderId="103" xfId="0" applyNumberFormat="1" applyFont="1" applyBorder="1" applyAlignment="1">
      <alignment horizontal="center" vertical="center"/>
    </xf>
    <xf numFmtId="9" fontId="4" fillId="0" borderId="89" xfId="0" applyNumberFormat="1" applyFont="1" applyBorder="1" applyAlignment="1">
      <alignment horizontal="center" vertical="center"/>
    </xf>
    <xf numFmtId="9" fontId="4" fillId="0" borderId="76" xfId="0" applyNumberFormat="1" applyFont="1" applyBorder="1" applyAlignment="1">
      <alignment horizontal="center" vertical="center"/>
    </xf>
    <xf numFmtId="1" fontId="12" fillId="6" borderId="77" xfId="0" applyNumberFormat="1" applyFont="1" applyFill="1" applyBorder="1" applyAlignment="1"/>
    <xf numFmtId="1" fontId="12" fillId="6" borderId="104" xfId="0" applyNumberFormat="1" applyFont="1" applyFill="1" applyBorder="1" applyAlignment="1"/>
    <xf numFmtId="1" fontId="12" fillId="6" borderId="105" xfId="0" applyNumberFormat="1" applyFont="1" applyFill="1" applyBorder="1" applyAlignment="1"/>
    <xf numFmtId="2" fontId="12" fillId="2" borderId="106" xfId="0" applyNumberFormat="1" applyFont="1" applyFill="1" applyBorder="1" applyAlignment="1"/>
    <xf numFmtId="1" fontId="12" fillId="6" borderId="77" xfId="0" applyNumberFormat="1" applyFont="1" applyFill="1" applyBorder="1"/>
    <xf numFmtId="1" fontId="12" fillId="6" borderId="104" xfId="0" applyNumberFormat="1" applyFont="1" applyFill="1" applyBorder="1"/>
    <xf numFmtId="1" fontId="12" fillId="6" borderId="105" xfId="0" applyNumberFormat="1" applyFont="1" applyFill="1" applyBorder="1"/>
    <xf numFmtId="1" fontId="0" fillId="0" borderId="0" xfId="0" applyNumberFormat="1" applyFont="1" applyAlignment="1"/>
    <xf numFmtId="1" fontId="0" fillId="0" borderId="0" xfId="0" applyNumberFormat="1" applyFont="1" applyAlignment="1"/>
    <xf numFmtId="1" fontId="3" fillId="2" borderId="31" xfId="0" applyNumberFormat="1" applyFont="1" applyFill="1" applyBorder="1" applyAlignment="1">
      <alignment horizontal="center" vertical="center"/>
    </xf>
    <xf numFmtId="0" fontId="6" fillId="0" borderId="32" xfId="0" applyNumberFormat="1" applyFont="1" applyBorder="1"/>
    <xf numFmtId="0" fontId="6" fillId="0" borderId="33" xfId="0" applyNumberFormat="1" applyFont="1" applyBorder="1"/>
    <xf numFmtId="1" fontId="7" fillId="5" borderId="31" xfId="0" applyNumberFormat="1" applyFont="1" applyFill="1" applyBorder="1" applyAlignment="1">
      <alignment horizontal="center" vertical="center"/>
    </xf>
    <xf numFmtId="1" fontId="3" fillId="2" borderId="57" xfId="0" applyNumberFormat="1" applyFont="1" applyFill="1" applyBorder="1" applyAlignment="1">
      <alignment horizontal="left"/>
    </xf>
    <xf numFmtId="0" fontId="6" fillId="0" borderId="58" xfId="0" applyNumberFormat="1" applyFont="1" applyBorder="1"/>
    <xf numFmtId="1" fontId="3" fillId="0" borderId="0" xfId="0" applyNumberFormat="1" applyFont="1" applyAlignment="1">
      <alignment horizontal="left"/>
    </xf>
    <xf numFmtId="1" fontId="0" fillId="0" borderId="0" xfId="0" applyNumberFormat="1" applyFont="1" applyAlignment="1"/>
    <xf numFmtId="1" fontId="4" fillId="6" borderId="49" xfId="0" applyNumberFormat="1" applyFont="1" applyFill="1" applyBorder="1" applyAlignment="1">
      <alignment horizontal="center" vertical="center"/>
    </xf>
    <xf numFmtId="0" fontId="6" fillId="0" borderId="49" xfId="0" applyNumberFormat="1" applyFont="1" applyBorder="1"/>
    <xf numFmtId="0" fontId="6" fillId="0" borderId="50" xfId="0" applyNumberFormat="1" applyFont="1" applyBorder="1"/>
    <xf numFmtId="1" fontId="5" fillId="0" borderId="3" xfId="0" applyNumberFormat="1" applyFont="1" applyBorder="1" applyAlignment="1">
      <alignment horizontal="center"/>
    </xf>
    <xf numFmtId="0" fontId="6" fillId="0" borderId="5" xfId="0" applyNumberFormat="1" applyFont="1" applyBorder="1"/>
    <xf numFmtId="0" fontId="6" fillId="0" borderId="6" xfId="0" applyNumberFormat="1" applyFont="1" applyBorder="1"/>
    <xf numFmtId="1" fontId="5" fillId="0" borderId="92" xfId="0" applyNumberFormat="1" applyFont="1" applyBorder="1" applyAlignment="1">
      <alignment horizontal="center"/>
    </xf>
    <xf numFmtId="1" fontId="5" fillId="0" borderId="35" xfId="0" applyNumberFormat="1" applyFont="1" applyBorder="1" applyAlignment="1">
      <alignment horizontal="center"/>
    </xf>
    <xf numFmtId="1" fontId="5" fillId="0" borderId="93" xfId="0" applyNumberFormat="1" applyFont="1" applyBorder="1" applyAlignment="1">
      <alignment horizontal="center"/>
    </xf>
    <xf numFmtId="1" fontId="5" fillId="0" borderId="30" xfId="0" applyNumberFormat="1" applyFont="1" applyBorder="1" applyAlignment="1">
      <alignment horizontal="center"/>
    </xf>
    <xf numFmtId="0" fontId="6" fillId="0" borderId="29" xfId="0" applyNumberFormat="1" applyFont="1" applyBorder="1"/>
    <xf numFmtId="0" fontId="6" fillId="0" borderId="28" xfId="0" applyNumberFormat="1" applyFont="1" applyBorder="1"/>
    <xf numFmtId="1" fontId="5" fillId="0" borderId="94" xfId="0" applyNumberFormat="1" applyFont="1" applyBorder="1" applyAlignment="1">
      <alignment horizontal="center"/>
    </xf>
    <xf numFmtId="1" fontId="5" fillId="0" borderId="95" xfId="0" applyNumberFormat="1" applyFont="1" applyBorder="1" applyAlignment="1">
      <alignment horizontal="center"/>
    </xf>
    <xf numFmtId="1" fontId="5" fillId="0" borderId="96" xfId="0" applyNumberFormat="1" applyFont="1" applyBorder="1" applyAlignment="1">
      <alignment horizontal="center"/>
    </xf>
    <xf numFmtId="1" fontId="4" fillId="0" borderId="0" xfId="0" applyNumberFormat="1" applyFont="1" applyAlignment="1">
      <alignment horizontal="center"/>
    </xf>
    <xf numFmtId="1" fontId="5" fillId="6" borderId="30" xfId="0" applyNumberFormat="1" applyFont="1" applyFill="1" applyBorder="1" applyAlignment="1">
      <alignment horizontal="center" vertical="center"/>
    </xf>
    <xf numFmtId="1" fontId="5" fillId="4" borderId="30" xfId="0" applyNumberFormat="1" applyFont="1" applyFill="1" applyBorder="1" applyAlignment="1">
      <alignment horizontal="center"/>
    </xf>
    <xf numFmtId="1" fontId="9" fillId="0" borderId="49" xfId="0" applyNumberFormat="1" applyFont="1" applyBorder="1" applyAlignment="1">
      <alignment horizontal="center"/>
    </xf>
    <xf numFmtId="1" fontId="5" fillId="3" borderId="30" xfId="0" applyNumberFormat="1" applyFont="1" applyFill="1" applyBorder="1" applyAlignment="1">
      <alignment horizontal="center"/>
    </xf>
    <xf numFmtId="1" fontId="5" fillId="0" borderId="70" xfId="0" applyNumberFormat="1" applyFont="1" applyBorder="1" applyAlignment="1">
      <alignment horizontal="center"/>
    </xf>
    <xf numFmtId="0" fontId="6" fillId="0" borderId="71" xfId="0" applyNumberFormat="1" applyFont="1" applyBorder="1"/>
    <xf numFmtId="0" fontId="6" fillId="0" borderId="72" xfId="0" applyNumberFormat="1" applyFont="1" applyBorder="1"/>
    <xf numFmtId="1" fontId="5" fillId="0" borderId="3" xfId="0" applyNumberFormat="1" applyFont="1" applyBorder="1" applyAlignment="1">
      <alignment horizontal="center" vertical="center" wrapText="1"/>
    </xf>
    <xf numFmtId="0" fontId="6" fillId="0" borderId="34" xfId="0" applyNumberFormat="1" applyFont="1" applyBorder="1"/>
    <xf numFmtId="1" fontId="4" fillId="6" borderId="48" xfId="0" applyNumberFormat="1" applyFont="1" applyFill="1" applyBorder="1" applyAlignment="1">
      <alignment horizontal="center" vertical="center"/>
    </xf>
    <xf numFmtId="0" fontId="6" fillId="0" borderId="35" xfId="0" applyNumberFormat="1" applyFont="1" applyBorder="1"/>
    <xf numFmtId="0" fontId="6" fillId="0" borderId="93" xfId="0" applyNumberFormat="1" applyFont="1" applyBorder="1"/>
    <xf numFmtId="0" fontId="15" fillId="0" borderId="31" xfId="0" applyNumberFormat="1" applyFont="1" applyBorder="1" applyAlignment="1">
      <alignment horizontal="center" vertical="center"/>
    </xf>
    <xf numFmtId="10" fontId="15" fillId="0" borderId="31" xfId="0" applyNumberFormat="1" applyFont="1" applyBorder="1" applyAlignment="1">
      <alignment horizontal="center" vertical="center"/>
    </xf>
    <xf numFmtId="0" fontId="15" fillId="0" borderId="0" xfId="0" applyNumberFormat="1" applyFont="1" applyAlignment="1">
      <alignment horizontal="center" vertical="center"/>
    </xf>
    <xf numFmtId="0" fontId="15" fillId="6" borderId="31" xfId="0" applyNumberFormat="1" applyFont="1" applyFill="1" applyBorder="1" applyAlignment="1">
      <alignment horizontal="center" vertical="center"/>
    </xf>
    <xf numFmtId="0" fontId="15" fillId="0" borderId="37" xfId="0" applyNumberFormat="1" applyFont="1" applyBorder="1" applyAlignment="1">
      <alignment horizontal="center" vertical="center" wrapText="1"/>
    </xf>
    <xf numFmtId="0" fontId="6" fillId="0" borderId="59" xfId="0" applyNumberFormat="1" applyFont="1" applyBorder="1"/>
    <xf numFmtId="0" fontId="6" fillId="0" borderId="36" xfId="0" applyNumberFormat="1" applyFont="1" applyBorder="1"/>
    <xf numFmtId="0" fontId="6" fillId="0" borderId="39" xfId="0" applyNumberFormat="1" applyFont="1" applyBorder="1"/>
    <xf numFmtId="0" fontId="6" fillId="0" borderId="60" xfId="0" applyNumberFormat="1" applyFont="1" applyBorder="1"/>
    <xf numFmtId="0" fontId="6" fillId="0" borderId="61" xfId="0" applyNumberFormat="1" applyFont="1" applyBorder="1"/>
    <xf numFmtId="0" fontId="6" fillId="0" borderId="56" xfId="0" applyNumberFormat="1" applyFont="1" applyBorder="1"/>
    <xf numFmtId="0" fontId="6" fillId="0" borderId="51" xfId="0" applyNumberFormat="1" applyFont="1" applyBorder="1"/>
    <xf numFmtId="0" fontId="15" fillId="2" borderId="31" xfId="0" applyNumberFormat="1" applyFont="1" applyFill="1" applyBorder="1" applyAlignment="1">
      <alignment horizontal="center" vertical="center"/>
    </xf>
    <xf numFmtId="0" fontId="15" fillId="0" borderId="0" xfId="0" applyNumberFormat="1" applyFont="1" applyAlignment="1">
      <alignment horizontal="left" vertical="center"/>
    </xf>
    <xf numFmtId="0" fontId="17" fillId="0" borderId="31" xfId="0" applyNumberFormat="1" applyFont="1" applyBorder="1" applyAlignment="1">
      <alignment horizontal="center" vertical="center"/>
    </xf>
    <xf numFmtId="0" fontId="16" fillId="9" borderId="31" xfId="0" applyNumberFormat="1" applyFont="1" applyFill="1" applyBorder="1" applyAlignment="1">
      <alignment horizontal="center" vertical="center"/>
    </xf>
    <xf numFmtId="1" fontId="13" fillId="4" borderId="31" xfId="0" applyNumberFormat="1" applyFont="1" applyFill="1" applyBorder="1" applyAlignment="1">
      <alignment horizontal="center" vertical="center"/>
    </xf>
    <xf numFmtId="0" fontId="13" fillId="8" borderId="31" xfId="0" applyNumberFormat="1" applyFont="1" applyFill="1" applyBorder="1" applyAlignment="1">
      <alignment horizontal="center" vertical="center"/>
    </xf>
    <xf numFmtId="0" fontId="13" fillId="4" borderId="31" xfId="0" applyNumberFormat="1" applyFont="1" applyFill="1" applyBorder="1" applyAlignment="1">
      <alignment horizontal="center" vertical="center"/>
    </xf>
    <xf numFmtId="1" fontId="13" fillId="8" borderId="31" xfId="0" applyNumberFormat="1" applyFont="1" applyFill="1" applyBorder="1" applyAlignment="1">
      <alignment horizontal="center" vertical="center"/>
    </xf>
    <xf numFmtId="0" fontId="15" fillId="2" borderId="31" xfId="0" applyNumberFormat="1" applyFont="1" applyFill="1" applyBorder="1" applyAlignment="1">
      <alignment horizontal="center" vertical="center" wrapText="1"/>
    </xf>
    <xf numFmtId="164" fontId="13" fillId="9" borderId="31" xfId="0" applyNumberFormat="1" applyFont="1" applyFill="1" applyBorder="1" applyAlignment="1">
      <alignment horizontal="center" vertical="center"/>
    </xf>
    <xf numFmtId="0" fontId="13" fillId="9" borderId="31" xfId="0" applyNumberFormat="1" applyFont="1" applyFill="1" applyBorder="1" applyAlignment="1">
      <alignment horizontal="center" vertical="center"/>
    </xf>
    <xf numFmtId="0" fontId="14" fillId="8" borderId="68" xfId="0" applyNumberFormat="1" applyFont="1" applyFill="1" applyBorder="1" applyAlignment="1">
      <alignment horizontal="center" vertical="center"/>
    </xf>
    <xf numFmtId="0" fontId="6" fillId="0" borderId="68" xfId="0" applyNumberFormat="1" applyFont="1" applyBorder="1"/>
    <xf numFmtId="0" fontId="8" fillId="10" borderId="31" xfId="0" applyNumberFormat="1" applyFont="1" applyFill="1" applyBorder="1" applyAlignment="1">
      <alignment horizontal="center" vertical="center"/>
    </xf>
    <xf numFmtId="0" fontId="16" fillId="10" borderId="31" xfId="0" applyNumberFormat="1" applyFont="1" applyFill="1" applyBorder="1" applyAlignment="1">
      <alignment horizontal="center" vertical="center"/>
    </xf>
    <xf numFmtId="0" fontId="8" fillId="10" borderId="68" xfId="0" applyNumberFormat="1" applyFont="1" applyFill="1" applyBorder="1" applyAlignment="1">
      <alignment horizontal="center" vertical="center"/>
    </xf>
    <xf numFmtId="0" fontId="10" fillId="0" borderId="31" xfId="0" applyNumberFormat="1" applyFont="1" applyBorder="1" applyAlignment="1">
      <alignment horizontal="center" vertical="center"/>
    </xf>
    <xf numFmtId="10" fontId="15" fillId="0" borderId="20" xfId="0" applyNumberFormat="1" applyFont="1" applyBorder="1" applyAlignment="1">
      <alignment horizontal="center" vertical="center"/>
    </xf>
    <xf numFmtId="0" fontId="6" fillId="0" borderId="38" xfId="0" applyNumberFormat="1" applyFont="1" applyBorder="1"/>
    <xf numFmtId="0" fontId="6" fillId="0" borderId="53" xfId="0" applyNumberFormat="1" applyFont="1" applyBorder="1"/>
    <xf numFmtId="0" fontId="15" fillId="2" borderId="20" xfId="0" applyNumberFormat="1" applyFont="1" applyFill="1" applyBorder="1" applyAlignment="1">
      <alignment horizontal="center" vertical="center"/>
    </xf>
    <xf numFmtId="1" fontId="11" fillId="9" borderId="61" xfId="0" applyNumberFormat="1" applyFont="1" applyFill="1" applyBorder="1" applyAlignment="1">
      <alignment horizontal="center" vertical="center"/>
    </xf>
    <xf numFmtId="9" fontId="11" fillId="9" borderId="31" xfId="0" applyNumberFormat="1" applyFont="1" applyFill="1" applyBorder="1" applyAlignment="1">
      <alignment horizontal="center" vertical="center"/>
    </xf>
    <xf numFmtId="0" fontId="16" fillId="12" borderId="31" xfId="0" applyNumberFormat="1" applyFont="1" applyFill="1" applyBorder="1" applyAlignment="1">
      <alignment horizontal="center" vertical="center"/>
    </xf>
    <xf numFmtId="0" fontId="18" fillId="0" borderId="30" xfId="0" applyNumberFormat="1" applyFont="1" applyBorder="1" applyAlignment="1">
      <alignment horizontal="center" vertical="center"/>
    </xf>
    <xf numFmtId="0" fontId="29" fillId="0" borderId="58" xfId="1" applyFont="1" applyAlignment="1">
      <alignment horizontal="left" vertical="center" wrapText="1"/>
    </xf>
    <xf numFmtId="0" fontId="30" fillId="0" borderId="58" xfId="1" applyFont="1" applyAlignment="1">
      <alignment horizontal="left" vertical="center" wrapText="1"/>
    </xf>
    <xf numFmtId="0" fontId="13" fillId="0" borderId="62" xfId="0" applyNumberFormat="1" applyFont="1" applyBorder="1" applyAlignment="1">
      <alignment horizontal="center" vertical="center"/>
    </xf>
    <xf numFmtId="0" fontId="6" fillId="0" borderId="54" xfId="0" applyNumberFormat="1" applyFont="1" applyBorder="1"/>
    <xf numFmtId="0" fontId="13" fillId="0" borderId="30" xfId="0" applyNumberFormat="1" applyFont="1" applyBorder="1" applyAlignment="1">
      <alignment horizontal="center" vertical="center"/>
    </xf>
    <xf numFmtId="0" fontId="6" fillId="0" borderId="27" xfId="0" applyNumberFormat="1" applyFont="1" applyBorder="1"/>
    <xf numFmtId="0" fontId="16" fillId="12" borderId="31" xfId="0" applyNumberFormat="1" applyFont="1" applyFill="1" applyBorder="1" applyAlignment="1">
      <alignment horizontal="center" wrapText="1"/>
    </xf>
    <xf numFmtId="0" fontId="21" fillId="12" borderId="31" xfId="0" applyNumberFormat="1" applyFont="1" applyFill="1" applyBorder="1" applyAlignment="1">
      <alignment horizontal="center" vertical="center"/>
    </xf>
    <xf numFmtId="9" fontId="16" fillId="0" borderId="63" xfId="0" applyNumberFormat="1" applyFont="1" applyBorder="1" applyAlignment="1">
      <alignment horizontal="center" vertical="center" wrapText="1"/>
    </xf>
    <xf numFmtId="0" fontId="6" fillId="0" borderId="64" xfId="0" applyNumberFormat="1" applyFont="1" applyBorder="1"/>
    <xf numFmtId="0" fontId="6" fillId="0" borderId="65" xfId="0" applyNumberFormat="1" applyFont="1" applyBorder="1"/>
    <xf numFmtId="0" fontId="20" fillId="0" borderId="56" xfId="0" applyNumberFormat="1" applyFont="1" applyBorder="1" applyAlignment="1">
      <alignment horizontal="left" wrapText="1"/>
    </xf>
    <xf numFmtId="0" fontId="16" fillId="12" borderId="31" xfId="0" applyNumberFormat="1" applyFont="1" applyFill="1" applyBorder="1" applyAlignment="1">
      <alignment horizontal="center"/>
    </xf>
  </cellXfs>
  <cellStyles count="5">
    <cellStyle name="Normal" xfId="0" builtinId="0"/>
    <cellStyle name="Normal 2" xfId="2" xr:uid="{B24764D5-13D2-4D24-9A61-5BE88599A414}"/>
    <cellStyle name="Normal 3" xfId="4" xr:uid="{0C890624-18BF-4848-94A4-EC4D34C1E1C4}"/>
    <cellStyle name="Normal 4" xfId="1" xr:uid="{5578E141-087E-4426-9C67-6B2B636A48F7}"/>
    <cellStyle name="Normal 4 2" xfId="3" xr:uid="{61903ACD-3C5B-4033-9493-672F9C937E6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>
        <c:manualLayout>
          <c:xMode val="edge"/>
          <c:yMode val="edge"/>
          <c:x val="5.4878157707217247E-2"/>
          <c:y val="4.2622950819672129E-2"/>
          <c:w val="0.91057091306790094"/>
          <c:h val="0.84262295081967264"/>
        </c:manualLayout>
      </c:layout>
      <c:barChart>
        <c:barDir val="col"/>
        <c:grouping val="clustered"/>
        <c:varyColors val="1"/>
        <c:ser>
          <c:idx val="0"/>
          <c:order val="0"/>
          <c:spPr>
            <a:solidFill>
              <a:srgbClr val="4F81BD"/>
            </a:solidFill>
          </c:spPr>
          <c:invertIfNegative val="1"/>
          <c:cat>
            <c:strRef>
              <c:f>GradeSheet!$G$53:$G$64</c:f>
              <c:strCache>
                <c:ptCount val="12"/>
                <c:pt idx="0">
                  <c:v>A+</c:v>
                </c:pt>
                <c:pt idx="1">
                  <c:v>A</c:v>
                </c:pt>
                <c:pt idx="2">
                  <c:v>A-</c:v>
                </c:pt>
                <c:pt idx="3">
                  <c:v>B+</c:v>
                </c:pt>
                <c:pt idx="4">
                  <c:v>B</c:v>
                </c:pt>
                <c:pt idx="5">
                  <c:v>B-</c:v>
                </c:pt>
                <c:pt idx="6">
                  <c:v>C+</c:v>
                </c:pt>
                <c:pt idx="7">
                  <c:v>C</c:v>
                </c:pt>
                <c:pt idx="8">
                  <c:v>D</c:v>
                </c:pt>
                <c:pt idx="9">
                  <c:v>F</c:v>
                </c:pt>
                <c:pt idx="10">
                  <c:v>I</c:v>
                </c:pt>
                <c:pt idx="11">
                  <c:v>W</c:v>
                </c:pt>
              </c:strCache>
            </c:strRef>
          </c:cat>
          <c:val>
            <c:numRef>
              <c:f>GradeSheet!$H$53:$H$64</c:f>
              <c:numCache>
                <c:formatCode>0</c:formatCode>
                <c:ptCount val="12"/>
                <c:pt idx="0">
                  <c:v>0</c:v>
                </c:pt>
                <c:pt idx="1">
                  <c:v>2</c:v>
                </c:pt>
                <c:pt idx="2">
                  <c:v>1</c:v>
                </c:pt>
                <c:pt idx="3">
                  <c:v>2</c:v>
                </c:pt>
                <c:pt idx="4">
                  <c:v>4</c:v>
                </c:pt>
                <c:pt idx="5">
                  <c:v>5</c:v>
                </c:pt>
                <c:pt idx="6">
                  <c:v>5</c:v>
                </c:pt>
                <c:pt idx="7">
                  <c:v>6</c:v>
                </c:pt>
                <c:pt idx="8">
                  <c:v>6</c:v>
                </c:pt>
                <c:pt idx="9">
                  <c:v>9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0-E592-4EA2-85FB-6CCBD20F0B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45224423"/>
        <c:axId val="1844206332"/>
      </c:barChart>
      <c:catAx>
        <c:axId val="245224423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nextTo"/>
        <c:txPr>
          <a:bodyPr rot="0"/>
          <a:lstStyle/>
          <a:p>
            <a:pPr lvl="0">
              <a:defRPr sz="1000" b="0" i="0">
                <a:solidFill>
                  <a:srgbClr val="000000"/>
                </a:solidFill>
                <a:latin typeface="Calibri"/>
              </a:defRPr>
            </a:pPr>
            <a:endParaRPr lang="en-US"/>
          </a:p>
        </c:txPr>
        <c:crossAx val="1844206332"/>
        <c:crosses val="autoZero"/>
        <c:auto val="1"/>
        <c:lblAlgn val="ctr"/>
        <c:lblOffset val="100"/>
        <c:noMultiLvlLbl val="1"/>
      </c:catAx>
      <c:valAx>
        <c:axId val="184420633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0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1000" b="0" i="0">
                <a:solidFill>
                  <a:srgbClr val="000000"/>
                </a:solidFill>
                <a:latin typeface="Calibri"/>
              </a:defRPr>
            </a:pPr>
            <a:endParaRPr lang="en-US"/>
          </a:p>
        </c:txPr>
        <c:crossAx val="245224423"/>
        <c:crosses val="autoZero"/>
        <c:crossBetween val="between"/>
      </c:valAx>
      <c:spPr>
        <a:solidFill>
          <a:srgbClr val="FFFFFF"/>
        </a:solidFill>
      </c:spPr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595959"/>
                </a:solidFill>
                <a:latin typeface="Arial Narrow"/>
              </a:defRPr>
            </a:pPr>
            <a:r>
              <a:rPr lang="en-US"/>
              <a:t>Grade Distribution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4F81BD"/>
            </a:solidFill>
          </c:spPr>
          <c:invertIfNegative val="1"/>
          <c:cat>
            <c:strRef>
              <c:f>CourseSummary!$B$23:$M$23</c:f>
              <c:strCache>
                <c:ptCount val="12"/>
                <c:pt idx="0">
                  <c:v>A+</c:v>
                </c:pt>
                <c:pt idx="1">
                  <c:v>A</c:v>
                </c:pt>
                <c:pt idx="2">
                  <c:v>A-</c:v>
                </c:pt>
                <c:pt idx="3">
                  <c:v>B+</c:v>
                </c:pt>
                <c:pt idx="4">
                  <c:v>B</c:v>
                </c:pt>
                <c:pt idx="5">
                  <c:v>B-</c:v>
                </c:pt>
                <c:pt idx="6">
                  <c:v>C+</c:v>
                </c:pt>
                <c:pt idx="7">
                  <c:v>C</c:v>
                </c:pt>
                <c:pt idx="8">
                  <c:v>D</c:v>
                </c:pt>
                <c:pt idx="9">
                  <c:v>F</c:v>
                </c:pt>
                <c:pt idx="10">
                  <c:v>I</c:v>
                </c:pt>
                <c:pt idx="11">
                  <c:v>W</c:v>
                </c:pt>
              </c:strCache>
            </c:strRef>
          </c:cat>
          <c:val>
            <c:numRef>
              <c:f>CourseSummary!$B$24:$M$24</c:f>
              <c:numCache>
                <c:formatCode>0</c:formatCode>
                <c:ptCount val="12"/>
                <c:pt idx="0">
                  <c:v>0</c:v>
                </c:pt>
                <c:pt idx="1">
                  <c:v>2</c:v>
                </c:pt>
                <c:pt idx="2">
                  <c:v>1</c:v>
                </c:pt>
                <c:pt idx="3">
                  <c:v>2</c:v>
                </c:pt>
                <c:pt idx="4">
                  <c:v>4</c:v>
                </c:pt>
                <c:pt idx="5">
                  <c:v>5</c:v>
                </c:pt>
                <c:pt idx="6">
                  <c:v>5</c:v>
                </c:pt>
                <c:pt idx="7">
                  <c:v>6</c:v>
                </c:pt>
                <c:pt idx="8">
                  <c:v>6</c:v>
                </c:pt>
                <c:pt idx="9">
                  <c:v>9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0-DD23-4FD0-80B9-C2AB04937D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08295562"/>
        <c:axId val="1355355731"/>
      </c:barChart>
      <c:barChart>
        <c:barDir val="col"/>
        <c:grouping val="clustered"/>
        <c:varyColors val="1"/>
        <c:ser>
          <c:idx val="1"/>
          <c:order val="1"/>
          <c:spPr>
            <a:solidFill>
              <a:srgbClr val="4BACC6"/>
            </a:solidFill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sz="900" b="0" i="0">
                    <a:solidFill>
                      <a:srgbClr val="404040"/>
                    </a:solidFill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CourseSummary!$B$23:$M$23</c:f>
              <c:strCache>
                <c:ptCount val="12"/>
                <c:pt idx="0">
                  <c:v>A+</c:v>
                </c:pt>
                <c:pt idx="1">
                  <c:v>A</c:v>
                </c:pt>
                <c:pt idx="2">
                  <c:v>A-</c:v>
                </c:pt>
                <c:pt idx="3">
                  <c:v>B+</c:v>
                </c:pt>
                <c:pt idx="4">
                  <c:v>B</c:v>
                </c:pt>
                <c:pt idx="5">
                  <c:v>B-</c:v>
                </c:pt>
                <c:pt idx="6">
                  <c:v>C+</c:v>
                </c:pt>
                <c:pt idx="7">
                  <c:v>C</c:v>
                </c:pt>
                <c:pt idx="8">
                  <c:v>D</c:v>
                </c:pt>
                <c:pt idx="9">
                  <c:v>F</c:v>
                </c:pt>
                <c:pt idx="10">
                  <c:v>I</c:v>
                </c:pt>
                <c:pt idx="11">
                  <c:v>W</c:v>
                </c:pt>
              </c:strCache>
            </c:strRef>
          </c:cat>
          <c:val>
            <c:numRef>
              <c:f>CourseSummary!$B$25:$M$25</c:f>
              <c:numCache>
                <c:formatCode>0%</c:formatCode>
                <c:ptCount val="12"/>
                <c:pt idx="0">
                  <c:v>0</c:v>
                </c:pt>
                <c:pt idx="1">
                  <c:v>0.05</c:v>
                </c:pt>
                <c:pt idx="2">
                  <c:v>2.5000000000000001E-2</c:v>
                </c:pt>
                <c:pt idx="3">
                  <c:v>0.05</c:v>
                </c:pt>
                <c:pt idx="4">
                  <c:v>0.1</c:v>
                </c:pt>
                <c:pt idx="5">
                  <c:v>0.125</c:v>
                </c:pt>
                <c:pt idx="6">
                  <c:v>0.125</c:v>
                </c:pt>
                <c:pt idx="7">
                  <c:v>0.15</c:v>
                </c:pt>
                <c:pt idx="8">
                  <c:v>0.15</c:v>
                </c:pt>
                <c:pt idx="9">
                  <c:v>0.22500000000000001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1-DD23-4FD0-80B9-C2AB04937D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11236882"/>
        <c:axId val="254411012"/>
      </c:barChart>
      <c:catAx>
        <c:axId val="1208295562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 sz="900" b="0" i="0">
                <a:solidFill>
                  <a:srgbClr val="595959"/>
                </a:solidFill>
                <a:latin typeface="Arial Narrow"/>
              </a:defRPr>
            </a:pPr>
            <a:endParaRPr lang="en-US"/>
          </a:p>
        </c:txPr>
        <c:crossAx val="1355355731"/>
        <c:crosses val="autoZero"/>
        <c:auto val="1"/>
        <c:lblAlgn val="ctr"/>
        <c:lblOffset val="100"/>
        <c:noMultiLvlLbl val="1"/>
      </c:catAx>
      <c:valAx>
        <c:axId val="1355355731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595959"/>
                    </a:solidFill>
                    <a:latin typeface="Arial Narrow"/>
                  </a:defRPr>
                </a:pPr>
                <a:r>
                  <a:rPr lang="en-US"/>
                  <a:t>Percentage of Students</a:t>
                </a:r>
              </a:p>
            </c:rich>
          </c:tx>
          <c:overlay val="0"/>
        </c:title>
        <c:numFmt formatCode="0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900" b="0" i="0">
                <a:solidFill>
                  <a:srgbClr val="FFFFFF"/>
                </a:solidFill>
                <a:latin typeface="Arial Narrow"/>
              </a:defRPr>
            </a:pPr>
            <a:endParaRPr lang="en-US"/>
          </a:p>
        </c:txPr>
        <c:crossAx val="1208295562"/>
        <c:crosses val="autoZero"/>
        <c:crossBetween val="between"/>
      </c:valAx>
      <c:catAx>
        <c:axId val="611236882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 sz="900" b="0" i="0">
                <a:solidFill>
                  <a:srgbClr val="595959"/>
                </a:solidFill>
                <a:latin typeface="Arial Narrow"/>
              </a:defRPr>
            </a:pPr>
            <a:endParaRPr lang="en-US"/>
          </a:p>
        </c:txPr>
        <c:crossAx val="254411012"/>
        <c:crosses val="autoZero"/>
        <c:auto val="1"/>
        <c:lblAlgn val="ctr"/>
        <c:lblOffset val="100"/>
        <c:noMultiLvlLbl val="1"/>
      </c:catAx>
      <c:valAx>
        <c:axId val="254411012"/>
        <c:scaling>
          <c:orientation val="minMax"/>
          <c:max val="1"/>
          <c:min val="0"/>
        </c:scaling>
        <c:delete val="0"/>
        <c:axPos val="r"/>
        <c:majorGridlines>
          <c:spPr>
            <a:ln>
              <a:solidFill>
                <a:srgbClr val="D9D9D9"/>
              </a:solidFill>
            </a:ln>
          </c:spPr>
        </c:majorGridlines>
        <c:minorGridlines>
          <c:spPr>
            <a:ln>
              <a:solidFill>
                <a:srgbClr val="F2F2F2"/>
              </a:solidFill>
            </a:ln>
          </c:spPr>
        </c:minorGridlines>
        <c:numFmt formatCode="0%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900" b="0" i="0">
                <a:solidFill>
                  <a:srgbClr val="595959"/>
                </a:solidFill>
                <a:latin typeface="Arial Narrow"/>
              </a:defRPr>
            </a:pPr>
            <a:endParaRPr lang="en-US"/>
          </a:p>
        </c:txPr>
        <c:crossAx val="611236882"/>
        <c:crosses val="max"/>
        <c:crossBetween val="between"/>
        <c:majorUnit val="0.2"/>
        <c:minorUnit val="0.04"/>
      </c:valAx>
      <c:spPr>
        <a:solidFill>
          <a:srgbClr val="FFFFFF"/>
        </a:solidFill>
      </c:spPr>
    </c:plotArea>
    <c:plotVisOnly val="1"/>
    <c:dispBlanksAs val="zero"/>
    <c:showDLblsOverMax val="1"/>
  </c:chart>
  <c:spPr>
    <a:solidFill>
      <a:srgbClr val="FFFFFF"/>
    </a:solidFill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595959"/>
                </a:solidFill>
                <a:latin typeface="Arial Narrow"/>
              </a:defRPr>
            </a:pPr>
            <a:r>
              <a:rPr lang="en-US"/>
              <a:t>PO Attainment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4F81BD"/>
            </a:solidFill>
          </c:spPr>
          <c:invertIfNegative val="1"/>
          <c:cat>
            <c:strRef>
              <c:f>CO_PO_AttainmentAnalysis!$BG$19:$BR$19</c:f>
              <c:strCache>
                <c:ptCount val="12"/>
                <c:pt idx="0">
                  <c:v>PO1</c:v>
                </c:pt>
                <c:pt idx="1">
                  <c:v>PO2</c:v>
                </c:pt>
                <c:pt idx="2">
                  <c:v>PO3</c:v>
                </c:pt>
                <c:pt idx="3">
                  <c:v>PO4</c:v>
                </c:pt>
                <c:pt idx="4">
                  <c:v>PO5</c:v>
                </c:pt>
                <c:pt idx="5">
                  <c:v>PO6</c:v>
                </c:pt>
                <c:pt idx="6">
                  <c:v>PO7</c:v>
                </c:pt>
                <c:pt idx="7">
                  <c:v>PO8</c:v>
                </c:pt>
                <c:pt idx="8">
                  <c:v>PO9</c:v>
                </c:pt>
                <c:pt idx="9">
                  <c:v>PO10</c:v>
                </c:pt>
                <c:pt idx="10">
                  <c:v>PO11</c:v>
                </c:pt>
                <c:pt idx="11">
                  <c:v>PO12</c:v>
                </c:pt>
              </c:strCache>
            </c:strRef>
          </c:cat>
          <c:val>
            <c:numRef>
              <c:f>CO_PO_AttainmentAnalysis!$BG$62:$BR$62</c:f>
              <c:numCache>
                <c:formatCode>0</c:formatCode>
                <c:ptCount val="12"/>
                <c:pt idx="0">
                  <c:v>9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9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9</c:v>
                </c:pt>
                <c:pt idx="9">
                  <c:v>9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0-2079-4E73-87F2-6DA249B17B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26323844"/>
        <c:axId val="1825695187"/>
      </c:barChart>
      <c:barChart>
        <c:barDir val="col"/>
        <c:grouping val="clustered"/>
        <c:varyColors val="1"/>
        <c:ser>
          <c:idx val="1"/>
          <c:order val="1"/>
          <c:spPr>
            <a:solidFill>
              <a:srgbClr val="604B7A"/>
            </a:solidFill>
          </c:spPr>
          <c:invertIfNegative val="1"/>
          <c:cat>
            <c:strRef>
              <c:f>CO_PO_AttainmentAnalysis!$BG$19:$BR$19</c:f>
              <c:strCache>
                <c:ptCount val="12"/>
                <c:pt idx="0">
                  <c:v>PO1</c:v>
                </c:pt>
                <c:pt idx="1">
                  <c:v>PO2</c:v>
                </c:pt>
                <c:pt idx="2">
                  <c:v>PO3</c:v>
                </c:pt>
                <c:pt idx="3">
                  <c:v>PO4</c:v>
                </c:pt>
                <c:pt idx="4">
                  <c:v>PO5</c:v>
                </c:pt>
                <c:pt idx="5">
                  <c:v>PO6</c:v>
                </c:pt>
                <c:pt idx="6">
                  <c:v>PO7</c:v>
                </c:pt>
                <c:pt idx="7">
                  <c:v>PO8</c:v>
                </c:pt>
                <c:pt idx="8">
                  <c:v>PO9</c:v>
                </c:pt>
                <c:pt idx="9">
                  <c:v>PO10</c:v>
                </c:pt>
                <c:pt idx="10">
                  <c:v>PO11</c:v>
                </c:pt>
                <c:pt idx="11">
                  <c:v>PO12</c:v>
                </c:pt>
              </c:strCache>
            </c:strRef>
          </c:cat>
          <c:val>
            <c:numRef>
              <c:f>CO_PO_AttainmentAnalysis!$AU$62:$BF$62</c:f>
              <c:numCache>
                <c:formatCode>0%</c:formatCode>
                <c:ptCount val="12"/>
                <c:pt idx="0">
                  <c:v>0.53388888888888897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0.53388888888888897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0.53388888888888897</c:v>
                </c:pt>
                <c:pt idx="9">
                  <c:v>0.53388888888888897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1-2079-4E73-87F2-6DA249B17B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04371011"/>
        <c:axId val="370070126"/>
      </c:barChart>
      <c:catAx>
        <c:axId val="626323844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 sz="900" b="0" i="0">
                <a:solidFill>
                  <a:srgbClr val="595959"/>
                </a:solidFill>
                <a:latin typeface="Arial Narrow"/>
              </a:defRPr>
            </a:pPr>
            <a:endParaRPr lang="en-US"/>
          </a:p>
        </c:txPr>
        <c:crossAx val="1825695187"/>
        <c:crosses val="autoZero"/>
        <c:auto val="1"/>
        <c:lblAlgn val="ctr"/>
        <c:lblOffset val="100"/>
        <c:noMultiLvlLbl val="1"/>
      </c:catAx>
      <c:valAx>
        <c:axId val="1825695187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595959"/>
                    </a:solidFill>
                    <a:latin typeface="Arial Narrow"/>
                  </a:defRPr>
                </a:pPr>
                <a:r>
                  <a:rPr lang="en-US"/>
                  <a:t>Average Score</a:t>
                </a:r>
              </a:p>
            </c:rich>
          </c:tx>
          <c:overlay val="0"/>
        </c:title>
        <c:numFmt formatCode="0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900" b="0" i="0">
                <a:solidFill>
                  <a:srgbClr val="FFFFFF"/>
                </a:solidFill>
                <a:latin typeface="Arial Narrow"/>
              </a:defRPr>
            </a:pPr>
            <a:endParaRPr lang="en-US"/>
          </a:p>
        </c:txPr>
        <c:crossAx val="626323844"/>
        <c:crosses val="autoZero"/>
        <c:crossBetween val="between"/>
      </c:valAx>
      <c:catAx>
        <c:axId val="504371011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 sz="900" b="0" i="0">
                <a:solidFill>
                  <a:srgbClr val="595959"/>
                </a:solidFill>
                <a:latin typeface="Arial Narrow"/>
              </a:defRPr>
            </a:pPr>
            <a:endParaRPr lang="en-US"/>
          </a:p>
        </c:txPr>
        <c:crossAx val="370070126"/>
        <c:crosses val="autoZero"/>
        <c:auto val="1"/>
        <c:lblAlgn val="ctr"/>
        <c:lblOffset val="100"/>
        <c:noMultiLvlLbl val="1"/>
      </c:catAx>
      <c:valAx>
        <c:axId val="370070126"/>
        <c:scaling>
          <c:orientation val="minMax"/>
          <c:max val="1"/>
          <c:min val="0"/>
        </c:scaling>
        <c:delete val="0"/>
        <c:axPos val="r"/>
        <c:majorGridlines>
          <c:spPr>
            <a:ln>
              <a:solidFill>
                <a:srgbClr val="D9D9D9"/>
              </a:solidFill>
            </a:ln>
          </c:spPr>
        </c:majorGridlines>
        <c:minorGridlines>
          <c:spPr>
            <a:ln>
              <a:solidFill>
                <a:srgbClr val="F2F2F2"/>
              </a:solidFill>
            </a:ln>
          </c:spPr>
        </c:minorGridlines>
        <c:numFmt formatCode="0%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900" b="0" i="0">
                <a:solidFill>
                  <a:srgbClr val="595959"/>
                </a:solidFill>
                <a:latin typeface="Arial Narrow"/>
              </a:defRPr>
            </a:pPr>
            <a:endParaRPr lang="en-US"/>
          </a:p>
        </c:txPr>
        <c:crossAx val="504371011"/>
        <c:crosses val="max"/>
        <c:crossBetween val="between"/>
        <c:majorUnit val="0.2"/>
        <c:minorUnit val="0.04"/>
      </c:valAx>
      <c:spPr>
        <a:solidFill>
          <a:srgbClr val="FFFFFF"/>
        </a:solidFill>
      </c:spPr>
    </c:plotArea>
    <c:plotVisOnly val="1"/>
    <c:dispBlanksAs val="zero"/>
    <c:showDLblsOverMax val="1"/>
  </c:chart>
  <c:spPr>
    <a:solidFill>
      <a:srgbClr val="FFFFFF"/>
    </a:solidFill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595959"/>
                </a:solidFill>
                <a:latin typeface="Arial Narrow"/>
              </a:defRPr>
            </a:pPr>
            <a:r>
              <a:rPr lang="en-US"/>
              <a:t>CO Attainment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4F81BD"/>
            </a:solidFill>
          </c:spPr>
          <c:invertIfNegative val="1"/>
          <c:cat>
            <c:strRef>
              <c:f>CourseSummary!$H$58:$M$58</c:f>
              <c:strCache>
                <c:ptCount val="6"/>
                <c:pt idx="0">
                  <c:v>CO1</c:v>
                </c:pt>
                <c:pt idx="1">
                  <c:v>CO2</c:v>
                </c:pt>
                <c:pt idx="2">
                  <c:v>CO3</c:v>
                </c:pt>
                <c:pt idx="3">
                  <c:v>CO4</c:v>
                </c:pt>
                <c:pt idx="4">
                  <c:v>CO5</c:v>
                </c:pt>
                <c:pt idx="5">
                  <c:v>CO6</c:v>
                </c:pt>
              </c:strCache>
            </c:strRef>
          </c:cat>
          <c:val>
            <c:numRef>
              <c:f>CourseSummary!$H$59:$M$59</c:f>
              <c:numCache>
                <c:formatCode>0</c:formatCode>
                <c:ptCount val="6"/>
                <c:pt idx="0">
                  <c:v>9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0-9DFB-4EBA-9E42-66FB8D78EC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43151166"/>
        <c:axId val="2027027412"/>
      </c:barChart>
      <c:barChart>
        <c:barDir val="col"/>
        <c:grouping val="clustered"/>
        <c:varyColors val="1"/>
        <c:ser>
          <c:idx val="1"/>
          <c:order val="1"/>
          <c:spPr>
            <a:solidFill>
              <a:srgbClr val="4BACC6"/>
            </a:solidFill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sz="900" b="0" i="0">
                    <a:solidFill>
                      <a:srgbClr val="404040"/>
                    </a:solidFill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CourseSummary!$H$58:$M$58</c:f>
              <c:strCache>
                <c:ptCount val="6"/>
                <c:pt idx="0">
                  <c:v>CO1</c:v>
                </c:pt>
                <c:pt idx="1">
                  <c:v>CO2</c:v>
                </c:pt>
                <c:pt idx="2">
                  <c:v>CO3</c:v>
                </c:pt>
                <c:pt idx="3">
                  <c:v>CO4</c:v>
                </c:pt>
                <c:pt idx="4">
                  <c:v>CO5</c:v>
                </c:pt>
                <c:pt idx="5">
                  <c:v>CO6</c:v>
                </c:pt>
              </c:strCache>
            </c:strRef>
          </c:cat>
          <c:val>
            <c:numRef>
              <c:f>CourseSummary!$H$60:$M$60</c:f>
              <c:numCache>
                <c:formatCode>0%</c:formatCode>
                <c:ptCount val="6"/>
                <c:pt idx="0">
                  <c:v>0.53388888888888897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1-9DFB-4EBA-9E42-66FB8D78EC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01093934"/>
        <c:axId val="371236440"/>
      </c:barChart>
      <c:catAx>
        <c:axId val="543151166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 sz="900" b="0" i="0">
                <a:solidFill>
                  <a:srgbClr val="595959"/>
                </a:solidFill>
                <a:latin typeface="Arial Narrow"/>
              </a:defRPr>
            </a:pPr>
            <a:endParaRPr lang="en-US"/>
          </a:p>
        </c:txPr>
        <c:crossAx val="2027027412"/>
        <c:crosses val="autoZero"/>
        <c:auto val="1"/>
        <c:lblAlgn val="ctr"/>
        <c:lblOffset val="100"/>
        <c:noMultiLvlLbl val="1"/>
      </c:catAx>
      <c:valAx>
        <c:axId val="2027027412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595959"/>
                    </a:solidFill>
                    <a:latin typeface="Arial Narrow"/>
                  </a:defRPr>
                </a:pPr>
                <a:r>
                  <a:rPr lang="en-US"/>
                  <a:t>Average Score </a:t>
                </a:r>
              </a:p>
            </c:rich>
          </c:tx>
          <c:overlay val="0"/>
        </c:title>
        <c:numFmt formatCode="0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900" b="0" i="0">
                <a:solidFill>
                  <a:srgbClr val="FFFFFF"/>
                </a:solidFill>
                <a:latin typeface="Arial Narrow"/>
              </a:defRPr>
            </a:pPr>
            <a:endParaRPr lang="en-US"/>
          </a:p>
        </c:txPr>
        <c:crossAx val="543151166"/>
        <c:crosses val="autoZero"/>
        <c:crossBetween val="between"/>
      </c:valAx>
      <c:catAx>
        <c:axId val="1301093934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 sz="900" b="0" i="0">
                <a:solidFill>
                  <a:srgbClr val="595959"/>
                </a:solidFill>
                <a:latin typeface="Arial Narrow"/>
              </a:defRPr>
            </a:pPr>
            <a:endParaRPr lang="en-US"/>
          </a:p>
        </c:txPr>
        <c:crossAx val="371236440"/>
        <c:crosses val="autoZero"/>
        <c:auto val="1"/>
        <c:lblAlgn val="ctr"/>
        <c:lblOffset val="100"/>
        <c:noMultiLvlLbl val="1"/>
      </c:catAx>
      <c:valAx>
        <c:axId val="371236440"/>
        <c:scaling>
          <c:orientation val="minMax"/>
          <c:max val="1"/>
          <c:min val="0"/>
        </c:scaling>
        <c:delete val="0"/>
        <c:axPos val="r"/>
        <c:majorGridlines>
          <c:spPr>
            <a:ln>
              <a:solidFill>
                <a:srgbClr val="D9D9D9"/>
              </a:solidFill>
            </a:ln>
          </c:spPr>
        </c:majorGridlines>
        <c:minorGridlines>
          <c:spPr>
            <a:ln>
              <a:solidFill>
                <a:srgbClr val="F2F2F2"/>
              </a:solidFill>
            </a:ln>
          </c:spPr>
        </c:minorGridlines>
        <c:numFmt formatCode="0%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900" b="0" i="0">
                <a:solidFill>
                  <a:srgbClr val="595959"/>
                </a:solidFill>
                <a:latin typeface="Arial Narrow"/>
              </a:defRPr>
            </a:pPr>
            <a:endParaRPr lang="en-US"/>
          </a:p>
        </c:txPr>
        <c:crossAx val="1301093934"/>
        <c:crosses val="max"/>
        <c:crossBetween val="between"/>
        <c:majorUnit val="0.2"/>
        <c:minorUnit val="0.04"/>
      </c:valAx>
      <c:spPr>
        <a:solidFill>
          <a:srgbClr val="FFFFFF"/>
        </a:solidFill>
      </c:spPr>
    </c:plotArea>
    <c:plotVisOnly val="1"/>
    <c:dispBlanksAs val="zero"/>
    <c:showDLblsOverMax val="1"/>
  </c:chart>
  <c:spPr>
    <a:solidFill>
      <a:srgbClr val="FFFFFF"/>
    </a:solidFill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361950</xdr:colOff>
      <xdr:row>51</xdr:row>
      <xdr:rowOff>19050</xdr:rowOff>
    </xdr:from>
    <xdr:ext cx="4686300" cy="27908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228600</xdr:colOff>
      <xdr:row>5</xdr:row>
      <xdr:rowOff>85725</xdr:rowOff>
    </xdr:from>
    <xdr:ext cx="6591300" cy="2714625"/>
    <xdr:graphicFrame macro="">
      <xdr:nvGraphicFramePr>
        <xdr:cNvPr id="2" name="Chart 2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1</xdr:col>
      <xdr:colOff>47625</xdr:colOff>
      <xdr:row>76</xdr:row>
      <xdr:rowOff>142875</xdr:rowOff>
    </xdr:from>
    <xdr:ext cx="6057900" cy="2762250"/>
    <xdr:graphicFrame macro="">
      <xdr:nvGraphicFramePr>
        <xdr:cNvPr id="3" name="Chart 3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1</xdr:col>
      <xdr:colOff>47625</xdr:colOff>
      <xdr:row>61</xdr:row>
      <xdr:rowOff>19050</xdr:rowOff>
    </xdr:from>
    <xdr:ext cx="6057900" cy="2838450"/>
    <xdr:graphicFrame macro="">
      <xdr:nvGraphicFramePr>
        <xdr:cNvPr id="4" name="Chart 4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  <xdr:oneCellAnchor>
    <xdr:from>
      <xdr:col>2</xdr:col>
      <xdr:colOff>276225</xdr:colOff>
      <xdr:row>66</xdr:row>
      <xdr:rowOff>57150</xdr:rowOff>
    </xdr:from>
    <xdr:ext cx="4248150" cy="38100"/>
    <xdr:grpSp>
      <xdr:nvGrpSpPr>
        <xdr:cNvPr id="5" name="Shape 2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GrpSpPr/>
      </xdr:nvGrpSpPr>
      <xdr:grpSpPr>
        <a:xfrm>
          <a:off x="821055" y="13836015"/>
          <a:ext cx="4248150" cy="38100"/>
          <a:chOff x="3221925" y="3760949"/>
          <a:chExt cx="4248150" cy="38100"/>
        </a:xfrm>
      </xdr:grpSpPr>
      <xdr:grpSp>
        <xdr:nvGrpSpPr>
          <xdr:cNvPr id="6" name="Shape 3">
            <a:extLst>
              <a:ext uri="{FF2B5EF4-FFF2-40B4-BE49-F238E27FC236}">
                <a16:creationId xmlns:a16="http://schemas.microsoft.com/office/drawing/2014/main" id="{00000000-0008-0000-0300-000006000000}"/>
              </a:ext>
            </a:extLst>
          </xdr:cNvPr>
          <xdr:cNvGrpSpPr/>
        </xdr:nvGrpSpPr>
        <xdr:grpSpPr>
          <a:xfrm>
            <a:off x="3221925" y="3760949"/>
            <a:ext cx="4248150" cy="38100"/>
            <a:chOff x="3221925" y="3775238"/>
            <a:chExt cx="4248150" cy="9525"/>
          </a:xfrm>
        </xdr:grpSpPr>
        <xdr:sp macro="" textlink="">
          <xdr:nvSpPr>
            <xdr:cNvPr id="7" name="Shape 4">
              <a:extLst>
                <a:ext uri="{FF2B5EF4-FFF2-40B4-BE49-F238E27FC236}">
                  <a16:creationId xmlns:a16="http://schemas.microsoft.com/office/drawing/2014/main" id="{00000000-0008-0000-0300-000007000000}"/>
                </a:ext>
              </a:extLst>
            </xdr:cNvPr>
            <xdr:cNvSpPr/>
          </xdr:nvSpPr>
          <xdr:spPr>
            <a:xfrm>
              <a:off x="3221925" y="3775238"/>
              <a:ext cx="4248150" cy="952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8" name="Shape 5">
              <a:extLst>
                <a:ext uri="{FF2B5EF4-FFF2-40B4-BE49-F238E27FC236}">
                  <a16:creationId xmlns:a16="http://schemas.microsoft.com/office/drawing/2014/main" id="{00000000-0008-0000-0300-000008000000}"/>
                </a:ext>
              </a:extLst>
            </xdr:cNvPr>
            <xdr:cNvCxnSpPr/>
          </xdr:nvCxnSpPr>
          <xdr:spPr>
            <a:xfrm rot="10800000" flipH="1">
              <a:off x="3221925" y="3775238"/>
              <a:ext cx="4248150" cy="9525"/>
            </a:xfrm>
            <a:prstGeom prst="straightConnector1">
              <a:avLst/>
            </a:prstGeom>
            <a:noFill/>
            <a:ln w="9525" cap="flat" cmpd="sng">
              <a:solidFill>
                <a:srgbClr val="FF0000"/>
              </a:solidFill>
              <a:prstDash val="solid"/>
              <a:round/>
              <a:headEnd type="none" w="sm" len="sm"/>
              <a:tailEnd type="none" w="sm" len="sm"/>
            </a:ln>
          </xdr:spPr>
        </xdr:cxnSp>
      </xdr:grpSp>
    </xdr:grpSp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B1023"/>
  <sheetViews>
    <sheetView topLeftCell="E25" zoomScaleNormal="100" workbookViewId="0">
      <selection activeCell="K49" sqref="K49"/>
    </sheetView>
  </sheetViews>
  <sheetFormatPr defaultColWidth="14.375" defaultRowHeight="15" customHeight="1"/>
  <cols>
    <col min="1" max="1" width="9.25" customWidth="1"/>
    <col min="2" max="2" width="19" customWidth="1"/>
    <col min="3" max="3" width="36.75" customWidth="1"/>
    <col min="4" max="4" width="19.25" customWidth="1"/>
    <col min="5" max="5" width="20.375" customWidth="1"/>
    <col min="6" max="6" width="18.625" customWidth="1"/>
    <col min="7" max="7" width="18.75" customWidth="1"/>
    <col min="8" max="8" width="19" customWidth="1"/>
    <col min="9" max="10" width="17.75" customWidth="1"/>
    <col min="11" max="11" width="19.625" customWidth="1"/>
    <col min="12" max="12" width="20.625" customWidth="1"/>
    <col min="13" max="13" width="19.625" customWidth="1"/>
    <col min="14" max="14" width="8.375" customWidth="1"/>
    <col min="15" max="15" width="7.25" customWidth="1"/>
    <col min="16" max="16" width="17.75" customWidth="1"/>
    <col min="17" max="17" width="17.75" style="250" customWidth="1"/>
    <col min="18" max="18" width="9.75" customWidth="1"/>
    <col min="19" max="19" width="10.25" customWidth="1"/>
    <col min="20" max="20" width="16.75" customWidth="1"/>
    <col min="21" max="21" width="10.25" customWidth="1"/>
    <col min="22" max="23" width="9.75" customWidth="1"/>
    <col min="24" max="24" width="15.75" customWidth="1"/>
    <col min="25" max="25" width="42.5" bestFit="1" customWidth="1"/>
    <col min="26" max="28" width="9.25" customWidth="1"/>
  </cols>
  <sheetData>
    <row r="1" spans="1:28" ht="15.75" customHeight="1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 ht="15.75" customHeight="1">
      <c r="A2" s="4"/>
      <c r="B2" s="4"/>
      <c r="C2" s="4"/>
      <c r="D2" s="4"/>
      <c r="E2" s="4"/>
      <c r="F2" s="4"/>
      <c r="G2" s="34" t="s">
        <v>49</v>
      </c>
      <c r="H2" s="251" t="s">
        <v>168</v>
      </c>
      <c r="I2" s="252"/>
      <c r="J2" s="253"/>
      <c r="K2" s="34" t="s">
        <v>51</v>
      </c>
      <c r="L2" s="35">
        <v>1</v>
      </c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 ht="15.75" customHeight="1">
      <c r="A3" s="4"/>
      <c r="B3" s="4"/>
      <c r="C3" s="4"/>
      <c r="D3" s="4"/>
      <c r="E3" s="4"/>
      <c r="F3" s="4"/>
      <c r="G3" s="34" t="s">
        <v>52</v>
      </c>
      <c r="H3" s="251" t="s">
        <v>169</v>
      </c>
      <c r="I3" s="252"/>
      <c r="J3" s="253"/>
      <c r="K3" s="34" t="s">
        <v>53</v>
      </c>
      <c r="L3" s="35" t="s">
        <v>163</v>
      </c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ht="15.75" customHeight="1">
      <c r="A4" s="4"/>
      <c r="B4" s="4"/>
      <c r="C4" s="4"/>
      <c r="D4" s="4"/>
      <c r="E4" s="4"/>
      <c r="F4" s="4"/>
      <c r="G4" s="34" t="s">
        <v>54</v>
      </c>
      <c r="H4" s="251">
        <v>3</v>
      </c>
      <c r="I4" s="252"/>
      <c r="J4" s="253"/>
      <c r="K4" s="36"/>
      <c r="L4" s="37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ht="15.75" customHeight="1">
      <c r="A5" s="4"/>
      <c r="B5" s="4"/>
      <c r="C5" s="4"/>
      <c r="D5" s="4"/>
      <c r="E5" s="4"/>
      <c r="F5" s="4"/>
      <c r="G5" s="34" t="s">
        <v>55</v>
      </c>
      <c r="H5" s="251" t="s">
        <v>165</v>
      </c>
      <c r="I5" s="252"/>
      <c r="J5" s="253"/>
      <c r="K5" s="36"/>
      <c r="L5" s="37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ht="15.75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ht="15.75" customHeight="1">
      <c r="A7" s="254" t="str">
        <f>CONCATENATE("Grade Sheet of ",GradeSheet!$H$2, " [",GradeSheet!$H$3, "] ", "(Section ",GradeSheet!$L$2, ") ", "[Semester - ",GradeSheet!$L$3,"]" )</f>
        <v>Grade Sheet of CSE 104 [Structured Programming LAB] (Section 1) [Semester - Fall 2019]</v>
      </c>
      <c r="B7" s="252"/>
      <c r="C7" s="252"/>
      <c r="D7" s="252"/>
      <c r="E7" s="252"/>
      <c r="F7" s="252"/>
      <c r="G7" s="252"/>
      <c r="H7" s="252"/>
      <c r="I7" s="252"/>
      <c r="J7" s="252"/>
      <c r="K7" s="252"/>
      <c r="L7" s="252"/>
      <c r="M7" s="253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ht="24" customHeight="1">
      <c r="N8" s="4"/>
      <c r="O8" s="4"/>
      <c r="P8" s="38" t="s">
        <v>77</v>
      </c>
      <c r="Q8" s="38" t="s">
        <v>46</v>
      </c>
      <c r="R8" s="39" t="s">
        <v>56</v>
      </c>
      <c r="S8" s="39" t="s">
        <v>57</v>
      </c>
      <c r="T8" s="40" t="s">
        <v>58</v>
      </c>
      <c r="U8" s="41" t="s">
        <v>59</v>
      </c>
      <c r="V8" s="41" t="s">
        <v>45</v>
      </c>
      <c r="W8" s="41" t="s">
        <v>61</v>
      </c>
      <c r="X8" s="4"/>
      <c r="Y8" s="4"/>
      <c r="Z8" s="4"/>
      <c r="AA8" s="4"/>
      <c r="AB8" s="4"/>
    </row>
    <row r="9" spans="1:28" ht="31.5" customHeight="1">
      <c r="A9" s="42" t="s">
        <v>62</v>
      </c>
      <c r="B9" s="145" t="s">
        <v>64</v>
      </c>
      <c r="C9" s="145" t="s">
        <v>65</v>
      </c>
      <c r="D9" s="146" t="str">
        <f>CONCATENATE("Attendance (",GradeSheet!$C$53, ")")</f>
        <v>Attendance (10)</v>
      </c>
      <c r="E9" s="146" t="str">
        <f>CONCATENATE("Presentation (",GradeSheet!$C$54, ")")</f>
        <v>Presentation (10)</v>
      </c>
      <c r="F9" s="145" t="str">
        <f>CONCATENATE("Quiz (",GradeSheet!$C$55, ")")</f>
        <v>Quiz (20)</v>
      </c>
      <c r="G9" s="147" t="str">
        <f>CONCATENATE("Assignment (",GradeSheet!$C$56, ")")</f>
        <v>Assignment (0)</v>
      </c>
      <c r="H9" s="145" t="str">
        <f>CONCATENATE("Midterm (",GradeSheet!$C$57, ")")</f>
        <v>Midterm (20)</v>
      </c>
      <c r="I9" s="145" t="str">
        <f>CONCATENATE("Project (",GradeSheet!$C$58, ")")</f>
        <v>Project (10)</v>
      </c>
      <c r="J9" s="145" t="str">
        <f>CONCATENATE("Final (",GradeSheet!$C$59, ")")</f>
        <v>Final (30)</v>
      </c>
      <c r="K9" s="146" t="s">
        <v>68</v>
      </c>
      <c r="L9" s="146" t="s">
        <v>69</v>
      </c>
      <c r="M9" s="146" t="s">
        <v>70</v>
      </c>
      <c r="N9" s="43"/>
      <c r="O9" s="43"/>
      <c r="P9" s="44">
        <f>C53</f>
        <v>10</v>
      </c>
      <c r="Q9" s="46">
        <v>10</v>
      </c>
      <c r="R9" s="44">
        <v>20</v>
      </c>
      <c r="S9" s="44">
        <v>20</v>
      </c>
      <c r="T9" s="44">
        <v>0</v>
      </c>
      <c r="U9" s="44">
        <f>C57</f>
        <v>20</v>
      </c>
      <c r="V9" s="46">
        <f>C58</f>
        <v>10</v>
      </c>
      <c r="W9" s="44">
        <f>C59</f>
        <v>30</v>
      </c>
      <c r="X9" s="145" t="s">
        <v>64</v>
      </c>
      <c r="Y9" s="47" t="s">
        <v>65</v>
      </c>
      <c r="Z9" s="43"/>
      <c r="AA9" s="43"/>
      <c r="AB9" s="43"/>
    </row>
    <row r="10" spans="1:28" ht="15.75" customHeight="1">
      <c r="A10" s="143">
        <v>1</v>
      </c>
      <c r="B10" s="143">
        <f t="shared" ref="B10:B49" si="0">X10</f>
        <v>171011197</v>
      </c>
      <c r="C10" s="163" t="str">
        <f t="shared" ref="C10:C49" si="1">Y10</f>
        <v>Rabib Ahmed</v>
      </c>
      <c r="D10" s="62">
        <f t="shared" ref="D10:D49" si="2">P10</f>
        <v>6</v>
      </c>
      <c r="E10" s="148">
        <f>ROUNDUP(IF($P$9=0,0,(Q10/GradeSheet!$Q$9)*GradeSheet!$C$54),0)</f>
        <v>10</v>
      </c>
      <c r="F10" s="149">
        <f>ROUNDUP(((R10+S10)/(R$9+S$9))*GradeSheet!$C$55,0)</f>
        <v>2</v>
      </c>
      <c r="G10" s="149">
        <f t="shared" ref="G10:G49" si="3">T10</f>
        <v>0</v>
      </c>
      <c r="H10" s="150">
        <f t="shared" ref="H10:H49" si="4">U10</f>
        <v>10</v>
      </c>
      <c r="I10" s="150">
        <f>ROUNDUP(IF(V$9= 0,0,(V10/GradeSheet!$V$9)*GradeSheet!$C$58),0)</f>
        <v>9</v>
      </c>
      <c r="J10" s="150">
        <f t="shared" ref="J10:J49" si="5">W10</f>
        <v>15</v>
      </c>
      <c r="K10" s="151">
        <f t="shared" ref="K10:K26" si="6">ROUNDUP(SUM(D10:J10),0)</f>
        <v>52</v>
      </c>
      <c r="L10" s="152">
        <f t="shared" ref="L10:L26" si="7">K10/100</f>
        <v>0.52</v>
      </c>
      <c r="M10" s="153" t="str">
        <f>VLOOKUP(K10,GradingPolicy!$B$2:$C$11,2)</f>
        <v>D (Plain)</v>
      </c>
      <c r="N10" s="4"/>
      <c r="O10" s="4"/>
      <c r="P10" s="62">
        <v>6</v>
      </c>
      <c r="Q10" s="62">
        <v>10</v>
      </c>
      <c r="R10" s="62">
        <v>0</v>
      </c>
      <c r="S10" s="62">
        <v>4</v>
      </c>
      <c r="T10" s="62">
        <v>0</v>
      </c>
      <c r="U10" s="62">
        <v>10</v>
      </c>
      <c r="V10" s="62">
        <v>8.5</v>
      </c>
      <c r="W10" s="197">
        <v>15</v>
      </c>
      <c r="X10" s="199">
        <v>171011197</v>
      </c>
      <c r="Y10" s="198" t="s">
        <v>170</v>
      </c>
      <c r="Z10" s="4"/>
      <c r="AA10" s="4"/>
      <c r="AB10" s="4"/>
    </row>
    <row r="11" spans="1:28" ht="15.75" customHeight="1">
      <c r="A11" s="144">
        <v>2</v>
      </c>
      <c r="B11" s="143">
        <f t="shared" si="0"/>
        <v>171014001</v>
      </c>
      <c r="C11" s="163" t="str">
        <f t="shared" si="1"/>
        <v>*Fatema Mohosin Mim</v>
      </c>
      <c r="D11" s="62">
        <f t="shared" si="2"/>
        <v>2</v>
      </c>
      <c r="E11" s="148">
        <f>ROUNDUP(IF($P$9=0,0,(Q11/GradeSheet!$Q$9)*GradeSheet!$C$54),0)</f>
        <v>8</v>
      </c>
      <c r="F11" s="149">
        <f>ROUNDUP(((R11+S11)/(R$9+S$9))*GradeSheet!$C$55,0)</f>
        <v>4</v>
      </c>
      <c r="G11" s="149">
        <f t="shared" si="3"/>
        <v>0</v>
      </c>
      <c r="H11" s="150">
        <f t="shared" si="4"/>
        <v>10</v>
      </c>
      <c r="I11" s="150">
        <f>ROUNDUP(IF(V$9= 0,0,(V11/GradeSheet!$V$9)*GradeSheet!$C$58),0)</f>
        <v>8</v>
      </c>
      <c r="J11" s="150">
        <f t="shared" si="5"/>
        <v>2</v>
      </c>
      <c r="K11" s="151">
        <f t="shared" si="6"/>
        <v>34</v>
      </c>
      <c r="L11" s="152">
        <f t="shared" si="7"/>
        <v>0.34</v>
      </c>
      <c r="M11" s="153" t="str">
        <f>VLOOKUP(K11,GradingPolicy!$B$2:$C$11,2)</f>
        <v>F (Fail)</v>
      </c>
      <c r="N11" s="4"/>
      <c r="O11" s="4"/>
      <c r="P11" s="62">
        <v>2</v>
      </c>
      <c r="Q11" s="62">
        <v>7.5</v>
      </c>
      <c r="R11" s="62">
        <v>7.5</v>
      </c>
      <c r="S11" s="62">
        <v>0</v>
      </c>
      <c r="T11" s="62">
        <v>0</v>
      </c>
      <c r="U11" s="62">
        <v>10</v>
      </c>
      <c r="V11" s="62">
        <v>7.5</v>
      </c>
      <c r="W11" s="197">
        <v>2</v>
      </c>
      <c r="X11" s="199">
        <v>171014001</v>
      </c>
      <c r="Y11" s="198" t="s">
        <v>171</v>
      </c>
      <c r="Z11" s="4"/>
      <c r="AA11" s="4"/>
      <c r="AB11" s="4"/>
    </row>
    <row r="12" spans="1:28" ht="15.75" customHeight="1">
      <c r="A12" s="143">
        <v>3</v>
      </c>
      <c r="B12" s="143">
        <f t="shared" si="0"/>
        <v>181014084</v>
      </c>
      <c r="C12" s="163" t="str">
        <f t="shared" si="1"/>
        <v>*S.M. Abu Nahian</v>
      </c>
      <c r="D12" s="62">
        <f t="shared" si="2"/>
        <v>0</v>
      </c>
      <c r="E12" s="148">
        <f>ROUNDUP(IF($P$9=0,0,(Q12/GradeSheet!$Q$9)*GradeSheet!$C$54),0)</f>
        <v>9</v>
      </c>
      <c r="F12" s="149">
        <f>ROUNDUP(((R12+S12)/(R$9+S$9))*GradeSheet!$C$55,0)</f>
        <v>0</v>
      </c>
      <c r="G12" s="149">
        <f t="shared" si="3"/>
        <v>0</v>
      </c>
      <c r="H12" s="150">
        <f t="shared" si="4"/>
        <v>0</v>
      </c>
      <c r="I12" s="150">
        <f>ROUNDUP(IF(V$9= 0,0,(V12/GradeSheet!$V$9)*GradeSheet!$C$58),0)</f>
        <v>10</v>
      </c>
      <c r="J12" s="150">
        <f t="shared" si="5"/>
        <v>0</v>
      </c>
      <c r="K12" s="151">
        <f t="shared" si="6"/>
        <v>19</v>
      </c>
      <c r="L12" s="152">
        <f t="shared" si="7"/>
        <v>0.19</v>
      </c>
      <c r="M12" s="153" t="str">
        <f>VLOOKUP(K12,GradingPolicy!$B$2:$C$11,2)</f>
        <v>F (Fail)</v>
      </c>
      <c r="N12" s="4"/>
      <c r="O12" s="4"/>
      <c r="P12" s="62">
        <v>0</v>
      </c>
      <c r="Q12" s="62">
        <v>9</v>
      </c>
      <c r="R12" s="62">
        <v>0</v>
      </c>
      <c r="S12" s="62">
        <v>0</v>
      </c>
      <c r="T12" s="62">
        <v>0</v>
      </c>
      <c r="U12" s="62">
        <v>0</v>
      </c>
      <c r="V12" s="62">
        <v>9.5</v>
      </c>
      <c r="W12" s="197">
        <v>0</v>
      </c>
      <c r="X12" s="199">
        <v>181014084</v>
      </c>
      <c r="Y12" s="198" t="s">
        <v>172</v>
      </c>
      <c r="Z12" s="4"/>
      <c r="AA12" s="4"/>
      <c r="AB12" s="4"/>
    </row>
    <row r="13" spans="1:28" ht="15.75" customHeight="1">
      <c r="A13" s="144">
        <v>4</v>
      </c>
      <c r="B13" s="143">
        <f t="shared" si="0"/>
        <v>182014025</v>
      </c>
      <c r="C13" s="163" t="str">
        <f t="shared" si="1"/>
        <v>Md. Jubayer Bin Jabbar</v>
      </c>
      <c r="D13" s="62">
        <f t="shared" si="2"/>
        <v>10</v>
      </c>
      <c r="E13" s="148">
        <f>ROUNDUP(IF($P$9=0,0,(Q13/GradeSheet!$Q$9)*GradeSheet!$C$54),0)</f>
        <v>7</v>
      </c>
      <c r="F13" s="149">
        <f>ROUNDUP(((R13+S13)/(R$9+S$9))*GradeSheet!$C$55,0)</f>
        <v>6</v>
      </c>
      <c r="G13" s="149">
        <f t="shared" si="3"/>
        <v>0</v>
      </c>
      <c r="H13" s="150">
        <f t="shared" si="4"/>
        <v>9</v>
      </c>
      <c r="I13" s="150">
        <f>ROUNDUP(IF(V$9= 0,0,(V13/GradeSheet!$V$9)*GradeSheet!$C$58),0)</f>
        <v>8</v>
      </c>
      <c r="J13" s="150">
        <f t="shared" si="5"/>
        <v>12</v>
      </c>
      <c r="K13" s="151">
        <f t="shared" si="6"/>
        <v>52</v>
      </c>
      <c r="L13" s="152">
        <f t="shared" si="7"/>
        <v>0.52</v>
      </c>
      <c r="M13" s="153" t="str">
        <f>VLOOKUP(K13,GradingPolicy!$B$2:$C$11,2)</f>
        <v>D (Plain)</v>
      </c>
      <c r="N13" s="4"/>
      <c r="O13" s="4"/>
      <c r="P13" s="62">
        <v>10</v>
      </c>
      <c r="Q13" s="62">
        <v>7</v>
      </c>
      <c r="R13" s="62">
        <v>6</v>
      </c>
      <c r="S13" s="62">
        <v>6</v>
      </c>
      <c r="T13" s="62">
        <v>0</v>
      </c>
      <c r="U13" s="62">
        <v>9</v>
      </c>
      <c r="V13" s="62">
        <v>7.5</v>
      </c>
      <c r="W13" s="197">
        <v>12</v>
      </c>
      <c r="X13" s="199">
        <v>182014025</v>
      </c>
      <c r="Y13" s="198" t="s">
        <v>173</v>
      </c>
      <c r="Z13" s="4"/>
      <c r="AA13" s="4"/>
      <c r="AB13" s="4"/>
    </row>
    <row r="14" spans="1:28" ht="15.75" customHeight="1">
      <c r="A14" s="143">
        <v>5</v>
      </c>
      <c r="B14" s="143">
        <f t="shared" si="0"/>
        <v>183014016</v>
      </c>
      <c r="C14" s="163" t="str">
        <f t="shared" si="1"/>
        <v>Md. Fahad Hossen</v>
      </c>
      <c r="D14" s="62">
        <f t="shared" si="2"/>
        <v>2</v>
      </c>
      <c r="E14" s="148">
        <f>ROUNDUP(IF($P$9=0,0,(Q14/GradeSheet!$Q$9)*GradeSheet!$C$54),0)</f>
        <v>10</v>
      </c>
      <c r="F14" s="149">
        <f>ROUNDUP(((R14+S14)/(R$9+S$9))*GradeSheet!$C$55,0)</f>
        <v>0</v>
      </c>
      <c r="G14" s="149">
        <f t="shared" si="3"/>
        <v>0</v>
      </c>
      <c r="H14" s="150">
        <f t="shared" si="4"/>
        <v>0</v>
      </c>
      <c r="I14" s="150">
        <f>ROUNDUP(IF(V$9= 0,0,(V14/GradeSheet!$V$9)*GradeSheet!$C$58),0)</f>
        <v>9</v>
      </c>
      <c r="J14" s="150">
        <f t="shared" si="5"/>
        <v>0</v>
      </c>
      <c r="K14" s="151">
        <f t="shared" si="6"/>
        <v>21</v>
      </c>
      <c r="L14" s="152">
        <f t="shared" si="7"/>
        <v>0.21</v>
      </c>
      <c r="M14" s="153" t="str">
        <f>VLOOKUP(K14,GradingPolicy!$B$2:$C$11,2)</f>
        <v>F (Fail)</v>
      </c>
      <c r="N14" s="4"/>
      <c r="O14" s="4"/>
      <c r="P14" s="62">
        <v>2</v>
      </c>
      <c r="Q14" s="62">
        <v>10</v>
      </c>
      <c r="R14" s="62">
        <v>0</v>
      </c>
      <c r="S14" s="62">
        <v>0</v>
      </c>
      <c r="T14" s="62">
        <v>0</v>
      </c>
      <c r="U14" s="62">
        <v>0</v>
      </c>
      <c r="V14" s="62">
        <v>8.5</v>
      </c>
      <c r="W14" s="197">
        <v>0</v>
      </c>
      <c r="X14" s="199">
        <v>183014016</v>
      </c>
      <c r="Y14" s="198" t="s">
        <v>174</v>
      </c>
      <c r="Z14" s="4"/>
      <c r="AA14" s="4"/>
      <c r="AB14" s="4"/>
    </row>
    <row r="15" spans="1:28" ht="15.75" customHeight="1">
      <c r="A15" s="144">
        <v>6</v>
      </c>
      <c r="B15" s="143">
        <f t="shared" si="0"/>
        <v>183014065</v>
      </c>
      <c r="C15" s="163" t="str">
        <f t="shared" si="1"/>
        <v>Mahmud Hasan</v>
      </c>
      <c r="D15" s="62">
        <f t="shared" si="2"/>
        <v>7</v>
      </c>
      <c r="E15" s="148">
        <f>ROUNDUP(IF($P$9=0,0,(Q15/GradeSheet!$Q$9)*GradeSheet!$C$54),0)</f>
        <v>9</v>
      </c>
      <c r="F15" s="149">
        <f>ROUNDUP(((R15+S15)/(R$9+S$9))*GradeSheet!$C$55,0)</f>
        <v>17</v>
      </c>
      <c r="G15" s="149">
        <f t="shared" si="3"/>
        <v>0</v>
      </c>
      <c r="H15" s="150">
        <f t="shared" si="4"/>
        <v>0</v>
      </c>
      <c r="I15" s="150">
        <f>ROUNDUP(IF(V$9= 0,0,(V15/GradeSheet!$V$9)*GradeSheet!$C$58),0)</f>
        <v>8</v>
      </c>
      <c r="J15" s="150">
        <f t="shared" si="5"/>
        <v>19</v>
      </c>
      <c r="K15" s="151">
        <f t="shared" si="6"/>
        <v>60</v>
      </c>
      <c r="L15" s="152">
        <f t="shared" si="7"/>
        <v>0.6</v>
      </c>
      <c r="M15" s="153" t="str">
        <f>VLOOKUP(K15,GradingPolicy!$B$2:$C$11,2)</f>
        <v>C+ (Plus)</v>
      </c>
      <c r="N15" s="4"/>
      <c r="O15" s="4"/>
      <c r="P15" s="62">
        <v>7</v>
      </c>
      <c r="Q15" s="62">
        <v>8.5</v>
      </c>
      <c r="R15" s="62">
        <v>19</v>
      </c>
      <c r="S15" s="62">
        <v>15</v>
      </c>
      <c r="T15" s="62">
        <v>0</v>
      </c>
      <c r="U15" s="62">
        <v>0</v>
      </c>
      <c r="V15" s="62">
        <v>8</v>
      </c>
      <c r="W15" s="197">
        <v>19</v>
      </c>
      <c r="X15" s="199">
        <v>183014065</v>
      </c>
      <c r="Y15" s="198" t="s">
        <v>175</v>
      </c>
      <c r="Z15" s="4"/>
      <c r="AA15" s="4"/>
      <c r="AB15" s="4"/>
    </row>
    <row r="16" spans="1:28" ht="15.75" customHeight="1">
      <c r="A16" s="143">
        <v>7</v>
      </c>
      <c r="B16" s="143">
        <f t="shared" si="0"/>
        <v>191014021</v>
      </c>
      <c r="C16" s="163" t="str">
        <f t="shared" si="1"/>
        <v>*Anika Tahsin</v>
      </c>
      <c r="D16" s="62">
        <f t="shared" si="2"/>
        <v>8</v>
      </c>
      <c r="E16" s="148">
        <f>ROUNDUP(IF($P$9=0,0,(Q16/GradeSheet!$Q$9)*GradeSheet!$C$54),0)</f>
        <v>7</v>
      </c>
      <c r="F16" s="149">
        <f>ROUNDUP(((R16+S16)/(R$9+S$9))*GradeSheet!$C$55,0)</f>
        <v>5</v>
      </c>
      <c r="G16" s="149">
        <f t="shared" si="3"/>
        <v>0</v>
      </c>
      <c r="H16" s="150">
        <f t="shared" si="4"/>
        <v>8.5</v>
      </c>
      <c r="I16" s="150">
        <f>ROUNDUP(IF(V$9= 0,0,(V16/GradeSheet!$V$9)*GradeSheet!$C$58),0)</f>
        <v>8</v>
      </c>
      <c r="J16" s="150">
        <f t="shared" si="5"/>
        <v>14</v>
      </c>
      <c r="K16" s="151">
        <f t="shared" si="6"/>
        <v>51</v>
      </c>
      <c r="L16" s="152">
        <f t="shared" si="7"/>
        <v>0.51</v>
      </c>
      <c r="M16" s="153" t="str">
        <f>VLOOKUP(K16,GradingPolicy!$B$2:$C$11,2)</f>
        <v>D (Plain)</v>
      </c>
      <c r="N16" s="4"/>
      <c r="O16" s="4"/>
      <c r="P16" s="62">
        <v>8</v>
      </c>
      <c r="Q16" s="62">
        <v>7</v>
      </c>
      <c r="R16" s="62">
        <v>10</v>
      </c>
      <c r="S16" s="62">
        <v>0</v>
      </c>
      <c r="T16" s="62">
        <v>0</v>
      </c>
      <c r="U16" s="62">
        <v>8.5</v>
      </c>
      <c r="V16" s="62">
        <v>7.5</v>
      </c>
      <c r="W16" s="197">
        <v>14</v>
      </c>
      <c r="X16" s="199">
        <v>191014021</v>
      </c>
      <c r="Y16" s="198" t="s">
        <v>176</v>
      </c>
      <c r="Z16" s="4"/>
      <c r="AA16" s="4"/>
      <c r="AB16" s="4"/>
    </row>
    <row r="17" spans="1:28" ht="15.75" customHeight="1">
      <c r="A17" s="144">
        <v>8</v>
      </c>
      <c r="B17" s="143">
        <f t="shared" si="0"/>
        <v>191014048</v>
      </c>
      <c r="C17" s="163" t="str">
        <f t="shared" si="1"/>
        <v>Md.Mehedi Hasan Mixon</v>
      </c>
      <c r="D17" s="62">
        <f t="shared" si="2"/>
        <v>10</v>
      </c>
      <c r="E17" s="148">
        <f>ROUNDUP(IF($P$9=0,0,(Q17/GradeSheet!$Q$9)*GradeSheet!$C$54),0)</f>
        <v>9</v>
      </c>
      <c r="F17" s="149">
        <f>ROUNDUP(((R17+S17)/(R$9+S$9))*GradeSheet!$C$55,0)</f>
        <v>12</v>
      </c>
      <c r="G17" s="149">
        <f t="shared" si="3"/>
        <v>0</v>
      </c>
      <c r="H17" s="150">
        <f t="shared" si="4"/>
        <v>7.5</v>
      </c>
      <c r="I17" s="150">
        <f>ROUNDUP(IF(V$9= 0,0,(V17/GradeSheet!$V$9)*GradeSheet!$C$58),0)</f>
        <v>8</v>
      </c>
      <c r="J17" s="150">
        <f t="shared" si="5"/>
        <v>18</v>
      </c>
      <c r="K17" s="151">
        <f t="shared" si="6"/>
        <v>65</v>
      </c>
      <c r="L17" s="152">
        <f t="shared" si="7"/>
        <v>0.65</v>
      </c>
      <c r="M17" s="153" t="str">
        <f>VLOOKUP(K17,GradingPolicy!$B$2:$C$11,2)</f>
        <v>B- (Minus)</v>
      </c>
      <c r="N17" s="4"/>
      <c r="O17" s="4"/>
      <c r="P17" s="62">
        <v>10</v>
      </c>
      <c r="Q17" s="62">
        <v>8.5</v>
      </c>
      <c r="R17" s="62">
        <v>8</v>
      </c>
      <c r="S17" s="62">
        <v>15</v>
      </c>
      <c r="T17" s="62">
        <v>0</v>
      </c>
      <c r="U17" s="62">
        <v>7.5</v>
      </c>
      <c r="V17" s="62">
        <v>8</v>
      </c>
      <c r="W17" s="197">
        <v>18</v>
      </c>
      <c r="X17" s="199">
        <v>191014048</v>
      </c>
      <c r="Y17" s="198" t="s">
        <v>177</v>
      </c>
      <c r="Z17" s="4"/>
      <c r="AA17" s="4"/>
      <c r="AB17" s="4"/>
    </row>
    <row r="18" spans="1:28" ht="15.75" customHeight="1">
      <c r="A18" s="143">
        <v>9</v>
      </c>
      <c r="B18" s="143">
        <f t="shared" si="0"/>
        <v>191014054</v>
      </c>
      <c r="C18" s="163" t="str">
        <f t="shared" si="1"/>
        <v>*Ashiqur Rahman Prince</v>
      </c>
      <c r="D18" s="62">
        <f t="shared" si="2"/>
        <v>10</v>
      </c>
      <c r="E18" s="148">
        <f>ROUNDUP(IF($P$9=0,0,(Q18/GradeSheet!$Q$9)*GradeSheet!$C$54),0)</f>
        <v>8</v>
      </c>
      <c r="F18" s="149">
        <f>ROUNDUP(((R18+S18)/(R$9+S$9))*GradeSheet!$C$55,0)</f>
        <v>9</v>
      </c>
      <c r="G18" s="149">
        <f t="shared" si="3"/>
        <v>0</v>
      </c>
      <c r="H18" s="150">
        <f t="shared" si="4"/>
        <v>6</v>
      </c>
      <c r="I18" s="150">
        <f>ROUNDUP(IF(V$9= 0,0,(V18/GradeSheet!$V$9)*GradeSheet!$C$58),0)</f>
        <v>8</v>
      </c>
      <c r="J18" s="150">
        <f t="shared" si="5"/>
        <v>19</v>
      </c>
      <c r="K18" s="151">
        <f t="shared" si="6"/>
        <v>60</v>
      </c>
      <c r="L18" s="152">
        <f t="shared" si="7"/>
        <v>0.6</v>
      </c>
      <c r="M18" s="153" t="str">
        <f>VLOOKUP(K18,GradingPolicy!$B$2:$C$11,2)</f>
        <v>C+ (Plus)</v>
      </c>
      <c r="N18" s="4"/>
      <c r="O18" s="4"/>
      <c r="P18" s="62">
        <v>10</v>
      </c>
      <c r="Q18" s="62">
        <v>7.5</v>
      </c>
      <c r="R18" s="62">
        <v>10</v>
      </c>
      <c r="S18" s="62">
        <v>8</v>
      </c>
      <c r="T18" s="62">
        <v>0</v>
      </c>
      <c r="U18" s="62">
        <v>6</v>
      </c>
      <c r="V18" s="62">
        <v>7.5</v>
      </c>
      <c r="W18" s="197">
        <v>19</v>
      </c>
      <c r="X18" s="199">
        <v>191014054</v>
      </c>
      <c r="Y18" s="198" t="s">
        <v>178</v>
      </c>
      <c r="Z18" s="4"/>
      <c r="AA18" s="4"/>
      <c r="AB18" s="4"/>
    </row>
    <row r="19" spans="1:28" ht="15.75" customHeight="1">
      <c r="A19" s="144">
        <v>10</v>
      </c>
      <c r="B19" s="143">
        <f t="shared" si="0"/>
        <v>191014058</v>
      </c>
      <c r="C19" s="163" t="str">
        <f t="shared" si="1"/>
        <v>Shuncheta Khan Maghla</v>
      </c>
      <c r="D19" s="62">
        <f t="shared" si="2"/>
        <v>10</v>
      </c>
      <c r="E19" s="148">
        <f>ROUNDUP(IF($P$9=0,0,(Q19/GradeSheet!$Q$9)*GradeSheet!$C$54),0)</f>
        <v>7</v>
      </c>
      <c r="F19" s="149">
        <f>ROUNDUP(((R19+S19)/(R$9+S$9))*GradeSheet!$C$55,0)</f>
        <v>11</v>
      </c>
      <c r="G19" s="149">
        <f t="shared" si="3"/>
        <v>0</v>
      </c>
      <c r="H19" s="150">
        <f t="shared" si="4"/>
        <v>8.5</v>
      </c>
      <c r="I19" s="150">
        <f>ROUNDUP(IF(V$9= 0,0,(V19/GradeSheet!$V$9)*GradeSheet!$C$58),0)</f>
        <v>8</v>
      </c>
      <c r="J19" s="150">
        <f t="shared" si="5"/>
        <v>10</v>
      </c>
      <c r="K19" s="151">
        <f t="shared" si="6"/>
        <v>55</v>
      </c>
      <c r="L19" s="152">
        <f t="shared" si="7"/>
        <v>0.55000000000000004</v>
      </c>
      <c r="M19" s="153" t="str">
        <f>VLOOKUP(K19,GradingPolicy!$B$2:$C$11,2)</f>
        <v>C (Plain)</v>
      </c>
      <c r="N19" s="4"/>
      <c r="O19" s="4"/>
      <c r="P19" s="62">
        <v>10</v>
      </c>
      <c r="Q19" s="62">
        <v>7</v>
      </c>
      <c r="R19" s="62">
        <v>12</v>
      </c>
      <c r="S19" s="62">
        <v>10</v>
      </c>
      <c r="T19" s="62">
        <v>0</v>
      </c>
      <c r="U19" s="62">
        <v>8.5</v>
      </c>
      <c r="V19" s="62">
        <v>7.5</v>
      </c>
      <c r="W19" s="197">
        <v>10</v>
      </c>
      <c r="X19" s="199">
        <v>191014058</v>
      </c>
      <c r="Y19" s="198" t="s">
        <v>179</v>
      </c>
      <c r="Z19" s="4"/>
      <c r="AA19" s="4"/>
      <c r="AB19" s="4"/>
    </row>
    <row r="20" spans="1:28" ht="15.75" customHeight="1">
      <c r="A20" s="143">
        <v>11</v>
      </c>
      <c r="B20" s="143">
        <f t="shared" si="0"/>
        <v>191014081</v>
      </c>
      <c r="C20" s="163" t="str">
        <f t="shared" si="1"/>
        <v>Lamima Afroz Entu</v>
      </c>
      <c r="D20" s="62">
        <f t="shared" si="2"/>
        <v>10</v>
      </c>
      <c r="E20" s="148">
        <f>ROUNDUP(IF($P$9=0,0,(Q20/GradeSheet!$Q$9)*GradeSheet!$C$54),0)</f>
        <v>7</v>
      </c>
      <c r="F20" s="149">
        <f>ROUNDUP(((R20+S20)/(R$9+S$9))*GradeSheet!$C$55,0)</f>
        <v>11</v>
      </c>
      <c r="G20" s="149">
        <f t="shared" si="3"/>
        <v>0</v>
      </c>
      <c r="H20" s="150">
        <f t="shared" si="4"/>
        <v>1</v>
      </c>
      <c r="I20" s="150">
        <f>ROUNDUP(IF(V$9= 0,0,(V20/GradeSheet!$V$9)*GradeSheet!$C$58),0)</f>
        <v>8</v>
      </c>
      <c r="J20" s="150">
        <f t="shared" si="5"/>
        <v>13</v>
      </c>
      <c r="K20" s="151">
        <f t="shared" si="6"/>
        <v>50</v>
      </c>
      <c r="L20" s="152">
        <f t="shared" si="7"/>
        <v>0.5</v>
      </c>
      <c r="M20" s="153" t="str">
        <f>VLOOKUP(K20,GradingPolicy!$B$2:$C$11,2)</f>
        <v>D (Plain)</v>
      </c>
      <c r="N20" s="4"/>
      <c r="O20" s="4"/>
      <c r="P20" s="62">
        <v>10</v>
      </c>
      <c r="Q20" s="62">
        <v>7</v>
      </c>
      <c r="R20" s="62">
        <v>6.5</v>
      </c>
      <c r="S20" s="62">
        <v>14</v>
      </c>
      <c r="T20" s="62">
        <v>0</v>
      </c>
      <c r="U20" s="62">
        <v>1</v>
      </c>
      <c r="V20" s="62">
        <v>7.5</v>
      </c>
      <c r="W20" s="197">
        <v>13</v>
      </c>
      <c r="X20" s="199">
        <v>191014081</v>
      </c>
      <c r="Y20" s="198" t="s">
        <v>180</v>
      </c>
      <c r="Z20" s="4"/>
      <c r="AA20" s="4"/>
      <c r="AB20" s="4"/>
    </row>
    <row r="21" spans="1:28" ht="15.75" customHeight="1">
      <c r="A21" s="144">
        <v>12</v>
      </c>
      <c r="B21" s="143">
        <f t="shared" si="0"/>
        <v>192014001</v>
      </c>
      <c r="C21" s="163" t="str">
        <f t="shared" si="1"/>
        <v>*Md. Tamim Hasan Anik</v>
      </c>
      <c r="D21" s="62">
        <f t="shared" si="2"/>
        <v>9</v>
      </c>
      <c r="E21" s="148">
        <f>ROUNDUP(IF($P$9=0,0,(Q21/GradeSheet!$Q$9)*GradeSheet!$C$54),0)</f>
        <v>9</v>
      </c>
      <c r="F21" s="149">
        <f>ROUNDUP(((R21+S21)/(R$9+S$9))*GradeSheet!$C$55,0)</f>
        <v>13</v>
      </c>
      <c r="G21" s="149">
        <f t="shared" si="3"/>
        <v>0</v>
      </c>
      <c r="H21" s="150">
        <f t="shared" si="4"/>
        <v>6</v>
      </c>
      <c r="I21" s="150">
        <f>ROUNDUP(IF(V$9= 0,0,(V21/GradeSheet!$V$9)*GradeSheet!$C$58),0)</f>
        <v>8</v>
      </c>
      <c r="J21" s="150">
        <f t="shared" si="5"/>
        <v>17</v>
      </c>
      <c r="K21" s="151">
        <f t="shared" si="6"/>
        <v>62</v>
      </c>
      <c r="L21" s="152">
        <f t="shared" si="7"/>
        <v>0.62</v>
      </c>
      <c r="M21" s="153" t="str">
        <f>VLOOKUP(K21,GradingPolicy!$B$2:$C$11,2)</f>
        <v>C+ (Plus)</v>
      </c>
      <c r="N21" s="4"/>
      <c r="O21" s="4"/>
      <c r="P21" s="62">
        <v>9</v>
      </c>
      <c r="Q21" s="62">
        <v>8.5</v>
      </c>
      <c r="R21" s="62">
        <v>13.5</v>
      </c>
      <c r="S21" s="62">
        <v>12</v>
      </c>
      <c r="T21" s="62">
        <v>0</v>
      </c>
      <c r="U21" s="62">
        <v>6</v>
      </c>
      <c r="V21" s="62">
        <v>8</v>
      </c>
      <c r="W21" s="197">
        <v>17</v>
      </c>
      <c r="X21" s="199">
        <v>192014001</v>
      </c>
      <c r="Y21" s="198" t="s">
        <v>181</v>
      </c>
      <c r="Z21" s="4"/>
      <c r="AA21" s="4"/>
      <c r="AB21" s="4"/>
    </row>
    <row r="22" spans="1:28" ht="15.75" customHeight="1">
      <c r="A22" s="143">
        <v>13</v>
      </c>
      <c r="B22" s="143">
        <f t="shared" si="0"/>
        <v>192014004</v>
      </c>
      <c r="C22" s="163" t="str">
        <f t="shared" si="1"/>
        <v>Arpita Das</v>
      </c>
      <c r="D22" s="62">
        <f t="shared" si="2"/>
        <v>9</v>
      </c>
      <c r="E22" s="148">
        <f>ROUNDUP(IF($P$9=0,0,(Q22/GradeSheet!$Q$9)*GradeSheet!$C$54),0)</f>
        <v>8</v>
      </c>
      <c r="F22" s="149">
        <f>ROUNDUP(((R22+S22)/(R$9+S$9))*GradeSheet!$C$55,0)</f>
        <v>11</v>
      </c>
      <c r="G22" s="149">
        <f t="shared" si="3"/>
        <v>0</v>
      </c>
      <c r="H22" s="150">
        <f t="shared" si="4"/>
        <v>10</v>
      </c>
      <c r="I22" s="150">
        <f>ROUNDUP(IF(V$9= 0,0,(V22/GradeSheet!$V$9)*GradeSheet!$C$58),0)</f>
        <v>8</v>
      </c>
      <c r="J22" s="150">
        <f t="shared" si="5"/>
        <v>14</v>
      </c>
      <c r="K22" s="151">
        <f t="shared" si="6"/>
        <v>60</v>
      </c>
      <c r="L22" s="152">
        <f t="shared" si="7"/>
        <v>0.6</v>
      </c>
      <c r="M22" s="153" t="str">
        <f>VLOOKUP(K22,GradingPolicy!$B$2:$C$11,2)</f>
        <v>C+ (Plus)</v>
      </c>
      <c r="N22" s="4"/>
      <c r="O22" s="4"/>
      <c r="P22" s="62">
        <v>9</v>
      </c>
      <c r="Q22" s="62">
        <v>7.5</v>
      </c>
      <c r="R22" s="62">
        <v>12</v>
      </c>
      <c r="S22" s="62">
        <v>9</v>
      </c>
      <c r="T22" s="62">
        <v>0</v>
      </c>
      <c r="U22" s="62">
        <v>10</v>
      </c>
      <c r="V22" s="62">
        <v>8</v>
      </c>
      <c r="W22" s="197">
        <v>14</v>
      </c>
      <c r="X22" s="199">
        <v>192014004</v>
      </c>
      <c r="Y22" s="198" t="s">
        <v>182</v>
      </c>
      <c r="Z22" s="4"/>
      <c r="AA22" s="4"/>
      <c r="AB22" s="4"/>
    </row>
    <row r="23" spans="1:28" ht="15.75" customHeight="1">
      <c r="A23" s="144">
        <v>14</v>
      </c>
      <c r="B23" s="143">
        <f t="shared" si="0"/>
        <v>192014005</v>
      </c>
      <c r="C23" s="163" t="str">
        <f t="shared" si="1"/>
        <v>Mahedul Hasan Rifat</v>
      </c>
      <c r="D23" s="62">
        <f t="shared" si="2"/>
        <v>9</v>
      </c>
      <c r="E23" s="148">
        <f>ROUNDUP(IF($P$9=0,0,(Q23/GradeSheet!$Q$9)*GradeSheet!$C$54),0)</f>
        <v>8</v>
      </c>
      <c r="F23" s="149">
        <f>ROUNDUP(((R23+S23)/(R$9+S$9))*GradeSheet!$C$55,0)</f>
        <v>20</v>
      </c>
      <c r="G23" s="149">
        <f t="shared" si="3"/>
        <v>0</v>
      </c>
      <c r="H23" s="150">
        <f t="shared" si="4"/>
        <v>14</v>
      </c>
      <c r="I23" s="150">
        <f>ROUNDUP(IF(V$9= 0,0,(V23/GradeSheet!$V$9)*GradeSheet!$C$58),0)</f>
        <v>8</v>
      </c>
      <c r="J23" s="150">
        <f t="shared" si="5"/>
        <v>21</v>
      </c>
      <c r="K23" s="151">
        <f t="shared" si="6"/>
        <v>80</v>
      </c>
      <c r="L23" s="152">
        <f t="shared" si="7"/>
        <v>0.8</v>
      </c>
      <c r="M23" s="153" t="str">
        <f>VLOOKUP(K23,GradingPolicy!$B$2:$C$11,2)</f>
        <v>A- (Minus)</v>
      </c>
      <c r="N23" s="4"/>
      <c r="O23" s="4"/>
      <c r="P23" s="62">
        <v>9</v>
      </c>
      <c r="Q23" s="62">
        <v>8</v>
      </c>
      <c r="R23" s="62">
        <v>19</v>
      </c>
      <c r="S23" s="62">
        <v>20</v>
      </c>
      <c r="T23" s="62">
        <v>0</v>
      </c>
      <c r="U23" s="62">
        <v>14</v>
      </c>
      <c r="V23" s="62">
        <v>8</v>
      </c>
      <c r="W23" s="197">
        <v>21</v>
      </c>
      <c r="X23" s="199">
        <v>192014005</v>
      </c>
      <c r="Y23" s="198" t="s">
        <v>183</v>
      </c>
      <c r="Z23" s="4"/>
      <c r="AA23" s="4"/>
      <c r="AB23" s="4"/>
    </row>
    <row r="24" spans="1:28" ht="15.75" customHeight="1">
      <c r="A24" s="143">
        <v>15</v>
      </c>
      <c r="B24" s="143">
        <f t="shared" si="0"/>
        <v>192014006</v>
      </c>
      <c r="C24" s="163" t="str">
        <f t="shared" si="1"/>
        <v>Afifa Islam Ananna</v>
      </c>
      <c r="D24" s="62">
        <f t="shared" si="2"/>
        <v>10</v>
      </c>
      <c r="E24" s="148">
        <f>ROUNDUP(IF($P$9=0,0,(Q24/GradeSheet!$Q$9)*GradeSheet!$C$54),0)</f>
        <v>8</v>
      </c>
      <c r="F24" s="149">
        <f>ROUNDUP(((R24+S24)/(R$9+S$9))*GradeSheet!$C$55,0)</f>
        <v>11</v>
      </c>
      <c r="G24" s="149">
        <f t="shared" si="3"/>
        <v>0</v>
      </c>
      <c r="H24" s="150">
        <f t="shared" si="4"/>
        <v>7.5</v>
      </c>
      <c r="I24" s="150">
        <f>ROUNDUP(IF(V$9= 0,0,(V24/GradeSheet!$V$9)*GradeSheet!$C$58),0)</f>
        <v>8</v>
      </c>
      <c r="J24" s="150">
        <f t="shared" si="5"/>
        <v>16</v>
      </c>
      <c r="K24" s="151">
        <f t="shared" si="6"/>
        <v>61</v>
      </c>
      <c r="L24" s="152">
        <f t="shared" si="7"/>
        <v>0.61</v>
      </c>
      <c r="M24" s="153" t="str">
        <f>VLOOKUP(K24,GradingPolicy!$B$2:$C$11,2)</f>
        <v>C+ (Plus)</v>
      </c>
      <c r="N24" s="4"/>
      <c r="O24" s="4"/>
      <c r="P24" s="62">
        <v>10</v>
      </c>
      <c r="Q24" s="62">
        <v>7.5</v>
      </c>
      <c r="R24" s="62">
        <v>8</v>
      </c>
      <c r="S24" s="62">
        <v>13</v>
      </c>
      <c r="T24" s="62">
        <v>0</v>
      </c>
      <c r="U24" s="62">
        <v>7.5</v>
      </c>
      <c r="V24" s="62">
        <v>8</v>
      </c>
      <c r="W24" s="197">
        <v>16</v>
      </c>
      <c r="X24" s="199">
        <v>192014006</v>
      </c>
      <c r="Y24" s="198" t="s">
        <v>184</v>
      </c>
      <c r="Z24" s="4"/>
      <c r="AA24" s="4"/>
      <c r="AB24" s="4"/>
    </row>
    <row r="25" spans="1:28" ht="15.75" customHeight="1">
      <c r="A25" s="144">
        <v>16</v>
      </c>
      <c r="B25" s="143">
        <f t="shared" si="0"/>
        <v>192014007</v>
      </c>
      <c r="C25" s="163" t="str">
        <f t="shared" si="1"/>
        <v>*Elma Eftesham</v>
      </c>
      <c r="D25" s="62">
        <f t="shared" si="2"/>
        <v>0</v>
      </c>
      <c r="E25" s="148">
        <f>ROUNDUP(IF($P$9=0,0,(Q25/GradeSheet!$Q$9)*GradeSheet!$C$54),0)</f>
        <v>9</v>
      </c>
      <c r="F25" s="149">
        <f>ROUNDUP(((R25+S25)/(R$9+S$9))*GradeSheet!$C$55,0)</f>
        <v>0</v>
      </c>
      <c r="G25" s="149">
        <f t="shared" si="3"/>
        <v>0</v>
      </c>
      <c r="H25" s="150">
        <f t="shared" si="4"/>
        <v>0</v>
      </c>
      <c r="I25" s="150">
        <f>ROUNDUP(IF(V$9= 0,0,(V25/GradeSheet!$V$9)*GradeSheet!$C$58),0)</f>
        <v>8</v>
      </c>
      <c r="J25" s="150">
        <f t="shared" si="5"/>
        <v>0</v>
      </c>
      <c r="K25" s="151">
        <f t="shared" si="6"/>
        <v>17</v>
      </c>
      <c r="L25" s="152">
        <f t="shared" si="7"/>
        <v>0.17</v>
      </c>
      <c r="M25" s="153" t="str">
        <f>VLOOKUP(K25,GradingPolicy!$B$2:$C$11,2)</f>
        <v>F (Fail)</v>
      </c>
      <c r="N25" s="4"/>
      <c r="O25" s="4"/>
      <c r="P25" s="62">
        <v>0</v>
      </c>
      <c r="Q25" s="62">
        <v>8.5</v>
      </c>
      <c r="R25" s="62">
        <v>0</v>
      </c>
      <c r="S25" s="62">
        <v>0</v>
      </c>
      <c r="T25" s="62">
        <v>0</v>
      </c>
      <c r="U25" s="62">
        <v>0</v>
      </c>
      <c r="V25" s="62">
        <v>8</v>
      </c>
      <c r="W25" s="197">
        <v>0</v>
      </c>
      <c r="X25" s="199">
        <v>192014007</v>
      </c>
      <c r="Y25" s="198" t="s">
        <v>185</v>
      </c>
      <c r="Z25" s="4"/>
      <c r="AA25" s="4"/>
      <c r="AB25" s="4"/>
    </row>
    <row r="26" spans="1:28" ht="15.75" customHeight="1">
      <c r="A26" s="143">
        <v>17</v>
      </c>
      <c r="B26" s="143">
        <f t="shared" si="0"/>
        <v>192014008</v>
      </c>
      <c r="C26" s="163" t="str">
        <f t="shared" si="1"/>
        <v>Umme Salma</v>
      </c>
      <c r="D26" s="62">
        <f t="shared" si="2"/>
        <v>10</v>
      </c>
      <c r="E26" s="148">
        <f>ROUNDUP(IF($P$9=0,0,(Q26/GradeSheet!$Q$9)*GradeSheet!$C$54),0)</f>
        <v>10</v>
      </c>
      <c r="F26" s="149">
        <f>ROUNDUP(((R26+S26)/(R$9+S$9))*GradeSheet!$C$55,0)</f>
        <v>17</v>
      </c>
      <c r="G26" s="149">
        <f t="shared" si="3"/>
        <v>0</v>
      </c>
      <c r="H26" s="150">
        <f t="shared" si="4"/>
        <v>9</v>
      </c>
      <c r="I26" s="150">
        <f>ROUNDUP(IF(V$9= 0,0,(V26/GradeSheet!$V$9)*GradeSheet!$C$58),0)</f>
        <v>8</v>
      </c>
      <c r="J26" s="150">
        <f t="shared" si="5"/>
        <v>21</v>
      </c>
      <c r="K26" s="151">
        <f t="shared" si="6"/>
        <v>75</v>
      </c>
      <c r="L26" s="152">
        <f t="shared" si="7"/>
        <v>0.75</v>
      </c>
      <c r="M26" s="153" t="str">
        <f>VLOOKUP(K26,GradingPolicy!$B$2:$C$11,2)</f>
        <v>B+ (Plus)</v>
      </c>
      <c r="N26" s="4"/>
      <c r="O26" s="4"/>
      <c r="P26" s="62">
        <v>10</v>
      </c>
      <c r="Q26" s="62">
        <v>10</v>
      </c>
      <c r="R26" s="62">
        <v>19</v>
      </c>
      <c r="S26" s="62">
        <v>15</v>
      </c>
      <c r="T26" s="62">
        <v>0</v>
      </c>
      <c r="U26" s="62">
        <v>9</v>
      </c>
      <c r="V26" s="62">
        <v>8</v>
      </c>
      <c r="W26" s="197">
        <v>21</v>
      </c>
      <c r="X26" s="199">
        <v>192014008</v>
      </c>
      <c r="Y26" s="198" t="s">
        <v>186</v>
      </c>
      <c r="Z26" s="4"/>
      <c r="AA26" s="4"/>
      <c r="AB26" s="4"/>
    </row>
    <row r="27" spans="1:28" s="130" customFormat="1" ht="15.75" customHeight="1">
      <c r="A27" s="144">
        <v>18</v>
      </c>
      <c r="B27" s="143">
        <f t="shared" si="0"/>
        <v>192014009</v>
      </c>
      <c r="C27" s="163" t="str">
        <f t="shared" si="1"/>
        <v>Md. Abu Nayeb Towki</v>
      </c>
      <c r="D27" s="62">
        <f t="shared" si="2"/>
        <v>5</v>
      </c>
      <c r="E27" s="148">
        <f>ROUNDUP(IF($P$9=0,0,(Q27/GradeSheet!$Q$9)*GradeSheet!$C$54),0)</f>
        <v>8</v>
      </c>
      <c r="F27" s="149">
        <f>ROUNDUP(((R27+S27)/(R$9+S$9))*GradeSheet!$C$55,0)</f>
        <v>7</v>
      </c>
      <c r="G27" s="149">
        <f t="shared" si="3"/>
        <v>0</v>
      </c>
      <c r="H27" s="150">
        <f t="shared" si="4"/>
        <v>10</v>
      </c>
      <c r="I27" s="150">
        <f>ROUNDUP(IF(V$9= 0,0,(V27/GradeSheet!$V$9)*GradeSheet!$C$58),0)</f>
        <v>8</v>
      </c>
      <c r="J27" s="150">
        <f t="shared" si="5"/>
        <v>0</v>
      </c>
      <c r="K27" s="151">
        <f t="shared" ref="K27:K36" si="8">ROUNDUP(SUM(D27:J27),0)</f>
        <v>38</v>
      </c>
      <c r="L27" s="152">
        <f t="shared" ref="L27:L36" si="9">K27/100</f>
        <v>0.38</v>
      </c>
      <c r="M27" s="153" t="str">
        <f>VLOOKUP(K27,GradingPolicy!$B$2:$C$11,2)</f>
        <v>F (Fail)</v>
      </c>
      <c r="N27" s="4"/>
      <c r="O27" s="4"/>
      <c r="P27" s="62">
        <v>5</v>
      </c>
      <c r="Q27" s="62">
        <v>7.5</v>
      </c>
      <c r="R27" s="62">
        <v>14</v>
      </c>
      <c r="S27" s="62">
        <v>0</v>
      </c>
      <c r="T27" s="62">
        <v>0</v>
      </c>
      <c r="U27" s="62">
        <v>10</v>
      </c>
      <c r="V27" s="62">
        <v>8</v>
      </c>
      <c r="W27" s="197">
        <v>0</v>
      </c>
      <c r="X27" s="199">
        <v>192014009</v>
      </c>
      <c r="Y27" s="198" t="s">
        <v>187</v>
      </c>
      <c r="Z27" s="4"/>
      <c r="AA27" s="4"/>
      <c r="AB27" s="4"/>
    </row>
    <row r="28" spans="1:28" s="130" customFormat="1" ht="15.75" customHeight="1">
      <c r="A28" s="143">
        <v>19</v>
      </c>
      <c r="B28" s="143">
        <f t="shared" si="0"/>
        <v>192014010</v>
      </c>
      <c r="C28" s="163" t="str">
        <f t="shared" si="1"/>
        <v>Mafruha</v>
      </c>
      <c r="D28" s="62">
        <f t="shared" si="2"/>
        <v>10</v>
      </c>
      <c r="E28" s="148">
        <f>ROUNDUP(IF($P$9=0,0,(Q28/GradeSheet!$Q$9)*GradeSheet!$C$54),0)</f>
        <v>10</v>
      </c>
      <c r="F28" s="149">
        <f>ROUNDUP(((R28+S28)/(R$9+S$9))*GradeSheet!$C$55,0)</f>
        <v>13</v>
      </c>
      <c r="G28" s="149">
        <f t="shared" si="3"/>
        <v>0</v>
      </c>
      <c r="H28" s="150">
        <f t="shared" si="4"/>
        <v>7</v>
      </c>
      <c r="I28" s="150">
        <f>ROUNDUP(IF(V$9= 0,0,(V28/GradeSheet!$V$9)*GradeSheet!$C$58),0)</f>
        <v>8</v>
      </c>
      <c r="J28" s="150">
        <f t="shared" si="5"/>
        <v>22</v>
      </c>
      <c r="K28" s="151">
        <f t="shared" si="8"/>
        <v>70</v>
      </c>
      <c r="L28" s="152">
        <f t="shared" si="9"/>
        <v>0.7</v>
      </c>
      <c r="M28" s="153" t="str">
        <f>VLOOKUP(K28,GradingPolicy!$B$2:$C$11,2)</f>
        <v>B (Plain)</v>
      </c>
      <c r="N28" s="4"/>
      <c r="O28" s="4"/>
      <c r="P28" s="62">
        <v>10</v>
      </c>
      <c r="Q28" s="62">
        <v>10</v>
      </c>
      <c r="R28" s="62">
        <v>12</v>
      </c>
      <c r="S28" s="62">
        <v>13</v>
      </c>
      <c r="T28" s="62">
        <v>0</v>
      </c>
      <c r="U28" s="62">
        <v>7</v>
      </c>
      <c r="V28" s="62">
        <v>8</v>
      </c>
      <c r="W28" s="197">
        <v>22</v>
      </c>
      <c r="X28" s="199">
        <v>192014010</v>
      </c>
      <c r="Y28" s="198" t="s">
        <v>188</v>
      </c>
      <c r="Z28" s="4"/>
      <c r="AA28" s="4"/>
      <c r="AB28" s="4"/>
    </row>
    <row r="29" spans="1:28" s="130" customFormat="1" ht="15.75" customHeight="1">
      <c r="A29" s="144">
        <v>20</v>
      </c>
      <c r="B29" s="143">
        <f t="shared" si="0"/>
        <v>192014014</v>
      </c>
      <c r="C29" s="163" t="str">
        <f t="shared" si="1"/>
        <v>Mansuba Tabassum</v>
      </c>
      <c r="D29" s="62">
        <f t="shared" si="2"/>
        <v>9</v>
      </c>
      <c r="E29" s="148">
        <f>ROUNDUP(IF($P$9=0,0,(Q29/GradeSheet!$Q$9)*GradeSheet!$C$54),0)</f>
        <v>8</v>
      </c>
      <c r="F29" s="149">
        <f>ROUNDUP(((R29+S29)/(R$9+S$9))*GradeSheet!$C$55,0)</f>
        <v>14</v>
      </c>
      <c r="G29" s="149">
        <f t="shared" si="3"/>
        <v>0</v>
      </c>
      <c r="H29" s="150">
        <f t="shared" si="4"/>
        <v>8.5</v>
      </c>
      <c r="I29" s="150">
        <f>ROUNDUP(IF(V$9= 0,0,(V29/GradeSheet!$V$9)*GradeSheet!$C$58),0)</f>
        <v>8</v>
      </c>
      <c r="J29" s="150">
        <f t="shared" si="5"/>
        <v>19</v>
      </c>
      <c r="K29" s="151">
        <f t="shared" si="8"/>
        <v>67</v>
      </c>
      <c r="L29" s="152">
        <f t="shared" si="9"/>
        <v>0.67</v>
      </c>
      <c r="M29" s="153" t="str">
        <f>VLOOKUP(K29,GradingPolicy!$B$2:$C$11,2)</f>
        <v>B- (Minus)</v>
      </c>
      <c r="N29" s="4"/>
      <c r="O29" s="4"/>
      <c r="P29" s="62">
        <v>9</v>
      </c>
      <c r="Q29" s="62">
        <v>8</v>
      </c>
      <c r="R29" s="62">
        <v>12.5</v>
      </c>
      <c r="S29" s="62">
        <v>15</v>
      </c>
      <c r="T29" s="62">
        <v>0</v>
      </c>
      <c r="U29" s="62">
        <v>8.5</v>
      </c>
      <c r="V29" s="62">
        <v>8</v>
      </c>
      <c r="W29" s="197">
        <v>19</v>
      </c>
      <c r="X29" s="199">
        <v>192014014</v>
      </c>
      <c r="Y29" s="198" t="s">
        <v>189</v>
      </c>
      <c r="Z29" s="4"/>
      <c r="AA29" s="4"/>
      <c r="AB29" s="4"/>
    </row>
    <row r="30" spans="1:28" s="130" customFormat="1" ht="15.75" customHeight="1">
      <c r="A30" s="143">
        <v>21</v>
      </c>
      <c r="B30" s="143">
        <f t="shared" si="0"/>
        <v>192014016</v>
      </c>
      <c r="C30" s="163" t="str">
        <f t="shared" si="1"/>
        <v>*Nafia Rahaman Nafi</v>
      </c>
      <c r="D30" s="62">
        <f t="shared" si="2"/>
        <v>10</v>
      </c>
      <c r="E30" s="148">
        <f>ROUNDUP(IF($P$9=0,0,(Q30/GradeSheet!$Q$9)*GradeSheet!$C$54),0)</f>
        <v>8</v>
      </c>
      <c r="F30" s="149">
        <f>ROUNDUP(((R30+S30)/(R$9+S$9))*GradeSheet!$C$55,0)</f>
        <v>9</v>
      </c>
      <c r="G30" s="149">
        <f t="shared" si="3"/>
        <v>0</v>
      </c>
      <c r="H30" s="150">
        <f t="shared" si="4"/>
        <v>2.5</v>
      </c>
      <c r="I30" s="150">
        <f>ROUNDUP(IF(V$9= 0,0,(V30/GradeSheet!$V$9)*GradeSheet!$C$58),0)</f>
        <v>8</v>
      </c>
      <c r="J30" s="150">
        <f t="shared" si="5"/>
        <v>17</v>
      </c>
      <c r="K30" s="151">
        <f t="shared" si="8"/>
        <v>55</v>
      </c>
      <c r="L30" s="152">
        <f t="shared" si="9"/>
        <v>0.55000000000000004</v>
      </c>
      <c r="M30" s="153" t="str">
        <f>VLOOKUP(K30,GradingPolicy!$B$2:$C$11,2)</f>
        <v>C (Plain)</v>
      </c>
      <c r="N30" s="4"/>
      <c r="O30" s="4"/>
      <c r="P30" s="62">
        <v>10</v>
      </c>
      <c r="Q30" s="62">
        <v>7.5</v>
      </c>
      <c r="R30" s="62">
        <v>7</v>
      </c>
      <c r="S30" s="62">
        <v>10</v>
      </c>
      <c r="T30" s="62">
        <v>0</v>
      </c>
      <c r="U30" s="62">
        <v>2.5</v>
      </c>
      <c r="V30" s="62">
        <v>7.5</v>
      </c>
      <c r="W30" s="197">
        <v>17</v>
      </c>
      <c r="X30" s="199">
        <v>192014016</v>
      </c>
      <c r="Y30" s="198" t="s">
        <v>190</v>
      </c>
      <c r="Z30" s="4"/>
      <c r="AA30" s="4"/>
      <c r="AB30" s="4"/>
    </row>
    <row r="31" spans="1:28" s="130" customFormat="1" ht="15.75" customHeight="1">
      <c r="A31" s="144">
        <v>22</v>
      </c>
      <c r="B31" s="143">
        <f t="shared" si="0"/>
        <v>192014022</v>
      </c>
      <c r="C31" s="163" t="str">
        <f t="shared" si="1"/>
        <v>*Inni Aktar Iti</v>
      </c>
      <c r="D31" s="62">
        <f t="shared" si="2"/>
        <v>10</v>
      </c>
      <c r="E31" s="148">
        <f>ROUNDUP(IF($P$9=0,0,(Q31/GradeSheet!$Q$9)*GradeSheet!$C$54),0)</f>
        <v>9</v>
      </c>
      <c r="F31" s="149">
        <f>ROUNDUP(((R31+S31)/(R$9+S$9))*GradeSheet!$C$55,0)</f>
        <v>8</v>
      </c>
      <c r="G31" s="149">
        <f t="shared" si="3"/>
        <v>0</v>
      </c>
      <c r="H31" s="150">
        <f t="shared" si="4"/>
        <v>3</v>
      </c>
      <c r="I31" s="150">
        <f>ROUNDUP(IF(V$9= 0,0,(V31/GradeSheet!$V$9)*GradeSheet!$C$58),0)</f>
        <v>8</v>
      </c>
      <c r="J31" s="150">
        <f t="shared" si="5"/>
        <v>17</v>
      </c>
      <c r="K31" s="151">
        <f t="shared" si="8"/>
        <v>55</v>
      </c>
      <c r="L31" s="152">
        <f t="shared" si="9"/>
        <v>0.55000000000000004</v>
      </c>
      <c r="M31" s="153" t="str">
        <f>VLOOKUP(K31,GradingPolicy!$B$2:$C$11,2)</f>
        <v>C (Plain)</v>
      </c>
      <c r="N31" s="4"/>
      <c r="O31" s="4"/>
      <c r="P31" s="62">
        <v>10</v>
      </c>
      <c r="Q31" s="62">
        <v>9</v>
      </c>
      <c r="R31" s="62">
        <v>7.5</v>
      </c>
      <c r="S31" s="62">
        <v>8</v>
      </c>
      <c r="T31" s="62">
        <v>0</v>
      </c>
      <c r="U31" s="62">
        <v>3</v>
      </c>
      <c r="V31" s="62">
        <v>7.5</v>
      </c>
      <c r="W31" s="197">
        <v>17</v>
      </c>
      <c r="X31" s="199">
        <v>192014022</v>
      </c>
      <c r="Y31" s="198" t="s">
        <v>191</v>
      </c>
      <c r="Z31" s="4"/>
      <c r="AA31" s="4"/>
      <c r="AB31" s="4"/>
    </row>
    <row r="32" spans="1:28" s="130" customFormat="1" ht="15.75" customHeight="1">
      <c r="A32" s="143">
        <v>23</v>
      </c>
      <c r="B32" s="143">
        <f t="shared" si="0"/>
        <v>192014024</v>
      </c>
      <c r="C32" s="163" t="str">
        <f t="shared" si="1"/>
        <v>Shanjida Akter</v>
      </c>
      <c r="D32" s="62">
        <f t="shared" si="2"/>
        <v>9</v>
      </c>
      <c r="E32" s="148">
        <f>ROUNDUP(IF($P$9=0,0,(Q32/GradeSheet!$Q$9)*GradeSheet!$C$54),0)</f>
        <v>10</v>
      </c>
      <c r="F32" s="149">
        <f>ROUNDUP(((R32+S32)/(R$9+S$9))*GradeSheet!$C$55,0)</f>
        <v>11</v>
      </c>
      <c r="G32" s="149">
        <f t="shared" si="3"/>
        <v>0</v>
      </c>
      <c r="H32" s="150">
        <f t="shared" si="4"/>
        <v>9</v>
      </c>
      <c r="I32" s="150">
        <f>ROUNDUP(IF(V$9= 0,0,(V32/GradeSheet!$V$9)*GradeSheet!$C$58),0)</f>
        <v>9</v>
      </c>
      <c r="J32" s="150">
        <f t="shared" si="5"/>
        <v>17</v>
      </c>
      <c r="K32" s="151">
        <f t="shared" si="8"/>
        <v>65</v>
      </c>
      <c r="L32" s="152">
        <f t="shared" si="9"/>
        <v>0.65</v>
      </c>
      <c r="M32" s="153" t="str">
        <f>VLOOKUP(K32,GradingPolicy!$B$2:$C$11,2)</f>
        <v>B- (Minus)</v>
      </c>
      <c r="N32" s="4"/>
      <c r="O32" s="4"/>
      <c r="P32" s="62">
        <v>9</v>
      </c>
      <c r="Q32" s="62">
        <v>10</v>
      </c>
      <c r="R32" s="62">
        <v>13</v>
      </c>
      <c r="S32" s="62">
        <v>8</v>
      </c>
      <c r="T32" s="62">
        <v>0</v>
      </c>
      <c r="U32" s="62">
        <v>9</v>
      </c>
      <c r="V32" s="62">
        <v>9</v>
      </c>
      <c r="W32" s="197">
        <v>17</v>
      </c>
      <c r="X32" s="199">
        <v>192014024</v>
      </c>
      <c r="Y32" s="198" t="s">
        <v>192</v>
      </c>
      <c r="Z32" s="4"/>
      <c r="AA32" s="4"/>
      <c r="AB32" s="4"/>
    </row>
    <row r="33" spans="1:28" s="130" customFormat="1" ht="15.75" customHeight="1">
      <c r="A33" s="144">
        <v>24</v>
      </c>
      <c r="B33" s="143">
        <f t="shared" si="0"/>
        <v>192014025</v>
      </c>
      <c r="C33" s="163" t="str">
        <f t="shared" si="1"/>
        <v>Fatema Tuz Zohura Mim</v>
      </c>
      <c r="D33" s="62">
        <f t="shared" si="2"/>
        <v>6</v>
      </c>
      <c r="E33" s="148">
        <f>ROUNDUP(IF($P$9=0,0,(Q33/GradeSheet!$Q$9)*GradeSheet!$C$54),0)</f>
        <v>8</v>
      </c>
      <c r="F33" s="149">
        <f>ROUNDUP(((R33+S33)/(R$9+S$9))*GradeSheet!$C$55,0)</f>
        <v>2</v>
      </c>
      <c r="G33" s="149">
        <f t="shared" si="3"/>
        <v>0</v>
      </c>
      <c r="H33" s="150">
        <f t="shared" si="4"/>
        <v>7.5</v>
      </c>
      <c r="I33" s="150">
        <f>ROUNDUP(IF(V$9= 0,0,(V33/GradeSheet!$V$9)*GradeSheet!$C$58),0)</f>
        <v>8</v>
      </c>
      <c r="J33" s="150">
        <f t="shared" si="5"/>
        <v>0</v>
      </c>
      <c r="K33" s="151">
        <f t="shared" si="8"/>
        <v>32</v>
      </c>
      <c r="L33" s="152">
        <f t="shared" si="9"/>
        <v>0.32</v>
      </c>
      <c r="M33" s="153" t="str">
        <f>VLOOKUP(K33,GradingPolicy!$B$2:$C$11,2)</f>
        <v>F (Fail)</v>
      </c>
      <c r="N33" s="4"/>
      <c r="O33" s="4"/>
      <c r="P33" s="62">
        <v>6</v>
      </c>
      <c r="Q33" s="62">
        <v>8</v>
      </c>
      <c r="R33" s="62">
        <v>4</v>
      </c>
      <c r="S33" s="62">
        <v>0</v>
      </c>
      <c r="T33" s="62">
        <v>0</v>
      </c>
      <c r="U33" s="62">
        <v>7.5</v>
      </c>
      <c r="V33" s="62">
        <v>8</v>
      </c>
      <c r="W33" s="197">
        <v>0</v>
      </c>
      <c r="X33" s="199">
        <v>192014025</v>
      </c>
      <c r="Y33" s="198" t="s">
        <v>193</v>
      </c>
      <c r="Z33" s="4"/>
      <c r="AA33" s="4"/>
      <c r="AB33" s="4"/>
    </row>
    <row r="34" spans="1:28" s="130" customFormat="1" ht="15.75" customHeight="1">
      <c r="A34" s="143">
        <v>25</v>
      </c>
      <c r="B34" s="143">
        <f t="shared" si="0"/>
        <v>192014026</v>
      </c>
      <c r="C34" s="163" t="str">
        <f t="shared" si="1"/>
        <v>Sizan Chowdhuri</v>
      </c>
      <c r="D34" s="62">
        <f t="shared" si="2"/>
        <v>10</v>
      </c>
      <c r="E34" s="148">
        <f>ROUNDUP(IF($P$9=0,0,(Q34/GradeSheet!$Q$9)*GradeSheet!$C$54),0)</f>
        <v>10</v>
      </c>
      <c r="F34" s="149">
        <f>ROUNDUP(((R34+S34)/(R$9+S$9))*GradeSheet!$C$55,0)</f>
        <v>13</v>
      </c>
      <c r="G34" s="149">
        <f t="shared" si="3"/>
        <v>0</v>
      </c>
      <c r="H34" s="150">
        <f t="shared" si="4"/>
        <v>14</v>
      </c>
      <c r="I34" s="150">
        <f>ROUNDUP(IF(V$9= 0,0,(V34/GradeSheet!$V$9)*GradeSheet!$C$58),0)</f>
        <v>9</v>
      </c>
      <c r="J34" s="150">
        <f t="shared" si="5"/>
        <v>14</v>
      </c>
      <c r="K34" s="151">
        <f t="shared" si="8"/>
        <v>70</v>
      </c>
      <c r="L34" s="152">
        <f t="shared" si="9"/>
        <v>0.7</v>
      </c>
      <c r="M34" s="153" t="str">
        <f>VLOOKUP(K34,GradingPolicy!$B$2:$C$11,2)</f>
        <v>B (Plain)</v>
      </c>
      <c r="N34" s="4"/>
      <c r="O34" s="4"/>
      <c r="P34" s="62">
        <v>10</v>
      </c>
      <c r="Q34" s="62">
        <v>10</v>
      </c>
      <c r="R34" s="62">
        <v>19</v>
      </c>
      <c r="S34" s="62">
        <v>6</v>
      </c>
      <c r="T34" s="62">
        <v>0</v>
      </c>
      <c r="U34" s="62">
        <v>14</v>
      </c>
      <c r="V34" s="62">
        <v>8.5</v>
      </c>
      <c r="W34" s="197">
        <v>14</v>
      </c>
      <c r="X34" s="199">
        <v>192014026</v>
      </c>
      <c r="Y34" s="198" t="s">
        <v>194</v>
      </c>
      <c r="Z34" s="4"/>
      <c r="AA34" s="4"/>
      <c r="AB34" s="4"/>
    </row>
    <row r="35" spans="1:28" s="130" customFormat="1" ht="15.75" customHeight="1">
      <c r="A35" s="144">
        <v>26</v>
      </c>
      <c r="B35" s="143">
        <f t="shared" si="0"/>
        <v>192014027</v>
      </c>
      <c r="C35" s="163" t="str">
        <f t="shared" si="1"/>
        <v>Md. Julkar Nayon</v>
      </c>
      <c r="D35" s="62">
        <f t="shared" si="2"/>
        <v>7</v>
      </c>
      <c r="E35" s="148">
        <f>ROUNDUP(IF($P$9=0,0,(Q35/GradeSheet!$Q$9)*GradeSheet!$C$54),0)</f>
        <v>9</v>
      </c>
      <c r="F35" s="149">
        <f>ROUNDUP(((R35+S35)/(R$9+S$9))*GradeSheet!$C$55,0)</f>
        <v>8</v>
      </c>
      <c r="G35" s="149">
        <f t="shared" si="3"/>
        <v>0</v>
      </c>
      <c r="H35" s="150">
        <f t="shared" si="4"/>
        <v>8</v>
      </c>
      <c r="I35" s="150">
        <f>ROUNDUP(IF(V$9= 0,0,(V35/GradeSheet!$V$9)*GradeSheet!$C$58),0)</f>
        <v>10</v>
      </c>
      <c r="J35" s="150">
        <f t="shared" si="5"/>
        <v>10</v>
      </c>
      <c r="K35" s="151">
        <f t="shared" si="8"/>
        <v>52</v>
      </c>
      <c r="L35" s="152">
        <f t="shared" si="9"/>
        <v>0.52</v>
      </c>
      <c r="M35" s="153" t="str">
        <f>VLOOKUP(K35,GradingPolicy!$B$2:$C$11,2)</f>
        <v>D (Plain)</v>
      </c>
      <c r="N35" s="4"/>
      <c r="O35" s="4"/>
      <c r="P35" s="62">
        <v>7</v>
      </c>
      <c r="Q35" s="62">
        <v>9</v>
      </c>
      <c r="R35" s="62">
        <v>5</v>
      </c>
      <c r="S35" s="62">
        <v>10</v>
      </c>
      <c r="T35" s="62">
        <v>0</v>
      </c>
      <c r="U35" s="62">
        <v>8</v>
      </c>
      <c r="V35" s="62">
        <v>9.5</v>
      </c>
      <c r="W35" s="197">
        <v>10</v>
      </c>
      <c r="X35" s="199">
        <v>192014027</v>
      </c>
      <c r="Y35" s="198" t="s">
        <v>195</v>
      </c>
      <c r="Z35" s="4"/>
      <c r="AA35" s="4"/>
      <c r="AB35" s="4"/>
    </row>
    <row r="36" spans="1:28" s="130" customFormat="1" ht="15.75" customHeight="1">
      <c r="A36" s="143">
        <v>27</v>
      </c>
      <c r="B36" s="143">
        <f t="shared" si="0"/>
        <v>192014032</v>
      </c>
      <c r="C36" s="163" t="str">
        <f t="shared" si="1"/>
        <v>Md. Armanur Rakib</v>
      </c>
      <c r="D36" s="62">
        <f t="shared" si="2"/>
        <v>10</v>
      </c>
      <c r="E36" s="148">
        <f>ROUNDUP(IF($P$9=0,0,(Q36/GradeSheet!$Q$9)*GradeSheet!$C$54),0)</f>
        <v>9</v>
      </c>
      <c r="F36" s="149">
        <f>ROUNDUP(((R36+S36)/(R$9+S$9))*GradeSheet!$C$55,0)</f>
        <v>6</v>
      </c>
      <c r="G36" s="149">
        <f t="shared" si="3"/>
        <v>0</v>
      </c>
      <c r="H36" s="150">
        <f t="shared" si="4"/>
        <v>13</v>
      </c>
      <c r="I36" s="150">
        <f>ROUNDUP(IF(V$9= 0,0,(V36/GradeSheet!$V$9)*GradeSheet!$C$58),0)</f>
        <v>10</v>
      </c>
      <c r="J36" s="150">
        <f t="shared" si="5"/>
        <v>22</v>
      </c>
      <c r="K36" s="151">
        <f t="shared" si="8"/>
        <v>70</v>
      </c>
      <c r="L36" s="152">
        <f t="shared" si="9"/>
        <v>0.7</v>
      </c>
      <c r="M36" s="153" t="str">
        <f>VLOOKUP(K36,GradingPolicy!$B$2:$C$11,2)</f>
        <v>B (Plain)</v>
      </c>
      <c r="N36" s="4"/>
      <c r="O36" s="4"/>
      <c r="P36" s="62">
        <v>10</v>
      </c>
      <c r="Q36" s="62">
        <v>9</v>
      </c>
      <c r="R36" s="62">
        <v>12</v>
      </c>
      <c r="S36" s="62">
        <v>0</v>
      </c>
      <c r="T36" s="62">
        <v>0</v>
      </c>
      <c r="U36" s="62">
        <v>13</v>
      </c>
      <c r="V36" s="62">
        <v>9.5</v>
      </c>
      <c r="W36" s="197">
        <v>22</v>
      </c>
      <c r="X36" s="199">
        <v>192014032</v>
      </c>
      <c r="Y36" s="198" t="s">
        <v>196</v>
      </c>
      <c r="Z36" s="4"/>
      <c r="AA36" s="4"/>
      <c r="AB36" s="4"/>
    </row>
    <row r="37" spans="1:28" s="195" customFormat="1" ht="15.75" customHeight="1">
      <c r="A37" s="144">
        <v>28</v>
      </c>
      <c r="B37" s="143">
        <f t="shared" si="0"/>
        <v>192014033</v>
      </c>
      <c r="C37" s="163" t="str">
        <f t="shared" si="1"/>
        <v>Shajedul Islam</v>
      </c>
      <c r="D37" s="62">
        <f t="shared" si="2"/>
        <v>9</v>
      </c>
      <c r="E37" s="148">
        <f>ROUNDUP(IF($P$9=0,0,(Q37/GradeSheet!$Q$9)*GradeSheet!$C$54),0)</f>
        <v>10</v>
      </c>
      <c r="F37" s="149">
        <f>ROUNDUP(((R37+S37)/(R$9+S$9))*GradeSheet!$C$55,0)</f>
        <v>10</v>
      </c>
      <c r="G37" s="149">
        <f t="shared" si="3"/>
        <v>0</v>
      </c>
      <c r="H37" s="150">
        <f t="shared" si="4"/>
        <v>10</v>
      </c>
      <c r="I37" s="150">
        <f>ROUNDUP(IF(V$9= 0,0,(V37/GradeSheet!$V$9)*GradeSheet!$C$58),0)</f>
        <v>9</v>
      </c>
      <c r="J37" s="150">
        <f t="shared" si="5"/>
        <v>22</v>
      </c>
      <c r="K37" s="151">
        <f t="shared" ref="K37:K49" si="10">ROUNDUP(SUM(D37:J37),0)</f>
        <v>70</v>
      </c>
      <c r="L37" s="152">
        <f t="shared" ref="L37:L49" si="11">K37/100</f>
        <v>0.7</v>
      </c>
      <c r="M37" s="153" t="str">
        <f>VLOOKUP(K37,GradingPolicy!$B$2:$C$11,2)</f>
        <v>B (Plain)</v>
      </c>
      <c r="N37" s="4"/>
      <c r="O37" s="4"/>
      <c r="P37" s="62">
        <v>9</v>
      </c>
      <c r="Q37" s="62">
        <v>10</v>
      </c>
      <c r="R37" s="62">
        <v>9</v>
      </c>
      <c r="S37" s="62">
        <v>10</v>
      </c>
      <c r="T37" s="62">
        <v>0</v>
      </c>
      <c r="U37" s="62">
        <v>10</v>
      </c>
      <c r="V37" s="62">
        <v>8.5</v>
      </c>
      <c r="W37" s="197">
        <v>22</v>
      </c>
      <c r="X37" s="199">
        <v>192014033</v>
      </c>
      <c r="Y37" s="198" t="s">
        <v>197</v>
      </c>
      <c r="Z37" s="4"/>
      <c r="AA37" s="4"/>
      <c r="AB37" s="4"/>
    </row>
    <row r="38" spans="1:28" s="195" customFormat="1" ht="15.75" customHeight="1">
      <c r="A38" s="143">
        <v>29</v>
      </c>
      <c r="B38" s="143">
        <f t="shared" si="0"/>
        <v>192014034</v>
      </c>
      <c r="C38" s="163" t="str">
        <f t="shared" si="1"/>
        <v>*Md. Shajedul Islam Sumon</v>
      </c>
      <c r="D38" s="62">
        <f t="shared" si="2"/>
        <v>7</v>
      </c>
      <c r="E38" s="148">
        <f>ROUNDUP(IF($P$9=0,0,(Q38/GradeSheet!$Q$9)*GradeSheet!$C$54),0)</f>
        <v>10</v>
      </c>
      <c r="F38" s="149">
        <f>ROUNDUP(((R38+S38)/(R$9+S$9))*GradeSheet!$C$55,0)</f>
        <v>3</v>
      </c>
      <c r="G38" s="149">
        <f t="shared" si="3"/>
        <v>0</v>
      </c>
      <c r="H38" s="150">
        <f t="shared" si="4"/>
        <v>0</v>
      </c>
      <c r="I38" s="150">
        <f>ROUNDUP(IF(V$9= 0,0,(V38/GradeSheet!$V$9)*GradeSheet!$C$58),0)</f>
        <v>9</v>
      </c>
      <c r="J38" s="150">
        <f t="shared" si="5"/>
        <v>7</v>
      </c>
      <c r="K38" s="151">
        <f t="shared" si="10"/>
        <v>36</v>
      </c>
      <c r="L38" s="152">
        <f t="shared" si="11"/>
        <v>0.36</v>
      </c>
      <c r="M38" s="153" t="str">
        <f>VLOOKUP(K38,GradingPolicy!$B$2:$C$11,2)</f>
        <v>F (Fail)</v>
      </c>
      <c r="N38" s="4"/>
      <c r="O38" s="4"/>
      <c r="P38" s="62">
        <v>7</v>
      </c>
      <c r="Q38" s="62">
        <v>10</v>
      </c>
      <c r="R38" s="62">
        <v>6</v>
      </c>
      <c r="S38" s="62">
        <v>0</v>
      </c>
      <c r="T38" s="62">
        <v>0</v>
      </c>
      <c r="U38" s="62">
        <v>0</v>
      </c>
      <c r="V38" s="62">
        <v>9</v>
      </c>
      <c r="W38" s="197">
        <v>7</v>
      </c>
      <c r="X38" s="199">
        <v>192014034</v>
      </c>
      <c r="Y38" s="198" t="s">
        <v>198</v>
      </c>
      <c r="Z38" s="4"/>
      <c r="AA38" s="4"/>
      <c r="AB38" s="4"/>
    </row>
    <row r="39" spans="1:28" s="195" customFormat="1" ht="15.75" customHeight="1">
      <c r="A39" s="144">
        <v>30</v>
      </c>
      <c r="B39" s="143">
        <f t="shared" si="0"/>
        <v>192014035</v>
      </c>
      <c r="C39" s="163" t="str">
        <f t="shared" si="1"/>
        <v>Kamrun Nahar</v>
      </c>
      <c r="D39" s="62">
        <f t="shared" si="2"/>
        <v>10</v>
      </c>
      <c r="E39" s="148">
        <f>ROUNDUP(IF($P$9=0,0,(Q39/GradeSheet!$Q$9)*GradeSheet!$C$54),0)</f>
        <v>8</v>
      </c>
      <c r="F39" s="149">
        <f>ROUNDUP(((R39+S39)/(R$9+S$9))*GradeSheet!$C$55,0)</f>
        <v>17</v>
      </c>
      <c r="G39" s="149">
        <f t="shared" si="3"/>
        <v>0</v>
      </c>
      <c r="H39" s="150">
        <f t="shared" si="4"/>
        <v>11</v>
      </c>
      <c r="I39" s="150">
        <f>ROUNDUP(IF(V$9= 0,0,(V39/GradeSheet!$V$9)*GradeSheet!$C$58),0)</f>
        <v>8</v>
      </c>
      <c r="J39" s="150">
        <f t="shared" si="5"/>
        <v>23</v>
      </c>
      <c r="K39" s="151">
        <f t="shared" si="10"/>
        <v>77</v>
      </c>
      <c r="L39" s="152">
        <f t="shared" si="11"/>
        <v>0.77</v>
      </c>
      <c r="M39" s="153" t="str">
        <f>VLOOKUP(K39,GradingPolicy!$B$2:$C$11,2)</f>
        <v>B+ (Plus)</v>
      </c>
      <c r="N39" s="4"/>
      <c r="O39" s="4"/>
      <c r="P39" s="62">
        <v>10</v>
      </c>
      <c r="Q39" s="62">
        <v>8</v>
      </c>
      <c r="R39" s="62">
        <v>19</v>
      </c>
      <c r="S39" s="62">
        <v>14</v>
      </c>
      <c r="T39" s="62">
        <v>0</v>
      </c>
      <c r="U39" s="62">
        <v>11</v>
      </c>
      <c r="V39" s="62">
        <v>8</v>
      </c>
      <c r="W39" s="197">
        <v>23</v>
      </c>
      <c r="X39" s="199">
        <v>192014035</v>
      </c>
      <c r="Y39" s="198" t="s">
        <v>199</v>
      </c>
      <c r="Z39" s="4"/>
      <c r="AA39" s="4"/>
      <c r="AB39" s="4"/>
    </row>
    <row r="40" spans="1:28" s="195" customFormat="1" ht="15.75" customHeight="1">
      <c r="A40" s="143">
        <v>31</v>
      </c>
      <c r="B40" s="143">
        <f t="shared" si="0"/>
        <v>192014036</v>
      </c>
      <c r="C40" s="163" t="str">
        <f t="shared" si="1"/>
        <v>Md. Shafiqul Islam Suman</v>
      </c>
      <c r="D40" s="62">
        <f t="shared" si="2"/>
        <v>8</v>
      </c>
      <c r="E40" s="148">
        <f>ROUNDUP(IF($P$9=0,0,(Q40/GradeSheet!$Q$9)*GradeSheet!$C$54),0)</f>
        <v>9</v>
      </c>
      <c r="F40" s="149">
        <f>ROUNDUP(((R40+S40)/(R$9+S$9))*GradeSheet!$C$55,0)</f>
        <v>11</v>
      </c>
      <c r="G40" s="149">
        <f t="shared" si="3"/>
        <v>0</v>
      </c>
      <c r="H40" s="150">
        <f t="shared" si="4"/>
        <v>7</v>
      </c>
      <c r="I40" s="150">
        <f>ROUNDUP(IF(V$9= 0,0,(V40/GradeSheet!$V$9)*GradeSheet!$C$58),0)</f>
        <v>10</v>
      </c>
      <c r="J40" s="150">
        <f t="shared" si="5"/>
        <v>12</v>
      </c>
      <c r="K40" s="151">
        <f t="shared" si="10"/>
        <v>57</v>
      </c>
      <c r="L40" s="152">
        <f t="shared" si="11"/>
        <v>0.56999999999999995</v>
      </c>
      <c r="M40" s="153" t="str">
        <f>VLOOKUP(K40,GradingPolicy!$B$2:$C$11,2)</f>
        <v>C (Plain)</v>
      </c>
      <c r="N40" s="4"/>
      <c r="O40" s="4"/>
      <c r="P40" s="62">
        <v>8</v>
      </c>
      <c r="Q40" s="62">
        <v>9</v>
      </c>
      <c r="R40" s="62">
        <v>12</v>
      </c>
      <c r="S40" s="62">
        <v>10</v>
      </c>
      <c r="T40" s="62">
        <v>0</v>
      </c>
      <c r="U40" s="62">
        <v>7</v>
      </c>
      <c r="V40" s="62">
        <v>9.5</v>
      </c>
      <c r="W40" s="197">
        <v>12</v>
      </c>
      <c r="X40" s="199">
        <v>192014036</v>
      </c>
      <c r="Y40" s="198" t="s">
        <v>200</v>
      </c>
      <c r="Z40" s="4"/>
      <c r="AA40" s="4"/>
      <c r="AB40" s="4"/>
    </row>
    <row r="41" spans="1:28" s="195" customFormat="1" ht="15.75" customHeight="1">
      <c r="A41" s="144">
        <v>32</v>
      </c>
      <c r="B41" s="143">
        <f t="shared" si="0"/>
        <v>192014037</v>
      </c>
      <c r="C41" s="163" t="str">
        <f t="shared" si="1"/>
        <v>Arunangshu Mojumder Raatul</v>
      </c>
      <c r="D41" s="62">
        <f t="shared" si="2"/>
        <v>10</v>
      </c>
      <c r="E41" s="148">
        <f>ROUNDUP(IF($P$9=0,0,(Q41/GradeSheet!$Q$9)*GradeSheet!$C$54),0)</f>
        <v>10</v>
      </c>
      <c r="F41" s="149">
        <f>ROUNDUP(((R41+S41)/(R$9+S$9))*GradeSheet!$C$55,0)</f>
        <v>19</v>
      </c>
      <c r="G41" s="149">
        <f t="shared" si="3"/>
        <v>0</v>
      </c>
      <c r="H41" s="150">
        <f t="shared" si="4"/>
        <v>13.5</v>
      </c>
      <c r="I41" s="150">
        <f>ROUNDUP(IF(V$9= 0,0,(V41/GradeSheet!$V$9)*GradeSheet!$C$58),0)</f>
        <v>10</v>
      </c>
      <c r="J41" s="150">
        <f t="shared" si="5"/>
        <v>22</v>
      </c>
      <c r="K41" s="151">
        <f t="shared" si="10"/>
        <v>85</v>
      </c>
      <c r="L41" s="152">
        <f t="shared" si="11"/>
        <v>0.85</v>
      </c>
      <c r="M41" s="153" t="str">
        <f>VLOOKUP(K41,GradingPolicy!$B$2:$C$11,2)</f>
        <v>A (Plain)</v>
      </c>
      <c r="N41" s="4"/>
      <c r="O41" s="4"/>
      <c r="P41" s="62">
        <v>10</v>
      </c>
      <c r="Q41" s="62">
        <v>10</v>
      </c>
      <c r="R41" s="62">
        <v>17</v>
      </c>
      <c r="S41" s="62">
        <v>20</v>
      </c>
      <c r="T41" s="62">
        <v>0</v>
      </c>
      <c r="U41" s="62">
        <v>13.5</v>
      </c>
      <c r="V41" s="62">
        <v>9.5</v>
      </c>
      <c r="W41" s="197">
        <v>22</v>
      </c>
      <c r="X41" s="199">
        <v>192014037</v>
      </c>
      <c r="Y41" s="198" t="s">
        <v>201</v>
      </c>
      <c r="Z41" s="4"/>
      <c r="AA41" s="4"/>
      <c r="AB41" s="4"/>
    </row>
    <row r="42" spans="1:28" s="195" customFormat="1" ht="15.75" customHeight="1">
      <c r="A42" s="143">
        <v>33</v>
      </c>
      <c r="B42" s="143">
        <f t="shared" si="0"/>
        <v>192014038</v>
      </c>
      <c r="C42" s="163" t="str">
        <f t="shared" si="1"/>
        <v>Md. Mutasim Billah Abu Noman Akanda</v>
      </c>
      <c r="D42" s="62">
        <f t="shared" si="2"/>
        <v>10</v>
      </c>
      <c r="E42" s="148">
        <f>ROUNDUP(IF($P$9=0,0,(Q42/GradeSheet!$Q$9)*GradeSheet!$C$54),0)</f>
        <v>10</v>
      </c>
      <c r="F42" s="149">
        <f>ROUNDUP(((R42+S42)/(R$9+S$9))*GradeSheet!$C$55,0)</f>
        <v>19</v>
      </c>
      <c r="G42" s="149">
        <f t="shared" si="3"/>
        <v>0</v>
      </c>
      <c r="H42" s="150">
        <f t="shared" si="4"/>
        <v>18</v>
      </c>
      <c r="I42" s="150">
        <f>ROUNDUP(IF(V$9= 0,0,(V42/GradeSheet!$V$9)*GradeSheet!$C$58),0)</f>
        <v>10</v>
      </c>
      <c r="J42" s="150">
        <f t="shared" si="5"/>
        <v>23</v>
      </c>
      <c r="K42" s="151">
        <f t="shared" si="10"/>
        <v>90</v>
      </c>
      <c r="L42" s="152">
        <f t="shared" si="11"/>
        <v>0.9</v>
      </c>
      <c r="M42" s="153" t="str">
        <f>VLOOKUP(K42,GradingPolicy!$B$2:$C$11,2)</f>
        <v>A (Plain)</v>
      </c>
      <c r="N42" s="4"/>
      <c r="O42" s="4"/>
      <c r="P42" s="62">
        <v>10</v>
      </c>
      <c r="Q42" s="62">
        <v>10</v>
      </c>
      <c r="R42" s="62">
        <v>17.5</v>
      </c>
      <c r="S42" s="62">
        <v>20</v>
      </c>
      <c r="T42" s="62">
        <v>0</v>
      </c>
      <c r="U42" s="62">
        <v>18</v>
      </c>
      <c r="V42" s="62">
        <v>10</v>
      </c>
      <c r="W42" s="197">
        <v>23</v>
      </c>
      <c r="X42" s="199">
        <v>192014038</v>
      </c>
      <c r="Y42" s="198" t="s">
        <v>202</v>
      </c>
      <c r="Z42" s="4"/>
      <c r="AA42" s="4"/>
      <c r="AB42" s="4"/>
    </row>
    <row r="43" spans="1:28" s="195" customFormat="1" ht="15.75" customHeight="1">
      <c r="A43" s="144">
        <v>34</v>
      </c>
      <c r="B43" s="143">
        <f t="shared" si="0"/>
        <v>192014040</v>
      </c>
      <c r="C43" s="163" t="str">
        <f t="shared" si="1"/>
        <v>Shah Newaz Alam</v>
      </c>
      <c r="D43" s="62">
        <f t="shared" si="2"/>
        <v>8</v>
      </c>
      <c r="E43" s="148">
        <f>ROUNDUP(IF($P$9=0,0,(Q43/GradeSheet!$Q$9)*GradeSheet!$C$54),0)</f>
        <v>9</v>
      </c>
      <c r="F43" s="149">
        <f>ROUNDUP(((R43+S43)/(R$9+S$9))*GradeSheet!$C$55,0)</f>
        <v>7</v>
      </c>
      <c r="G43" s="149">
        <f t="shared" si="3"/>
        <v>0</v>
      </c>
      <c r="H43" s="150">
        <f t="shared" si="4"/>
        <v>7</v>
      </c>
      <c r="I43" s="150">
        <f>ROUNDUP(IF(V$9= 0,0,(V43/GradeSheet!$V$9)*GradeSheet!$C$58),0)</f>
        <v>8</v>
      </c>
      <c r="J43" s="150">
        <f t="shared" si="5"/>
        <v>12</v>
      </c>
      <c r="K43" s="151">
        <f t="shared" si="10"/>
        <v>51</v>
      </c>
      <c r="L43" s="152">
        <f t="shared" si="11"/>
        <v>0.51</v>
      </c>
      <c r="M43" s="153" t="str">
        <f>VLOOKUP(K43,GradingPolicy!$B$2:$C$11,2)</f>
        <v>D (Plain)</v>
      </c>
      <c r="N43" s="4"/>
      <c r="O43" s="4"/>
      <c r="P43" s="62">
        <v>8</v>
      </c>
      <c r="Q43" s="62">
        <v>8.5</v>
      </c>
      <c r="R43" s="62">
        <v>13</v>
      </c>
      <c r="S43" s="62">
        <v>0</v>
      </c>
      <c r="T43" s="62">
        <v>0</v>
      </c>
      <c r="U43" s="62">
        <v>7</v>
      </c>
      <c r="V43" s="62">
        <v>8</v>
      </c>
      <c r="W43" s="197">
        <v>12</v>
      </c>
      <c r="X43" s="199">
        <v>192014040</v>
      </c>
      <c r="Y43" s="198" t="s">
        <v>203</v>
      </c>
      <c r="Z43" s="4"/>
      <c r="AA43" s="4"/>
      <c r="AB43" s="4"/>
    </row>
    <row r="44" spans="1:28" s="195" customFormat="1" ht="15.75" customHeight="1">
      <c r="A44" s="143">
        <v>35</v>
      </c>
      <c r="B44" s="143">
        <f t="shared" si="0"/>
        <v>192014041</v>
      </c>
      <c r="C44" s="163" t="str">
        <f t="shared" si="1"/>
        <v>Tarak Hossain</v>
      </c>
      <c r="D44" s="62">
        <f t="shared" si="2"/>
        <v>7</v>
      </c>
      <c r="E44" s="148">
        <f>ROUNDUP(IF($P$9=0,0,(Q44/GradeSheet!$Q$9)*GradeSheet!$C$54),0)</f>
        <v>10</v>
      </c>
      <c r="F44" s="149">
        <f>ROUNDUP(((R44+S44)/(R$9+S$9))*GradeSheet!$C$55,0)</f>
        <v>9</v>
      </c>
      <c r="G44" s="149">
        <f t="shared" si="3"/>
        <v>0</v>
      </c>
      <c r="H44" s="150">
        <f t="shared" si="4"/>
        <v>9</v>
      </c>
      <c r="I44" s="150">
        <f>ROUNDUP(IF(V$9= 0,0,(V44/GradeSheet!$V$9)*GradeSheet!$C$58),0)</f>
        <v>9</v>
      </c>
      <c r="J44" s="150">
        <f t="shared" si="5"/>
        <v>12</v>
      </c>
      <c r="K44" s="151">
        <f t="shared" si="10"/>
        <v>56</v>
      </c>
      <c r="L44" s="152">
        <f t="shared" si="11"/>
        <v>0.56000000000000005</v>
      </c>
      <c r="M44" s="153" t="str">
        <f>VLOOKUP(K44,GradingPolicy!$B$2:$C$11,2)</f>
        <v>C (Plain)</v>
      </c>
      <c r="N44" s="4"/>
      <c r="O44" s="4"/>
      <c r="P44" s="62">
        <v>7</v>
      </c>
      <c r="Q44" s="62">
        <v>10</v>
      </c>
      <c r="R44" s="62">
        <v>16.5</v>
      </c>
      <c r="S44" s="62">
        <v>0</v>
      </c>
      <c r="T44" s="62">
        <v>0</v>
      </c>
      <c r="U44" s="62">
        <v>9</v>
      </c>
      <c r="V44" s="62">
        <v>9</v>
      </c>
      <c r="W44" s="197">
        <v>12</v>
      </c>
      <c r="X44" s="199">
        <v>192014041</v>
      </c>
      <c r="Y44" s="198" t="s">
        <v>204</v>
      </c>
      <c r="Z44" s="4"/>
      <c r="AA44" s="4"/>
      <c r="AB44" s="4"/>
    </row>
    <row r="45" spans="1:28" s="195" customFormat="1" ht="15.75" customHeight="1">
      <c r="A45" s="144">
        <v>36</v>
      </c>
      <c r="B45" s="143">
        <f t="shared" si="0"/>
        <v>192014044</v>
      </c>
      <c r="C45" s="163" t="str">
        <f t="shared" si="1"/>
        <v>Maisha Tasnim</v>
      </c>
      <c r="D45" s="62">
        <f t="shared" si="2"/>
        <v>8</v>
      </c>
      <c r="E45" s="148">
        <f>ROUNDUP(IF($P$9=0,0,(Q45/GradeSheet!$Q$9)*GradeSheet!$C$54),0)</f>
        <v>10</v>
      </c>
      <c r="F45" s="149">
        <f>ROUNDUP(((R45+S45)/(R$9+S$9))*GradeSheet!$C$55,0)</f>
        <v>14</v>
      </c>
      <c r="G45" s="149">
        <f t="shared" si="3"/>
        <v>0</v>
      </c>
      <c r="H45" s="150">
        <f t="shared" si="4"/>
        <v>0</v>
      </c>
      <c r="I45" s="150">
        <f>ROUNDUP(IF(V$9= 0,0,(V45/GradeSheet!$V$9)*GradeSheet!$C$58),0)</f>
        <v>9</v>
      </c>
      <c r="J45" s="150">
        <f t="shared" si="5"/>
        <v>14</v>
      </c>
      <c r="K45" s="151">
        <f t="shared" si="10"/>
        <v>55</v>
      </c>
      <c r="L45" s="152">
        <f t="shared" si="11"/>
        <v>0.55000000000000004</v>
      </c>
      <c r="M45" s="153" t="str">
        <f>VLOOKUP(K45,GradingPolicy!$B$2:$C$11,2)</f>
        <v>C (Plain)</v>
      </c>
      <c r="N45" s="4"/>
      <c r="O45" s="4"/>
      <c r="P45" s="62">
        <v>8</v>
      </c>
      <c r="Q45" s="62">
        <v>10</v>
      </c>
      <c r="R45" s="62">
        <v>9.5</v>
      </c>
      <c r="S45" s="62">
        <v>18</v>
      </c>
      <c r="T45" s="62">
        <v>0</v>
      </c>
      <c r="U45" s="62">
        <v>0</v>
      </c>
      <c r="V45" s="62">
        <v>8.5</v>
      </c>
      <c r="W45" s="197">
        <v>14</v>
      </c>
      <c r="X45" s="199">
        <v>192014044</v>
      </c>
      <c r="Y45" s="198" t="s">
        <v>205</v>
      </c>
      <c r="Z45" s="4"/>
      <c r="AA45" s="4"/>
      <c r="AB45" s="4"/>
    </row>
    <row r="46" spans="1:28" s="249" customFormat="1" ht="15.75" customHeight="1">
      <c r="A46" s="143">
        <v>37</v>
      </c>
      <c r="B46" s="143">
        <f t="shared" si="0"/>
        <v>192014045</v>
      </c>
      <c r="C46" s="163" t="str">
        <f t="shared" si="1"/>
        <v>Sakib Ahmed Pathan Taif</v>
      </c>
      <c r="D46" s="62">
        <f t="shared" si="2"/>
        <v>10</v>
      </c>
      <c r="E46" s="148">
        <f>ROUNDUP(IF($P$9=0,0,(Q46/GradeSheet!$Q$9)*GradeSheet!$C$54),0)</f>
        <v>7</v>
      </c>
      <c r="F46" s="149">
        <f>ROUNDUP(((R46+S46)/(R$9+S$9))*GradeSheet!$C$55,0)</f>
        <v>11</v>
      </c>
      <c r="G46" s="149">
        <f t="shared" si="3"/>
        <v>0</v>
      </c>
      <c r="H46" s="150">
        <f t="shared" si="4"/>
        <v>5</v>
      </c>
      <c r="I46" s="150">
        <f>ROUNDUP(IF(V$9= 0,0,(V46/GradeSheet!$V$9)*GradeSheet!$C$58),0)</f>
        <v>8</v>
      </c>
      <c r="J46" s="150">
        <f t="shared" si="5"/>
        <v>4</v>
      </c>
      <c r="K46" s="151">
        <f t="shared" si="10"/>
        <v>45</v>
      </c>
      <c r="L46" s="152">
        <f t="shared" si="11"/>
        <v>0.45</v>
      </c>
      <c r="M46" s="153" t="str">
        <f>VLOOKUP(K46,GradingPolicy!$B$2:$C$11,2)</f>
        <v>F (Fail)</v>
      </c>
      <c r="N46" s="4"/>
      <c r="O46" s="4"/>
      <c r="P46" s="62">
        <v>10</v>
      </c>
      <c r="Q46" s="62">
        <v>7</v>
      </c>
      <c r="R46" s="62">
        <v>15.5</v>
      </c>
      <c r="S46" s="62">
        <v>6</v>
      </c>
      <c r="T46" s="62">
        <v>0</v>
      </c>
      <c r="U46" s="62">
        <v>5</v>
      </c>
      <c r="V46" s="62">
        <v>7.5</v>
      </c>
      <c r="W46" s="197">
        <v>4</v>
      </c>
      <c r="X46" s="199">
        <v>192014045</v>
      </c>
      <c r="Y46" s="198" t="s">
        <v>206</v>
      </c>
      <c r="Z46" s="4"/>
      <c r="AA46" s="4"/>
      <c r="AB46" s="4"/>
    </row>
    <row r="47" spans="1:28" s="249" customFormat="1" ht="15.75" customHeight="1">
      <c r="A47" s="144">
        <v>38</v>
      </c>
      <c r="B47" s="143">
        <f t="shared" si="0"/>
        <v>192014047</v>
      </c>
      <c r="C47" s="163" t="str">
        <f t="shared" si="1"/>
        <v>Saima Jahan Nithia</v>
      </c>
      <c r="D47" s="62">
        <f t="shared" si="2"/>
        <v>9</v>
      </c>
      <c r="E47" s="148">
        <f>ROUNDUP(IF($P$9=0,0,(Q47/GradeSheet!$Q$9)*GradeSheet!$C$54),0)</f>
        <v>8</v>
      </c>
      <c r="F47" s="149">
        <f>ROUNDUP(((R47+S47)/(R$9+S$9))*GradeSheet!$C$55,0)</f>
        <v>14</v>
      </c>
      <c r="G47" s="149">
        <f t="shared" si="3"/>
        <v>0</v>
      </c>
      <c r="H47" s="150">
        <f t="shared" si="4"/>
        <v>9</v>
      </c>
      <c r="I47" s="150">
        <f>ROUNDUP(IF(V$9= 0,0,(V47/GradeSheet!$V$9)*GradeSheet!$C$58),0)</f>
        <v>8</v>
      </c>
      <c r="J47" s="150">
        <f t="shared" si="5"/>
        <v>17</v>
      </c>
      <c r="K47" s="151">
        <f t="shared" si="10"/>
        <v>65</v>
      </c>
      <c r="L47" s="152">
        <f t="shared" si="11"/>
        <v>0.65</v>
      </c>
      <c r="M47" s="153" t="str">
        <f>VLOOKUP(K47,GradingPolicy!$B$2:$C$11,2)</f>
        <v>B- (Minus)</v>
      </c>
      <c r="N47" s="4"/>
      <c r="O47" s="4"/>
      <c r="P47" s="62">
        <v>9</v>
      </c>
      <c r="Q47" s="62">
        <v>7.5</v>
      </c>
      <c r="R47" s="62">
        <v>19</v>
      </c>
      <c r="S47" s="62">
        <v>8</v>
      </c>
      <c r="T47" s="62">
        <v>0</v>
      </c>
      <c r="U47" s="62">
        <v>9</v>
      </c>
      <c r="V47" s="62">
        <v>7.5</v>
      </c>
      <c r="W47" s="197">
        <v>17</v>
      </c>
      <c r="X47" s="199">
        <v>192014047</v>
      </c>
      <c r="Y47" s="198" t="s">
        <v>207</v>
      </c>
      <c r="Z47" s="4"/>
      <c r="AA47" s="4"/>
      <c r="AB47" s="4"/>
    </row>
    <row r="48" spans="1:28" s="249" customFormat="1" ht="15.75" customHeight="1">
      <c r="A48" s="143">
        <v>39</v>
      </c>
      <c r="B48" s="143">
        <f t="shared" si="0"/>
        <v>193014075</v>
      </c>
      <c r="C48" s="163" t="str">
        <f t="shared" si="1"/>
        <v>*Md. Faysal Ahmmed</v>
      </c>
      <c r="D48" s="62">
        <f t="shared" si="2"/>
        <v>9</v>
      </c>
      <c r="E48" s="148">
        <f>ROUNDUP(IF($P$9=0,0,(Q48/GradeSheet!$Q$9)*GradeSheet!$C$54),0)</f>
        <v>8</v>
      </c>
      <c r="F48" s="149">
        <f>ROUNDUP(((R48+S48)/(R$9+S$9))*GradeSheet!$C$55,0)</f>
        <v>14</v>
      </c>
      <c r="G48" s="149">
        <f t="shared" si="3"/>
        <v>0</v>
      </c>
      <c r="H48" s="150">
        <f t="shared" si="4"/>
        <v>9</v>
      </c>
      <c r="I48" s="150">
        <f>ROUNDUP(IF(V$9= 0,0,(V48/GradeSheet!$V$9)*GradeSheet!$C$58),0)</f>
        <v>8</v>
      </c>
      <c r="J48" s="150">
        <f t="shared" si="5"/>
        <v>19</v>
      </c>
      <c r="K48" s="151">
        <f t="shared" si="10"/>
        <v>67</v>
      </c>
      <c r="L48" s="152">
        <f t="shared" si="11"/>
        <v>0.67</v>
      </c>
      <c r="M48" s="153" t="str">
        <f>VLOOKUP(K48,GradingPolicy!$B$2:$C$11,2)</f>
        <v>B- (Minus)</v>
      </c>
      <c r="N48" s="4"/>
      <c r="O48" s="4"/>
      <c r="P48" s="62">
        <v>9</v>
      </c>
      <c r="Q48" s="62">
        <v>7.5</v>
      </c>
      <c r="R48" s="62">
        <v>18</v>
      </c>
      <c r="S48" s="62">
        <v>10</v>
      </c>
      <c r="T48" s="62">
        <v>0</v>
      </c>
      <c r="U48" s="62">
        <v>9</v>
      </c>
      <c r="V48" s="62">
        <v>8</v>
      </c>
      <c r="W48" s="197">
        <v>19</v>
      </c>
      <c r="X48" s="199">
        <v>193014075</v>
      </c>
      <c r="Y48" s="198" t="s">
        <v>208</v>
      </c>
      <c r="Z48" s="4"/>
      <c r="AA48" s="4"/>
      <c r="AB48" s="4"/>
    </row>
    <row r="49" spans="1:28" s="249" customFormat="1" ht="15.75" customHeight="1">
      <c r="A49" s="144">
        <v>40</v>
      </c>
      <c r="B49" s="143">
        <f t="shared" si="0"/>
        <v>181016002</v>
      </c>
      <c r="C49" s="163" t="str">
        <f t="shared" si="1"/>
        <v>S.M. Al-Amin Shohag</v>
      </c>
      <c r="D49" s="62">
        <f t="shared" si="2"/>
        <v>5</v>
      </c>
      <c r="E49" s="148">
        <f>ROUNDUP(IF($P$9=0,0,(Q49/GradeSheet!$Q$9)*GradeSheet!$C$54),0)</f>
        <v>10</v>
      </c>
      <c r="F49" s="149">
        <f>ROUNDUP(((R49+S49)/(R$9+S$9))*GradeSheet!$C$55,0)</f>
        <v>5</v>
      </c>
      <c r="G49" s="149">
        <f t="shared" si="3"/>
        <v>0</v>
      </c>
      <c r="H49" s="150">
        <f t="shared" si="4"/>
        <v>13</v>
      </c>
      <c r="I49" s="150">
        <f>ROUNDUP(IF(V$9= 0,0,(V49/GradeSheet!$V$9)*GradeSheet!$C$58),0)</f>
        <v>9</v>
      </c>
      <c r="J49" s="150">
        <f t="shared" si="5"/>
        <v>0</v>
      </c>
      <c r="K49" s="151">
        <f t="shared" si="10"/>
        <v>42</v>
      </c>
      <c r="L49" s="152">
        <f t="shared" si="11"/>
        <v>0.42</v>
      </c>
      <c r="M49" s="153" t="str">
        <f>VLOOKUP(K49,GradingPolicy!$B$2:$C$11,2)</f>
        <v>F (Fail)</v>
      </c>
      <c r="N49" s="4"/>
      <c r="O49" s="4"/>
      <c r="P49" s="62">
        <v>5</v>
      </c>
      <c r="Q49" s="62">
        <v>10</v>
      </c>
      <c r="R49" s="62">
        <v>9.5</v>
      </c>
      <c r="S49" s="62">
        <v>0</v>
      </c>
      <c r="T49" s="62">
        <v>0</v>
      </c>
      <c r="U49" s="62">
        <v>13</v>
      </c>
      <c r="V49" s="62">
        <v>9</v>
      </c>
      <c r="W49" s="197">
        <v>0</v>
      </c>
      <c r="X49" s="199">
        <v>181016002</v>
      </c>
      <c r="Y49" s="198" t="s">
        <v>209</v>
      </c>
      <c r="Z49" s="4"/>
      <c r="AA49" s="4"/>
      <c r="AB49" s="4"/>
    </row>
    <row r="50" spans="1:28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spans="1:28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spans="1:28" ht="15.75" customHeight="1">
      <c r="A52" s="4"/>
      <c r="B52" s="38" t="s">
        <v>74</v>
      </c>
      <c r="C52" s="38" t="s">
        <v>75</v>
      </c>
      <c r="D52" s="66"/>
      <c r="E52" s="66"/>
      <c r="F52" s="67" t="s">
        <v>0</v>
      </c>
      <c r="G52" s="67" t="s">
        <v>2</v>
      </c>
      <c r="H52" s="41" t="s">
        <v>76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spans="1:28" ht="15.75" customHeight="1">
      <c r="A53" s="4"/>
      <c r="B53" s="49" t="s">
        <v>77</v>
      </c>
      <c r="C53" s="68">
        <v>10</v>
      </c>
      <c r="D53" s="69"/>
      <c r="E53" s="69"/>
      <c r="F53" s="70" t="s">
        <v>25</v>
      </c>
      <c r="G53" s="71" t="s">
        <v>78</v>
      </c>
      <c r="H53" s="60">
        <f>COUNTIF(M10:M49, "A+ (Plus)")</f>
        <v>0</v>
      </c>
      <c r="I53" s="4"/>
      <c r="J53" s="4"/>
      <c r="K53" s="4"/>
      <c r="L53" s="4"/>
      <c r="M53" s="4"/>
      <c r="N53" s="4"/>
      <c r="O53" s="72" t="s">
        <v>79</v>
      </c>
      <c r="P53" s="59">
        <f t="shared" ref="P53:W53" si="12">MAX(P10:P26)</f>
        <v>10</v>
      </c>
      <c r="Q53" s="59">
        <f t="shared" si="12"/>
        <v>10</v>
      </c>
      <c r="R53" s="129">
        <f t="shared" si="12"/>
        <v>19</v>
      </c>
      <c r="S53" s="129">
        <f t="shared" si="12"/>
        <v>20</v>
      </c>
      <c r="T53" s="129">
        <f t="shared" si="12"/>
        <v>0</v>
      </c>
      <c r="U53" s="129">
        <f t="shared" si="12"/>
        <v>14</v>
      </c>
      <c r="V53" s="129">
        <f t="shared" si="12"/>
        <v>9.5</v>
      </c>
      <c r="W53" s="129">
        <f t="shared" si="12"/>
        <v>21</v>
      </c>
      <c r="X53" s="4"/>
      <c r="Y53" s="4"/>
      <c r="Z53" s="4"/>
      <c r="AA53" s="4"/>
      <c r="AB53" s="4"/>
    </row>
    <row r="54" spans="1:28" ht="15.75" customHeight="1">
      <c r="A54" s="4"/>
      <c r="B54" s="60" t="s">
        <v>46</v>
      </c>
      <c r="C54" s="35">
        <v>10</v>
      </c>
      <c r="D54" s="69"/>
      <c r="E54" s="69"/>
      <c r="F54" s="70" t="s">
        <v>22</v>
      </c>
      <c r="G54" s="60" t="s">
        <v>80</v>
      </c>
      <c r="H54" s="60">
        <f>COUNTIF(M10:M49, "A (Plain)")</f>
        <v>2</v>
      </c>
      <c r="I54" s="4"/>
      <c r="J54" s="4"/>
      <c r="K54" s="4"/>
      <c r="L54" s="4"/>
      <c r="M54" s="4"/>
      <c r="N54" s="4"/>
      <c r="O54" s="72" t="s">
        <v>81</v>
      </c>
      <c r="P54" s="59">
        <f t="shared" ref="P54:W54" si="13">AVERAGE(P10:P26)</f>
        <v>7.1764705882352944</v>
      </c>
      <c r="Q54" s="59">
        <f t="shared" si="13"/>
        <v>8.1764705882352935</v>
      </c>
      <c r="R54" s="59">
        <f t="shared" si="13"/>
        <v>8.8529411764705888</v>
      </c>
      <c r="S54" s="59">
        <f t="shared" si="13"/>
        <v>8.2941176470588243</v>
      </c>
      <c r="T54" s="59">
        <f t="shared" si="13"/>
        <v>0</v>
      </c>
      <c r="U54" s="59">
        <f t="shared" si="13"/>
        <v>6.2941176470588234</v>
      </c>
      <c r="V54" s="59">
        <f t="shared" si="13"/>
        <v>7.9705882352941178</v>
      </c>
      <c r="W54" s="59">
        <f t="shared" si="13"/>
        <v>12.411764705882353</v>
      </c>
      <c r="X54" s="4"/>
      <c r="Y54" s="4"/>
      <c r="Z54" s="4"/>
      <c r="AA54" s="4"/>
      <c r="AB54" s="4"/>
    </row>
    <row r="55" spans="1:28" ht="15.75" customHeight="1">
      <c r="A55" s="4"/>
      <c r="B55" s="49" t="s">
        <v>82</v>
      </c>
      <c r="C55" s="68">
        <v>20</v>
      </c>
      <c r="D55" s="69"/>
      <c r="E55" s="69"/>
      <c r="F55" s="70" t="s">
        <v>20</v>
      </c>
      <c r="G55" s="60" t="s">
        <v>83</v>
      </c>
      <c r="H55" s="60">
        <f>COUNTIF(M10:M49, "A- (Minus)")</f>
        <v>1</v>
      </c>
      <c r="I55" s="4"/>
      <c r="J55" s="4"/>
      <c r="K55" s="4"/>
      <c r="L55" s="4"/>
      <c r="M55" s="4"/>
      <c r="N55" s="4"/>
      <c r="O55" s="72" t="s">
        <v>84</v>
      </c>
      <c r="P55" s="59">
        <f t="shared" ref="P55:W55" si="14">MIN(P10:P26)</f>
        <v>0</v>
      </c>
      <c r="Q55" s="59">
        <f t="shared" si="14"/>
        <v>7</v>
      </c>
      <c r="R55" s="129">
        <f t="shared" si="14"/>
        <v>0</v>
      </c>
      <c r="S55" s="129">
        <f t="shared" si="14"/>
        <v>0</v>
      </c>
      <c r="T55" s="129">
        <f t="shared" si="14"/>
        <v>0</v>
      </c>
      <c r="U55" s="129">
        <f t="shared" si="14"/>
        <v>0</v>
      </c>
      <c r="V55" s="129">
        <f t="shared" si="14"/>
        <v>7.5</v>
      </c>
      <c r="W55" s="129">
        <f t="shared" si="14"/>
        <v>0</v>
      </c>
      <c r="X55" s="4"/>
      <c r="Y55" s="4"/>
      <c r="Z55" s="4"/>
      <c r="AA55" s="4"/>
      <c r="AB55" s="4"/>
    </row>
    <row r="56" spans="1:28" ht="15.75" customHeight="1">
      <c r="A56" s="4"/>
      <c r="B56" s="49" t="s">
        <v>58</v>
      </c>
      <c r="C56" s="68">
        <v>0</v>
      </c>
      <c r="D56" s="69"/>
      <c r="E56" s="69"/>
      <c r="F56" s="70" t="s">
        <v>17</v>
      </c>
      <c r="G56" s="60" t="s">
        <v>85</v>
      </c>
      <c r="H56" s="60">
        <f>COUNTIF(M10:M49, "B+ (Plus)")</f>
        <v>2</v>
      </c>
      <c r="I56" s="4"/>
      <c r="J56" s="4"/>
      <c r="K56" s="4"/>
      <c r="L56" s="4"/>
      <c r="M56" s="4"/>
      <c r="N56" s="4"/>
      <c r="O56" s="4"/>
      <c r="P56" s="4"/>
      <c r="Q56" s="4"/>
      <c r="R56" s="73"/>
      <c r="S56" s="73"/>
      <c r="T56" s="73"/>
      <c r="U56" s="73"/>
      <c r="V56" s="73"/>
      <c r="W56" s="73"/>
      <c r="X56" s="4"/>
      <c r="Y56" s="4"/>
      <c r="Z56" s="4"/>
      <c r="AA56" s="4"/>
      <c r="AB56" s="4"/>
    </row>
    <row r="57" spans="1:28" ht="15.75" customHeight="1">
      <c r="A57" s="4"/>
      <c r="B57" s="49" t="s">
        <v>43</v>
      </c>
      <c r="C57" s="74">
        <v>20</v>
      </c>
      <c r="D57" s="69"/>
      <c r="E57" s="69"/>
      <c r="F57" s="70" t="s">
        <v>15</v>
      </c>
      <c r="G57" s="60" t="s">
        <v>86</v>
      </c>
      <c r="H57" s="60">
        <f>COUNTIF(M10:M49, "B (Plain)")</f>
        <v>4</v>
      </c>
      <c r="I57" s="4"/>
      <c r="J57" s="4"/>
      <c r="K57" s="4"/>
      <c r="L57" s="4"/>
      <c r="M57" s="4"/>
      <c r="N57" s="4"/>
      <c r="O57" s="4"/>
      <c r="P57" s="4"/>
      <c r="Q57" s="4"/>
      <c r="R57" s="73"/>
      <c r="S57" s="73"/>
      <c r="T57" s="73"/>
      <c r="U57" s="73"/>
      <c r="V57" s="73"/>
      <c r="W57" s="73"/>
      <c r="X57" s="4"/>
      <c r="Y57" s="4"/>
      <c r="Z57" s="4"/>
      <c r="AA57" s="4"/>
      <c r="AB57" s="4"/>
    </row>
    <row r="58" spans="1:28" ht="15.75" customHeight="1">
      <c r="A58" s="4"/>
      <c r="B58" s="49" t="s">
        <v>45</v>
      </c>
      <c r="C58" s="74">
        <v>10</v>
      </c>
      <c r="D58" s="69"/>
      <c r="E58" s="69"/>
      <c r="F58" s="70" t="s">
        <v>13</v>
      </c>
      <c r="G58" s="60" t="s">
        <v>87</v>
      </c>
      <c r="H58" s="60">
        <f>COUNTIF(M10:M49, "B- (Minus)")</f>
        <v>5</v>
      </c>
      <c r="I58" s="4"/>
      <c r="J58" s="4"/>
      <c r="K58" s="4"/>
      <c r="L58" s="4"/>
      <c r="M58" s="4"/>
      <c r="N58" s="4"/>
      <c r="O58" s="4"/>
      <c r="P58" s="4"/>
      <c r="Q58" s="4"/>
      <c r="R58" s="73"/>
      <c r="S58" s="73"/>
      <c r="T58" s="73"/>
      <c r="U58" s="73"/>
      <c r="V58" s="73"/>
      <c r="W58" s="73"/>
      <c r="X58" s="4"/>
      <c r="Y58" s="4"/>
      <c r="Z58" s="4"/>
      <c r="AA58" s="4"/>
      <c r="AB58" s="4"/>
    </row>
    <row r="59" spans="1:28" ht="15.75" customHeight="1">
      <c r="A59" s="4"/>
      <c r="B59" s="49" t="s">
        <v>44</v>
      </c>
      <c r="C59" s="68">
        <v>30</v>
      </c>
      <c r="D59" s="69"/>
      <c r="E59" s="69"/>
      <c r="F59" s="70" t="s">
        <v>10</v>
      </c>
      <c r="G59" s="60" t="s">
        <v>88</v>
      </c>
      <c r="H59" s="60">
        <f>COUNTIF(M10:M49, "C+ (Plus)")</f>
        <v>5</v>
      </c>
      <c r="I59" s="4"/>
      <c r="J59" s="4"/>
      <c r="K59" s="4"/>
      <c r="L59" s="4"/>
      <c r="M59" s="4"/>
      <c r="N59" s="4"/>
      <c r="O59" s="4"/>
      <c r="P59" s="4"/>
      <c r="Q59" s="4"/>
      <c r="R59" s="73"/>
      <c r="S59" s="73"/>
      <c r="T59" s="73"/>
      <c r="U59" s="73"/>
      <c r="V59" s="73"/>
      <c r="W59" s="73"/>
      <c r="X59" s="4"/>
      <c r="Y59" s="4"/>
      <c r="Z59" s="4"/>
      <c r="AA59" s="4"/>
      <c r="AB59" s="4"/>
    </row>
    <row r="60" spans="1:28" ht="15.75" customHeight="1">
      <c r="A60" s="4"/>
      <c r="B60" s="49" t="s">
        <v>47</v>
      </c>
      <c r="C60" s="49">
        <f>SUM(C53:C59)</f>
        <v>100</v>
      </c>
      <c r="D60" s="75"/>
      <c r="E60" s="75"/>
      <c r="F60" s="70" t="s">
        <v>8</v>
      </c>
      <c r="G60" s="60" t="s">
        <v>89</v>
      </c>
      <c r="H60" s="60">
        <f>COUNTIF(M10:M49, "C (Plain)")</f>
        <v>6</v>
      </c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spans="1:28" ht="15.75" customHeight="1">
      <c r="A61" s="4"/>
      <c r="B61" s="4"/>
      <c r="C61" s="4"/>
      <c r="D61" s="4"/>
      <c r="E61" s="4"/>
      <c r="F61" s="70" t="s">
        <v>6</v>
      </c>
      <c r="G61" s="60" t="s">
        <v>90</v>
      </c>
      <c r="H61" s="60">
        <f>COUNTIF(M10:M49, "D (Plain)")</f>
        <v>6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spans="1:28" ht="15.75" customHeight="1">
      <c r="A62" s="4"/>
      <c r="B62" s="4"/>
      <c r="C62" s="4"/>
      <c r="D62" s="4"/>
      <c r="E62" s="4"/>
      <c r="F62" s="70" t="s">
        <v>3</v>
      </c>
      <c r="G62" s="60" t="s">
        <v>91</v>
      </c>
      <c r="H62" s="60">
        <f>COUNTIF(M10:M49, "F (Fail)")</f>
        <v>9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spans="1:28" ht="15.75" customHeight="1">
      <c r="A63" s="4"/>
      <c r="B63" s="4"/>
      <c r="C63" s="4"/>
      <c r="D63" s="4"/>
      <c r="E63" s="4"/>
      <c r="F63" s="77" t="s">
        <v>92</v>
      </c>
      <c r="G63" s="60" t="s">
        <v>93</v>
      </c>
      <c r="H63" s="60">
        <f>COUNTIF(M10:M49, "I (Incomplete)")</f>
        <v>0</v>
      </c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 spans="1:28" ht="15.75" customHeight="1">
      <c r="A64" s="4"/>
      <c r="B64" s="257" t="str">
        <f>GradeSheet!$H$5</f>
        <v>Satyaki Das</v>
      </c>
      <c r="C64" s="258"/>
      <c r="D64" s="4"/>
      <c r="E64" s="4"/>
      <c r="F64" s="77" t="s">
        <v>94</v>
      </c>
      <c r="G64" s="60" t="s">
        <v>95</v>
      </c>
      <c r="H64" s="60">
        <f>COUNTIF(M10:M49, "W (Withdrawn)")</f>
        <v>0</v>
      </c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spans="1:28" ht="15.75" customHeight="1">
      <c r="A65" s="4"/>
      <c r="B65" s="255" t="s">
        <v>166</v>
      </c>
      <c r="C65" s="256"/>
      <c r="D65" s="4"/>
      <c r="E65" s="4"/>
      <c r="F65" s="77" t="s">
        <v>96</v>
      </c>
      <c r="G65" s="77"/>
      <c r="H65" s="60">
        <f>SUM(H53:H64)</f>
        <v>40</v>
      </c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spans="1:28" ht="15.75" customHeight="1">
      <c r="A66" s="4"/>
      <c r="B66" s="255" t="s">
        <v>156</v>
      </c>
      <c r="C66" s="256"/>
      <c r="D66" s="4"/>
      <c r="E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spans="1:28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 spans="1:2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spans="1:28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 spans="1:28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spans="1:28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 spans="1:28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spans="1:28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spans="1:28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spans="1:28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spans="1:28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 spans="1:28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 spans="1:2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spans="1:28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 spans="1:28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spans="1:28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 spans="1:28" ht="16.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spans="1:28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spans="1:28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spans="1:28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spans="1:28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 spans="1:28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 spans="1:2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 spans="1:28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 spans="1:28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 spans="1:28" ht="22.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 spans="1:28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 spans="1:28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 spans="1:28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 spans="1:28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 spans="1:28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 spans="1:28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 spans="1:2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 spans="1:28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spans="1:28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 spans="1:28" ht="16.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 spans="1:28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 spans="1:28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 spans="1:28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 spans="1:28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 spans="1:28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 spans="1:28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 spans="1:2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 spans="1:28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 spans="1:28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 spans="1:28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 spans="1:28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 spans="1:28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 spans="1:28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 spans="1:28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 spans="1:28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 spans="1:28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 spans="1:2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 spans="1:28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 spans="1:28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 spans="1:28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 spans="1:28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 spans="1:28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 spans="1:28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 spans="1:28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 spans="1:28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 spans="1:28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 spans="1: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 spans="1:28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 spans="1:28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 spans="1:28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 spans="1:28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 spans="1:28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 spans="1:28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 spans="1:28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 spans="1:28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 spans="1:28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 spans="1:2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 spans="1:28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 spans="1:28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 spans="1:28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 spans="1:28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 spans="1:28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 spans="1:28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 spans="1:28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 spans="1:28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 spans="1:28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 spans="1:2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 spans="1:28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 spans="1:28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 spans="1:28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 spans="1:28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 spans="1:28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 spans="1:28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 spans="1:28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 spans="1:28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 spans="1:28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 spans="1:2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 spans="1:28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 spans="1:28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 spans="1:28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 spans="1:28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 spans="1:28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 spans="1:28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 spans="1:28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 spans="1:28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 spans="1:28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 spans="1:2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 spans="1:28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 spans="1:28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 spans="1:28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 spans="1:28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 spans="1:28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 spans="1:28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 spans="1:28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 spans="1:28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 spans="1:28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 spans="1:2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 spans="1:28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 spans="1:28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 spans="1:28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 spans="1:28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 spans="1:28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 spans="1:28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 spans="1:28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 spans="1:28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 spans="1:28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 spans="1:2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 spans="1:28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 spans="1:28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 spans="1:28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 spans="1:28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 spans="1:28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 spans="1:28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 spans="1:28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 spans="1:28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 spans="1:28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 spans="1:2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 spans="1:28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 spans="1:28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 spans="1:28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 spans="1:28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 spans="1:28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 spans="1:28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 spans="1:28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 spans="1:28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 spans="1:28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 spans="1:2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 spans="1:28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 spans="1:28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 spans="1:28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 spans="1:28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 spans="1:28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 spans="1:28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 spans="1:28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 spans="1:28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 spans="1:28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 spans="1:2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 spans="1:28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 spans="1:28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 spans="1:28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 spans="1:28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 spans="1:28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 spans="1:28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 spans="1:28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 spans="1:28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 spans="1:28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 spans="1: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 spans="1:28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 spans="1:28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 spans="1:28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 spans="1:28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 spans="1:28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 spans="1:28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 spans="1:28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 spans="1:28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 spans="1:28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 spans="1:2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 spans="1:28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 spans="1:28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 spans="1:28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 spans="1:28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 spans="1:28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 spans="1:28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 spans="1:28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 spans="1:28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</row>
    <row r="247" spans="1:28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</row>
    <row r="248" spans="1:2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</row>
    <row r="249" spans="1:28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 spans="1:28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 spans="1:28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</row>
    <row r="252" spans="1:28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 spans="1:28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 spans="1:28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</row>
    <row r="255" spans="1:28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 spans="1:28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</row>
    <row r="257" spans="1:28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 spans="1:2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 spans="1:28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 spans="1:28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 spans="1:28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 spans="1:28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 spans="1:28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 spans="1:28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 spans="1:28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 spans="1:28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 spans="1:28" ht="15.75" customHeight="1"/>
    <row r="268" spans="1:28" ht="15.75" customHeight="1"/>
    <row r="269" spans="1:28" ht="15.75" customHeight="1"/>
    <row r="270" spans="1:28" ht="15.75" customHeight="1"/>
    <row r="271" spans="1:28" ht="15.75" customHeight="1"/>
    <row r="272" spans="1:28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</sheetData>
  <mergeCells count="8">
    <mergeCell ref="H3:J3"/>
    <mergeCell ref="H2:J2"/>
    <mergeCell ref="A7:M7"/>
    <mergeCell ref="B66:C66"/>
    <mergeCell ref="B64:C64"/>
    <mergeCell ref="B65:C65"/>
    <mergeCell ref="H5:J5"/>
    <mergeCell ref="H4:J4"/>
  </mergeCells>
  <pageMargins left="0.75" right="0.75" top="1" bottom="1" header="0" footer="0"/>
  <pageSetup scale="44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000"/>
  <sheetViews>
    <sheetView workbookViewId="0">
      <selection activeCell="B5" sqref="B5"/>
    </sheetView>
  </sheetViews>
  <sheetFormatPr defaultColWidth="14.375" defaultRowHeight="15" customHeight="1"/>
  <cols>
    <col min="1" max="1" width="18.75" customWidth="1"/>
    <col min="2" max="2" width="16.375" customWidth="1"/>
    <col min="3" max="3" width="16.75" customWidth="1"/>
    <col min="4" max="23" width="9.25" customWidth="1"/>
  </cols>
  <sheetData>
    <row r="1" spans="1:23" ht="15.75" customHeight="1">
      <c r="A1" s="1" t="s">
        <v>0</v>
      </c>
      <c r="B1" s="2" t="s">
        <v>1</v>
      </c>
      <c r="C1" s="1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spans="1:23" ht="15.75" customHeight="1">
      <c r="A2" s="5" t="s">
        <v>3</v>
      </c>
      <c r="B2" s="6">
        <v>0</v>
      </c>
      <c r="C2" s="6" t="s">
        <v>5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23" ht="15.75" customHeight="1">
      <c r="A3" s="7" t="s">
        <v>6</v>
      </c>
      <c r="B3" s="8">
        <v>50</v>
      </c>
      <c r="C3" s="8" t="s">
        <v>7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spans="1:23" ht="15.75" customHeight="1">
      <c r="A4" s="7" t="s">
        <v>8</v>
      </c>
      <c r="B4" s="8">
        <v>55</v>
      </c>
      <c r="C4" s="8" t="s">
        <v>9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spans="1:23" ht="15.75" customHeight="1">
      <c r="A5" s="7" t="s">
        <v>10</v>
      </c>
      <c r="B5" s="8">
        <v>60</v>
      </c>
      <c r="C5" s="8" t="s">
        <v>11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pans="1:23" ht="15.75" customHeight="1">
      <c r="A6" s="7" t="s">
        <v>13</v>
      </c>
      <c r="B6" s="8">
        <v>65</v>
      </c>
      <c r="C6" s="8" t="s">
        <v>14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1:23" ht="15.75" customHeight="1">
      <c r="A7" s="7" t="s">
        <v>15</v>
      </c>
      <c r="B7" s="8">
        <v>70</v>
      </c>
      <c r="C7" s="8" t="s">
        <v>16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spans="1:23" ht="15.75" customHeight="1">
      <c r="A8" s="7" t="s">
        <v>17</v>
      </c>
      <c r="B8" s="8">
        <v>75</v>
      </c>
      <c r="C8" s="8" t="s">
        <v>18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 spans="1:23" ht="15.75" customHeight="1">
      <c r="A9" s="7" t="s">
        <v>20</v>
      </c>
      <c r="B9" s="8">
        <v>80</v>
      </c>
      <c r="C9" s="8" t="s">
        <v>21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 spans="1:23" ht="15.75" customHeight="1">
      <c r="A10" s="11" t="s">
        <v>22</v>
      </c>
      <c r="B10" s="8">
        <v>85</v>
      </c>
      <c r="C10" s="8" t="s">
        <v>24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</row>
    <row r="11" spans="1:23" ht="15.75" customHeight="1">
      <c r="A11" s="13" t="s">
        <v>25</v>
      </c>
      <c r="B11" s="15">
        <v>95</v>
      </c>
      <c r="C11" s="16" t="s">
        <v>30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 spans="1:23" ht="15.75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 spans="1:23" ht="15.75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 spans="1:23" ht="15.75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 spans="1:23" ht="15.7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 spans="1:23" ht="15.7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</row>
    <row r="17" spans="1:23" ht="15.7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spans="1:23" ht="15.7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 spans="1:23" ht="15.7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 spans="1:23" ht="15.7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 spans="1:23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 spans="1:23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</row>
    <row r="23" spans="1:23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 spans="1:23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 spans="1:23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 spans="1:23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 spans="1:23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 spans="1:23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</row>
    <row r="29" spans="1:23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 spans="1:23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</row>
    <row r="31" spans="1:23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 spans="1:23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</row>
    <row r="33" spans="1:2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 spans="1:23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</row>
    <row r="35" spans="1:23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 spans="1:23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 spans="1:23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 spans="1:23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  <row r="39" spans="1:23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 spans="1:23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</row>
    <row r="41" spans="1:23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 spans="1:23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</row>
    <row r="43" spans="1:2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  <row r="44" spans="1:23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</row>
    <row r="45" spans="1:23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</row>
    <row r="46" spans="1:23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</row>
    <row r="47" spans="1:23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</row>
    <row r="48" spans="1:23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</row>
    <row r="49" spans="1:23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</row>
    <row r="50" spans="1:23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</row>
    <row r="51" spans="1:23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</row>
    <row r="52" spans="1:23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</row>
    <row r="53" spans="1:2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</row>
    <row r="54" spans="1:23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</row>
    <row r="55" spans="1:23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</row>
    <row r="56" spans="1:23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</row>
    <row r="57" spans="1:23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</row>
    <row r="58" spans="1:23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</row>
    <row r="59" spans="1:23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</row>
    <row r="60" spans="1:23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</row>
    <row r="61" spans="1:23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</row>
    <row r="62" spans="1:23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</row>
    <row r="63" spans="1:2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</row>
    <row r="64" spans="1:23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</row>
    <row r="65" spans="1:23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</row>
    <row r="66" spans="1:23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</row>
    <row r="67" spans="1:23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</row>
    <row r="68" spans="1:23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</row>
    <row r="69" spans="1:23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</row>
    <row r="70" spans="1:23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</row>
    <row r="71" spans="1:23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</row>
    <row r="72" spans="1:23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</row>
    <row r="73" spans="1:2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</row>
    <row r="74" spans="1:23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</row>
    <row r="75" spans="1:23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</row>
    <row r="76" spans="1:23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</row>
    <row r="77" spans="1:23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</row>
    <row r="78" spans="1:23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</row>
    <row r="79" spans="1:23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</row>
    <row r="80" spans="1:23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</row>
    <row r="81" spans="1:23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</row>
    <row r="82" spans="1:23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</row>
    <row r="83" spans="1:2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</row>
    <row r="84" spans="1:23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</row>
    <row r="85" spans="1:23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</row>
    <row r="86" spans="1:23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</row>
    <row r="87" spans="1:23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</row>
    <row r="88" spans="1:23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</row>
    <row r="89" spans="1:23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</row>
    <row r="90" spans="1:23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</row>
    <row r="91" spans="1:23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</row>
    <row r="92" spans="1:23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</row>
    <row r="93" spans="1:2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</row>
    <row r="94" spans="1:23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</row>
    <row r="95" spans="1:23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</row>
    <row r="96" spans="1:23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</row>
    <row r="97" spans="1:23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</row>
    <row r="98" spans="1:23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</row>
    <row r="99" spans="1:23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</row>
    <row r="100" spans="1:23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</row>
    <row r="101" spans="1:23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</row>
    <row r="102" spans="1:23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</row>
    <row r="103" spans="1:2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</row>
    <row r="104" spans="1:23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</row>
    <row r="105" spans="1:23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</row>
    <row r="106" spans="1:23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</row>
    <row r="107" spans="1:23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</row>
    <row r="108" spans="1:23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</row>
    <row r="109" spans="1:23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</row>
    <row r="110" spans="1:23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</row>
    <row r="111" spans="1:23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</row>
    <row r="112" spans="1:23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</row>
    <row r="113" spans="1:2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</row>
    <row r="114" spans="1:23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</row>
    <row r="115" spans="1:23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</row>
    <row r="116" spans="1:23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</row>
    <row r="117" spans="1:23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</row>
    <row r="118" spans="1:23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</row>
    <row r="119" spans="1:23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</row>
    <row r="120" spans="1:23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</row>
    <row r="121" spans="1:23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</row>
    <row r="122" spans="1:23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</row>
    <row r="123" spans="1: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</row>
    <row r="124" spans="1:23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</row>
    <row r="125" spans="1:23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</row>
    <row r="126" spans="1:23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</row>
    <row r="127" spans="1:23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</row>
    <row r="128" spans="1:23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</row>
    <row r="129" spans="1:23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</row>
    <row r="130" spans="1:23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</row>
    <row r="131" spans="1:23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</row>
    <row r="132" spans="1:23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</row>
    <row r="133" spans="1:2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</row>
    <row r="134" spans="1:23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</row>
    <row r="135" spans="1:23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</row>
    <row r="136" spans="1:23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</row>
    <row r="137" spans="1:23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</row>
    <row r="138" spans="1:23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</row>
    <row r="139" spans="1:23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</row>
    <row r="140" spans="1:23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</row>
    <row r="141" spans="1:23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</row>
    <row r="142" spans="1:23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</row>
    <row r="143" spans="1:2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</row>
    <row r="144" spans="1:23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</row>
    <row r="145" spans="1:23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</row>
    <row r="146" spans="1:23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</row>
    <row r="147" spans="1:23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</row>
    <row r="148" spans="1:23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</row>
    <row r="149" spans="1:23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</row>
    <row r="150" spans="1:23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</row>
    <row r="151" spans="1:23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</row>
    <row r="152" spans="1:23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</row>
    <row r="153" spans="1:2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</row>
    <row r="154" spans="1:23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</row>
    <row r="155" spans="1:23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</row>
    <row r="156" spans="1:23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</row>
    <row r="157" spans="1:23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</row>
    <row r="158" spans="1:23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</row>
    <row r="159" spans="1:23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</row>
    <row r="160" spans="1:23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</row>
    <row r="161" spans="1:23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</row>
    <row r="162" spans="1:23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</row>
    <row r="163" spans="1:2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</row>
    <row r="164" spans="1:23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</row>
    <row r="165" spans="1:23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</row>
    <row r="166" spans="1:23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</row>
    <row r="167" spans="1:23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</row>
    <row r="168" spans="1:23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</row>
    <row r="169" spans="1:23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</row>
    <row r="170" spans="1:23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</row>
    <row r="171" spans="1:23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</row>
    <row r="172" spans="1:23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</row>
    <row r="173" spans="1:2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</row>
    <row r="174" spans="1:23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</row>
    <row r="175" spans="1:23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</row>
    <row r="176" spans="1:23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</row>
    <row r="177" spans="1:23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</row>
    <row r="178" spans="1:23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</row>
    <row r="179" spans="1:23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</row>
    <row r="180" spans="1:23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</row>
    <row r="181" spans="1:23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</row>
    <row r="182" spans="1:23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</row>
    <row r="183" spans="1:2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</row>
    <row r="184" spans="1:23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</row>
    <row r="185" spans="1:23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</row>
    <row r="186" spans="1:23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</row>
    <row r="187" spans="1:23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</row>
    <row r="188" spans="1:23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</row>
    <row r="189" spans="1:23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</row>
    <row r="190" spans="1:23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</row>
    <row r="191" spans="1:23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</row>
    <row r="192" spans="1:23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</row>
    <row r="193" spans="1:2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</row>
    <row r="194" spans="1:23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</row>
    <row r="195" spans="1:23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</row>
    <row r="196" spans="1:23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</row>
    <row r="197" spans="1:23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</row>
    <row r="198" spans="1:23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</row>
    <row r="199" spans="1:23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</row>
    <row r="200" spans="1:23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</row>
    <row r="201" spans="1:23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</row>
    <row r="202" spans="1:23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</row>
    <row r="203" spans="1:2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</row>
    <row r="204" spans="1:23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</row>
    <row r="205" spans="1:23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</row>
    <row r="206" spans="1:23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</row>
    <row r="207" spans="1:23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 spans="1:23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 spans="1:23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</row>
    <row r="212" spans="1:23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</row>
    <row r="213" spans="1:2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</row>
    <row r="214" spans="1:23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</row>
    <row r="215" spans="1:23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</row>
    <row r="216" spans="1:23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</row>
    <row r="217" spans="1:23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</row>
    <row r="218" spans="1:23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</row>
    <row r="219" spans="1:23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</row>
    <row r="220" spans="1:23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</row>
    <row r="221" spans="1:23" ht="15.75" customHeight="1"/>
    <row r="222" spans="1:23" ht="15.75" customHeight="1"/>
    <row r="223" spans="1:23" ht="15.75" customHeight="1"/>
    <row r="224" spans="1:23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R1041"/>
  <sheetViews>
    <sheetView view="pageBreakPreview" topLeftCell="A16" zoomScaleNormal="100" zoomScaleSheetLayoutView="100" zoomScalePageLayoutView="60" workbookViewId="0">
      <selection activeCell="P18" sqref="P18:U18"/>
    </sheetView>
  </sheetViews>
  <sheetFormatPr defaultColWidth="14.375" defaultRowHeight="15" customHeight="1"/>
  <cols>
    <col min="1" max="1" width="9.25" customWidth="1"/>
    <col min="2" max="2" width="15.75" customWidth="1"/>
    <col min="3" max="3" width="42.5" bestFit="1" customWidth="1"/>
    <col min="4" max="4" width="7.25" customWidth="1"/>
    <col min="5" max="22" width="7.375" customWidth="1"/>
    <col min="23" max="23" width="7.75" customWidth="1"/>
    <col min="24" max="27" width="7.375" customWidth="1"/>
    <col min="28" max="29" width="7.75" customWidth="1"/>
    <col min="30" max="33" width="7.375" customWidth="1"/>
    <col min="34" max="34" width="7.625" customWidth="1"/>
    <col min="35" max="35" width="7.75" customWidth="1"/>
    <col min="36" max="39" width="7.375" customWidth="1"/>
    <col min="40" max="42" width="9.25" customWidth="1"/>
    <col min="43" max="45" width="10.375" customWidth="1"/>
    <col min="46" max="46" width="8.75" customWidth="1"/>
    <col min="47" max="47" width="10.25" customWidth="1"/>
    <col min="48" max="58" width="9.25" customWidth="1"/>
    <col min="59" max="59" width="9.75" customWidth="1"/>
    <col min="60" max="70" width="9.25" customWidth="1"/>
  </cols>
  <sheetData>
    <row r="1" spans="1:70" ht="13.8">
      <c r="A1" s="3"/>
      <c r="B1" s="3"/>
      <c r="C1" s="274"/>
      <c r="D1" s="258"/>
      <c r="E1" s="258"/>
      <c r="F1" s="258"/>
      <c r="G1" s="258"/>
      <c r="H1" s="258"/>
      <c r="I1" s="258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</row>
    <row r="2" spans="1:70" s="174" customFormat="1" ht="21">
      <c r="A2" s="3"/>
      <c r="B2" s="3"/>
      <c r="C2" s="175"/>
      <c r="J2" s="3"/>
      <c r="K2" s="3"/>
      <c r="L2" s="3"/>
      <c r="M2" s="3"/>
      <c r="N2" s="193" t="s">
        <v>160</v>
      </c>
      <c r="O2" s="194"/>
      <c r="P2" s="194"/>
      <c r="Q2" s="194"/>
      <c r="R2" s="194"/>
      <c r="S2" s="194"/>
      <c r="T2" s="194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192"/>
      <c r="AV2" s="184"/>
      <c r="AW2" s="184"/>
      <c r="AX2" s="184"/>
      <c r="AY2" s="184"/>
      <c r="AZ2" s="184"/>
      <c r="BA2" s="184"/>
      <c r="BB2" s="184"/>
      <c r="BC2" s="184"/>
      <c r="BD2" s="184"/>
      <c r="BE2" s="184"/>
      <c r="BF2" s="184"/>
      <c r="BG2" s="173"/>
      <c r="BH2" s="3"/>
      <c r="BI2" s="3"/>
      <c r="BJ2" s="3"/>
      <c r="BK2" s="3"/>
      <c r="BL2" s="3"/>
      <c r="BM2" s="3"/>
      <c r="BO2" s="3"/>
      <c r="BP2" s="3"/>
      <c r="BQ2" s="3"/>
      <c r="BR2" s="3"/>
    </row>
    <row r="3" spans="1:70" s="174" customFormat="1" ht="20.399999999999999">
      <c r="A3" s="3"/>
      <c r="B3" s="3"/>
      <c r="C3" s="175"/>
      <c r="J3" s="3"/>
      <c r="K3" s="3"/>
      <c r="L3" s="3"/>
      <c r="M3" s="3"/>
      <c r="N3" s="194"/>
      <c r="O3" s="194"/>
      <c r="P3" s="194"/>
      <c r="Q3" s="194"/>
      <c r="R3" s="194"/>
      <c r="S3" s="194"/>
      <c r="T3" s="194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192"/>
      <c r="AV3" s="184"/>
      <c r="AW3" s="184"/>
      <c r="AX3" s="184"/>
      <c r="AY3" s="184"/>
      <c r="AZ3" s="184"/>
      <c r="BA3" s="184"/>
      <c r="BB3" s="184"/>
      <c r="BC3" s="184"/>
      <c r="BD3" s="184"/>
      <c r="BE3" s="184"/>
      <c r="BF3" s="184"/>
      <c r="BG3" s="17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</row>
    <row r="4" spans="1:70" s="174" customFormat="1" ht="20.399999999999999">
      <c r="A4" s="3"/>
      <c r="B4" s="3"/>
      <c r="C4" s="175"/>
      <c r="J4" s="3"/>
      <c r="K4" s="3"/>
      <c r="L4" s="3"/>
      <c r="M4" s="3"/>
      <c r="N4" s="194"/>
      <c r="O4" s="194"/>
      <c r="P4" s="194"/>
      <c r="Q4" s="194"/>
      <c r="R4" s="194"/>
      <c r="S4" s="194"/>
      <c r="T4" s="194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192"/>
      <c r="AV4" s="184"/>
      <c r="AW4" s="184"/>
      <c r="AX4" s="184"/>
      <c r="AY4" s="184"/>
      <c r="AZ4" s="184"/>
      <c r="BA4" s="184"/>
      <c r="BB4" s="184"/>
      <c r="BC4" s="184"/>
      <c r="BD4" s="184"/>
      <c r="BE4" s="184"/>
      <c r="BF4" s="184"/>
      <c r="BG4" s="17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</row>
    <row r="5" spans="1:70" s="174" customFormat="1" ht="13.8">
      <c r="A5" s="3"/>
      <c r="B5" s="3"/>
      <c r="C5" s="175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192"/>
      <c r="AV5" s="184"/>
      <c r="AW5" s="184"/>
      <c r="AX5" s="184"/>
      <c r="AY5" s="184"/>
      <c r="AZ5" s="184"/>
      <c r="BA5" s="184"/>
      <c r="BB5" s="184"/>
      <c r="BC5" s="184"/>
      <c r="BD5" s="184"/>
      <c r="BE5" s="184"/>
      <c r="BF5" s="184"/>
      <c r="BG5" s="17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</row>
    <row r="6" spans="1:70" s="174" customFormat="1" ht="14.4" thickBot="1">
      <c r="A6" s="3"/>
      <c r="B6" s="3"/>
      <c r="C6" s="175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192"/>
      <c r="AV6" s="184"/>
      <c r="AW6" s="184"/>
      <c r="AX6" s="184"/>
      <c r="AY6" s="184"/>
      <c r="AZ6" s="184"/>
      <c r="BA6" s="184"/>
      <c r="BB6" s="184"/>
      <c r="BC6" s="184"/>
      <c r="BD6" s="184"/>
      <c r="BE6" s="184"/>
      <c r="BF6" s="207"/>
      <c r="BG6" s="207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</row>
    <row r="7" spans="1:70" s="174" customFormat="1" ht="14.4" thickBot="1">
      <c r="A7" s="3"/>
      <c r="B7" s="3"/>
      <c r="C7" s="175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271" t="s">
        <v>4</v>
      </c>
      <c r="AT7" s="272"/>
      <c r="AU7" s="272"/>
      <c r="AV7" s="272"/>
      <c r="AW7" s="272"/>
      <c r="AX7" s="272"/>
      <c r="AY7" s="272"/>
      <c r="AZ7" s="272"/>
      <c r="BA7" s="272"/>
      <c r="BB7" s="272"/>
      <c r="BC7" s="272"/>
      <c r="BD7" s="272"/>
      <c r="BE7" s="273"/>
      <c r="BF7" s="207"/>
      <c r="BG7" s="207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</row>
    <row r="8" spans="1:70" ht="14.4" thickBot="1">
      <c r="A8" s="3"/>
      <c r="B8" s="3"/>
      <c r="C8" s="9" t="s">
        <v>12</v>
      </c>
      <c r="D8" s="10" t="s">
        <v>19</v>
      </c>
      <c r="E8" s="12" t="s">
        <v>23</v>
      </c>
      <c r="F8" s="12" t="s">
        <v>26</v>
      </c>
      <c r="G8" s="14" t="s">
        <v>27</v>
      </c>
      <c r="H8" s="14" t="s">
        <v>28</v>
      </c>
      <c r="I8" s="14" t="s">
        <v>29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233"/>
      <c r="AT8" s="235" t="s">
        <v>31</v>
      </c>
      <c r="AU8" s="236" t="s">
        <v>32</v>
      </c>
      <c r="AV8" s="236" t="s">
        <v>33</v>
      </c>
      <c r="AW8" s="236" t="s">
        <v>34</v>
      </c>
      <c r="AX8" s="236" t="s">
        <v>35</v>
      </c>
      <c r="AY8" s="236" t="s">
        <v>36</v>
      </c>
      <c r="AZ8" s="236" t="s">
        <v>37</v>
      </c>
      <c r="BA8" s="236" t="s">
        <v>38</v>
      </c>
      <c r="BB8" s="236" t="s">
        <v>39</v>
      </c>
      <c r="BC8" s="236" t="s">
        <v>40</v>
      </c>
      <c r="BD8" s="236" t="s">
        <v>41</v>
      </c>
      <c r="BE8" s="237" t="s">
        <v>42</v>
      </c>
      <c r="BF8" s="191"/>
      <c r="BG8" s="3"/>
      <c r="BH8" s="3"/>
      <c r="BI8" s="3"/>
      <c r="BJ8" s="3"/>
      <c r="BK8" s="3"/>
      <c r="BL8" s="3"/>
      <c r="BM8" s="3"/>
      <c r="BN8" s="3"/>
      <c r="BO8" s="3"/>
      <c r="BP8" s="3"/>
    </row>
    <row r="9" spans="1:70" ht="13.8">
      <c r="A9" s="3"/>
      <c r="B9" s="3"/>
      <c r="C9" s="17" t="s">
        <v>43</v>
      </c>
      <c r="D9" s="154">
        <v>20</v>
      </c>
      <c r="E9" s="155"/>
      <c r="F9" s="18"/>
      <c r="G9" s="19"/>
      <c r="H9" s="19"/>
      <c r="I9" s="19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225" t="s">
        <v>19</v>
      </c>
      <c r="AT9" s="234">
        <v>1</v>
      </c>
      <c r="AU9" s="234">
        <v>0</v>
      </c>
      <c r="AV9" s="234">
        <v>0</v>
      </c>
      <c r="AW9" s="234">
        <v>0</v>
      </c>
      <c r="AX9" s="234">
        <v>1</v>
      </c>
      <c r="AY9" s="234">
        <v>0</v>
      </c>
      <c r="AZ9" s="234">
        <v>0</v>
      </c>
      <c r="BA9" s="234">
        <v>0</v>
      </c>
      <c r="BB9" s="234">
        <v>1</v>
      </c>
      <c r="BC9" s="234">
        <v>1</v>
      </c>
      <c r="BD9" s="234">
        <v>0</v>
      </c>
      <c r="BE9" s="234">
        <v>0</v>
      </c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</row>
    <row r="10" spans="1:70" ht="13.8">
      <c r="A10" s="3"/>
      <c r="B10" s="3"/>
      <c r="C10" s="20" t="s">
        <v>44</v>
      </c>
      <c r="D10" s="21">
        <v>30</v>
      </c>
      <c r="E10" s="22"/>
      <c r="F10" s="22"/>
      <c r="G10" s="23"/>
      <c r="H10" s="23"/>
      <c r="I10" s="2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226" t="s">
        <v>23</v>
      </c>
      <c r="AT10" s="234">
        <v>0</v>
      </c>
      <c r="AU10" s="234">
        <v>0</v>
      </c>
      <c r="AV10" s="234">
        <v>0</v>
      </c>
      <c r="AW10" s="234">
        <v>0</v>
      </c>
      <c r="AX10" s="234">
        <v>0</v>
      </c>
      <c r="AY10" s="234">
        <v>0</v>
      </c>
      <c r="AZ10" s="234">
        <v>0</v>
      </c>
      <c r="BA10" s="234">
        <v>0</v>
      </c>
      <c r="BB10" s="234">
        <v>0</v>
      </c>
      <c r="BC10" s="234">
        <v>0</v>
      </c>
      <c r="BD10" s="234">
        <v>0</v>
      </c>
      <c r="BE10" s="234">
        <v>0</v>
      </c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</row>
    <row r="11" spans="1:70" ht="13.8">
      <c r="A11" s="3"/>
      <c r="B11" s="3"/>
      <c r="C11" s="24" t="s">
        <v>167</v>
      </c>
      <c r="D11" s="25">
        <v>20</v>
      </c>
      <c r="E11" s="26"/>
      <c r="F11" s="26"/>
      <c r="G11" s="27"/>
      <c r="H11" s="27"/>
      <c r="I11" s="27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226" t="s">
        <v>26</v>
      </c>
      <c r="AT11" s="234">
        <v>0</v>
      </c>
      <c r="AU11" s="234">
        <v>0</v>
      </c>
      <c r="AV11" s="234">
        <v>0</v>
      </c>
      <c r="AW11" s="234">
        <v>0</v>
      </c>
      <c r="AX11" s="234">
        <v>0</v>
      </c>
      <c r="AY11" s="234">
        <v>0</v>
      </c>
      <c r="AZ11" s="234">
        <v>0</v>
      </c>
      <c r="BA11" s="234">
        <v>0</v>
      </c>
      <c r="BB11" s="234">
        <v>0</v>
      </c>
      <c r="BC11" s="234">
        <v>0</v>
      </c>
      <c r="BD11" s="234">
        <v>0</v>
      </c>
      <c r="BE11" s="234">
        <v>0</v>
      </c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</row>
    <row r="12" spans="1:70" ht="14.4" thickBot="1">
      <c r="A12" s="3"/>
      <c r="B12" s="3"/>
      <c r="C12" s="24" t="s">
        <v>82</v>
      </c>
      <c r="D12" s="28">
        <v>20</v>
      </c>
      <c r="E12" s="29"/>
      <c r="F12" s="29"/>
      <c r="G12" s="30"/>
      <c r="H12" s="30"/>
      <c r="I12" s="30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226" t="s">
        <v>27</v>
      </c>
      <c r="AT12" s="234">
        <v>0</v>
      </c>
      <c r="AU12" s="234">
        <v>0</v>
      </c>
      <c r="AV12" s="234">
        <v>0</v>
      </c>
      <c r="AW12" s="234">
        <v>0</v>
      </c>
      <c r="AX12" s="234">
        <v>0</v>
      </c>
      <c r="AY12" s="234">
        <v>0</v>
      </c>
      <c r="AZ12" s="234">
        <v>0</v>
      </c>
      <c r="BA12" s="234">
        <v>0</v>
      </c>
      <c r="BB12" s="234">
        <v>0</v>
      </c>
      <c r="BC12" s="234">
        <v>0</v>
      </c>
      <c r="BD12" s="234">
        <v>0</v>
      </c>
      <c r="BE12" s="234">
        <v>0</v>
      </c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</row>
    <row r="13" spans="1:70" ht="14.4" thickBot="1">
      <c r="A13" s="3"/>
      <c r="B13" s="3"/>
      <c r="C13" s="9" t="s">
        <v>47</v>
      </c>
      <c r="D13" s="10">
        <f t="shared" ref="D13:I13" si="0">SUM(D9:D12)</f>
        <v>90</v>
      </c>
      <c r="E13" s="31">
        <f>SUM(E9:E12)</f>
        <v>0</v>
      </c>
      <c r="F13" s="31">
        <f t="shared" si="0"/>
        <v>0</v>
      </c>
      <c r="G13" s="32">
        <f t="shared" si="0"/>
        <v>0</v>
      </c>
      <c r="H13" s="32">
        <f t="shared" si="0"/>
        <v>0</v>
      </c>
      <c r="I13" s="32">
        <f t="shared" si="0"/>
        <v>0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227" t="s">
        <v>28</v>
      </c>
      <c r="AT13" s="234">
        <v>0</v>
      </c>
      <c r="AU13" s="234">
        <v>0</v>
      </c>
      <c r="AV13" s="234">
        <v>0</v>
      </c>
      <c r="AW13" s="234">
        <v>0</v>
      </c>
      <c r="AX13" s="234">
        <v>0</v>
      </c>
      <c r="AY13" s="234">
        <v>0</v>
      </c>
      <c r="AZ13" s="234">
        <v>0</v>
      </c>
      <c r="BA13" s="234">
        <v>0</v>
      </c>
      <c r="BB13" s="234">
        <v>0</v>
      </c>
      <c r="BC13" s="234">
        <v>0</v>
      </c>
      <c r="BD13" s="234">
        <v>0</v>
      </c>
      <c r="BE13" s="234">
        <v>0</v>
      </c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</row>
    <row r="14" spans="1:70" ht="14.4" thickBot="1">
      <c r="A14" s="3"/>
      <c r="B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228" t="s">
        <v>29</v>
      </c>
      <c r="AT14" s="234">
        <v>0</v>
      </c>
      <c r="AU14" s="234">
        <v>0</v>
      </c>
      <c r="AV14" s="234">
        <v>0</v>
      </c>
      <c r="AW14" s="234">
        <v>0</v>
      </c>
      <c r="AX14" s="234">
        <v>0</v>
      </c>
      <c r="AY14" s="234">
        <v>0</v>
      </c>
      <c r="AZ14" s="234">
        <v>0</v>
      </c>
      <c r="BA14" s="234">
        <v>0</v>
      </c>
      <c r="BB14" s="234">
        <v>0</v>
      </c>
      <c r="BC14" s="234">
        <v>0</v>
      </c>
      <c r="BD14" s="234">
        <v>0</v>
      </c>
      <c r="BE14" s="234">
        <v>0</v>
      </c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</row>
    <row r="15" spans="1:70" ht="14.4" thickBot="1">
      <c r="A15" s="3"/>
      <c r="B15" s="3"/>
      <c r="C15" s="3"/>
      <c r="D15" s="33"/>
      <c r="E15" s="33"/>
      <c r="F15" s="3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229" t="s">
        <v>47</v>
      </c>
      <c r="AT15" s="230">
        <f t="shared" ref="AT15:BE15" si="1">SUM(AT9:AT14)</f>
        <v>1</v>
      </c>
      <c r="AU15" s="231">
        <f t="shared" si="1"/>
        <v>0</v>
      </c>
      <c r="AV15" s="231">
        <f t="shared" si="1"/>
        <v>0</v>
      </c>
      <c r="AW15" s="231">
        <f t="shared" si="1"/>
        <v>0</v>
      </c>
      <c r="AX15" s="231">
        <f t="shared" si="1"/>
        <v>1</v>
      </c>
      <c r="AY15" s="231">
        <f t="shared" si="1"/>
        <v>0</v>
      </c>
      <c r="AZ15" s="231">
        <f t="shared" si="1"/>
        <v>0</v>
      </c>
      <c r="BA15" s="231">
        <f t="shared" si="1"/>
        <v>0</v>
      </c>
      <c r="BB15" s="231">
        <f t="shared" si="1"/>
        <v>1</v>
      </c>
      <c r="BC15" s="231">
        <f t="shared" si="1"/>
        <v>1</v>
      </c>
      <c r="BD15" s="231">
        <f t="shared" si="1"/>
        <v>0</v>
      </c>
      <c r="BE15" s="232">
        <f t="shared" si="1"/>
        <v>0</v>
      </c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</row>
    <row r="16" spans="1:70" ht="14.4" thickBot="1">
      <c r="A16" s="3"/>
      <c r="B16" s="3"/>
      <c r="C16" s="3"/>
      <c r="D16" s="33"/>
      <c r="E16" s="33"/>
      <c r="F16" s="3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</row>
    <row r="17" spans="1:70" ht="14.4" thickBot="1">
      <c r="A17" s="282" t="str">
        <f>CONCATENATE("Course Outcome (CO) Attainment Analysis of ",GradeSheet!$H$2, " [",GradeSheet!$H$3, "] ", "(Section ",GradeSheet!$L$2, ") ", "[Semester - ",GradeSheet!$L$3,"]" )</f>
        <v>Course Outcome (CO) Attainment Analysis of CSE 104 [Structured Programming LAB] (Section 1) [Semester - Fall 2019]</v>
      </c>
      <c r="B17" s="263"/>
      <c r="C17" s="264"/>
      <c r="D17" s="135"/>
      <c r="E17" s="135"/>
      <c r="F17" s="135"/>
      <c r="G17" s="135"/>
      <c r="H17" s="135"/>
      <c r="I17" s="135"/>
      <c r="J17" s="135"/>
      <c r="K17" s="135"/>
      <c r="L17" s="135"/>
      <c r="M17" s="135"/>
      <c r="N17" s="135"/>
      <c r="O17" s="135"/>
      <c r="P17" s="135"/>
      <c r="Q17" s="135"/>
      <c r="R17" s="135"/>
      <c r="S17" s="135"/>
      <c r="T17" s="135"/>
      <c r="U17" s="135"/>
      <c r="V17" s="135"/>
      <c r="W17" s="135"/>
      <c r="X17" s="135"/>
      <c r="Y17" s="135"/>
      <c r="Z17" s="135"/>
      <c r="AA17" s="142"/>
      <c r="AB17" s="278" t="s">
        <v>48</v>
      </c>
      <c r="AC17" s="269"/>
      <c r="AD17" s="269"/>
      <c r="AE17" s="269"/>
      <c r="AF17" s="269"/>
      <c r="AG17" s="269"/>
      <c r="AH17" s="269"/>
      <c r="AI17" s="269"/>
      <c r="AJ17" s="269"/>
      <c r="AK17" s="269"/>
      <c r="AL17" s="269"/>
      <c r="AM17" s="269"/>
      <c r="AN17" s="269"/>
      <c r="AO17" s="269"/>
      <c r="AP17" s="269"/>
      <c r="AQ17" s="269"/>
      <c r="AR17" s="269"/>
      <c r="AS17" s="270"/>
      <c r="AT17" s="33"/>
      <c r="AU17" s="276" t="s">
        <v>50</v>
      </c>
      <c r="AV17" s="269"/>
      <c r="AW17" s="269"/>
      <c r="AX17" s="269"/>
      <c r="AY17" s="269"/>
      <c r="AZ17" s="269"/>
      <c r="BA17" s="269"/>
      <c r="BB17" s="269"/>
      <c r="BC17" s="269"/>
      <c r="BD17" s="269"/>
      <c r="BE17" s="269"/>
      <c r="BF17" s="269"/>
      <c r="BG17" s="269"/>
      <c r="BH17" s="269"/>
      <c r="BI17" s="269"/>
      <c r="BJ17" s="269"/>
      <c r="BK17" s="269"/>
      <c r="BL17" s="269"/>
      <c r="BM17" s="269"/>
      <c r="BN17" s="269"/>
      <c r="BO17" s="269"/>
      <c r="BP17" s="269"/>
      <c r="BQ17" s="269"/>
      <c r="BR17" s="270"/>
    </row>
    <row r="18" spans="1:70" ht="14.4" thickBot="1">
      <c r="A18" s="283"/>
      <c r="B18" s="258"/>
      <c r="C18" s="256"/>
      <c r="D18" s="279" t="str">
        <f>C9</f>
        <v>Midterm Exam</v>
      </c>
      <c r="E18" s="280"/>
      <c r="F18" s="280"/>
      <c r="G18" s="280"/>
      <c r="H18" s="280"/>
      <c r="I18" s="281"/>
      <c r="J18" s="279" t="str">
        <f>C10</f>
        <v>Final Exam</v>
      </c>
      <c r="K18" s="280"/>
      <c r="L18" s="280"/>
      <c r="M18" s="280"/>
      <c r="N18" s="280"/>
      <c r="O18" s="281"/>
      <c r="P18" s="279" t="str">
        <f>C11</f>
        <v>Project + Presentation</v>
      </c>
      <c r="Q18" s="280"/>
      <c r="R18" s="280"/>
      <c r="S18" s="280"/>
      <c r="T18" s="280"/>
      <c r="U18" s="281"/>
      <c r="V18" s="279" t="str">
        <f>C12</f>
        <v>Quiz</v>
      </c>
      <c r="W18" s="280"/>
      <c r="X18" s="280"/>
      <c r="Y18" s="280"/>
      <c r="Z18" s="280"/>
      <c r="AA18" s="281"/>
      <c r="AB18" s="277" t="s">
        <v>60</v>
      </c>
      <c r="AC18" s="263"/>
      <c r="AD18" s="263"/>
      <c r="AE18" s="263"/>
      <c r="AF18" s="263"/>
      <c r="AG18" s="264"/>
      <c r="AH18" s="268" t="s">
        <v>63</v>
      </c>
      <c r="AI18" s="269"/>
      <c r="AJ18" s="269"/>
      <c r="AK18" s="269"/>
      <c r="AL18" s="269"/>
      <c r="AM18" s="270"/>
      <c r="AN18" s="268" t="s">
        <v>66</v>
      </c>
      <c r="AO18" s="269"/>
      <c r="AP18" s="269"/>
      <c r="AQ18" s="269"/>
      <c r="AR18" s="269"/>
      <c r="AS18" s="270"/>
      <c r="AT18" s="33"/>
      <c r="AU18" s="262" t="s">
        <v>63</v>
      </c>
      <c r="AV18" s="263"/>
      <c r="AW18" s="263"/>
      <c r="AX18" s="263"/>
      <c r="AY18" s="263"/>
      <c r="AZ18" s="263"/>
      <c r="BA18" s="263"/>
      <c r="BB18" s="263"/>
      <c r="BC18" s="263"/>
      <c r="BD18" s="263"/>
      <c r="BE18" s="263"/>
      <c r="BF18" s="264"/>
      <c r="BG18" s="262" t="s">
        <v>67</v>
      </c>
      <c r="BH18" s="263"/>
      <c r="BI18" s="263"/>
      <c r="BJ18" s="263"/>
      <c r="BK18" s="263"/>
      <c r="BL18" s="263"/>
      <c r="BM18" s="263"/>
      <c r="BN18" s="263"/>
      <c r="BO18" s="263"/>
      <c r="BP18" s="263"/>
      <c r="BQ18" s="263"/>
      <c r="BR18" s="264"/>
    </row>
    <row r="19" spans="1:70" ht="14.4" thickBot="1">
      <c r="A19" s="283"/>
      <c r="B19" s="256"/>
      <c r="C19" s="256"/>
      <c r="D19" s="136" t="s">
        <v>19</v>
      </c>
      <c r="E19" s="132" t="s">
        <v>23</v>
      </c>
      <c r="F19" s="132" t="s">
        <v>26</v>
      </c>
      <c r="G19" s="45" t="s">
        <v>27</v>
      </c>
      <c r="H19" s="45" t="s">
        <v>28</v>
      </c>
      <c r="I19" s="137" t="s">
        <v>29</v>
      </c>
      <c r="J19" s="138" t="s">
        <v>19</v>
      </c>
      <c r="K19" s="48" t="s">
        <v>23</v>
      </c>
      <c r="L19" s="48" t="s">
        <v>26</v>
      </c>
      <c r="M19" s="50" t="s">
        <v>27</v>
      </c>
      <c r="N19" s="50" t="s">
        <v>28</v>
      </c>
      <c r="O19" s="139" t="s">
        <v>29</v>
      </c>
      <c r="P19" s="140" t="s">
        <v>19</v>
      </c>
      <c r="Q19" s="51" t="s">
        <v>23</v>
      </c>
      <c r="R19" s="51" t="s">
        <v>26</v>
      </c>
      <c r="S19" s="51" t="s">
        <v>27</v>
      </c>
      <c r="T19" s="51" t="s">
        <v>28</v>
      </c>
      <c r="U19" s="141" t="s">
        <v>29</v>
      </c>
      <c r="V19" s="140" t="s">
        <v>19</v>
      </c>
      <c r="W19" s="51" t="s">
        <v>23</v>
      </c>
      <c r="X19" s="51" t="s">
        <v>26</v>
      </c>
      <c r="Y19" s="51" t="s">
        <v>27</v>
      </c>
      <c r="Z19" s="51" t="s">
        <v>28</v>
      </c>
      <c r="AA19" s="141" t="s">
        <v>29</v>
      </c>
      <c r="AB19" s="31" t="s">
        <v>19</v>
      </c>
      <c r="AC19" s="10" t="s">
        <v>23</v>
      </c>
      <c r="AD19" s="10" t="s">
        <v>26</v>
      </c>
      <c r="AE19" s="10" t="s">
        <v>27</v>
      </c>
      <c r="AF19" s="10" t="s">
        <v>28</v>
      </c>
      <c r="AG19" s="10" t="s">
        <v>29</v>
      </c>
      <c r="AH19" s="52" t="s">
        <v>19</v>
      </c>
      <c r="AI19" s="53" t="s">
        <v>23</v>
      </c>
      <c r="AJ19" s="53" t="s">
        <v>26</v>
      </c>
      <c r="AK19" s="54" t="s">
        <v>27</v>
      </c>
      <c r="AL19" s="55" t="s">
        <v>28</v>
      </c>
      <c r="AM19" s="54" t="s">
        <v>29</v>
      </c>
      <c r="AN19" s="52" t="s">
        <v>19</v>
      </c>
      <c r="AO19" s="53" t="s">
        <v>23</v>
      </c>
      <c r="AP19" s="53" t="s">
        <v>26</v>
      </c>
      <c r="AQ19" s="55" t="s">
        <v>27</v>
      </c>
      <c r="AR19" s="55" t="s">
        <v>28</v>
      </c>
      <c r="AS19" s="54" t="s">
        <v>29</v>
      </c>
      <c r="AT19" s="56"/>
      <c r="AU19" s="52" t="s">
        <v>31</v>
      </c>
      <c r="AV19" s="53" t="s">
        <v>32</v>
      </c>
      <c r="AW19" s="53" t="s">
        <v>33</v>
      </c>
      <c r="AX19" s="53" t="s">
        <v>34</v>
      </c>
      <c r="AY19" s="53" t="s">
        <v>35</v>
      </c>
      <c r="AZ19" s="53" t="s">
        <v>36</v>
      </c>
      <c r="BA19" s="53" t="s">
        <v>37</v>
      </c>
      <c r="BB19" s="53" t="s">
        <v>38</v>
      </c>
      <c r="BC19" s="53" t="s">
        <v>39</v>
      </c>
      <c r="BD19" s="53" t="s">
        <v>40</v>
      </c>
      <c r="BE19" s="53" t="s">
        <v>41</v>
      </c>
      <c r="BF19" s="54" t="s">
        <v>42</v>
      </c>
      <c r="BG19" s="10" t="s">
        <v>31</v>
      </c>
      <c r="BH19" s="12" t="s">
        <v>32</v>
      </c>
      <c r="BI19" s="12" t="s">
        <v>33</v>
      </c>
      <c r="BJ19" s="12" t="s">
        <v>34</v>
      </c>
      <c r="BK19" s="12" t="s">
        <v>35</v>
      </c>
      <c r="BL19" s="12" t="s">
        <v>36</v>
      </c>
      <c r="BM19" s="12" t="s">
        <v>37</v>
      </c>
      <c r="BN19" s="12" t="s">
        <v>38</v>
      </c>
      <c r="BO19" s="12" t="s">
        <v>39</v>
      </c>
      <c r="BP19" s="12" t="s">
        <v>40</v>
      </c>
      <c r="BQ19" s="12" t="s">
        <v>41</v>
      </c>
      <c r="BR19" s="14" t="s">
        <v>42</v>
      </c>
    </row>
    <row r="20" spans="1:70" ht="14.4" thickBot="1">
      <c r="A20" s="160" t="s">
        <v>71</v>
      </c>
      <c r="B20" s="161" t="s">
        <v>64</v>
      </c>
      <c r="C20" s="162" t="s">
        <v>65</v>
      </c>
      <c r="D20" s="156">
        <f t="shared" ref="D20:I20" si="2">D9</f>
        <v>20</v>
      </c>
      <c r="E20" s="157">
        <f t="shared" si="2"/>
        <v>0</v>
      </c>
      <c r="F20" s="157">
        <f t="shared" si="2"/>
        <v>0</v>
      </c>
      <c r="G20" s="157">
        <f t="shared" si="2"/>
        <v>0</v>
      </c>
      <c r="H20" s="157">
        <f t="shared" si="2"/>
        <v>0</v>
      </c>
      <c r="I20" s="208">
        <f t="shared" si="2"/>
        <v>0</v>
      </c>
      <c r="J20" s="156">
        <f t="shared" ref="J20:O20" si="3">D10</f>
        <v>30</v>
      </c>
      <c r="K20" s="157">
        <f t="shared" si="3"/>
        <v>0</v>
      </c>
      <c r="L20" s="157">
        <f t="shared" si="3"/>
        <v>0</v>
      </c>
      <c r="M20" s="157">
        <f t="shared" si="3"/>
        <v>0</v>
      </c>
      <c r="N20" s="157">
        <f t="shared" si="3"/>
        <v>0</v>
      </c>
      <c r="O20" s="208">
        <f t="shared" si="3"/>
        <v>0</v>
      </c>
      <c r="P20" s="242">
        <f t="shared" ref="P20:U20" si="4">D11</f>
        <v>20</v>
      </c>
      <c r="Q20" s="243">
        <f t="shared" si="4"/>
        <v>0</v>
      </c>
      <c r="R20" s="243">
        <f t="shared" si="4"/>
        <v>0</v>
      </c>
      <c r="S20" s="243">
        <f t="shared" si="4"/>
        <v>0</v>
      </c>
      <c r="T20" s="243">
        <f t="shared" si="4"/>
        <v>0</v>
      </c>
      <c r="U20" s="244">
        <f t="shared" si="4"/>
        <v>0</v>
      </c>
      <c r="V20" s="246">
        <f>D12</f>
        <v>20</v>
      </c>
      <c r="W20" s="247">
        <f>E12</f>
        <v>0</v>
      </c>
      <c r="X20" s="247">
        <f t="shared" ref="X20:AA20" si="5">F12</f>
        <v>0</v>
      </c>
      <c r="Y20" s="247">
        <f t="shared" si="5"/>
        <v>0</v>
      </c>
      <c r="Z20" s="247">
        <f t="shared" si="5"/>
        <v>0</v>
      </c>
      <c r="AA20" s="248">
        <f t="shared" si="5"/>
        <v>0</v>
      </c>
      <c r="AB20" s="210">
        <f>SUM(P20,D20,J20,V20)</f>
        <v>90</v>
      </c>
      <c r="AC20" s="157">
        <f>SUM(K20,E20,Q20,W20)</f>
        <v>0</v>
      </c>
      <c r="AD20" s="157">
        <f>SUM(L20,F20,R20,X20)</f>
        <v>0</v>
      </c>
      <c r="AE20" s="157">
        <f>SUM(M20,G20,S20,Y20)</f>
        <v>0</v>
      </c>
      <c r="AF20" s="157">
        <f>SUM(N20,H20,T20,Z20)</f>
        <v>0</v>
      </c>
      <c r="AG20" s="157">
        <f>SUM(O20,I20,U20,AA20)</f>
        <v>0</v>
      </c>
      <c r="AH20" s="63">
        <v>1</v>
      </c>
      <c r="AI20" s="64">
        <v>1</v>
      </c>
      <c r="AJ20" s="64">
        <v>1</v>
      </c>
      <c r="AK20" s="65">
        <v>1</v>
      </c>
      <c r="AL20" s="214">
        <v>1</v>
      </c>
      <c r="AM20" s="65">
        <v>1</v>
      </c>
      <c r="AN20" s="259" t="s">
        <v>72</v>
      </c>
      <c r="AO20" s="260"/>
      <c r="AP20" s="260"/>
      <c r="AQ20" s="260"/>
      <c r="AR20" s="260"/>
      <c r="AS20" s="261"/>
      <c r="AT20" s="56"/>
      <c r="AU20" s="63">
        <v>1</v>
      </c>
      <c r="AV20" s="64">
        <v>1</v>
      </c>
      <c r="AW20" s="64">
        <v>1</v>
      </c>
      <c r="AX20" s="64">
        <v>1</v>
      </c>
      <c r="AY20" s="64">
        <v>1</v>
      </c>
      <c r="AZ20" s="64">
        <v>1</v>
      </c>
      <c r="BA20" s="64">
        <v>1</v>
      </c>
      <c r="BB20" s="64">
        <v>1</v>
      </c>
      <c r="BC20" s="64">
        <v>1</v>
      </c>
      <c r="BD20" s="64">
        <v>1</v>
      </c>
      <c r="BE20" s="64">
        <v>1</v>
      </c>
      <c r="BF20" s="65">
        <v>1</v>
      </c>
      <c r="BG20" s="284" t="s">
        <v>73</v>
      </c>
      <c r="BH20" s="260"/>
      <c r="BI20" s="260"/>
      <c r="BJ20" s="260"/>
      <c r="BK20" s="260"/>
      <c r="BL20" s="260"/>
      <c r="BM20" s="260"/>
      <c r="BN20" s="260"/>
      <c r="BO20" s="260"/>
      <c r="BP20" s="260"/>
      <c r="BQ20" s="260"/>
      <c r="BR20" s="261"/>
    </row>
    <row r="21" spans="1:70" ht="16.2" thickBot="1">
      <c r="A21" s="159">
        <v>1</v>
      </c>
      <c r="B21" s="143">
        <f>GradeSheet!B10</f>
        <v>171011197</v>
      </c>
      <c r="C21" s="163" t="str">
        <f>GradeSheet!C10</f>
        <v>Rabib Ahmed</v>
      </c>
      <c r="D21" s="209">
        <v>10</v>
      </c>
      <c r="E21" s="209">
        <v>0</v>
      </c>
      <c r="F21" s="209">
        <v>0</v>
      </c>
      <c r="G21" s="209">
        <v>0</v>
      </c>
      <c r="H21" s="209">
        <v>0</v>
      </c>
      <c r="I21" s="209">
        <v>0</v>
      </c>
      <c r="J21" s="209">
        <v>15</v>
      </c>
      <c r="K21" s="209">
        <v>0</v>
      </c>
      <c r="L21" s="209">
        <v>0</v>
      </c>
      <c r="M21" s="209">
        <v>0</v>
      </c>
      <c r="N21" s="209">
        <v>0</v>
      </c>
      <c r="O21" s="209">
        <v>0</v>
      </c>
      <c r="P21" s="245">
        <f>GradeSheet!E10+GradeSheet!I10</f>
        <v>19</v>
      </c>
      <c r="Q21" s="245">
        <v>0</v>
      </c>
      <c r="R21" s="245">
        <v>0</v>
      </c>
      <c r="S21" s="245">
        <v>0</v>
      </c>
      <c r="T21" s="245">
        <v>0</v>
      </c>
      <c r="U21" s="245">
        <v>0</v>
      </c>
      <c r="V21" s="245">
        <v>2</v>
      </c>
      <c r="W21" s="245">
        <v>0</v>
      </c>
      <c r="X21" s="245">
        <v>0</v>
      </c>
      <c r="Y21" s="245">
        <v>0</v>
      </c>
      <c r="Z21" s="245">
        <v>0</v>
      </c>
      <c r="AA21" s="245">
        <v>0</v>
      </c>
      <c r="AB21" s="211">
        <f>SUM(V21,D21,J21, P21)</f>
        <v>46</v>
      </c>
      <c r="AC21" s="212">
        <f>SUM(W21,E21,K21,Q21)</f>
        <v>0</v>
      </c>
      <c r="AD21" s="212">
        <f>SUM(X21,F21,L21,R21)</f>
        <v>0</v>
      </c>
      <c r="AE21" s="212">
        <f>SUM(Y21,G21,M21,S21)</f>
        <v>0</v>
      </c>
      <c r="AF21" s="212">
        <f>SUM(Z21,H21,N21,T21)</f>
        <v>0</v>
      </c>
      <c r="AG21" s="213">
        <f>SUM(AA21,I21,O21,U21 )</f>
        <v>0</v>
      </c>
      <c r="AH21" s="215">
        <f t="shared" ref="AH21:AM21" si="6">IF(AB$20 = 0, 0, AB21/AB$20)</f>
        <v>0.51111111111111107</v>
      </c>
      <c r="AI21" s="216">
        <f t="shared" si="6"/>
        <v>0</v>
      </c>
      <c r="AJ21" s="216">
        <f t="shared" si="6"/>
        <v>0</v>
      </c>
      <c r="AK21" s="216">
        <f t="shared" si="6"/>
        <v>0</v>
      </c>
      <c r="AL21" s="216">
        <f t="shared" si="6"/>
        <v>0</v>
      </c>
      <c r="AM21" s="218">
        <f t="shared" si="6"/>
        <v>0</v>
      </c>
      <c r="AN21" s="220">
        <f>IF(OR(GradeSheet!$M10="W (Withdrawn)", GradeSheet!$M10="I (Incomplete)"), 0, IF(AH21&gt;=65%, 1, 0))</f>
        <v>0</v>
      </c>
      <c r="AO21" s="221">
        <f>IF(OR(GradeSheet!$M10="W (Withdrawn)", GradeSheet!$M10="I (Incomplete)"), 0, IF(AI21&gt;=65%, 1, 0))</f>
        <v>0</v>
      </c>
      <c r="AP21" s="221">
        <f>IF(OR(GradeSheet!$M10="W (Withdrawn)", GradeSheet!$M10="I (Incomplete)"), 0, IF(AJ21&gt;=65%, 1, 0))</f>
        <v>0</v>
      </c>
      <c r="AQ21" s="221">
        <f>IF(OR(GradeSheet!$M10="W (Withdrawn)", GradeSheet!$M10="I (Incomplete)"), 0, IF(AK21&gt;=65%, 1, 0))</f>
        <v>0</v>
      </c>
      <c r="AR21" s="221">
        <f>IF(OR(GradeSheet!$M10="W (Withdrawn)", GradeSheet!$M10="I (Incomplete)"), 0, IF(AL21&gt;=65%, 1, 0))</f>
        <v>0</v>
      </c>
      <c r="AS21" s="222">
        <f>IF(OR(GradeSheet!$M10="W (Withdrawn)", GradeSheet!$M10="I (Incomplete)"), 0, IF(AM21&gt;=65%, 1, 0))</f>
        <v>0</v>
      </c>
      <c r="AT21" s="131"/>
      <c r="AU21" s="215">
        <f t="array" ref="AU21">IF($AT$15=0,0,MMULT($AH21:$AM21, AT$9:AT$14)/$AT$15)</f>
        <v>0.51111111111111107</v>
      </c>
      <c r="AV21" s="216">
        <f t="array" ref="AV21">IF($AU$15=0,0,MMULT($AH21:$AM21, AU$9:AU$14)/$AU$15)</f>
        <v>0</v>
      </c>
      <c r="AW21" s="216">
        <f t="array" ref="AW21">IF($AV$15=0,0,MMULT($AH21:$AM21, AV$9:AV$14)/$AV$15)</f>
        <v>0</v>
      </c>
      <c r="AX21" s="216">
        <f t="array" ref="AX21">IF($AW$15=0,0,MMULT($AH21:$AM21, AW$9:AW$14)/$AW$15)</f>
        <v>0</v>
      </c>
      <c r="AY21" s="216">
        <f t="array" ref="AY21">IF($AX$15=0,0,MMULT($AH21:$AM21, AX$9:AX$14)/$AX$15)</f>
        <v>0.51111111111111107</v>
      </c>
      <c r="AZ21" s="216">
        <f t="array" ref="AZ21">IF($AY$15=0,0,MMULT($AH21:$AM21, AY$9:AY$14)/$AY$15)</f>
        <v>0</v>
      </c>
      <c r="BA21" s="216">
        <f t="array" ref="BA21">IF($AZ$15=0,0,MMULT($AH21:$AM21, AZ$9:AZ$14)/$AZ$15)</f>
        <v>0</v>
      </c>
      <c r="BB21" s="216">
        <f t="array" ref="BB21">IF($BA$15=0,0,MMULT($AH21:$AM21, BA$9:BA$14)/$BA$15)</f>
        <v>0</v>
      </c>
      <c r="BC21" s="216">
        <f t="array" ref="BC21">IF($BB$15=0,0,MMULT($AH21:$AM21, BB$9:BB$14)/$BB$15)</f>
        <v>0.51111111111111107</v>
      </c>
      <c r="BD21" s="216">
        <f t="array" ref="BD21">IF($BC$15=0,0,MMULT($AH21:$AM21, BC$9:BC$14)/$BC$15)</f>
        <v>0.51111111111111107</v>
      </c>
      <c r="BE21" s="216">
        <f t="array" ref="BE21">IF($BD$15=0,0,MMULT($AH21:$AM21, BD$9:BD$14)/$BD$15)</f>
        <v>0</v>
      </c>
      <c r="BF21" s="240">
        <f t="array" ref="BF21">IF($BE$15=0,0,MMULT($AH21:$AM21, BE$9:BE$14)/$BE$15)</f>
        <v>0</v>
      </c>
      <c r="BG21" s="239">
        <f>IF(OR(GradeSheet!$M10="W (Withdrawn)", GradeSheet!$M10="I (Incomplete)"), 0, IF(AU21&gt;=65%, 1, 0))</f>
        <v>0</v>
      </c>
      <c r="BH21" s="221">
        <f>IF(OR(GradeSheet!$M10="W (Withdrawn)", GradeSheet!$M10="I (Incomplete)"), 0, IF(AV21&gt;=65%, 1, 0))</f>
        <v>0</v>
      </c>
      <c r="BI21" s="221">
        <f>IF(OR(GradeSheet!$M10="W (Withdrawn)", GradeSheet!$M10="I (Incomplete)"), 0, IF(AW21&gt;=65%, 1, 0))</f>
        <v>0</v>
      </c>
      <c r="BJ21" s="221">
        <f>IF(OR(GradeSheet!$M10="W (Withdrawn)", GradeSheet!$M10="I (Incomplete)"), 0, IF(AX21&gt;=65%, 1, 0))</f>
        <v>0</v>
      </c>
      <c r="BK21" s="221">
        <f>IF(OR(GradeSheet!$M10="W (Withdrawn)", GradeSheet!$M10="I (Incomplete)"), 0, IF(AY21&gt;=65%, 1, 0))</f>
        <v>0</v>
      </c>
      <c r="BL21" s="221">
        <f>IF(OR(GradeSheet!$M10="W (Withdrawn)", GradeSheet!$M10="I (Incomplete)"), 0, IF(AZ21&gt;=65%, 1, 0))</f>
        <v>0</v>
      </c>
      <c r="BM21" s="221">
        <f>IF(OR(GradeSheet!$M10="W (Withdrawn)", GradeSheet!$M10="I (Incomplete)"), 0, IF(BA21&gt;=65%, 1, 0))</f>
        <v>0</v>
      </c>
      <c r="BN21" s="221">
        <f>IF(OR(GradeSheet!$M10="W (Withdrawn)", GradeSheet!$M10="I (Incomplete)"), 0, IF(BB21&gt;=65%, 1, 0))</f>
        <v>0</v>
      </c>
      <c r="BO21" s="221">
        <f>IF(OR(GradeSheet!$M10="W (Withdrawn)", GradeSheet!$M10="I (Incomplete)"), 0, IF(BC21&gt;=65%, 1, 0))</f>
        <v>0</v>
      </c>
      <c r="BP21" s="221">
        <f>IF(OR(GradeSheet!$M10="W (Withdrawn)", GradeSheet!$M10="I (Incomplete)"), 0, IF(BD21&gt;=65%, 1, 0))</f>
        <v>0</v>
      </c>
      <c r="BQ21" s="221">
        <f>IF(OR(GradeSheet!$M10="W (Withdrawn)", GradeSheet!$M10="I (Incomplete)"), 0, IF(BE21&gt;=65%, 1, 0))</f>
        <v>0</v>
      </c>
      <c r="BR21" s="222">
        <f>IF(OR(GradeSheet!$M10="W (Withdrawn)", GradeSheet!$M10="I (Incomplete)"), 0, IF(BF21&gt;=65%, 1, 0))</f>
        <v>0</v>
      </c>
    </row>
    <row r="22" spans="1:70" ht="16.2" thickBot="1">
      <c r="A22" s="158">
        <v>2</v>
      </c>
      <c r="B22" s="143">
        <f>GradeSheet!B11</f>
        <v>171014001</v>
      </c>
      <c r="C22" s="163" t="str">
        <f>GradeSheet!C11</f>
        <v>*Fatema Mohosin Mim</v>
      </c>
      <c r="D22" s="209">
        <v>10</v>
      </c>
      <c r="E22" s="209">
        <v>0</v>
      </c>
      <c r="F22" s="209">
        <v>0</v>
      </c>
      <c r="G22" s="209">
        <v>0</v>
      </c>
      <c r="H22" s="209">
        <v>0</v>
      </c>
      <c r="I22" s="209">
        <v>0</v>
      </c>
      <c r="J22" s="209">
        <v>2</v>
      </c>
      <c r="K22" s="209">
        <v>0</v>
      </c>
      <c r="L22" s="209">
        <v>0</v>
      </c>
      <c r="M22" s="209">
        <v>0</v>
      </c>
      <c r="N22" s="209">
        <v>0</v>
      </c>
      <c r="O22" s="209">
        <v>0</v>
      </c>
      <c r="P22" s="245">
        <f>GradeSheet!E11+GradeSheet!I11</f>
        <v>16</v>
      </c>
      <c r="Q22" s="245">
        <v>0</v>
      </c>
      <c r="R22" s="245">
        <v>0</v>
      </c>
      <c r="S22" s="245">
        <v>0</v>
      </c>
      <c r="T22" s="245">
        <v>0</v>
      </c>
      <c r="U22" s="245">
        <v>0</v>
      </c>
      <c r="V22" s="245">
        <v>4</v>
      </c>
      <c r="W22" s="245">
        <v>0</v>
      </c>
      <c r="X22" s="245">
        <v>0</v>
      </c>
      <c r="Y22" s="245">
        <v>0</v>
      </c>
      <c r="Z22" s="245">
        <v>0</v>
      </c>
      <c r="AA22" s="245">
        <v>0</v>
      </c>
      <c r="AB22" s="211">
        <f t="shared" ref="AB22:AB60" si="7">SUM(V22,D22,J22, P22)</f>
        <v>32</v>
      </c>
      <c r="AC22" s="212">
        <f t="shared" ref="AC22:AC60" si="8">SUM(W22,E22,K22,Q22)</f>
        <v>0</v>
      </c>
      <c r="AD22" s="212">
        <f t="shared" ref="AD22:AD60" si="9">SUM(X22,F22,L22,R22)</f>
        <v>0</v>
      </c>
      <c r="AE22" s="212">
        <f t="shared" ref="AE22:AE60" si="10">SUM(Y22,G22,M22,S22)</f>
        <v>0</v>
      </c>
      <c r="AF22" s="212">
        <f t="shared" ref="AF22:AF60" si="11">SUM(Z22,H22,N22,T22)</f>
        <v>0</v>
      </c>
      <c r="AG22" s="213">
        <f t="shared" ref="AG22:AG60" si="12">SUM(AA22,I22,O22,U22 )</f>
        <v>0</v>
      </c>
      <c r="AH22" s="215">
        <f t="shared" ref="AH22:AH60" si="13">IF(AB$20 = 0, 0, AB22/AB$20)</f>
        <v>0.35555555555555557</v>
      </c>
      <c r="AI22" s="216">
        <f t="shared" ref="AI22:AI60" si="14">IF(AC$20 = 0, 0, AC22/AC$20)</f>
        <v>0</v>
      </c>
      <c r="AJ22" s="216">
        <f t="shared" ref="AJ22:AJ60" si="15">IF(AD$20 = 0, 0, AD22/AD$20)</f>
        <v>0</v>
      </c>
      <c r="AK22" s="216">
        <f t="shared" ref="AK22:AK60" si="16">IF(AE$20 = 0, 0, AE22/AE$20)</f>
        <v>0</v>
      </c>
      <c r="AL22" s="216">
        <f t="shared" ref="AL22:AL60" si="17">IF(AF$20 = 0, 0, AF22/AF$20)</f>
        <v>0</v>
      </c>
      <c r="AM22" s="218">
        <f t="shared" ref="AM22:AM60" si="18">IF(AG$20 = 0, 0, AG22/AG$20)</f>
        <v>0</v>
      </c>
      <c r="AN22" s="223">
        <f>IF(OR(GradeSheet!$M11="W (Withdrawn)", GradeSheet!$M11="I (Incomplete)"), 0, IF(AH22&gt;=65%, 1, 0))</f>
        <v>0</v>
      </c>
      <c r="AO22" s="134">
        <f>IF(OR(GradeSheet!$M11="W (Withdrawn)", GradeSheet!$M11="I (Incomplete)"), 0, IF(AI22&gt;=65%, 1, 0))</f>
        <v>0</v>
      </c>
      <c r="AP22" s="134">
        <f>IF(OR(GradeSheet!$M11="W (Withdrawn)", GradeSheet!$M11="I (Incomplete)"), 0, IF(AJ22&gt;=65%, 1, 0))</f>
        <v>0</v>
      </c>
      <c r="AQ22" s="134">
        <f>IF(OR(GradeSheet!$M11="W (Withdrawn)", GradeSheet!$M11="I (Incomplete)"), 0, IF(AK22&gt;=65%, 1, 0))</f>
        <v>0</v>
      </c>
      <c r="AR22" s="134">
        <f>IF(OR(GradeSheet!$M11="W (Withdrawn)", GradeSheet!$M11="I (Incomplete)"), 0, IF(AL22&gt;=65%, 1, 0))</f>
        <v>0</v>
      </c>
      <c r="AS22" s="224">
        <f>IF(OR(GradeSheet!$M11="W (Withdrawn)", GradeSheet!$M11="I (Incomplete)"), 0, IF(AM22&gt;=65%, 1, 0))</f>
        <v>0</v>
      </c>
      <c r="AT22" s="131"/>
      <c r="AU22" s="217">
        <f t="array" ref="AU22">IF($AT$15=0,0,MMULT($AH22:$AM22, AT$9:AT$14)/$AT$15)</f>
        <v>0.35555555555555557</v>
      </c>
      <c r="AV22" s="133">
        <f t="array" ref="AV22">IF($AU$15=0,0,MMULT($AH22:$AM22, AU$9:AU$14)/$AU$15)</f>
        <v>0</v>
      </c>
      <c r="AW22" s="133">
        <f t="array" ref="AW22">IF($AV$15=0,0,MMULT($AH22:$AM22, AV$9:AV$14)/$AV$15)</f>
        <v>0</v>
      </c>
      <c r="AX22" s="133">
        <f t="array" ref="AX22">IF($AW$15=0,0,MMULT($AH22:$AM22, AW$9:AW$14)/$AW$15)</f>
        <v>0</v>
      </c>
      <c r="AY22" s="133">
        <f t="array" ref="AY22">IF($AX$15=0,0,MMULT($AH22:$AM22, AX$9:AX$14)/$AX$15)</f>
        <v>0.35555555555555557</v>
      </c>
      <c r="AZ22" s="133">
        <f t="array" ref="AZ22">IF($AY$15=0,0,MMULT($AH22:$AM22, AY$9:AY$14)/$AY$15)</f>
        <v>0</v>
      </c>
      <c r="BA22" s="133">
        <f t="array" ref="BA22">IF($AZ$15=0,0,MMULT($AH22:$AM22, AZ$9:AZ$14)/$AZ$15)</f>
        <v>0</v>
      </c>
      <c r="BB22" s="133">
        <f t="array" ref="BB22">IF($BA$15=0,0,MMULT($AH22:$AM22, BA$9:BA$14)/$BA$15)</f>
        <v>0</v>
      </c>
      <c r="BC22" s="133">
        <f t="array" ref="BC22">IF($BB$15=0,0,MMULT($AH22:$AM22, BB$9:BB$14)/$BB$15)</f>
        <v>0.35555555555555557</v>
      </c>
      <c r="BD22" s="133">
        <f t="array" ref="BD22">IF($BC$15=0,0,MMULT($AH22:$AM22, BC$9:BC$14)/$BC$15)</f>
        <v>0.35555555555555557</v>
      </c>
      <c r="BE22" s="133">
        <f t="array" ref="BE22">IF($BD$15=0,0,MMULT($AH22:$AM22, BD$9:BD$14)/$BD$15)</f>
        <v>0</v>
      </c>
      <c r="BF22" s="241">
        <f t="array" ref="BF22">IF($BE$15=0,0,MMULT($AH22:$AM22, BE$9:BE$14)/$BE$15)</f>
        <v>0</v>
      </c>
      <c r="BG22" s="219">
        <f>IF(OR(GradeSheet!$M11="W (Withdrawn)", GradeSheet!$M11="I (Incomplete)"), 0, IF(AU22&gt;=65%, 1, 0))</f>
        <v>0</v>
      </c>
      <c r="BH22" s="134">
        <f>IF(OR(GradeSheet!$M11="W (Withdrawn)", GradeSheet!$M11="I (Incomplete)"), 0, IF(AV22&gt;=65%, 1, 0))</f>
        <v>0</v>
      </c>
      <c r="BI22" s="134">
        <f>IF(OR(GradeSheet!$M11="W (Withdrawn)", GradeSheet!$M11="I (Incomplete)"), 0, IF(AW22&gt;=65%, 1, 0))</f>
        <v>0</v>
      </c>
      <c r="BJ22" s="134">
        <f>IF(OR(GradeSheet!$M11="W (Withdrawn)", GradeSheet!$M11="I (Incomplete)"), 0, IF(AX22&gt;=65%, 1, 0))</f>
        <v>0</v>
      </c>
      <c r="BK22" s="134">
        <f>IF(OR(GradeSheet!$M11="W (Withdrawn)", GradeSheet!$M11="I (Incomplete)"), 0, IF(AY22&gt;=65%, 1, 0))</f>
        <v>0</v>
      </c>
      <c r="BL22" s="134">
        <f>IF(OR(GradeSheet!$M11="W (Withdrawn)", GradeSheet!$M11="I (Incomplete)"), 0, IF(AZ22&gt;=65%, 1, 0))</f>
        <v>0</v>
      </c>
      <c r="BM22" s="134">
        <f>IF(OR(GradeSheet!$M11="W (Withdrawn)", GradeSheet!$M11="I (Incomplete)"), 0, IF(BA22&gt;=65%, 1, 0))</f>
        <v>0</v>
      </c>
      <c r="BN22" s="134">
        <f>IF(OR(GradeSheet!$M11="W (Withdrawn)", GradeSheet!$M11="I (Incomplete)"), 0, IF(BB22&gt;=65%, 1, 0))</f>
        <v>0</v>
      </c>
      <c r="BO22" s="134">
        <f>IF(OR(GradeSheet!$M11="W (Withdrawn)", GradeSheet!$M11="I (Incomplete)"), 0, IF(BC22&gt;=65%, 1, 0))</f>
        <v>0</v>
      </c>
      <c r="BP22" s="134">
        <f>IF(OR(GradeSheet!$M11="W (Withdrawn)", GradeSheet!$M11="I (Incomplete)"), 0, IF(BD22&gt;=65%, 1, 0))</f>
        <v>0</v>
      </c>
      <c r="BQ22" s="134">
        <f>IF(OR(GradeSheet!$M11="W (Withdrawn)", GradeSheet!$M11="I (Incomplete)"), 0, IF(BE22&gt;=65%, 1, 0))</f>
        <v>0</v>
      </c>
      <c r="BR22" s="224">
        <f>IF(OR(GradeSheet!$M11="W (Withdrawn)", GradeSheet!$M11="I (Incomplete)"), 0, IF(BF22&gt;=65%, 1, 0))</f>
        <v>0</v>
      </c>
    </row>
    <row r="23" spans="1:70" ht="16.2" thickBot="1">
      <c r="A23" s="159">
        <v>3</v>
      </c>
      <c r="B23" s="143">
        <f>GradeSheet!B12</f>
        <v>181014084</v>
      </c>
      <c r="C23" s="163" t="str">
        <f>GradeSheet!C12</f>
        <v>*S.M. Abu Nahian</v>
      </c>
      <c r="D23" s="209">
        <v>0</v>
      </c>
      <c r="E23" s="209">
        <v>0</v>
      </c>
      <c r="F23" s="209">
        <v>0</v>
      </c>
      <c r="G23" s="209">
        <v>0</v>
      </c>
      <c r="H23" s="209">
        <v>0</v>
      </c>
      <c r="I23" s="209">
        <v>0</v>
      </c>
      <c r="J23" s="209">
        <v>0</v>
      </c>
      <c r="K23" s="209">
        <v>0</v>
      </c>
      <c r="L23" s="209">
        <v>0</v>
      </c>
      <c r="M23" s="209">
        <v>0</v>
      </c>
      <c r="N23" s="209">
        <v>0</v>
      </c>
      <c r="O23" s="209">
        <v>0</v>
      </c>
      <c r="P23" s="245">
        <f>GradeSheet!E12+GradeSheet!I12</f>
        <v>19</v>
      </c>
      <c r="Q23" s="245">
        <v>0</v>
      </c>
      <c r="R23" s="245">
        <v>0</v>
      </c>
      <c r="S23" s="245">
        <v>0</v>
      </c>
      <c r="T23" s="245">
        <v>0</v>
      </c>
      <c r="U23" s="245">
        <v>0</v>
      </c>
      <c r="V23" s="245">
        <v>0</v>
      </c>
      <c r="W23" s="245">
        <v>0</v>
      </c>
      <c r="X23" s="245">
        <v>0</v>
      </c>
      <c r="Y23" s="245">
        <v>0</v>
      </c>
      <c r="Z23" s="245">
        <v>0</v>
      </c>
      <c r="AA23" s="245">
        <v>0</v>
      </c>
      <c r="AB23" s="211">
        <f t="shared" si="7"/>
        <v>19</v>
      </c>
      <c r="AC23" s="212">
        <f t="shared" si="8"/>
        <v>0</v>
      </c>
      <c r="AD23" s="212">
        <f t="shared" si="9"/>
        <v>0</v>
      </c>
      <c r="AE23" s="212">
        <f t="shared" si="10"/>
        <v>0</v>
      </c>
      <c r="AF23" s="212">
        <f t="shared" si="11"/>
        <v>0</v>
      </c>
      <c r="AG23" s="213">
        <f t="shared" si="12"/>
        <v>0</v>
      </c>
      <c r="AH23" s="215">
        <f t="shared" si="13"/>
        <v>0.21111111111111111</v>
      </c>
      <c r="AI23" s="216">
        <f t="shared" si="14"/>
        <v>0</v>
      </c>
      <c r="AJ23" s="216">
        <f t="shared" si="15"/>
        <v>0</v>
      </c>
      <c r="AK23" s="216">
        <f t="shared" si="16"/>
        <v>0</v>
      </c>
      <c r="AL23" s="216">
        <f t="shared" si="17"/>
        <v>0</v>
      </c>
      <c r="AM23" s="218">
        <f t="shared" si="18"/>
        <v>0</v>
      </c>
      <c r="AN23" s="223">
        <f>IF(OR(GradeSheet!$M12="W (Withdrawn)", GradeSheet!$M12="I (Incomplete)"), 0, IF(AH23&gt;=65%, 1, 0))</f>
        <v>0</v>
      </c>
      <c r="AO23" s="134">
        <f>IF(OR(GradeSheet!$M12="W (Withdrawn)", GradeSheet!$M12="I (Incomplete)"), 0, IF(AI23&gt;=65%, 1, 0))</f>
        <v>0</v>
      </c>
      <c r="AP23" s="134">
        <f>IF(OR(GradeSheet!$M12="W (Withdrawn)", GradeSheet!$M12="I (Incomplete)"), 0, IF(AJ23&gt;=65%, 1, 0))</f>
        <v>0</v>
      </c>
      <c r="AQ23" s="134">
        <f>IF(OR(GradeSheet!$M12="W (Withdrawn)", GradeSheet!$M12="I (Incomplete)"), 0, IF(AK23&gt;=65%, 1, 0))</f>
        <v>0</v>
      </c>
      <c r="AR23" s="134">
        <f>IF(OR(GradeSheet!$M12="W (Withdrawn)", GradeSheet!$M12="I (Incomplete)"), 0, IF(AL23&gt;=65%, 1, 0))</f>
        <v>0</v>
      </c>
      <c r="AS23" s="224">
        <f>IF(OR(GradeSheet!$M12="W (Withdrawn)", GradeSheet!$M12="I (Incomplete)"), 0, IF(AM23&gt;=65%, 1, 0))</f>
        <v>0</v>
      </c>
      <c r="AT23" s="131"/>
      <c r="AU23" s="217">
        <f t="array" ref="AU23">IF($AT$15=0,0,MMULT($AH23:$AM23, AT$9:AT$14)/$AT$15)</f>
        <v>0.21111111111111111</v>
      </c>
      <c r="AV23" s="133">
        <f t="array" ref="AV23">IF($AU$15=0,0,MMULT($AH23:$AM23, AU$9:AU$14)/$AU$15)</f>
        <v>0</v>
      </c>
      <c r="AW23" s="133">
        <f t="array" ref="AW23">IF($AV$15=0,0,MMULT($AH23:$AM23, AV$9:AV$14)/$AV$15)</f>
        <v>0</v>
      </c>
      <c r="AX23" s="133">
        <f t="array" ref="AX23">IF($AW$15=0,0,MMULT($AH23:$AM23, AW$9:AW$14)/$AW$15)</f>
        <v>0</v>
      </c>
      <c r="AY23" s="133">
        <f t="array" ref="AY23">IF($AX$15=0,0,MMULT($AH23:$AM23, AX$9:AX$14)/$AX$15)</f>
        <v>0.21111111111111111</v>
      </c>
      <c r="AZ23" s="133">
        <f t="array" ref="AZ23">IF($AY$15=0,0,MMULT($AH23:$AM23, AY$9:AY$14)/$AY$15)</f>
        <v>0</v>
      </c>
      <c r="BA23" s="133">
        <f t="array" ref="BA23">IF($AZ$15=0,0,MMULT($AH23:$AM23, AZ$9:AZ$14)/$AZ$15)</f>
        <v>0</v>
      </c>
      <c r="BB23" s="133">
        <f t="array" ref="BB23">IF($BA$15=0,0,MMULT($AH23:$AM23, BA$9:BA$14)/$BA$15)</f>
        <v>0</v>
      </c>
      <c r="BC23" s="133">
        <f t="array" ref="BC23">IF($BB$15=0,0,MMULT($AH23:$AM23, BB$9:BB$14)/$BB$15)</f>
        <v>0.21111111111111111</v>
      </c>
      <c r="BD23" s="133">
        <f t="array" ref="BD23">IF($BC$15=0,0,MMULT($AH23:$AM23, BC$9:BC$14)/$BC$15)</f>
        <v>0.21111111111111111</v>
      </c>
      <c r="BE23" s="133">
        <f t="array" ref="BE23">IF($BD$15=0,0,MMULT($AH23:$AM23, BD$9:BD$14)/$BD$15)</f>
        <v>0</v>
      </c>
      <c r="BF23" s="241">
        <f t="array" ref="BF23">IF($BE$15=0,0,MMULT($AH23:$AM23, BE$9:BE$14)/$BE$15)</f>
        <v>0</v>
      </c>
      <c r="BG23" s="219">
        <f>IF(OR(GradeSheet!$M12="W (Withdrawn)", GradeSheet!$M12="I (Incomplete)"), 0, IF(AU23&gt;=65%, 1, 0))</f>
        <v>0</v>
      </c>
      <c r="BH23" s="134">
        <f>IF(OR(GradeSheet!$M12="W (Withdrawn)", GradeSheet!$M12="I (Incomplete)"), 0, IF(AV23&gt;=65%, 1, 0))</f>
        <v>0</v>
      </c>
      <c r="BI23" s="134">
        <f>IF(OR(GradeSheet!$M12="W (Withdrawn)", GradeSheet!$M12="I (Incomplete)"), 0, IF(AW23&gt;=65%, 1, 0))</f>
        <v>0</v>
      </c>
      <c r="BJ23" s="134">
        <f>IF(OR(GradeSheet!$M12="W (Withdrawn)", GradeSheet!$M12="I (Incomplete)"), 0, IF(AX23&gt;=65%, 1, 0))</f>
        <v>0</v>
      </c>
      <c r="BK23" s="134">
        <f>IF(OR(GradeSheet!$M12="W (Withdrawn)", GradeSheet!$M12="I (Incomplete)"), 0, IF(AY23&gt;=65%, 1, 0))</f>
        <v>0</v>
      </c>
      <c r="BL23" s="134">
        <f>IF(OR(GradeSheet!$M12="W (Withdrawn)", GradeSheet!$M12="I (Incomplete)"), 0, IF(AZ23&gt;=65%, 1, 0))</f>
        <v>0</v>
      </c>
      <c r="BM23" s="134">
        <f>IF(OR(GradeSheet!$M12="W (Withdrawn)", GradeSheet!$M12="I (Incomplete)"), 0, IF(BA23&gt;=65%, 1, 0))</f>
        <v>0</v>
      </c>
      <c r="BN23" s="134">
        <f>IF(OR(GradeSheet!$M12="W (Withdrawn)", GradeSheet!$M12="I (Incomplete)"), 0, IF(BB23&gt;=65%, 1, 0))</f>
        <v>0</v>
      </c>
      <c r="BO23" s="134">
        <f>IF(OR(GradeSheet!$M12="W (Withdrawn)", GradeSheet!$M12="I (Incomplete)"), 0, IF(BC23&gt;=65%, 1, 0))</f>
        <v>0</v>
      </c>
      <c r="BP23" s="134">
        <f>IF(OR(GradeSheet!$M12="W (Withdrawn)", GradeSheet!$M12="I (Incomplete)"), 0, IF(BD23&gt;=65%, 1, 0))</f>
        <v>0</v>
      </c>
      <c r="BQ23" s="134">
        <f>IF(OR(GradeSheet!$M12="W (Withdrawn)", GradeSheet!$M12="I (Incomplete)"), 0, IF(BE23&gt;=65%, 1, 0))</f>
        <v>0</v>
      </c>
      <c r="BR23" s="224">
        <f>IF(OR(GradeSheet!$M12="W (Withdrawn)", GradeSheet!$M12="I (Incomplete)"), 0, IF(BF23&gt;=65%, 1, 0))</f>
        <v>0</v>
      </c>
    </row>
    <row r="24" spans="1:70" ht="16.2" thickBot="1">
      <c r="A24" s="158">
        <v>4</v>
      </c>
      <c r="B24" s="143">
        <f>GradeSheet!B13</f>
        <v>182014025</v>
      </c>
      <c r="C24" s="163" t="str">
        <f>GradeSheet!C13</f>
        <v>Md. Jubayer Bin Jabbar</v>
      </c>
      <c r="D24" s="209">
        <v>9</v>
      </c>
      <c r="E24" s="209">
        <v>0</v>
      </c>
      <c r="F24" s="209">
        <v>0</v>
      </c>
      <c r="G24" s="209">
        <v>0</v>
      </c>
      <c r="H24" s="209">
        <v>0</v>
      </c>
      <c r="I24" s="209">
        <v>0</v>
      </c>
      <c r="J24" s="209">
        <v>12</v>
      </c>
      <c r="K24" s="209">
        <v>0</v>
      </c>
      <c r="L24" s="209">
        <v>0</v>
      </c>
      <c r="M24" s="209">
        <v>0</v>
      </c>
      <c r="N24" s="209">
        <v>0</v>
      </c>
      <c r="O24" s="209">
        <v>0</v>
      </c>
      <c r="P24" s="245">
        <f>GradeSheet!E13+GradeSheet!I13</f>
        <v>15</v>
      </c>
      <c r="Q24" s="245">
        <v>0</v>
      </c>
      <c r="R24" s="245">
        <v>0</v>
      </c>
      <c r="S24" s="245">
        <v>0</v>
      </c>
      <c r="T24" s="245">
        <v>0</v>
      </c>
      <c r="U24" s="245">
        <v>0</v>
      </c>
      <c r="V24" s="245">
        <v>6</v>
      </c>
      <c r="W24" s="245">
        <v>0</v>
      </c>
      <c r="X24" s="245">
        <v>0</v>
      </c>
      <c r="Y24" s="245">
        <v>0</v>
      </c>
      <c r="Z24" s="245">
        <v>0</v>
      </c>
      <c r="AA24" s="245">
        <v>0</v>
      </c>
      <c r="AB24" s="211">
        <f t="shared" si="7"/>
        <v>42</v>
      </c>
      <c r="AC24" s="212">
        <f t="shared" si="8"/>
        <v>0</v>
      </c>
      <c r="AD24" s="212">
        <f t="shared" si="9"/>
        <v>0</v>
      </c>
      <c r="AE24" s="212">
        <f t="shared" si="10"/>
        <v>0</v>
      </c>
      <c r="AF24" s="212">
        <f t="shared" si="11"/>
        <v>0</v>
      </c>
      <c r="AG24" s="213">
        <f t="shared" si="12"/>
        <v>0</v>
      </c>
      <c r="AH24" s="215">
        <f t="shared" si="13"/>
        <v>0.46666666666666667</v>
      </c>
      <c r="AI24" s="216">
        <f t="shared" si="14"/>
        <v>0</v>
      </c>
      <c r="AJ24" s="216">
        <f t="shared" si="15"/>
        <v>0</v>
      </c>
      <c r="AK24" s="216">
        <f t="shared" si="16"/>
        <v>0</v>
      </c>
      <c r="AL24" s="216">
        <f t="shared" si="17"/>
        <v>0</v>
      </c>
      <c r="AM24" s="218">
        <f t="shared" si="18"/>
        <v>0</v>
      </c>
      <c r="AN24" s="223">
        <f>IF(OR(GradeSheet!$M13="W (Withdrawn)", GradeSheet!$M13="I (Incomplete)"), 0, IF(AH24&gt;=65%, 1, 0))</f>
        <v>0</v>
      </c>
      <c r="AO24" s="134">
        <f>IF(OR(GradeSheet!$M13="W (Withdrawn)", GradeSheet!$M13="I (Incomplete)"), 0, IF(AI24&gt;=65%, 1, 0))</f>
        <v>0</v>
      </c>
      <c r="AP24" s="134">
        <f>IF(OR(GradeSheet!$M13="W (Withdrawn)", GradeSheet!$M13="I (Incomplete)"), 0, IF(AJ24&gt;=65%, 1, 0))</f>
        <v>0</v>
      </c>
      <c r="AQ24" s="134">
        <f>IF(OR(GradeSheet!$M13="W (Withdrawn)", GradeSheet!$M13="I (Incomplete)"), 0, IF(AK24&gt;=65%, 1, 0))</f>
        <v>0</v>
      </c>
      <c r="AR24" s="134">
        <f>IF(OR(GradeSheet!$M13="W (Withdrawn)", GradeSheet!$M13="I (Incomplete)"), 0, IF(AL24&gt;=65%, 1, 0))</f>
        <v>0</v>
      </c>
      <c r="AS24" s="224">
        <f>IF(OR(GradeSheet!$M13="W (Withdrawn)", GradeSheet!$M13="I (Incomplete)"), 0, IF(AM24&gt;=65%, 1, 0))</f>
        <v>0</v>
      </c>
      <c r="AT24" s="131"/>
      <c r="AU24" s="217">
        <f t="array" ref="AU24">IF($AT$15=0,0,MMULT($AH24:$AM24, AT$9:AT$14)/$AT$15)</f>
        <v>0.46666666666666667</v>
      </c>
      <c r="AV24" s="133">
        <f t="array" ref="AV24">IF($AU$15=0,0,MMULT($AH24:$AM24, AU$9:AU$14)/$AU$15)</f>
        <v>0</v>
      </c>
      <c r="AW24" s="133">
        <f t="array" ref="AW24">IF($AV$15=0,0,MMULT($AH24:$AM24, AV$9:AV$14)/$AV$15)</f>
        <v>0</v>
      </c>
      <c r="AX24" s="133">
        <f t="array" ref="AX24">IF($AW$15=0,0,MMULT($AH24:$AM24, AW$9:AW$14)/$AW$15)</f>
        <v>0</v>
      </c>
      <c r="AY24" s="133">
        <f t="array" ref="AY24">IF($AX$15=0,0,MMULT($AH24:$AM24, AX$9:AX$14)/$AX$15)</f>
        <v>0.46666666666666667</v>
      </c>
      <c r="AZ24" s="133">
        <f t="array" ref="AZ24">IF($AY$15=0,0,MMULT($AH24:$AM24, AY$9:AY$14)/$AY$15)</f>
        <v>0</v>
      </c>
      <c r="BA24" s="133">
        <f t="array" ref="BA24">IF($AZ$15=0,0,MMULT($AH24:$AM24, AZ$9:AZ$14)/$AZ$15)</f>
        <v>0</v>
      </c>
      <c r="BB24" s="133">
        <f t="array" ref="BB24">IF($BA$15=0,0,MMULT($AH24:$AM24, BA$9:BA$14)/$BA$15)</f>
        <v>0</v>
      </c>
      <c r="BC24" s="133">
        <f t="array" ref="BC24">IF($BB$15=0,0,MMULT($AH24:$AM24, BB$9:BB$14)/$BB$15)</f>
        <v>0.46666666666666667</v>
      </c>
      <c r="BD24" s="133">
        <f t="array" ref="BD24">IF($BC$15=0,0,MMULT($AH24:$AM24, BC$9:BC$14)/$BC$15)</f>
        <v>0.46666666666666667</v>
      </c>
      <c r="BE24" s="133">
        <f t="array" ref="BE24">IF($BD$15=0,0,MMULT($AH24:$AM24, BD$9:BD$14)/$BD$15)</f>
        <v>0</v>
      </c>
      <c r="BF24" s="241">
        <f t="array" ref="BF24">IF($BE$15=0,0,MMULT($AH24:$AM24, BE$9:BE$14)/$BE$15)</f>
        <v>0</v>
      </c>
      <c r="BG24" s="219">
        <f>IF(OR(GradeSheet!$M13="W (Withdrawn)", GradeSheet!$M13="I (Incomplete)"), 0, IF(AU24&gt;=65%, 1, 0))</f>
        <v>0</v>
      </c>
      <c r="BH24" s="134">
        <f>IF(OR(GradeSheet!$M13="W (Withdrawn)", GradeSheet!$M13="I (Incomplete)"), 0, IF(AV24&gt;=65%, 1, 0))</f>
        <v>0</v>
      </c>
      <c r="BI24" s="134">
        <f>IF(OR(GradeSheet!$M13="W (Withdrawn)", GradeSheet!$M13="I (Incomplete)"), 0, IF(AW24&gt;=65%, 1, 0))</f>
        <v>0</v>
      </c>
      <c r="BJ24" s="134">
        <f>IF(OR(GradeSheet!$M13="W (Withdrawn)", GradeSheet!$M13="I (Incomplete)"), 0, IF(AX24&gt;=65%, 1, 0))</f>
        <v>0</v>
      </c>
      <c r="BK24" s="134">
        <f>IF(OR(GradeSheet!$M13="W (Withdrawn)", GradeSheet!$M13="I (Incomplete)"), 0, IF(AY24&gt;=65%, 1, 0))</f>
        <v>0</v>
      </c>
      <c r="BL24" s="134">
        <f>IF(OR(GradeSheet!$M13="W (Withdrawn)", GradeSheet!$M13="I (Incomplete)"), 0, IF(AZ24&gt;=65%, 1, 0))</f>
        <v>0</v>
      </c>
      <c r="BM24" s="134">
        <f>IF(OR(GradeSheet!$M13="W (Withdrawn)", GradeSheet!$M13="I (Incomplete)"), 0, IF(BA24&gt;=65%, 1, 0))</f>
        <v>0</v>
      </c>
      <c r="BN24" s="134">
        <f>IF(OR(GradeSheet!$M13="W (Withdrawn)", GradeSheet!$M13="I (Incomplete)"), 0, IF(BB24&gt;=65%, 1, 0))</f>
        <v>0</v>
      </c>
      <c r="BO24" s="134">
        <f>IF(OR(GradeSheet!$M13="W (Withdrawn)", GradeSheet!$M13="I (Incomplete)"), 0, IF(BC24&gt;=65%, 1, 0))</f>
        <v>0</v>
      </c>
      <c r="BP24" s="134">
        <f>IF(OR(GradeSheet!$M13="W (Withdrawn)", GradeSheet!$M13="I (Incomplete)"), 0, IF(BD24&gt;=65%, 1, 0))</f>
        <v>0</v>
      </c>
      <c r="BQ24" s="134">
        <f>IF(OR(GradeSheet!$M13="W (Withdrawn)", GradeSheet!$M13="I (Incomplete)"), 0, IF(BE24&gt;=65%, 1, 0))</f>
        <v>0</v>
      </c>
      <c r="BR24" s="224">
        <f>IF(OR(GradeSheet!$M13="W (Withdrawn)", GradeSheet!$M13="I (Incomplete)"), 0, IF(BF24&gt;=65%, 1, 0))</f>
        <v>0</v>
      </c>
    </row>
    <row r="25" spans="1:70" ht="16.2" thickBot="1">
      <c r="A25" s="159">
        <v>5</v>
      </c>
      <c r="B25" s="143">
        <f>GradeSheet!B14</f>
        <v>183014016</v>
      </c>
      <c r="C25" s="163" t="str">
        <f>GradeSheet!C14</f>
        <v>Md. Fahad Hossen</v>
      </c>
      <c r="D25" s="209">
        <v>0</v>
      </c>
      <c r="E25" s="209">
        <v>0</v>
      </c>
      <c r="F25" s="209">
        <v>0</v>
      </c>
      <c r="G25" s="209">
        <v>0</v>
      </c>
      <c r="H25" s="209">
        <v>0</v>
      </c>
      <c r="I25" s="209">
        <v>0</v>
      </c>
      <c r="J25" s="209">
        <v>0</v>
      </c>
      <c r="K25" s="209">
        <v>0</v>
      </c>
      <c r="L25" s="209">
        <v>0</v>
      </c>
      <c r="M25" s="209">
        <v>0</v>
      </c>
      <c r="N25" s="209">
        <v>0</v>
      </c>
      <c r="O25" s="209">
        <v>0</v>
      </c>
      <c r="P25" s="245">
        <f>GradeSheet!E14+GradeSheet!I14</f>
        <v>19</v>
      </c>
      <c r="Q25" s="245">
        <v>0</v>
      </c>
      <c r="R25" s="245">
        <v>0</v>
      </c>
      <c r="S25" s="245">
        <v>0</v>
      </c>
      <c r="T25" s="245">
        <v>0</v>
      </c>
      <c r="U25" s="245">
        <v>0</v>
      </c>
      <c r="V25" s="245">
        <v>0</v>
      </c>
      <c r="W25" s="245">
        <v>0</v>
      </c>
      <c r="X25" s="245">
        <v>0</v>
      </c>
      <c r="Y25" s="245">
        <v>0</v>
      </c>
      <c r="Z25" s="245">
        <v>0</v>
      </c>
      <c r="AA25" s="245">
        <v>0</v>
      </c>
      <c r="AB25" s="211">
        <f t="shared" si="7"/>
        <v>19</v>
      </c>
      <c r="AC25" s="212">
        <f t="shared" si="8"/>
        <v>0</v>
      </c>
      <c r="AD25" s="212">
        <f t="shared" si="9"/>
        <v>0</v>
      </c>
      <c r="AE25" s="212">
        <f t="shared" si="10"/>
        <v>0</v>
      </c>
      <c r="AF25" s="212">
        <f t="shared" si="11"/>
        <v>0</v>
      </c>
      <c r="AG25" s="213">
        <f t="shared" si="12"/>
        <v>0</v>
      </c>
      <c r="AH25" s="215">
        <f t="shared" si="13"/>
        <v>0.21111111111111111</v>
      </c>
      <c r="AI25" s="216">
        <f t="shared" si="14"/>
        <v>0</v>
      </c>
      <c r="AJ25" s="216">
        <f t="shared" si="15"/>
        <v>0</v>
      </c>
      <c r="AK25" s="216">
        <f t="shared" si="16"/>
        <v>0</v>
      </c>
      <c r="AL25" s="216">
        <f t="shared" si="17"/>
        <v>0</v>
      </c>
      <c r="AM25" s="218">
        <f t="shared" si="18"/>
        <v>0</v>
      </c>
      <c r="AN25" s="223">
        <f>IF(OR(GradeSheet!$M14="W (Withdrawn)", GradeSheet!$M14="I (Incomplete)"), 0, IF(AH25&gt;=65%, 1, 0))</f>
        <v>0</v>
      </c>
      <c r="AO25" s="134">
        <f>IF(OR(GradeSheet!$M14="W (Withdrawn)", GradeSheet!$M14="I (Incomplete)"), 0, IF(AI25&gt;=65%, 1, 0))</f>
        <v>0</v>
      </c>
      <c r="AP25" s="134">
        <f>IF(OR(GradeSheet!$M14="W (Withdrawn)", GradeSheet!$M14="I (Incomplete)"), 0, IF(AJ25&gt;=65%, 1, 0))</f>
        <v>0</v>
      </c>
      <c r="AQ25" s="134">
        <f>IF(OR(GradeSheet!$M14="W (Withdrawn)", GradeSheet!$M14="I (Incomplete)"), 0, IF(AK25&gt;=65%, 1, 0))</f>
        <v>0</v>
      </c>
      <c r="AR25" s="134">
        <f>IF(OR(GradeSheet!$M14="W (Withdrawn)", GradeSheet!$M14="I (Incomplete)"), 0, IF(AL25&gt;=65%, 1, 0))</f>
        <v>0</v>
      </c>
      <c r="AS25" s="224">
        <f>IF(OR(GradeSheet!$M14="W (Withdrawn)", GradeSheet!$M14="I (Incomplete)"), 0, IF(AM25&gt;=65%, 1, 0))</f>
        <v>0</v>
      </c>
      <c r="AT25" s="131"/>
      <c r="AU25" s="217">
        <f t="array" ref="AU25">IF($AT$15=0,0,MMULT($AH25:$AM25, AT$9:AT$14)/$AT$15)</f>
        <v>0.21111111111111111</v>
      </c>
      <c r="AV25" s="133">
        <f t="array" ref="AV25">IF($AU$15=0,0,MMULT($AH25:$AM25, AU$9:AU$14)/$AU$15)</f>
        <v>0</v>
      </c>
      <c r="AW25" s="133">
        <f t="array" ref="AW25">IF($AV$15=0,0,MMULT($AH25:$AM25, AV$9:AV$14)/$AV$15)</f>
        <v>0</v>
      </c>
      <c r="AX25" s="133">
        <f t="array" ref="AX25">IF($AW$15=0,0,MMULT($AH25:$AM25, AW$9:AW$14)/$AW$15)</f>
        <v>0</v>
      </c>
      <c r="AY25" s="133">
        <f t="array" ref="AY25">IF($AX$15=0,0,MMULT($AH25:$AM25, AX$9:AX$14)/$AX$15)</f>
        <v>0.21111111111111111</v>
      </c>
      <c r="AZ25" s="133">
        <f t="array" ref="AZ25">IF($AY$15=0,0,MMULT($AH25:$AM25, AY$9:AY$14)/$AY$15)</f>
        <v>0</v>
      </c>
      <c r="BA25" s="133">
        <f t="array" ref="BA25">IF($AZ$15=0,0,MMULT($AH25:$AM25, AZ$9:AZ$14)/$AZ$15)</f>
        <v>0</v>
      </c>
      <c r="BB25" s="133">
        <f t="array" ref="BB25">IF($BA$15=0,0,MMULT($AH25:$AM25, BA$9:BA$14)/$BA$15)</f>
        <v>0</v>
      </c>
      <c r="BC25" s="133">
        <f t="array" ref="BC25">IF($BB$15=0,0,MMULT($AH25:$AM25, BB$9:BB$14)/$BB$15)</f>
        <v>0.21111111111111111</v>
      </c>
      <c r="BD25" s="133">
        <f t="array" ref="BD25">IF($BC$15=0,0,MMULT($AH25:$AM25, BC$9:BC$14)/$BC$15)</f>
        <v>0.21111111111111111</v>
      </c>
      <c r="BE25" s="133">
        <f t="array" ref="BE25">IF($BD$15=0,0,MMULT($AH25:$AM25, BD$9:BD$14)/$BD$15)</f>
        <v>0</v>
      </c>
      <c r="BF25" s="241">
        <f t="array" ref="BF25">IF($BE$15=0,0,MMULT($AH25:$AM25, BE$9:BE$14)/$BE$15)</f>
        <v>0</v>
      </c>
      <c r="BG25" s="219">
        <f>IF(OR(GradeSheet!$M14="W (Withdrawn)", GradeSheet!$M14="I (Incomplete)"), 0, IF(AU25&gt;=65%, 1, 0))</f>
        <v>0</v>
      </c>
      <c r="BH25" s="134">
        <f>IF(OR(GradeSheet!$M14="W (Withdrawn)", GradeSheet!$M14="I (Incomplete)"), 0, IF(AV25&gt;=65%, 1, 0))</f>
        <v>0</v>
      </c>
      <c r="BI25" s="134">
        <f>IF(OR(GradeSheet!$M14="W (Withdrawn)", GradeSheet!$M14="I (Incomplete)"), 0, IF(AW25&gt;=65%, 1, 0))</f>
        <v>0</v>
      </c>
      <c r="BJ25" s="134">
        <f>IF(OR(GradeSheet!$M14="W (Withdrawn)", GradeSheet!$M14="I (Incomplete)"), 0, IF(AX25&gt;=65%, 1, 0))</f>
        <v>0</v>
      </c>
      <c r="BK25" s="134">
        <f>IF(OR(GradeSheet!$M14="W (Withdrawn)", GradeSheet!$M14="I (Incomplete)"), 0, IF(AY25&gt;=65%, 1, 0))</f>
        <v>0</v>
      </c>
      <c r="BL25" s="134">
        <f>IF(OR(GradeSheet!$M14="W (Withdrawn)", GradeSheet!$M14="I (Incomplete)"), 0, IF(AZ25&gt;=65%, 1, 0))</f>
        <v>0</v>
      </c>
      <c r="BM25" s="134">
        <f>IF(OR(GradeSheet!$M14="W (Withdrawn)", GradeSheet!$M14="I (Incomplete)"), 0, IF(BA25&gt;=65%, 1, 0))</f>
        <v>0</v>
      </c>
      <c r="BN25" s="134">
        <f>IF(OR(GradeSheet!$M14="W (Withdrawn)", GradeSheet!$M14="I (Incomplete)"), 0, IF(BB25&gt;=65%, 1, 0))</f>
        <v>0</v>
      </c>
      <c r="BO25" s="134">
        <f>IF(OR(GradeSheet!$M14="W (Withdrawn)", GradeSheet!$M14="I (Incomplete)"), 0, IF(BC25&gt;=65%, 1, 0))</f>
        <v>0</v>
      </c>
      <c r="BP25" s="134">
        <f>IF(OR(GradeSheet!$M14="W (Withdrawn)", GradeSheet!$M14="I (Incomplete)"), 0, IF(BD25&gt;=65%, 1, 0))</f>
        <v>0</v>
      </c>
      <c r="BQ25" s="134">
        <f>IF(OR(GradeSheet!$M14="W (Withdrawn)", GradeSheet!$M14="I (Incomplete)"), 0, IF(BE25&gt;=65%, 1, 0))</f>
        <v>0</v>
      </c>
      <c r="BR25" s="224">
        <f>IF(OR(GradeSheet!$M14="W (Withdrawn)", GradeSheet!$M14="I (Incomplete)"), 0, IF(BF25&gt;=65%, 1, 0))</f>
        <v>0</v>
      </c>
    </row>
    <row r="26" spans="1:70" ht="16.2" thickBot="1">
      <c r="A26" s="158">
        <v>6</v>
      </c>
      <c r="B26" s="143">
        <f>GradeSheet!B15</f>
        <v>183014065</v>
      </c>
      <c r="C26" s="163" t="str">
        <f>GradeSheet!C15</f>
        <v>Mahmud Hasan</v>
      </c>
      <c r="D26" s="209">
        <v>0</v>
      </c>
      <c r="E26" s="209">
        <v>0</v>
      </c>
      <c r="F26" s="209">
        <v>0</v>
      </c>
      <c r="G26" s="209">
        <v>0</v>
      </c>
      <c r="H26" s="209">
        <v>0</v>
      </c>
      <c r="I26" s="209">
        <v>0</v>
      </c>
      <c r="J26" s="209">
        <v>19</v>
      </c>
      <c r="K26" s="209">
        <v>0</v>
      </c>
      <c r="L26" s="209">
        <v>0</v>
      </c>
      <c r="M26" s="209">
        <v>0</v>
      </c>
      <c r="N26" s="209">
        <v>0</v>
      </c>
      <c r="O26" s="209">
        <v>0</v>
      </c>
      <c r="P26" s="245">
        <f>GradeSheet!E15+GradeSheet!I15</f>
        <v>17</v>
      </c>
      <c r="Q26" s="245">
        <v>0</v>
      </c>
      <c r="R26" s="245">
        <v>0</v>
      </c>
      <c r="S26" s="245">
        <v>0</v>
      </c>
      <c r="T26" s="245">
        <v>0</v>
      </c>
      <c r="U26" s="245">
        <v>0</v>
      </c>
      <c r="V26" s="245">
        <v>17</v>
      </c>
      <c r="W26" s="245">
        <v>0</v>
      </c>
      <c r="X26" s="245">
        <v>0</v>
      </c>
      <c r="Y26" s="245">
        <v>0</v>
      </c>
      <c r="Z26" s="245">
        <v>0</v>
      </c>
      <c r="AA26" s="245">
        <v>0</v>
      </c>
      <c r="AB26" s="211">
        <f t="shared" si="7"/>
        <v>53</v>
      </c>
      <c r="AC26" s="212">
        <f t="shared" si="8"/>
        <v>0</v>
      </c>
      <c r="AD26" s="212">
        <f t="shared" si="9"/>
        <v>0</v>
      </c>
      <c r="AE26" s="212">
        <f t="shared" si="10"/>
        <v>0</v>
      </c>
      <c r="AF26" s="212">
        <f t="shared" si="11"/>
        <v>0</v>
      </c>
      <c r="AG26" s="213">
        <f t="shared" si="12"/>
        <v>0</v>
      </c>
      <c r="AH26" s="215">
        <f t="shared" si="13"/>
        <v>0.58888888888888891</v>
      </c>
      <c r="AI26" s="216">
        <f t="shared" si="14"/>
        <v>0</v>
      </c>
      <c r="AJ26" s="216">
        <f t="shared" si="15"/>
        <v>0</v>
      </c>
      <c r="AK26" s="216">
        <f t="shared" si="16"/>
        <v>0</v>
      </c>
      <c r="AL26" s="216">
        <f t="shared" si="17"/>
        <v>0</v>
      </c>
      <c r="AM26" s="218">
        <f t="shared" si="18"/>
        <v>0</v>
      </c>
      <c r="AN26" s="223">
        <f>IF(OR(GradeSheet!$M15="W (Withdrawn)", GradeSheet!$M15="I (Incomplete)"), 0, IF(AH26&gt;=65%, 1, 0))</f>
        <v>0</v>
      </c>
      <c r="AO26" s="134">
        <f>IF(OR(GradeSheet!$M15="W (Withdrawn)", GradeSheet!$M15="I (Incomplete)"), 0, IF(AI26&gt;=65%, 1, 0))</f>
        <v>0</v>
      </c>
      <c r="AP26" s="134">
        <f>IF(OR(GradeSheet!$M15="W (Withdrawn)", GradeSheet!$M15="I (Incomplete)"), 0, IF(AJ26&gt;=65%, 1, 0))</f>
        <v>0</v>
      </c>
      <c r="AQ26" s="134">
        <f>IF(OR(GradeSheet!$M15="W (Withdrawn)", GradeSheet!$M15="I (Incomplete)"), 0, IF(AK26&gt;=65%, 1, 0))</f>
        <v>0</v>
      </c>
      <c r="AR26" s="134">
        <f>IF(OR(GradeSheet!$M15="W (Withdrawn)", GradeSheet!$M15="I (Incomplete)"), 0, IF(AL26&gt;=65%, 1, 0))</f>
        <v>0</v>
      </c>
      <c r="AS26" s="224">
        <f>IF(OR(GradeSheet!$M15="W (Withdrawn)", GradeSheet!$M15="I (Incomplete)"), 0, IF(AM26&gt;=65%, 1, 0))</f>
        <v>0</v>
      </c>
      <c r="AT26" s="131"/>
      <c r="AU26" s="217">
        <f t="array" ref="AU26">IF($AT$15=0,0,MMULT($AH26:$AM26, AT$9:AT$14)/$AT$15)</f>
        <v>0.58888888888888891</v>
      </c>
      <c r="AV26" s="133">
        <f t="array" ref="AV26">IF($AU$15=0,0,MMULT($AH26:$AM26, AU$9:AU$14)/$AU$15)</f>
        <v>0</v>
      </c>
      <c r="AW26" s="133">
        <f t="array" ref="AW26">IF($AV$15=0,0,MMULT($AH26:$AM26, AV$9:AV$14)/$AV$15)</f>
        <v>0</v>
      </c>
      <c r="AX26" s="133">
        <f t="array" ref="AX26">IF($AW$15=0,0,MMULT($AH26:$AM26, AW$9:AW$14)/$AW$15)</f>
        <v>0</v>
      </c>
      <c r="AY26" s="133">
        <f t="array" ref="AY26">IF($AX$15=0,0,MMULT($AH26:$AM26, AX$9:AX$14)/$AX$15)</f>
        <v>0.58888888888888891</v>
      </c>
      <c r="AZ26" s="133">
        <f t="array" ref="AZ26">IF($AY$15=0,0,MMULT($AH26:$AM26, AY$9:AY$14)/$AY$15)</f>
        <v>0</v>
      </c>
      <c r="BA26" s="133">
        <f t="array" ref="BA26">IF($AZ$15=0,0,MMULT($AH26:$AM26, AZ$9:AZ$14)/$AZ$15)</f>
        <v>0</v>
      </c>
      <c r="BB26" s="133">
        <f t="array" ref="BB26">IF($BA$15=0,0,MMULT($AH26:$AM26, BA$9:BA$14)/$BA$15)</f>
        <v>0</v>
      </c>
      <c r="BC26" s="133">
        <f t="array" ref="BC26">IF($BB$15=0,0,MMULT($AH26:$AM26, BB$9:BB$14)/$BB$15)</f>
        <v>0.58888888888888891</v>
      </c>
      <c r="BD26" s="133">
        <f t="array" ref="BD26">IF($BC$15=0,0,MMULT($AH26:$AM26, BC$9:BC$14)/$BC$15)</f>
        <v>0.58888888888888891</v>
      </c>
      <c r="BE26" s="133">
        <f t="array" ref="BE26">IF($BD$15=0,0,MMULT($AH26:$AM26, BD$9:BD$14)/$BD$15)</f>
        <v>0</v>
      </c>
      <c r="BF26" s="241">
        <f t="array" ref="BF26">IF($BE$15=0,0,MMULT($AH26:$AM26, BE$9:BE$14)/$BE$15)</f>
        <v>0</v>
      </c>
      <c r="BG26" s="219">
        <f>IF(OR(GradeSheet!$M15="W (Withdrawn)", GradeSheet!$M15="I (Incomplete)"), 0, IF(AU26&gt;=65%, 1, 0))</f>
        <v>0</v>
      </c>
      <c r="BH26" s="134">
        <f>IF(OR(GradeSheet!$M15="W (Withdrawn)", GradeSheet!$M15="I (Incomplete)"), 0, IF(AV26&gt;=65%, 1, 0))</f>
        <v>0</v>
      </c>
      <c r="BI26" s="134">
        <f>IF(OR(GradeSheet!$M15="W (Withdrawn)", GradeSheet!$M15="I (Incomplete)"), 0, IF(AW26&gt;=65%, 1, 0))</f>
        <v>0</v>
      </c>
      <c r="BJ26" s="134">
        <f>IF(OR(GradeSheet!$M15="W (Withdrawn)", GradeSheet!$M15="I (Incomplete)"), 0, IF(AX26&gt;=65%, 1, 0))</f>
        <v>0</v>
      </c>
      <c r="BK26" s="134">
        <f>IF(OR(GradeSheet!$M15="W (Withdrawn)", GradeSheet!$M15="I (Incomplete)"), 0, IF(AY26&gt;=65%, 1, 0))</f>
        <v>0</v>
      </c>
      <c r="BL26" s="134">
        <f>IF(OR(GradeSheet!$M15="W (Withdrawn)", GradeSheet!$M15="I (Incomplete)"), 0, IF(AZ26&gt;=65%, 1, 0))</f>
        <v>0</v>
      </c>
      <c r="BM26" s="134">
        <f>IF(OR(GradeSheet!$M15="W (Withdrawn)", GradeSheet!$M15="I (Incomplete)"), 0, IF(BA26&gt;=65%, 1, 0))</f>
        <v>0</v>
      </c>
      <c r="BN26" s="134">
        <f>IF(OR(GradeSheet!$M15="W (Withdrawn)", GradeSheet!$M15="I (Incomplete)"), 0, IF(BB26&gt;=65%, 1, 0))</f>
        <v>0</v>
      </c>
      <c r="BO26" s="134">
        <f>IF(OR(GradeSheet!$M15="W (Withdrawn)", GradeSheet!$M15="I (Incomplete)"), 0, IF(BC26&gt;=65%, 1, 0))</f>
        <v>0</v>
      </c>
      <c r="BP26" s="134">
        <f>IF(OR(GradeSheet!$M15="W (Withdrawn)", GradeSheet!$M15="I (Incomplete)"), 0, IF(BD26&gt;=65%, 1, 0))</f>
        <v>0</v>
      </c>
      <c r="BQ26" s="134">
        <f>IF(OR(GradeSheet!$M15="W (Withdrawn)", GradeSheet!$M15="I (Incomplete)"), 0, IF(BE26&gt;=65%, 1, 0))</f>
        <v>0</v>
      </c>
      <c r="BR26" s="224">
        <f>IF(OR(GradeSheet!$M15="W (Withdrawn)", GradeSheet!$M15="I (Incomplete)"), 0, IF(BF26&gt;=65%, 1, 0))</f>
        <v>0</v>
      </c>
    </row>
    <row r="27" spans="1:70" ht="15.75" customHeight="1" thickBot="1">
      <c r="A27" s="159">
        <v>7</v>
      </c>
      <c r="B27" s="143">
        <f>GradeSheet!B16</f>
        <v>191014021</v>
      </c>
      <c r="C27" s="163" t="str">
        <f>GradeSheet!C16</f>
        <v>*Anika Tahsin</v>
      </c>
      <c r="D27" s="209">
        <v>8.5</v>
      </c>
      <c r="E27" s="209">
        <v>0</v>
      </c>
      <c r="F27" s="209">
        <v>0</v>
      </c>
      <c r="G27" s="209">
        <v>0</v>
      </c>
      <c r="H27" s="209">
        <v>0</v>
      </c>
      <c r="I27" s="209">
        <v>0</v>
      </c>
      <c r="J27" s="209">
        <v>14</v>
      </c>
      <c r="K27" s="209">
        <v>0</v>
      </c>
      <c r="L27" s="209">
        <v>0</v>
      </c>
      <c r="M27" s="209">
        <v>0</v>
      </c>
      <c r="N27" s="209">
        <v>0</v>
      </c>
      <c r="O27" s="209">
        <v>0</v>
      </c>
      <c r="P27" s="245">
        <f>GradeSheet!E16+GradeSheet!I16</f>
        <v>15</v>
      </c>
      <c r="Q27" s="245">
        <v>0</v>
      </c>
      <c r="R27" s="245">
        <v>0</v>
      </c>
      <c r="S27" s="245">
        <v>0</v>
      </c>
      <c r="T27" s="245">
        <v>0</v>
      </c>
      <c r="U27" s="245">
        <v>0</v>
      </c>
      <c r="V27" s="245">
        <v>5</v>
      </c>
      <c r="W27" s="245">
        <v>0</v>
      </c>
      <c r="X27" s="245">
        <v>0</v>
      </c>
      <c r="Y27" s="245">
        <v>0</v>
      </c>
      <c r="Z27" s="245">
        <v>0</v>
      </c>
      <c r="AA27" s="245">
        <v>0</v>
      </c>
      <c r="AB27" s="211">
        <f t="shared" si="7"/>
        <v>42.5</v>
      </c>
      <c r="AC27" s="212">
        <f t="shared" si="8"/>
        <v>0</v>
      </c>
      <c r="AD27" s="212">
        <f t="shared" si="9"/>
        <v>0</v>
      </c>
      <c r="AE27" s="212">
        <f t="shared" si="10"/>
        <v>0</v>
      </c>
      <c r="AF27" s="212">
        <f t="shared" si="11"/>
        <v>0</v>
      </c>
      <c r="AG27" s="213">
        <f t="shared" si="12"/>
        <v>0</v>
      </c>
      <c r="AH27" s="215">
        <f t="shared" si="13"/>
        <v>0.47222222222222221</v>
      </c>
      <c r="AI27" s="216">
        <f t="shared" si="14"/>
        <v>0</v>
      </c>
      <c r="AJ27" s="216">
        <f t="shared" si="15"/>
        <v>0</v>
      </c>
      <c r="AK27" s="216">
        <f t="shared" si="16"/>
        <v>0</v>
      </c>
      <c r="AL27" s="216">
        <f t="shared" si="17"/>
        <v>0</v>
      </c>
      <c r="AM27" s="218">
        <f t="shared" si="18"/>
        <v>0</v>
      </c>
      <c r="AN27" s="223">
        <f>IF(OR(GradeSheet!$M16="W (Withdrawn)", GradeSheet!$M16="I (Incomplete)"), 0, IF(AH27&gt;=65%, 1, 0))</f>
        <v>0</v>
      </c>
      <c r="AO27" s="134">
        <f>IF(OR(GradeSheet!$M16="W (Withdrawn)", GradeSheet!$M16="I (Incomplete)"), 0, IF(AI27&gt;=65%, 1, 0))</f>
        <v>0</v>
      </c>
      <c r="AP27" s="134">
        <f>IF(OR(GradeSheet!$M16="W (Withdrawn)", GradeSheet!$M16="I (Incomplete)"), 0, IF(AJ27&gt;=65%, 1, 0))</f>
        <v>0</v>
      </c>
      <c r="AQ27" s="134">
        <f>IF(OR(GradeSheet!$M16="W (Withdrawn)", GradeSheet!$M16="I (Incomplete)"), 0, IF(AK27&gt;=65%, 1, 0))</f>
        <v>0</v>
      </c>
      <c r="AR27" s="134">
        <f>IF(OR(GradeSheet!$M16="W (Withdrawn)", GradeSheet!$M16="I (Incomplete)"), 0, IF(AL27&gt;=65%, 1, 0))</f>
        <v>0</v>
      </c>
      <c r="AS27" s="224">
        <f>IF(OR(GradeSheet!$M16="W (Withdrawn)", GradeSheet!$M16="I (Incomplete)"), 0, IF(AM27&gt;=65%, 1, 0))</f>
        <v>0</v>
      </c>
      <c r="AT27" s="131"/>
      <c r="AU27" s="217">
        <f t="array" ref="AU27">IF($AT$15=0,0,MMULT($AH27:$AM27, AT$9:AT$14)/$AT$15)</f>
        <v>0.47222222222222221</v>
      </c>
      <c r="AV27" s="133">
        <f t="array" ref="AV27">IF($AU$15=0,0,MMULT($AH27:$AM27, AU$9:AU$14)/$AU$15)</f>
        <v>0</v>
      </c>
      <c r="AW27" s="133">
        <f t="array" ref="AW27">IF($AV$15=0,0,MMULT($AH27:$AM27, AV$9:AV$14)/$AV$15)</f>
        <v>0</v>
      </c>
      <c r="AX27" s="133">
        <f t="array" ref="AX27">IF($AW$15=0,0,MMULT($AH27:$AM27, AW$9:AW$14)/$AW$15)</f>
        <v>0</v>
      </c>
      <c r="AY27" s="133">
        <f t="array" ref="AY27">IF($AX$15=0,0,MMULT($AH27:$AM27, AX$9:AX$14)/$AX$15)</f>
        <v>0.47222222222222221</v>
      </c>
      <c r="AZ27" s="133">
        <f t="array" ref="AZ27">IF($AY$15=0,0,MMULT($AH27:$AM27, AY$9:AY$14)/$AY$15)</f>
        <v>0</v>
      </c>
      <c r="BA27" s="133">
        <f t="array" ref="BA27">IF($AZ$15=0,0,MMULT($AH27:$AM27, AZ$9:AZ$14)/$AZ$15)</f>
        <v>0</v>
      </c>
      <c r="BB27" s="133">
        <f t="array" ref="BB27">IF($BA$15=0,0,MMULT($AH27:$AM27, BA$9:BA$14)/$BA$15)</f>
        <v>0</v>
      </c>
      <c r="BC27" s="133">
        <f t="array" ref="BC27">IF($BB$15=0,0,MMULT($AH27:$AM27, BB$9:BB$14)/$BB$15)</f>
        <v>0.47222222222222221</v>
      </c>
      <c r="BD27" s="133">
        <f t="array" ref="BD27">IF($BC$15=0,0,MMULT($AH27:$AM27, BC$9:BC$14)/$BC$15)</f>
        <v>0.47222222222222221</v>
      </c>
      <c r="BE27" s="133">
        <f t="array" ref="BE27">IF($BD$15=0,0,MMULT($AH27:$AM27, BD$9:BD$14)/$BD$15)</f>
        <v>0</v>
      </c>
      <c r="BF27" s="241">
        <f t="array" ref="BF27">IF($BE$15=0,0,MMULT($AH27:$AM27, BE$9:BE$14)/$BE$15)</f>
        <v>0</v>
      </c>
      <c r="BG27" s="219">
        <f>IF(OR(GradeSheet!$M16="W (Withdrawn)", GradeSheet!$M16="I (Incomplete)"), 0, IF(AU27&gt;=65%, 1, 0))</f>
        <v>0</v>
      </c>
      <c r="BH27" s="134">
        <f>IF(OR(GradeSheet!$M16="W (Withdrawn)", GradeSheet!$M16="I (Incomplete)"), 0, IF(AV27&gt;=65%, 1, 0))</f>
        <v>0</v>
      </c>
      <c r="BI27" s="134">
        <f>IF(OR(GradeSheet!$M16="W (Withdrawn)", GradeSheet!$M16="I (Incomplete)"), 0, IF(AW27&gt;=65%, 1, 0))</f>
        <v>0</v>
      </c>
      <c r="BJ27" s="134">
        <f>IF(OR(GradeSheet!$M16="W (Withdrawn)", GradeSheet!$M16="I (Incomplete)"), 0, IF(AX27&gt;=65%, 1, 0))</f>
        <v>0</v>
      </c>
      <c r="BK27" s="134">
        <f>IF(OR(GradeSheet!$M16="W (Withdrawn)", GradeSheet!$M16="I (Incomplete)"), 0, IF(AY27&gt;=65%, 1, 0))</f>
        <v>0</v>
      </c>
      <c r="BL27" s="134">
        <f>IF(OR(GradeSheet!$M16="W (Withdrawn)", GradeSheet!$M16="I (Incomplete)"), 0, IF(AZ27&gt;=65%, 1, 0))</f>
        <v>0</v>
      </c>
      <c r="BM27" s="134">
        <f>IF(OR(GradeSheet!$M16="W (Withdrawn)", GradeSheet!$M16="I (Incomplete)"), 0, IF(BA27&gt;=65%, 1, 0))</f>
        <v>0</v>
      </c>
      <c r="BN27" s="134">
        <f>IF(OR(GradeSheet!$M16="W (Withdrawn)", GradeSheet!$M16="I (Incomplete)"), 0, IF(BB27&gt;=65%, 1, 0))</f>
        <v>0</v>
      </c>
      <c r="BO27" s="134">
        <f>IF(OR(GradeSheet!$M16="W (Withdrawn)", GradeSheet!$M16="I (Incomplete)"), 0, IF(BC27&gt;=65%, 1, 0))</f>
        <v>0</v>
      </c>
      <c r="BP27" s="134">
        <f>IF(OR(GradeSheet!$M16="W (Withdrawn)", GradeSheet!$M16="I (Incomplete)"), 0, IF(BD27&gt;=65%, 1, 0))</f>
        <v>0</v>
      </c>
      <c r="BQ27" s="134">
        <f>IF(OR(GradeSheet!$M16="W (Withdrawn)", GradeSheet!$M16="I (Incomplete)"), 0, IF(BE27&gt;=65%, 1, 0))</f>
        <v>0</v>
      </c>
      <c r="BR27" s="224">
        <f>IF(OR(GradeSheet!$M16="W (Withdrawn)", GradeSheet!$M16="I (Incomplete)"), 0, IF(BF27&gt;=65%, 1, 0))</f>
        <v>0</v>
      </c>
    </row>
    <row r="28" spans="1:70" ht="15.75" customHeight="1" thickBot="1">
      <c r="A28" s="158">
        <v>8</v>
      </c>
      <c r="B28" s="143">
        <f>GradeSheet!B17</f>
        <v>191014048</v>
      </c>
      <c r="C28" s="163" t="str">
        <f>GradeSheet!C17</f>
        <v>Md.Mehedi Hasan Mixon</v>
      </c>
      <c r="D28" s="209">
        <v>7.5</v>
      </c>
      <c r="E28" s="209">
        <v>0</v>
      </c>
      <c r="F28" s="209">
        <v>0</v>
      </c>
      <c r="G28" s="209">
        <v>0</v>
      </c>
      <c r="H28" s="209">
        <v>0</v>
      </c>
      <c r="I28" s="209">
        <v>0</v>
      </c>
      <c r="J28" s="209">
        <v>18</v>
      </c>
      <c r="K28" s="209">
        <v>0</v>
      </c>
      <c r="L28" s="209">
        <v>0</v>
      </c>
      <c r="M28" s="209">
        <v>0</v>
      </c>
      <c r="N28" s="209">
        <v>0</v>
      </c>
      <c r="O28" s="209">
        <v>0</v>
      </c>
      <c r="P28" s="245">
        <f>GradeSheet!E17+GradeSheet!I17</f>
        <v>17</v>
      </c>
      <c r="Q28" s="245">
        <v>0</v>
      </c>
      <c r="R28" s="245">
        <v>0</v>
      </c>
      <c r="S28" s="245">
        <v>0</v>
      </c>
      <c r="T28" s="245">
        <v>0</v>
      </c>
      <c r="U28" s="245">
        <v>0</v>
      </c>
      <c r="V28" s="245">
        <v>12</v>
      </c>
      <c r="W28" s="245">
        <v>0</v>
      </c>
      <c r="X28" s="245">
        <v>0</v>
      </c>
      <c r="Y28" s="245">
        <v>0</v>
      </c>
      <c r="Z28" s="245">
        <v>0</v>
      </c>
      <c r="AA28" s="245">
        <v>0</v>
      </c>
      <c r="AB28" s="211">
        <f t="shared" si="7"/>
        <v>54.5</v>
      </c>
      <c r="AC28" s="212">
        <f t="shared" si="8"/>
        <v>0</v>
      </c>
      <c r="AD28" s="212">
        <f t="shared" si="9"/>
        <v>0</v>
      </c>
      <c r="AE28" s="212">
        <f t="shared" si="10"/>
        <v>0</v>
      </c>
      <c r="AF28" s="212">
        <f t="shared" si="11"/>
        <v>0</v>
      </c>
      <c r="AG28" s="213">
        <f t="shared" si="12"/>
        <v>0</v>
      </c>
      <c r="AH28" s="215">
        <f t="shared" si="13"/>
        <v>0.60555555555555551</v>
      </c>
      <c r="AI28" s="216">
        <f t="shared" si="14"/>
        <v>0</v>
      </c>
      <c r="AJ28" s="216">
        <f t="shared" si="15"/>
        <v>0</v>
      </c>
      <c r="AK28" s="216">
        <f t="shared" si="16"/>
        <v>0</v>
      </c>
      <c r="AL28" s="216">
        <f t="shared" si="17"/>
        <v>0</v>
      </c>
      <c r="AM28" s="218">
        <f t="shared" si="18"/>
        <v>0</v>
      </c>
      <c r="AN28" s="223">
        <f>IF(OR(GradeSheet!$M17="W (Withdrawn)", GradeSheet!$M17="I (Incomplete)"), 0, IF(AH28&gt;=65%, 1, 0))</f>
        <v>0</v>
      </c>
      <c r="AO28" s="134">
        <f>IF(OR(GradeSheet!$M17="W (Withdrawn)", GradeSheet!$M17="I (Incomplete)"), 0, IF(AI28&gt;=65%, 1, 0))</f>
        <v>0</v>
      </c>
      <c r="AP28" s="134">
        <f>IF(OR(GradeSheet!$M17="W (Withdrawn)", GradeSheet!$M17="I (Incomplete)"), 0, IF(AJ28&gt;=65%, 1, 0))</f>
        <v>0</v>
      </c>
      <c r="AQ28" s="134">
        <f>IF(OR(GradeSheet!$M17="W (Withdrawn)", GradeSheet!$M17="I (Incomplete)"), 0, IF(AK28&gt;=65%, 1, 0))</f>
        <v>0</v>
      </c>
      <c r="AR28" s="134">
        <f>IF(OR(GradeSheet!$M17="W (Withdrawn)", GradeSheet!$M17="I (Incomplete)"), 0, IF(AL28&gt;=65%, 1, 0))</f>
        <v>0</v>
      </c>
      <c r="AS28" s="224">
        <f>IF(OR(GradeSheet!$M17="W (Withdrawn)", GradeSheet!$M17="I (Incomplete)"), 0, IF(AM28&gt;=65%, 1, 0))</f>
        <v>0</v>
      </c>
      <c r="AT28" s="131"/>
      <c r="AU28" s="217">
        <f t="array" ref="AU28">IF($AT$15=0,0,MMULT($AH28:$AM28, AT$9:AT$14)/$AT$15)</f>
        <v>0.60555555555555551</v>
      </c>
      <c r="AV28" s="133">
        <f t="array" ref="AV28">IF($AU$15=0,0,MMULT($AH28:$AM28, AU$9:AU$14)/$AU$15)</f>
        <v>0</v>
      </c>
      <c r="AW28" s="133">
        <f t="array" ref="AW28">IF($AV$15=0,0,MMULT($AH28:$AM28, AV$9:AV$14)/$AV$15)</f>
        <v>0</v>
      </c>
      <c r="AX28" s="133">
        <f t="array" ref="AX28">IF($AW$15=0,0,MMULT($AH28:$AM28, AW$9:AW$14)/$AW$15)</f>
        <v>0</v>
      </c>
      <c r="AY28" s="133">
        <f t="array" ref="AY28">IF($AX$15=0,0,MMULT($AH28:$AM28, AX$9:AX$14)/$AX$15)</f>
        <v>0.60555555555555551</v>
      </c>
      <c r="AZ28" s="133">
        <f t="array" ref="AZ28">IF($AY$15=0,0,MMULT($AH28:$AM28, AY$9:AY$14)/$AY$15)</f>
        <v>0</v>
      </c>
      <c r="BA28" s="133">
        <f t="array" ref="BA28">IF($AZ$15=0,0,MMULT($AH28:$AM28, AZ$9:AZ$14)/$AZ$15)</f>
        <v>0</v>
      </c>
      <c r="BB28" s="133">
        <f t="array" ref="BB28">IF($BA$15=0,0,MMULT($AH28:$AM28, BA$9:BA$14)/$BA$15)</f>
        <v>0</v>
      </c>
      <c r="BC28" s="133">
        <f t="array" ref="BC28">IF($BB$15=0,0,MMULT($AH28:$AM28, BB$9:BB$14)/$BB$15)</f>
        <v>0.60555555555555551</v>
      </c>
      <c r="BD28" s="133">
        <f t="array" ref="BD28">IF($BC$15=0,0,MMULT($AH28:$AM28, BC$9:BC$14)/$BC$15)</f>
        <v>0.60555555555555551</v>
      </c>
      <c r="BE28" s="133">
        <f t="array" ref="BE28">IF($BD$15=0,0,MMULT($AH28:$AM28, BD$9:BD$14)/$BD$15)</f>
        <v>0</v>
      </c>
      <c r="BF28" s="241">
        <f t="array" ref="BF28">IF($BE$15=0,0,MMULT($AH28:$AM28, BE$9:BE$14)/$BE$15)</f>
        <v>0</v>
      </c>
      <c r="BG28" s="219">
        <f>IF(OR(GradeSheet!$M17="W (Withdrawn)", GradeSheet!$M17="I (Incomplete)"), 0, IF(AU28&gt;=65%, 1, 0))</f>
        <v>0</v>
      </c>
      <c r="BH28" s="134">
        <f>IF(OR(GradeSheet!$M17="W (Withdrawn)", GradeSheet!$M17="I (Incomplete)"), 0, IF(AV28&gt;=65%, 1, 0))</f>
        <v>0</v>
      </c>
      <c r="BI28" s="134">
        <f>IF(OR(GradeSheet!$M17="W (Withdrawn)", GradeSheet!$M17="I (Incomplete)"), 0, IF(AW28&gt;=65%, 1, 0))</f>
        <v>0</v>
      </c>
      <c r="BJ28" s="134">
        <f>IF(OR(GradeSheet!$M17="W (Withdrawn)", GradeSheet!$M17="I (Incomplete)"), 0, IF(AX28&gt;=65%, 1, 0))</f>
        <v>0</v>
      </c>
      <c r="BK28" s="134">
        <f>IF(OR(GradeSheet!$M17="W (Withdrawn)", GradeSheet!$M17="I (Incomplete)"), 0, IF(AY28&gt;=65%, 1, 0))</f>
        <v>0</v>
      </c>
      <c r="BL28" s="134">
        <f>IF(OR(GradeSheet!$M17="W (Withdrawn)", GradeSheet!$M17="I (Incomplete)"), 0, IF(AZ28&gt;=65%, 1, 0))</f>
        <v>0</v>
      </c>
      <c r="BM28" s="134">
        <f>IF(OR(GradeSheet!$M17="W (Withdrawn)", GradeSheet!$M17="I (Incomplete)"), 0, IF(BA28&gt;=65%, 1, 0))</f>
        <v>0</v>
      </c>
      <c r="BN28" s="134">
        <f>IF(OR(GradeSheet!$M17="W (Withdrawn)", GradeSheet!$M17="I (Incomplete)"), 0, IF(BB28&gt;=65%, 1, 0))</f>
        <v>0</v>
      </c>
      <c r="BO28" s="134">
        <f>IF(OR(GradeSheet!$M17="W (Withdrawn)", GradeSheet!$M17="I (Incomplete)"), 0, IF(BC28&gt;=65%, 1, 0))</f>
        <v>0</v>
      </c>
      <c r="BP28" s="134">
        <f>IF(OR(GradeSheet!$M17="W (Withdrawn)", GradeSheet!$M17="I (Incomplete)"), 0, IF(BD28&gt;=65%, 1, 0))</f>
        <v>0</v>
      </c>
      <c r="BQ28" s="134">
        <f>IF(OR(GradeSheet!$M17="W (Withdrawn)", GradeSheet!$M17="I (Incomplete)"), 0, IF(BE28&gt;=65%, 1, 0))</f>
        <v>0</v>
      </c>
      <c r="BR28" s="224">
        <f>IF(OR(GradeSheet!$M17="W (Withdrawn)", GradeSheet!$M17="I (Incomplete)"), 0, IF(BF28&gt;=65%, 1, 0))</f>
        <v>0</v>
      </c>
    </row>
    <row r="29" spans="1:70" ht="15.75" customHeight="1" thickBot="1">
      <c r="A29" s="159">
        <v>9</v>
      </c>
      <c r="B29" s="143">
        <f>GradeSheet!B18</f>
        <v>191014054</v>
      </c>
      <c r="C29" s="163" t="str">
        <f>GradeSheet!C18</f>
        <v>*Ashiqur Rahman Prince</v>
      </c>
      <c r="D29" s="209">
        <v>6</v>
      </c>
      <c r="E29" s="209">
        <v>0</v>
      </c>
      <c r="F29" s="209">
        <v>0</v>
      </c>
      <c r="G29" s="209">
        <v>0</v>
      </c>
      <c r="H29" s="209">
        <v>0</v>
      </c>
      <c r="I29" s="209">
        <v>0</v>
      </c>
      <c r="J29" s="209">
        <v>19</v>
      </c>
      <c r="K29" s="209">
        <v>0</v>
      </c>
      <c r="L29" s="209">
        <v>0</v>
      </c>
      <c r="M29" s="209">
        <v>0</v>
      </c>
      <c r="N29" s="209">
        <v>0</v>
      </c>
      <c r="O29" s="209">
        <v>0</v>
      </c>
      <c r="P29" s="245">
        <f>GradeSheet!E18+GradeSheet!I18</f>
        <v>16</v>
      </c>
      <c r="Q29" s="245">
        <v>0</v>
      </c>
      <c r="R29" s="245">
        <v>0</v>
      </c>
      <c r="S29" s="245">
        <v>0</v>
      </c>
      <c r="T29" s="245">
        <v>0</v>
      </c>
      <c r="U29" s="245">
        <v>0</v>
      </c>
      <c r="V29" s="245">
        <v>9</v>
      </c>
      <c r="W29" s="245">
        <v>0</v>
      </c>
      <c r="X29" s="245">
        <v>0</v>
      </c>
      <c r="Y29" s="245">
        <v>0</v>
      </c>
      <c r="Z29" s="245">
        <v>0</v>
      </c>
      <c r="AA29" s="245">
        <v>0</v>
      </c>
      <c r="AB29" s="211">
        <f t="shared" si="7"/>
        <v>50</v>
      </c>
      <c r="AC29" s="212">
        <f t="shared" si="8"/>
        <v>0</v>
      </c>
      <c r="AD29" s="212">
        <f t="shared" si="9"/>
        <v>0</v>
      </c>
      <c r="AE29" s="212">
        <f t="shared" si="10"/>
        <v>0</v>
      </c>
      <c r="AF29" s="212">
        <f t="shared" si="11"/>
        <v>0</v>
      </c>
      <c r="AG29" s="213">
        <f t="shared" si="12"/>
        <v>0</v>
      </c>
      <c r="AH29" s="215">
        <f t="shared" si="13"/>
        <v>0.55555555555555558</v>
      </c>
      <c r="AI29" s="216">
        <f t="shared" si="14"/>
        <v>0</v>
      </c>
      <c r="AJ29" s="216">
        <f t="shared" si="15"/>
        <v>0</v>
      </c>
      <c r="AK29" s="216">
        <f t="shared" si="16"/>
        <v>0</v>
      </c>
      <c r="AL29" s="216">
        <f t="shared" si="17"/>
        <v>0</v>
      </c>
      <c r="AM29" s="218">
        <f t="shared" si="18"/>
        <v>0</v>
      </c>
      <c r="AN29" s="223">
        <f>IF(OR(GradeSheet!$M18="W (Withdrawn)", GradeSheet!$M18="I (Incomplete)"), 0, IF(AH29&gt;=65%, 1, 0))</f>
        <v>0</v>
      </c>
      <c r="AO29" s="134">
        <f>IF(OR(GradeSheet!$M18="W (Withdrawn)", GradeSheet!$M18="I (Incomplete)"), 0, IF(AI29&gt;=65%, 1, 0))</f>
        <v>0</v>
      </c>
      <c r="AP29" s="134">
        <f>IF(OR(GradeSheet!$M18="W (Withdrawn)", GradeSheet!$M18="I (Incomplete)"), 0, IF(AJ29&gt;=65%, 1, 0))</f>
        <v>0</v>
      </c>
      <c r="AQ29" s="134">
        <f>IF(OR(GradeSheet!$M18="W (Withdrawn)", GradeSheet!$M18="I (Incomplete)"), 0, IF(AK29&gt;=65%, 1, 0))</f>
        <v>0</v>
      </c>
      <c r="AR29" s="134">
        <f>IF(OR(GradeSheet!$M18="W (Withdrawn)", GradeSheet!$M18="I (Incomplete)"), 0, IF(AL29&gt;=65%, 1, 0))</f>
        <v>0</v>
      </c>
      <c r="AS29" s="224">
        <f>IF(OR(GradeSheet!$M18="W (Withdrawn)", GradeSheet!$M18="I (Incomplete)"), 0, IF(AM29&gt;=65%, 1, 0))</f>
        <v>0</v>
      </c>
      <c r="AT29" s="131"/>
      <c r="AU29" s="217">
        <f t="array" ref="AU29">IF($AT$15=0,0,MMULT($AH29:$AM29, AT$9:AT$14)/$AT$15)</f>
        <v>0.55555555555555558</v>
      </c>
      <c r="AV29" s="133">
        <f t="array" ref="AV29">IF($AU$15=0,0,MMULT($AH29:$AM29, AU$9:AU$14)/$AU$15)</f>
        <v>0</v>
      </c>
      <c r="AW29" s="133">
        <f t="array" ref="AW29">IF($AV$15=0,0,MMULT($AH29:$AM29, AV$9:AV$14)/$AV$15)</f>
        <v>0</v>
      </c>
      <c r="AX29" s="133">
        <f t="array" ref="AX29">IF($AW$15=0,0,MMULT($AH29:$AM29, AW$9:AW$14)/$AW$15)</f>
        <v>0</v>
      </c>
      <c r="AY29" s="133">
        <f t="array" ref="AY29">IF($AX$15=0,0,MMULT($AH29:$AM29, AX$9:AX$14)/$AX$15)</f>
        <v>0.55555555555555558</v>
      </c>
      <c r="AZ29" s="133">
        <f t="array" ref="AZ29">IF($AY$15=0,0,MMULT($AH29:$AM29, AY$9:AY$14)/$AY$15)</f>
        <v>0</v>
      </c>
      <c r="BA29" s="133">
        <f t="array" ref="BA29">IF($AZ$15=0,0,MMULT($AH29:$AM29, AZ$9:AZ$14)/$AZ$15)</f>
        <v>0</v>
      </c>
      <c r="BB29" s="133">
        <f t="array" ref="BB29">IF($BA$15=0,0,MMULT($AH29:$AM29, BA$9:BA$14)/$BA$15)</f>
        <v>0</v>
      </c>
      <c r="BC29" s="133">
        <f t="array" ref="BC29">IF($BB$15=0,0,MMULT($AH29:$AM29, BB$9:BB$14)/$BB$15)</f>
        <v>0.55555555555555558</v>
      </c>
      <c r="BD29" s="133">
        <f t="array" ref="BD29">IF($BC$15=0,0,MMULT($AH29:$AM29, BC$9:BC$14)/$BC$15)</f>
        <v>0.55555555555555558</v>
      </c>
      <c r="BE29" s="133">
        <f t="array" ref="BE29">IF($BD$15=0,0,MMULT($AH29:$AM29, BD$9:BD$14)/$BD$15)</f>
        <v>0</v>
      </c>
      <c r="BF29" s="241">
        <f t="array" ref="BF29">IF($BE$15=0,0,MMULT($AH29:$AM29, BE$9:BE$14)/$BE$15)</f>
        <v>0</v>
      </c>
      <c r="BG29" s="219">
        <f>IF(OR(GradeSheet!$M18="W (Withdrawn)", GradeSheet!$M18="I (Incomplete)"), 0, IF(AU29&gt;=65%, 1, 0))</f>
        <v>0</v>
      </c>
      <c r="BH29" s="134">
        <f>IF(OR(GradeSheet!$M18="W (Withdrawn)", GradeSheet!$M18="I (Incomplete)"), 0, IF(AV29&gt;=65%, 1, 0))</f>
        <v>0</v>
      </c>
      <c r="BI29" s="134">
        <f>IF(OR(GradeSheet!$M18="W (Withdrawn)", GradeSheet!$M18="I (Incomplete)"), 0, IF(AW29&gt;=65%, 1, 0))</f>
        <v>0</v>
      </c>
      <c r="BJ29" s="134">
        <f>IF(OR(GradeSheet!$M18="W (Withdrawn)", GradeSheet!$M18="I (Incomplete)"), 0, IF(AX29&gt;=65%, 1, 0))</f>
        <v>0</v>
      </c>
      <c r="BK29" s="134">
        <f>IF(OR(GradeSheet!$M18="W (Withdrawn)", GradeSheet!$M18="I (Incomplete)"), 0, IF(AY29&gt;=65%, 1, 0))</f>
        <v>0</v>
      </c>
      <c r="BL29" s="134">
        <f>IF(OR(GradeSheet!$M18="W (Withdrawn)", GradeSheet!$M18="I (Incomplete)"), 0, IF(AZ29&gt;=65%, 1, 0))</f>
        <v>0</v>
      </c>
      <c r="BM29" s="134">
        <f>IF(OR(GradeSheet!$M18="W (Withdrawn)", GradeSheet!$M18="I (Incomplete)"), 0, IF(BA29&gt;=65%, 1, 0))</f>
        <v>0</v>
      </c>
      <c r="BN29" s="134">
        <f>IF(OR(GradeSheet!$M18="W (Withdrawn)", GradeSheet!$M18="I (Incomplete)"), 0, IF(BB29&gt;=65%, 1, 0))</f>
        <v>0</v>
      </c>
      <c r="BO29" s="134">
        <f>IF(OR(GradeSheet!$M18="W (Withdrawn)", GradeSheet!$M18="I (Incomplete)"), 0, IF(BC29&gt;=65%, 1, 0))</f>
        <v>0</v>
      </c>
      <c r="BP29" s="134">
        <f>IF(OR(GradeSheet!$M18="W (Withdrawn)", GradeSheet!$M18="I (Incomplete)"), 0, IF(BD29&gt;=65%, 1, 0))</f>
        <v>0</v>
      </c>
      <c r="BQ29" s="134">
        <f>IF(OR(GradeSheet!$M18="W (Withdrawn)", GradeSheet!$M18="I (Incomplete)"), 0, IF(BE29&gt;=65%, 1, 0))</f>
        <v>0</v>
      </c>
      <c r="BR29" s="224">
        <f>IF(OR(GradeSheet!$M18="W (Withdrawn)", GradeSheet!$M18="I (Incomplete)"), 0, IF(BF29&gt;=65%, 1, 0))</f>
        <v>0</v>
      </c>
    </row>
    <row r="30" spans="1:70" ht="15.75" customHeight="1" thickBot="1">
      <c r="A30" s="158">
        <v>10</v>
      </c>
      <c r="B30" s="143">
        <f>GradeSheet!B19</f>
        <v>191014058</v>
      </c>
      <c r="C30" s="163" t="str">
        <f>GradeSheet!C19</f>
        <v>Shuncheta Khan Maghla</v>
      </c>
      <c r="D30" s="209">
        <v>8.5</v>
      </c>
      <c r="E30" s="209">
        <v>0</v>
      </c>
      <c r="F30" s="209">
        <v>0</v>
      </c>
      <c r="G30" s="209">
        <v>0</v>
      </c>
      <c r="H30" s="209">
        <v>0</v>
      </c>
      <c r="I30" s="209">
        <v>0</v>
      </c>
      <c r="J30" s="209">
        <v>10</v>
      </c>
      <c r="K30" s="209">
        <v>0</v>
      </c>
      <c r="L30" s="209">
        <v>0</v>
      </c>
      <c r="M30" s="209">
        <v>0</v>
      </c>
      <c r="N30" s="209">
        <v>0</v>
      </c>
      <c r="O30" s="209">
        <v>0</v>
      </c>
      <c r="P30" s="245">
        <f>GradeSheet!E19+GradeSheet!I19</f>
        <v>15</v>
      </c>
      <c r="Q30" s="245">
        <v>0</v>
      </c>
      <c r="R30" s="245">
        <v>0</v>
      </c>
      <c r="S30" s="245">
        <v>0</v>
      </c>
      <c r="T30" s="245">
        <v>0</v>
      </c>
      <c r="U30" s="245">
        <v>0</v>
      </c>
      <c r="V30" s="245">
        <v>11</v>
      </c>
      <c r="W30" s="245">
        <v>0</v>
      </c>
      <c r="X30" s="245">
        <v>0</v>
      </c>
      <c r="Y30" s="245">
        <v>0</v>
      </c>
      <c r="Z30" s="245">
        <v>0</v>
      </c>
      <c r="AA30" s="245">
        <v>0</v>
      </c>
      <c r="AB30" s="211">
        <f t="shared" si="7"/>
        <v>44.5</v>
      </c>
      <c r="AC30" s="212">
        <f t="shared" si="8"/>
        <v>0</v>
      </c>
      <c r="AD30" s="212">
        <f t="shared" si="9"/>
        <v>0</v>
      </c>
      <c r="AE30" s="212">
        <f t="shared" si="10"/>
        <v>0</v>
      </c>
      <c r="AF30" s="212">
        <f t="shared" si="11"/>
        <v>0</v>
      </c>
      <c r="AG30" s="213">
        <f t="shared" si="12"/>
        <v>0</v>
      </c>
      <c r="AH30" s="215">
        <f t="shared" si="13"/>
        <v>0.49444444444444446</v>
      </c>
      <c r="AI30" s="216">
        <f t="shared" si="14"/>
        <v>0</v>
      </c>
      <c r="AJ30" s="216">
        <f t="shared" si="15"/>
        <v>0</v>
      </c>
      <c r="AK30" s="216">
        <f t="shared" si="16"/>
        <v>0</v>
      </c>
      <c r="AL30" s="216">
        <f t="shared" si="17"/>
        <v>0</v>
      </c>
      <c r="AM30" s="218">
        <f t="shared" si="18"/>
        <v>0</v>
      </c>
      <c r="AN30" s="223">
        <f>IF(OR(GradeSheet!$M19="W (Withdrawn)", GradeSheet!$M19="I (Incomplete)"), 0, IF(AH30&gt;=65%, 1, 0))</f>
        <v>0</v>
      </c>
      <c r="AO30" s="134">
        <f>IF(OR(GradeSheet!$M19="W (Withdrawn)", GradeSheet!$M19="I (Incomplete)"), 0, IF(AI30&gt;=65%, 1, 0))</f>
        <v>0</v>
      </c>
      <c r="AP30" s="134">
        <f>IF(OR(GradeSheet!$M19="W (Withdrawn)", GradeSheet!$M19="I (Incomplete)"), 0, IF(AJ30&gt;=65%, 1, 0))</f>
        <v>0</v>
      </c>
      <c r="AQ30" s="134">
        <f>IF(OR(GradeSheet!$M19="W (Withdrawn)", GradeSheet!$M19="I (Incomplete)"), 0, IF(AK30&gt;=65%, 1, 0))</f>
        <v>0</v>
      </c>
      <c r="AR30" s="134">
        <f>IF(OR(GradeSheet!$M19="W (Withdrawn)", GradeSheet!$M19="I (Incomplete)"), 0, IF(AL30&gt;=65%, 1, 0))</f>
        <v>0</v>
      </c>
      <c r="AS30" s="224">
        <f>IF(OR(GradeSheet!$M19="W (Withdrawn)", GradeSheet!$M19="I (Incomplete)"), 0, IF(AM30&gt;=65%, 1, 0))</f>
        <v>0</v>
      </c>
      <c r="AT30" s="131"/>
      <c r="AU30" s="217">
        <f t="array" ref="AU30">IF($AT$15=0,0,MMULT($AH30:$AM30, AT$9:AT$14)/$AT$15)</f>
        <v>0.49444444444444446</v>
      </c>
      <c r="AV30" s="133">
        <f t="array" ref="AV30">IF($AU$15=0,0,MMULT($AH30:$AM30, AU$9:AU$14)/$AU$15)</f>
        <v>0</v>
      </c>
      <c r="AW30" s="133">
        <f t="array" ref="AW30">IF($AV$15=0,0,MMULT($AH30:$AM30, AV$9:AV$14)/$AV$15)</f>
        <v>0</v>
      </c>
      <c r="AX30" s="133">
        <f t="array" ref="AX30">IF($AW$15=0,0,MMULT($AH30:$AM30, AW$9:AW$14)/$AW$15)</f>
        <v>0</v>
      </c>
      <c r="AY30" s="133">
        <f t="array" ref="AY30">IF($AX$15=0,0,MMULT($AH30:$AM30, AX$9:AX$14)/$AX$15)</f>
        <v>0.49444444444444446</v>
      </c>
      <c r="AZ30" s="133">
        <f t="array" ref="AZ30">IF($AY$15=0,0,MMULT($AH30:$AM30, AY$9:AY$14)/$AY$15)</f>
        <v>0</v>
      </c>
      <c r="BA30" s="133">
        <f t="array" ref="BA30">IF($AZ$15=0,0,MMULT($AH30:$AM30, AZ$9:AZ$14)/$AZ$15)</f>
        <v>0</v>
      </c>
      <c r="BB30" s="133">
        <f t="array" ref="BB30">IF($BA$15=0,0,MMULT($AH30:$AM30, BA$9:BA$14)/$BA$15)</f>
        <v>0</v>
      </c>
      <c r="BC30" s="133">
        <f t="array" ref="BC30">IF($BB$15=0,0,MMULT($AH30:$AM30, BB$9:BB$14)/$BB$15)</f>
        <v>0.49444444444444446</v>
      </c>
      <c r="BD30" s="133">
        <f t="array" ref="BD30">IF($BC$15=0,0,MMULT($AH30:$AM30, BC$9:BC$14)/$BC$15)</f>
        <v>0.49444444444444446</v>
      </c>
      <c r="BE30" s="133">
        <f t="array" ref="BE30">IF($BD$15=0,0,MMULT($AH30:$AM30, BD$9:BD$14)/$BD$15)</f>
        <v>0</v>
      </c>
      <c r="BF30" s="241">
        <f t="array" ref="BF30">IF($BE$15=0,0,MMULT($AH30:$AM30, BE$9:BE$14)/$BE$15)</f>
        <v>0</v>
      </c>
      <c r="BG30" s="219">
        <f>IF(OR(GradeSheet!$M19="W (Withdrawn)", GradeSheet!$M19="I (Incomplete)"), 0, IF(AU30&gt;=65%, 1, 0))</f>
        <v>0</v>
      </c>
      <c r="BH30" s="134">
        <f>IF(OR(GradeSheet!$M19="W (Withdrawn)", GradeSheet!$M19="I (Incomplete)"), 0, IF(AV30&gt;=65%, 1, 0))</f>
        <v>0</v>
      </c>
      <c r="BI30" s="134">
        <f>IF(OR(GradeSheet!$M19="W (Withdrawn)", GradeSheet!$M19="I (Incomplete)"), 0, IF(AW30&gt;=65%, 1, 0))</f>
        <v>0</v>
      </c>
      <c r="BJ30" s="134">
        <f>IF(OR(GradeSheet!$M19="W (Withdrawn)", GradeSheet!$M19="I (Incomplete)"), 0, IF(AX30&gt;=65%, 1, 0))</f>
        <v>0</v>
      </c>
      <c r="BK30" s="134">
        <f>IF(OR(GradeSheet!$M19="W (Withdrawn)", GradeSheet!$M19="I (Incomplete)"), 0, IF(AY30&gt;=65%, 1, 0))</f>
        <v>0</v>
      </c>
      <c r="BL30" s="134">
        <f>IF(OR(GradeSheet!$M19="W (Withdrawn)", GradeSheet!$M19="I (Incomplete)"), 0, IF(AZ30&gt;=65%, 1, 0))</f>
        <v>0</v>
      </c>
      <c r="BM30" s="134">
        <f>IF(OR(GradeSheet!$M19="W (Withdrawn)", GradeSheet!$M19="I (Incomplete)"), 0, IF(BA30&gt;=65%, 1, 0))</f>
        <v>0</v>
      </c>
      <c r="BN30" s="134">
        <f>IF(OR(GradeSheet!$M19="W (Withdrawn)", GradeSheet!$M19="I (Incomplete)"), 0, IF(BB30&gt;=65%, 1, 0))</f>
        <v>0</v>
      </c>
      <c r="BO30" s="134">
        <f>IF(OR(GradeSheet!$M19="W (Withdrawn)", GradeSheet!$M19="I (Incomplete)"), 0, IF(BC30&gt;=65%, 1, 0))</f>
        <v>0</v>
      </c>
      <c r="BP30" s="134">
        <f>IF(OR(GradeSheet!$M19="W (Withdrawn)", GradeSheet!$M19="I (Incomplete)"), 0, IF(BD30&gt;=65%, 1, 0))</f>
        <v>0</v>
      </c>
      <c r="BQ30" s="134">
        <f>IF(OR(GradeSheet!$M19="W (Withdrawn)", GradeSheet!$M19="I (Incomplete)"), 0, IF(BE30&gt;=65%, 1, 0))</f>
        <v>0</v>
      </c>
      <c r="BR30" s="224">
        <f>IF(OR(GradeSheet!$M19="W (Withdrawn)", GradeSheet!$M19="I (Incomplete)"), 0, IF(BF30&gt;=65%, 1, 0))</f>
        <v>0</v>
      </c>
    </row>
    <row r="31" spans="1:70" ht="15.75" customHeight="1" thickBot="1">
      <c r="A31" s="159">
        <v>11</v>
      </c>
      <c r="B31" s="143">
        <f>GradeSheet!B20</f>
        <v>191014081</v>
      </c>
      <c r="C31" s="163" t="str">
        <f>GradeSheet!C20</f>
        <v>Lamima Afroz Entu</v>
      </c>
      <c r="D31" s="209">
        <v>1</v>
      </c>
      <c r="E31" s="209">
        <v>0</v>
      </c>
      <c r="F31" s="209">
        <v>0</v>
      </c>
      <c r="G31" s="209">
        <v>0</v>
      </c>
      <c r="H31" s="209">
        <v>0</v>
      </c>
      <c r="I31" s="209">
        <v>0</v>
      </c>
      <c r="J31" s="209">
        <v>13</v>
      </c>
      <c r="K31" s="209">
        <v>0</v>
      </c>
      <c r="L31" s="209">
        <v>0</v>
      </c>
      <c r="M31" s="209">
        <v>0</v>
      </c>
      <c r="N31" s="209">
        <v>0</v>
      </c>
      <c r="O31" s="209">
        <v>0</v>
      </c>
      <c r="P31" s="245">
        <f>GradeSheet!E20+GradeSheet!I20</f>
        <v>15</v>
      </c>
      <c r="Q31" s="245">
        <v>0</v>
      </c>
      <c r="R31" s="245">
        <v>0</v>
      </c>
      <c r="S31" s="245">
        <v>0</v>
      </c>
      <c r="T31" s="245">
        <v>0</v>
      </c>
      <c r="U31" s="245">
        <v>0</v>
      </c>
      <c r="V31" s="245">
        <v>11</v>
      </c>
      <c r="W31" s="245">
        <v>0</v>
      </c>
      <c r="X31" s="245">
        <v>0</v>
      </c>
      <c r="Y31" s="245">
        <v>0</v>
      </c>
      <c r="Z31" s="245">
        <v>0</v>
      </c>
      <c r="AA31" s="245">
        <v>0</v>
      </c>
      <c r="AB31" s="211">
        <f t="shared" si="7"/>
        <v>40</v>
      </c>
      <c r="AC31" s="212">
        <f t="shared" si="8"/>
        <v>0</v>
      </c>
      <c r="AD31" s="212">
        <f t="shared" si="9"/>
        <v>0</v>
      </c>
      <c r="AE31" s="212">
        <f t="shared" si="10"/>
        <v>0</v>
      </c>
      <c r="AF31" s="212">
        <f t="shared" si="11"/>
        <v>0</v>
      </c>
      <c r="AG31" s="213">
        <f t="shared" si="12"/>
        <v>0</v>
      </c>
      <c r="AH31" s="215">
        <f t="shared" si="13"/>
        <v>0.44444444444444442</v>
      </c>
      <c r="AI31" s="216">
        <f t="shared" si="14"/>
        <v>0</v>
      </c>
      <c r="AJ31" s="216">
        <f t="shared" si="15"/>
        <v>0</v>
      </c>
      <c r="AK31" s="216">
        <f t="shared" si="16"/>
        <v>0</v>
      </c>
      <c r="AL31" s="216">
        <f t="shared" si="17"/>
        <v>0</v>
      </c>
      <c r="AM31" s="218">
        <f t="shared" si="18"/>
        <v>0</v>
      </c>
      <c r="AN31" s="223">
        <f>IF(OR(GradeSheet!$M20="W (Withdrawn)", GradeSheet!$M20="I (Incomplete)"), 0, IF(AH31&gt;=65%, 1, 0))</f>
        <v>0</v>
      </c>
      <c r="AO31" s="134">
        <f>IF(OR(GradeSheet!$M20="W (Withdrawn)", GradeSheet!$M20="I (Incomplete)"), 0, IF(AI31&gt;=65%, 1, 0))</f>
        <v>0</v>
      </c>
      <c r="AP31" s="134">
        <f>IF(OR(GradeSheet!$M20="W (Withdrawn)", GradeSheet!$M20="I (Incomplete)"), 0, IF(AJ31&gt;=65%, 1, 0))</f>
        <v>0</v>
      </c>
      <c r="AQ31" s="134">
        <f>IF(OR(GradeSheet!$M20="W (Withdrawn)", GradeSheet!$M20="I (Incomplete)"), 0, IF(AK31&gt;=65%, 1, 0))</f>
        <v>0</v>
      </c>
      <c r="AR31" s="134">
        <f>IF(OR(GradeSheet!$M20="W (Withdrawn)", GradeSheet!$M20="I (Incomplete)"), 0, IF(AL31&gt;=65%, 1, 0))</f>
        <v>0</v>
      </c>
      <c r="AS31" s="224">
        <f>IF(OR(GradeSheet!$M20="W (Withdrawn)", GradeSheet!$M20="I (Incomplete)"), 0, IF(AM31&gt;=65%, 1, 0))</f>
        <v>0</v>
      </c>
      <c r="AT31" s="131"/>
      <c r="AU31" s="217">
        <f t="array" ref="AU31">IF($AT$15=0,0,MMULT($AH31:$AM31, AT$9:AT$14)/$AT$15)</f>
        <v>0.44444444444444442</v>
      </c>
      <c r="AV31" s="133">
        <f t="array" ref="AV31">IF($AU$15=0,0,MMULT($AH31:$AM31, AU$9:AU$14)/$AU$15)</f>
        <v>0</v>
      </c>
      <c r="AW31" s="133">
        <f t="array" ref="AW31">IF($AV$15=0,0,MMULT($AH31:$AM31, AV$9:AV$14)/$AV$15)</f>
        <v>0</v>
      </c>
      <c r="AX31" s="133">
        <f t="array" ref="AX31">IF($AW$15=0,0,MMULT($AH31:$AM31, AW$9:AW$14)/$AW$15)</f>
        <v>0</v>
      </c>
      <c r="AY31" s="133">
        <f t="array" ref="AY31">IF($AX$15=0,0,MMULT($AH31:$AM31, AX$9:AX$14)/$AX$15)</f>
        <v>0.44444444444444442</v>
      </c>
      <c r="AZ31" s="133">
        <f t="array" ref="AZ31">IF($AY$15=0,0,MMULT($AH31:$AM31, AY$9:AY$14)/$AY$15)</f>
        <v>0</v>
      </c>
      <c r="BA31" s="133">
        <f t="array" ref="BA31">IF($AZ$15=0,0,MMULT($AH31:$AM31, AZ$9:AZ$14)/$AZ$15)</f>
        <v>0</v>
      </c>
      <c r="BB31" s="133">
        <f t="array" ref="BB31">IF($BA$15=0,0,MMULT($AH31:$AM31, BA$9:BA$14)/$BA$15)</f>
        <v>0</v>
      </c>
      <c r="BC31" s="133">
        <f t="array" ref="BC31">IF($BB$15=0,0,MMULT($AH31:$AM31, BB$9:BB$14)/$BB$15)</f>
        <v>0.44444444444444442</v>
      </c>
      <c r="BD31" s="133">
        <f t="array" ref="BD31">IF($BC$15=0,0,MMULT($AH31:$AM31, BC$9:BC$14)/$BC$15)</f>
        <v>0.44444444444444442</v>
      </c>
      <c r="BE31" s="133">
        <f t="array" ref="BE31">IF($BD$15=0,0,MMULT($AH31:$AM31, BD$9:BD$14)/$BD$15)</f>
        <v>0</v>
      </c>
      <c r="BF31" s="241">
        <f t="array" ref="BF31">IF($BE$15=0,0,MMULT($AH31:$AM31, BE$9:BE$14)/$BE$15)</f>
        <v>0</v>
      </c>
      <c r="BG31" s="219">
        <f>IF(OR(GradeSheet!$M20="W (Withdrawn)", GradeSheet!$M20="I (Incomplete)"), 0, IF(AU31&gt;=65%, 1, 0))</f>
        <v>0</v>
      </c>
      <c r="BH31" s="134">
        <f>IF(OR(GradeSheet!$M20="W (Withdrawn)", GradeSheet!$M20="I (Incomplete)"), 0, IF(AV31&gt;=65%, 1, 0))</f>
        <v>0</v>
      </c>
      <c r="BI31" s="134">
        <f>IF(OR(GradeSheet!$M20="W (Withdrawn)", GradeSheet!$M20="I (Incomplete)"), 0, IF(AW31&gt;=65%, 1, 0))</f>
        <v>0</v>
      </c>
      <c r="BJ31" s="134">
        <f>IF(OR(GradeSheet!$M20="W (Withdrawn)", GradeSheet!$M20="I (Incomplete)"), 0, IF(AX31&gt;=65%, 1, 0))</f>
        <v>0</v>
      </c>
      <c r="BK31" s="134">
        <f>IF(OR(GradeSheet!$M20="W (Withdrawn)", GradeSheet!$M20="I (Incomplete)"), 0, IF(AY31&gt;=65%, 1, 0))</f>
        <v>0</v>
      </c>
      <c r="BL31" s="134">
        <f>IF(OR(GradeSheet!$M20="W (Withdrawn)", GradeSheet!$M20="I (Incomplete)"), 0, IF(AZ31&gt;=65%, 1, 0))</f>
        <v>0</v>
      </c>
      <c r="BM31" s="134">
        <f>IF(OR(GradeSheet!$M20="W (Withdrawn)", GradeSheet!$M20="I (Incomplete)"), 0, IF(BA31&gt;=65%, 1, 0))</f>
        <v>0</v>
      </c>
      <c r="BN31" s="134">
        <f>IF(OR(GradeSheet!$M20="W (Withdrawn)", GradeSheet!$M20="I (Incomplete)"), 0, IF(BB31&gt;=65%, 1, 0))</f>
        <v>0</v>
      </c>
      <c r="BO31" s="134">
        <f>IF(OR(GradeSheet!$M20="W (Withdrawn)", GradeSheet!$M20="I (Incomplete)"), 0, IF(BC31&gt;=65%, 1, 0))</f>
        <v>0</v>
      </c>
      <c r="BP31" s="134">
        <f>IF(OR(GradeSheet!$M20="W (Withdrawn)", GradeSheet!$M20="I (Incomplete)"), 0, IF(BD31&gt;=65%, 1, 0))</f>
        <v>0</v>
      </c>
      <c r="BQ31" s="134">
        <f>IF(OR(GradeSheet!$M20="W (Withdrawn)", GradeSheet!$M20="I (Incomplete)"), 0, IF(BE31&gt;=65%, 1, 0))</f>
        <v>0</v>
      </c>
      <c r="BR31" s="224">
        <f>IF(OR(GradeSheet!$M20="W (Withdrawn)", GradeSheet!$M20="I (Incomplete)"), 0, IF(BF31&gt;=65%, 1, 0))</f>
        <v>0</v>
      </c>
    </row>
    <row r="32" spans="1:70" ht="15.75" customHeight="1" thickBot="1">
      <c r="A32" s="158">
        <v>12</v>
      </c>
      <c r="B32" s="143">
        <f>GradeSheet!B21</f>
        <v>192014001</v>
      </c>
      <c r="C32" s="163" t="str">
        <f>GradeSheet!C21</f>
        <v>*Md. Tamim Hasan Anik</v>
      </c>
      <c r="D32" s="209">
        <v>6</v>
      </c>
      <c r="E32" s="209">
        <v>0</v>
      </c>
      <c r="F32" s="209">
        <v>0</v>
      </c>
      <c r="G32" s="209">
        <v>0</v>
      </c>
      <c r="H32" s="209">
        <v>0</v>
      </c>
      <c r="I32" s="209">
        <v>0</v>
      </c>
      <c r="J32" s="209">
        <v>17</v>
      </c>
      <c r="K32" s="209">
        <v>0</v>
      </c>
      <c r="L32" s="209">
        <v>0</v>
      </c>
      <c r="M32" s="209">
        <v>0</v>
      </c>
      <c r="N32" s="209">
        <v>0</v>
      </c>
      <c r="O32" s="209">
        <v>0</v>
      </c>
      <c r="P32" s="245">
        <f>GradeSheet!E21+GradeSheet!I21</f>
        <v>17</v>
      </c>
      <c r="Q32" s="245">
        <v>0</v>
      </c>
      <c r="R32" s="245">
        <v>0</v>
      </c>
      <c r="S32" s="245">
        <v>0</v>
      </c>
      <c r="T32" s="245">
        <v>0</v>
      </c>
      <c r="U32" s="245">
        <v>0</v>
      </c>
      <c r="V32" s="245">
        <v>13</v>
      </c>
      <c r="W32" s="245">
        <v>0</v>
      </c>
      <c r="X32" s="245">
        <v>0</v>
      </c>
      <c r="Y32" s="245">
        <v>0</v>
      </c>
      <c r="Z32" s="245">
        <v>0</v>
      </c>
      <c r="AA32" s="245">
        <v>0</v>
      </c>
      <c r="AB32" s="211">
        <f t="shared" si="7"/>
        <v>53</v>
      </c>
      <c r="AC32" s="212">
        <f t="shared" si="8"/>
        <v>0</v>
      </c>
      <c r="AD32" s="212">
        <f t="shared" si="9"/>
        <v>0</v>
      </c>
      <c r="AE32" s="212">
        <f t="shared" si="10"/>
        <v>0</v>
      </c>
      <c r="AF32" s="212">
        <f t="shared" si="11"/>
        <v>0</v>
      </c>
      <c r="AG32" s="213">
        <f t="shared" si="12"/>
        <v>0</v>
      </c>
      <c r="AH32" s="215">
        <f t="shared" si="13"/>
        <v>0.58888888888888891</v>
      </c>
      <c r="AI32" s="216">
        <f t="shared" si="14"/>
        <v>0</v>
      </c>
      <c r="AJ32" s="216">
        <f t="shared" si="15"/>
        <v>0</v>
      </c>
      <c r="AK32" s="216">
        <f t="shared" si="16"/>
        <v>0</v>
      </c>
      <c r="AL32" s="216">
        <f t="shared" si="17"/>
        <v>0</v>
      </c>
      <c r="AM32" s="218">
        <f t="shared" si="18"/>
        <v>0</v>
      </c>
      <c r="AN32" s="223">
        <f>IF(OR(GradeSheet!$M21="W (Withdrawn)", GradeSheet!$M21="I (Incomplete)"), 0, IF(AH32&gt;=65%, 1, 0))</f>
        <v>0</v>
      </c>
      <c r="AO32" s="134">
        <f>IF(OR(GradeSheet!$M21="W (Withdrawn)", GradeSheet!$M21="I (Incomplete)"), 0, IF(AI32&gt;=65%, 1, 0))</f>
        <v>0</v>
      </c>
      <c r="AP32" s="134">
        <f>IF(OR(GradeSheet!$M21="W (Withdrawn)", GradeSheet!$M21="I (Incomplete)"), 0, IF(AJ32&gt;=65%, 1, 0))</f>
        <v>0</v>
      </c>
      <c r="AQ32" s="134">
        <f>IF(OR(GradeSheet!$M21="W (Withdrawn)", GradeSheet!$M21="I (Incomplete)"), 0, IF(AK32&gt;=65%, 1, 0))</f>
        <v>0</v>
      </c>
      <c r="AR32" s="134">
        <f>IF(OR(GradeSheet!$M21="W (Withdrawn)", GradeSheet!$M21="I (Incomplete)"), 0, IF(AL32&gt;=65%, 1, 0))</f>
        <v>0</v>
      </c>
      <c r="AS32" s="224">
        <f>IF(OR(GradeSheet!$M21="W (Withdrawn)", GradeSheet!$M21="I (Incomplete)"), 0, IF(AM32&gt;=65%, 1, 0))</f>
        <v>0</v>
      </c>
      <c r="AT32" s="131"/>
      <c r="AU32" s="217">
        <f t="array" ref="AU32">IF($AT$15=0,0,MMULT($AH32:$AM32, AT$9:AT$14)/$AT$15)</f>
        <v>0.58888888888888891</v>
      </c>
      <c r="AV32" s="133">
        <f t="array" ref="AV32">IF($AU$15=0,0,MMULT($AH32:$AM32, AU$9:AU$14)/$AU$15)</f>
        <v>0</v>
      </c>
      <c r="AW32" s="133">
        <f t="array" ref="AW32">IF($AV$15=0,0,MMULT($AH32:$AM32, AV$9:AV$14)/$AV$15)</f>
        <v>0</v>
      </c>
      <c r="AX32" s="133">
        <f t="array" ref="AX32">IF($AW$15=0,0,MMULT($AH32:$AM32, AW$9:AW$14)/$AW$15)</f>
        <v>0</v>
      </c>
      <c r="AY32" s="133">
        <f t="array" ref="AY32">IF($AX$15=0,0,MMULT($AH32:$AM32, AX$9:AX$14)/$AX$15)</f>
        <v>0.58888888888888891</v>
      </c>
      <c r="AZ32" s="133">
        <f t="array" ref="AZ32">IF($AY$15=0,0,MMULT($AH32:$AM32, AY$9:AY$14)/$AY$15)</f>
        <v>0</v>
      </c>
      <c r="BA32" s="133">
        <f t="array" ref="BA32">IF($AZ$15=0,0,MMULT($AH32:$AM32, AZ$9:AZ$14)/$AZ$15)</f>
        <v>0</v>
      </c>
      <c r="BB32" s="133">
        <f t="array" ref="BB32">IF($BA$15=0,0,MMULT($AH32:$AM32, BA$9:BA$14)/$BA$15)</f>
        <v>0</v>
      </c>
      <c r="BC32" s="133">
        <f t="array" ref="BC32">IF($BB$15=0,0,MMULT($AH32:$AM32, BB$9:BB$14)/$BB$15)</f>
        <v>0.58888888888888891</v>
      </c>
      <c r="BD32" s="133">
        <f t="array" ref="BD32">IF($BC$15=0,0,MMULT($AH32:$AM32, BC$9:BC$14)/$BC$15)</f>
        <v>0.58888888888888891</v>
      </c>
      <c r="BE32" s="133">
        <f t="array" ref="BE32">IF($BD$15=0,0,MMULT($AH32:$AM32, BD$9:BD$14)/$BD$15)</f>
        <v>0</v>
      </c>
      <c r="BF32" s="241">
        <f t="array" ref="BF32">IF($BE$15=0,0,MMULT($AH32:$AM32, BE$9:BE$14)/$BE$15)</f>
        <v>0</v>
      </c>
      <c r="BG32" s="219">
        <f>IF(OR(GradeSheet!$M21="W (Withdrawn)", GradeSheet!$M21="I (Incomplete)"), 0, IF(AU32&gt;=65%, 1, 0))</f>
        <v>0</v>
      </c>
      <c r="BH32" s="134">
        <f>IF(OR(GradeSheet!$M21="W (Withdrawn)", GradeSheet!$M21="I (Incomplete)"), 0, IF(AV32&gt;=65%, 1, 0))</f>
        <v>0</v>
      </c>
      <c r="BI32" s="134">
        <f>IF(OR(GradeSheet!$M21="W (Withdrawn)", GradeSheet!$M21="I (Incomplete)"), 0, IF(AW32&gt;=65%, 1, 0))</f>
        <v>0</v>
      </c>
      <c r="BJ32" s="134">
        <f>IF(OR(GradeSheet!$M21="W (Withdrawn)", GradeSheet!$M21="I (Incomplete)"), 0, IF(AX32&gt;=65%, 1, 0))</f>
        <v>0</v>
      </c>
      <c r="BK32" s="134">
        <f>IF(OR(GradeSheet!$M21="W (Withdrawn)", GradeSheet!$M21="I (Incomplete)"), 0, IF(AY32&gt;=65%, 1, 0))</f>
        <v>0</v>
      </c>
      <c r="BL32" s="134">
        <f>IF(OR(GradeSheet!$M21="W (Withdrawn)", GradeSheet!$M21="I (Incomplete)"), 0, IF(AZ32&gt;=65%, 1, 0))</f>
        <v>0</v>
      </c>
      <c r="BM32" s="134">
        <f>IF(OR(GradeSheet!$M21="W (Withdrawn)", GradeSheet!$M21="I (Incomplete)"), 0, IF(BA32&gt;=65%, 1, 0))</f>
        <v>0</v>
      </c>
      <c r="BN32" s="134">
        <f>IF(OR(GradeSheet!$M21="W (Withdrawn)", GradeSheet!$M21="I (Incomplete)"), 0, IF(BB32&gt;=65%, 1, 0))</f>
        <v>0</v>
      </c>
      <c r="BO32" s="134">
        <f>IF(OR(GradeSheet!$M21="W (Withdrawn)", GradeSheet!$M21="I (Incomplete)"), 0, IF(BC32&gt;=65%, 1, 0))</f>
        <v>0</v>
      </c>
      <c r="BP32" s="134">
        <f>IF(OR(GradeSheet!$M21="W (Withdrawn)", GradeSheet!$M21="I (Incomplete)"), 0, IF(BD32&gt;=65%, 1, 0))</f>
        <v>0</v>
      </c>
      <c r="BQ32" s="134">
        <f>IF(OR(GradeSheet!$M21="W (Withdrawn)", GradeSheet!$M21="I (Incomplete)"), 0, IF(BE32&gt;=65%, 1, 0))</f>
        <v>0</v>
      </c>
      <c r="BR32" s="224">
        <f>IF(OR(GradeSheet!$M21="W (Withdrawn)", GradeSheet!$M21="I (Incomplete)"), 0, IF(BF32&gt;=65%, 1, 0))</f>
        <v>0</v>
      </c>
    </row>
    <row r="33" spans="1:70" ht="15.75" customHeight="1" thickBot="1">
      <c r="A33" s="159">
        <v>13</v>
      </c>
      <c r="B33" s="143">
        <f>GradeSheet!B22</f>
        <v>192014004</v>
      </c>
      <c r="C33" s="163" t="str">
        <f>GradeSheet!C22</f>
        <v>Arpita Das</v>
      </c>
      <c r="D33" s="209">
        <v>10</v>
      </c>
      <c r="E33" s="209">
        <v>0</v>
      </c>
      <c r="F33" s="209">
        <v>0</v>
      </c>
      <c r="G33" s="209">
        <v>0</v>
      </c>
      <c r="H33" s="209">
        <v>0</v>
      </c>
      <c r="I33" s="209">
        <v>0</v>
      </c>
      <c r="J33" s="209">
        <v>14</v>
      </c>
      <c r="K33" s="209">
        <v>0</v>
      </c>
      <c r="L33" s="209">
        <v>0</v>
      </c>
      <c r="M33" s="209">
        <v>0</v>
      </c>
      <c r="N33" s="209">
        <v>0</v>
      </c>
      <c r="O33" s="209">
        <v>0</v>
      </c>
      <c r="P33" s="245">
        <f>GradeSheet!E22+GradeSheet!I22</f>
        <v>16</v>
      </c>
      <c r="Q33" s="245">
        <v>0</v>
      </c>
      <c r="R33" s="245">
        <v>0</v>
      </c>
      <c r="S33" s="245">
        <v>0</v>
      </c>
      <c r="T33" s="245">
        <v>0</v>
      </c>
      <c r="U33" s="245">
        <v>0</v>
      </c>
      <c r="V33" s="245">
        <v>11</v>
      </c>
      <c r="W33" s="245">
        <v>0</v>
      </c>
      <c r="X33" s="245">
        <v>0</v>
      </c>
      <c r="Y33" s="245">
        <v>0</v>
      </c>
      <c r="Z33" s="245">
        <v>0</v>
      </c>
      <c r="AA33" s="245">
        <v>0</v>
      </c>
      <c r="AB33" s="211">
        <f t="shared" si="7"/>
        <v>51</v>
      </c>
      <c r="AC33" s="212">
        <f t="shared" si="8"/>
        <v>0</v>
      </c>
      <c r="AD33" s="212">
        <f t="shared" si="9"/>
        <v>0</v>
      </c>
      <c r="AE33" s="212">
        <f t="shared" si="10"/>
        <v>0</v>
      </c>
      <c r="AF33" s="212">
        <f t="shared" si="11"/>
        <v>0</v>
      </c>
      <c r="AG33" s="213">
        <f t="shared" si="12"/>
        <v>0</v>
      </c>
      <c r="AH33" s="215">
        <f t="shared" si="13"/>
        <v>0.56666666666666665</v>
      </c>
      <c r="AI33" s="216">
        <f t="shared" si="14"/>
        <v>0</v>
      </c>
      <c r="AJ33" s="216">
        <f t="shared" si="15"/>
        <v>0</v>
      </c>
      <c r="AK33" s="216">
        <f t="shared" si="16"/>
        <v>0</v>
      </c>
      <c r="AL33" s="216">
        <f t="shared" si="17"/>
        <v>0</v>
      </c>
      <c r="AM33" s="218">
        <f t="shared" si="18"/>
        <v>0</v>
      </c>
      <c r="AN33" s="223">
        <f>IF(OR(GradeSheet!$M22="W (Withdrawn)", GradeSheet!$M22="I (Incomplete)"), 0, IF(AH33&gt;=65%, 1, 0))</f>
        <v>0</v>
      </c>
      <c r="AO33" s="134">
        <f>IF(OR(GradeSheet!$M22="W (Withdrawn)", GradeSheet!$M22="I (Incomplete)"), 0, IF(AI33&gt;=65%, 1, 0))</f>
        <v>0</v>
      </c>
      <c r="AP33" s="134">
        <f>IF(OR(GradeSheet!$M22="W (Withdrawn)", GradeSheet!$M22="I (Incomplete)"), 0, IF(AJ33&gt;=65%, 1, 0))</f>
        <v>0</v>
      </c>
      <c r="AQ33" s="134">
        <f>IF(OR(GradeSheet!$M22="W (Withdrawn)", GradeSheet!$M22="I (Incomplete)"), 0, IF(AK33&gt;=65%, 1, 0))</f>
        <v>0</v>
      </c>
      <c r="AR33" s="134">
        <f>IF(OR(GradeSheet!$M22="W (Withdrawn)", GradeSheet!$M22="I (Incomplete)"), 0, IF(AL33&gt;=65%, 1, 0))</f>
        <v>0</v>
      </c>
      <c r="AS33" s="224">
        <f>IF(OR(GradeSheet!$M22="W (Withdrawn)", GradeSheet!$M22="I (Incomplete)"), 0, IF(AM33&gt;=65%, 1, 0))</f>
        <v>0</v>
      </c>
      <c r="AT33" s="131"/>
      <c r="AU33" s="217">
        <f t="array" ref="AU33">IF($AT$15=0,0,MMULT($AH33:$AM33, AT$9:AT$14)/$AT$15)</f>
        <v>0.56666666666666665</v>
      </c>
      <c r="AV33" s="133">
        <f t="array" ref="AV33">IF($AU$15=0,0,MMULT($AH33:$AM33, AU$9:AU$14)/$AU$15)</f>
        <v>0</v>
      </c>
      <c r="AW33" s="133">
        <f t="array" ref="AW33">IF($AV$15=0,0,MMULT($AH33:$AM33, AV$9:AV$14)/$AV$15)</f>
        <v>0</v>
      </c>
      <c r="AX33" s="133">
        <f t="array" ref="AX33">IF($AW$15=0,0,MMULT($AH33:$AM33, AW$9:AW$14)/$AW$15)</f>
        <v>0</v>
      </c>
      <c r="AY33" s="133">
        <f t="array" ref="AY33">IF($AX$15=0,0,MMULT($AH33:$AM33, AX$9:AX$14)/$AX$15)</f>
        <v>0.56666666666666665</v>
      </c>
      <c r="AZ33" s="133">
        <f t="array" ref="AZ33">IF($AY$15=0,0,MMULT($AH33:$AM33, AY$9:AY$14)/$AY$15)</f>
        <v>0</v>
      </c>
      <c r="BA33" s="133">
        <f t="array" ref="BA33">IF($AZ$15=0,0,MMULT($AH33:$AM33, AZ$9:AZ$14)/$AZ$15)</f>
        <v>0</v>
      </c>
      <c r="BB33" s="133">
        <f t="array" ref="BB33">IF($BA$15=0,0,MMULT($AH33:$AM33, BA$9:BA$14)/$BA$15)</f>
        <v>0</v>
      </c>
      <c r="BC33" s="133">
        <f t="array" ref="BC33">IF($BB$15=0,0,MMULT($AH33:$AM33, BB$9:BB$14)/$BB$15)</f>
        <v>0.56666666666666665</v>
      </c>
      <c r="BD33" s="133">
        <f t="array" ref="BD33">IF($BC$15=0,0,MMULT($AH33:$AM33, BC$9:BC$14)/$BC$15)</f>
        <v>0.56666666666666665</v>
      </c>
      <c r="BE33" s="133">
        <f t="array" ref="BE33">IF($BD$15=0,0,MMULT($AH33:$AM33, BD$9:BD$14)/$BD$15)</f>
        <v>0</v>
      </c>
      <c r="BF33" s="241">
        <f t="array" ref="BF33">IF($BE$15=0,0,MMULT($AH33:$AM33, BE$9:BE$14)/$BE$15)</f>
        <v>0</v>
      </c>
      <c r="BG33" s="219">
        <f>IF(OR(GradeSheet!$M22="W (Withdrawn)", GradeSheet!$M22="I (Incomplete)"), 0, IF(AU33&gt;=65%, 1, 0))</f>
        <v>0</v>
      </c>
      <c r="BH33" s="134">
        <f>IF(OR(GradeSheet!$M22="W (Withdrawn)", GradeSheet!$M22="I (Incomplete)"), 0, IF(AV33&gt;=65%, 1, 0))</f>
        <v>0</v>
      </c>
      <c r="BI33" s="134">
        <f>IF(OR(GradeSheet!$M22="W (Withdrawn)", GradeSheet!$M22="I (Incomplete)"), 0, IF(AW33&gt;=65%, 1, 0))</f>
        <v>0</v>
      </c>
      <c r="BJ33" s="134">
        <f>IF(OR(GradeSheet!$M22="W (Withdrawn)", GradeSheet!$M22="I (Incomplete)"), 0, IF(AX33&gt;=65%, 1, 0))</f>
        <v>0</v>
      </c>
      <c r="BK33" s="134">
        <f>IF(OR(GradeSheet!$M22="W (Withdrawn)", GradeSheet!$M22="I (Incomplete)"), 0, IF(AY33&gt;=65%, 1, 0))</f>
        <v>0</v>
      </c>
      <c r="BL33" s="134">
        <f>IF(OR(GradeSheet!$M22="W (Withdrawn)", GradeSheet!$M22="I (Incomplete)"), 0, IF(AZ33&gt;=65%, 1, 0))</f>
        <v>0</v>
      </c>
      <c r="BM33" s="134">
        <f>IF(OR(GradeSheet!$M22="W (Withdrawn)", GradeSheet!$M22="I (Incomplete)"), 0, IF(BA33&gt;=65%, 1, 0))</f>
        <v>0</v>
      </c>
      <c r="BN33" s="134">
        <f>IF(OR(GradeSheet!$M22="W (Withdrawn)", GradeSheet!$M22="I (Incomplete)"), 0, IF(BB33&gt;=65%, 1, 0))</f>
        <v>0</v>
      </c>
      <c r="BO33" s="134">
        <f>IF(OR(GradeSheet!$M22="W (Withdrawn)", GradeSheet!$M22="I (Incomplete)"), 0, IF(BC33&gt;=65%, 1, 0))</f>
        <v>0</v>
      </c>
      <c r="BP33" s="134">
        <f>IF(OR(GradeSheet!$M22="W (Withdrawn)", GradeSheet!$M22="I (Incomplete)"), 0, IF(BD33&gt;=65%, 1, 0))</f>
        <v>0</v>
      </c>
      <c r="BQ33" s="134">
        <f>IF(OR(GradeSheet!$M22="W (Withdrawn)", GradeSheet!$M22="I (Incomplete)"), 0, IF(BE33&gt;=65%, 1, 0))</f>
        <v>0</v>
      </c>
      <c r="BR33" s="224">
        <f>IF(OR(GradeSheet!$M22="W (Withdrawn)", GradeSheet!$M22="I (Incomplete)"), 0, IF(BF33&gt;=65%, 1, 0))</f>
        <v>0</v>
      </c>
    </row>
    <row r="34" spans="1:70" s="196" customFormat="1" ht="15.75" customHeight="1" thickBot="1">
      <c r="A34" s="158">
        <v>14</v>
      </c>
      <c r="B34" s="143">
        <f>GradeSheet!B23</f>
        <v>192014005</v>
      </c>
      <c r="C34" s="163" t="str">
        <f>GradeSheet!C23</f>
        <v>Mahedul Hasan Rifat</v>
      </c>
      <c r="D34" s="209">
        <v>14</v>
      </c>
      <c r="E34" s="209">
        <v>0</v>
      </c>
      <c r="F34" s="209">
        <v>0</v>
      </c>
      <c r="G34" s="209">
        <v>0</v>
      </c>
      <c r="H34" s="209">
        <v>0</v>
      </c>
      <c r="I34" s="209">
        <v>0</v>
      </c>
      <c r="J34" s="209">
        <v>21</v>
      </c>
      <c r="K34" s="209">
        <v>0</v>
      </c>
      <c r="L34" s="209">
        <v>0</v>
      </c>
      <c r="M34" s="209">
        <v>0</v>
      </c>
      <c r="N34" s="209">
        <v>0</v>
      </c>
      <c r="O34" s="209">
        <v>0</v>
      </c>
      <c r="P34" s="245">
        <f>GradeSheet!E23+GradeSheet!I23</f>
        <v>16</v>
      </c>
      <c r="Q34" s="245">
        <v>0</v>
      </c>
      <c r="R34" s="245">
        <v>0</v>
      </c>
      <c r="S34" s="245">
        <v>0</v>
      </c>
      <c r="T34" s="245">
        <v>0</v>
      </c>
      <c r="U34" s="245">
        <v>0</v>
      </c>
      <c r="V34" s="245">
        <v>20</v>
      </c>
      <c r="W34" s="245">
        <v>0</v>
      </c>
      <c r="X34" s="245">
        <v>0</v>
      </c>
      <c r="Y34" s="245">
        <v>0</v>
      </c>
      <c r="Z34" s="245">
        <v>0</v>
      </c>
      <c r="AA34" s="245">
        <v>0</v>
      </c>
      <c r="AB34" s="211">
        <f t="shared" si="7"/>
        <v>71</v>
      </c>
      <c r="AC34" s="212">
        <f t="shared" si="8"/>
        <v>0</v>
      </c>
      <c r="AD34" s="212">
        <f t="shared" si="9"/>
        <v>0</v>
      </c>
      <c r="AE34" s="212">
        <f t="shared" si="10"/>
        <v>0</v>
      </c>
      <c r="AF34" s="212">
        <f t="shared" si="11"/>
        <v>0</v>
      </c>
      <c r="AG34" s="213">
        <f t="shared" si="12"/>
        <v>0</v>
      </c>
      <c r="AH34" s="215">
        <f t="shared" si="13"/>
        <v>0.78888888888888886</v>
      </c>
      <c r="AI34" s="216">
        <f t="shared" si="14"/>
        <v>0</v>
      </c>
      <c r="AJ34" s="216">
        <f t="shared" si="15"/>
        <v>0</v>
      </c>
      <c r="AK34" s="216">
        <f t="shared" si="16"/>
        <v>0</v>
      </c>
      <c r="AL34" s="216">
        <f t="shared" si="17"/>
        <v>0</v>
      </c>
      <c r="AM34" s="218">
        <f t="shared" si="18"/>
        <v>0</v>
      </c>
      <c r="AN34" s="223">
        <f>IF(OR(GradeSheet!$M23="W (Withdrawn)", GradeSheet!$M23="I (Incomplete)"), 0, IF(AH34&gt;=65%, 1, 0))</f>
        <v>1</v>
      </c>
      <c r="AO34" s="134">
        <f>IF(OR(GradeSheet!$M23="W (Withdrawn)", GradeSheet!$M23="I (Incomplete)"), 0, IF(AI34&gt;=65%, 1, 0))</f>
        <v>0</v>
      </c>
      <c r="AP34" s="134">
        <f>IF(OR(GradeSheet!$M23="W (Withdrawn)", GradeSheet!$M23="I (Incomplete)"), 0, IF(AJ34&gt;=65%, 1, 0))</f>
        <v>0</v>
      </c>
      <c r="AQ34" s="134">
        <f>IF(OR(GradeSheet!$M23="W (Withdrawn)", GradeSheet!$M23="I (Incomplete)"), 0, IF(AK34&gt;=65%, 1, 0))</f>
        <v>0</v>
      </c>
      <c r="AR34" s="134">
        <f>IF(OR(GradeSheet!$M23="W (Withdrawn)", GradeSheet!$M23="I (Incomplete)"), 0, IF(AL34&gt;=65%, 1, 0))</f>
        <v>0</v>
      </c>
      <c r="AS34" s="224">
        <f>IF(OR(GradeSheet!$M23="W (Withdrawn)", GradeSheet!$M23="I (Incomplete)"), 0, IF(AM34&gt;=65%, 1, 0))</f>
        <v>0</v>
      </c>
      <c r="AT34" s="131"/>
      <c r="AU34" s="217">
        <f t="array" ref="AU34">IF($AT$15=0,0,MMULT($AH34:$AM34, AT$9:AT$14)/$AT$15)</f>
        <v>0.78888888888888886</v>
      </c>
      <c r="AV34" s="133">
        <f t="array" ref="AV34">IF($AU$15=0,0,MMULT($AH34:$AM34, AU$9:AU$14)/$AU$15)</f>
        <v>0</v>
      </c>
      <c r="AW34" s="133">
        <f t="array" ref="AW34">IF($AV$15=0,0,MMULT($AH34:$AM34, AV$9:AV$14)/$AV$15)</f>
        <v>0</v>
      </c>
      <c r="AX34" s="133">
        <f t="array" ref="AX34">IF($AW$15=0,0,MMULT($AH34:$AM34, AW$9:AW$14)/$AW$15)</f>
        <v>0</v>
      </c>
      <c r="AY34" s="133">
        <f t="array" ref="AY34">IF($AX$15=0,0,MMULT($AH34:$AM34, AX$9:AX$14)/$AX$15)</f>
        <v>0.78888888888888886</v>
      </c>
      <c r="AZ34" s="133">
        <f t="array" ref="AZ34">IF($AY$15=0,0,MMULT($AH34:$AM34, AY$9:AY$14)/$AY$15)</f>
        <v>0</v>
      </c>
      <c r="BA34" s="133">
        <f t="array" ref="BA34">IF($AZ$15=0,0,MMULT($AH34:$AM34, AZ$9:AZ$14)/$AZ$15)</f>
        <v>0</v>
      </c>
      <c r="BB34" s="133">
        <f t="array" ref="BB34">IF($BA$15=0,0,MMULT($AH34:$AM34, BA$9:BA$14)/$BA$15)</f>
        <v>0</v>
      </c>
      <c r="BC34" s="133">
        <f t="array" ref="BC34">IF($BB$15=0,0,MMULT($AH34:$AM34, BB$9:BB$14)/$BB$15)</f>
        <v>0.78888888888888886</v>
      </c>
      <c r="BD34" s="133">
        <f t="array" ref="BD34">IF($BC$15=0,0,MMULT($AH34:$AM34, BC$9:BC$14)/$BC$15)</f>
        <v>0.78888888888888886</v>
      </c>
      <c r="BE34" s="133">
        <f t="array" ref="BE34">IF($BD$15=0,0,MMULT($AH34:$AM34, BD$9:BD$14)/$BD$15)</f>
        <v>0</v>
      </c>
      <c r="BF34" s="241">
        <f t="array" ref="BF34">IF($BE$15=0,0,MMULT($AH34:$AM34, BE$9:BE$14)/$BE$15)</f>
        <v>0</v>
      </c>
      <c r="BG34" s="219">
        <f>IF(OR(GradeSheet!$M23="W (Withdrawn)", GradeSheet!$M23="I (Incomplete)"), 0, IF(AU34&gt;=65%, 1, 0))</f>
        <v>1</v>
      </c>
      <c r="BH34" s="134">
        <f>IF(OR(GradeSheet!$M23="W (Withdrawn)", GradeSheet!$M23="I (Incomplete)"), 0, IF(AV34&gt;=65%, 1, 0))</f>
        <v>0</v>
      </c>
      <c r="BI34" s="134">
        <f>IF(OR(GradeSheet!$M23="W (Withdrawn)", GradeSheet!$M23="I (Incomplete)"), 0, IF(AW34&gt;=65%, 1, 0))</f>
        <v>0</v>
      </c>
      <c r="BJ34" s="134">
        <f>IF(OR(GradeSheet!$M23="W (Withdrawn)", GradeSheet!$M23="I (Incomplete)"), 0, IF(AX34&gt;=65%, 1, 0))</f>
        <v>0</v>
      </c>
      <c r="BK34" s="134">
        <f>IF(OR(GradeSheet!$M23="W (Withdrawn)", GradeSheet!$M23="I (Incomplete)"), 0, IF(AY34&gt;=65%, 1, 0))</f>
        <v>1</v>
      </c>
      <c r="BL34" s="134">
        <f>IF(OR(GradeSheet!$M23="W (Withdrawn)", GradeSheet!$M23="I (Incomplete)"), 0, IF(AZ34&gt;=65%, 1, 0))</f>
        <v>0</v>
      </c>
      <c r="BM34" s="134">
        <f>IF(OR(GradeSheet!$M23="W (Withdrawn)", GradeSheet!$M23="I (Incomplete)"), 0, IF(BA34&gt;=65%, 1, 0))</f>
        <v>0</v>
      </c>
      <c r="BN34" s="134">
        <f>IF(OR(GradeSheet!$M23="W (Withdrawn)", GradeSheet!$M23="I (Incomplete)"), 0, IF(BB34&gt;=65%, 1, 0))</f>
        <v>0</v>
      </c>
      <c r="BO34" s="134">
        <f>IF(OR(GradeSheet!$M23="W (Withdrawn)", GradeSheet!$M23="I (Incomplete)"), 0, IF(BC34&gt;=65%, 1, 0))</f>
        <v>1</v>
      </c>
      <c r="BP34" s="134">
        <f>IF(OR(GradeSheet!$M23="W (Withdrawn)", GradeSheet!$M23="I (Incomplete)"), 0, IF(BD34&gt;=65%, 1, 0))</f>
        <v>1</v>
      </c>
      <c r="BQ34" s="134">
        <f>IF(OR(GradeSheet!$M23="W (Withdrawn)", GradeSheet!$M23="I (Incomplete)"), 0, IF(BE34&gt;=65%, 1, 0))</f>
        <v>0</v>
      </c>
      <c r="BR34" s="224">
        <f>IF(OR(GradeSheet!$M23="W (Withdrawn)", GradeSheet!$M23="I (Incomplete)"), 0, IF(BF34&gt;=65%, 1, 0))</f>
        <v>0</v>
      </c>
    </row>
    <row r="35" spans="1:70" s="196" customFormat="1" ht="15.75" customHeight="1" thickBot="1">
      <c r="A35" s="159">
        <v>15</v>
      </c>
      <c r="B35" s="143">
        <f>GradeSheet!B24</f>
        <v>192014006</v>
      </c>
      <c r="C35" s="163" t="str">
        <f>GradeSheet!C24</f>
        <v>Afifa Islam Ananna</v>
      </c>
      <c r="D35" s="209">
        <v>7.5</v>
      </c>
      <c r="E35" s="209">
        <v>0</v>
      </c>
      <c r="F35" s="209">
        <v>0</v>
      </c>
      <c r="G35" s="209">
        <v>0</v>
      </c>
      <c r="H35" s="209">
        <v>0</v>
      </c>
      <c r="I35" s="209">
        <v>0</v>
      </c>
      <c r="J35" s="209">
        <v>16</v>
      </c>
      <c r="K35" s="209">
        <v>0</v>
      </c>
      <c r="L35" s="209">
        <v>0</v>
      </c>
      <c r="M35" s="209">
        <v>0</v>
      </c>
      <c r="N35" s="209">
        <v>0</v>
      </c>
      <c r="O35" s="209">
        <v>0</v>
      </c>
      <c r="P35" s="245">
        <f>GradeSheet!E24+GradeSheet!I24</f>
        <v>16</v>
      </c>
      <c r="Q35" s="245">
        <v>0</v>
      </c>
      <c r="R35" s="245">
        <v>0</v>
      </c>
      <c r="S35" s="245">
        <v>0</v>
      </c>
      <c r="T35" s="245">
        <v>0</v>
      </c>
      <c r="U35" s="245">
        <v>0</v>
      </c>
      <c r="V35" s="245">
        <v>11</v>
      </c>
      <c r="W35" s="245">
        <v>0</v>
      </c>
      <c r="X35" s="245">
        <v>0</v>
      </c>
      <c r="Y35" s="245">
        <v>0</v>
      </c>
      <c r="Z35" s="245">
        <v>0</v>
      </c>
      <c r="AA35" s="245">
        <v>0</v>
      </c>
      <c r="AB35" s="211">
        <f t="shared" si="7"/>
        <v>50.5</v>
      </c>
      <c r="AC35" s="212">
        <f t="shared" si="8"/>
        <v>0</v>
      </c>
      <c r="AD35" s="212">
        <f t="shared" si="9"/>
        <v>0</v>
      </c>
      <c r="AE35" s="212">
        <f t="shared" si="10"/>
        <v>0</v>
      </c>
      <c r="AF35" s="212">
        <f t="shared" si="11"/>
        <v>0</v>
      </c>
      <c r="AG35" s="213">
        <f t="shared" si="12"/>
        <v>0</v>
      </c>
      <c r="AH35" s="215">
        <f t="shared" si="13"/>
        <v>0.56111111111111112</v>
      </c>
      <c r="AI35" s="216">
        <f t="shared" si="14"/>
        <v>0</v>
      </c>
      <c r="AJ35" s="216">
        <f t="shared" si="15"/>
        <v>0</v>
      </c>
      <c r="AK35" s="216">
        <f t="shared" si="16"/>
        <v>0</v>
      </c>
      <c r="AL35" s="216">
        <f t="shared" si="17"/>
        <v>0</v>
      </c>
      <c r="AM35" s="218">
        <f t="shared" si="18"/>
        <v>0</v>
      </c>
      <c r="AN35" s="223">
        <f>IF(OR(GradeSheet!$M24="W (Withdrawn)", GradeSheet!$M24="I (Incomplete)"), 0, IF(AH35&gt;=65%, 1, 0))</f>
        <v>0</v>
      </c>
      <c r="AO35" s="134">
        <f>IF(OR(GradeSheet!$M24="W (Withdrawn)", GradeSheet!$M24="I (Incomplete)"), 0, IF(AI35&gt;=65%, 1, 0))</f>
        <v>0</v>
      </c>
      <c r="AP35" s="134">
        <f>IF(OR(GradeSheet!$M24="W (Withdrawn)", GradeSheet!$M24="I (Incomplete)"), 0, IF(AJ35&gt;=65%, 1, 0))</f>
        <v>0</v>
      </c>
      <c r="AQ35" s="134">
        <f>IF(OR(GradeSheet!$M24="W (Withdrawn)", GradeSheet!$M24="I (Incomplete)"), 0, IF(AK35&gt;=65%, 1, 0))</f>
        <v>0</v>
      </c>
      <c r="AR35" s="134">
        <f>IF(OR(GradeSheet!$M24="W (Withdrawn)", GradeSheet!$M24="I (Incomplete)"), 0, IF(AL35&gt;=65%, 1, 0))</f>
        <v>0</v>
      </c>
      <c r="AS35" s="224">
        <f>IF(OR(GradeSheet!$M24="W (Withdrawn)", GradeSheet!$M24="I (Incomplete)"), 0, IF(AM35&gt;=65%, 1, 0))</f>
        <v>0</v>
      </c>
      <c r="AT35" s="131"/>
      <c r="AU35" s="217">
        <f t="array" ref="AU35">IF($AT$15=0,0,MMULT($AH35:$AM35, AT$9:AT$14)/$AT$15)</f>
        <v>0.56111111111111112</v>
      </c>
      <c r="AV35" s="133">
        <f t="array" ref="AV35">IF($AU$15=0,0,MMULT($AH35:$AM35, AU$9:AU$14)/$AU$15)</f>
        <v>0</v>
      </c>
      <c r="AW35" s="133">
        <f t="array" ref="AW35">IF($AV$15=0,0,MMULT($AH35:$AM35, AV$9:AV$14)/$AV$15)</f>
        <v>0</v>
      </c>
      <c r="AX35" s="133">
        <f t="array" ref="AX35">IF($AW$15=0,0,MMULT($AH35:$AM35, AW$9:AW$14)/$AW$15)</f>
        <v>0</v>
      </c>
      <c r="AY35" s="133">
        <f t="array" ref="AY35">IF($AX$15=0,0,MMULT($AH35:$AM35, AX$9:AX$14)/$AX$15)</f>
        <v>0.56111111111111112</v>
      </c>
      <c r="AZ35" s="133">
        <f t="array" ref="AZ35">IF($AY$15=0,0,MMULT($AH35:$AM35, AY$9:AY$14)/$AY$15)</f>
        <v>0</v>
      </c>
      <c r="BA35" s="133">
        <f t="array" ref="BA35">IF($AZ$15=0,0,MMULT($AH35:$AM35, AZ$9:AZ$14)/$AZ$15)</f>
        <v>0</v>
      </c>
      <c r="BB35" s="133">
        <f t="array" ref="BB35">IF($BA$15=0,0,MMULT($AH35:$AM35, BA$9:BA$14)/$BA$15)</f>
        <v>0</v>
      </c>
      <c r="BC35" s="133">
        <f t="array" ref="BC35">IF($BB$15=0,0,MMULT($AH35:$AM35, BB$9:BB$14)/$BB$15)</f>
        <v>0.56111111111111112</v>
      </c>
      <c r="BD35" s="133">
        <f t="array" ref="BD35">IF($BC$15=0,0,MMULT($AH35:$AM35, BC$9:BC$14)/$BC$15)</f>
        <v>0.56111111111111112</v>
      </c>
      <c r="BE35" s="133">
        <f t="array" ref="BE35">IF($BD$15=0,0,MMULT($AH35:$AM35, BD$9:BD$14)/$BD$15)</f>
        <v>0</v>
      </c>
      <c r="BF35" s="241">
        <f t="array" ref="BF35">IF($BE$15=0,0,MMULT($AH35:$AM35, BE$9:BE$14)/$BE$15)</f>
        <v>0</v>
      </c>
      <c r="BG35" s="219">
        <f>IF(OR(GradeSheet!$M24="W (Withdrawn)", GradeSheet!$M24="I (Incomplete)"), 0, IF(AU35&gt;=65%, 1, 0))</f>
        <v>0</v>
      </c>
      <c r="BH35" s="134">
        <f>IF(OR(GradeSheet!$M24="W (Withdrawn)", GradeSheet!$M24="I (Incomplete)"), 0, IF(AV35&gt;=65%, 1, 0))</f>
        <v>0</v>
      </c>
      <c r="BI35" s="134">
        <f>IF(OR(GradeSheet!$M24="W (Withdrawn)", GradeSheet!$M24="I (Incomplete)"), 0, IF(AW35&gt;=65%, 1, 0))</f>
        <v>0</v>
      </c>
      <c r="BJ35" s="134">
        <f>IF(OR(GradeSheet!$M24="W (Withdrawn)", GradeSheet!$M24="I (Incomplete)"), 0, IF(AX35&gt;=65%, 1, 0))</f>
        <v>0</v>
      </c>
      <c r="BK35" s="134">
        <f>IF(OR(GradeSheet!$M24="W (Withdrawn)", GradeSheet!$M24="I (Incomplete)"), 0, IF(AY35&gt;=65%, 1, 0))</f>
        <v>0</v>
      </c>
      <c r="BL35" s="134">
        <f>IF(OR(GradeSheet!$M24="W (Withdrawn)", GradeSheet!$M24="I (Incomplete)"), 0, IF(AZ35&gt;=65%, 1, 0))</f>
        <v>0</v>
      </c>
      <c r="BM35" s="134">
        <f>IF(OR(GradeSheet!$M24="W (Withdrawn)", GradeSheet!$M24="I (Incomplete)"), 0, IF(BA35&gt;=65%, 1, 0))</f>
        <v>0</v>
      </c>
      <c r="BN35" s="134">
        <f>IF(OR(GradeSheet!$M24="W (Withdrawn)", GradeSheet!$M24="I (Incomplete)"), 0, IF(BB35&gt;=65%, 1, 0))</f>
        <v>0</v>
      </c>
      <c r="BO35" s="134">
        <f>IF(OR(GradeSheet!$M24="W (Withdrawn)", GradeSheet!$M24="I (Incomplete)"), 0, IF(BC35&gt;=65%, 1, 0))</f>
        <v>0</v>
      </c>
      <c r="BP35" s="134">
        <f>IF(OR(GradeSheet!$M24="W (Withdrawn)", GradeSheet!$M24="I (Incomplete)"), 0, IF(BD35&gt;=65%, 1, 0))</f>
        <v>0</v>
      </c>
      <c r="BQ35" s="134">
        <f>IF(OR(GradeSheet!$M24="W (Withdrawn)", GradeSheet!$M24="I (Incomplete)"), 0, IF(BE35&gt;=65%, 1, 0))</f>
        <v>0</v>
      </c>
      <c r="BR35" s="224">
        <f>IF(OR(GradeSheet!$M24="W (Withdrawn)", GradeSheet!$M24="I (Incomplete)"), 0, IF(BF35&gt;=65%, 1, 0))</f>
        <v>0</v>
      </c>
    </row>
    <row r="36" spans="1:70" s="196" customFormat="1" ht="15.75" customHeight="1" thickBot="1">
      <c r="A36" s="158">
        <v>16</v>
      </c>
      <c r="B36" s="143">
        <f>GradeSheet!B25</f>
        <v>192014007</v>
      </c>
      <c r="C36" s="163" t="str">
        <f>GradeSheet!C25</f>
        <v>*Elma Eftesham</v>
      </c>
      <c r="D36" s="209">
        <v>0</v>
      </c>
      <c r="E36" s="209">
        <v>0</v>
      </c>
      <c r="F36" s="209">
        <v>0</v>
      </c>
      <c r="G36" s="209">
        <v>0</v>
      </c>
      <c r="H36" s="209">
        <v>0</v>
      </c>
      <c r="I36" s="209">
        <v>0</v>
      </c>
      <c r="J36" s="209">
        <v>0</v>
      </c>
      <c r="K36" s="209">
        <v>0</v>
      </c>
      <c r="L36" s="209">
        <v>0</v>
      </c>
      <c r="M36" s="209">
        <v>0</v>
      </c>
      <c r="N36" s="209">
        <v>0</v>
      </c>
      <c r="O36" s="209">
        <v>0</v>
      </c>
      <c r="P36" s="245">
        <f>GradeSheet!E25+GradeSheet!I25</f>
        <v>17</v>
      </c>
      <c r="Q36" s="245">
        <v>0</v>
      </c>
      <c r="R36" s="245">
        <v>0</v>
      </c>
      <c r="S36" s="245">
        <v>0</v>
      </c>
      <c r="T36" s="245">
        <v>0</v>
      </c>
      <c r="U36" s="245">
        <v>0</v>
      </c>
      <c r="V36" s="245">
        <v>0</v>
      </c>
      <c r="W36" s="245">
        <v>0</v>
      </c>
      <c r="X36" s="245">
        <v>0</v>
      </c>
      <c r="Y36" s="245">
        <v>0</v>
      </c>
      <c r="Z36" s="245">
        <v>0</v>
      </c>
      <c r="AA36" s="245">
        <v>0</v>
      </c>
      <c r="AB36" s="211">
        <f t="shared" si="7"/>
        <v>17</v>
      </c>
      <c r="AC36" s="212">
        <f t="shared" si="8"/>
        <v>0</v>
      </c>
      <c r="AD36" s="212">
        <f t="shared" si="9"/>
        <v>0</v>
      </c>
      <c r="AE36" s="212">
        <f t="shared" si="10"/>
        <v>0</v>
      </c>
      <c r="AF36" s="212">
        <f t="shared" si="11"/>
        <v>0</v>
      </c>
      <c r="AG36" s="213">
        <f t="shared" si="12"/>
        <v>0</v>
      </c>
      <c r="AH36" s="215">
        <f t="shared" si="13"/>
        <v>0.18888888888888888</v>
      </c>
      <c r="AI36" s="216">
        <f t="shared" si="14"/>
        <v>0</v>
      </c>
      <c r="AJ36" s="216">
        <f t="shared" si="15"/>
        <v>0</v>
      </c>
      <c r="AK36" s="216">
        <f t="shared" si="16"/>
        <v>0</v>
      </c>
      <c r="AL36" s="216">
        <f t="shared" si="17"/>
        <v>0</v>
      </c>
      <c r="AM36" s="218">
        <f t="shared" si="18"/>
        <v>0</v>
      </c>
      <c r="AN36" s="223">
        <f>IF(OR(GradeSheet!$M25="W (Withdrawn)", GradeSheet!$M25="I (Incomplete)"), 0, IF(AH36&gt;=65%, 1, 0))</f>
        <v>0</v>
      </c>
      <c r="AO36" s="134">
        <f>IF(OR(GradeSheet!$M25="W (Withdrawn)", GradeSheet!$M25="I (Incomplete)"), 0, IF(AI36&gt;=65%, 1, 0))</f>
        <v>0</v>
      </c>
      <c r="AP36" s="134">
        <f>IF(OR(GradeSheet!$M25="W (Withdrawn)", GradeSheet!$M25="I (Incomplete)"), 0, IF(AJ36&gt;=65%, 1, 0))</f>
        <v>0</v>
      </c>
      <c r="AQ36" s="134">
        <f>IF(OR(GradeSheet!$M25="W (Withdrawn)", GradeSheet!$M25="I (Incomplete)"), 0, IF(AK36&gt;=65%, 1, 0))</f>
        <v>0</v>
      </c>
      <c r="AR36" s="134">
        <f>IF(OR(GradeSheet!$M25="W (Withdrawn)", GradeSheet!$M25="I (Incomplete)"), 0, IF(AL36&gt;=65%, 1, 0))</f>
        <v>0</v>
      </c>
      <c r="AS36" s="224">
        <f>IF(OR(GradeSheet!$M25="W (Withdrawn)", GradeSheet!$M25="I (Incomplete)"), 0, IF(AM36&gt;=65%, 1, 0))</f>
        <v>0</v>
      </c>
      <c r="AT36" s="131"/>
      <c r="AU36" s="217">
        <f t="array" ref="AU36">IF($AT$15=0,0,MMULT($AH36:$AM36, AT$9:AT$14)/$AT$15)</f>
        <v>0.18888888888888888</v>
      </c>
      <c r="AV36" s="133">
        <f t="array" ref="AV36">IF($AU$15=0,0,MMULT($AH36:$AM36, AU$9:AU$14)/$AU$15)</f>
        <v>0</v>
      </c>
      <c r="AW36" s="133">
        <f t="array" ref="AW36">IF($AV$15=0,0,MMULT($AH36:$AM36, AV$9:AV$14)/$AV$15)</f>
        <v>0</v>
      </c>
      <c r="AX36" s="133">
        <f t="array" ref="AX36">IF($AW$15=0,0,MMULT($AH36:$AM36, AW$9:AW$14)/$AW$15)</f>
        <v>0</v>
      </c>
      <c r="AY36" s="133">
        <f t="array" ref="AY36">IF($AX$15=0,0,MMULT($AH36:$AM36, AX$9:AX$14)/$AX$15)</f>
        <v>0.18888888888888888</v>
      </c>
      <c r="AZ36" s="133">
        <f t="array" ref="AZ36">IF($AY$15=0,0,MMULT($AH36:$AM36, AY$9:AY$14)/$AY$15)</f>
        <v>0</v>
      </c>
      <c r="BA36" s="133">
        <f t="array" ref="BA36">IF($AZ$15=0,0,MMULT($AH36:$AM36, AZ$9:AZ$14)/$AZ$15)</f>
        <v>0</v>
      </c>
      <c r="BB36" s="133">
        <f t="array" ref="BB36">IF($BA$15=0,0,MMULT($AH36:$AM36, BA$9:BA$14)/$BA$15)</f>
        <v>0</v>
      </c>
      <c r="BC36" s="133">
        <f t="array" ref="BC36">IF($BB$15=0,0,MMULT($AH36:$AM36, BB$9:BB$14)/$BB$15)</f>
        <v>0.18888888888888888</v>
      </c>
      <c r="BD36" s="133">
        <f t="array" ref="BD36">IF($BC$15=0,0,MMULT($AH36:$AM36, BC$9:BC$14)/$BC$15)</f>
        <v>0.18888888888888888</v>
      </c>
      <c r="BE36" s="133">
        <f t="array" ref="BE36">IF($BD$15=0,0,MMULT($AH36:$AM36, BD$9:BD$14)/$BD$15)</f>
        <v>0</v>
      </c>
      <c r="BF36" s="241">
        <f t="array" ref="BF36">IF($BE$15=0,0,MMULT($AH36:$AM36, BE$9:BE$14)/$BE$15)</f>
        <v>0</v>
      </c>
      <c r="BG36" s="219">
        <f>IF(OR(GradeSheet!$M25="W (Withdrawn)", GradeSheet!$M25="I (Incomplete)"), 0, IF(AU36&gt;=65%, 1, 0))</f>
        <v>0</v>
      </c>
      <c r="BH36" s="134">
        <f>IF(OR(GradeSheet!$M25="W (Withdrawn)", GradeSheet!$M25="I (Incomplete)"), 0, IF(AV36&gt;=65%, 1, 0))</f>
        <v>0</v>
      </c>
      <c r="BI36" s="134">
        <f>IF(OR(GradeSheet!$M25="W (Withdrawn)", GradeSheet!$M25="I (Incomplete)"), 0, IF(AW36&gt;=65%, 1, 0))</f>
        <v>0</v>
      </c>
      <c r="BJ36" s="134">
        <f>IF(OR(GradeSheet!$M25="W (Withdrawn)", GradeSheet!$M25="I (Incomplete)"), 0, IF(AX36&gt;=65%, 1, 0))</f>
        <v>0</v>
      </c>
      <c r="BK36" s="134">
        <f>IF(OR(GradeSheet!$M25="W (Withdrawn)", GradeSheet!$M25="I (Incomplete)"), 0, IF(AY36&gt;=65%, 1, 0))</f>
        <v>0</v>
      </c>
      <c r="BL36" s="134">
        <f>IF(OR(GradeSheet!$M25="W (Withdrawn)", GradeSheet!$M25="I (Incomplete)"), 0, IF(AZ36&gt;=65%, 1, 0))</f>
        <v>0</v>
      </c>
      <c r="BM36" s="134">
        <f>IF(OR(GradeSheet!$M25="W (Withdrawn)", GradeSheet!$M25="I (Incomplete)"), 0, IF(BA36&gt;=65%, 1, 0))</f>
        <v>0</v>
      </c>
      <c r="BN36" s="134">
        <f>IF(OR(GradeSheet!$M25="W (Withdrawn)", GradeSheet!$M25="I (Incomplete)"), 0, IF(BB36&gt;=65%, 1, 0))</f>
        <v>0</v>
      </c>
      <c r="BO36" s="134">
        <f>IF(OR(GradeSheet!$M25="W (Withdrawn)", GradeSheet!$M25="I (Incomplete)"), 0, IF(BC36&gt;=65%, 1, 0))</f>
        <v>0</v>
      </c>
      <c r="BP36" s="134">
        <f>IF(OR(GradeSheet!$M25="W (Withdrawn)", GradeSheet!$M25="I (Incomplete)"), 0, IF(BD36&gt;=65%, 1, 0))</f>
        <v>0</v>
      </c>
      <c r="BQ36" s="134">
        <f>IF(OR(GradeSheet!$M25="W (Withdrawn)", GradeSheet!$M25="I (Incomplete)"), 0, IF(BE36&gt;=65%, 1, 0))</f>
        <v>0</v>
      </c>
      <c r="BR36" s="224">
        <f>IF(OR(GradeSheet!$M25="W (Withdrawn)", GradeSheet!$M25="I (Incomplete)"), 0, IF(BF36&gt;=65%, 1, 0))</f>
        <v>0</v>
      </c>
    </row>
    <row r="37" spans="1:70" s="196" customFormat="1" ht="15.75" customHeight="1" thickBot="1">
      <c r="A37" s="159">
        <v>17</v>
      </c>
      <c r="B37" s="143">
        <f>GradeSheet!B26</f>
        <v>192014008</v>
      </c>
      <c r="C37" s="163" t="str">
        <f>GradeSheet!C26</f>
        <v>Umme Salma</v>
      </c>
      <c r="D37" s="209">
        <v>9</v>
      </c>
      <c r="E37" s="209">
        <v>0</v>
      </c>
      <c r="F37" s="209">
        <v>0</v>
      </c>
      <c r="G37" s="209">
        <v>0</v>
      </c>
      <c r="H37" s="209">
        <v>0</v>
      </c>
      <c r="I37" s="209">
        <v>0</v>
      </c>
      <c r="J37" s="209">
        <v>21</v>
      </c>
      <c r="K37" s="209">
        <v>0</v>
      </c>
      <c r="L37" s="209">
        <v>0</v>
      </c>
      <c r="M37" s="209">
        <v>0</v>
      </c>
      <c r="N37" s="209">
        <v>0</v>
      </c>
      <c r="O37" s="209">
        <v>0</v>
      </c>
      <c r="P37" s="245">
        <f>GradeSheet!E26+GradeSheet!I26</f>
        <v>18</v>
      </c>
      <c r="Q37" s="245">
        <v>0</v>
      </c>
      <c r="R37" s="245">
        <v>0</v>
      </c>
      <c r="S37" s="245">
        <v>0</v>
      </c>
      <c r="T37" s="245">
        <v>0</v>
      </c>
      <c r="U37" s="245">
        <v>0</v>
      </c>
      <c r="V37" s="245">
        <v>17</v>
      </c>
      <c r="W37" s="245">
        <v>0</v>
      </c>
      <c r="X37" s="245">
        <v>0</v>
      </c>
      <c r="Y37" s="245">
        <v>0</v>
      </c>
      <c r="Z37" s="245">
        <v>0</v>
      </c>
      <c r="AA37" s="245">
        <v>0</v>
      </c>
      <c r="AB37" s="211">
        <f t="shared" si="7"/>
        <v>65</v>
      </c>
      <c r="AC37" s="212">
        <f t="shared" si="8"/>
        <v>0</v>
      </c>
      <c r="AD37" s="212">
        <f t="shared" si="9"/>
        <v>0</v>
      </c>
      <c r="AE37" s="212">
        <f t="shared" si="10"/>
        <v>0</v>
      </c>
      <c r="AF37" s="212">
        <f t="shared" si="11"/>
        <v>0</v>
      </c>
      <c r="AG37" s="213">
        <f t="shared" si="12"/>
        <v>0</v>
      </c>
      <c r="AH37" s="215">
        <f t="shared" si="13"/>
        <v>0.72222222222222221</v>
      </c>
      <c r="AI37" s="216">
        <f t="shared" si="14"/>
        <v>0</v>
      </c>
      <c r="AJ37" s="216">
        <f t="shared" si="15"/>
        <v>0</v>
      </c>
      <c r="AK37" s="216">
        <f t="shared" si="16"/>
        <v>0</v>
      </c>
      <c r="AL37" s="216">
        <f t="shared" si="17"/>
        <v>0</v>
      </c>
      <c r="AM37" s="218">
        <f t="shared" si="18"/>
        <v>0</v>
      </c>
      <c r="AN37" s="223">
        <f>IF(OR(GradeSheet!$M26="W (Withdrawn)", GradeSheet!$M26="I (Incomplete)"), 0, IF(AH37&gt;=65%, 1, 0))</f>
        <v>1</v>
      </c>
      <c r="AO37" s="134">
        <f>IF(OR(GradeSheet!$M26="W (Withdrawn)", GradeSheet!$M26="I (Incomplete)"), 0, IF(AI37&gt;=65%, 1, 0))</f>
        <v>0</v>
      </c>
      <c r="AP37" s="134">
        <f>IF(OR(GradeSheet!$M26="W (Withdrawn)", GradeSheet!$M26="I (Incomplete)"), 0, IF(AJ37&gt;=65%, 1, 0))</f>
        <v>0</v>
      </c>
      <c r="AQ37" s="134">
        <f>IF(OR(GradeSheet!$M26="W (Withdrawn)", GradeSheet!$M26="I (Incomplete)"), 0, IF(AK37&gt;=65%, 1, 0))</f>
        <v>0</v>
      </c>
      <c r="AR37" s="134">
        <f>IF(OR(GradeSheet!$M26="W (Withdrawn)", GradeSheet!$M26="I (Incomplete)"), 0, IF(AL37&gt;=65%, 1, 0))</f>
        <v>0</v>
      </c>
      <c r="AS37" s="224">
        <f>IF(OR(GradeSheet!$M26="W (Withdrawn)", GradeSheet!$M26="I (Incomplete)"), 0, IF(AM37&gt;=65%, 1, 0))</f>
        <v>0</v>
      </c>
      <c r="AT37" s="131"/>
      <c r="AU37" s="217">
        <f t="array" ref="AU37">IF($AT$15=0,0,MMULT($AH37:$AM37, AT$9:AT$14)/$AT$15)</f>
        <v>0.72222222222222221</v>
      </c>
      <c r="AV37" s="133">
        <f t="array" ref="AV37">IF($AU$15=0,0,MMULT($AH37:$AM37, AU$9:AU$14)/$AU$15)</f>
        <v>0</v>
      </c>
      <c r="AW37" s="133">
        <f t="array" ref="AW37">IF($AV$15=0,0,MMULT($AH37:$AM37, AV$9:AV$14)/$AV$15)</f>
        <v>0</v>
      </c>
      <c r="AX37" s="133">
        <f t="array" ref="AX37">IF($AW$15=0,0,MMULT($AH37:$AM37, AW$9:AW$14)/$AW$15)</f>
        <v>0</v>
      </c>
      <c r="AY37" s="133">
        <f t="array" ref="AY37">IF($AX$15=0,0,MMULT($AH37:$AM37, AX$9:AX$14)/$AX$15)</f>
        <v>0.72222222222222221</v>
      </c>
      <c r="AZ37" s="133">
        <f t="array" ref="AZ37">IF($AY$15=0,0,MMULT($AH37:$AM37, AY$9:AY$14)/$AY$15)</f>
        <v>0</v>
      </c>
      <c r="BA37" s="133">
        <f t="array" ref="BA37">IF($AZ$15=0,0,MMULT($AH37:$AM37, AZ$9:AZ$14)/$AZ$15)</f>
        <v>0</v>
      </c>
      <c r="BB37" s="133">
        <f t="array" ref="BB37">IF($BA$15=0,0,MMULT($AH37:$AM37, BA$9:BA$14)/$BA$15)</f>
        <v>0</v>
      </c>
      <c r="BC37" s="133">
        <f t="array" ref="BC37">IF($BB$15=0,0,MMULT($AH37:$AM37, BB$9:BB$14)/$BB$15)</f>
        <v>0.72222222222222221</v>
      </c>
      <c r="BD37" s="133">
        <f t="array" ref="BD37">IF($BC$15=0,0,MMULT($AH37:$AM37, BC$9:BC$14)/$BC$15)</f>
        <v>0.72222222222222221</v>
      </c>
      <c r="BE37" s="133">
        <f t="array" ref="BE37">IF($BD$15=0,0,MMULT($AH37:$AM37, BD$9:BD$14)/$BD$15)</f>
        <v>0</v>
      </c>
      <c r="BF37" s="241">
        <f t="array" ref="BF37">IF($BE$15=0,0,MMULT($AH37:$AM37, BE$9:BE$14)/$BE$15)</f>
        <v>0</v>
      </c>
      <c r="BG37" s="219">
        <f>IF(OR(GradeSheet!$M26="W (Withdrawn)", GradeSheet!$M26="I (Incomplete)"), 0, IF(AU37&gt;=65%, 1, 0))</f>
        <v>1</v>
      </c>
      <c r="BH37" s="134">
        <f>IF(OR(GradeSheet!$M26="W (Withdrawn)", GradeSheet!$M26="I (Incomplete)"), 0, IF(AV37&gt;=65%, 1, 0))</f>
        <v>0</v>
      </c>
      <c r="BI37" s="134">
        <f>IF(OR(GradeSheet!$M26="W (Withdrawn)", GradeSheet!$M26="I (Incomplete)"), 0, IF(AW37&gt;=65%, 1, 0))</f>
        <v>0</v>
      </c>
      <c r="BJ37" s="134">
        <f>IF(OR(GradeSheet!$M26="W (Withdrawn)", GradeSheet!$M26="I (Incomplete)"), 0, IF(AX37&gt;=65%, 1, 0))</f>
        <v>0</v>
      </c>
      <c r="BK37" s="134">
        <f>IF(OR(GradeSheet!$M26="W (Withdrawn)", GradeSheet!$M26="I (Incomplete)"), 0, IF(AY37&gt;=65%, 1, 0))</f>
        <v>1</v>
      </c>
      <c r="BL37" s="134">
        <f>IF(OR(GradeSheet!$M26="W (Withdrawn)", GradeSheet!$M26="I (Incomplete)"), 0, IF(AZ37&gt;=65%, 1, 0))</f>
        <v>0</v>
      </c>
      <c r="BM37" s="134">
        <f>IF(OR(GradeSheet!$M26="W (Withdrawn)", GradeSheet!$M26="I (Incomplete)"), 0, IF(BA37&gt;=65%, 1, 0))</f>
        <v>0</v>
      </c>
      <c r="BN37" s="134">
        <f>IF(OR(GradeSheet!$M26="W (Withdrawn)", GradeSheet!$M26="I (Incomplete)"), 0, IF(BB37&gt;=65%, 1, 0))</f>
        <v>0</v>
      </c>
      <c r="BO37" s="134">
        <f>IF(OR(GradeSheet!$M26="W (Withdrawn)", GradeSheet!$M26="I (Incomplete)"), 0, IF(BC37&gt;=65%, 1, 0))</f>
        <v>1</v>
      </c>
      <c r="BP37" s="134">
        <f>IF(OR(GradeSheet!$M26="W (Withdrawn)", GradeSheet!$M26="I (Incomplete)"), 0, IF(BD37&gt;=65%, 1, 0))</f>
        <v>1</v>
      </c>
      <c r="BQ37" s="134">
        <f>IF(OR(GradeSheet!$M26="W (Withdrawn)", GradeSheet!$M26="I (Incomplete)"), 0, IF(BE37&gt;=65%, 1, 0))</f>
        <v>0</v>
      </c>
      <c r="BR37" s="224">
        <f>IF(OR(GradeSheet!$M26="W (Withdrawn)", GradeSheet!$M26="I (Incomplete)"), 0, IF(BF37&gt;=65%, 1, 0))</f>
        <v>0</v>
      </c>
    </row>
    <row r="38" spans="1:70" s="196" customFormat="1" ht="15.75" customHeight="1" thickBot="1">
      <c r="A38" s="158">
        <v>18</v>
      </c>
      <c r="B38" s="143">
        <f>GradeSheet!B27</f>
        <v>192014009</v>
      </c>
      <c r="C38" s="163" t="str">
        <f>GradeSheet!C27</f>
        <v>Md. Abu Nayeb Towki</v>
      </c>
      <c r="D38" s="209">
        <v>10</v>
      </c>
      <c r="E38" s="209">
        <v>0</v>
      </c>
      <c r="F38" s="209">
        <v>0</v>
      </c>
      <c r="G38" s="209">
        <v>0</v>
      </c>
      <c r="H38" s="209">
        <v>0</v>
      </c>
      <c r="I38" s="209">
        <v>0</v>
      </c>
      <c r="J38" s="209">
        <v>0</v>
      </c>
      <c r="K38" s="209">
        <v>0</v>
      </c>
      <c r="L38" s="209">
        <v>0</v>
      </c>
      <c r="M38" s="209">
        <v>0</v>
      </c>
      <c r="N38" s="209">
        <v>0</v>
      </c>
      <c r="O38" s="209">
        <v>0</v>
      </c>
      <c r="P38" s="245">
        <f>GradeSheet!E27+GradeSheet!I27</f>
        <v>16</v>
      </c>
      <c r="Q38" s="245">
        <v>0</v>
      </c>
      <c r="R38" s="245">
        <v>0</v>
      </c>
      <c r="S38" s="245">
        <v>0</v>
      </c>
      <c r="T38" s="245">
        <v>0</v>
      </c>
      <c r="U38" s="245">
        <v>0</v>
      </c>
      <c r="V38" s="245">
        <v>7</v>
      </c>
      <c r="W38" s="245">
        <v>0</v>
      </c>
      <c r="X38" s="245">
        <v>0</v>
      </c>
      <c r="Y38" s="245">
        <v>0</v>
      </c>
      <c r="Z38" s="245">
        <v>0</v>
      </c>
      <c r="AA38" s="245">
        <v>0</v>
      </c>
      <c r="AB38" s="211">
        <f t="shared" si="7"/>
        <v>33</v>
      </c>
      <c r="AC38" s="212">
        <f t="shared" si="8"/>
        <v>0</v>
      </c>
      <c r="AD38" s="212">
        <f t="shared" si="9"/>
        <v>0</v>
      </c>
      <c r="AE38" s="212">
        <f t="shared" si="10"/>
        <v>0</v>
      </c>
      <c r="AF38" s="212">
        <f t="shared" si="11"/>
        <v>0</v>
      </c>
      <c r="AG38" s="213">
        <f t="shared" si="12"/>
        <v>0</v>
      </c>
      <c r="AH38" s="215">
        <f t="shared" si="13"/>
        <v>0.36666666666666664</v>
      </c>
      <c r="AI38" s="216">
        <f t="shared" si="14"/>
        <v>0</v>
      </c>
      <c r="AJ38" s="216">
        <f t="shared" si="15"/>
        <v>0</v>
      </c>
      <c r="AK38" s="216">
        <f t="shared" si="16"/>
        <v>0</v>
      </c>
      <c r="AL38" s="216">
        <f t="shared" si="17"/>
        <v>0</v>
      </c>
      <c r="AM38" s="218">
        <f t="shared" si="18"/>
        <v>0</v>
      </c>
      <c r="AN38" s="223">
        <f>IF(OR(GradeSheet!$M27="W (Withdrawn)", GradeSheet!$M27="I (Incomplete)"), 0, IF(AH38&gt;=65%, 1, 0))</f>
        <v>0</v>
      </c>
      <c r="AO38" s="134">
        <f>IF(OR(GradeSheet!$M27="W (Withdrawn)", GradeSheet!$M27="I (Incomplete)"), 0, IF(AI38&gt;=65%, 1, 0))</f>
        <v>0</v>
      </c>
      <c r="AP38" s="134">
        <f>IF(OR(GradeSheet!$M27="W (Withdrawn)", GradeSheet!$M27="I (Incomplete)"), 0, IF(AJ38&gt;=65%, 1, 0))</f>
        <v>0</v>
      </c>
      <c r="AQ38" s="134">
        <f>IF(OR(GradeSheet!$M27="W (Withdrawn)", GradeSheet!$M27="I (Incomplete)"), 0, IF(AK38&gt;=65%, 1, 0))</f>
        <v>0</v>
      </c>
      <c r="AR38" s="134">
        <f>IF(OR(GradeSheet!$M27="W (Withdrawn)", GradeSheet!$M27="I (Incomplete)"), 0, IF(AL38&gt;=65%, 1, 0))</f>
        <v>0</v>
      </c>
      <c r="AS38" s="224">
        <f>IF(OR(GradeSheet!$M27="W (Withdrawn)", GradeSheet!$M27="I (Incomplete)"), 0, IF(AM38&gt;=65%, 1, 0))</f>
        <v>0</v>
      </c>
      <c r="AT38" s="131"/>
      <c r="AU38" s="217">
        <f t="array" ref="AU38">IF($AT$15=0,0,MMULT($AH38:$AM38, AT$9:AT$14)/$AT$15)</f>
        <v>0.36666666666666664</v>
      </c>
      <c r="AV38" s="133">
        <f t="array" ref="AV38">IF($AU$15=0,0,MMULT($AH38:$AM38, AU$9:AU$14)/$AU$15)</f>
        <v>0</v>
      </c>
      <c r="AW38" s="133">
        <f t="array" ref="AW38">IF($AV$15=0,0,MMULT($AH38:$AM38, AV$9:AV$14)/$AV$15)</f>
        <v>0</v>
      </c>
      <c r="AX38" s="133">
        <f t="array" ref="AX38">IF($AW$15=0,0,MMULT($AH38:$AM38, AW$9:AW$14)/$AW$15)</f>
        <v>0</v>
      </c>
      <c r="AY38" s="133">
        <f t="array" ref="AY38">IF($AX$15=0,0,MMULT($AH38:$AM38, AX$9:AX$14)/$AX$15)</f>
        <v>0.36666666666666664</v>
      </c>
      <c r="AZ38" s="133">
        <f t="array" ref="AZ38">IF($AY$15=0,0,MMULT($AH38:$AM38, AY$9:AY$14)/$AY$15)</f>
        <v>0</v>
      </c>
      <c r="BA38" s="133">
        <f t="array" ref="BA38">IF($AZ$15=0,0,MMULT($AH38:$AM38, AZ$9:AZ$14)/$AZ$15)</f>
        <v>0</v>
      </c>
      <c r="BB38" s="133">
        <f t="array" ref="BB38">IF($BA$15=0,0,MMULT($AH38:$AM38, BA$9:BA$14)/$BA$15)</f>
        <v>0</v>
      </c>
      <c r="BC38" s="133">
        <f t="array" ref="BC38">IF($BB$15=0,0,MMULT($AH38:$AM38, BB$9:BB$14)/$BB$15)</f>
        <v>0.36666666666666664</v>
      </c>
      <c r="BD38" s="133">
        <f t="array" ref="BD38">IF($BC$15=0,0,MMULT($AH38:$AM38, BC$9:BC$14)/$BC$15)</f>
        <v>0.36666666666666664</v>
      </c>
      <c r="BE38" s="133">
        <f t="array" ref="BE38">IF($BD$15=0,0,MMULT($AH38:$AM38, BD$9:BD$14)/$BD$15)</f>
        <v>0</v>
      </c>
      <c r="BF38" s="241">
        <f t="array" ref="BF38">IF($BE$15=0,0,MMULT($AH38:$AM38, BE$9:BE$14)/$BE$15)</f>
        <v>0</v>
      </c>
      <c r="BG38" s="219">
        <f>IF(OR(GradeSheet!$M27="W (Withdrawn)", GradeSheet!$M27="I (Incomplete)"), 0, IF(AU38&gt;=65%, 1, 0))</f>
        <v>0</v>
      </c>
      <c r="BH38" s="134">
        <f>IF(OR(GradeSheet!$M27="W (Withdrawn)", GradeSheet!$M27="I (Incomplete)"), 0, IF(AV38&gt;=65%, 1, 0))</f>
        <v>0</v>
      </c>
      <c r="BI38" s="134">
        <f>IF(OR(GradeSheet!$M27="W (Withdrawn)", GradeSheet!$M27="I (Incomplete)"), 0, IF(AW38&gt;=65%, 1, 0))</f>
        <v>0</v>
      </c>
      <c r="BJ38" s="134">
        <f>IF(OR(GradeSheet!$M27="W (Withdrawn)", GradeSheet!$M27="I (Incomplete)"), 0, IF(AX38&gt;=65%, 1, 0))</f>
        <v>0</v>
      </c>
      <c r="BK38" s="134">
        <f>IF(OR(GradeSheet!$M27="W (Withdrawn)", GradeSheet!$M27="I (Incomplete)"), 0, IF(AY38&gt;=65%, 1, 0))</f>
        <v>0</v>
      </c>
      <c r="BL38" s="134">
        <f>IF(OR(GradeSheet!$M27="W (Withdrawn)", GradeSheet!$M27="I (Incomplete)"), 0, IF(AZ38&gt;=65%, 1, 0))</f>
        <v>0</v>
      </c>
      <c r="BM38" s="134">
        <f>IF(OR(GradeSheet!$M27="W (Withdrawn)", GradeSheet!$M27="I (Incomplete)"), 0, IF(BA38&gt;=65%, 1, 0))</f>
        <v>0</v>
      </c>
      <c r="BN38" s="134">
        <f>IF(OR(GradeSheet!$M27="W (Withdrawn)", GradeSheet!$M27="I (Incomplete)"), 0, IF(BB38&gt;=65%, 1, 0))</f>
        <v>0</v>
      </c>
      <c r="BO38" s="134">
        <f>IF(OR(GradeSheet!$M27="W (Withdrawn)", GradeSheet!$M27="I (Incomplete)"), 0, IF(BC38&gt;=65%, 1, 0))</f>
        <v>0</v>
      </c>
      <c r="BP38" s="134">
        <f>IF(OR(GradeSheet!$M27="W (Withdrawn)", GradeSheet!$M27="I (Incomplete)"), 0, IF(BD38&gt;=65%, 1, 0))</f>
        <v>0</v>
      </c>
      <c r="BQ38" s="134">
        <f>IF(OR(GradeSheet!$M27="W (Withdrawn)", GradeSheet!$M27="I (Incomplete)"), 0, IF(BE38&gt;=65%, 1, 0))</f>
        <v>0</v>
      </c>
      <c r="BR38" s="224">
        <f>IF(OR(GradeSheet!$M27="W (Withdrawn)", GradeSheet!$M27="I (Incomplete)"), 0, IF(BF38&gt;=65%, 1, 0))</f>
        <v>0</v>
      </c>
    </row>
    <row r="39" spans="1:70" s="196" customFormat="1" ht="15.75" customHeight="1" thickBot="1">
      <c r="A39" s="159">
        <v>19</v>
      </c>
      <c r="B39" s="143">
        <f>GradeSheet!B28</f>
        <v>192014010</v>
      </c>
      <c r="C39" s="163" t="str">
        <f>GradeSheet!C28</f>
        <v>Mafruha</v>
      </c>
      <c r="D39" s="209">
        <v>7</v>
      </c>
      <c r="E39" s="209">
        <v>0</v>
      </c>
      <c r="F39" s="209">
        <v>0</v>
      </c>
      <c r="G39" s="209">
        <v>0</v>
      </c>
      <c r="H39" s="209">
        <v>0</v>
      </c>
      <c r="I39" s="209">
        <v>0</v>
      </c>
      <c r="J39" s="209">
        <v>22</v>
      </c>
      <c r="K39" s="209">
        <v>0</v>
      </c>
      <c r="L39" s="209">
        <v>0</v>
      </c>
      <c r="M39" s="209">
        <v>0</v>
      </c>
      <c r="N39" s="209">
        <v>0</v>
      </c>
      <c r="O39" s="209">
        <v>0</v>
      </c>
      <c r="P39" s="245">
        <f>GradeSheet!E28+GradeSheet!I28</f>
        <v>18</v>
      </c>
      <c r="Q39" s="245">
        <v>0</v>
      </c>
      <c r="R39" s="245">
        <v>0</v>
      </c>
      <c r="S39" s="245">
        <v>0</v>
      </c>
      <c r="T39" s="245">
        <v>0</v>
      </c>
      <c r="U39" s="245">
        <v>0</v>
      </c>
      <c r="V39" s="245">
        <v>13</v>
      </c>
      <c r="W39" s="245">
        <v>0</v>
      </c>
      <c r="X39" s="245">
        <v>0</v>
      </c>
      <c r="Y39" s="245">
        <v>0</v>
      </c>
      <c r="Z39" s="245">
        <v>0</v>
      </c>
      <c r="AA39" s="245">
        <v>0</v>
      </c>
      <c r="AB39" s="211">
        <f t="shared" si="7"/>
        <v>60</v>
      </c>
      <c r="AC39" s="212">
        <f t="shared" si="8"/>
        <v>0</v>
      </c>
      <c r="AD39" s="212">
        <f t="shared" si="9"/>
        <v>0</v>
      </c>
      <c r="AE39" s="212">
        <f t="shared" si="10"/>
        <v>0</v>
      </c>
      <c r="AF39" s="212">
        <f t="shared" si="11"/>
        <v>0</v>
      </c>
      <c r="AG39" s="213">
        <f t="shared" si="12"/>
        <v>0</v>
      </c>
      <c r="AH39" s="215">
        <f t="shared" si="13"/>
        <v>0.66666666666666663</v>
      </c>
      <c r="AI39" s="216">
        <f t="shared" si="14"/>
        <v>0</v>
      </c>
      <c r="AJ39" s="216">
        <f t="shared" si="15"/>
        <v>0</v>
      </c>
      <c r="AK39" s="216">
        <f t="shared" si="16"/>
        <v>0</v>
      </c>
      <c r="AL39" s="216">
        <f t="shared" si="17"/>
        <v>0</v>
      </c>
      <c r="AM39" s="218">
        <f t="shared" si="18"/>
        <v>0</v>
      </c>
      <c r="AN39" s="223">
        <f>IF(OR(GradeSheet!$M28="W (Withdrawn)", GradeSheet!$M28="I (Incomplete)"), 0, IF(AH39&gt;=65%, 1, 0))</f>
        <v>1</v>
      </c>
      <c r="AO39" s="134">
        <f>IF(OR(GradeSheet!$M28="W (Withdrawn)", GradeSheet!$M28="I (Incomplete)"), 0, IF(AI39&gt;=65%, 1, 0))</f>
        <v>0</v>
      </c>
      <c r="AP39" s="134">
        <f>IF(OR(GradeSheet!$M28="W (Withdrawn)", GradeSheet!$M28="I (Incomplete)"), 0, IF(AJ39&gt;=65%, 1, 0))</f>
        <v>0</v>
      </c>
      <c r="AQ39" s="134">
        <f>IF(OR(GradeSheet!$M28="W (Withdrawn)", GradeSheet!$M28="I (Incomplete)"), 0, IF(AK39&gt;=65%, 1, 0))</f>
        <v>0</v>
      </c>
      <c r="AR39" s="134">
        <f>IF(OR(GradeSheet!$M28="W (Withdrawn)", GradeSheet!$M28="I (Incomplete)"), 0, IF(AL39&gt;=65%, 1, 0))</f>
        <v>0</v>
      </c>
      <c r="AS39" s="224">
        <f>IF(OR(GradeSheet!$M28="W (Withdrawn)", GradeSheet!$M28="I (Incomplete)"), 0, IF(AM39&gt;=65%, 1, 0))</f>
        <v>0</v>
      </c>
      <c r="AT39" s="131"/>
      <c r="AU39" s="217">
        <f t="array" ref="AU39">IF($AT$15=0,0,MMULT($AH39:$AM39, AT$9:AT$14)/$AT$15)</f>
        <v>0.66666666666666663</v>
      </c>
      <c r="AV39" s="133">
        <f t="array" ref="AV39">IF($AU$15=0,0,MMULT($AH39:$AM39, AU$9:AU$14)/$AU$15)</f>
        <v>0</v>
      </c>
      <c r="AW39" s="133">
        <f t="array" ref="AW39">IF($AV$15=0,0,MMULT($AH39:$AM39, AV$9:AV$14)/$AV$15)</f>
        <v>0</v>
      </c>
      <c r="AX39" s="133">
        <f t="array" ref="AX39">IF($AW$15=0,0,MMULT($AH39:$AM39, AW$9:AW$14)/$AW$15)</f>
        <v>0</v>
      </c>
      <c r="AY39" s="133">
        <f t="array" ref="AY39">IF($AX$15=0,0,MMULT($AH39:$AM39, AX$9:AX$14)/$AX$15)</f>
        <v>0.66666666666666663</v>
      </c>
      <c r="AZ39" s="133">
        <f t="array" ref="AZ39">IF($AY$15=0,0,MMULT($AH39:$AM39, AY$9:AY$14)/$AY$15)</f>
        <v>0</v>
      </c>
      <c r="BA39" s="133">
        <f t="array" ref="BA39">IF($AZ$15=0,0,MMULT($AH39:$AM39, AZ$9:AZ$14)/$AZ$15)</f>
        <v>0</v>
      </c>
      <c r="BB39" s="133">
        <f t="array" ref="BB39">IF($BA$15=0,0,MMULT($AH39:$AM39, BA$9:BA$14)/$BA$15)</f>
        <v>0</v>
      </c>
      <c r="BC39" s="133">
        <f t="array" ref="BC39">IF($BB$15=0,0,MMULT($AH39:$AM39, BB$9:BB$14)/$BB$15)</f>
        <v>0.66666666666666663</v>
      </c>
      <c r="BD39" s="133">
        <f t="array" ref="BD39">IF($BC$15=0,0,MMULT($AH39:$AM39, BC$9:BC$14)/$BC$15)</f>
        <v>0.66666666666666663</v>
      </c>
      <c r="BE39" s="133">
        <f t="array" ref="BE39">IF($BD$15=0,0,MMULT($AH39:$AM39, BD$9:BD$14)/$BD$15)</f>
        <v>0</v>
      </c>
      <c r="BF39" s="241">
        <f t="array" ref="BF39">IF($BE$15=0,0,MMULT($AH39:$AM39, BE$9:BE$14)/$BE$15)</f>
        <v>0</v>
      </c>
      <c r="BG39" s="219">
        <f>IF(OR(GradeSheet!$M28="W (Withdrawn)", GradeSheet!$M28="I (Incomplete)"), 0, IF(AU39&gt;=65%, 1, 0))</f>
        <v>1</v>
      </c>
      <c r="BH39" s="134">
        <f>IF(OR(GradeSheet!$M28="W (Withdrawn)", GradeSheet!$M28="I (Incomplete)"), 0, IF(AV39&gt;=65%, 1, 0))</f>
        <v>0</v>
      </c>
      <c r="BI39" s="134">
        <f>IF(OR(GradeSheet!$M28="W (Withdrawn)", GradeSheet!$M28="I (Incomplete)"), 0, IF(AW39&gt;=65%, 1, 0))</f>
        <v>0</v>
      </c>
      <c r="BJ39" s="134">
        <f>IF(OR(GradeSheet!$M28="W (Withdrawn)", GradeSheet!$M28="I (Incomplete)"), 0, IF(AX39&gt;=65%, 1, 0))</f>
        <v>0</v>
      </c>
      <c r="BK39" s="134">
        <f>IF(OR(GradeSheet!$M28="W (Withdrawn)", GradeSheet!$M28="I (Incomplete)"), 0, IF(AY39&gt;=65%, 1, 0))</f>
        <v>1</v>
      </c>
      <c r="BL39" s="134">
        <f>IF(OR(GradeSheet!$M28="W (Withdrawn)", GradeSheet!$M28="I (Incomplete)"), 0, IF(AZ39&gt;=65%, 1, 0))</f>
        <v>0</v>
      </c>
      <c r="BM39" s="134">
        <f>IF(OR(GradeSheet!$M28="W (Withdrawn)", GradeSheet!$M28="I (Incomplete)"), 0, IF(BA39&gt;=65%, 1, 0))</f>
        <v>0</v>
      </c>
      <c r="BN39" s="134">
        <f>IF(OR(GradeSheet!$M28="W (Withdrawn)", GradeSheet!$M28="I (Incomplete)"), 0, IF(BB39&gt;=65%, 1, 0))</f>
        <v>0</v>
      </c>
      <c r="BO39" s="134">
        <f>IF(OR(GradeSheet!$M28="W (Withdrawn)", GradeSheet!$M28="I (Incomplete)"), 0, IF(BC39&gt;=65%, 1, 0))</f>
        <v>1</v>
      </c>
      <c r="BP39" s="134">
        <f>IF(OR(GradeSheet!$M28="W (Withdrawn)", GradeSheet!$M28="I (Incomplete)"), 0, IF(BD39&gt;=65%, 1, 0))</f>
        <v>1</v>
      </c>
      <c r="BQ39" s="134">
        <f>IF(OR(GradeSheet!$M28="W (Withdrawn)", GradeSheet!$M28="I (Incomplete)"), 0, IF(BE39&gt;=65%, 1, 0))</f>
        <v>0</v>
      </c>
      <c r="BR39" s="224">
        <f>IF(OR(GradeSheet!$M28="W (Withdrawn)", GradeSheet!$M28="I (Incomplete)"), 0, IF(BF39&gt;=65%, 1, 0))</f>
        <v>0</v>
      </c>
    </row>
    <row r="40" spans="1:70" s="196" customFormat="1" ht="15.75" customHeight="1" thickBot="1">
      <c r="A40" s="158">
        <v>20</v>
      </c>
      <c r="B40" s="143">
        <f>GradeSheet!B29</f>
        <v>192014014</v>
      </c>
      <c r="C40" s="163" t="str">
        <f>GradeSheet!C29</f>
        <v>Mansuba Tabassum</v>
      </c>
      <c r="D40" s="209">
        <v>8.5</v>
      </c>
      <c r="E40" s="209">
        <v>0</v>
      </c>
      <c r="F40" s="209">
        <v>0</v>
      </c>
      <c r="G40" s="209">
        <v>0</v>
      </c>
      <c r="H40" s="209">
        <v>0</v>
      </c>
      <c r="I40" s="209">
        <v>0</v>
      </c>
      <c r="J40" s="209">
        <v>19</v>
      </c>
      <c r="K40" s="209">
        <v>0</v>
      </c>
      <c r="L40" s="209">
        <v>0</v>
      </c>
      <c r="M40" s="209">
        <v>0</v>
      </c>
      <c r="N40" s="209">
        <v>0</v>
      </c>
      <c r="O40" s="209">
        <v>0</v>
      </c>
      <c r="P40" s="245">
        <f>GradeSheet!E29+GradeSheet!I29</f>
        <v>16</v>
      </c>
      <c r="Q40" s="245">
        <v>0</v>
      </c>
      <c r="R40" s="245">
        <v>0</v>
      </c>
      <c r="S40" s="245">
        <v>0</v>
      </c>
      <c r="T40" s="245">
        <v>0</v>
      </c>
      <c r="U40" s="245">
        <v>0</v>
      </c>
      <c r="V40" s="245">
        <v>14</v>
      </c>
      <c r="W40" s="245">
        <v>0</v>
      </c>
      <c r="X40" s="245">
        <v>0</v>
      </c>
      <c r="Y40" s="245">
        <v>0</v>
      </c>
      <c r="Z40" s="245">
        <v>0</v>
      </c>
      <c r="AA40" s="245">
        <v>0</v>
      </c>
      <c r="AB40" s="211">
        <f t="shared" si="7"/>
        <v>57.5</v>
      </c>
      <c r="AC40" s="212">
        <f t="shared" si="8"/>
        <v>0</v>
      </c>
      <c r="AD40" s="212">
        <f t="shared" si="9"/>
        <v>0</v>
      </c>
      <c r="AE40" s="212">
        <f t="shared" si="10"/>
        <v>0</v>
      </c>
      <c r="AF40" s="212">
        <f t="shared" si="11"/>
        <v>0</v>
      </c>
      <c r="AG40" s="213">
        <f t="shared" si="12"/>
        <v>0</v>
      </c>
      <c r="AH40" s="215">
        <f t="shared" si="13"/>
        <v>0.63888888888888884</v>
      </c>
      <c r="AI40" s="216">
        <f t="shared" si="14"/>
        <v>0</v>
      </c>
      <c r="AJ40" s="216">
        <f t="shared" si="15"/>
        <v>0</v>
      </c>
      <c r="AK40" s="216">
        <f t="shared" si="16"/>
        <v>0</v>
      </c>
      <c r="AL40" s="216">
        <f t="shared" si="17"/>
        <v>0</v>
      </c>
      <c r="AM40" s="218">
        <f t="shared" si="18"/>
        <v>0</v>
      </c>
      <c r="AN40" s="223">
        <f>IF(OR(GradeSheet!$M29="W (Withdrawn)", GradeSheet!$M29="I (Incomplete)"), 0, IF(AH40&gt;=65%, 1, 0))</f>
        <v>0</v>
      </c>
      <c r="AO40" s="134">
        <f>IF(OR(GradeSheet!$M29="W (Withdrawn)", GradeSheet!$M29="I (Incomplete)"), 0, IF(AI40&gt;=65%, 1, 0))</f>
        <v>0</v>
      </c>
      <c r="AP40" s="134">
        <f>IF(OR(GradeSheet!$M29="W (Withdrawn)", GradeSheet!$M29="I (Incomplete)"), 0, IF(AJ40&gt;=65%, 1, 0))</f>
        <v>0</v>
      </c>
      <c r="AQ40" s="134">
        <f>IF(OR(GradeSheet!$M29="W (Withdrawn)", GradeSheet!$M29="I (Incomplete)"), 0, IF(AK40&gt;=65%, 1, 0))</f>
        <v>0</v>
      </c>
      <c r="AR40" s="134">
        <f>IF(OR(GradeSheet!$M29="W (Withdrawn)", GradeSheet!$M29="I (Incomplete)"), 0, IF(AL40&gt;=65%, 1, 0))</f>
        <v>0</v>
      </c>
      <c r="AS40" s="224">
        <f>IF(OR(GradeSheet!$M29="W (Withdrawn)", GradeSheet!$M29="I (Incomplete)"), 0, IF(AM40&gt;=65%, 1, 0))</f>
        <v>0</v>
      </c>
      <c r="AT40" s="131"/>
      <c r="AU40" s="217">
        <f t="array" ref="AU40">IF($AT$15=0,0,MMULT($AH40:$AM40, AT$9:AT$14)/$AT$15)</f>
        <v>0.63888888888888884</v>
      </c>
      <c r="AV40" s="133">
        <f t="array" ref="AV40">IF($AU$15=0,0,MMULT($AH40:$AM40, AU$9:AU$14)/$AU$15)</f>
        <v>0</v>
      </c>
      <c r="AW40" s="133">
        <f t="array" ref="AW40">IF($AV$15=0,0,MMULT($AH40:$AM40, AV$9:AV$14)/$AV$15)</f>
        <v>0</v>
      </c>
      <c r="AX40" s="133">
        <f t="array" ref="AX40">IF($AW$15=0,0,MMULT($AH40:$AM40, AW$9:AW$14)/$AW$15)</f>
        <v>0</v>
      </c>
      <c r="AY40" s="133">
        <f t="array" ref="AY40">IF($AX$15=0,0,MMULT($AH40:$AM40, AX$9:AX$14)/$AX$15)</f>
        <v>0.63888888888888884</v>
      </c>
      <c r="AZ40" s="133">
        <f t="array" ref="AZ40">IF($AY$15=0,0,MMULT($AH40:$AM40, AY$9:AY$14)/$AY$15)</f>
        <v>0</v>
      </c>
      <c r="BA40" s="133">
        <f t="array" ref="BA40">IF($AZ$15=0,0,MMULT($AH40:$AM40, AZ$9:AZ$14)/$AZ$15)</f>
        <v>0</v>
      </c>
      <c r="BB40" s="133">
        <f t="array" ref="BB40">IF($BA$15=0,0,MMULT($AH40:$AM40, BA$9:BA$14)/$BA$15)</f>
        <v>0</v>
      </c>
      <c r="BC40" s="133">
        <f t="array" ref="BC40">IF($BB$15=0,0,MMULT($AH40:$AM40, BB$9:BB$14)/$BB$15)</f>
        <v>0.63888888888888884</v>
      </c>
      <c r="BD40" s="133">
        <f t="array" ref="BD40">IF($BC$15=0,0,MMULT($AH40:$AM40, BC$9:BC$14)/$BC$15)</f>
        <v>0.63888888888888884</v>
      </c>
      <c r="BE40" s="133">
        <f t="array" ref="BE40">IF($BD$15=0,0,MMULT($AH40:$AM40, BD$9:BD$14)/$BD$15)</f>
        <v>0</v>
      </c>
      <c r="BF40" s="241">
        <f t="array" ref="BF40">IF($BE$15=0,0,MMULT($AH40:$AM40, BE$9:BE$14)/$BE$15)</f>
        <v>0</v>
      </c>
      <c r="BG40" s="219">
        <f>IF(OR(GradeSheet!$M29="W (Withdrawn)", GradeSheet!$M29="I (Incomplete)"), 0, IF(AU40&gt;=65%, 1, 0))</f>
        <v>0</v>
      </c>
      <c r="BH40" s="134">
        <f>IF(OR(GradeSheet!$M29="W (Withdrawn)", GradeSheet!$M29="I (Incomplete)"), 0, IF(AV40&gt;=65%, 1, 0))</f>
        <v>0</v>
      </c>
      <c r="BI40" s="134">
        <f>IF(OR(GradeSheet!$M29="W (Withdrawn)", GradeSheet!$M29="I (Incomplete)"), 0, IF(AW40&gt;=65%, 1, 0))</f>
        <v>0</v>
      </c>
      <c r="BJ40" s="134">
        <f>IF(OR(GradeSheet!$M29="W (Withdrawn)", GradeSheet!$M29="I (Incomplete)"), 0, IF(AX40&gt;=65%, 1, 0))</f>
        <v>0</v>
      </c>
      <c r="BK40" s="134">
        <f>IF(OR(GradeSheet!$M29="W (Withdrawn)", GradeSheet!$M29="I (Incomplete)"), 0, IF(AY40&gt;=65%, 1, 0))</f>
        <v>0</v>
      </c>
      <c r="BL40" s="134">
        <f>IF(OR(GradeSheet!$M29="W (Withdrawn)", GradeSheet!$M29="I (Incomplete)"), 0, IF(AZ40&gt;=65%, 1, 0))</f>
        <v>0</v>
      </c>
      <c r="BM40" s="134">
        <f>IF(OR(GradeSheet!$M29="W (Withdrawn)", GradeSheet!$M29="I (Incomplete)"), 0, IF(BA40&gt;=65%, 1, 0))</f>
        <v>0</v>
      </c>
      <c r="BN40" s="134">
        <f>IF(OR(GradeSheet!$M29="W (Withdrawn)", GradeSheet!$M29="I (Incomplete)"), 0, IF(BB40&gt;=65%, 1, 0))</f>
        <v>0</v>
      </c>
      <c r="BO40" s="134">
        <f>IF(OR(GradeSheet!$M29="W (Withdrawn)", GradeSheet!$M29="I (Incomplete)"), 0, IF(BC40&gt;=65%, 1, 0))</f>
        <v>0</v>
      </c>
      <c r="BP40" s="134">
        <f>IF(OR(GradeSheet!$M29="W (Withdrawn)", GradeSheet!$M29="I (Incomplete)"), 0, IF(BD40&gt;=65%, 1, 0))</f>
        <v>0</v>
      </c>
      <c r="BQ40" s="134">
        <f>IF(OR(GradeSheet!$M29="W (Withdrawn)", GradeSheet!$M29="I (Incomplete)"), 0, IF(BE40&gt;=65%, 1, 0))</f>
        <v>0</v>
      </c>
      <c r="BR40" s="224">
        <f>IF(OR(GradeSheet!$M29="W (Withdrawn)", GradeSheet!$M29="I (Incomplete)"), 0, IF(BF40&gt;=65%, 1, 0))</f>
        <v>0</v>
      </c>
    </row>
    <row r="41" spans="1:70" s="196" customFormat="1" ht="15.75" customHeight="1" thickBot="1">
      <c r="A41" s="159">
        <v>21</v>
      </c>
      <c r="B41" s="143">
        <f>GradeSheet!B30</f>
        <v>192014016</v>
      </c>
      <c r="C41" s="163" t="str">
        <f>GradeSheet!C30</f>
        <v>*Nafia Rahaman Nafi</v>
      </c>
      <c r="D41" s="209">
        <v>2.5</v>
      </c>
      <c r="E41" s="209">
        <v>0</v>
      </c>
      <c r="F41" s="209">
        <v>0</v>
      </c>
      <c r="G41" s="209">
        <v>0</v>
      </c>
      <c r="H41" s="209">
        <v>0</v>
      </c>
      <c r="I41" s="209">
        <v>0</v>
      </c>
      <c r="J41" s="209">
        <v>17</v>
      </c>
      <c r="K41" s="209">
        <v>0</v>
      </c>
      <c r="L41" s="209">
        <v>0</v>
      </c>
      <c r="M41" s="209">
        <v>0</v>
      </c>
      <c r="N41" s="209">
        <v>0</v>
      </c>
      <c r="O41" s="209">
        <v>0</v>
      </c>
      <c r="P41" s="245">
        <f>GradeSheet!E30+GradeSheet!I30</f>
        <v>16</v>
      </c>
      <c r="Q41" s="245">
        <v>0</v>
      </c>
      <c r="R41" s="245">
        <v>0</v>
      </c>
      <c r="S41" s="245">
        <v>0</v>
      </c>
      <c r="T41" s="245">
        <v>0</v>
      </c>
      <c r="U41" s="245">
        <v>0</v>
      </c>
      <c r="V41" s="245">
        <v>9</v>
      </c>
      <c r="W41" s="245">
        <v>0</v>
      </c>
      <c r="X41" s="245">
        <v>0</v>
      </c>
      <c r="Y41" s="245">
        <v>0</v>
      </c>
      <c r="Z41" s="245">
        <v>0</v>
      </c>
      <c r="AA41" s="245">
        <v>0</v>
      </c>
      <c r="AB41" s="211">
        <f t="shared" si="7"/>
        <v>44.5</v>
      </c>
      <c r="AC41" s="212">
        <f t="shared" si="8"/>
        <v>0</v>
      </c>
      <c r="AD41" s="212">
        <f t="shared" si="9"/>
        <v>0</v>
      </c>
      <c r="AE41" s="212">
        <f t="shared" si="10"/>
        <v>0</v>
      </c>
      <c r="AF41" s="212">
        <f t="shared" si="11"/>
        <v>0</v>
      </c>
      <c r="AG41" s="213">
        <f t="shared" si="12"/>
        <v>0</v>
      </c>
      <c r="AH41" s="215">
        <f t="shared" si="13"/>
        <v>0.49444444444444446</v>
      </c>
      <c r="AI41" s="216">
        <f t="shared" si="14"/>
        <v>0</v>
      </c>
      <c r="AJ41" s="216">
        <f t="shared" si="15"/>
        <v>0</v>
      </c>
      <c r="AK41" s="216">
        <f t="shared" si="16"/>
        <v>0</v>
      </c>
      <c r="AL41" s="216">
        <f t="shared" si="17"/>
        <v>0</v>
      </c>
      <c r="AM41" s="218">
        <f t="shared" si="18"/>
        <v>0</v>
      </c>
      <c r="AN41" s="223">
        <f>IF(OR(GradeSheet!$M30="W (Withdrawn)", GradeSheet!$M30="I (Incomplete)"), 0, IF(AH41&gt;=65%, 1, 0))</f>
        <v>0</v>
      </c>
      <c r="AO41" s="134">
        <f>IF(OR(GradeSheet!$M30="W (Withdrawn)", GradeSheet!$M30="I (Incomplete)"), 0, IF(AI41&gt;=65%, 1, 0))</f>
        <v>0</v>
      </c>
      <c r="AP41" s="134">
        <f>IF(OR(GradeSheet!$M30="W (Withdrawn)", GradeSheet!$M30="I (Incomplete)"), 0, IF(AJ41&gt;=65%, 1, 0))</f>
        <v>0</v>
      </c>
      <c r="AQ41" s="134">
        <f>IF(OR(GradeSheet!$M30="W (Withdrawn)", GradeSheet!$M30="I (Incomplete)"), 0, IF(AK41&gt;=65%, 1, 0))</f>
        <v>0</v>
      </c>
      <c r="AR41" s="134">
        <f>IF(OR(GradeSheet!$M30="W (Withdrawn)", GradeSheet!$M30="I (Incomplete)"), 0, IF(AL41&gt;=65%, 1, 0))</f>
        <v>0</v>
      </c>
      <c r="AS41" s="224">
        <f>IF(OR(GradeSheet!$M30="W (Withdrawn)", GradeSheet!$M30="I (Incomplete)"), 0, IF(AM41&gt;=65%, 1, 0))</f>
        <v>0</v>
      </c>
      <c r="AT41" s="131"/>
      <c r="AU41" s="217">
        <f t="array" ref="AU41">IF($AT$15=0,0,MMULT($AH41:$AM41, AT$9:AT$14)/$AT$15)</f>
        <v>0.49444444444444446</v>
      </c>
      <c r="AV41" s="133">
        <f t="array" ref="AV41">IF($AU$15=0,0,MMULT($AH41:$AM41, AU$9:AU$14)/$AU$15)</f>
        <v>0</v>
      </c>
      <c r="AW41" s="133">
        <f t="array" ref="AW41">IF($AV$15=0,0,MMULT($AH41:$AM41, AV$9:AV$14)/$AV$15)</f>
        <v>0</v>
      </c>
      <c r="AX41" s="133">
        <f t="array" ref="AX41">IF($AW$15=0,0,MMULT($AH41:$AM41, AW$9:AW$14)/$AW$15)</f>
        <v>0</v>
      </c>
      <c r="AY41" s="133">
        <f t="array" ref="AY41">IF($AX$15=0,0,MMULT($AH41:$AM41, AX$9:AX$14)/$AX$15)</f>
        <v>0.49444444444444446</v>
      </c>
      <c r="AZ41" s="133">
        <f t="array" ref="AZ41">IF($AY$15=0,0,MMULT($AH41:$AM41, AY$9:AY$14)/$AY$15)</f>
        <v>0</v>
      </c>
      <c r="BA41" s="133">
        <f t="array" ref="BA41">IF($AZ$15=0,0,MMULT($AH41:$AM41, AZ$9:AZ$14)/$AZ$15)</f>
        <v>0</v>
      </c>
      <c r="BB41" s="133">
        <f t="array" ref="BB41">IF($BA$15=0,0,MMULT($AH41:$AM41, BA$9:BA$14)/$BA$15)</f>
        <v>0</v>
      </c>
      <c r="BC41" s="133">
        <f t="array" ref="BC41">IF($BB$15=0,0,MMULT($AH41:$AM41, BB$9:BB$14)/$BB$15)</f>
        <v>0.49444444444444446</v>
      </c>
      <c r="BD41" s="133">
        <f t="array" ref="BD41">IF($BC$15=0,0,MMULT($AH41:$AM41, BC$9:BC$14)/$BC$15)</f>
        <v>0.49444444444444446</v>
      </c>
      <c r="BE41" s="133">
        <f t="array" ref="BE41">IF($BD$15=0,0,MMULT($AH41:$AM41, BD$9:BD$14)/$BD$15)</f>
        <v>0</v>
      </c>
      <c r="BF41" s="241">
        <f t="array" ref="BF41">IF($BE$15=0,0,MMULT($AH41:$AM41, BE$9:BE$14)/$BE$15)</f>
        <v>0</v>
      </c>
      <c r="BG41" s="219">
        <f>IF(OR(GradeSheet!$M30="W (Withdrawn)", GradeSheet!$M30="I (Incomplete)"), 0, IF(AU41&gt;=65%, 1, 0))</f>
        <v>0</v>
      </c>
      <c r="BH41" s="134">
        <f>IF(OR(GradeSheet!$M30="W (Withdrawn)", GradeSheet!$M30="I (Incomplete)"), 0, IF(AV41&gt;=65%, 1, 0))</f>
        <v>0</v>
      </c>
      <c r="BI41" s="134">
        <f>IF(OR(GradeSheet!$M30="W (Withdrawn)", GradeSheet!$M30="I (Incomplete)"), 0, IF(AW41&gt;=65%, 1, 0))</f>
        <v>0</v>
      </c>
      <c r="BJ41" s="134">
        <f>IF(OR(GradeSheet!$M30="W (Withdrawn)", GradeSheet!$M30="I (Incomplete)"), 0, IF(AX41&gt;=65%, 1, 0))</f>
        <v>0</v>
      </c>
      <c r="BK41" s="134">
        <f>IF(OR(GradeSheet!$M30="W (Withdrawn)", GradeSheet!$M30="I (Incomplete)"), 0, IF(AY41&gt;=65%, 1, 0))</f>
        <v>0</v>
      </c>
      <c r="BL41" s="134">
        <f>IF(OR(GradeSheet!$M30="W (Withdrawn)", GradeSheet!$M30="I (Incomplete)"), 0, IF(AZ41&gt;=65%, 1, 0))</f>
        <v>0</v>
      </c>
      <c r="BM41" s="134">
        <f>IF(OR(GradeSheet!$M30="W (Withdrawn)", GradeSheet!$M30="I (Incomplete)"), 0, IF(BA41&gt;=65%, 1, 0))</f>
        <v>0</v>
      </c>
      <c r="BN41" s="134">
        <f>IF(OR(GradeSheet!$M30="W (Withdrawn)", GradeSheet!$M30="I (Incomplete)"), 0, IF(BB41&gt;=65%, 1, 0))</f>
        <v>0</v>
      </c>
      <c r="BO41" s="134">
        <f>IF(OR(GradeSheet!$M30="W (Withdrawn)", GradeSheet!$M30="I (Incomplete)"), 0, IF(BC41&gt;=65%, 1, 0))</f>
        <v>0</v>
      </c>
      <c r="BP41" s="134">
        <f>IF(OR(GradeSheet!$M30="W (Withdrawn)", GradeSheet!$M30="I (Incomplete)"), 0, IF(BD41&gt;=65%, 1, 0))</f>
        <v>0</v>
      </c>
      <c r="BQ41" s="134">
        <f>IF(OR(GradeSheet!$M30="W (Withdrawn)", GradeSheet!$M30="I (Incomplete)"), 0, IF(BE41&gt;=65%, 1, 0))</f>
        <v>0</v>
      </c>
      <c r="BR41" s="224">
        <f>IF(OR(GradeSheet!$M30="W (Withdrawn)", GradeSheet!$M30="I (Incomplete)"), 0, IF(BF41&gt;=65%, 1, 0))</f>
        <v>0</v>
      </c>
    </row>
    <row r="42" spans="1:70" s="196" customFormat="1" ht="15.75" customHeight="1" thickBot="1">
      <c r="A42" s="158">
        <v>22</v>
      </c>
      <c r="B42" s="143">
        <f>GradeSheet!B31</f>
        <v>192014022</v>
      </c>
      <c r="C42" s="163" t="str">
        <f>GradeSheet!C31</f>
        <v>*Inni Aktar Iti</v>
      </c>
      <c r="D42" s="209">
        <v>3</v>
      </c>
      <c r="E42" s="209">
        <v>0</v>
      </c>
      <c r="F42" s="209">
        <v>0</v>
      </c>
      <c r="G42" s="209">
        <v>0</v>
      </c>
      <c r="H42" s="209">
        <v>0</v>
      </c>
      <c r="I42" s="209">
        <v>0</v>
      </c>
      <c r="J42" s="209">
        <v>17</v>
      </c>
      <c r="K42" s="209">
        <v>0</v>
      </c>
      <c r="L42" s="209">
        <v>0</v>
      </c>
      <c r="M42" s="209">
        <v>0</v>
      </c>
      <c r="N42" s="209">
        <v>0</v>
      </c>
      <c r="O42" s="209">
        <v>0</v>
      </c>
      <c r="P42" s="245">
        <f>GradeSheet!E31+GradeSheet!I31</f>
        <v>17</v>
      </c>
      <c r="Q42" s="245">
        <v>0</v>
      </c>
      <c r="R42" s="245">
        <v>0</v>
      </c>
      <c r="S42" s="245">
        <v>0</v>
      </c>
      <c r="T42" s="245">
        <v>0</v>
      </c>
      <c r="U42" s="245">
        <v>0</v>
      </c>
      <c r="V42" s="245">
        <v>8</v>
      </c>
      <c r="W42" s="245">
        <v>0</v>
      </c>
      <c r="X42" s="245">
        <v>0</v>
      </c>
      <c r="Y42" s="245">
        <v>0</v>
      </c>
      <c r="Z42" s="245">
        <v>0</v>
      </c>
      <c r="AA42" s="245">
        <v>0</v>
      </c>
      <c r="AB42" s="211">
        <f t="shared" si="7"/>
        <v>45</v>
      </c>
      <c r="AC42" s="212">
        <f t="shared" si="8"/>
        <v>0</v>
      </c>
      <c r="AD42" s="212">
        <f t="shared" si="9"/>
        <v>0</v>
      </c>
      <c r="AE42" s="212">
        <f t="shared" si="10"/>
        <v>0</v>
      </c>
      <c r="AF42" s="212">
        <f t="shared" si="11"/>
        <v>0</v>
      </c>
      <c r="AG42" s="213">
        <f t="shared" si="12"/>
        <v>0</v>
      </c>
      <c r="AH42" s="215">
        <f t="shared" si="13"/>
        <v>0.5</v>
      </c>
      <c r="AI42" s="216">
        <f t="shared" si="14"/>
        <v>0</v>
      </c>
      <c r="AJ42" s="216">
        <f t="shared" si="15"/>
        <v>0</v>
      </c>
      <c r="AK42" s="216">
        <f t="shared" si="16"/>
        <v>0</v>
      </c>
      <c r="AL42" s="216">
        <f t="shared" si="17"/>
        <v>0</v>
      </c>
      <c r="AM42" s="218">
        <f t="shared" si="18"/>
        <v>0</v>
      </c>
      <c r="AN42" s="223">
        <f>IF(OR(GradeSheet!$M31="W (Withdrawn)", GradeSheet!$M31="I (Incomplete)"), 0, IF(AH42&gt;=65%, 1, 0))</f>
        <v>0</v>
      </c>
      <c r="AO42" s="134">
        <f>IF(OR(GradeSheet!$M31="W (Withdrawn)", GradeSheet!$M31="I (Incomplete)"), 0, IF(AI42&gt;=65%, 1, 0))</f>
        <v>0</v>
      </c>
      <c r="AP42" s="134">
        <f>IF(OR(GradeSheet!$M31="W (Withdrawn)", GradeSheet!$M31="I (Incomplete)"), 0, IF(AJ42&gt;=65%, 1, 0))</f>
        <v>0</v>
      </c>
      <c r="AQ42" s="134">
        <f>IF(OR(GradeSheet!$M31="W (Withdrawn)", GradeSheet!$M31="I (Incomplete)"), 0, IF(AK42&gt;=65%, 1, 0))</f>
        <v>0</v>
      </c>
      <c r="AR42" s="134">
        <f>IF(OR(GradeSheet!$M31="W (Withdrawn)", GradeSheet!$M31="I (Incomplete)"), 0, IF(AL42&gt;=65%, 1, 0))</f>
        <v>0</v>
      </c>
      <c r="AS42" s="224">
        <f>IF(OR(GradeSheet!$M31="W (Withdrawn)", GradeSheet!$M31="I (Incomplete)"), 0, IF(AM42&gt;=65%, 1, 0))</f>
        <v>0</v>
      </c>
      <c r="AT42" s="131"/>
      <c r="AU42" s="217">
        <f t="array" ref="AU42">IF($AT$15=0,0,MMULT($AH42:$AM42, AT$9:AT$14)/$AT$15)</f>
        <v>0.5</v>
      </c>
      <c r="AV42" s="133">
        <f t="array" ref="AV42">IF($AU$15=0,0,MMULT($AH42:$AM42, AU$9:AU$14)/$AU$15)</f>
        <v>0</v>
      </c>
      <c r="AW42" s="133">
        <f t="array" ref="AW42">IF($AV$15=0,0,MMULT($AH42:$AM42, AV$9:AV$14)/$AV$15)</f>
        <v>0</v>
      </c>
      <c r="AX42" s="133">
        <f t="array" ref="AX42">IF($AW$15=0,0,MMULT($AH42:$AM42, AW$9:AW$14)/$AW$15)</f>
        <v>0</v>
      </c>
      <c r="AY42" s="133">
        <f t="array" ref="AY42">IF($AX$15=0,0,MMULT($AH42:$AM42, AX$9:AX$14)/$AX$15)</f>
        <v>0.5</v>
      </c>
      <c r="AZ42" s="133">
        <f t="array" ref="AZ42">IF($AY$15=0,0,MMULT($AH42:$AM42, AY$9:AY$14)/$AY$15)</f>
        <v>0</v>
      </c>
      <c r="BA42" s="133">
        <f t="array" ref="BA42">IF($AZ$15=0,0,MMULT($AH42:$AM42, AZ$9:AZ$14)/$AZ$15)</f>
        <v>0</v>
      </c>
      <c r="BB42" s="133">
        <f t="array" ref="BB42">IF($BA$15=0,0,MMULT($AH42:$AM42, BA$9:BA$14)/$BA$15)</f>
        <v>0</v>
      </c>
      <c r="BC42" s="133">
        <f t="array" ref="BC42">IF($BB$15=0,0,MMULT($AH42:$AM42, BB$9:BB$14)/$BB$15)</f>
        <v>0.5</v>
      </c>
      <c r="BD42" s="133">
        <f t="array" ref="BD42">IF($BC$15=0,0,MMULT($AH42:$AM42, BC$9:BC$14)/$BC$15)</f>
        <v>0.5</v>
      </c>
      <c r="BE42" s="133">
        <f t="array" ref="BE42">IF($BD$15=0,0,MMULT($AH42:$AM42, BD$9:BD$14)/$BD$15)</f>
        <v>0</v>
      </c>
      <c r="BF42" s="241">
        <f t="array" ref="BF42">IF($BE$15=0,0,MMULT($AH42:$AM42, BE$9:BE$14)/$BE$15)</f>
        <v>0</v>
      </c>
      <c r="BG42" s="219">
        <f>IF(OR(GradeSheet!$M31="W (Withdrawn)", GradeSheet!$M31="I (Incomplete)"), 0, IF(AU42&gt;=65%, 1, 0))</f>
        <v>0</v>
      </c>
      <c r="BH42" s="134">
        <f>IF(OR(GradeSheet!$M31="W (Withdrawn)", GradeSheet!$M31="I (Incomplete)"), 0, IF(AV42&gt;=65%, 1, 0))</f>
        <v>0</v>
      </c>
      <c r="BI42" s="134">
        <f>IF(OR(GradeSheet!$M31="W (Withdrawn)", GradeSheet!$M31="I (Incomplete)"), 0, IF(AW42&gt;=65%, 1, 0))</f>
        <v>0</v>
      </c>
      <c r="BJ42" s="134">
        <f>IF(OR(GradeSheet!$M31="W (Withdrawn)", GradeSheet!$M31="I (Incomplete)"), 0, IF(AX42&gt;=65%, 1, 0))</f>
        <v>0</v>
      </c>
      <c r="BK42" s="134">
        <f>IF(OR(GradeSheet!$M31="W (Withdrawn)", GradeSheet!$M31="I (Incomplete)"), 0, IF(AY42&gt;=65%, 1, 0))</f>
        <v>0</v>
      </c>
      <c r="BL42" s="134">
        <f>IF(OR(GradeSheet!$M31="W (Withdrawn)", GradeSheet!$M31="I (Incomplete)"), 0, IF(AZ42&gt;=65%, 1, 0))</f>
        <v>0</v>
      </c>
      <c r="BM42" s="134">
        <f>IF(OR(GradeSheet!$M31="W (Withdrawn)", GradeSheet!$M31="I (Incomplete)"), 0, IF(BA42&gt;=65%, 1, 0))</f>
        <v>0</v>
      </c>
      <c r="BN42" s="134">
        <f>IF(OR(GradeSheet!$M31="W (Withdrawn)", GradeSheet!$M31="I (Incomplete)"), 0, IF(BB42&gt;=65%, 1, 0))</f>
        <v>0</v>
      </c>
      <c r="BO42" s="134">
        <f>IF(OR(GradeSheet!$M31="W (Withdrawn)", GradeSheet!$M31="I (Incomplete)"), 0, IF(BC42&gt;=65%, 1, 0))</f>
        <v>0</v>
      </c>
      <c r="BP42" s="134">
        <f>IF(OR(GradeSheet!$M31="W (Withdrawn)", GradeSheet!$M31="I (Incomplete)"), 0, IF(BD42&gt;=65%, 1, 0))</f>
        <v>0</v>
      </c>
      <c r="BQ42" s="134">
        <f>IF(OR(GradeSheet!$M31="W (Withdrawn)", GradeSheet!$M31="I (Incomplete)"), 0, IF(BE42&gt;=65%, 1, 0))</f>
        <v>0</v>
      </c>
      <c r="BR42" s="224">
        <f>IF(OR(GradeSheet!$M31="W (Withdrawn)", GradeSheet!$M31="I (Incomplete)"), 0, IF(BF42&gt;=65%, 1, 0))</f>
        <v>0</v>
      </c>
    </row>
    <row r="43" spans="1:70" s="196" customFormat="1" ht="15.75" customHeight="1" thickBot="1">
      <c r="A43" s="159">
        <v>23</v>
      </c>
      <c r="B43" s="143">
        <f>GradeSheet!B32</f>
        <v>192014024</v>
      </c>
      <c r="C43" s="163" t="str">
        <f>GradeSheet!C32</f>
        <v>Shanjida Akter</v>
      </c>
      <c r="D43" s="209">
        <v>9</v>
      </c>
      <c r="E43" s="209">
        <v>0</v>
      </c>
      <c r="F43" s="209">
        <v>0</v>
      </c>
      <c r="G43" s="209">
        <v>0</v>
      </c>
      <c r="H43" s="209">
        <v>0</v>
      </c>
      <c r="I43" s="209">
        <v>0</v>
      </c>
      <c r="J43" s="209">
        <v>17</v>
      </c>
      <c r="K43" s="209">
        <v>0</v>
      </c>
      <c r="L43" s="209">
        <v>0</v>
      </c>
      <c r="M43" s="209">
        <v>0</v>
      </c>
      <c r="N43" s="209">
        <v>0</v>
      </c>
      <c r="O43" s="209">
        <v>0</v>
      </c>
      <c r="P43" s="245">
        <f>GradeSheet!E32+GradeSheet!I32</f>
        <v>19</v>
      </c>
      <c r="Q43" s="245">
        <v>0</v>
      </c>
      <c r="R43" s="245">
        <v>0</v>
      </c>
      <c r="S43" s="245">
        <v>0</v>
      </c>
      <c r="T43" s="245">
        <v>0</v>
      </c>
      <c r="U43" s="245">
        <v>0</v>
      </c>
      <c r="V43" s="245">
        <v>11</v>
      </c>
      <c r="W43" s="245">
        <v>0</v>
      </c>
      <c r="X43" s="245">
        <v>0</v>
      </c>
      <c r="Y43" s="245">
        <v>0</v>
      </c>
      <c r="Z43" s="245">
        <v>0</v>
      </c>
      <c r="AA43" s="245">
        <v>0</v>
      </c>
      <c r="AB43" s="211">
        <f t="shared" si="7"/>
        <v>56</v>
      </c>
      <c r="AC43" s="212">
        <f t="shared" si="8"/>
        <v>0</v>
      </c>
      <c r="AD43" s="212">
        <f t="shared" si="9"/>
        <v>0</v>
      </c>
      <c r="AE43" s="212">
        <f t="shared" si="10"/>
        <v>0</v>
      </c>
      <c r="AF43" s="212">
        <f t="shared" si="11"/>
        <v>0</v>
      </c>
      <c r="AG43" s="213">
        <f t="shared" si="12"/>
        <v>0</v>
      </c>
      <c r="AH43" s="215">
        <f t="shared" si="13"/>
        <v>0.62222222222222223</v>
      </c>
      <c r="AI43" s="216">
        <f t="shared" si="14"/>
        <v>0</v>
      </c>
      <c r="AJ43" s="216">
        <f t="shared" si="15"/>
        <v>0</v>
      </c>
      <c r="AK43" s="216">
        <f t="shared" si="16"/>
        <v>0</v>
      </c>
      <c r="AL43" s="216">
        <f t="shared" si="17"/>
        <v>0</v>
      </c>
      <c r="AM43" s="218">
        <f t="shared" si="18"/>
        <v>0</v>
      </c>
      <c r="AN43" s="223">
        <f>IF(OR(GradeSheet!$M32="W (Withdrawn)", GradeSheet!$M32="I (Incomplete)"), 0, IF(AH43&gt;=65%, 1, 0))</f>
        <v>0</v>
      </c>
      <c r="AO43" s="134">
        <f>IF(OR(GradeSheet!$M32="W (Withdrawn)", GradeSheet!$M32="I (Incomplete)"), 0, IF(AI43&gt;=65%, 1, 0))</f>
        <v>0</v>
      </c>
      <c r="AP43" s="134">
        <f>IF(OR(GradeSheet!$M32="W (Withdrawn)", GradeSheet!$M32="I (Incomplete)"), 0, IF(AJ43&gt;=65%, 1, 0))</f>
        <v>0</v>
      </c>
      <c r="AQ43" s="134">
        <f>IF(OR(GradeSheet!$M32="W (Withdrawn)", GradeSheet!$M32="I (Incomplete)"), 0, IF(AK43&gt;=65%, 1, 0))</f>
        <v>0</v>
      </c>
      <c r="AR43" s="134">
        <f>IF(OR(GradeSheet!$M32="W (Withdrawn)", GradeSheet!$M32="I (Incomplete)"), 0, IF(AL43&gt;=65%, 1, 0))</f>
        <v>0</v>
      </c>
      <c r="AS43" s="224">
        <f>IF(OR(GradeSheet!$M32="W (Withdrawn)", GradeSheet!$M32="I (Incomplete)"), 0, IF(AM43&gt;=65%, 1, 0))</f>
        <v>0</v>
      </c>
      <c r="AT43" s="131"/>
      <c r="AU43" s="217">
        <f t="array" ref="AU43">IF($AT$15=0,0,MMULT($AH43:$AM43, AT$9:AT$14)/$AT$15)</f>
        <v>0.62222222222222223</v>
      </c>
      <c r="AV43" s="133">
        <f t="array" ref="AV43">IF($AU$15=0,0,MMULT($AH43:$AM43, AU$9:AU$14)/$AU$15)</f>
        <v>0</v>
      </c>
      <c r="AW43" s="133">
        <f t="array" ref="AW43">IF($AV$15=0,0,MMULT($AH43:$AM43, AV$9:AV$14)/$AV$15)</f>
        <v>0</v>
      </c>
      <c r="AX43" s="133">
        <f t="array" ref="AX43">IF($AW$15=0,0,MMULT($AH43:$AM43, AW$9:AW$14)/$AW$15)</f>
        <v>0</v>
      </c>
      <c r="AY43" s="133">
        <f t="array" ref="AY43">IF($AX$15=0,0,MMULT($AH43:$AM43, AX$9:AX$14)/$AX$15)</f>
        <v>0.62222222222222223</v>
      </c>
      <c r="AZ43" s="133">
        <f t="array" ref="AZ43">IF($AY$15=0,0,MMULT($AH43:$AM43, AY$9:AY$14)/$AY$15)</f>
        <v>0</v>
      </c>
      <c r="BA43" s="133">
        <f t="array" ref="BA43">IF($AZ$15=0,0,MMULT($AH43:$AM43, AZ$9:AZ$14)/$AZ$15)</f>
        <v>0</v>
      </c>
      <c r="BB43" s="133">
        <f t="array" ref="BB43">IF($BA$15=0,0,MMULT($AH43:$AM43, BA$9:BA$14)/$BA$15)</f>
        <v>0</v>
      </c>
      <c r="BC43" s="133">
        <f t="array" ref="BC43">IF($BB$15=0,0,MMULT($AH43:$AM43, BB$9:BB$14)/$BB$15)</f>
        <v>0.62222222222222223</v>
      </c>
      <c r="BD43" s="133">
        <f t="array" ref="BD43">IF($BC$15=0,0,MMULT($AH43:$AM43, BC$9:BC$14)/$BC$15)</f>
        <v>0.62222222222222223</v>
      </c>
      <c r="BE43" s="133">
        <f t="array" ref="BE43">IF($BD$15=0,0,MMULT($AH43:$AM43, BD$9:BD$14)/$BD$15)</f>
        <v>0</v>
      </c>
      <c r="BF43" s="241">
        <f t="array" ref="BF43">IF($BE$15=0,0,MMULT($AH43:$AM43, BE$9:BE$14)/$BE$15)</f>
        <v>0</v>
      </c>
      <c r="BG43" s="219">
        <f>IF(OR(GradeSheet!$M32="W (Withdrawn)", GradeSheet!$M32="I (Incomplete)"), 0, IF(AU43&gt;=65%, 1, 0))</f>
        <v>0</v>
      </c>
      <c r="BH43" s="134">
        <f>IF(OR(GradeSheet!$M32="W (Withdrawn)", GradeSheet!$M32="I (Incomplete)"), 0, IF(AV43&gt;=65%, 1, 0))</f>
        <v>0</v>
      </c>
      <c r="BI43" s="134">
        <f>IF(OR(GradeSheet!$M32="W (Withdrawn)", GradeSheet!$M32="I (Incomplete)"), 0, IF(AW43&gt;=65%, 1, 0))</f>
        <v>0</v>
      </c>
      <c r="BJ43" s="134">
        <f>IF(OR(GradeSheet!$M32="W (Withdrawn)", GradeSheet!$M32="I (Incomplete)"), 0, IF(AX43&gt;=65%, 1, 0))</f>
        <v>0</v>
      </c>
      <c r="BK43" s="134">
        <f>IF(OR(GradeSheet!$M32="W (Withdrawn)", GradeSheet!$M32="I (Incomplete)"), 0, IF(AY43&gt;=65%, 1, 0))</f>
        <v>0</v>
      </c>
      <c r="BL43" s="134">
        <f>IF(OR(GradeSheet!$M32="W (Withdrawn)", GradeSheet!$M32="I (Incomplete)"), 0, IF(AZ43&gt;=65%, 1, 0))</f>
        <v>0</v>
      </c>
      <c r="BM43" s="134">
        <f>IF(OR(GradeSheet!$M32="W (Withdrawn)", GradeSheet!$M32="I (Incomplete)"), 0, IF(BA43&gt;=65%, 1, 0))</f>
        <v>0</v>
      </c>
      <c r="BN43" s="134">
        <f>IF(OR(GradeSheet!$M32="W (Withdrawn)", GradeSheet!$M32="I (Incomplete)"), 0, IF(BB43&gt;=65%, 1, 0))</f>
        <v>0</v>
      </c>
      <c r="BO43" s="134">
        <f>IF(OR(GradeSheet!$M32="W (Withdrawn)", GradeSheet!$M32="I (Incomplete)"), 0, IF(BC43&gt;=65%, 1, 0))</f>
        <v>0</v>
      </c>
      <c r="BP43" s="134">
        <f>IF(OR(GradeSheet!$M32="W (Withdrawn)", GradeSheet!$M32="I (Incomplete)"), 0, IF(BD43&gt;=65%, 1, 0))</f>
        <v>0</v>
      </c>
      <c r="BQ43" s="134">
        <f>IF(OR(GradeSheet!$M32="W (Withdrawn)", GradeSheet!$M32="I (Incomplete)"), 0, IF(BE43&gt;=65%, 1, 0))</f>
        <v>0</v>
      </c>
      <c r="BR43" s="224">
        <f>IF(OR(GradeSheet!$M32="W (Withdrawn)", GradeSheet!$M32="I (Incomplete)"), 0, IF(BF43&gt;=65%, 1, 0))</f>
        <v>0</v>
      </c>
    </row>
    <row r="44" spans="1:70" s="196" customFormat="1" ht="15.75" customHeight="1" thickBot="1">
      <c r="A44" s="158">
        <v>24</v>
      </c>
      <c r="B44" s="143">
        <f>GradeSheet!B33</f>
        <v>192014025</v>
      </c>
      <c r="C44" s="163" t="str">
        <f>GradeSheet!C33</f>
        <v>Fatema Tuz Zohura Mim</v>
      </c>
      <c r="D44" s="209">
        <v>7.5</v>
      </c>
      <c r="E44" s="209">
        <v>0</v>
      </c>
      <c r="F44" s="209">
        <v>0</v>
      </c>
      <c r="G44" s="209">
        <v>0</v>
      </c>
      <c r="H44" s="209">
        <v>0</v>
      </c>
      <c r="I44" s="209">
        <v>0</v>
      </c>
      <c r="J44" s="209">
        <v>0</v>
      </c>
      <c r="K44" s="209">
        <v>0</v>
      </c>
      <c r="L44" s="209">
        <v>0</v>
      </c>
      <c r="M44" s="209">
        <v>0</v>
      </c>
      <c r="N44" s="209">
        <v>0</v>
      </c>
      <c r="O44" s="209">
        <v>0</v>
      </c>
      <c r="P44" s="245">
        <f>GradeSheet!E33+GradeSheet!I33</f>
        <v>16</v>
      </c>
      <c r="Q44" s="245">
        <v>0</v>
      </c>
      <c r="R44" s="245">
        <v>0</v>
      </c>
      <c r="S44" s="245">
        <v>0</v>
      </c>
      <c r="T44" s="245">
        <v>0</v>
      </c>
      <c r="U44" s="245">
        <v>0</v>
      </c>
      <c r="V44" s="245">
        <v>2</v>
      </c>
      <c r="W44" s="245">
        <v>0</v>
      </c>
      <c r="X44" s="245">
        <v>0</v>
      </c>
      <c r="Y44" s="245">
        <v>0</v>
      </c>
      <c r="Z44" s="245">
        <v>0</v>
      </c>
      <c r="AA44" s="245">
        <v>0</v>
      </c>
      <c r="AB44" s="211">
        <f t="shared" si="7"/>
        <v>25.5</v>
      </c>
      <c r="AC44" s="212">
        <f t="shared" si="8"/>
        <v>0</v>
      </c>
      <c r="AD44" s="212">
        <f t="shared" si="9"/>
        <v>0</v>
      </c>
      <c r="AE44" s="212">
        <f t="shared" si="10"/>
        <v>0</v>
      </c>
      <c r="AF44" s="212">
        <f t="shared" si="11"/>
        <v>0</v>
      </c>
      <c r="AG44" s="213">
        <f t="shared" si="12"/>
        <v>0</v>
      </c>
      <c r="AH44" s="215">
        <f t="shared" si="13"/>
        <v>0.28333333333333333</v>
      </c>
      <c r="AI44" s="216">
        <f t="shared" si="14"/>
        <v>0</v>
      </c>
      <c r="AJ44" s="216">
        <f t="shared" si="15"/>
        <v>0</v>
      </c>
      <c r="AK44" s="216">
        <f t="shared" si="16"/>
        <v>0</v>
      </c>
      <c r="AL44" s="216">
        <f t="shared" si="17"/>
        <v>0</v>
      </c>
      <c r="AM44" s="218">
        <f t="shared" si="18"/>
        <v>0</v>
      </c>
      <c r="AN44" s="223">
        <f>IF(OR(GradeSheet!$M33="W (Withdrawn)", GradeSheet!$M33="I (Incomplete)"), 0, IF(AH44&gt;=65%, 1, 0))</f>
        <v>0</v>
      </c>
      <c r="AO44" s="134">
        <f>IF(OR(GradeSheet!$M33="W (Withdrawn)", GradeSheet!$M33="I (Incomplete)"), 0, IF(AI44&gt;=65%, 1, 0))</f>
        <v>0</v>
      </c>
      <c r="AP44" s="134">
        <f>IF(OR(GradeSheet!$M33="W (Withdrawn)", GradeSheet!$M33="I (Incomplete)"), 0, IF(AJ44&gt;=65%, 1, 0))</f>
        <v>0</v>
      </c>
      <c r="AQ44" s="134">
        <f>IF(OR(GradeSheet!$M33="W (Withdrawn)", GradeSheet!$M33="I (Incomplete)"), 0, IF(AK44&gt;=65%, 1, 0))</f>
        <v>0</v>
      </c>
      <c r="AR44" s="134">
        <f>IF(OR(GradeSheet!$M33="W (Withdrawn)", GradeSheet!$M33="I (Incomplete)"), 0, IF(AL44&gt;=65%, 1, 0))</f>
        <v>0</v>
      </c>
      <c r="AS44" s="224">
        <f>IF(OR(GradeSheet!$M33="W (Withdrawn)", GradeSheet!$M33="I (Incomplete)"), 0, IF(AM44&gt;=65%, 1, 0))</f>
        <v>0</v>
      </c>
      <c r="AT44" s="131"/>
      <c r="AU44" s="217">
        <f t="array" ref="AU44">IF($AT$15=0,0,MMULT($AH44:$AM44, AT$9:AT$14)/$AT$15)</f>
        <v>0.28333333333333333</v>
      </c>
      <c r="AV44" s="133">
        <f t="array" ref="AV44">IF($AU$15=0,0,MMULT($AH44:$AM44, AU$9:AU$14)/$AU$15)</f>
        <v>0</v>
      </c>
      <c r="AW44" s="133">
        <f t="array" ref="AW44">IF($AV$15=0,0,MMULT($AH44:$AM44, AV$9:AV$14)/$AV$15)</f>
        <v>0</v>
      </c>
      <c r="AX44" s="133">
        <f t="array" ref="AX44">IF($AW$15=0,0,MMULT($AH44:$AM44, AW$9:AW$14)/$AW$15)</f>
        <v>0</v>
      </c>
      <c r="AY44" s="133">
        <f t="array" ref="AY44">IF($AX$15=0,0,MMULT($AH44:$AM44, AX$9:AX$14)/$AX$15)</f>
        <v>0.28333333333333333</v>
      </c>
      <c r="AZ44" s="133">
        <f t="array" ref="AZ44">IF($AY$15=0,0,MMULT($AH44:$AM44, AY$9:AY$14)/$AY$15)</f>
        <v>0</v>
      </c>
      <c r="BA44" s="133">
        <f t="array" ref="BA44">IF($AZ$15=0,0,MMULT($AH44:$AM44, AZ$9:AZ$14)/$AZ$15)</f>
        <v>0</v>
      </c>
      <c r="BB44" s="133">
        <f t="array" ref="BB44">IF($BA$15=0,0,MMULT($AH44:$AM44, BA$9:BA$14)/$BA$15)</f>
        <v>0</v>
      </c>
      <c r="BC44" s="133">
        <f t="array" ref="BC44">IF($BB$15=0,0,MMULT($AH44:$AM44, BB$9:BB$14)/$BB$15)</f>
        <v>0.28333333333333333</v>
      </c>
      <c r="BD44" s="133">
        <f t="array" ref="BD44">IF($BC$15=0,0,MMULT($AH44:$AM44, BC$9:BC$14)/$BC$15)</f>
        <v>0.28333333333333333</v>
      </c>
      <c r="BE44" s="133">
        <f t="array" ref="BE44">IF($BD$15=0,0,MMULT($AH44:$AM44, BD$9:BD$14)/$BD$15)</f>
        <v>0</v>
      </c>
      <c r="BF44" s="241">
        <f t="array" ref="BF44">IF($BE$15=0,0,MMULT($AH44:$AM44, BE$9:BE$14)/$BE$15)</f>
        <v>0</v>
      </c>
      <c r="BG44" s="219">
        <f>IF(OR(GradeSheet!$M33="W (Withdrawn)", GradeSheet!$M33="I (Incomplete)"), 0, IF(AU44&gt;=65%, 1, 0))</f>
        <v>0</v>
      </c>
      <c r="BH44" s="134">
        <f>IF(OR(GradeSheet!$M33="W (Withdrawn)", GradeSheet!$M33="I (Incomplete)"), 0, IF(AV44&gt;=65%, 1, 0))</f>
        <v>0</v>
      </c>
      <c r="BI44" s="134">
        <f>IF(OR(GradeSheet!$M33="W (Withdrawn)", GradeSheet!$M33="I (Incomplete)"), 0, IF(AW44&gt;=65%, 1, 0))</f>
        <v>0</v>
      </c>
      <c r="BJ44" s="134">
        <f>IF(OR(GradeSheet!$M33="W (Withdrawn)", GradeSheet!$M33="I (Incomplete)"), 0, IF(AX44&gt;=65%, 1, 0))</f>
        <v>0</v>
      </c>
      <c r="BK44" s="134">
        <f>IF(OR(GradeSheet!$M33="W (Withdrawn)", GradeSheet!$M33="I (Incomplete)"), 0, IF(AY44&gt;=65%, 1, 0))</f>
        <v>0</v>
      </c>
      <c r="BL44" s="134">
        <f>IF(OR(GradeSheet!$M33="W (Withdrawn)", GradeSheet!$M33="I (Incomplete)"), 0, IF(AZ44&gt;=65%, 1, 0))</f>
        <v>0</v>
      </c>
      <c r="BM44" s="134">
        <f>IF(OR(GradeSheet!$M33="W (Withdrawn)", GradeSheet!$M33="I (Incomplete)"), 0, IF(BA44&gt;=65%, 1, 0))</f>
        <v>0</v>
      </c>
      <c r="BN44" s="134">
        <f>IF(OR(GradeSheet!$M33="W (Withdrawn)", GradeSheet!$M33="I (Incomplete)"), 0, IF(BB44&gt;=65%, 1, 0))</f>
        <v>0</v>
      </c>
      <c r="BO44" s="134">
        <f>IF(OR(GradeSheet!$M33="W (Withdrawn)", GradeSheet!$M33="I (Incomplete)"), 0, IF(BC44&gt;=65%, 1, 0))</f>
        <v>0</v>
      </c>
      <c r="BP44" s="134">
        <f>IF(OR(GradeSheet!$M33="W (Withdrawn)", GradeSheet!$M33="I (Incomplete)"), 0, IF(BD44&gt;=65%, 1, 0))</f>
        <v>0</v>
      </c>
      <c r="BQ44" s="134">
        <f>IF(OR(GradeSheet!$M33="W (Withdrawn)", GradeSheet!$M33="I (Incomplete)"), 0, IF(BE44&gt;=65%, 1, 0))</f>
        <v>0</v>
      </c>
      <c r="BR44" s="224">
        <f>IF(OR(GradeSheet!$M33="W (Withdrawn)", GradeSheet!$M33="I (Incomplete)"), 0, IF(BF44&gt;=65%, 1, 0))</f>
        <v>0</v>
      </c>
    </row>
    <row r="45" spans="1:70" s="196" customFormat="1" ht="15.75" customHeight="1" thickBot="1">
      <c r="A45" s="159">
        <v>25</v>
      </c>
      <c r="B45" s="143">
        <f>GradeSheet!B34</f>
        <v>192014026</v>
      </c>
      <c r="C45" s="163" t="str">
        <f>GradeSheet!C34</f>
        <v>Sizan Chowdhuri</v>
      </c>
      <c r="D45" s="209">
        <v>14</v>
      </c>
      <c r="E45" s="209">
        <v>0</v>
      </c>
      <c r="F45" s="209">
        <v>0</v>
      </c>
      <c r="G45" s="209">
        <v>0</v>
      </c>
      <c r="H45" s="209">
        <v>0</v>
      </c>
      <c r="I45" s="209">
        <v>0</v>
      </c>
      <c r="J45" s="209">
        <v>14</v>
      </c>
      <c r="K45" s="209">
        <v>0</v>
      </c>
      <c r="L45" s="209">
        <v>0</v>
      </c>
      <c r="M45" s="209">
        <v>0</v>
      </c>
      <c r="N45" s="209">
        <v>0</v>
      </c>
      <c r="O45" s="209">
        <v>0</v>
      </c>
      <c r="P45" s="245">
        <f>GradeSheet!E34+GradeSheet!I34</f>
        <v>19</v>
      </c>
      <c r="Q45" s="245">
        <v>0</v>
      </c>
      <c r="R45" s="245">
        <v>0</v>
      </c>
      <c r="S45" s="245">
        <v>0</v>
      </c>
      <c r="T45" s="245">
        <v>0</v>
      </c>
      <c r="U45" s="245">
        <v>0</v>
      </c>
      <c r="V45" s="245">
        <v>13</v>
      </c>
      <c r="W45" s="245">
        <v>0</v>
      </c>
      <c r="X45" s="245">
        <v>0</v>
      </c>
      <c r="Y45" s="245">
        <v>0</v>
      </c>
      <c r="Z45" s="245">
        <v>0</v>
      </c>
      <c r="AA45" s="245">
        <v>0</v>
      </c>
      <c r="AB45" s="211">
        <f t="shared" si="7"/>
        <v>60</v>
      </c>
      <c r="AC45" s="212">
        <f t="shared" si="8"/>
        <v>0</v>
      </c>
      <c r="AD45" s="212">
        <f t="shared" si="9"/>
        <v>0</v>
      </c>
      <c r="AE45" s="212">
        <f t="shared" si="10"/>
        <v>0</v>
      </c>
      <c r="AF45" s="212">
        <f t="shared" si="11"/>
        <v>0</v>
      </c>
      <c r="AG45" s="213">
        <f t="shared" si="12"/>
        <v>0</v>
      </c>
      <c r="AH45" s="215">
        <f t="shared" si="13"/>
        <v>0.66666666666666663</v>
      </c>
      <c r="AI45" s="216">
        <f t="shared" si="14"/>
        <v>0</v>
      </c>
      <c r="AJ45" s="216">
        <f t="shared" si="15"/>
        <v>0</v>
      </c>
      <c r="AK45" s="216">
        <f t="shared" si="16"/>
        <v>0</v>
      </c>
      <c r="AL45" s="216">
        <f t="shared" si="17"/>
        <v>0</v>
      </c>
      <c r="AM45" s="218">
        <f t="shared" si="18"/>
        <v>0</v>
      </c>
      <c r="AN45" s="223">
        <f>IF(OR(GradeSheet!$M34="W (Withdrawn)", GradeSheet!$M34="I (Incomplete)"), 0, IF(AH45&gt;=65%, 1, 0))</f>
        <v>1</v>
      </c>
      <c r="AO45" s="134">
        <f>IF(OR(GradeSheet!$M34="W (Withdrawn)", GradeSheet!$M34="I (Incomplete)"), 0, IF(AI45&gt;=65%, 1, 0))</f>
        <v>0</v>
      </c>
      <c r="AP45" s="134">
        <f>IF(OR(GradeSheet!$M34="W (Withdrawn)", GradeSheet!$M34="I (Incomplete)"), 0, IF(AJ45&gt;=65%, 1, 0))</f>
        <v>0</v>
      </c>
      <c r="AQ45" s="134">
        <f>IF(OR(GradeSheet!$M34="W (Withdrawn)", GradeSheet!$M34="I (Incomplete)"), 0, IF(AK45&gt;=65%, 1, 0))</f>
        <v>0</v>
      </c>
      <c r="AR45" s="134">
        <f>IF(OR(GradeSheet!$M34="W (Withdrawn)", GradeSheet!$M34="I (Incomplete)"), 0, IF(AL45&gt;=65%, 1, 0))</f>
        <v>0</v>
      </c>
      <c r="AS45" s="224">
        <f>IF(OR(GradeSheet!$M34="W (Withdrawn)", GradeSheet!$M34="I (Incomplete)"), 0, IF(AM45&gt;=65%, 1, 0))</f>
        <v>0</v>
      </c>
      <c r="AT45" s="131"/>
      <c r="AU45" s="217">
        <f t="array" ref="AU45">IF($AT$15=0,0,MMULT($AH45:$AM45, AT$9:AT$14)/$AT$15)</f>
        <v>0.66666666666666663</v>
      </c>
      <c r="AV45" s="133">
        <f t="array" ref="AV45">IF($AU$15=0,0,MMULT($AH45:$AM45, AU$9:AU$14)/$AU$15)</f>
        <v>0</v>
      </c>
      <c r="AW45" s="133">
        <f t="array" ref="AW45">IF($AV$15=0,0,MMULT($AH45:$AM45, AV$9:AV$14)/$AV$15)</f>
        <v>0</v>
      </c>
      <c r="AX45" s="133">
        <f t="array" ref="AX45">IF($AW$15=0,0,MMULT($AH45:$AM45, AW$9:AW$14)/$AW$15)</f>
        <v>0</v>
      </c>
      <c r="AY45" s="133">
        <f t="array" ref="AY45">IF($AX$15=0,0,MMULT($AH45:$AM45, AX$9:AX$14)/$AX$15)</f>
        <v>0.66666666666666663</v>
      </c>
      <c r="AZ45" s="133">
        <f t="array" ref="AZ45">IF($AY$15=0,0,MMULT($AH45:$AM45, AY$9:AY$14)/$AY$15)</f>
        <v>0</v>
      </c>
      <c r="BA45" s="133">
        <f t="array" ref="BA45">IF($AZ$15=0,0,MMULT($AH45:$AM45, AZ$9:AZ$14)/$AZ$15)</f>
        <v>0</v>
      </c>
      <c r="BB45" s="133">
        <f t="array" ref="BB45">IF($BA$15=0,0,MMULT($AH45:$AM45, BA$9:BA$14)/$BA$15)</f>
        <v>0</v>
      </c>
      <c r="BC45" s="133">
        <f t="array" ref="BC45">IF($BB$15=0,0,MMULT($AH45:$AM45, BB$9:BB$14)/$BB$15)</f>
        <v>0.66666666666666663</v>
      </c>
      <c r="BD45" s="133">
        <f t="array" ref="BD45">IF($BC$15=0,0,MMULT($AH45:$AM45, BC$9:BC$14)/$BC$15)</f>
        <v>0.66666666666666663</v>
      </c>
      <c r="BE45" s="133">
        <f t="array" ref="BE45">IF($BD$15=0,0,MMULT($AH45:$AM45, BD$9:BD$14)/$BD$15)</f>
        <v>0</v>
      </c>
      <c r="BF45" s="241">
        <f t="array" ref="BF45">IF($BE$15=0,0,MMULT($AH45:$AM45, BE$9:BE$14)/$BE$15)</f>
        <v>0</v>
      </c>
      <c r="BG45" s="219">
        <f>IF(OR(GradeSheet!$M34="W (Withdrawn)", GradeSheet!$M34="I (Incomplete)"), 0, IF(AU45&gt;=65%, 1, 0))</f>
        <v>1</v>
      </c>
      <c r="BH45" s="134">
        <f>IF(OR(GradeSheet!$M34="W (Withdrawn)", GradeSheet!$M34="I (Incomplete)"), 0, IF(AV45&gt;=65%, 1, 0))</f>
        <v>0</v>
      </c>
      <c r="BI45" s="134">
        <f>IF(OR(GradeSheet!$M34="W (Withdrawn)", GradeSheet!$M34="I (Incomplete)"), 0, IF(AW45&gt;=65%, 1, 0))</f>
        <v>0</v>
      </c>
      <c r="BJ45" s="134">
        <f>IF(OR(GradeSheet!$M34="W (Withdrawn)", GradeSheet!$M34="I (Incomplete)"), 0, IF(AX45&gt;=65%, 1, 0))</f>
        <v>0</v>
      </c>
      <c r="BK45" s="134">
        <f>IF(OR(GradeSheet!$M34="W (Withdrawn)", GradeSheet!$M34="I (Incomplete)"), 0, IF(AY45&gt;=65%, 1, 0))</f>
        <v>1</v>
      </c>
      <c r="BL45" s="134">
        <f>IF(OR(GradeSheet!$M34="W (Withdrawn)", GradeSheet!$M34="I (Incomplete)"), 0, IF(AZ45&gt;=65%, 1, 0))</f>
        <v>0</v>
      </c>
      <c r="BM45" s="134">
        <f>IF(OR(GradeSheet!$M34="W (Withdrawn)", GradeSheet!$M34="I (Incomplete)"), 0, IF(BA45&gt;=65%, 1, 0))</f>
        <v>0</v>
      </c>
      <c r="BN45" s="134">
        <f>IF(OR(GradeSheet!$M34="W (Withdrawn)", GradeSheet!$M34="I (Incomplete)"), 0, IF(BB45&gt;=65%, 1, 0))</f>
        <v>0</v>
      </c>
      <c r="BO45" s="134">
        <f>IF(OR(GradeSheet!$M34="W (Withdrawn)", GradeSheet!$M34="I (Incomplete)"), 0, IF(BC45&gt;=65%, 1, 0))</f>
        <v>1</v>
      </c>
      <c r="BP45" s="134">
        <f>IF(OR(GradeSheet!$M34="W (Withdrawn)", GradeSheet!$M34="I (Incomplete)"), 0, IF(BD45&gt;=65%, 1, 0))</f>
        <v>1</v>
      </c>
      <c r="BQ45" s="134">
        <f>IF(OR(GradeSheet!$M34="W (Withdrawn)", GradeSheet!$M34="I (Incomplete)"), 0, IF(BE45&gt;=65%, 1, 0))</f>
        <v>0</v>
      </c>
      <c r="BR45" s="224">
        <f>IF(OR(GradeSheet!$M34="W (Withdrawn)", GradeSheet!$M34="I (Incomplete)"), 0, IF(BF45&gt;=65%, 1, 0))</f>
        <v>0</v>
      </c>
    </row>
    <row r="46" spans="1:70" s="196" customFormat="1" ht="15.75" customHeight="1" thickBot="1">
      <c r="A46" s="158">
        <v>26</v>
      </c>
      <c r="B46" s="143">
        <f>GradeSheet!B35</f>
        <v>192014027</v>
      </c>
      <c r="C46" s="163" t="str">
        <f>GradeSheet!C35</f>
        <v>Md. Julkar Nayon</v>
      </c>
      <c r="D46" s="209">
        <v>8</v>
      </c>
      <c r="E46" s="209">
        <v>0</v>
      </c>
      <c r="F46" s="209">
        <v>0</v>
      </c>
      <c r="G46" s="209">
        <v>0</v>
      </c>
      <c r="H46" s="209">
        <v>0</v>
      </c>
      <c r="I46" s="209">
        <v>0</v>
      </c>
      <c r="J46" s="209">
        <v>10</v>
      </c>
      <c r="K46" s="209">
        <v>0</v>
      </c>
      <c r="L46" s="209">
        <v>0</v>
      </c>
      <c r="M46" s="209">
        <v>0</v>
      </c>
      <c r="N46" s="209">
        <v>0</v>
      </c>
      <c r="O46" s="209">
        <v>0</v>
      </c>
      <c r="P46" s="245">
        <f>GradeSheet!E35+GradeSheet!I35</f>
        <v>19</v>
      </c>
      <c r="Q46" s="245">
        <v>0</v>
      </c>
      <c r="R46" s="245">
        <v>0</v>
      </c>
      <c r="S46" s="245">
        <v>0</v>
      </c>
      <c r="T46" s="245">
        <v>0</v>
      </c>
      <c r="U46" s="245">
        <v>0</v>
      </c>
      <c r="V46" s="245">
        <v>8</v>
      </c>
      <c r="W46" s="245">
        <v>0</v>
      </c>
      <c r="X46" s="245">
        <v>0</v>
      </c>
      <c r="Y46" s="245">
        <v>0</v>
      </c>
      <c r="Z46" s="245">
        <v>0</v>
      </c>
      <c r="AA46" s="245">
        <v>0</v>
      </c>
      <c r="AB46" s="211">
        <f t="shared" si="7"/>
        <v>45</v>
      </c>
      <c r="AC46" s="212">
        <f t="shared" si="8"/>
        <v>0</v>
      </c>
      <c r="AD46" s="212">
        <f t="shared" si="9"/>
        <v>0</v>
      </c>
      <c r="AE46" s="212">
        <f t="shared" si="10"/>
        <v>0</v>
      </c>
      <c r="AF46" s="212">
        <f t="shared" si="11"/>
        <v>0</v>
      </c>
      <c r="AG46" s="213">
        <f t="shared" si="12"/>
        <v>0</v>
      </c>
      <c r="AH46" s="215">
        <f t="shared" si="13"/>
        <v>0.5</v>
      </c>
      <c r="AI46" s="216">
        <f t="shared" si="14"/>
        <v>0</v>
      </c>
      <c r="AJ46" s="216">
        <f t="shared" si="15"/>
        <v>0</v>
      </c>
      <c r="AK46" s="216">
        <f t="shared" si="16"/>
        <v>0</v>
      </c>
      <c r="AL46" s="216">
        <f t="shared" si="17"/>
        <v>0</v>
      </c>
      <c r="AM46" s="218">
        <f t="shared" si="18"/>
        <v>0</v>
      </c>
      <c r="AN46" s="223">
        <f>IF(OR(GradeSheet!$M35="W (Withdrawn)", GradeSheet!$M35="I (Incomplete)"), 0, IF(AH46&gt;=65%, 1, 0))</f>
        <v>0</v>
      </c>
      <c r="AO46" s="134">
        <f>IF(OR(GradeSheet!$M35="W (Withdrawn)", GradeSheet!$M35="I (Incomplete)"), 0, IF(AI46&gt;=65%, 1, 0))</f>
        <v>0</v>
      </c>
      <c r="AP46" s="134">
        <f>IF(OR(GradeSheet!$M35="W (Withdrawn)", GradeSheet!$M35="I (Incomplete)"), 0, IF(AJ46&gt;=65%, 1, 0))</f>
        <v>0</v>
      </c>
      <c r="AQ46" s="134">
        <f>IF(OR(GradeSheet!$M35="W (Withdrawn)", GradeSheet!$M35="I (Incomplete)"), 0, IF(AK46&gt;=65%, 1, 0))</f>
        <v>0</v>
      </c>
      <c r="AR46" s="134">
        <f>IF(OR(GradeSheet!$M35="W (Withdrawn)", GradeSheet!$M35="I (Incomplete)"), 0, IF(AL46&gt;=65%, 1, 0))</f>
        <v>0</v>
      </c>
      <c r="AS46" s="224">
        <f>IF(OR(GradeSheet!$M35="W (Withdrawn)", GradeSheet!$M35="I (Incomplete)"), 0, IF(AM46&gt;=65%, 1, 0))</f>
        <v>0</v>
      </c>
      <c r="AT46" s="131"/>
      <c r="AU46" s="217">
        <f t="array" ref="AU46">IF($AT$15=0,0,MMULT($AH46:$AM46, AT$9:AT$14)/$AT$15)</f>
        <v>0.5</v>
      </c>
      <c r="AV46" s="133">
        <f t="array" ref="AV46">IF($AU$15=0,0,MMULT($AH46:$AM46, AU$9:AU$14)/$AU$15)</f>
        <v>0</v>
      </c>
      <c r="AW46" s="133">
        <f t="array" ref="AW46">IF($AV$15=0,0,MMULT($AH46:$AM46, AV$9:AV$14)/$AV$15)</f>
        <v>0</v>
      </c>
      <c r="AX46" s="133">
        <f t="array" ref="AX46">IF($AW$15=0,0,MMULT($AH46:$AM46, AW$9:AW$14)/$AW$15)</f>
        <v>0</v>
      </c>
      <c r="AY46" s="133">
        <f t="array" ref="AY46">IF($AX$15=0,0,MMULT($AH46:$AM46, AX$9:AX$14)/$AX$15)</f>
        <v>0.5</v>
      </c>
      <c r="AZ46" s="133">
        <f t="array" ref="AZ46">IF($AY$15=0,0,MMULT($AH46:$AM46, AY$9:AY$14)/$AY$15)</f>
        <v>0</v>
      </c>
      <c r="BA46" s="133">
        <f t="array" ref="BA46">IF($AZ$15=0,0,MMULT($AH46:$AM46, AZ$9:AZ$14)/$AZ$15)</f>
        <v>0</v>
      </c>
      <c r="BB46" s="133">
        <f t="array" ref="BB46">IF($BA$15=0,0,MMULT($AH46:$AM46, BA$9:BA$14)/$BA$15)</f>
        <v>0</v>
      </c>
      <c r="BC46" s="133">
        <f t="array" ref="BC46">IF($BB$15=0,0,MMULT($AH46:$AM46, BB$9:BB$14)/$BB$15)</f>
        <v>0.5</v>
      </c>
      <c r="BD46" s="133">
        <f t="array" ref="BD46">IF($BC$15=0,0,MMULT($AH46:$AM46, BC$9:BC$14)/$BC$15)</f>
        <v>0.5</v>
      </c>
      <c r="BE46" s="133">
        <f t="array" ref="BE46">IF($BD$15=0,0,MMULT($AH46:$AM46, BD$9:BD$14)/$BD$15)</f>
        <v>0</v>
      </c>
      <c r="BF46" s="241">
        <f t="array" ref="BF46">IF($BE$15=0,0,MMULT($AH46:$AM46, BE$9:BE$14)/$BE$15)</f>
        <v>0</v>
      </c>
      <c r="BG46" s="219">
        <f>IF(OR(GradeSheet!$M35="W (Withdrawn)", GradeSheet!$M35="I (Incomplete)"), 0, IF(AU46&gt;=65%, 1, 0))</f>
        <v>0</v>
      </c>
      <c r="BH46" s="134">
        <f>IF(OR(GradeSheet!$M35="W (Withdrawn)", GradeSheet!$M35="I (Incomplete)"), 0, IF(AV46&gt;=65%, 1, 0))</f>
        <v>0</v>
      </c>
      <c r="BI46" s="134">
        <f>IF(OR(GradeSheet!$M35="W (Withdrawn)", GradeSheet!$M35="I (Incomplete)"), 0, IF(AW46&gt;=65%, 1, 0))</f>
        <v>0</v>
      </c>
      <c r="BJ46" s="134">
        <f>IF(OR(GradeSheet!$M35="W (Withdrawn)", GradeSheet!$M35="I (Incomplete)"), 0, IF(AX46&gt;=65%, 1, 0))</f>
        <v>0</v>
      </c>
      <c r="BK46" s="134">
        <f>IF(OR(GradeSheet!$M35="W (Withdrawn)", GradeSheet!$M35="I (Incomplete)"), 0, IF(AY46&gt;=65%, 1, 0))</f>
        <v>0</v>
      </c>
      <c r="BL46" s="134">
        <f>IF(OR(GradeSheet!$M35="W (Withdrawn)", GradeSheet!$M35="I (Incomplete)"), 0, IF(AZ46&gt;=65%, 1, 0))</f>
        <v>0</v>
      </c>
      <c r="BM46" s="134">
        <f>IF(OR(GradeSheet!$M35="W (Withdrawn)", GradeSheet!$M35="I (Incomplete)"), 0, IF(BA46&gt;=65%, 1, 0))</f>
        <v>0</v>
      </c>
      <c r="BN46" s="134">
        <f>IF(OR(GradeSheet!$M35="W (Withdrawn)", GradeSheet!$M35="I (Incomplete)"), 0, IF(BB46&gt;=65%, 1, 0))</f>
        <v>0</v>
      </c>
      <c r="BO46" s="134">
        <f>IF(OR(GradeSheet!$M35="W (Withdrawn)", GradeSheet!$M35="I (Incomplete)"), 0, IF(BC46&gt;=65%, 1, 0))</f>
        <v>0</v>
      </c>
      <c r="BP46" s="134">
        <f>IF(OR(GradeSheet!$M35="W (Withdrawn)", GradeSheet!$M35="I (Incomplete)"), 0, IF(BD46&gt;=65%, 1, 0))</f>
        <v>0</v>
      </c>
      <c r="BQ46" s="134">
        <f>IF(OR(GradeSheet!$M35="W (Withdrawn)", GradeSheet!$M35="I (Incomplete)"), 0, IF(BE46&gt;=65%, 1, 0))</f>
        <v>0</v>
      </c>
      <c r="BR46" s="224">
        <f>IF(OR(GradeSheet!$M35="W (Withdrawn)", GradeSheet!$M35="I (Incomplete)"), 0, IF(BF46&gt;=65%, 1, 0))</f>
        <v>0</v>
      </c>
    </row>
    <row r="47" spans="1:70" s="196" customFormat="1" ht="15.75" customHeight="1" thickBot="1">
      <c r="A47" s="159">
        <v>27</v>
      </c>
      <c r="B47" s="143">
        <f>GradeSheet!B36</f>
        <v>192014032</v>
      </c>
      <c r="C47" s="163" t="str">
        <f>GradeSheet!C36</f>
        <v>Md. Armanur Rakib</v>
      </c>
      <c r="D47" s="209">
        <v>13</v>
      </c>
      <c r="E47" s="209">
        <v>0</v>
      </c>
      <c r="F47" s="209">
        <v>0</v>
      </c>
      <c r="G47" s="209">
        <v>0</v>
      </c>
      <c r="H47" s="209">
        <v>0</v>
      </c>
      <c r="I47" s="209">
        <v>0</v>
      </c>
      <c r="J47" s="209">
        <v>22</v>
      </c>
      <c r="K47" s="209">
        <v>0</v>
      </c>
      <c r="L47" s="209">
        <v>0</v>
      </c>
      <c r="M47" s="209">
        <v>0</v>
      </c>
      <c r="N47" s="209">
        <v>0</v>
      </c>
      <c r="O47" s="209">
        <v>0</v>
      </c>
      <c r="P47" s="245">
        <f>GradeSheet!E36+GradeSheet!I36</f>
        <v>19</v>
      </c>
      <c r="Q47" s="245">
        <v>0</v>
      </c>
      <c r="R47" s="245">
        <v>0</v>
      </c>
      <c r="S47" s="245">
        <v>0</v>
      </c>
      <c r="T47" s="245">
        <v>0</v>
      </c>
      <c r="U47" s="245">
        <v>0</v>
      </c>
      <c r="V47" s="245">
        <v>6</v>
      </c>
      <c r="W47" s="245">
        <v>0</v>
      </c>
      <c r="X47" s="245">
        <v>0</v>
      </c>
      <c r="Y47" s="245">
        <v>0</v>
      </c>
      <c r="Z47" s="245">
        <v>0</v>
      </c>
      <c r="AA47" s="245">
        <v>0</v>
      </c>
      <c r="AB47" s="211">
        <f t="shared" si="7"/>
        <v>60</v>
      </c>
      <c r="AC47" s="212">
        <f t="shared" si="8"/>
        <v>0</v>
      </c>
      <c r="AD47" s="212">
        <f t="shared" si="9"/>
        <v>0</v>
      </c>
      <c r="AE47" s="212">
        <f t="shared" si="10"/>
        <v>0</v>
      </c>
      <c r="AF47" s="212">
        <f t="shared" si="11"/>
        <v>0</v>
      </c>
      <c r="AG47" s="213">
        <f t="shared" si="12"/>
        <v>0</v>
      </c>
      <c r="AH47" s="215">
        <f t="shared" si="13"/>
        <v>0.66666666666666663</v>
      </c>
      <c r="AI47" s="216">
        <f t="shared" si="14"/>
        <v>0</v>
      </c>
      <c r="AJ47" s="216">
        <f t="shared" si="15"/>
        <v>0</v>
      </c>
      <c r="AK47" s="216">
        <f t="shared" si="16"/>
        <v>0</v>
      </c>
      <c r="AL47" s="216">
        <f t="shared" si="17"/>
        <v>0</v>
      </c>
      <c r="AM47" s="218">
        <f t="shared" si="18"/>
        <v>0</v>
      </c>
      <c r="AN47" s="223">
        <f>IF(OR(GradeSheet!$M36="W (Withdrawn)", GradeSheet!$M36="I (Incomplete)"), 0, IF(AH47&gt;=65%, 1, 0))</f>
        <v>1</v>
      </c>
      <c r="AO47" s="134">
        <f>IF(OR(GradeSheet!$M36="W (Withdrawn)", GradeSheet!$M36="I (Incomplete)"), 0, IF(AI47&gt;=65%, 1, 0))</f>
        <v>0</v>
      </c>
      <c r="AP47" s="134">
        <f>IF(OR(GradeSheet!$M36="W (Withdrawn)", GradeSheet!$M36="I (Incomplete)"), 0, IF(AJ47&gt;=65%, 1, 0))</f>
        <v>0</v>
      </c>
      <c r="AQ47" s="134">
        <f>IF(OR(GradeSheet!$M36="W (Withdrawn)", GradeSheet!$M36="I (Incomplete)"), 0, IF(AK47&gt;=65%, 1, 0))</f>
        <v>0</v>
      </c>
      <c r="AR47" s="134">
        <f>IF(OR(GradeSheet!$M36="W (Withdrawn)", GradeSheet!$M36="I (Incomplete)"), 0, IF(AL47&gt;=65%, 1, 0))</f>
        <v>0</v>
      </c>
      <c r="AS47" s="224">
        <f>IF(OR(GradeSheet!$M36="W (Withdrawn)", GradeSheet!$M36="I (Incomplete)"), 0, IF(AM47&gt;=65%, 1, 0))</f>
        <v>0</v>
      </c>
      <c r="AT47" s="131"/>
      <c r="AU47" s="217">
        <f t="array" ref="AU47">IF($AT$15=0,0,MMULT($AH47:$AM47, AT$9:AT$14)/$AT$15)</f>
        <v>0.66666666666666663</v>
      </c>
      <c r="AV47" s="133">
        <f t="array" ref="AV47">IF($AU$15=0,0,MMULT($AH47:$AM47, AU$9:AU$14)/$AU$15)</f>
        <v>0</v>
      </c>
      <c r="AW47" s="133">
        <f t="array" ref="AW47">IF($AV$15=0,0,MMULT($AH47:$AM47, AV$9:AV$14)/$AV$15)</f>
        <v>0</v>
      </c>
      <c r="AX47" s="133">
        <f t="array" ref="AX47">IF($AW$15=0,0,MMULT($AH47:$AM47, AW$9:AW$14)/$AW$15)</f>
        <v>0</v>
      </c>
      <c r="AY47" s="133">
        <f t="array" ref="AY47">IF($AX$15=0,0,MMULT($AH47:$AM47, AX$9:AX$14)/$AX$15)</f>
        <v>0.66666666666666663</v>
      </c>
      <c r="AZ47" s="133">
        <f t="array" ref="AZ47">IF($AY$15=0,0,MMULT($AH47:$AM47, AY$9:AY$14)/$AY$15)</f>
        <v>0</v>
      </c>
      <c r="BA47" s="133">
        <f t="array" ref="BA47">IF($AZ$15=0,0,MMULT($AH47:$AM47, AZ$9:AZ$14)/$AZ$15)</f>
        <v>0</v>
      </c>
      <c r="BB47" s="133">
        <f t="array" ref="BB47">IF($BA$15=0,0,MMULT($AH47:$AM47, BA$9:BA$14)/$BA$15)</f>
        <v>0</v>
      </c>
      <c r="BC47" s="133">
        <f t="array" ref="BC47">IF($BB$15=0,0,MMULT($AH47:$AM47, BB$9:BB$14)/$BB$15)</f>
        <v>0.66666666666666663</v>
      </c>
      <c r="BD47" s="133">
        <f t="array" ref="BD47">IF($BC$15=0,0,MMULT($AH47:$AM47, BC$9:BC$14)/$BC$15)</f>
        <v>0.66666666666666663</v>
      </c>
      <c r="BE47" s="133">
        <f t="array" ref="BE47">IF($BD$15=0,0,MMULT($AH47:$AM47, BD$9:BD$14)/$BD$15)</f>
        <v>0</v>
      </c>
      <c r="BF47" s="241">
        <f t="array" ref="BF47">IF($BE$15=0,0,MMULT($AH47:$AM47, BE$9:BE$14)/$BE$15)</f>
        <v>0</v>
      </c>
      <c r="BG47" s="219">
        <f>IF(OR(GradeSheet!$M36="W (Withdrawn)", GradeSheet!$M36="I (Incomplete)"), 0, IF(AU47&gt;=65%, 1, 0))</f>
        <v>1</v>
      </c>
      <c r="BH47" s="134">
        <f>IF(OR(GradeSheet!$M36="W (Withdrawn)", GradeSheet!$M36="I (Incomplete)"), 0, IF(AV47&gt;=65%, 1, 0))</f>
        <v>0</v>
      </c>
      <c r="BI47" s="134">
        <f>IF(OR(GradeSheet!$M36="W (Withdrawn)", GradeSheet!$M36="I (Incomplete)"), 0, IF(AW47&gt;=65%, 1, 0))</f>
        <v>0</v>
      </c>
      <c r="BJ47" s="134">
        <f>IF(OR(GradeSheet!$M36="W (Withdrawn)", GradeSheet!$M36="I (Incomplete)"), 0, IF(AX47&gt;=65%, 1, 0))</f>
        <v>0</v>
      </c>
      <c r="BK47" s="134">
        <f>IF(OR(GradeSheet!$M36="W (Withdrawn)", GradeSheet!$M36="I (Incomplete)"), 0, IF(AY47&gt;=65%, 1, 0))</f>
        <v>1</v>
      </c>
      <c r="BL47" s="134">
        <f>IF(OR(GradeSheet!$M36="W (Withdrawn)", GradeSheet!$M36="I (Incomplete)"), 0, IF(AZ47&gt;=65%, 1, 0))</f>
        <v>0</v>
      </c>
      <c r="BM47" s="134">
        <f>IF(OR(GradeSheet!$M36="W (Withdrawn)", GradeSheet!$M36="I (Incomplete)"), 0, IF(BA47&gt;=65%, 1, 0))</f>
        <v>0</v>
      </c>
      <c r="BN47" s="134">
        <f>IF(OR(GradeSheet!$M36="W (Withdrawn)", GradeSheet!$M36="I (Incomplete)"), 0, IF(BB47&gt;=65%, 1, 0))</f>
        <v>0</v>
      </c>
      <c r="BO47" s="134">
        <f>IF(OR(GradeSheet!$M36="W (Withdrawn)", GradeSheet!$M36="I (Incomplete)"), 0, IF(BC47&gt;=65%, 1, 0))</f>
        <v>1</v>
      </c>
      <c r="BP47" s="134">
        <f>IF(OR(GradeSheet!$M36="W (Withdrawn)", GradeSheet!$M36="I (Incomplete)"), 0, IF(BD47&gt;=65%, 1, 0))</f>
        <v>1</v>
      </c>
      <c r="BQ47" s="134">
        <f>IF(OR(GradeSheet!$M36="W (Withdrawn)", GradeSheet!$M36="I (Incomplete)"), 0, IF(BE47&gt;=65%, 1, 0))</f>
        <v>0</v>
      </c>
      <c r="BR47" s="224">
        <f>IF(OR(GradeSheet!$M36="W (Withdrawn)", GradeSheet!$M36="I (Incomplete)"), 0, IF(BF47&gt;=65%, 1, 0))</f>
        <v>0</v>
      </c>
    </row>
    <row r="48" spans="1:70" s="196" customFormat="1" ht="15.75" customHeight="1" thickBot="1">
      <c r="A48" s="158">
        <v>28</v>
      </c>
      <c r="B48" s="143">
        <f>GradeSheet!B37</f>
        <v>192014033</v>
      </c>
      <c r="C48" s="163" t="str">
        <f>GradeSheet!C37</f>
        <v>Shajedul Islam</v>
      </c>
      <c r="D48" s="209">
        <v>10</v>
      </c>
      <c r="E48" s="209">
        <v>0</v>
      </c>
      <c r="F48" s="209">
        <v>0</v>
      </c>
      <c r="G48" s="209">
        <v>0</v>
      </c>
      <c r="H48" s="209">
        <v>0</v>
      </c>
      <c r="I48" s="209">
        <v>0</v>
      </c>
      <c r="J48" s="209">
        <v>22</v>
      </c>
      <c r="K48" s="209">
        <v>0</v>
      </c>
      <c r="L48" s="209">
        <v>0</v>
      </c>
      <c r="M48" s="209">
        <v>0</v>
      </c>
      <c r="N48" s="209">
        <v>0</v>
      </c>
      <c r="O48" s="209">
        <v>0</v>
      </c>
      <c r="P48" s="245">
        <f>GradeSheet!E37+GradeSheet!I37</f>
        <v>19</v>
      </c>
      <c r="Q48" s="245">
        <v>0</v>
      </c>
      <c r="R48" s="245">
        <v>0</v>
      </c>
      <c r="S48" s="245">
        <v>0</v>
      </c>
      <c r="T48" s="245">
        <v>0</v>
      </c>
      <c r="U48" s="245">
        <v>0</v>
      </c>
      <c r="V48" s="245">
        <v>10</v>
      </c>
      <c r="W48" s="245">
        <v>0</v>
      </c>
      <c r="X48" s="245">
        <v>0</v>
      </c>
      <c r="Y48" s="245">
        <v>0</v>
      </c>
      <c r="Z48" s="245">
        <v>0</v>
      </c>
      <c r="AA48" s="245">
        <v>0</v>
      </c>
      <c r="AB48" s="211">
        <f t="shared" si="7"/>
        <v>61</v>
      </c>
      <c r="AC48" s="212">
        <f t="shared" si="8"/>
        <v>0</v>
      </c>
      <c r="AD48" s="212">
        <f t="shared" si="9"/>
        <v>0</v>
      </c>
      <c r="AE48" s="212">
        <f t="shared" si="10"/>
        <v>0</v>
      </c>
      <c r="AF48" s="212">
        <f t="shared" si="11"/>
        <v>0</v>
      </c>
      <c r="AG48" s="213">
        <f t="shared" si="12"/>
        <v>0</v>
      </c>
      <c r="AH48" s="215">
        <f t="shared" si="13"/>
        <v>0.67777777777777781</v>
      </c>
      <c r="AI48" s="216">
        <f t="shared" si="14"/>
        <v>0</v>
      </c>
      <c r="AJ48" s="216">
        <f t="shared" si="15"/>
        <v>0</v>
      </c>
      <c r="AK48" s="216">
        <f t="shared" si="16"/>
        <v>0</v>
      </c>
      <c r="AL48" s="216">
        <f t="shared" si="17"/>
        <v>0</v>
      </c>
      <c r="AM48" s="218">
        <f t="shared" si="18"/>
        <v>0</v>
      </c>
      <c r="AN48" s="223">
        <f>IF(OR(GradeSheet!$M37="W (Withdrawn)", GradeSheet!$M37="I (Incomplete)"), 0, IF(AH48&gt;=65%, 1, 0))</f>
        <v>1</v>
      </c>
      <c r="AO48" s="134">
        <f>IF(OR(GradeSheet!$M37="W (Withdrawn)", GradeSheet!$M37="I (Incomplete)"), 0, IF(AI48&gt;=65%, 1, 0))</f>
        <v>0</v>
      </c>
      <c r="AP48" s="134">
        <f>IF(OR(GradeSheet!$M37="W (Withdrawn)", GradeSheet!$M37="I (Incomplete)"), 0, IF(AJ48&gt;=65%, 1, 0))</f>
        <v>0</v>
      </c>
      <c r="AQ48" s="134">
        <f>IF(OR(GradeSheet!$M37="W (Withdrawn)", GradeSheet!$M37="I (Incomplete)"), 0, IF(AK48&gt;=65%, 1, 0))</f>
        <v>0</v>
      </c>
      <c r="AR48" s="134">
        <f>IF(OR(GradeSheet!$M37="W (Withdrawn)", GradeSheet!$M37="I (Incomplete)"), 0, IF(AL48&gt;=65%, 1, 0))</f>
        <v>0</v>
      </c>
      <c r="AS48" s="224">
        <f>IF(OR(GradeSheet!$M37="W (Withdrawn)", GradeSheet!$M37="I (Incomplete)"), 0, IF(AM48&gt;=65%, 1, 0))</f>
        <v>0</v>
      </c>
      <c r="AT48" s="131"/>
      <c r="AU48" s="217">
        <f t="array" ref="AU48">IF($AT$15=0,0,MMULT($AH48:$AM48, AT$9:AT$14)/$AT$15)</f>
        <v>0.67777777777777781</v>
      </c>
      <c r="AV48" s="133">
        <f t="array" ref="AV48">IF($AU$15=0,0,MMULT($AH48:$AM48, AU$9:AU$14)/$AU$15)</f>
        <v>0</v>
      </c>
      <c r="AW48" s="133">
        <f t="array" ref="AW48">IF($AV$15=0,0,MMULT($AH48:$AM48, AV$9:AV$14)/$AV$15)</f>
        <v>0</v>
      </c>
      <c r="AX48" s="133">
        <f t="array" ref="AX48">IF($AW$15=0,0,MMULT($AH48:$AM48, AW$9:AW$14)/$AW$15)</f>
        <v>0</v>
      </c>
      <c r="AY48" s="133">
        <f t="array" ref="AY48">IF($AX$15=0,0,MMULT($AH48:$AM48, AX$9:AX$14)/$AX$15)</f>
        <v>0.67777777777777781</v>
      </c>
      <c r="AZ48" s="133">
        <f t="array" ref="AZ48">IF($AY$15=0,0,MMULT($AH48:$AM48, AY$9:AY$14)/$AY$15)</f>
        <v>0</v>
      </c>
      <c r="BA48" s="133">
        <f t="array" ref="BA48">IF($AZ$15=0,0,MMULT($AH48:$AM48, AZ$9:AZ$14)/$AZ$15)</f>
        <v>0</v>
      </c>
      <c r="BB48" s="133">
        <f t="array" ref="BB48">IF($BA$15=0,0,MMULT($AH48:$AM48, BA$9:BA$14)/$BA$15)</f>
        <v>0</v>
      </c>
      <c r="BC48" s="133">
        <f t="array" ref="BC48">IF($BB$15=0,0,MMULT($AH48:$AM48, BB$9:BB$14)/$BB$15)</f>
        <v>0.67777777777777781</v>
      </c>
      <c r="BD48" s="133">
        <f t="array" ref="BD48">IF($BC$15=0,0,MMULT($AH48:$AM48, BC$9:BC$14)/$BC$15)</f>
        <v>0.67777777777777781</v>
      </c>
      <c r="BE48" s="133">
        <f t="array" ref="BE48">IF($BD$15=0,0,MMULT($AH48:$AM48, BD$9:BD$14)/$BD$15)</f>
        <v>0</v>
      </c>
      <c r="BF48" s="241">
        <f t="array" ref="BF48">IF($BE$15=0,0,MMULT($AH48:$AM48, BE$9:BE$14)/$BE$15)</f>
        <v>0</v>
      </c>
      <c r="BG48" s="219">
        <f>IF(OR(GradeSheet!$M37="W (Withdrawn)", GradeSheet!$M37="I (Incomplete)"), 0, IF(AU48&gt;=65%, 1, 0))</f>
        <v>1</v>
      </c>
      <c r="BH48" s="134">
        <f>IF(OR(GradeSheet!$M37="W (Withdrawn)", GradeSheet!$M37="I (Incomplete)"), 0, IF(AV48&gt;=65%, 1, 0))</f>
        <v>0</v>
      </c>
      <c r="BI48" s="134">
        <f>IF(OR(GradeSheet!$M37="W (Withdrawn)", GradeSheet!$M37="I (Incomplete)"), 0, IF(AW48&gt;=65%, 1, 0))</f>
        <v>0</v>
      </c>
      <c r="BJ48" s="134">
        <f>IF(OR(GradeSheet!$M37="W (Withdrawn)", GradeSheet!$M37="I (Incomplete)"), 0, IF(AX48&gt;=65%, 1, 0))</f>
        <v>0</v>
      </c>
      <c r="BK48" s="134">
        <f>IF(OR(GradeSheet!$M37="W (Withdrawn)", GradeSheet!$M37="I (Incomplete)"), 0, IF(AY48&gt;=65%, 1, 0))</f>
        <v>1</v>
      </c>
      <c r="BL48" s="134">
        <f>IF(OR(GradeSheet!$M37="W (Withdrawn)", GradeSheet!$M37="I (Incomplete)"), 0, IF(AZ48&gt;=65%, 1, 0))</f>
        <v>0</v>
      </c>
      <c r="BM48" s="134">
        <f>IF(OR(GradeSheet!$M37="W (Withdrawn)", GradeSheet!$M37="I (Incomplete)"), 0, IF(BA48&gt;=65%, 1, 0))</f>
        <v>0</v>
      </c>
      <c r="BN48" s="134">
        <f>IF(OR(GradeSheet!$M37="W (Withdrawn)", GradeSheet!$M37="I (Incomplete)"), 0, IF(BB48&gt;=65%, 1, 0))</f>
        <v>0</v>
      </c>
      <c r="BO48" s="134">
        <f>IF(OR(GradeSheet!$M37="W (Withdrawn)", GradeSheet!$M37="I (Incomplete)"), 0, IF(BC48&gt;=65%, 1, 0))</f>
        <v>1</v>
      </c>
      <c r="BP48" s="134">
        <f>IF(OR(GradeSheet!$M37="W (Withdrawn)", GradeSheet!$M37="I (Incomplete)"), 0, IF(BD48&gt;=65%, 1, 0))</f>
        <v>1</v>
      </c>
      <c r="BQ48" s="134">
        <f>IF(OR(GradeSheet!$M37="W (Withdrawn)", GradeSheet!$M37="I (Incomplete)"), 0, IF(BE48&gt;=65%, 1, 0))</f>
        <v>0</v>
      </c>
      <c r="BR48" s="224">
        <f>IF(OR(GradeSheet!$M37="W (Withdrawn)", GradeSheet!$M37="I (Incomplete)"), 0, IF(BF48&gt;=65%, 1, 0))</f>
        <v>0</v>
      </c>
    </row>
    <row r="49" spans="1:70" s="196" customFormat="1" ht="15.75" customHeight="1" thickBot="1">
      <c r="A49" s="159">
        <v>29</v>
      </c>
      <c r="B49" s="143">
        <f>GradeSheet!B38</f>
        <v>192014034</v>
      </c>
      <c r="C49" s="163" t="str">
        <f>GradeSheet!C38</f>
        <v>*Md. Shajedul Islam Sumon</v>
      </c>
      <c r="D49" s="209">
        <v>0</v>
      </c>
      <c r="E49" s="209">
        <v>0</v>
      </c>
      <c r="F49" s="209">
        <v>0</v>
      </c>
      <c r="G49" s="209">
        <v>0</v>
      </c>
      <c r="H49" s="209">
        <v>0</v>
      </c>
      <c r="I49" s="209">
        <v>0</v>
      </c>
      <c r="J49" s="209">
        <v>7</v>
      </c>
      <c r="K49" s="209">
        <v>0</v>
      </c>
      <c r="L49" s="209">
        <v>0</v>
      </c>
      <c r="M49" s="209">
        <v>0</v>
      </c>
      <c r="N49" s="209">
        <v>0</v>
      </c>
      <c r="O49" s="209">
        <v>0</v>
      </c>
      <c r="P49" s="245">
        <f>GradeSheet!E38+GradeSheet!I38</f>
        <v>19</v>
      </c>
      <c r="Q49" s="245">
        <v>0</v>
      </c>
      <c r="R49" s="245">
        <v>0</v>
      </c>
      <c r="S49" s="245">
        <v>0</v>
      </c>
      <c r="T49" s="245">
        <v>0</v>
      </c>
      <c r="U49" s="245">
        <v>0</v>
      </c>
      <c r="V49" s="245">
        <v>3</v>
      </c>
      <c r="W49" s="245">
        <v>0</v>
      </c>
      <c r="X49" s="245">
        <v>0</v>
      </c>
      <c r="Y49" s="245">
        <v>0</v>
      </c>
      <c r="Z49" s="245">
        <v>0</v>
      </c>
      <c r="AA49" s="245">
        <v>0</v>
      </c>
      <c r="AB49" s="211">
        <f t="shared" si="7"/>
        <v>29</v>
      </c>
      <c r="AC49" s="212">
        <f t="shared" si="8"/>
        <v>0</v>
      </c>
      <c r="AD49" s="212">
        <f t="shared" si="9"/>
        <v>0</v>
      </c>
      <c r="AE49" s="212">
        <f t="shared" si="10"/>
        <v>0</v>
      </c>
      <c r="AF49" s="212">
        <f t="shared" si="11"/>
        <v>0</v>
      </c>
      <c r="AG49" s="213">
        <f t="shared" si="12"/>
        <v>0</v>
      </c>
      <c r="AH49" s="215">
        <f t="shared" si="13"/>
        <v>0.32222222222222224</v>
      </c>
      <c r="AI49" s="216">
        <f t="shared" si="14"/>
        <v>0</v>
      </c>
      <c r="AJ49" s="216">
        <f t="shared" si="15"/>
        <v>0</v>
      </c>
      <c r="AK49" s="216">
        <f t="shared" si="16"/>
        <v>0</v>
      </c>
      <c r="AL49" s="216">
        <f t="shared" si="17"/>
        <v>0</v>
      </c>
      <c r="AM49" s="218">
        <f t="shared" si="18"/>
        <v>0</v>
      </c>
      <c r="AN49" s="223">
        <f>IF(OR(GradeSheet!$M38="W (Withdrawn)", GradeSheet!$M38="I (Incomplete)"), 0, IF(AH49&gt;=65%, 1, 0))</f>
        <v>0</v>
      </c>
      <c r="AO49" s="134">
        <f>IF(OR(GradeSheet!$M38="W (Withdrawn)", GradeSheet!$M38="I (Incomplete)"), 0, IF(AI49&gt;=65%, 1, 0))</f>
        <v>0</v>
      </c>
      <c r="AP49" s="134">
        <f>IF(OR(GradeSheet!$M38="W (Withdrawn)", GradeSheet!$M38="I (Incomplete)"), 0, IF(AJ49&gt;=65%, 1, 0))</f>
        <v>0</v>
      </c>
      <c r="AQ49" s="134">
        <f>IF(OR(GradeSheet!$M38="W (Withdrawn)", GradeSheet!$M38="I (Incomplete)"), 0, IF(AK49&gt;=65%, 1, 0))</f>
        <v>0</v>
      </c>
      <c r="AR49" s="134">
        <f>IF(OR(GradeSheet!$M38="W (Withdrawn)", GradeSheet!$M38="I (Incomplete)"), 0, IF(AL49&gt;=65%, 1, 0))</f>
        <v>0</v>
      </c>
      <c r="AS49" s="224">
        <f>IF(OR(GradeSheet!$M38="W (Withdrawn)", GradeSheet!$M38="I (Incomplete)"), 0, IF(AM49&gt;=65%, 1, 0))</f>
        <v>0</v>
      </c>
      <c r="AT49" s="131"/>
      <c r="AU49" s="217">
        <f t="array" ref="AU49">IF($AT$15=0,0,MMULT($AH49:$AM49, AT$9:AT$14)/$AT$15)</f>
        <v>0.32222222222222224</v>
      </c>
      <c r="AV49" s="133">
        <f t="array" ref="AV49">IF($AU$15=0,0,MMULT($AH49:$AM49, AU$9:AU$14)/$AU$15)</f>
        <v>0</v>
      </c>
      <c r="AW49" s="133">
        <f t="array" ref="AW49">IF($AV$15=0,0,MMULT($AH49:$AM49, AV$9:AV$14)/$AV$15)</f>
        <v>0</v>
      </c>
      <c r="AX49" s="133">
        <f t="array" ref="AX49">IF($AW$15=0,0,MMULT($AH49:$AM49, AW$9:AW$14)/$AW$15)</f>
        <v>0</v>
      </c>
      <c r="AY49" s="133">
        <f t="array" ref="AY49">IF($AX$15=0,0,MMULT($AH49:$AM49, AX$9:AX$14)/$AX$15)</f>
        <v>0.32222222222222224</v>
      </c>
      <c r="AZ49" s="133">
        <f t="array" ref="AZ49">IF($AY$15=0,0,MMULT($AH49:$AM49, AY$9:AY$14)/$AY$15)</f>
        <v>0</v>
      </c>
      <c r="BA49" s="133">
        <f t="array" ref="BA49">IF($AZ$15=0,0,MMULT($AH49:$AM49, AZ$9:AZ$14)/$AZ$15)</f>
        <v>0</v>
      </c>
      <c r="BB49" s="133">
        <f t="array" ref="BB49">IF($BA$15=0,0,MMULT($AH49:$AM49, BA$9:BA$14)/$BA$15)</f>
        <v>0</v>
      </c>
      <c r="BC49" s="133">
        <f t="array" ref="BC49">IF($BB$15=0,0,MMULT($AH49:$AM49, BB$9:BB$14)/$BB$15)</f>
        <v>0.32222222222222224</v>
      </c>
      <c r="BD49" s="133">
        <f t="array" ref="BD49">IF($BC$15=0,0,MMULT($AH49:$AM49, BC$9:BC$14)/$BC$15)</f>
        <v>0.32222222222222224</v>
      </c>
      <c r="BE49" s="133">
        <f t="array" ref="BE49">IF($BD$15=0,0,MMULT($AH49:$AM49, BD$9:BD$14)/$BD$15)</f>
        <v>0</v>
      </c>
      <c r="BF49" s="241">
        <f t="array" ref="BF49">IF($BE$15=0,0,MMULT($AH49:$AM49, BE$9:BE$14)/$BE$15)</f>
        <v>0</v>
      </c>
      <c r="BG49" s="219">
        <f>IF(OR(GradeSheet!$M38="W (Withdrawn)", GradeSheet!$M38="I (Incomplete)"), 0, IF(AU49&gt;=65%, 1, 0))</f>
        <v>0</v>
      </c>
      <c r="BH49" s="134">
        <f>IF(OR(GradeSheet!$M38="W (Withdrawn)", GradeSheet!$M38="I (Incomplete)"), 0, IF(AV49&gt;=65%, 1, 0))</f>
        <v>0</v>
      </c>
      <c r="BI49" s="134">
        <f>IF(OR(GradeSheet!$M38="W (Withdrawn)", GradeSheet!$M38="I (Incomplete)"), 0, IF(AW49&gt;=65%, 1, 0))</f>
        <v>0</v>
      </c>
      <c r="BJ49" s="134">
        <f>IF(OR(GradeSheet!$M38="W (Withdrawn)", GradeSheet!$M38="I (Incomplete)"), 0, IF(AX49&gt;=65%, 1, 0))</f>
        <v>0</v>
      </c>
      <c r="BK49" s="134">
        <f>IF(OR(GradeSheet!$M38="W (Withdrawn)", GradeSheet!$M38="I (Incomplete)"), 0, IF(AY49&gt;=65%, 1, 0))</f>
        <v>0</v>
      </c>
      <c r="BL49" s="134">
        <f>IF(OR(GradeSheet!$M38="W (Withdrawn)", GradeSheet!$M38="I (Incomplete)"), 0, IF(AZ49&gt;=65%, 1, 0))</f>
        <v>0</v>
      </c>
      <c r="BM49" s="134">
        <f>IF(OR(GradeSheet!$M38="W (Withdrawn)", GradeSheet!$M38="I (Incomplete)"), 0, IF(BA49&gt;=65%, 1, 0))</f>
        <v>0</v>
      </c>
      <c r="BN49" s="134">
        <f>IF(OR(GradeSheet!$M38="W (Withdrawn)", GradeSheet!$M38="I (Incomplete)"), 0, IF(BB49&gt;=65%, 1, 0))</f>
        <v>0</v>
      </c>
      <c r="BO49" s="134">
        <f>IF(OR(GradeSheet!$M38="W (Withdrawn)", GradeSheet!$M38="I (Incomplete)"), 0, IF(BC49&gt;=65%, 1, 0))</f>
        <v>0</v>
      </c>
      <c r="BP49" s="134">
        <f>IF(OR(GradeSheet!$M38="W (Withdrawn)", GradeSheet!$M38="I (Incomplete)"), 0, IF(BD49&gt;=65%, 1, 0))</f>
        <v>0</v>
      </c>
      <c r="BQ49" s="134">
        <f>IF(OR(GradeSheet!$M38="W (Withdrawn)", GradeSheet!$M38="I (Incomplete)"), 0, IF(BE49&gt;=65%, 1, 0))</f>
        <v>0</v>
      </c>
      <c r="BR49" s="224">
        <f>IF(OR(GradeSheet!$M38="W (Withdrawn)", GradeSheet!$M38="I (Incomplete)"), 0, IF(BF49&gt;=65%, 1, 0))</f>
        <v>0</v>
      </c>
    </row>
    <row r="50" spans="1:70" s="196" customFormat="1" ht="15.75" customHeight="1" thickBot="1">
      <c r="A50" s="158">
        <v>30</v>
      </c>
      <c r="B50" s="143">
        <f>GradeSheet!B39</f>
        <v>192014035</v>
      </c>
      <c r="C50" s="163" t="str">
        <f>GradeSheet!C39</f>
        <v>Kamrun Nahar</v>
      </c>
      <c r="D50" s="209">
        <v>11</v>
      </c>
      <c r="E50" s="209">
        <v>0</v>
      </c>
      <c r="F50" s="209">
        <v>0</v>
      </c>
      <c r="G50" s="209">
        <v>0</v>
      </c>
      <c r="H50" s="209">
        <v>0</v>
      </c>
      <c r="I50" s="209">
        <v>0</v>
      </c>
      <c r="J50" s="209">
        <v>23</v>
      </c>
      <c r="K50" s="209">
        <v>0</v>
      </c>
      <c r="L50" s="209">
        <v>0</v>
      </c>
      <c r="M50" s="209">
        <v>0</v>
      </c>
      <c r="N50" s="209">
        <v>0</v>
      </c>
      <c r="O50" s="209">
        <v>0</v>
      </c>
      <c r="P50" s="245">
        <f>GradeSheet!E39+GradeSheet!I39</f>
        <v>16</v>
      </c>
      <c r="Q50" s="245">
        <v>0</v>
      </c>
      <c r="R50" s="245">
        <v>0</v>
      </c>
      <c r="S50" s="245">
        <v>0</v>
      </c>
      <c r="T50" s="245">
        <v>0</v>
      </c>
      <c r="U50" s="245">
        <v>0</v>
      </c>
      <c r="V50" s="245">
        <v>17</v>
      </c>
      <c r="W50" s="245">
        <v>0</v>
      </c>
      <c r="X50" s="245">
        <v>0</v>
      </c>
      <c r="Y50" s="245">
        <v>0</v>
      </c>
      <c r="Z50" s="245">
        <v>0</v>
      </c>
      <c r="AA50" s="245">
        <v>0</v>
      </c>
      <c r="AB50" s="211">
        <f t="shared" si="7"/>
        <v>67</v>
      </c>
      <c r="AC50" s="212">
        <f t="shared" si="8"/>
        <v>0</v>
      </c>
      <c r="AD50" s="212">
        <f t="shared" si="9"/>
        <v>0</v>
      </c>
      <c r="AE50" s="212">
        <f t="shared" si="10"/>
        <v>0</v>
      </c>
      <c r="AF50" s="212">
        <f t="shared" si="11"/>
        <v>0</v>
      </c>
      <c r="AG50" s="213">
        <f t="shared" si="12"/>
        <v>0</v>
      </c>
      <c r="AH50" s="215">
        <f t="shared" si="13"/>
        <v>0.74444444444444446</v>
      </c>
      <c r="AI50" s="216">
        <f t="shared" si="14"/>
        <v>0</v>
      </c>
      <c r="AJ50" s="216">
        <f t="shared" si="15"/>
        <v>0</v>
      </c>
      <c r="AK50" s="216">
        <f t="shared" si="16"/>
        <v>0</v>
      </c>
      <c r="AL50" s="216">
        <f t="shared" si="17"/>
        <v>0</v>
      </c>
      <c r="AM50" s="218">
        <f t="shared" si="18"/>
        <v>0</v>
      </c>
      <c r="AN50" s="223">
        <f>IF(OR(GradeSheet!$M39="W (Withdrawn)", GradeSheet!$M39="I (Incomplete)"), 0, IF(AH50&gt;=65%, 1, 0))</f>
        <v>1</v>
      </c>
      <c r="AO50" s="134">
        <f>IF(OR(GradeSheet!$M39="W (Withdrawn)", GradeSheet!$M39="I (Incomplete)"), 0, IF(AI50&gt;=65%, 1, 0))</f>
        <v>0</v>
      </c>
      <c r="AP50" s="134">
        <f>IF(OR(GradeSheet!$M39="W (Withdrawn)", GradeSheet!$M39="I (Incomplete)"), 0, IF(AJ50&gt;=65%, 1, 0))</f>
        <v>0</v>
      </c>
      <c r="AQ50" s="134">
        <f>IF(OR(GradeSheet!$M39="W (Withdrawn)", GradeSheet!$M39="I (Incomplete)"), 0, IF(AK50&gt;=65%, 1, 0))</f>
        <v>0</v>
      </c>
      <c r="AR50" s="134">
        <f>IF(OR(GradeSheet!$M39="W (Withdrawn)", GradeSheet!$M39="I (Incomplete)"), 0, IF(AL50&gt;=65%, 1, 0))</f>
        <v>0</v>
      </c>
      <c r="AS50" s="224">
        <f>IF(OR(GradeSheet!$M39="W (Withdrawn)", GradeSheet!$M39="I (Incomplete)"), 0, IF(AM50&gt;=65%, 1, 0))</f>
        <v>0</v>
      </c>
      <c r="AT50" s="131"/>
      <c r="AU50" s="217">
        <f t="array" ref="AU50">IF($AT$15=0,0,MMULT($AH50:$AM50, AT$9:AT$14)/$AT$15)</f>
        <v>0.74444444444444446</v>
      </c>
      <c r="AV50" s="133">
        <f t="array" ref="AV50">IF($AU$15=0,0,MMULT($AH50:$AM50, AU$9:AU$14)/$AU$15)</f>
        <v>0</v>
      </c>
      <c r="AW50" s="133">
        <f t="array" ref="AW50">IF($AV$15=0,0,MMULT($AH50:$AM50, AV$9:AV$14)/$AV$15)</f>
        <v>0</v>
      </c>
      <c r="AX50" s="133">
        <f t="array" ref="AX50">IF($AW$15=0,0,MMULT($AH50:$AM50, AW$9:AW$14)/$AW$15)</f>
        <v>0</v>
      </c>
      <c r="AY50" s="133">
        <f t="array" ref="AY50">IF($AX$15=0,0,MMULT($AH50:$AM50, AX$9:AX$14)/$AX$15)</f>
        <v>0.74444444444444446</v>
      </c>
      <c r="AZ50" s="133">
        <f t="array" ref="AZ50">IF($AY$15=0,0,MMULT($AH50:$AM50, AY$9:AY$14)/$AY$15)</f>
        <v>0</v>
      </c>
      <c r="BA50" s="133">
        <f t="array" ref="BA50">IF($AZ$15=0,0,MMULT($AH50:$AM50, AZ$9:AZ$14)/$AZ$15)</f>
        <v>0</v>
      </c>
      <c r="BB50" s="133">
        <f t="array" ref="BB50">IF($BA$15=0,0,MMULT($AH50:$AM50, BA$9:BA$14)/$BA$15)</f>
        <v>0</v>
      </c>
      <c r="BC50" s="133">
        <f t="array" ref="BC50">IF($BB$15=0,0,MMULT($AH50:$AM50, BB$9:BB$14)/$BB$15)</f>
        <v>0.74444444444444446</v>
      </c>
      <c r="BD50" s="133">
        <f t="array" ref="BD50">IF($BC$15=0,0,MMULT($AH50:$AM50, BC$9:BC$14)/$BC$15)</f>
        <v>0.74444444444444446</v>
      </c>
      <c r="BE50" s="133">
        <f t="array" ref="BE50">IF($BD$15=0,0,MMULT($AH50:$AM50, BD$9:BD$14)/$BD$15)</f>
        <v>0</v>
      </c>
      <c r="BF50" s="241">
        <f t="array" ref="BF50">IF($BE$15=0,0,MMULT($AH50:$AM50, BE$9:BE$14)/$BE$15)</f>
        <v>0</v>
      </c>
      <c r="BG50" s="219">
        <f>IF(OR(GradeSheet!$M39="W (Withdrawn)", GradeSheet!$M39="I (Incomplete)"), 0, IF(AU50&gt;=65%, 1, 0))</f>
        <v>1</v>
      </c>
      <c r="BH50" s="134">
        <f>IF(OR(GradeSheet!$M39="W (Withdrawn)", GradeSheet!$M39="I (Incomplete)"), 0, IF(AV50&gt;=65%, 1, 0))</f>
        <v>0</v>
      </c>
      <c r="BI50" s="134">
        <f>IF(OR(GradeSheet!$M39="W (Withdrawn)", GradeSheet!$M39="I (Incomplete)"), 0, IF(AW50&gt;=65%, 1, 0))</f>
        <v>0</v>
      </c>
      <c r="BJ50" s="134">
        <f>IF(OR(GradeSheet!$M39="W (Withdrawn)", GradeSheet!$M39="I (Incomplete)"), 0, IF(AX50&gt;=65%, 1, 0))</f>
        <v>0</v>
      </c>
      <c r="BK50" s="134">
        <f>IF(OR(GradeSheet!$M39="W (Withdrawn)", GradeSheet!$M39="I (Incomplete)"), 0, IF(AY50&gt;=65%, 1, 0))</f>
        <v>1</v>
      </c>
      <c r="BL50" s="134">
        <f>IF(OR(GradeSheet!$M39="W (Withdrawn)", GradeSheet!$M39="I (Incomplete)"), 0, IF(AZ50&gt;=65%, 1, 0))</f>
        <v>0</v>
      </c>
      <c r="BM50" s="134">
        <f>IF(OR(GradeSheet!$M39="W (Withdrawn)", GradeSheet!$M39="I (Incomplete)"), 0, IF(BA50&gt;=65%, 1, 0))</f>
        <v>0</v>
      </c>
      <c r="BN50" s="134">
        <f>IF(OR(GradeSheet!$M39="W (Withdrawn)", GradeSheet!$M39="I (Incomplete)"), 0, IF(BB50&gt;=65%, 1, 0))</f>
        <v>0</v>
      </c>
      <c r="BO50" s="134">
        <f>IF(OR(GradeSheet!$M39="W (Withdrawn)", GradeSheet!$M39="I (Incomplete)"), 0, IF(BC50&gt;=65%, 1, 0))</f>
        <v>1</v>
      </c>
      <c r="BP50" s="134">
        <f>IF(OR(GradeSheet!$M39="W (Withdrawn)", GradeSheet!$M39="I (Incomplete)"), 0, IF(BD50&gt;=65%, 1, 0))</f>
        <v>1</v>
      </c>
      <c r="BQ50" s="134">
        <f>IF(OR(GradeSheet!$M39="W (Withdrawn)", GradeSheet!$M39="I (Incomplete)"), 0, IF(BE50&gt;=65%, 1, 0))</f>
        <v>0</v>
      </c>
      <c r="BR50" s="224">
        <f>IF(OR(GradeSheet!$M39="W (Withdrawn)", GradeSheet!$M39="I (Incomplete)"), 0, IF(BF50&gt;=65%, 1, 0))</f>
        <v>0</v>
      </c>
    </row>
    <row r="51" spans="1:70" s="196" customFormat="1" ht="15.75" customHeight="1" thickBot="1">
      <c r="A51" s="159">
        <v>31</v>
      </c>
      <c r="B51" s="143">
        <f>GradeSheet!B40</f>
        <v>192014036</v>
      </c>
      <c r="C51" s="163" t="str">
        <f>GradeSheet!C40</f>
        <v>Md. Shafiqul Islam Suman</v>
      </c>
      <c r="D51" s="209">
        <v>7</v>
      </c>
      <c r="E51" s="209">
        <v>0</v>
      </c>
      <c r="F51" s="209">
        <v>0</v>
      </c>
      <c r="G51" s="209">
        <v>0</v>
      </c>
      <c r="H51" s="209">
        <v>0</v>
      </c>
      <c r="I51" s="209">
        <v>0</v>
      </c>
      <c r="J51" s="209">
        <v>12</v>
      </c>
      <c r="K51" s="209">
        <v>0</v>
      </c>
      <c r="L51" s="209">
        <v>0</v>
      </c>
      <c r="M51" s="209">
        <v>0</v>
      </c>
      <c r="N51" s="209">
        <v>0</v>
      </c>
      <c r="O51" s="209">
        <v>0</v>
      </c>
      <c r="P51" s="245">
        <f>GradeSheet!E40+GradeSheet!I40</f>
        <v>19</v>
      </c>
      <c r="Q51" s="245">
        <v>0</v>
      </c>
      <c r="R51" s="245">
        <v>0</v>
      </c>
      <c r="S51" s="245">
        <v>0</v>
      </c>
      <c r="T51" s="245">
        <v>0</v>
      </c>
      <c r="U51" s="245">
        <v>0</v>
      </c>
      <c r="V51" s="245">
        <v>11</v>
      </c>
      <c r="W51" s="245">
        <v>0</v>
      </c>
      <c r="X51" s="245">
        <v>0</v>
      </c>
      <c r="Y51" s="245">
        <v>0</v>
      </c>
      <c r="Z51" s="245">
        <v>0</v>
      </c>
      <c r="AA51" s="245">
        <v>0</v>
      </c>
      <c r="AB51" s="211">
        <f t="shared" si="7"/>
        <v>49</v>
      </c>
      <c r="AC51" s="212">
        <f t="shared" si="8"/>
        <v>0</v>
      </c>
      <c r="AD51" s="212">
        <f t="shared" si="9"/>
        <v>0</v>
      </c>
      <c r="AE51" s="212">
        <f t="shared" si="10"/>
        <v>0</v>
      </c>
      <c r="AF51" s="212">
        <f t="shared" si="11"/>
        <v>0</v>
      </c>
      <c r="AG51" s="213">
        <f t="shared" si="12"/>
        <v>0</v>
      </c>
      <c r="AH51" s="215">
        <f t="shared" si="13"/>
        <v>0.5444444444444444</v>
      </c>
      <c r="AI51" s="216">
        <f t="shared" si="14"/>
        <v>0</v>
      </c>
      <c r="AJ51" s="216">
        <f t="shared" si="15"/>
        <v>0</v>
      </c>
      <c r="AK51" s="216">
        <f t="shared" si="16"/>
        <v>0</v>
      </c>
      <c r="AL51" s="216">
        <f t="shared" si="17"/>
        <v>0</v>
      </c>
      <c r="AM51" s="218">
        <f t="shared" si="18"/>
        <v>0</v>
      </c>
      <c r="AN51" s="223">
        <f>IF(OR(GradeSheet!$M40="W (Withdrawn)", GradeSheet!$M40="I (Incomplete)"), 0, IF(AH51&gt;=65%, 1, 0))</f>
        <v>0</v>
      </c>
      <c r="AO51" s="134">
        <f>IF(OR(GradeSheet!$M40="W (Withdrawn)", GradeSheet!$M40="I (Incomplete)"), 0, IF(AI51&gt;=65%, 1, 0))</f>
        <v>0</v>
      </c>
      <c r="AP51" s="134">
        <f>IF(OR(GradeSheet!$M40="W (Withdrawn)", GradeSheet!$M40="I (Incomplete)"), 0, IF(AJ51&gt;=65%, 1, 0))</f>
        <v>0</v>
      </c>
      <c r="AQ51" s="134">
        <f>IF(OR(GradeSheet!$M40="W (Withdrawn)", GradeSheet!$M40="I (Incomplete)"), 0, IF(AK51&gt;=65%, 1, 0))</f>
        <v>0</v>
      </c>
      <c r="AR51" s="134">
        <f>IF(OR(GradeSheet!$M40="W (Withdrawn)", GradeSheet!$M40="I (Incomplete)"), 0, IF(AL51&gt;=65%, 1, 0))</f>
        <v>0</v>
      </c>
      <c r="AS51" s="224">
        <f>IF(OR(GradeSheet!$M40="W (Withdrawn)", GradeSheet!$M40="I (Incomplete)"), 0, IF(AM51&gt;=65%, 1, 0))</f>
        <v>0</v>
      </c>
      <c r="AT51" s="131"/>
      <c r="AU51" s="217">
        <f t="array" ref="AU51">IF($AT$15=0,0,MMULT($AH51:$AM51, AT$9:AT$14)/$AT$15)</f>
        <v>0.5444444444444444</v>
      </c>
      <c r="AV51" s="133">
        <f t="array" ref="AV51">IF($AU$15=0,0,MMULT($AH51:$AM51, AU$9:AU$14)/$AU$15)</f>
        <v>0</v>
      </c>
      <c r="AW51" s="133">
        <f t="array" ref="AW51">IF($AV$15=0,0,MMULT($AH51:$AM51, AV$9:AV$14)/$AV$15)</f>
        <v>0</v>
      </c>
      <c r="AX51" s="133">
        <f t="array" ref="AX51">IF($AW$15=0,0,MMULT($AH51:$AM51, AW$9:AW$14)/$AW$15)</f>
        <v>0</v>
      </c>
      <c r="AY51" s="133">
        <f t="array" ref="AY51">IF($AX$15=0,0,MMULT($AH51:$AM51, AX$9:AX$14)/$AX$15)</f>
        <v>0.5444444444444444</v>
      </c>
      <c r="AZ51" s="133">
        <f t="array" ref="AZ51">IF($AY$15=0,0,MMULT($AH51:$AM51, AY$9:AY$14)/$AY$15)</f>
        <v>0</v>
      </c>
      <c r="BA51" s="133">
        <f t="array" ref="BA51">IF($AZ$15=0,0,MMULT($AH51:$AM51, AZ$9:AZ$14)/$AZ$15)</f>
        <v>0</v>
      </c>
      <c r="BB51" s="133">
        <f t="array" ref="BB51">IF($BA$15=0,0,MMULT($AH51:$AM51, BA$9:BA$14)/$BA$15)</f>
        <v>0</v>
      </c>
      <c r="BC51" s="133">
        <f t="array" ref="BC51">IF($BB$15=0,0,MMULT($AH51:$AM51, BB$9:BB$14)/$BB$15)</f>
        <v>0.5444444444444444</v>
      </c>
      <c r="BD51" s="133">
        <f t="array" ref="BD51">IF($BC$15=0,0,MMULT($AH51:$AM51, BC$9:BC$14)/$BC$15)</f>
        <v>0.5444444444444444</v>
      </c>
      <c r="BE51" s="133">
        <f t="array" ref="BE51">IF($BD$15=0,0,MMULT($AH51:$AM51, BD$9:BD$14)/$BD$15)</f>
        <v>0</v>
      </c>
      <c r="BF51" s="241">
        <f t="array" ref="BF51">IF($BE$15=0,0,MMULT($AH51:$AM51, BE$9:BE$14)/$BE$15)</f>
        <v>0</v>
      </c>
      <c r="BG51" s="219">
        <f>IF(OR(GradeSheet!$M40="W (Withdrawn)", GradeSheet!$M40="I (Incomplete)"), 0, IF(AU51&gt;=65%, 1, 0))</f>
        <v>0</v>
      </c>
      <c r="BH51" s="134">
        <f>IF(OR(GradeSheet!$M40="W (Withdrawn)", GradeSheet!$M40="I (Incomplete)"), 0, IF(AV51&gt;=65%, 1, 0))</f>
        <v>0</v>
      </c>
      <c r="BI51" s="134">
        <f>IF(OR(GradeSheet!$M40="W (Withdrawn)", GradeSheet!$M40="I (Incomplete)"), 0, IF(AW51&gt;=65%, 1, 0))</f>
        <v>0</v>
      </c>
      <c r="BJ51" s="134">
        <f>IF(OR(GradeSheet!$M40="W (Withdrawn)", GradeSheet!$M40="I (Incomplete)"), 0, IF(AX51&gt;=65%, 1, 0))</f>
        <v>0</v>
      </c>
      <c r="BK51" s="134">
        <f>IF(OR(GradeSheet!$M40="W (Withdrawn)", GradeSheet!$M40="I (Incomplete)"), 0, IF(AY51&gt;=65%, 1, 0))</f>
        <v>0</v>
      </c>
      <c r="BL51" s="134">
        <f>IF(OR(GradeSheet!$M40="W (Withdrawn)", GradeSheet!$M40="I (Incomplete)"), 0, IF(AZ51&gt;=65%, 1, 0))</f>
        <v>0</v>
      </c>
      <c r="BM51" s="134">
        <f>IF(OR(GradeSheet!$M40="W (Withdrawn)", GradeSheet!$M40="I (Incomplete)"), 0, IF(BA51&gt;=65%, 1, 0))</f>
        <v>0</v>
      </c>
      <c r="BN51" s="134">
        <f>IF(OR(GradeSheet!$M40="W (Withdrawn)", GradeSheet!$M40="I (Incomplete)"), 0, IF(BB51&gt;=65%, 1, 0))</f>
        <v>0</v>
      </c>
      <c r="BO51" s="134">
        <f>IF(OR(GradeSheet!$M40="W (Withdrawn)", GradeSheet!$M40="I (Incomplete)"), 0, IF(BC51&gt;=65%, 1, 0))</f>
        <v>0</v>
      </c>
      <c r="BP51" s="134">
        <f>IF(OR(GradeSheet!$M40="W (Withdrawn)", GradeSheet!$M40="I (Incomplete)"), 0, IF(BD51&gt;=65%, 1, 0))</f>
        <v>0</v>
      </c>
      <c r="BQ51" s="134">
        <f>IF(OR(GradeSheet!$M40="W (Withdrawn)", GradeSheet!$M40="I (Incomplete)"), 0, IF(BE51&gt;=65%, 1, 0))</f>
        <v>0</v>
      </c>
      <c r="BR51" s="224">
        <f>IF(OR(GradeSheet!$M40="W (Withdrawn)", GradeSheet!$M40="I (Incomplete)"), 0, IF(BF51&gt;=65%, 1, 0))</f>
        <v>0</v>
      </c>
    </row>
    <row r="52" spans="1:70" ht="15.75" customHeight="1" thickBot="1">
      <c r="A52" s="158">
        <v>32</v>
      </c>
      <c r="B52" s="143">
        <f>GradeSheet!B41</f>
        <v>192014037</v>
      </c>
      <c r="C52" s="163" t="str">
        <f>GradeSheet!C41</f>
        <v>Arunangshu Mojumder Raatul</v>
      </c>
      <c r="D52" s="209">
        <v>13.5</v>
      </c>
      <c r="E52" s="209">
        <v>0</v>
      </c>
      <c r="F52" s="209">
        <v>0</v>
      </c>
      <c r="G52" s="209">
        <v>0</v>
      </c>
      <c r="H52" s="209">
        <v>0</v>
      </c>
      <c r="I52" s="209">
        <v>0</v>
      </c>
      <c r="J52" s="209">
        <v>22</v>
      </c>
      <c r="K52" s="209">
        <v>0</v>
      </c>
      <c r="L52" s="209">
        <v>0</v>
      </c>
      <c r="M52" s="209">
        <v>0</v>
      </c>
      <c r="N52" s="209">
        <v>0</v>
      </c>
      <c r="O52" s="209">
        <v>0</v>
      </c>
      <c r="P52" s="245">
        <f>GradeSheet!E41+GradeSheet!I41</f>
        <v>20</v>
      </c>
      <c r="Q52" s="245">
        <v>0</v>
      </c>
      <c r="R52" s="245">
        <v>0</v>
      </c>
      <c r="S52" s="245">
        <v>0</v>
      </c>
      <c r="T52" s="245">
        <v>0</v>
      </c>
      <c r="U52" s="245">
        <v>0</v>
      </c>
      <c r="V52" s="245">
        <v>19</v>
      </c>
      <c r="W52" s="245">
        <v>0</v>
      </c>
      <c r="X52" s="245">
        <v>0</v>
      </c>
      <c r="Y52" s="245">
        <v>0</v>
      </c>
      <c r="Z52" s="245">
        <v>0</v>
      </c>
      <c r="AA52" s="245">
        <v>0</v>
      </c>
      <c r="AB52" s="211">
        <f t="shared" si="7"/>
        <v>74.5</v>
      </c>
      <c r="AC52" s="212">
        <f t="shared" si="8"/>
        <v>0</v>
      </c>
      <c r="AD52" s="212">
        <f t="shared" si="9"/>
        <v>0</v>
      </c>
      <c r="AE52" s="212">
        <f t="shared" si="10"/>
        <v>0</v>
      </c>
      <c r="AF52" s="212">
        <f t="shared" si="11"/>
        <v>0</v>
      </c>
      <c r="AG52" s="213">
        <f t="shared" si="12"/>
        <v>0</v>
      </c>
      <c r="AH52" s="215">
        <f t="shared" si="13"/>
        <v>0.82777777777777772</v>
      </c>
      <c r="AI52" s="216">
        <f t="shared" si="14"/>
        <v>0</v>
      </c>
      <c r="AJ52" s="216">
        <f t="shared" si="15"/>
        <v>0</v>
      </c>
      <c r="AK52" s="216">
        <f t="shared" si="16"/>
        <v>0</v>
      </c>
      <c r="AL52" s="216">
        <f t="shared" si="17"/>
        <v>0</v>
      </c>
      <c r="AM52" s="218">
        <f t="shared" si="18"/>
        <v>0</v>
      </c>
      <c r="AN52" s="223">
        <f>IF(OR(GradeSheet!$M41="W (Withdrawn)", GradeSheet!$M41="I (Incomplete)"), 0, IF(AH52&gt;=65%, 1, 0))</f>
        <v>1</v>
      </c>
      <c r="AO52" s="134">
        <f>IF(OR(GradeSheet!$M41="W (Withdrawn)", GradeSheet!$M41="I (Incomplete)"), 0, IF(AI52&gt;=65%, 1, 0))</f>
        <v>0</v>
      </c>
      <c r="AP52" s="134">
        <f>IF(OR(GradeSheet!$M41="W (Withdrawn)", GradeSheet!$M41="I (Incomplete)"), 0, IF(AJ52&gt;=65%, 1, 0))</f>
        <v>0</v>
      </c>
      <c r="AQ52" s="134">
        <f>IF(OR(GradeSheet!$M41="W (Withdrawn)", GradeSheet!$M41="I (Incomplete)"), 0, IF(AK52&gt;=65%, 1, 0))</f>
        <v>0</v>
      </c>
      <c r="AR52" s="134">
        <f>IF(OR(GradeSheet!$M41="W (Withdrawn)", GradeSheet!$M41="I (Incomplete)"), 0, IF(AL52&gt;=65%, 1, 0))</f>
        <v>0</v>
      </c>
      <c r="AS52" s="224">
        <f>IF(OR(GradeSheet!$M41="W (Withdrawn)", GradeSheet!$M41="I (Incomplete)"), 0, IF(AM52&gt;=65%, 1, 0))</f>
        <v>0</v>
      </c>
      <c r="AT52" s="131"/>
      <c r="AU52" s="217">
        <f t="array" ref="AU52">IF($AT$15=0,0,MMULT($AH52:$AM52, AT$9:AT$14)/$AT$15)</f>
        <v>0.82777777777777772</v>
      </c>
      <c r="AV52" s="133">
        <f t="array" ref="AV52">IF($AU$15=0,0,MMULT($AH52:$AM52, AU$9:AU$14)/$AU$15)</f>
        <v>0</v>
      </c>
      <c r="AW52" s="133">
        <f t="array" ref="AW52">IF($AV$15=0,0,MMULT($AH52:$AM52, AV$9:AV$14)/$AV$15)</f>
        <v>0</v>
      </c>
      <c r="AX52" s="133">
        <f t="array" ref="AX52">IF($AW$15=0,0,MMULT($AH52:$AM52, AW$9:AW$14)/$AW$15)</f>
        <v>0</v>
      </c>
      <c r="AY52" s="133">
        <f t="array" ref="AY52">IF($AX$15=0,0,MMULT($AH52:$AM52, AX$9:AX$14)/$AX$15)</f>
        <v>0.82777777777777772</v>
      </c>
      <c r="AZ52" s="133">
        <f t="array" ref="AZ52">IF($AY$15=0,0,MMULT($AH52:$AM52, AY$9:AY$14)/$AY$15)</f>
        <v>0</v>
      </c>
      <c r="BA52" s="133">
        <f t="array" ref="BA52">IF($AZ$15=0,0,MMULT($AH52:$AM52, AZ$9:AZ$14)/$AZ$15)</f>
        <v>0</v>
      </c>
      <c r="BB52" s="133">
        <f t="array" ref="BB52">IF($BA$15=0,0,MMULT($AH52:$AM52, BA$9:BA$14)/$BA$15)</f>
        <v>0</v>
      </c>
      <c r="BC52" s="133">
        <f t="array" ref="BC52">IF($BB$15=0,0,MMULT($AH52:$AM52, BB$9:BB$14)/$BB$15)</f>
        <v>0.82777777777777772</v>
      </c>
      <c r="BD52" s="133">
        <f t="array" ref="BD52">IF($BC$15=0,0,MMULT($AH52:$AM52, BC$9:BC$14)/$BC$15)</f>
        <v>0.82777777777777772</v>
      </c>
      <c r="BE52" s="133">
        <f t="array" ref="BE52">IF($BD$15=0,0,MMULT($AH52:$AM52, BD$9:BD$14)/$BD$15)</f>
        <v>0</v>
      </c>
      <c r="BF52" s="241">
        <f t="array" ref="BF52">IF($BE$15=0,0,MMULT($AH52:$AM52, BE$9:BE$14)/$BE$15)</f>
        <v>0</v>
      </c>
      <c r="BG52" s="219">
        <f>IF(OR(GradeSheet!$M41="W (Withdrawn)", GradeSheet!$M41="I (Incomplete)"), 0, IF(AU52&gt;=65%, 1, 0))</f>
        <v>1</v>
      </c>
      <c r="BH52" s="134">
        <f>IF(OR(GradeSheet!$M41="W (Withdrawn)", GradeSheet!$M41="I (Incomplete)"), 0, IF(AV52&gt;=65%, 1, 0))</f>
        <v>0</v>
      </c>
      <c r="BI52" s="134">
        <f>IF(OR(GradeSheet!$M41="W (Withdrawn)", GradeSheet!$M41="I (Incomplete)"), 0, IF(AW52&gt;=65%, 1, 0))</f>
        <v>0</v>
      </c>
      <c r="BJ52" s="134">
        <f>IF(OR(GradeSheet!$M41="W (Withdrawn)", GradeSheet!$M41="I (Incomplete)"), 0, IF(AX52&gt;=65%, 1, 0))</f>
        <v>0</v>
      </c>
      <c r="BK52" s="134">
        <f>IF(OR(GradeSheet!$M41="W (Withdrawn)", GradeSheet!$M41="I (Incomplete)"), 0, IF(AY52&gt;=65%, 1, 0))</f>
        <v>1</v>
      </c>
      <c r="BL52" s="134">
        <f>IF(OR(GradeSheet!$M41="W (Withdrawn)", GradeSheet!$M41="I (Incomplete)"), 0, IF(AZ52&gt;=65%, 1, 0))</f>
        <v>0</v>
      </c>
      <c r="BM52" s="134">
        <f>IF(OR(GradeSheet!$M41="W (Withdrawn)", GradeSheet!$M41="I (Incomplete)"), 0, IF(BA52&gt;=65%, 1, 0))</f>
        <v>0</v>
      </c>
      <c r="BN52" s="134">
        <f>IF(OR(GradeSheet!$M41="W (Withdrawn)", GradeSheet!$M41="I (Incomplete)"), 0, IF(BB52&gt;=65%, 1, 0))</f>
        <v>0</v>
      </c>
      <c r="BO52" s="134">
        <f>IF(OR(GradeSheet!$M41="W (Withdrawn)", GradeSheet!$M41="I (Incomplete)"), 0, IF(BC52&gt;=65%, 1, 0))</f>
        <v>1</v>
      </c>
      <c r="BP52" s="134">
        <f>IF(OR(GradeSheet!$M41="W (Withdrawn)", GradeSheet!$M41="I (Incomplete)"), 0, IF(BD52&gt;=65%, 1, 0))</f>
        <v>1</v>
      </c>
      <c r="BQ52" s="134">
        <f>IF(OR(GradeSheet!$M41="W (Withdrawn)", GradeSheet!$M41="I (Incomplete)"), 0, IF(BE52&gt;=65%, 1, 0))</f>
        <v>0</v>
      </c>
      <c r="BR52" s="224">
        <f>IF(OR(GradeSheet!$M41="W (Withdrawn)", GradeSheet!$M41="I (Incomplete)"), 0, IF(BF52&gt;=65%, 1, 0))</f>
        <v>0</v>
      </c>
    </row>
    <row r="53" spans="1:70" ht="15.75" customHeight="1" thickBot="1">
      <c r="A53" s="159">
        <v>33</v>
      </c>
      <c r="B53" s="143">
        <f>GradeSheet!B42</f>
        <v>192014038</v>
      </c>
      <c r="C53" s="163" t="str">
        <f>GradeSheet!C42</f>
        <v>Md. Mutasim Billah Abu Noman Akanda</v>
      </c>
      <c r="D53" s="209">
        <v>18</v>
      </c>
      <c r="E53" s="209">
        <v>0</v>
      </c>
      <c r="F53" s="209">
        <v>0</v>
      </c>
      <c r="G53" s="209">
        <v>0</v>
      </c>
      <c r="H53" s="209">
        <v>0</v>
      </c>
      <c r="I53" s="209">
        <v>0</v>
      </c>
      <c r="J53" s="209">
        <v>23</v>
      </c>
      <c r="K53" s="209">
        <v>0</v>
      </c>
      <c r="L53" s="209">
        <v>0</v>
      </c>
      <c r="M53" s="209">
        <v>0</v>
      </c>
      <c r="N53" s="209">
        <v>0</v>
      </c>
      <c r="O53" s="209">
        <v>0</v>
      </c>
      <c r="P53" s="245">
        <f>GradeSheet!E42+GradeSheet!I42</f>
        <v>20</v>
      </c>
      <c r="Q53" s="245">
        <v>0</v>
      </c>
      <c r="R53" s="245">
        <v>0</v>
      </c>
      <c r="S53" s="245">
        <v>0</v>
      </c>
      <c r="T53" s="245">
        <v>0</v>
      </c>
      <c r="U53" s="245">
        <v>0</v>
      </c>
      <c r="V53" s="245">
        <v>19</v>
      </c>
      <c r="W53" s="245">
        <v>0</v>
      </c>
      <c r="X53" s="245">
        <v>0</v>
      </c>
      <c r="Y53" s="245">
        <v>0</v>
      </c>
      <c r="Z53" s="245">
        <v>0</v>
      </c>
      <c r="AA53" s="245">
        <v>0</v>
      </c>
      <c r="AB53" s="211">
        <f t="shared" si="7"/>
        <v>80</v>
      </c>
      <c r="AC53" s="212">
        <f t="shared" si="8"/>
        <v>0</v>
      </c>
      <c r="AD53" s="212">
        <f t="shared" si="9"/>
        <v>0</v>
      </c>
      <c r="AE53" s="212">
        <f t="shared" si="10"/>
        <v>0</v>
      </c>
      <c r="AF53" s="212">
        <f t="shared" si="11"/>
        <v>0</v>
      </c>
      <c r="AG53" s="213">
        <f t="shared" si="12"/>
        <v>0</v>
      </c>
      <c r="AH53" s="215">
        <f t="shared" si="13"/>
        <v>0.88888888888888884</v>
      </c>
      <c r="AI53" s="216">
        <f t="shared" si="14"/>
        <v>0</v>
      </c>
      <c r="AJ53" s="216">
        <f t="shared" si="15"/>
        <v>0</v>
      </c>
      <c r="AK53" s="216">
        <f t="shared" si="16"/>
        <v>0</v>
      </c>
      <c r="AL53" s="216">
        <f t="shared" si="17"/>
        <v>0</v>
      </c>
      <c r="AM53" s="218">
        <f t="shared" si="18"/>
        <v>0</v>
      </c>
      <c r="AN53" s="223">
        <f>IF(OR(GradeSheet!$M42="W (Withdrawn)", GradeSheet!$M42="I (Incomplete)"), 0, IF(AH53&gt;=65%, 1, 0))</f>
        <v>1</v>
      </c>
      <c r="AO53" s="134">
        <f>IF(OR(GradeSheet!$M42="W (Withdrawn)", GradeSheet!$M42="I (Incomplete)"), 0, IF(AI53&gt;=65%, 1, 0))</f>
        <v>0</v>
      </c>
      <c r="AP53" s="134">
        <f>IF(OR(GradeSheet!$M42="W (Withdrawn)", GradeSheet!$M42="I (Incomplete)"), 0, IF(AJ53&gt;=65%, 1, 0))</f>
        <v>0</v>
      </c>
      <c r="AQ53" s="134">
        <f>IF(OR(GradeSheet!$M42="W (Withdrawn)", GradeSheet!$M42="I (Incomplete)"), 0, IF(AK53&gt;=65%, 1, 0))</f>
        <v>0</v>
      </c>
      <c r="AR53" s="134">
        <f>IF(OR(GradeSheet!$M42="W (Withdrawn)", GradeSheet!$M42="I (Incomplete)"), 0, IF(AL53&gt;=65%, 1, 0))</f>
        <v>0</v>
      </c>
      <c r="AS53" s="224">
        <f>IF(OR(GradeSheet!$M42="W (Withdrawn)", GradeSheet!$M42="I (Incomplete)"), 0, IF(AM53&gt;=65%, 1, 0))</f>
        <v>0</v>
      </c>
      <c r="AT53" s="131"/>
      <c r="AU53" s="217">
        <f t="array" ref="AU53">IF($AT$15=0,0,MMULT($AH53:$AM53, AT$9:AT$14)/$AT$15)</f>
        <v>0.88888888888888884</v>
      </c>
      <c r="AV53" s="133">
        <f t="array" ref="AV53">IF($AU$15=0,0,MMULT($AH53:$AM53, AU$9:AU$14)/$AU$15)</f>
        <v>0</v>
      </c>
      <c r="AW53" s="133">
        <f t="array" ref="AW53">IF($AV$15=0,0,MMULT($AH53:$AM53, AV$9:AV$14)/$AV$15)</f>
        <v>0</v>
      </c>
      <c r="AX53" s="133">
        <f t="array" ref="AX53">IF($AW$15=0,0,MMULT($AH53:$AM53, AW$9:AW$14)/$AW$15)</f>
        <v>0</v>
      </c>
      <c r="AY53" s="133">
        <f t="array" ref="AY53">IF($AX$15=0,0,MMULT($AH53:$AM53, AX$9:AX$14)/$AX$15)</f>
        <v>0.88888888888888884</v>
      </c>
      <c r="AZ53" s="133">
        <f t="array" ref="AZ53">IF($AY$15=0,0,MMULT($AH53:$AM53, AY$9:AY$14)/$AY$15)</f>
        <v>0</v>
      </c>
      <c r="BA53" s="133">
        <f t="array" ref="BA53">IF($AZ$15=0,0,MMULT($AH53:$AM53, AZ$9:AZ$14)/$AZ$15)</f>
        <v>0</v>
      </c>
      <c r="BB53" s="133">
        <f t="array" ref="BB53">IF($BA$15=0,0,MMULT($AH53:$AM53, BA$9:BA$14)/$BA$15)</f>
        <v>0</v>
      </c>
      <c r="BC53" s="133">
        <f t="array" ref="BC53">IF($BB$15=0,0,MMULT($AH53:$AM53, BB$9:BB$14)/$BB$15)</f>
        <v>0.88888888888888884</v>
      </c>
      <c r="BD53" s="133">
        <f t="array" ref="BD53">IF($BC$15=0,0,MMULT($AH53:$AM53, BC$9:BC$14)/$BC$15)</f>
        <v>0.88888888888888884</v>
      </c>
      <c r="BE53" s="133">
        <f t="array" ref="BE53">IF($BD$15=0,0,MMULT($AH53:$AM53, BD$9:BD$14)/$BD$15)</f>
        <v>0</v>
      </c>
      <c r="BF53" s="241">
        <f t="array" ref="BF53">IF($BE$15=0,0,MMULT($AH53:$AM53, BE$9:BE$14)/$BE$15)</f>
        <v>0</v>
      </c>
      <c r="BG53" s="219">
        <f>IF(OR(GradeSheet!$M42="W (Withdrawn)", GradeSheet!$M42="I (Incomplete)"), 0, IF(AU53&gt;=65%, 1, 0))</f>
        <v>1</v>
      </c>
      <c r="BH53" s="134">
        <f>IF(OR(GradeSheet!$M42="W (Withdrawn)", GradeSheet!$M42="I (Incomplete)"), 0, IF(AV53&gt;=65%, 1, 0))</f>
        <v>0</v>
      </c>
      <c r="BI53" s="134">
        <f>IF(OR(GradeSheet!$M42="W (Withdrawn)", GradeSheet!$M42="I (Incomplete)"), 0, IF(AW53&gt;=65%, 1, 0))</f>
        <v>0</v>
      </c>
      <c r="BJ53" s="134">
        <f>IF(OR(GradeSheet!$M42="W (Withdrawn)", GradeSheet!$M42="I (Incomplete)"), 0, IF(AX53&gt;=65%, 1, 0))</f>
        <v>0</v>
      </c>
      <c r="BK53" s="134">
        <f>IF(OR(GradeSheet!$M42="W (Withdrawn)", GradeSheet!$M42="I (Incomplete)"), 0, IF(AY53&gt;=65%, 1, 0))</f>
        <v>1</v>
      </c>
      <c r="BL53" s="134">
        <f>IF(OR(GradeSheet!$M42="W (Withdrawn)", GradeSheet!$M42="I (Incomplete)"), 0, IF(AZ53&gt;=65%, 1, 0))</f>
        <v>0</v>
      </c>
      <c r="BM53" s="134">
        <f>IF(OR(GradeSheet!$M42="W (Withdrawn)", GradeSheet!$M42="I (Incomplete)"), 0, IF(BA53&gt;=65%, 1, 0))</f>
        <v>0</v>
      </c>
      <c r="BN53" s="134">
        <f>IF(OR(GradeSheet!$M42="W (Withdrawn)", GradeSheet!$M42="I (Incomplete)"), 0, IF(BB53&gt;=65%, 1, 0))</f>
        <v>0</v>
      </c>
      <c r="BO53" s="134">
        <f>IF(OR(GradeSheet!$M42="W (Withdrawn)", GradeSheet!$M42="I (Incomplete)"), 0, IF(BC53&gt;=65%, 1, 0))</f>
        <v>1</v>
      </c>
      <c r="BP53" s="134">
        <f>IF(OR(GradeSheet!$M42="W (Withdrawn)", GradeSheet!$M42="I (Incomplete)"), 0, IF(BD53&gt;=65%, 1, 0))</f>
        <v>1</v>
      </c>
      <c r="BQ53" s="134">
        <f>IF(OR(GradeSheet!$M42="W (Withdrawn)", GradeSheet!$M42="I (Incomplete)"), 0, IF(BE53&gt;=65%, 1, 0))</f>
        <v>0</v>
      </c>
      <c r="BR53" s="224">
        <f>IF(OR(GradeSheet!$M42="W (Withdrawn)", GradeSheet!$M42="I (Incomplete)"), 0, IF(BF53&gt;=65%, 1, 0))</f>
        <v>0</v>
      </c>
    </row>
    <row r="54" spans="1:70" ht="15.75" customHeight="1" thickBot="1">
      <c r="A54" s="158">
        <v>34</v>
      </c>
      <c r="B54" s="143">
        <f>GradeSheet!B43</f>
        <v>192014040</v>
      </c>
      <c r="C54" s="163" t="str">
        <f>GradeSheet!C43</f>
        <v>Shah Newaz Alam</v>
      </c>
      <c r="D54" s="209">
        <v>7</v>
      </c>
      <c r="E54" s="209">
        <v>0</v>
      </c>
      <c r="F54" s="209">
        <v>0</v>
      </c>
      <c r="G54" s="209">
        <v>0</v>
      </c>
      <c r="H54" s="209">
        <v>0</v>
      </c>
      <c r="I54" s="209">
        <v>0</v>
      </c>
      <c r="J54" s="209">
        <v>12</v>
      </c>
      <c r="K54" s="209">
        <v>0</v>
      </c>
      <c r="L54" s="209">
        <v>0</v>
      </c>
      <c r="M54" s="209">
        <v>0</v>
      </c>
      <c r="N54" s="209">
        <v>0</v>
      </c>
      <c r="O54" s="209">
        <v>0</v>
      </c>
      <c r="P54" s="245">
        <f>GradeSheet!E43+GradeSheet!I43</f>
        <v>17</v>
      </c>
      <c r="Q54" s="245">
        <v>0</v>
      </c>
      <c r="R54" s="245">
        <v>0</v>
      </c>
      <c r="S54" s="245">
        <v>0</v>
      </c>
      <c r="T54" s="245">
        <v>0</v>
      </c>
      <c r="U54" s="245">
        <v>0</v>
      </c>
      <c r="V54" s="245">
        <v>7</v>
      </c>
      <c r="W54" s="245">
        <v>0</v>
      </c>
      <c r="X54" s="245">
        <v>0</v>
      </c>
      <c r="Y54" s="245">
        <v>0</v>
      </c>
      <c r="Z54" s="245">
        <v>0</v>
      </c>
      <c r="AA54" s="245">
        <v>0</v>
      </c>
      <c r="AB54" s="211">
        <f t="shared" si="7"/>
        <v>43</v>
      </c>
      <c r="AC54" s="212">
        <f t="shared" si="8"/>
        <v>0</v>
      </c>
      <c r="AD54" s="212">
        <f t="shared" si="9"/>
        <v>0</v>
      </c>
      <c r="AE54" s="212">
        <f t="shared" si="10"/>
        <v>0</v>
      </c>
      <c r="AF54" s="212">
        <f t="shared" si="11"/>
        <v>0</v>
      </c>
      <c r="AG54" s="213">
        <f t="shared" si="12"/>
        <v>0</v>
      </c>
      <c r="AH54" s="215">
        <f t="shared" si="13"/>
        <v>0.4777777777777778</v>
      </c>
      <c r="AI54" s="216">
        <f t="shared" si="14"/>
        <v>0</v>
      </c>
      <c r="AJ54" s="216">
        <f t="shared" si="15"/>
        <v>0</v>
      </c>
      <c r="AK54" s="216">
        <f t="shared" si="16"/>
        <v>0</v>
      </c>
      <c r="AL54" s="216">
        <f t="shared" si="17"/>
        <v>0</v>
      </c>
      <c r="AM54" s="218">
        <f t="shared" si="18"/>
        <v>0</v>
      </c>
      <c r="AN54" s="223">
        <f>IF(OR(GradeSheet!$M43="W (Withdrawn)", GradeSheet!$M43="I (Incomplete)"), 0, IF(AH54&gt;=65%, 1, 0))</f>
        <v>0</v>
      </c>
      <c r="AO54" s="134">
        <f>IF(OR(GradeSheet!$M43="W (Withdrawn)", GradeSheet!$M43="I (Incomplete)"), 0, IF(AI54&gt;=65%, 1, 0))</f>
        <v>0</v>
      </c>
      <c r="AP54" s="134">
        <f>IF(OR(GradeSheet!$M43="W (Withdrawn)", GradeSheet!$M43="I (Incomplete)"), 0, IF(AJ54&gt;=65%, 1, 0))</f>
        <v>0</v>
      </c>
      <c r="AQ54" s="134">
        <f>IF(OR(GradeSheet!$M43="W (Withdrawn)", GradeSheet!$M43="I (Incomplete)"), 0, IF(AK54&gt;=65%, 1, 0))</f>
        <v>0</v>
      </c>
      <c r="AR54" s="134">
        <f>IF(OR(GradeSheet!$M43="W (Withdrawn)", GradeSheet!$M43="I (Incomplete)"), 0, IF(AL54&gt;=65%, 1, 0))</f>
        <v>0</v>
      </c>
      <c r="AS54" s="224">
        <f>IF(OR(GradeSheet!$M43="W (Withdrawn)", GradeSheet!$M43="I (Incomplete)"), 0, IF(AM54&gt;=65%, 1, 0))</f>
        <v>0</v>
      </c>
      <c r="AT54" s="131"/>
      <c r="AU54" s="217">
        <f t="array" ref="AU54">IF($AT$15=0,0,MMULT($AH54:$AM54, AT$9:AT$14)/$AT$15)</f>
        <v>0.4777777777777778</v>
      </c>
      <c r="AV54" s="133">
        <f t="array" ref="AV54">IF($AU$15=0,0,MMULT($AH54:$AM54, AU$9:AU$14)/$AU$15)</f>
        <v>0</v>
      </c>
      <c r="AW54" s="133">
        <f t="array" ref="AW54">IF($AV$15=0,0,MMULT($AH54:$AM54, AV$9:AV$14)/$AV$15)</f>
        <v>0</v>
      </c>
      <c r="AX54" s="133">
        <f t="array" ref="AX54">IF($AW$15=0,0,MMULT($AH54:$AM54, AW$9:AW$14)/$AW$15)</f>
        <v>0</v>
      </c>
      <c r="AY54" s="133">
        <f t="array" ref="AY54">IF($AX$15=0,0,MMULT($AH54:$AM54, AX$9:AX$14)/$AX$15)</f>
        <v>0.4777777777777778</v>
      </c>
      <c r="AZ54" s="133">
        <f t="array" ref="AZ54">IF($AY$15=0,0,MMULT($AH54:$AM54, AY$9:AY$14)/$AY$15)</f>
        <v>0</v>
      </c>
      <c r="BA54" s="133">
        <f t="array" ref="BA54">IF($AZ$15=0,0,MMULT($AH54:$AM54, AZ$9:AZ$14)/$AZ$15)</f>
        <v>0</v>
      </c>
      <c r="BB54" s="133">
        <f t="array" ref="BB54">IF($BA$15=0,0,MMULT($AH54:$AM54, BA$9:BA$14)/$BA$15)</f>
        <v>0</v>
      </c>
      <c r="BC54" s="133">
        <f t="array" ref="BC54">IF($BB$15=0,0,MMULT($AH54:$AM54, BB$9:BB$14)/$BB$15)</f>
        <v>0.4777777777777778</v>
      </c>
      <c r="BD54" s="133">
        <f t="array" ref="BD54">IF($BC$15=0,0,MMULT($AH54:$AM54, BC$9:BC$14)/$BC$15)</f>
        <v>0.4777777777777778</v>
      </c>
      <c r="BE54" s="133">
        <f t="array" ref="BE54">IF($BD$15=0,0,MMULT($AH54:$AM54, BD$9:BD$14)/$BD$15)</f>
        <v>0</v>
      </c>
      <c r="BF54" s="241">
        <f t="array" ref="BF54">IF($BE$15=0,0,MMULT($AH54:$AM54, BE$9:BE$14)/$BE$15)</f>
        <v>0</v>
      </c>
      <c r="BG54" s="219">
        <f>IF(OR(GradeSheet!$M43="W (Withdrawn)", GradeSheet!$M43="I (Incomplete)"), 0, IF(AU54&gt;=65%, 1, 0))</f>
        <v>0</v>
      </c>
      <c r="BH54" s="134">
        <f>IF(OR(GradeSheet!$M43="W (Withdrawn)", GradeSheet!$M43="I (Incomplete)"), 0, IF(AV54&gt;=65%, 1, 0))</f>
        <v>0</v>
      </c>
      <c r="BI54" s="134">
        <f>IF(OR(GradeSheet!$M43="W (Withdrawn)", GradeSheet!$M43="I (Incomplete)"), 0, IF(AW54&gt;=65%, 1, 0))</f>
        <v>0</v>
      </c>
      <c r="BJ54" s="134">
        <f>IF(OR(GradeSheet!$M43="W (Withdrawn)", GradeSheet!$M43="I (Incomplete)"), 0, IF(AX54&gt;=65%, 1, 0))</f>
        <v>0</v>
      </c>
      <c r="BK54" s="134">
        <f>IF(OR(GradeSheet!$M43="W (Withdrawn)", GradeSheet!$M43="I (Incomplete)"), 0, IF(AY54&gt;=65%, 1, 0))</f>
        <v>0</v>
      </c>
      <c r="BL54" s="134">
        <f>IF(OR(GradeSheet!$M43="W (Withdrawn)", GradeSheet!$M43="I (Incomplete)"), 0, IF(AZ54&gt;=65%, 1, 0))</f>
        <v>0</v>
      </c>
      <c r="BM54" s="134">
        <f>IF(OR(GradeSheet!$M43="W (Withdrawn)", GradeSheet!$M43="I (Incomplete)"), 0, IF(BA54&gt;=65%, 1, 0))</f>
        <v>0</v>
      </c>
      <c r="BN54" s="134">
        <f>IF(OR(GradeSheet!$M43="W (Withdrawn)", GradeSheet!$M43="I (Incomplete)"), 0, IF(BB54&gt;=65%, 1, 0))</f>
        <v>0</v>
      </c>
      <c r="BO54" s="134">
        <f>IF(OR(GradeSheet!$M43="W (Withdrawn)", GradeSheet!$M43="I (Incomplete)"), 0, IF(BC54&gt;=65%, 1, 0))</f>
        <v>0</v>
      </c>
      <c r="BP54" s="134">
        <f>IF(OR(GradeSheet!$M43="W (Withdrawn)", GradeSheet!$M43="I (Incomplete)"), 0, IF(BD54&gt;=65%, 1, 0))</f>
        <v>0</v>
      </c>
      <c r="BQ54" s="134">
        <f>IF(OR(GradeSheet!$M43="W (Withdrawn)", GradeSheet!$M43="I (Incomplete)"), 0, IF(BE54&gt;=65%, 1, 0))</f>
        <v>0</v>
      </c>
      <c r="BR54" s="224">
        <f>IF(OR(GradeSheet!$M43="W (Withdrawn)", GradeSheet!$M43="I (Incomplete)"), 0, IF(BF54&gt;=65%, 1, 0))</f>
        <v>0</v>
      </c>
    </row>
    <row r="55" spans="1:70" ht="15.75" customHeight="1" thickBot="1">
      <c r="A55" s="159">
        <v>35</v>
      </c>
      <c r="B55" s="143">
        <f>GradeSheet!B44</f>
        <v>192014041</v>
      </c>
      <c r="C55" s="163" t="str">
        <f>GradeSheet!C44</f>
        <v>Tarak Hossain</v>
      </c>
      <c r="D55" s="209">
        <v>9</v>
      </c>
      <c r="E55" s="209">
        <v>0</v>
      </c>
      <c r="F55" s="209">
        <v>0</v>
      </c>
      <c r="G55" s="209">
        <v>0</v>
      </c>
      <c r="H55" s="209">
        <v>0</v>
      </c>
      <c r="I55" s="209">
        <v>0</v>
      </c>
      <c r="J55" s="209">
        <v>12</v>
      </c>
      <c r="K55" s="209">
        <v>0</v>
      </c>
      <c r="L55" s="209">
        <v>0</v>
      </c>
      <c r="M55" s="209">
        <v>0</v>
      </c>
      <c r="N55" s="209">
        <v>0</v>
      </c>
      <c r="O55" s="209">
        <v>0</v>
      </c>
      <c r="P55" s="245">
        <f>GradeSheet!E44+GradeSheet!I44</f>
        <v>19</v>
      </c>
      <c r="Q55" s="245">
        <v>0</v>
      </c>
      <c r="R55" s="245">
        <v>0</v>
      </c>
      <c r="S55" s="245">
        <v>0</v>
      </c>
      <c r="T55" s="245">
        <v>0</v>
      </c>
      <c r="U55" s="245">
        <v>0</v>
      </c>
      <c r="V55" s="245">
        <v>9</v>
      </c>
      <c r="W55" s="245">
        <v>0</v>
      </c>
      <c r="X55" s="245">
        <v>0</v>
      </c>
      <c r="Y55" s="245">
        <v>0</v>
      </c>
      <c r="Z55" s="245">
        <v>0</v>
      </c>
      <c r="AA55" s="245">
        <v>0</v>
      </c>
      <c r="AB55" s="211">
        <f t="shared" si="7"/>
        <v>49</v>
      </c>
      <c r="AC55" s="212">
        <f t="shared" si="8"/>
        <v>0</v>
      </c>
      <c r="AD55" s="212">
        <f t="shared" si="9"/>
        <v>0</v>
      </c>
      <c r="AE55" s="212">
        <f t="shared" si="10"/>
        <v>0</v>
      </c>
      <c r="AF55" s="212">
        <f t="shared" si="11"/>
        <v>0</v>
      </c>
      <c r="AG55" s="213">
        <f t="shared" si="12"/>
        <v>0</v>
      </c>
      <c r="AH55" s="215">
        <f t="shared" si="13"/>
        <v>0.5444444444444444</v>
      </c>
      <c r="AI55" s="216">
        <f t="shared" si="14"/>
        <v>0</v>
      </c>
      <c r="AJ55" s="216">
        <f t="shared" si="15"/>
        <v>0</v>
      </c>
      <c r="AK55" s="216">
        <f t="shared" si="16"/>
        <v>0</v>
      </c>
      <c r="AL55" s="216">
        <f t="shared" si="17"/>
        <v>0</v>
      </c>
      <c r="AM55" s="218">
        <f t="shared" si="18"/>
        <v>0</v>
      </c>
      <c r="AN55" s="223">
        <f>IF(OR(GradeSheet!$M44="W (Withdrawn)", GradeSheet!$M44="I (Incomplete)"), 0, IF(AH55&gt;=65%, 1, 0))</f>
        <v>0</v>
      </c>
      <c r="AO55" s="134">
        <f>IF(OR(GradeSheet!$M44="W (Withdrawn)", GradeSheet!$M44="I (Incomplete)"), 0, IF(AI55&gt;=65%, 1, 0))</f>
        <v>0</v>
      </c>
      <c r="AP55" s="134">
        <f>IF(OR(GradeSheet!$M44="W (Withdrawn)", GradeSheet!$M44="I (Incomplete)"), 0, IF(AJ55&gt;=65%, 1, 0))</f>
        <v>0</v>
      </c>
      <c r="AQ55" s="134">
        <f>IF(OR(GradeSheet!$M44="W (Withdrawn)", GradeSheet!$M44="I (Incomplete)"), 0, IF(AK55&gt;=65%, 1, 0))</f>
        <v>0</v>
      </c>
      <c r="AR55" s="134">
        <f>IF(OR(GradeSheet!$M44="W (Withdrawn)", GradeSheet!$M44="I (Incomplete)"), 0, IF(AL55&gt;=65%, 1, 0))</f>
        <v>0</v>
      </c>
      <c r="AS55" s="224">
        <f>IF(OR(GradeSheet!$M44="W (Withdrawn)", GradeSheet!$M44="I (Incomplete)"), 0, IF(AM55&gt;=65%, 1, 0))</f>
        <v>0</v>
      </c>
      <c r="AT55" s="238"/>
      <c r="AU55" s="217">
        <f t="array" ref="AU55">IF($AT$15=0,0,MMULT($AH55:$AM55, AT$9:AT$14)/$AT$15)</f>
        <v>0.5444444444444444</v>
      </c>
      <c r="AV55" s="133">
        <f t="array" ref="AV55">IF($AU$15=0,0,MMULT($AH55:$AM55, AU$9:AU$14)/$AU$15)</f>
        <v>0</v>
      </c>
      <c r="AW55" s="133">
        <f t="array" ref="AW55">IF($AV$15=0,0,MMULT($AH55:$AM55, AV$9:AV$14)/$AV$15)</f>
        <v>0</v>
      </c>
      <c r="AX55" s="133">
        <f t="array" ref="AX55">IF($AW$15=0,0,MMULT($AH55:$AM55, AW$9:AW$14)/$AW$15)</f>
        <v>0</v>
      </c>
      <c r="AY55" s="133">
        <f t="array" ref="AY55">IF($AX$15=0,0,MMULT($AH55:$AM55, AX$9:AX$14)/$AX$15)</f>
        <v>0.5444444444444444</v>
      </c>
      <c r="AZ55" s="133">
        <f t="array" ref="AZ55">IF($AY$15=0,0,MMULT($AH55:$AM55, AY$9:AY$14)/$AY$15)</f>
        <v>0</v>
      </c>
      <c r="BA55" s="133">
        <f t="array" ref="BA55">IF($AZ$15=0,0,MMULT($AH55:$AM55, AZ$9:AZ$14)/$AZ$15)</f>
        <v>0</v>
      </c>
      <c r="BB55" s="133">
        <f t="array" ref="BB55">IF($BA$15=0,0,MMULT($AH55:$AM55, BA$9:BA$14)/$BA$15)</f>
        <v>0</v>
      </c>
      <c r="BC55" s="133">
        <f t="array" ref="BC55">IF($BB$15=0,0,MMULT($AH55:$AM55, BB$9:BB$14)/$BB$15)</f>
        <v>0.5444444444444444</v>
      </c>
      <c r="BD55" s="133">
        <f t="array" ref="BD55">IF($BC$15=0,0,MMULT($AH55:$AM55, BC$9:BC$14)/$BC$15)</f>
        <v>0.5444444444444444</v>
      </c>
      <c r="BE55" s="133">
        <f t="array" ref="BE55">IF($BD$15=0,0,MMULT($AH55:$AM55, BD$9:BD$14)/$BD$15)</f>
        <v>0</v>
      </c>
      <c r="BF55" s="241">
        <f t="array" ref="BF55">IF($BE$15=0,0,MMULT($AH55:$AM55, BE$9:BE$14)/$BE$15)</f>
        <v>0</v>
      </c>
      <c r="BG55" s="219">
        <f>IF(OR(GradeSheet!$M44="W (Withdrawn)", GradeSheet!$M44="I (Incomplete)"), 0, IF(AU55&gt;=65%, 1, 0))</f>
        <v>0</v>
      </c>
      <c r="BH55" s="134">
        <f>IF(OR(GradeSheet!$M44="W (Withdrawn)", GradeSheet!$M44="I (Incomplete)"), 0, IF(AV55&gt;=65%, 1, 0))</f>
        <v>0</v>
      </c>
      <c r="BI55" s="134">
        <f>IF(OR(GradeSheet!$M44="W (Withdrawn)", GradeSheet!$M44="I (Incomplete)"), 0, IF(AW55&gt;=65%, 1, 0))</f>
        <v>0</v>
      </c>
      <c r="BJ55" s="134">
        <f>IF(OR(GradeSheet!$M44="W (Withdrawn)", GradeSheet!$M44="I (Incomplete)"), 0, IF(AX55&gt;=65%, 1, 0))</f>
        <v>0</v>
      </c>
      <c r="BK55" s="134">
        <f>IF(OR(GradeSheet!$M44="W (Withdrawn)", GradeSheet!$M44="I (Incomplete)"), 0, IF(AY55&gt;=65%, 1, 0))</f>
        <v>0</v>
      </c>
      <c r="BL55" s="134">
        <f>IF(OR(GradeSheet!$M44="W (Withdrawn)", GradeSheet!$M44="I (Incomplete)"), 0, IF(AZ55&gt;=65%, 1, 0))</f>
        <v>0</v>
      </c>
      <c r="BM55" s="134">
        <f>IF(OR(GradeSheet!$M44="W (Withdrawn)", GradeSheet!$M44="I (Incomplete)"), 0, IF(BA55&gt;=65%, 1, 0))</f>
        <v>0</v>
      </c>
      <c r="BN55" s="134">
        <f>IF(OR(GradeSheet!$M44="W (Withdrawn)", GradeSheet!$M44="I (Incomplete)"), 0, IF(BB55&gt;=65%, 1, 0))</f>
        <v>0</v>
      </c>
      <c r="BO55" s="134">
        <f>IF(OR(GradeSheet!$M44="W (Withdrawn)", GradeSheet!$M44="I (Incomplete)"), 0, IF(BC55&gt;=65%, 1, 0))</f>
        <v>0</v>
      </c>
      <c r="BP55" s="134">
        <f>IF(OR(GradeSheet!$M44="W (Withdrawn)", GradeSheet!$M44="I (Incomplete)"), 0, IF(BD55&gt;=65%, 1, 0))</f>
        <v>0</v>
      </c>
      <c r="BQ55" s="134">
        <f>IF(OR(GradeSheet!$M44="W (Withdrawn)", GradeSheet!$M44="I (Incomplete)"), 0, IF(BE55&gt;=65%, 1, 0))</f>
        <v>0</v>
      </c>
      <c r="BR55" s="224">
        <f>IF(OR(GradeSheet!$M44="W (Withdrawn)", GradeSheet!$M44="I (Incomplete)"), 0, IF(BF55&gt;=65%, 1, 0))</f>
        <v>0</v>
      </c>
    </row>
    <row r="56" spans="1:70" s="249" customFormat="1" ht="15.75" customHeight="1" thickBot="1">
      <c r="A56" s="158">
        <v>36</v>
      </c>
      <c r="B56" s="143">
        <f>GradeSheet!B45</f>
        <v>192014044</v>
      </c>
      <c r="C56" s="163" t="str">
        <f>GradeSheet!C45</f>
        <v>Maisha Tasnim</v>
      </c>
      <c r="D56" s="209">
        <v>0</v>
      </c>
      <c r="E56" s="209">
        <v>0</v>
      </c>
      <c r="F56" s="209">
        <v>0</v>
      </c>
      <c r="G56" s="209">
        <v>0</v>
      </c>
      <c r="H56" s="209">
        <v>0</v>
      </c>
      <c r="I56" s="209">
        <v>0</v>
      </c>
      <c r="J56" s="209">
        <v>14</v>
      </c>
      <c r="K56" s="209">
        <v>0</v>
      </c>
      <c r="L56" s="209">
        <v>0</v>
      </c>
      <c r="M56" s="209">
        <v>0</v>
      </c>
      <c r="N56" s="209">
        <v>0</v>
      </c>
      <c r="O56" s="209">
        <v>0</v>
      </c>
      <c r="P56" s="245">
        <f>GradeSheet!E45+GradeSheet!I45</f>
        <v>19</v>
      </c>
      <c r="Q56" s="245">
        <v>0</v>
      </c>
      <c r="R56" s="245">
        <v>0</v>
      </c>
      <c r="S56" s="245">
        <v>0</v>
      </c>
      <c r="T56" s="245">
        <v>0</v>
      </c>
      <c r="U56" s="245">
        <v>0</v>
      </c>
      <c r="V56" s="245">
        <v>14</v>
      </c>
      <c r="W56" s="245">
        <v>0</v>
      </c>
      <c r="X56" s="245">
        <v>0</v>
      </c>
      <c r="Y56" s="245">
        <v>0</v>
      </c>
      <c r="Z56" s="245">
        <v>0</v>
      </c>
      <c r="AA56" s="245">
        <v>0</v>
      </c>
      <c r="AB56" s="211">
        <f t="shared" si="7"/>
        <v>47</v>
      </c>
      <c r="AC56" s="212">
        <f t="shared" si="8"/>
        <v>0</v>
      </c>
      <c r="AD56" s="212">
        <f t="shared" si="9"/>
        <v>0</v>
      </c>
      <c r="AE56" s="212">
        <f t="shared" si="10"/>
        <v>0</v>
      </c>
      <c r="AF56" s="212">
        <f t="shared" si="11"/>
        <v>0</v>
      </c>
      <c r="AG56" s="213">
        <f t="shared" si="12"/>
        <v>0</v>
      </c>
      <c r="AH56" s="215">
        <f t="shared" si="13"/>
        <v>0.52222222222222225</v>
      </c>
      <c r="AI56" s="216">
        <f t="shared" si="14"/>
        <v>0</v>
      </c>
      <c r="AJ56" s="216">
        <f t="shared" si="15"/>
        <v>0</v>
      </c>
      <c r="AK56" s="216">
        <f t="shared" si="16"/>
        <v>0</v>
      </c>
      <c r="AL56" s="216">
        <f t="shared" si="17"/>
        <v>0</v>
      </c>
      <c r="AM56" s="218">
        <f t="shared" si="18"/>
        <v>0</v>
      </c>
      <c r="AN56" s="223">
        <f>IF(OR(GradeSheet!$M45="W (Withdrawn)", GradeSheet!$M45="I (Incomplete)"), 0, IF(AH56&gt;=65%, 1, 0))</f>
        <v>0</v>
      </c>
      <c r="AO56" s="134">
        <f>IF(OR(GradeSheet!$M45="W (Withdrawn)", GradeSheet!$M45="I (Incomplete)"), 0, IF(AI56&gt;=65%, 1, 0))</f>
        <v>0</v>
      </c>
      <c r="AP56" s="134">
        <f>IF(OR(GradeSheet!$M45="W (Withdrawn)", GradeSheet!$M45="I (Incomplete)"), 0, IF(AJ56&gt;=65%, 1, 0))</f>
        <v>0</v>
      </c>
      <c r="AQ56" s="134">
        <f>IF(OR(GradeSheet!$M45="W (Withdrawn)", GradeSheet!$M45="I (Incomplete)"), 0, IF(AK56&gt;=65%, 1, 0))</f>
        <v>0</v>
      </c>
      <c r="AR56" s="134">
        <f>IF(OR(GradeSheet!$M45="W (Withdrawn)", GradeSheet!$M45="I (Incomplete)"), 0, IF(AL56&gt;=65%, 1, 0))</f>
        <v>0</v>
      </c>
      <c r="AS56" s="224">
        <f>IF(OR(GradeSheet!$M45="W (Withdrawn)", GradeSheet!$M45="I (Incomplete)"), 0, IF(AM56&gt;=65%, 1, 0))</f>
        <v>0</v>
      </c>
      <c r="AT56" s="238"/>
      <c r="AU56" s="217">
        <f t="array" ref="AU56">IF($AT$15=0,0,MMULT($AH56:$AM56, AT$9:AT$14)/$AT$15)</f>
        <v>0.52222222222222225</v>
      </c>
      <c r="AV56" s="133">
        <f t="array" ref="AV56">IF($AU$15=0,0,MMULT($AH56:$AM56, AU$9:AU$14)/$AU$15)</f>
        <v>0</v>
      </c>
      <c r="AW56" s="133">
        <f t="array" ref="AW56">IF($AV$15=0,0,MMULT($AH56:$AM56, AV$9:AV$14)/$AV$15)</f>
        <v>0</v>
      </c>
      <c r="AX56" s="133">
        <f t="array" ref="AX56">IF($AW$15=0,0,MMULT($AH56:$AM56, AW$9:AW$14)/$AW$15)</f>
        <v>0</v>
      </c>
      <c r="AY56" s="133">
        <f t="array" ref="AY56">IF($AX$15=0,0,MMULT($AH56:$AM56, AX$9:AX$14)/$AX$15)</f>
        <v>0.52222222222222225</v>
      </c>
      <c r="AZ56" s="133">
        <f t="array" ref="AZ56">IF($AY$15=0,0,MMULT($AH56:$AM56, AY$9:AY$14)/$AY$15)</f>
        <v>0</v>
      </c>
      <c r="BA56" s="133">
        <f t="array" ref="BA56">IF($AZ$15=0,0,MMULT($AH56:$AM56, AZ$9:AZ$14)/$AZ$15)</f>
        <v>0</v>
      </c>
      <c r="BB56" s="133">
        <f t="array" ref="BB56">IF($BA$15=0,0,MMULT($AH56:$AM56, BA$9:BA$14)/$BA$15)</f>
        <v>0</v>
      </c>
      <c r="BC56" s="133">
        <f t="array" ref="BC56">IF($BB$15=0,0,MMULT($AH56:$AM56, BB$9:BB$14)/$BB$15)</f>
        <v>0.52222222222222225</v>
      </c>
      <c r="BD56" s="133">
        <f t="array" ref="BD56">IF($BC$15=0,0,MMULT($AH56:$AM56, BC$9:BC$14)/$BC$15)</f>
        <v>0.52222222222222225</v>
      </c>
      <c r="BE56" s="133">
        <f t="array" ref="BE56">IF($BD$15=0,0,MMULT($AH56:$AM56, BD$9:BD$14)/$BD$15)</f>
        <v>0</v>
      </c>
      <c r="BF56" s="241">
        <f t="array" ref="BF56">IF($BE$15=0,0,MMULT($AH56:$AM56, BE$9:BE$14)/$BE$15)</f>
        <v>0</v>
      </c>
      <c r="BG56" s="219">
        <f>IF(OR(GradeSheet!$M45="W (Withdrawn)", GradeSheet!$M45="I (Incomplete)"), 0, IF(AU56&gt;=65%, 1, 0))</f>
        <v>0</v>
      </c>
      <c r="BH56" s="134">
        <f>IF(OR(GradeSheet!$M45="W (Withdrawn)", GradeSheet!$M45="I (Incomplete)"), 0, IF(AV56&gt;=65%, 1, 0))</f>
        <v>0</v>
      </c>
      <c r="BI56" s="134">
        <f>IF(OR(GradeSheet!$M45="W (Withdrawn)", GradeSheet!$M45="I (Incomplete)"), 0, IF(AW56&gt;=65%, 1, 0))</f>
        <v>0</v>
      </c>
      <c r="BJ56" s="134">
        <f>IF(OR(GradeSheet!$M45="W (Withdrawn)", GradeSheet!$M45="I (Incomplete)"), 0, IF(AX56&gt;=65%, 1, 0))</f>
        <v>0</v>
      </c>
      <c r="BK56" s="134">
        <f>IF(OR(GradeSheet!$M45="W (Withdrawn)", GradeSheet!$M45="I (Incomplete)"), 0, IF(AY56&gt;=65%, 1, 0))</f>
        <v>0</v>
      </c>
      <c r="BL56" s="134">
        <f>IF(OR(GradeSheet!$M45="W (Withdrawn)", GradeSheet!$M45="I (Incomplete)"), 0, IF(AZ56&gt;=65%, 1, 0))</f>
        <v>0</v>
      </c>
      <c r="BM56" s="134">
        <f>IF(OR(GradeSheet!$M45="W (Withdrawn)", GradeSheet!$M45="I (Incomplete)"), 0, IF(BA56&gt;=65%, 1, 0))</f>
        <v>0</v>
      </c>
      <c r="BN56" s="134">
        <f>IF(OR(GradeSheet!$M45="W (Withdrawn)", GradeSheet!$M45="I (Incomplete)"), 0, IF(BB56&gt;=65%, 1, 0))</f>
        <v>0</v>
      </c>
      <c r="BO56" s="134">
        <f>IF(OR(GradeSheet!$M45="W (Withdrawn)", GradeSheet!$M45="I (Incomplete)"), 0, IF(BC56&gt;=65%, 1, 0))</f>
        <v>0</v>
      </c>
      <c r="BP56" s="134">
        <f>IF(OR(GradeSheet!$M45="W (Withdrawn)", GradeSheet!$M45="I (Incomplete)"), 0, IF(BD56&gt;=65%, 1, 0))</f>
        <v>0</v>
      </c>
      <c r="BQ56" s="134">
        <f>IF(OR(GradeSheet!$M45="W (Withdrawn)", GradeSheet!$M45="I (Incomplete)"), 0, IF(BE56&gt;=65%, 1, 0))</f>
        <v>0</v>
      </c>
      <c r="BR56" s="224">
        <f>IF(OR(GradeSheet!$M45="W (Withdrawn)", GradeSheet!$M45="I (Incomplete)"), 0, IF(BF56&gt;=65%, 1, 0))</f>
        <v>0</v>
      </c>
    </row>
    <row r="57" spans="1:70" s="249" customFormat="1" ht="15.75" customHeight="1" thickBot="1">
      <c r="A57" s="159">
        <v>37</v>
      </c>
      <c r="B57" s="143">
        <f>GradeSheet!B46</f>
        <v>192014045</v>
      </c>
      <c r="C57" s="163" t="str">
        <f>GradeSheet!C46</f>
        <v>Sakib Ahmed Pathan Taif</v>
      </c>
      <c r="D57" s="209">
        <v>5</v>
      </c>
      <c r="E57" s="209">
        <v>0</v>
      </c>
      <c r="F57" s="209">
        <v>0</v>
      </c>
      <c r="G57" s="209">
        <v>0</v>
      </c>
      <c r="H57" s="209">
        <v>0</v>
      </c>
      <c r="I57" s="209">
        <v>0</v>
      </c>
      <c r="J57" s="209">
        <v>4</v>
      </c>
      <c r="K57" s="209">
        <v>0</v>
      </c>
      <c r="L57" s="209">
        <v>0</v>
      </c>
      <c r="M57" s="209">
        <v>0</v>
      </c>
      <c r="N57" s="209">
        <v>0</v>
      </c>
      <c r="O57" s="209">
        <v>0</v>
      </c>
      <c r="P57" s="245">
        <f>GradeSheet!E46+GradeSheet!I46</f>
        <v>15</v>
      </c>
      <c r="Q57" s="245">
        <v>0</v>
      </c>
      <c r="R57" s="245">
        <v>0</v>
      </c>
      <c r="S57" s="245">
        <v>0</v>
      </c>
      <c r="T57" s="245">
        <v>0</v>
      </c>
      <c r="U57" s="245">
        <v>0</v>
      </c>
      <c r="V57" s="245">
        <v>11</v>
      </c>
      <c r="W57" s="245">
        <v>0</v>
      </c>
      <c r="X57" s="245">
        <v>0</v>
      </c>
      <c r="Y57" s="245">
        <v>0</v>
      </c>
      <c r="Z57" s="245">
        <v>0</v>
      </c>
      <c r="AA57" s="245">
        <v>0</v>
      </c>
      <c r="AB57" s="211">
        <f t="shared" si="7"/>
        <v>35</v>
      </c>
      <c r="AC57" s="212">
        <f t="shared" si="8"/>
        <v>0</v>
      </c>
      <c r="AD57" s="212">
        <f t="shared" si="9"/>
        <v>0</v>
      </c>
      <c r="AE57" s="212">
        <f t="shared" si="10"/>
        <v>0</v>
      </c>
      <c r="AF57" s="212">
        <f t="shared" si="11"/>
        <v>0</v>
      </c>
      <c r="AG57" s="213">
        <f t="shared" si="12"/>
        <v>0</v>
      </c>
      <c r="AH57" s="215">
        <f t="shared" si="13"/>
        <v>0.3888888888888889</v>
      </c>
      <c r="AI57" s="216">
        <f t="shared" si="14"/>
        <v>0</v>
      </c>
      <c r="AJ57" s="216">
        <f t="shared" si="15"/>
        <v>0</v>
      </c>
      <c r="AK57" s="216">
        <f t="shared" si="16"/>
        <v>0</v>
      </c>
      <c r="AL57" s="216">
        <f t="shared" si="17"/>
        <v>0</v>
      </c>
      <c r="AM57" s="218">
        <f t="shared" si="18"/>
        <v>0</v>
      </c>
      <c r="AN57" s="223">
        <f>IF(OR(GradeSheet!$M46="W (Withdrawn)", GradeSheet!$M46="I (Incomplete)"), 0, IF(AH57&gt;=65%, 1, 0))</f>
        <v>0</v>
      </c>
      <c r="AO57" s="134">
        <f>IF(OR(GradeSheet!$M46="W (Withdrawn)", GradeSheet!$M46="I (Incomplete)"), 0, IF(AI57&gt;=65%, 1, 0))</f>
        <v>0</v>
      </c>
      <c r="AP57" s="134">
        <f>IF(OR(GradeSheet!$M46="W (Withdrawn)", GradeSheet!$M46="I (Incomplete)"), 0, IF(AJ57&gt;=65%, 1, 0))</f>
        <v>0</v>
      </c>
      <c r="AQ57" s="134">
        <f>IF(OR(GradeSheet!$M46="W (Withdrawn)", GradeSheet!$M46="I (Incomplete)"), 0, IF(AK57&gt;=65%, 1, 0))</f>
        <v>0</v>
      </c>
      <c r="AR57" s="134">
        <f>IF(OR(GradeSheet!$M46="W (Withdrawn)", GradeSheet!$M46="I (Incomplete)"), 0, IF(AL57&gt;=65%, 1, 0))</f>
        <v>0</v>
      </c>
      <c r="AS57" s="224">
        <f>IF(OR(GradeSheet!$M46="W (Withdrawn)", GradeSheet!$M46="I (Incomplete)"), 0, IF(AM57&gt;=65%, 1, 0))</f>
        <v>0</v>
      </c>
      <c r="AT57" s="238"/>
      <c r="AU57" s="217">
        <f t="array" ref="AU57">IF($AT$15=0,0,MMULT($AH57:$AM57, AT$9:AT$14)/$AT$15)</f>
        <v>0.3888888888888889</v>
      </c>
      <c r="AV57" s="133">
        <f t="array" ref="AV57">IF($AU$15=0,0,MMULT($AH57:$AM57, AU$9:AU$14)/$AU$15)</f>
        <v>0</v>
      </c>
      <c r="AW57" s="133">
        <f t="array" ref="AW57">IF($AV$15=0,0,MMULT($AH57:$AM57, AV$9:AV$14)/$AV$15)</f>
        <v>0</v>
      </c>
      <c r="AX57" s="133">
        <f t="array" ref="AX57">IF($AW$15=0,0,MMULT($AH57:$AM57, AW$9:AW$14)/$AW$15)</f>
        <v>0</v>
      </c>
      <c r="AY57" s="133">
        <f t="array" ref="AY57">IF($AX$15=0,0,MMULT($AH57:$AM57, AX$9:AX$14)/$AX$15)</f>
        <v>0.3888888888888889</v>
      </c>
      <c r="AZ57" s="133">
        <f t="array" ref="AZ57">IF($AY$15=0,0,MMULT($AH57:$AM57, AY$9:AY$14)/$AY$15)</f>
        <v>0</v>
      </c>
      <c r="BA57" s="133">
        <f t="array" ref="BA57">IF($AZ$15=0,0,MMULT($AH57:$AM57, AZ$9:AZ$14)/$AZ$15)</f>
        <v>0</v>
      </c>
      <c r="BB57" s="133">
        <f t="array" ref="BB57">IF($BA$15=0,0,MMULT($AH57:$AM57, BA$9:BA$14)/$BA$15)</f>
        <v>0</v>
      </c>
      <c r="BC57" s="133">
        <f t="array" ref="BC57">IF($BB$15=0,0,MMULT($AH57:$AM57, BB$9:BB$14)/$BB$15)</f>
        <v>0.3888888888888889</v>
      </c>
      <c r="BD57" s="133">
        <f t="array" ref="BD57">IF($BC$15=0,0,MMULT($AH57:$AM57, BC$9:BC$14)/$BC$15)</f>
        <v>0.3888888888888889</v>
      </c>
      <c r="BE57" s="133">
        <f t="array" ref="BE57">IF($BD$15=0,0,MMULT($AH57:$AM57, BD$9:BD$14)/$BD$15)</f>
        <v>0</v>
      </c>
      <c r="BF57" s="241">
        <f t="array" ref="BF57">IF($BE$15=0,0,MMULT($AH57:$AM57, BE$9:BE$14)/$BE$15)</f>
        <v>0</v>
      </c>
      <c r="BG57" s="219">
        <f>IF(OR(GradeSheet!$M46="W (Withdrawn)", GradeSheet!$M46="I (Incomplete)"), 0, IF(AU57&gt;=65%, 1, 0))</f>
        <v>0</v>
      </c>
      <c r="BH57" s="134">
        <f>IF(OR(GradeSheet!$M46="W (Withdrawn)", GradeSheet!$M46="I (Incomplete)"), 0, IF(AV57&gt;=65%, 1, 0))</f>
        <v>0</v>
      </c>
      <c r="BI57" s="134">
        <f>IF(OR(GradeSheet!$M46="W (Withdrawn)", GradeSheet!$M46="I (Incomplete)"), 0, IF(AW57&gt;=65%, 1, 0))</f>
        <v>0</v>
      </c>
      <c r="BJ57" s="134">
        <f>IF(OR(GradeSheet!$M46="W (Withdrawn)", GradeSheet!$M46="I (Incomplete)"), 0, IF(AX57&gt;=65%, 1, 0))</f>
        <v>0</v>
      </c>
      <c r="BK57" s="134">
        <f>IF(OR(GradeSheet!$M46="W (Withdrawn)", GradeSheet!$M46="I (Incomplete)"), 0, IF(AY57&gt;=65%, 1, 0))</f>
        <v>0</v>
      </c>
      <c r="BL57" s="134">
        <f>IF(OR(GradeSheet!$M46="W (Withdrawn)", GradeSheet!$M46="I (Incomplete)"), 0, IF(AZ57&gt;=65%, 1, 0))</f>
        <v>0</v>
      </c>
      <c r="BM57" s="134">
        <f>IF(OR(GradeSheet!$M46="W (Withdrawn)", GradeSheet!$M46="I (Incomplete)"), 0, IF(BA57&gt;=65%, 1, 0))</f>
        <v>0</v>
      </c>
      <c r="BN57" s="134">
        <f>IF(OR(GradeSheet!$M46="W (Withdrawn)", GradeSheet!$M46="I (Incomplete)"), 0, IF(BB57&gt;=65%, 1, 0))</f>
        <v>0</v>
      </c>
      <c r="BO57" s="134">
        <f>IF(OR(GradeSheet!$M46="W (Withdrawn)", GradeSheet!$M46="I (Incomplete)"), 0, IF(BC57&gt;=65%, 1, 0))</f>
        <v>0</v>
      </c>
      <c r="BP57" s="134">
        <f>IF(OR(GradeSheet!$M46="W (Withdrawn)", GradeSheet!$M46="I (Incomplete)"), 0, IF(BD57&gt;=65%, 1, 0))</f>
        <v>0</v>
      </c>
      <c r="BQ57" s="134">
        <f>IF(OR(GradeSheet!$M46="W (Withdrawn)", GradeSheet!$M46="I (Incomplete)"), 0, IF(BE57&gt;=65%, 1, 0))</f>
        <v>0</v>
      </c>
      <c r="BR57" s="224">
        <f>IF(OR(GradeSheet!$M46="W (Withdrawn)", GradeSheet!$M46="I (Incomplete)"), 0, IF(BF57&gt;=65%, 1, 0))</f>
        <v>0</v>
      </c>
    </row>
    <row r="58" spans="1:70" s="249" customFormat="1" ht="15.75" customHeight="1" thickBot="1">
      <c r="A58" s="158">
        <v>38</v>
      </c>
      <c r="B58" s="143">
        <f>GradeSheet!B47</f>
        <v>192014047</v>
      </c>
      <c r="C58" s="163" t="str">
        <f>GradeSheet!C47</f>
        <v>Saima Jahan Nithia</v>
      </c>
      <c r="D58" s="209">
        <v>9</v>
      </c>
      <c r="E58" s="209">
        <v>0</v>
      </c>
      <c r="F58" s="209">
        <v>0</v>
      </c>
      <c r="G58" s="209">
        <v>0</v>
      </c>
      <c r="H58" s="209">
        <v>0</v>
      </c>
      <c r="I58" s="209">
        <v>0</v>
      </c>
      <c r="J58" s="209">
        <v>17</v>
      </c>
      <c r="K58" s="209">
        <v>0</v>
      </c>
      <c r="L58" s="209">
        <v>0</v>
      </c>
      <c r="M58" s="209">
        <v>0</v>
      </c>
      <c r="N58" s="209">
        <v>0</v>
      </c>
      <c r="O58" s="209">
        <v>0</v>
      </c>
      <c r="P58" s="245">
        <f>GradeSheet!E47+GradeSheet!I47</f>
        <v>16</v>
      </c>
      <c r="Q58" s="245">
        <v>0</v>
      </c>
      <c r="R58" s="245">
        <v>0</v>
      </c>
      <c r="S58" s="245">
        <v>0</v>
      </c>
      <c r="T58" s="245">
        <v>0</v>
      </c>
      <c r="U58" s="245">
        <v>0</v>
      </c>
      <c r="V58" s="245">
        <v>14</v>
      </c>
      <c r="W58" s="245">
        <v>0</v>
      </c>
      <c r="X58" s="245">
        <v>0</v>
      </c>
      <c r="Y58" s="245">
        <v>0</v>
      </c>
      <c r="Z58" s="245">
        <v>0</v>
      </c>
      <c r="AA58" s="245">
        <v>0</v>
      </c>
      <c r="AB58" s="211">
        <f t="shared" si="7"/>
        <v>56</v>
      </c>
      <c r="AC58" s="212">
        <f t="shared" si="8"/>
        <v>0</v>
      </c>
      <c r="AD58" s="212">
        <f t="shared" si="9"/>
        <v>0</v>
      </c>
      <c r="AE58" s="212">
        <f t="shared" si="10"/>
        <v>0</v>
      </c>
      <c r="AF58" s="212">
        <f t="shared" si="11"/>
        <v>0</v>
      </c>
      <c r="AG58" s="213">
        <f t="shared" si="12"/>
        <v>0</v>
      </c>
      <c r="AH58" s="215">
        <f t="shared" si="13"/>
        <v>0.62222222222222223</v>
      </c>
      <c r="AI58" s="216">
        <f t="shared" si="14"/>
        <v>0</v>
      </c>
      <c r="AJ58" s="216">
        <f t="shared" si="15"/>
        <v>0</v>
      </c>
      <c r="AK58" s="216">
        <f t="shared" si="16"/>
        <v>0</v>
      </c>
      <c r="AL58" s="216">
        <f t="shared" si="17"/>
        <v>0</v>
      </c>
      <c r="AM58" s="218">
        <f t="shared" si="18"/>
        <v>0</v>
      </c>
      <c r="AN58" s="223">
        <f>IF(OR(GradeSheet!$M47="W (Withdrawn)", GradeSheet!$M47="I (Incomplete)"), 0, IF(AH58&gt;=65%, 1, 0))</f>
        <v>0</v>
      </c>
      <c r="AO58" s="134">
        <f>IF(OR(GradeSheet!$M47="W (Withdrawn)", GradeSheet!$M47="I (Incomplete)"), 0, IF(AI58&gt;=65%, 1, 0))</f>
        <v>0</v>
      </c>
      <c r="AP58" s="134">
        <f>IF(OR(GradeSheet!$M47="W (Withdrawn)", GradeSheet!$M47="I (Incomplete)"), 0, IF(AJ58&gt;=65%, 1, 0))</f>
        <v>0</v>
      </c>
      <c r="AQ58" s="134">
        <f>IF(OR(GradeSheet!$M47="W (Withdrawn)", GradeSheet!$M47="I (Incomplete)"), 0, IF(AK58&gt;=65%, 1, 0))</f>
        <v>0</v>
      </c>
      <c r="AR58" s="134">
        <f>IF(OR(GradeSheet!$M47="W (Withdrawn)", GradeSheet!$M47="I (Incomplete)"), 0, IF(AL58&gt;=65%, 1, 0))</f>
        <v>0</v>
      </c>
      <c r="AS58" s="224">
        <f>IF(OR(GradeSheet!$M47="W (Withdrawn)", GradeSheet!$M47="I (Incomplete)"), 0, IF(AM58&gt;=65%, 1, 0))</f>
        <v>0</v>
      </c>
      <c r="AT58" s="238"/>
      <c r="AU58" s="217">
        <f t="array" ref="AU58">IF($AT$15=0,0,MMULT($AH58:$AM58, AT$9:AT$14)/$AT$15)</f>
        <v>0.62222222222222223</v>
      </c>
      <c r="AV58" s="133">
        <f t="array" ref="AV58">IF($AU$15=0,0,MMULT($AH58:$AM58, AU$9:AU$14)/$AU$15)</f>
        <v>0</v>
      </c>
      <c r="AW58" s="133">
        <f t="array" ref="AW58">IF($AV$15=0,0,MMULT($AH58:$AM58, AV$9:AV$14)/$AV$15)</f>
        <v>0</v>
      </c>
      <c r="AX58" s="133">
        <f t="array" ref="AX58">IF($AW$15=0,0,MMULT($AH58:$AM58, AW$9:AW$14)/$AW$15)</f>
        <v>0</v>
      </c>
      <c r="AY58" s="133">
        <f t="array" ref="AY58">IF($AX$15=0,0,MMULT($AH58:$AM58, AX$9:AX$14)/$AX$15)</f>
        <v>0.62222222222222223</v>
      </c>
      <c r="AZ58" s="133">
        <f t="array" ref="AZ58">IF($AY$15=0,0,MMULT($AH58:$AM58, AY$9:AY$14)/$AY$15)</f>
        <v>0</v>
      </c>
      <c r="BA58" s="133">
        <f t="array" ref="BA58">IF($AZ$15=0,0,MMULT($AH58:$AM58, AZ$9:AZ$14)/$AZ$15)</f>
        <v>0</v>
      </c>
      <c r="BB58" s="133">
        <f t="array" ref="BB58">IF($BA$15=0,0,MMULT($AH58:$AM58, BA$9:BA$14)/$BA$15)</f>
        <v>0</v>
      </c>
      <c r="BC58" s="133">
        <f t="array" ref="BC58">IF($BB$15=0,0,MMULT($AH58:$AM58, BB$9:BB$14)/$BB$15)</f>
        <v>0.62222222222222223</v>
      </c>
      <c r="BD58" s="133">
        <f t="array" ref="BD58">IF($BC$15=0,0,MMULT($AH58:$AM58, BC$9:BC$14)/$BC$15)</f>
        <v>0.62222222222222223</v>
      </c>
      <c r="BE58" s="133">
        <f t="array" ref="BE58">IF($BD$15=0,0,MMULT($AH58:$AM58, BD$9:BD$14)/$BD$15)</f>
        <v>0</v>
      </c>
      <c r="BF58" s="241">
        <f t="array" ref="BF58">IF($BE$15=0,0,MMULT($AH58:$AM58, BE$9:BE$14)/$BE$15)</f>
        <v>0</v>
      </c>
      <c r="BG58" s="219">
        <f>IF(OR(GradeSheet!$M47="W (Withdrawn)", GradeSheet!$M47="I (Incomplete)"), 0, IF(AU58&gt;=65%, 1, 0))</f>
        <v>0</v>
      </c>
      <c r="BH58" s="134">
        <f>IF(OR(GradeSheet!$M47="W (Withdrawn)", GradeSheet!$M47="I (Incomplete)"), 0, IF(AV58&gt;=65%, 1, 0))</f>
        <v>0</v>
      </c>
      <c r="BI58" s="134">
        <f>IF(OR(GradeSheet!$M47="W (Withdrawn)", GradeSheet!$M47="I (Incomplete)"), 0, IF(AW58&gt;=65%, 1, 0))</f>
        <v>0</v>
      </c>
      <c r="BJ58" s="134">
        <f>IF(OR(GradeSheet!$M47="W (Withdrawn)", GradeSheet!$M47="I (Incomplete)"), 0, IF(AX58&gt;=65%, 1, 0))</f>
        <v>0</v>
      </c>
      <c r="BK58" s="134">
        <f>IF(OR(GradeSheet!$M47="W (Withdrawn)", GradeSheet!$M47="I (Incomplete)"), 0, IF(AY58&gt;=65%, 1, 0))</f>
        <v>0</v>
      </c>
      <c r="BL58" s="134">
        <f>IF(OR(GradeSheet!$M47="W (Withdrawn)", GradeSheet!$M47="I (Incomplete)"), 0, IF(AZ58&gt;=65%, 1, 0))</f>
        <v>0</v>
      </c>
      <c r="BM58" s="134">
        <f>IF(OR(GradeSheet!$M47="W (Withdrawn)", GradeSheet!$M47="I (Incomplete)"), 0, IF(BA58&gt;=65%, 1, 0))</f>
        <v>0</v>
      </c>
      <c r="BN58" s="134">
        <f>IF(OR(GradeSheet!$M47="W (Withdrawn)", GradeSheet!$M47="I (Incomplete)"), 0, IF(BB58&gt;=65%, 1, 0))</f>
        <v>0</v>
      </c>
      <c r="BO58" s="134">
        <f>IF(OR(GradeSheet!$M47="W (Withdrawn)", GradeSheet!$M47="I (Incomplete)"), 0, IF(BC58&gt;=65%, 1, 0))</f>
        <v>0</v>
      </c>
      <c r="BP58" s="134">
        <f>IF(OR(GradeSheet!$M47="W (Withdrawn)", GradeSheet!$M47="I (Incomplete)"), 0, IF(BD58&gt;=65%, 1, 0))</f>
        <v>0</v>
      </c>
      <c r="BQ58" s="134">
        <f>IF(OR(GradeSheet!$M47="W (Withdrawn)", GradeSheet!$M47="I (Incomplete)"), 0, IF(BE58&gt;=65%, 1, 0))</f>
        <v>0</v>
      </c>
      <c r="BR58" s="224">
        <f>IF(OR(GradeSheet!$M47="W (Withdrawn)", GradeSheet!$M47="I (Incomplete)"), 0, IF(BF58&gt;=65%, 1, 0))</f>
        <v>0</v>
      </c>
    </row>
    <row r="59" spans="1:70" s="249" customFormat="1" ht="15.75" customHeight="1" thickBot="1">
      <c r="A59" s="159">
        <v>39</v>
      </c>
      <c r="B59" s="143">
        <f>GradeSheet!B48</f>
        <v>193014075</v>
      </c>
      <c r="C59" s="163" t="str">
        <f>GradeSheet!C48</f>
        <v>*Md. Faysal Ahmmed</v>
      </c>
      <c r="D59" s="209">
        <v>9</v>
      </c>
      <c r="E59" s="209">
        <v>0</v>
      </c>
      <c r="F59" s="209">
        <v>0</v>
      </c>
      <c r="G59" s="209">
        <v>0</v>
      </c>
      <c r="H59" s="209">
        <v>0</v>
      </c>
      <c r="I59" s="209">
        <v>0</v>
      </c>
      <c r="J59" s="209">
        <v>19</v>
      </c>
      <c r="K59" s="209">
        <v>0</v>
      </c>
      <c r="L59" s="209">
        <v>0</v>
      </c>
      <c r="M59" s="209">
        <v>0</v>
      </c>
      <c r="N59" s="209">
        <v>0</v>
      </c>
      <c r="O59" s="209">
        <v>0</v>
      </c>
      <c r="P59" s="245">
        <f>GradeSheet!E48+GradeSheet!I48</f>
        <v>16</v>
      </c>
      <c r="Q59" s="245">
        <v>0</v>
      </c>
      <c r="R59" s="245">
        <v>0</v>
      </c>
      <c r="S59" s="245">
        <v>0</v>
      </c>
      <c r="T59" s="245">
        <v>0</v>
      </c>
      <c r="U59" s="245">
        <v>0</v>
      </c>
      <c r="V59" s="245">
        <v>14</v>
      </c>
      <c r="W59" s="245">
        <v>0</v>
      </c>
      <c r="X59" s="245">
        <v>0</v>
      </c>
      <c r="Y59" s="245">
        <v>0</v>
      </c>
      <c r="Z59" s="245">
        <v>0</v>
      </c>
      <c r="AA59" s="245">
        <v>0</v>
      </c>
      <c r="AB59" s="211">
        <f t="shared" si="7"/>
        <v>58</v>
      </c>
      <c r="AC59" s="212">
        <f t="shared" si="8"/>
        <v>0</v>
      </c>
      <c r="AD59" s="212">
        <f t="shared" si="9"/>
        <v>0</v>
      </c>
      <c r="AE59" s="212">
        <f t="shared" si="10"/>
        <v>0</v>
      </c>
      <c r="AF59" s="212">
        <f t="shared" si="11"/>
        <v>0</v>
      </c>
      <c r="AG59" s="213">
        <f t="shared" si="12"/>
        <v>0</v>
      </c>
      <c r="AH59" s="215">
        <f t="shared" si="13"/>
        <v>0.64444444444444449</v>
      </c>
      <c r="AI59" s="216">
        <f t="shared" si="14"/>
        <v>0</v>
      </c>
      <c r="AJ59" s="216">
        <f t="shared" si="15"/>
        <v>0</v>
      </c>
      <c r="AK59" s="216">
        <f t="shared" si="16"/>
        <v>0</v>
      </c>
      <c r="AL59" s="216">
        <f t="shared" si="17"/>
        <v>0</v>
      </c>
      <c r="AM59" s="218">
        <f t="shared" si="18"/>
        <v>0</v>
      </c>
      <c r="AN59" s="223">
        <f>IF(OR(GradeSheet!$M48="W (Withdrawn)", GradeSheet!$M48="I (Incomplete)"), 0, IF(AH59&gt;=65%, 1, 0))</f>
        <v>0</v>
      </c>
      <c r="AO59" s="134">
        <f>IF(OR(GradeSheet!$M48="W (Withdrawn)", GradeSheet!$M48="I (Incomplete)"), 0, IF(AI59&gt;=65%, 1, 0))</f>
        <v>0</v>
      </c>
      <c r="AP59" s="134">
        <f>IF(OR(GradeSheet!$M48="W (Withdrawn)", GradeSheet!$M48="I (Incomplete)"), 0, IF(AJ59&gt;=65%, 1, 0))</f>
        <v>0</v>
      </c>
      <c r="AQ59" s="134">
        <f>IF(OR(GradeSheet!$M48="W (Withdrawn)", GradeSheet!$M48="I (Incomplete)"), 0, IF(AK59&gt;=65%, 1, 0))</f>
        <v>0</v>
      </c>
      <c r="AR59" s="134">
        <f>IF(OR(GradeSheet!$M48="W (Withdrawn)", GradeSheet!$M48="I (Incomplete)"), 0, IF(AL59&gt;=65%, 1, 0))</f>
        <v>0</v>
      </c>
      <c r="AS59" s="224">
        <f>IF(OR(GradeSheet!$M48="W (Withdrawn)", GradeSheet!$M48="I (Incomplete)"), 0, IF(AM59&gt;=65%, 1, 0))</f>
        <v>0</v>
      </c>
      <c r="AT59" s="238"/>
      <c r="AU59" s="217">
        <f t="array" ref="AU59">IF($AT$15=0,0,MMULT($AH59:$AM59, AT$9:AT$14)/$AT$15)</f>
        <v>0.64444444444444449</v>
      </c>
      <c r="AV59" s="133">
        <f t="array" ref="AV59">IF($AU$15=0,0,MMULT($AH59:$AM59, AU$9:AU$14)/$AU$15)</f>
        <v>0</v>
      </c>
      <c r="AW59" s="133">
        <f t="array" ref="AW59">IF($AV$15=0,0,MMULT($AH59:$AM59, AV$9:AV$14)/$AV$15)</f>
        <v>0</v>
      </c>
      <c r="AX59" s="133">
        <f t="array" ref="AX59">IF($AW$15=0,0,MMULT($AH59:$AM59, AW$9:AW$14)/$AW$15)</f>
        <v>0</v>
      </c>
      <c r="AY59" s="133">
        <f t="array" ref="AY59">IF($AX$15=0,0,MMULT($AH59:$AM59, AX$9:AX$14)/$AX$15)</f>
        <v>0.64444444444444449</v>
      </c>
      <c r="AZ59" s="133">
        <f t="array" ref="AZ59">IF($AY$15=0,0,MMULT($AH59:$AM59, AY$9:AY$14)/$AY$15)</f>
        <v>0</v>
      </c>
      <c r="BA59" s="133">
        <f t="array" ref="BA59">IF($AZ$15=0,0,MMULT($AH59:$AM59, AZ$9:AZ$14)/$AZ$15)</f>
        <v>0</v>
      </c>
      <c r="BB59" s="133">
        <f t="array" ref="BB59">IF($BA$15=0,0,MMULT($AH59:$AM59, BA$9:BA$14)/$BA$15)</f>
        <v>0</v>
      </c>
      <c r="BC59" s="133">
        <f t="array" ref="BC59">IF($BB$15=0,0,MMULT($AH59:$AM59, BB$9:BB$14)/$BB$15)</f>
        <v>0.64444444444444449</v>
      </c>
      <c r="BD59" s="133">
        <f t="array" ref="BD59">IF($BC$15=0,0,MMULT($AH59:$AM59, BC$9:BC$14)/$BC$15)</f>
        <v>0.64444444444444449</v>
      </c>
      <c r="BE59" s="133">
        <f t="array" ref="BE59">IF($BD$15=0,0,MMULT($AH59:$AM59, BD$9:BD$14)/$BD$15)</f>
        <v>0</v>
      </c>
      <c r="BF59" s="241">
        <f t="array" ref="BF59">IF($BE$15=0,0,MMULT($AH59:$AM59, BE$9:BE$14)/$BE$15)</f>
        <v>0</v>
      </c>
      <c r="BG59" s="219">
        <f>IF(OR(GradeSheet!$M48="W (Withdrawn)", GradeSheet!$M48="I (Incomplete)"), 0, IF(AU59&gt;=65%, 1, 0))</f>
        <v>0</v>
      </c>
      <c r="BH59" s="134">
        <f>IF(OR(GradeSheet!$M48="W (Withdrawn)", GradeSheet!$M48="I (Incomplete)"), 0, IF(AV59&gt;=65%, 1, 0))</f>
        <v>0</v>
      </c>
      <c r="BI59" s="134">
        <f>IF(OR(GradeSheet!$M48="W (Withdrawn)", GradeSheet!$M48="I (Incomplete)"), 0, IF(AW59&gt;=65%, 1, 0))</f>
        <v>0</v>
      </c>
      <c r="BJ59" s="134">
        <f>IF(OR(GradeSheet!$M48="W (Withdrawn)", GradeSheet!$M48="I (Incomplete)"), 0, IF(AX59&gt;=65%, 1, 0))</f>
        <v>0</v>
      </c>
      <c r="BK59" s="134">
        <f>IF(OR(GradeSheet!$M48="W (Withdrawn)", GradeSheet!$M48="I (Incomplete)"), 0, IF(AY59&gt;=65%, 1, 0))</f>
        <v>0</v>
      </c>
      <c r="BL59" s="134">
        <f>IF(OR(GradeSheet!$M48="W (Withdrawn)", GradeSheet!$M48="I (Incomplete)"), 0, IF(AZ59&gt;=65%, 1, 0))</f>
        <v>0</v>
      </c>
      <c r="BM59" s="134">
        <f>IF(OR(GradeSheet!$M48="W (Withdrawn)", GradeSheet!$M48="I (Incomplete)"), 0, IF(BA59&gt;=65%, 1, 0))</f>
        <v>0</v>
      </c>
      <c r="BN59" s="134">
        <f>IF(OR(GradeSheet!$M48="W (Withdrawn)", GradeSheet!$M48="I (Incomplete)"), 0, IF(BB59&gt;=65%, 1, 0))</f>
        <v>0</v>
      </c>
      <c r="BO59" s="134">
        <f>IF(OR(GradeSheet!$M48="W (Withdrawn)", GradeSheet!$M48="I (Incomplete)"), 0, IF(BC59&gt;=65%, 1, 0))</f>
        <v>0</v>
      </c>
      <c r="BP59" s="134">
        <f>IF(OR(GradeSheet!$M48="W (Withdrawn)", GradeSheet!$M48="I (Incomplete)"), 0, IF(BD59&gt;=65%, 1, 0))</f>
        <v>0</v>
      </c>
      <c r="BQ59" s="134">
        <f>IF(OR(GradeSheet!$M48="W (Withdrawn)", GradeSheet!$M48="I (Incomplete)"), 0, IF(BE59&gt;=65%, 1, 0))</f>
        <v>0</v>
      </c>
      <c r="BR59" s="224">
        <f>IF(OR(GradeSheet!$M48="W (Withdrawn)", GradeSheet!$M48="I (Incomplete)"), 0, IF(BF59&gt;=65%, 1, 0))</f>
        <v>0</v>
      </c>
    </row>
    <row r="60" spans="1:70" s="249" customFormat="1" ht="15.75" customHeight="1">
      <c r="A60" s="158">
        <v>40</v>
      </c>
      <c r="B60" s="143">
        <f>GradeSheet!B49</f>
        <v>181016002</v>
      </c>
      <c r="C60" s="163" t="str">
        <f>GradeSheet!C49</f>
        <v>S.M. Al-Amin Shohag</v>
      </c>
      <c r="D60" s="209">
        <v>13</v>
      </c>
      <c r="E60" s="209">
        <v>0</v>
      </c>
      <c r="F60" s="209">
        <v>0</v>
      </c>
      <c r="G60" s="209">
        <v>0</v>
      </c>
      <c r="H60" s="209">
        <v>0</v>
      </c>
      <c r="I60" s="209">
        <v>0</v>
      </c>
      <c r="J60" s="209">
        <v>0</v>
      </c>
      <c r="K60" s="209">
        <v>0</v>
      </c>
      <c r="L60" s="209">
        <v>0</v>
      </c>
      <c r="M60" s="209">
        <v>0</v>
      </c>
      <c r="N60" s="209">
        <v>0</v>
      </c>
      <c r="O60" s="209">
        <v>0</v>
      </c>
      <c r="P60" s="245">
        <f>GradeSheet!E49+GradeSheet!I49</f>
        <v>19</v>
      </c>
      <c r="Q60" s="245">
        <v>0</v>
      </c>
      <c r="R60" s="245">
        <v>0</v>
      </c>
      <c r="S60" s="245">
        <v>0</v>
      </c>
      <c r="T60" s="245">
        <v>0</v>
      </c>
      <c r="U60" s="245">
        <v>0</v>
      </c>
      <c r="V60" s="245">
        <v>5</v>
      </c>
      <c r="W60" s="245">
        <v>0</v>
      </c>
      <c r="X60" s="245">
        <v>0</v>
      </c>
      <c r="Y60" s="245">
        <v>0</v>
      </c>
      <c r="Z60" s="245">
        <v>0</v>
      </c>
      <c r="AA60" s="245">
        <v>0</v>
      </c>
      <c r="AB60" s="211">
        <f t="shared" si="7"/>
        <v>37</v>
      </c>
      <c r="AC60" s="212">
        <f t="shared" si="8"/>
        <v>0</v>
      </c>
      <c r="AD60" s="212">
        <f t="shared" si="9"/>
        <v>0</v>
      </c>
      <c r="AE60" s="212">
        <f t="shared" si="10"/>
        <v>0</v>
      </c>
      <c r="AF60" s="212">
        <f t="shared" si="11"/>
        <v>0</v>
      </c>
      <c r="AG60" s="213">
        <f t="shared" si="12"/>
        <v>0</v>
      </c>
      <c r="AH60" s="215">
        <f t="shared" si="13"/>
        <v>0.41111111111111109</v>
      </c>
      <c r="AI60" s="216">
        <f t="shared" si="14"/>
        <v>0</v>
      </c>
      <c r="AJ60" s="216">
        <f t="shared" si="15"/>
        <v>0</v>
      </c>
      <c r="AK60" s="216">
        <f t="shared" si="16"/>
        <v>0</v>
      </c>
      <c r="AL60" s="216">
        <f t="shared" si="17"/>
        <v>0</v>
      </c>
      <c r="AM60" s="218">
        <f t="shared" si="18"/>
        <v>0</v>
      </c>
      <c r="AN60" s="223">
        <f>IF(OR(GradeSheet!$M49="W (Withdrawn)", GradeSheet!$M49="I (Incomplete)"), 0, IF(AH60&gt;=65%, 1, 0))</f>
        <v>0</v>
      </c>
      <c r="AO60" s="134">
        <f>IF(OR(GradeSheet!$M49="W (Withdrawn)", GradeSheet!$M49="I (Incomplete)"), 0, IF(AI60&gt;=65%, 1, 0))</f>
        <v>0</v>
      </c>
      <c r="AP60" s="134">
        <f>IF(OR(GradeSheet!$M49="W (Withdrawn)", GradeSheet!$M49="I (Incomplete)"), 0, IF(AJ60&gt;=65%, 1, 0))</f>
        <v>0</v>
      </c>
      <c r="AQ60" s="134">
        <f>IF(OR(GradeSheet!$M49="W (Withdrawn)", GradeSheet!$M49="I (Incomplete)"), 0, IF(AK60&gt;=65%, 1, 0))</f>
        <v>0</v>
      </c>
      <c r="AR60" s="134">
        <f>IF(OR(GradeSheet!$M49="W (Withdrawn)", GradeSheet!$M49="I (Incomplete)"), 0, IF(AL60&gt;=65%, 1, 0))</f>
        <v>0</v>
      </c>
      <c r="AS60" s="224">
        <f>IF(OR(GradeSheet!$M49="W (Withdrawn)", GradeSheet!$M49="I (Incomplete)"), 0, IF(AM60&gt;=65%, 1, 0))</f>
        <v>0</v>
      </c>
      <c r="AT60" s="238"/>
      <c r="AU60" s="217">
        <f t="array" ref="AU60">IF($AT$15=0,0,MMULT($AH60:$AM60, AT$9:AT$14)/$AT$15)</f>
        <v>0.41111111111111109</v>
      </c>
      <c r="AV60" s="133">
        <f t="array" ref="AV60">IF($AU$15=0,0,MMULT($AH60:$AM60, AU$9:AU$14)/$AU$15)</f>
        <v>0</v>
      </c>
      <c r="AW60" s="133">
        <f t="array" ref="AW60">IF($AV$15=0,0,MMULT($AH60:$AM60, AV$9:AV$14)/$AV$15)</f>
        <v>0</v>
      </c>
      <c r="AX60" s="133">
        <f t="array" ref="AX60">IF($AW$15=0,0,MMULT($AH60:$AM60, AW$9:AW$14)/$AW$15)</f>
        <v>0</v>
      </c>
      <c r="AY60" s="133">
        <f t="array" ref="AY60">IF($AX$15=0,0,MMULT($AH60:$AM60, AX$9:AX$14)/$AX$15)</f>
        <v>0.41111111111111109</v>
      </c>
      <c r="AZ60" s="133">
        <f t="array" ref="AZ60">IF($AY$15=0,0,MMULT($AH60:$AM60, AY$9:AY$14)/$AY$15)</f>
        <v>0</v>
      </c>
      <c r="BA60" s="133">
        <f t="array" ref="BA60">IF($AZ$15=0,0,MMULT($AH60:$AM60, AZ$9:AZ$14)/$AZ$15)</f>
        <v>0</v>
      </c>
      <c r="BB60" s="133">
        <f t="array" ref="BB60">IF($BA$15=0,0,MMULT($AH60:$AM60, BA$9:BA$14)/$BA$15)</f>
        <v>0</v>
      </c>
      <c r="BC60" s="133">
        <f t="array" ref="BC60">IF($BB$15=0,0,MMULT($AH60:$AM60, BB$9:BB$14)/$BB$15)</f>
        <v>0.41111111111111109</v>
      </c>
      <c r="BD60" s="133">
        <f t="array" ref="BD60">IF($BC$15=0,0,MMULT($AH60:$AM60, BC$9:BC$14)/$BC$15)</f>
        <v>0.41111111111111109</v>
      </c>
      <c r="BE60" s="133">
        <f t="array" ref="BE60">IF($BD$15=0,0,MMULT($AH60:$AM60, BD$9:BD$14)/$BD$15)</f>
        <v>0</v>
      </c>
      <c r="BF60" s="241">
        <f t="array" ref="BF60">IF($BE$15=0,0,MMULT($AH60:$AM60, BE$9:BE$14)/$BE$15)</f>
        <v>0</v>
      </c>
      <c r="BG60" s="219">
        <f>IF(OR(GradeSheet!$M49="W (Withdrawn)", GradeSheet!$M49="I (Incomplete)"), 0, IF(AU60&gt;=65%, 1, 0))</f>
        <v>0</v>
      </c>
      <c r="BH60" s="134">
        <f>IF(OR(GradeSheet!$M49="W (Withdrawn)", GradeSheet!$M49="I (Incomplete)"), 0, IF(AV60&gt;=65%, 1, 0))</f>
        <v>0</v>
      </c>
      <c r="BI60" s="134">
        <f>IF(OR(GradeSheet!$M49="W (Withdrawn)", GradeSheet!$M49="I (Incomplete)"), 0, IF(AW60&gt;=65%, 1, 0))</f>
        <v>0</v>
      </c>
      <c r="BJ60" s="134">
        <f>IF(OR(GradeSheet!$M49="W (Withdrawn)", GradeSheet!$M49="I (Incomplete)"), 0, IF(AX60&gt;=65%, 1, 0))</f>
        <v>0</v>
      </c>
      <c r="BK60" s="134">
        <f>IF(OR(GradeSheet!$M49="W (Withdrawn)", GradeSheet!$M49="I (Incomplete)"), 0, IF(AY60&gt;=65%, 1, 0))</f>
        <v>0</v>
      </c>
      <c r="BL60" s="134">
        <f>IF(OR(GradeSheet!$M49="W (Withdrawn)", GradeSheet!$M49="I (Incomplete)"), 0, IF(AZ60&gt;=65%, 1, 0))</f>
        <v>0</v>
      </c>
      <c r="BM60" s="134">
        <f>IF(OR(GradeSheet!$M49="W (Withdrawn)", GradeSheet!$M49="I (Incomplete)"), 0, IF(BA60&gt;=65%, 1, 0))</f>
        <v>0</v>
      </c>
      <c r="BN60" s="134">
        <f>IF(OR(GradeSheet!$M49="W (Withdrawn)", GradeSheet!$M49="I (Incomplete)"), 0, IF(BB60&gt;=65%, 1, 0))</f>
        <v>0</v>
      </c>
      <c r="BO60" s="134">
        <f>IF(OR(GradeSheet!$M49="W (Withdrawn)", GradeSheet!$M49="I (Incomplete)"), 0, IF(BC60&gt;=65%, 1, 0))</f>
        <v>0</v>
      </c>
      <c r="BP60" s="134">
        <f>IF(OR(GradeSheet!$M49="W (Withdrawn)", GradeSheet!$M49="I (Incomplete)"), 0, IF(BD60&gt;=65%, 1, 0))</f>
        <v>0</v>
      </c>
      <c r="BQ60" s="134">
        <f>IF(OR(GradeSheet!$M49="W (Withdrawn)", GradeSheet!$M49="I (Incomplete)"), 0, IF(BE60&gt;=65%, 1, 0))</f>
        <v>0</v>
      </c>
      <c r="BR60" s="224">
        <f>IF(OR(GradeSheet!$M49="W (Withdrawn)", GradeSheet!$M49="I (Incomplete)"), 0, IF(BF60&gt;=65%, 1, 0))</f>
        <v>0</v>
      </c>
    </row>
    <row r="61" spans="1:70" ht="15.75" customHeight="1" thickBot="1">
      <c r="A61" s="121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265" t="s">
        <v>153</v>
      </c>
      <c r="AO61" s="266"/>
      <c r="AP61" s="266"/>
      <c r="AQ61" s="266"/>
      <c r="AR61" s="266"/>
      <c r="AS61" s="267"/>
      <c r="AT61" s="33"/>
      <c r="AU61" s="122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265" t="s">
        <v>154</v>
      </c>
      <c r="BH61" s="285"/>
      <c r="BI61" s="285"/>
      <c r="BJ61" s="285"/>
      <c r="BK61" s="285"/>
      <c r="BL61" s="285"/>
      <c r="BM61" s="285"/>
      <c r="BN61" s="285"/>
      <c r="BO61" s="285"/>
      <c r="BP61" s="285"/>
      <c r="BQ61" s="285"/>
      <c r="BR61" s="286"/>
    </row>
    <row r="62" spans="1:70" ht="15.75" customHeight="1" thickBot="1">
      <c r="A62" s="123">
        <f>COUNTA(A21:A60)</f>
        <v>40</v>
      </c>
      <c r="B62" s="275" t="s">
        <v>155</v>
      </c>
      <c r="C62" s="270"/>
      <c r="D62" s="124">
        <f t="shared" ref="D62:AC62" si="19">AVERAGE(D21:D60)</f>
        <v>7.5250000000000004</v>
      </c>
      <c r="E62" s="124">
        <f t="shared" si="19"/>
        <v>0</v>
      </c>
      <c r="F62" s="124">
        <f t="shared" si="19"/>
        <v>0</v>
      </c>
      <c r="G62" s="124">
        <f t="shared" si="19"/>
        <v>0</v>
      </c>
      <c r="H62" s="124">
        <f t="shared" si="19"/>
        <v>0</v>
      </c>
      <c r="I62" s="125">
        <f t="shared" si="19"/>
        <v>0</v>
      </c>
      <c r="J62" s="124">
        <f t="shared" si="19"/>
        <v>13.4</v>
      </c>
      <c r="K62" s="124">
        <f t="shared" si="19"/>
        <v>0</v>
      </c>
      <c r="L62" s="124">
        <f t="shared" si="19"/>
        <v>0</v>
      </c>
      <c r="M62" s="124">
        <f t="shared" si="19"/>
        <v>0</v>
      </c>
      <c r="N62" s="124">
        <f t="shared" si="19"/>
        <v>0</v>
      </c>
      <c r="O62" s="124">
        <f t="shared" si="19"/>
        <v>0</v>
      </c>
      <c r="P62" s="124">
        <f t="shared" si="19"/>
        <v>17.3</v>
      </c>
      <c r="Q62" s="124">
        <f t="shared" si="19"/>
        <v>0</v>
      </c>
      <c r="R62" s="124">
        <f t="shared" si="19"/>
        <v>0</v>
      </c>
      <c r="S62" s="124">
        <f t="shared" si="19"/>
        <v>0</v>
      </c>
      <c r="T62" s="124">
        <f t="shared" si="19"/>
        <v>0</v>
      </c>
      <c r="U62" s="124">
        <f t="shared" si="19"/>
        <v>0</v>
      </c>
      <c r="V62" s="124">
        <f t="shared" si="19"/>
        <v>9.8249999999999993</v>
      </c>
      <c r="W62" s="124">
        <f t="shared" si="19"/>
        <v>0</v>
      </c>
      <c r="X62" s="124">
        <f t="shared" si="19"/>
        <v>0</v>
      </c>
      <c r="Y62" s="124">
        <f t="shared" si="19"/>
        <v>0</v>
      </c>
      <c r="Z62" s="124">
        <f t="shared" si="19"/>
        <v>0</v>
      </c>
      <c r="AA62" s="124">
        <f t="shared" si="19"/>
        <v>0</v>
      </c>
      <c r="AB62" s="124">
        <f t="shared" si="19"/>
        <v>48.05</v>
      </c>
      <c r="AC62" s="124">
        <f t="shared" si="19"/>
        <v>0</v>
      </c>
      <c r="AD62" s="124">
        <f t="shared" ref="AD62:AG62" si="20">AVERAGE(AD21:AD60)</f>
        <v>0</v>
      </c>
      <c r="AE62" s="124">
        <f t="shared" si="20"/>
        <v>0</v>
      </c>
      <c r="AF62" s="124">
        <f t="shared" si="20"/>
        <v>0</v>
      </c>
      <c r="AG62" s="124">
        <f t="shared" si="20"/>
        <v>0</v>
      </c>
      <c r="AH62" s="61">
        <f>(SUMIFS(AH21:AH60,GradeSheet!$M$10:'GradeSheet'!$M$49,"&lt;&gt;W (Withdrawn)",GradeSheet!$M$10:'GradeSheet'!$M$49,"&lt;&gt;I (Incomplete)"))/($A$62-GradeSheet!$H$63-GradeSheet!$H$64)</f>
        <v>0.53388888888888897</v>
      </c>
      <c r="AI62" s="61">
        <f>(SUMIFS(AI21:AI60,GradeSheet!$M$10:'GradeSheet'!$M$49,"&lt;&gt;W (Withdrawn)",GradeSheet!$M$10:'GradeSheet'!$M$49,"&lt;&gt;I (Incomplete)"))/($A$62-GradeSheet!$H$63-GradeSheet!$H$64)</f>
        <v>0</v>
      </c>
      <c r="AJ62" s="61">
        <f>(SUMIFS(AJ21:AJ60,GradeSheet!$M$10:'GradeSheet'!$M$49,"&lt;&gt;W (Withdrawn)",GradeSheet!$M$10:'GradeSheet'!$M$49,"&lt;&gt;I (Incomplete)"))/($A$62-GradeSheet!$H$63-GradeSheet!$H$64)</f>
        <v>0</v>
      </c>
      <c r="AK62" s="61">
        <f>(SUMIFS(AK21:AK60,GradeSheet!$M$10:'GradeSheet'!$M$49,"&lt;&gt;W (Withdrawn)",GradeSheet!$M$10:'GradeSheet'!$M$49,"&lt;&gt;I (Incomplete)"))/($A$62-GradeSheet!$H$63-GradeSheet!$H$64)</f>
        <v>0</v>
      </c>
      <c r="AL62" s="61">
        <f>(SUMIFS(AL21:AL60,GradeSheet!$M$10:'GradeSheet'!$M$49,"&lt;&gt;W (Withdrawn)",GradeSheet!$M$10:'GradeSheet'!$M$49,"&lt;&gt;I (Incomplete)"))/($A$62-GradeSheet!$H$63-GradeSheet!$H$64)</f>
        <v>0</v>
      </c>
      <c r="AM62" s="61">
        <f>(SUMIFS(AM21:AM60,GradeSheet!$M$10:'GradeSheet'!$M$49,"&lt;&gt;W (Withdrawn)",GradeSheet!$M$10:'GradeSheet'!$M$49,"&lt;&gt;I (Incomplete)"))/($A$62-GradeSheet!$H$63-GradeSheet!$H$64)</f>
        <v>0</v>
      </c>
      <c r="AN62" s="57">
        <f>SUM(AN21:AN60)</f>
        <v>9</v>
      </c>
      <c r="AO62" s="57">
        <f>SUM(AO21:AO60)</f>
        <v>0</v>
      </c>
      <c r="AP62" s="57">
        <f>SUM(AP21:AP60)</f>
        <v>0</v>
      </c>
      <c r="AQ62" s="57">
        <f>SUM(AQ21:AQ60)</f>
        <v>0</v>
      </c>
      <c r="AR62" s="58">
        <f>SUM(AR21:AR55)</f>
        <v>0</v>
      </c>
      <c r="AS62" s="58">
        <f>SUM(AS21:AS55)</f>
        <v>0</v>
      </c>
      <c r="AT62" s="56"/>
      <c r="AU62" s="61">
        <f>(SUMIFS(AU21:AU60,GradeSheet!$M$10:'GradeSheet'!$M$49,"&lt;&gt;W (Withdrawn)",GradeSheet!$M$10:'GradeSheet'!$M$49,"&lt;&gt;I (Incomplete)"))/($A$62-GradeSheet!$H$63-GradeSheet!$H$64)</f>
        <v>0.53388888888888897</v>
      </c>
      <c r="AV62" s="61">
        <f>(SUMIFS(AV21:AV60,GradeSheet!$M$10:'GradeSheet'!$M$49,"&lt;&gt;W (Withdrawn)",GradeSheet!$M$10:'GradeSheet'!$M$49,"&lt;&gt;I (Incomplete)"))/($A$62-GradeSheet!$H$63-GradeSheet!$H$64)</f>
        <v>0</v>
      </c>
      <c r="AW62" s="61">
        <f>(SUMIFS(AW21:AW60,GradeSheet!$M$10:'GradeSheet'!$M$49,"&lt;&gt;W (Withdrawn)",GradeSheet!$M$10:'GradeSheet'!$M$49,"&lt;&gt;I (Incomplete)"))/($A$62-GradeSheet!$H$63-GradeSheet!$H$64)</f>
        <v>0</v>
      </c>
      <c r="AX62" s="61">
        <f>(SUMIFS(AX21:AX60,GradeSheet!$M$10:'GradeSheet'!$M$49,"&lt;&gt;W (Withdrawn)",GradeSheet!$M$10:'GradeSheet'!$M$49,"&lt;&gt;I (Incomplete)"))/($A$62-GradeSheet!$H$63-GradeSheet!$H$64)</f>
        <v>0</v>
      </c>
      <c r="AY62" s="61">
        <f>(SUMIFS(AY21:AY60,GradeSheet!$M$10:'GradeSheet'!$M$49,"&lt;&gt;W (Withdrawn)",GradeSheet!$M$10:'GradeSheet'!$M$49,"&lt;&gt;I (Incomplete)"))/($A$62-GradeSheet!$H$63-GradeSheet!$H$64)</f>
        <v>0.53388888888888897</v>
      </c>
      <c r="AZ62" s="61">
        <f>(SUMIFS(AZ21:AZ60,GradeSheet!$M$10:'GradeSheet'!$M$49,"&lt;&gt;W (Withdrawn)",GradeSheet!$M$10:'GradeSheet'!$M$49,"&lt;&gt;I (Incomplete)"))/($A$62-GradeSheet!$H$63-GradeSheet!$H$64)</f>
        <v>0</v>
      </c>
      <c r="BA62" s="61">
        <f>(SUMIFS(BA21:BA60,GradeSheet!$M$10:'GradeSheet'!$M$49,"&lt;&gt;W (Withdrawn)",GradeSheet!$M$10:'GradeSheet'!$M$49,"&lt;&gt;I (Incomplete)"))/($A$62-GradeSheet!$H$63-GradeSheet!$H$64)</f>
        <v>0</v>
      </c>
      <c r="BB62" s="61">
        <f>(SUMIFS(BB21:BB60,GradeSheet!$M$10:'GradeSheet'!$M$49,"&lt;&gt;W (Withdrawn)",GradeSheet!$M$10:'GradeSheet'!$M$49,"&lt;&gt;I (Incomplete)"))/($A$62-GradeSheet!$H$63-GradeSheet!$H$64)</f>
        <v>0</v>
      </c>
      <c r="BC62" s="61">
        <f>(SUMIFS(BC21:BC60,GradeSheet!$M$10:'GradeSheet'!$M$49,"&lt;&gt;W (Withdrawn)",GradeSheet!$M$10:'GradeSheet'!$M$49,"&lt;&gt;I (Incomplete)"))/($A$62-GradeSheet!$H$63-GradeSheet!$H$64)</f>
        <v>0.53388888888888897</v>
      </c>
      <c r="BD62" s="61">
        <f>(SUMIFS(BD21:BD60,GradeSheet!$M$10:'GradeSheet'!$M$49,"&lt;&gt;W (Withdrawn)",GradeSheet!$M$10:'GradeSheet'!$M$49,"&lt;&gt;I (Incomplete)"))/($A$62-GradeSheet!$H$63-GradeSheet!$H$64)</f>
        <v>0.53388888888888897</v>
      </c>
      <c r="BE62" s="61">
        <f>(SUMIFS(BE21:BE60,GradeSheet!$M$10:'GradeSheet'!$M$49,"&lt;&gt;W (Withdrawn)",GradeSheet!$M$10:'GradeSheet'!$M$49,"&lt;&gt;I (Incomplete)"))/($A$62-GradeSheet!$H$63-GradeSheet!$H$64)</f>
        <v>0</v>
      </c>
      <c r="BF62" s="61">
        <f>(SUMIFS(BF21:BF60,GradeSheet!$M$10:'GradeSheet'!$M$49,"&lt;&gt;W (Withdrawn)",GradeSheet!$M$10:'GradeSheet'!$M$49,"&lt;&gt;I (Incomplete)"))/($A$62-GradeSheet!$H$63-GradeSheet!$H$64)</f>
        <v>0</v>
      </c>
      <c r="BG62" s="57">
        <f>SUM(BG21:BG60)</f>
        <v>9</v>
      </c>
      <c r="BH62" s="57">
        <f>SUM(BH21:BH60)</f>
        <v>0</v>
      </c>
      <c r="BI62" s="57">
        <f>SUM(BI21:BI60)</f>
        <v>0</v>
      </c>
      <c r="BJ62" s="57">
        <f>SUM(BJ21:BJ60)</f>
        <v>0</v>
      </c>
      <c r="BK62" s="58">
        <f t="shared" ref="BK62:BR62" si="21">SUM(BK21:BK55)</f>
        <v>9</v>
      </c>
      <c r="BL62" s="58">
        <f t="shared" si="21"/>
        <v>0</v>
      </c>
      <c r="BM62" s="58">
        <f t="shared" si="21"/>
        <v>0</v>
      </c>
      <c r="BN62" s="58">
        <f t="shared" si="21"/>
        <v>0</v>
      </c>
      <c r="BO62" s="58">
        <f t="shared" si="21"/>
        <v>9</v>
      </c>
      <c r="BP62" s="58">
        <f t="shared" si="21"/>
        <v>9</v>
      </c>
      <c r="BQ62" s="58">
        <f t="shared" si="21"/>
        <v>0</v>
      </c>
      <c r="BR62" s="126">
        <f t="shared" si="21"/>
        <v>0</v>
      </c>
    </row>
    <row r="63" spans="1:70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</row>
    <row r="64" spans="1:70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127"/>
      <c r="AI64" s="127"/>
      <c r="AJ64" s="127"/>
      <c r="AK64" s="127"/>
      <c r="AL64" s="127"/>
      <c r="AM64" s="127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</row>
    <row r="65" spans="1:70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127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</row>
    <row r="66" spans="1:70" ht="15.75" customHeight="1">
      <c r="A66" s="3"/>
      <c r="B66" s="200" t="s">
        <v>162</v>
      </c>
      <c r="C66" s="201" t="str">
        <f>GradeSheet!$H$5</f>
        <v>Satyaki Das</v>
      </c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</row>
    <row r="67" spans="1:70" ht="15.75" customHeight="1">
      <c r="A67" s="3"/>
      <c r="B67" s="257" t="str">
        <f>GradeSheet!$B$65</f>
        <v>Lecturer</v>
      </c>
      <c r="C67" s="258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185"/>
      <c r="BG67" s="186"/>
      <c r="BH67" s="187"/>
      <c r="BI67" s="187"/>
      <c r="BJ67" s="187"/>
      <c r="BK67" s="187"/>
      <c r="BL67" s="3"/>
      <c r="BM67" s="3"/>
      <c r="BN67" s="3"/>
      <c r="BO67" s="3"/>
      <c r="BP67" s="3"/>
      <c r="BQ67" s="3"/>
      <c r="BR67" s="3"/>
    </row>
    <row r="68" spans="1:70" ht="15.75" customHeight="1">
      <c r="A68" s="3"/>
      <c r="B68" s="257" t="str">
        <f>GradeSheet!$B$66</f>
        <v>Department of CSE, ULAB</v>
      </c>
      <c r="C68" s="258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188"/>
      <c r="BG68" s="188"/>
      <c r="BH68" s="187"/>
      <c r="BI68" s="187"/>
      <c r="BJ68" s="187"/>
      <c r="BK68" s="187"/>
      <c r="BL68" s="3"/>
      <c r="BM68" s="3"/>
      <c r="BN68" s="3"/>
      <c r="BO68" s="3"/>
      <c r="BP68" s="3"/>
      <c r="BQ68" s="3"/>
      <c r="BR68" s="3"/>
    </row>
    <row r="69" spans="1:70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127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188"/>
      <c r="BG69" s="188"/>
      <c r="BH69" s="187"/>
      <c r="BI69" s="187"/>
      <c r="BJ69" s="187"/>
      <c r="BK69" s="187"/>
      <c r="BL69" s="3"/>
      <c r="BM69" s="3"/>
      <c r="BN69" s="3"/>
      <c r="BO69" s="3"/>
      <c r="BP69" s="3"/>
      <c r="BQ69" s="3"/>
      <c r="BR69" s="3"/>
    </row>
    <row r="70" spans="1: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127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188"/>
      <c r="BG70" s="188"/>
      <c r="BH70" s="187"/>
      <c r="BI70" s="187"/>
      <c r="BJ70" s="187"/>
      <c r="BK70" s="187"/>
      <c r="BL70" s="3"/>
      <c r="BM70" s="3"/>
      <c r="BN70" s="3"/>
      <c r="BO70" s="3"/>
      <c r="BP70" s="3"/>
      <c r="BQ70" s="3"/>
      <c r="BR70" s="3"/>
    </row>
    <row r="71" spans="1:70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188"/>
      <c r="BG71" s="188"/>
      <c r="BH71" s="187"/>
      <c r="BI71" s="187"/>
      <c r="BJ71" s="187"/>
      <c r="BK71" s="187"/>
      <c r="BL71" s="3"/>
      <c r="BM71" s="3"/>
      <c r="BN71" s="3"/>
      <c r="BO71" s="3"/>
      <c r="BP71" s="3"/>
      <c r="BQ71" s="3"/>
      <c r="BR71" s="3"/>
    </row>
    <row r="72" spans="1:70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189"/>
      <c r="BG72" s="186"/>
      <c r="BH72" s="187"/>
      <c r="BI72" s="187"/>
      <c r="BJ72" s="187"/>
      <c r="BK72" s="187"/>
      <c r="BL72" s="3"/>
      <c r="BM72" s="3"/>
      <c r="BN72" s="3"/>
      <c r="BO72" s="3"/>
      <c r="BP72" s="3"/>
      <c r="BQ72" s="3"/>
      <c r="BR72" s="3"/>
    </row>
    <row r="73" spans="1:70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128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189"/>
      <c r="BG73" s="186"/>
      <c r="BH73" s="187"/>
      <c r="BI73" s="187"/>
      <c r="BJ73" s="187"/>
      <c r="BK73" s="187"/>
      <c r="BM73" s="3"/>
      <c r="BN73" s="3"/>
      <c r="BO73" s="3"/>
      <c r="BP73" s="3"/>
      <c r="BQ73" s="3"/>
      <c r="BR73" s="3"/>
    </row>
    <row r="74" spans="1:70" ht="15.75" customHeight="1">
      <c r="A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190"/>
      <c r="BG74" s="186"/>
      <c r="BH74" s="187"/>
      <c r="BI74" s="187"/>
      <c r="BJ74" s="187"/>
      <c r="BK74" s="187"/>
      <c r="BM74" s="3"/>
      <c r="BN74" s="3"/>
      <c r="BO74" s="3"/>
      <c r="BP74" s="3"/>
      <c r="BQ74" s="3"/>
      <c r="BR74" s="3"/>
    </row>
    <row r="75" spans="1:70" ht="15.75" customHeight="1">
      <c r="A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188"/>
      <c r="BG75" s="188"/>
      <c r="BH75" s="188"/>
      <c r="BI75" s="188"/>
      <c r="BJ75" s="188"/>
      <c r="BK75" s="188"/>
      <c r="BM75" s="3"/>
      <c r="BN75" s="3"/>
      <c r="BO75" s="3"/>
      <c r="BP75" s="3"/>
      <c r="BQ75" s="3"/>
      <c r="BR75" s="3"/>
    </row>
    <row r="76" spans="1:70" s="165" customFormat="1" ht="15.75" customHeight="1">
      <c r="A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M76" s="3"/>
      <c r="BN76" s="3"/>
      <c r="BO76" s="3"/>
      <c r="BP76" s="3"/>
      <c r="BQ76" s="3"/>
      <c r="BR76" s="3"/>
    </row>
    <row r="77" spans="1:70" s="165" customFormat="1" ht="15.75" customHeight="1">
      <c r="A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M77" s="3"/>
      <c r="BN77" s="3"/>
      <c r="BO77" s="3"/>
      <c r="BP77" s="3"/>
      <c r="BQ77" s="3"/>
      <c r="BR77" s="3"/>
    </row>
    <row r="78" spans="1:70" s="165" customFormat="1" ht="15.75" customHeight="1">
      <c r="A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M78" s="3"/>
      <c r="BN78" s="3"/>
      <c r="BO78" s="3"/>
      <c r="BP78" s="3"/>
      <c r="BQ78" s="3"/>
      <c r="BR78" s="3"/>
    </row>
    <row r="79" spans="1:70" s="165" customFormat="1" ht="15.75" customHeight="1">
      <c r="A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M79" s="3"/>
      <c r="BN79" s="3"/>
      <c r="BO79" s="3"/>
      <c r="BP79" s="3"/>
      <c r="BQ79" s="3"/>
      <c r="BR79" s="3"/>
    </row>
    <row r="80" spans="1:70" s="165" customFormat="1" ht="15.75" customHeight="1">
      <c r="A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M80" s="3"/>
      <c r="BN80" s="3"/>
      <c r="BO80" s="3"/>
      <c r="BP80" s="3"/>
      <c r="BQ80" s="3"/>
      <c r="BR80" s="3"/>
    </row>
    <row r="81" spans="1:70" s="165" customFormat="1" ht="15.75" customHeight="1">
      <c r="A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M81" s="3"/>
      <c r="BN81" s="3"/>
      <c r="BO81" s="3"/>
      <c r="BP81" s="3"/>
      <c r="BQ81" s="3"/>
      <c r="BR81" s="3"/>
    </row>
    <row r="82" spans="1:70" s="165" customFormat="1" ht="15.75" customHeight="1">
      <c r="A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M82" s="3"/>
      <c r="BN82" s="3"/>
      <c r="BO82" s="3"/>
      <c r="BP82" s="3"/>
      <c r="BQ82" s="3"/>
      <c r="BR82" s="3"/>
    </row>
    <row r="83" spans="1:70" s="165" customFormat="1" ht="15.75" customHeight="1">
      <c r="A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M83" s="3"/>
      <c r="BN83" s="3"/>
      <c r="BO83" s="3"/>
      <c r="BP83" s="3"/>
      <c r="BQ83" s="3"/>
      <c r="BR83" s="3"/>
    </row>
    <row r="84" spans="1:70" s="165" customFormat="1" ht="15.75" customHeight="1">
      <c r="A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M84" s="3"/>
      <c r="BN84" s="3"/>
      <c r="BO84" s="3"/>
      <c r="BP84" s="3"/>
      <c r="BQ84" s="3"/>
      <c r="BR84" s="3"/>
    </row>
    <row r="85" spans="1:70" s="165" customFormat="1" ht="15.75" customHeight="1">
      <c r="A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M85" s="3"/>
      <c r="BN85" s="3"/>
      <c r="BO85" s="3"/>
      <c r="BP85" s="3"/>
      <c r="BQ85" s="3"/>
      <c r="BR85" s="3"/>
    </row>
    <row r="86" spans="1:70" s="165" customFormat="1" ht="15.75" customHeight="1">
      <c r="A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M86" s="3"/>
      <c r="BN86" s="3"/>
      <c r="BO86" s="3"/>
      <c r="BP86" s="3"/>
      <c r="BQ86" s="3"/>
      <c r="BR86" s="3"/>
    </row>
    <row r="87" spans="1:70" s="165" customFormat="1" ht="15.75" customHeight="1">
      <c r="A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M87" s="3"/>
      <c r="BN87" s="3"/>
      <c r="BO87" s="3"/>
      <c r="BP87" s="3"/>
      <c r="BQ87" s="3"/>
      <c r="BR87" s="3"/>
    </row>
    <row r="88" spans="1:70" ht="15.75" customHeight="1">
      <c r="A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M88" s="3"/>
      <c r="BN88" s="3"/>
      <c r="BO88" s="3"/>
      <c r="BP88" s="3"/>
      <c r="BQ88" s="3"/>
      <c r="BR88" s="3"/>
    </row>
    <row r="89" spans="1:70" ht="15.75" customHeight="1">
      <c r="A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M89" s="3"/>
      <c r="BN89" s="3"/>
      <c r="BO89" s="3"/>
      <c r="BP89" s="3"/>
      <c r="BQ89" s="3"/>
      <c r="BR89" s="3"/>
    </row>
    <row r="90" spans="1:70" ht="15.75" customHeight="1">
      <c r="A90" s="3"/>
      <c r="D90" s="167"/>
      <c r="E90" s="167"/>
      <c r="F90" s="104"/>
      <c r="G90" s="87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M90" s="3"/>
      <c r="BN90" s="3"/>
      <c r="BO90" s="3"/>
      <c r="BP90" s="3"/>
      <c r="BQ90" s="3"/>
      <c r="BR90" s="3"/>
    </row>
    <row r="91" spans="1:70" ht="15.75" customHeight="1">
      <c r="A91" s="3"/>
      <c r="D91" s="164"/>
      <c r="E91" s="164"/>
      <c r="F91" s="164"/>
      <c r="G91" s="164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M91" s="3"/>
      <c r="BN91" s="3"/>
      <c r="BO91" s="3"/>
      <c r="BP91" s="3"/>
      <c r="BQ91" s="3"/>
      <c r="BR91" s="3"/>
    </row>
    <row r="92" spans="1:70" ht="15.75" customHeight="1">
      <c r="A92" s="3"/>
      <c r="D92" s="164"/>
      <c r="E92" s="164"/>
      <c r="F92" s="164"/>
      <c r="G92" s="164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M92" s="3"/>
      <c r="BN92" s="3"/>
      <c r="BO92" s="3"/>
      <c r="BP92" s="3"/>
      <c r="BQ92" s="3"/>
      <c r="BR92" s="3"/>
    </row>
    <row r="93" spans="1:70" ht="15.75" customHeight="1">
      <c r="A93" s="3"/>
      <c r="D93" s="164"/>
      <c r="E93" s="164"/>
      <c r="F93" s="164"/>
      <c r="G93" s="164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</row>
    <row r="94" spans="1:70" ht="15.75" customHeight="1">
      <c r="A94" s="3"/>
      <c r="D94" s="164"/>
      <c r="E94" s="164"/>
      <c r="F94" s="164"/>
      <c r="G94" s="164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176" t="s">
        <v>157</v>
      </c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176" t="s">
        <v>161</v>
      </c>
      <c r="BO94" s="3"/>
      <c r="BP94" s="3"/>
      <c r="BQ94" s="3"/>
      <c r="BR94" s="3"/>
    </row>
    <row r="95" spans="1:70" ht="15.75" customHeight="1">
      <c r="A95" s="3"/>
      <c r="D95" s="167"/>
      <c r="E95" s="167"/>
      <c r="F95" s="104"/>
      <c r="G95" s="87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</row>
    <row r="96" spans="1:70" ht="15.75" customHeight="1">
      <c r="A96" s="3"/>
      <c r="D96" s="167"/>
      <c r="E96" s="167"/>
      <c r="F96" s="104"/>
      <c r="G96" s="87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</row>
    <row r="97" spans="1:70" ht="15.75" customHeight="1">
      <c r="A97" s="3"/>
      <c r="D97" s="167"/>
      <c r="E97" s="167"/>
      <c r="F97" s="104"/>
      <c r="G97" s="87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</row>
    <row r="98" spans="1:70" ht="15.75" customHeight="1">
      <c r="A98" s="3"/>
      <c r="B98" s="164"/>
      <c r="C98" s="164"/>
      <c r="D98" s="164"/>
      <c r="E98" s="164"/>
      <c r="F98" s="87"/>
      <c r="G98" s="87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</row>
    <row r="99" spans="1:70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</row>
    <row r="100" spans="1:7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</row>
    <row r="101" spans="1:70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</row>
    <row r="102" spans="1:70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</row>
    <row r="103" spans="1:70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</row>
    <row r="104" spans="1:70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</row>
    <row r="105" spans="1:70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</row>
    <row r="106" spans="1:70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</row>
    <row r="107" spans="1:70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</row>
    <row r="108" spans="1:70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</row>
    <row r="109" spans="1:70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</row>
    <row r="110" spans="1:7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</row>
    <row r="111" spans="1:70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</row>
    <row r="112" spans="1:70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</row>
    <row r="113" spans="1:70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</row>
    <row r="114" spans="1:70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</row>
    <row r="115" spans="1:70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</row>
    <row r="116" spans="1:70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</row>
    <row r="117" spans="1:70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</row>
    <row r="118" spans="1:70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</row>
    <row r="119" spans="1:70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</row>
    <row r="120" spans="1:7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</row>
    <row r="121" spans="1:70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</row>
    <row r="122" spans="1:70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</row>
    <row r="123" spans="1:70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</row>
    <row r="124" spans="1:70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</row>
    <row r="125" spans="1:70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</row>
    <row r="126" spans="1:70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</row>
    <row r="127" spans="1:70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</row>
    <row r="128" spans="1:70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</row>
    <row r="129" spans="1:70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</row>
    <row r="130" spans="1:7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</row>
    <row r="131" spans="1:70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</row>
    <row r="132" spans="1:70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</row>
    <row r="133" spans="1:70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</row>
    <row r="134" spans="1:70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</row>
    <row r="135" spans="1:70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</row>
    <row r="136" spans="1:70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</row>
    <row r="137" spans="1:70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</row>
    <row r="138" spans="1:70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</row>
    <row r="139" spans="1:70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</row>
    <row r="140" spans="1:7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</row>
    <row r="141" spans="1:70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</row>
    <row r="142" spans="1:70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</row>
    <row r="143" spans="1:70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</row>
    <row r="144" spans="1:70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</row>
    <row r="145" spans="1:70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</row>
    <row r="146" spans="1:70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</row>
    <row r="147" spans="1:70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</row>
    <row r="148" spans="1:70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</row>
    <row r="149" spans="1:70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</row>
    <row r="150" spans="1:7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</row>
    <row r="151" spans="1:70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</row>
    <row r="152" spans="1:70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</row>
    <row r="153" spans="1:70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</row>
    <row r="154" spans="1:70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</row>
    <row r="155" spans="1:70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</row>
    <row r="156" spans="1:70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</row>
    <row r="157" spans="1:70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</row>
    <row r="158" spans="1:70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</row>
    <row r="159" spans="1:70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</row>
    <row r="160" spans="1:7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</row>
    <row r="161" spans="1:70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</row>
    <row r="162" spans="1:70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</row>
    <row r="163" spans="1:70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</row>
    <row r="164" spans="1:70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</row>
    <row r="165" spans="1:70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</row>
    <row r="166" spans="1:70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</row>
    <row r="167" spans="1:70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</row>
    <row r="168" spans="1:70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</row>
    <row r="169" spans="1:70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</row>
    <row r="170" spans="1: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</row>
    <row r="171" spans="1:70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</row>
    <row r="172" spans="1:70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</row>
    <row r="173" spans="1:70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</row>
    <row r="174" spans="1:70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</row>
    <row r="175" spans="1:70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</row>
    <row r="176" spans="1:70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</row>
    <row r="177" spans="1:70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</row>
    <row r="178" spans="1:70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</row>
    <row r="179" spans="1:70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</row>
    <row r="180" spans="1:7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</row>
    <row r="181" spans="1:70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</row>
    <row r="182" spans="1:70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</row>
    <row r="183" spans="1:70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</row>
    <row r="184" spans="1:70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</row>
    <row r="185" spans="1:70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</row>
    <row r="186" spans="1:70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</row>
    <row r="187" spans="1:70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</row>
    <row r="188" spans="1:70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</row>
    <row r="189" spans="1:70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</row>
    <row r="190" spans="1:7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</row>
    <row r="191" spans="1:70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</row>
    <row r="192" spans="1:70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</row>
    <row r="193" spans="1:70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</row>
    <row r="194" spans="1:70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</row>
    <row r="195" spans="1:70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</row>
    <row r="196" spans="1:70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</row>
    <row r="197" spans="1:70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</row>
    <row r="198" spans="1:70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</row>
    <row r="199" spans="1:70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</row>
    <row r="200" spans="1:7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</row>
    <row r="201" spans="1:70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</row>
    <row r="202" spans="1:70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</row>
    <row r="203" spans="1:70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</row>
    <row r="204" spans="1:70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</row>
    <row r="205" spans="1:70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</row>
    <row r="206" spans="1:70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</row>
    <row r="207" spans="1:70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</row>
    <row r="208" spans="1:70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</row>
    <row r="209" spans="1:70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</row>
    <row r="210" spans="1:7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</row>
    <row r="211" spans="1:70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</row>
    <row r="212" spans="1:70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</row>
    <row r="213" spans="1:70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</row>
    <row r="214" spans="1:70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</row>
    <row r="215" spans="1:70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</row>
    <row r="216" spans="1:70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</row>
    <row r="217" spans="1:70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</row>
    <row r="218" spans="1:70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</row>
    <row r="219" spans="1:70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</row>
    <row r="220" spans="1:7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</row>
    <row r="221" spans="1:70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</row>
    <row r="222" spans="1:70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</row>
    <row r="223" spans="1:70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</row>
    <row r="224" spans="1:70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</row>
    <row r="225" spans="1:70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</row>
    <row r="226" spans="1:70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</row>
    <row r="227" spans="1:70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</row>
    <row r="228" spans="1:70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</row>
    <row r="229" spans="1:70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</row>
    <row r="230" spans="1:7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</row>
    <row r="231" spans="1:70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</row>
    <row r="232" spans="1:70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</row>
    <row r="233" spans="1:70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</row>
    <row r="234" spans="1:70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</row>
    <row r="235" spans="1:70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</row>
    <row r="236" spans="1:70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</row>
    <row r="237" spans="1:70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</row>
    <row r="238" spans="1:70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</row>
    <row r="239" spans="1:70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</row>
    <row r="240" spans="1:7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  <c r="BR240" s="3"/>
    </row>
    <row r="241" spans="1:70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</row>
    <row r="242" spans="1:70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</row>
    <row r="243" spans="1:70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</row>
    <row r="244" spans="1:70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</row>
    <row r="245" spans="1:70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</row>
    <row r="246" spans="1:70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</row>
    <row r="247" spans="1:70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</row>
    <row r="248" spans="1:70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</row>
    <row r="249" spans="1:70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</row>
    <row r="250" spans="1:7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</row>
    <row r="251" spans="1:70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</row>
    <row r="252" spans="1:70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  <c r="BQ252" s="3"/>
      <c r="BR252" s="3"/>
    </row>
    <row r="253" spans="1:70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</row>
    <row r="254" spans="1:70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</row>
    <row r="255" spans="1:70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</row>
    <row r="256" spans="1:70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</row>
    <row r="257" spans="1:70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</row>
    <row r="258" spans="1:70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</row>
    <row r="259" spans="1:70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</row>
    <row r="260" spans="1:7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</row>
    <row r="261" spans="1:70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</row>
    <row r="262" spans="1:70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</row>
    <row r="263" spans="1:70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</row>
    <row r="264" spans="1:70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3"/>
      <c r="BR264" s="3"/>
    </row>
    <row r="265" spans="1:70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</row>
    <row r="266" spans="1:70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3"/>
    </row>
    <row r="267" spans="1:70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</row>
    <row r="268" spans="1:70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</row>
    <row r="269" spans="1:70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</row>
    <row r="270" spans="1: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  <c r="BQ270" s="3"/>
      <c r="BR270" s="3"/>
    </row>
    <row r="271" spans="1:70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</row>
    <row r="272" spans="1:70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3"/>
    </row>
    <row r="273" spans="1:70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</row>
    <row r="274" spans="1:70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</row>
    <row r="275" spans="1:70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</row>
    <row r="276" spans="1:70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3"/>
    </row>
    <row r="277" spans="1:70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</row>
    <row r="278" spans="1:70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</row>
    <row r="279" spans="1:70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</row>
    <row r="280" spans="1:7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3"/>
    </row>
    <row r="281" spans="1:70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</row>
    <row r="282" spans="1:70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</row>
    <row r="283" spans="1:70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</row>
    <row r="284" spans="1:70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</row>
    <row r="285" spans="1:70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</row>
    <row r="286" spans="1:70" ht="15.75" customHeight="1"/>
    <row r="287" spans="1:70" ht="15.75" customHeight="1"/>
    <row r="288" spans="1:70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</sheetData>
  <mergeCells count="21">
    <mergeCell ref="AS7:BE7"/>
    <mergeCell ref="C1:I1"/>
    <mergeCell ref="B67:C67"/>
    <mergeCell ref="B68:C68"/>
    <mergeCell ref="B62:C62"/>
    <mergeCell ref="AU17:BR17"/>
    <mergeCell ref="AB18:AG18"/>
    <mergeCell ref="AH18:AM18"/>
    <mergeCell ref="AB17:AS17"/>
    <mergeCell ref="V18:AA18"/>
    <mergeCell ref="A17:C19"/>
    <mergeCell ref="P18:U18"/>
    <mergeCell ref="J18:O18"/>
    <mergeCell ref="D18:I18"/>
    <mergeCell ref="BG20:BR20"/>
    <mergeCell ref="BG61:BR61"/>
    <mergeCell ref="AN20:AS20"/>
    <mergeCell ref="AU18:BF18"/>
    <mergeCell ref="BG18:BR18"/>
    <mergeCell ref="AN61:AS61"/>
    <mergeCell ref="AN18:AS18"/>
  </mergeCells>
  <pageMargins left="0.7" right="0.7" top="0.75" bottom="0.75" header="0" footer="0"/>
  <pageSetup scale="39" orientation="landscape" r:id="rId1"/>
  <headerFooter>
    <oddHeader>&amp;RCSE004(00)</oddHeader>
  </headerFooter>
  <colBreaks count="1" manualBreakCount="1">
    <brk id="3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T1000"/>
  <sheetViews>
    <sheetView showGridLines="0" view="pageBreakPreview" topLeftCell="A37" zoomScaleNormal="100" zoomScaleSheetLayoutView="100" workbookViewId="0">
      <selection activeCell="AI11" sqref="AI11:AP11"/>
    </sheetView>
  </sheetViews>
  <sheetFormatPr defaultColWidth="14.375" defaultRowHeight="15" customHeight="1"/>
  <cols>
    <col min="1" max="1" width="4.25" customWidth="1"/>
    <col min="2" max="2" width="4.75" customWidth="1"/>
    <col min="3" max="3" width="5.75" customWidth="1"/>
    <col min="4" max="4" width="6.625" customWidth="1"/>
    <col min="5" max="5" width="6.25" customWidth="1"/>
    <col min="6" max="6" width="7.25" customWidth="1"/>
    <col min="7" max="7" width="6.25" customWidth="1"/>
    <col min="8" max="8" width="11.25" customWidth="1"/>
    <col min="9" max="9" width="6" customWidth="1"/>
    <col min="10" max="10" width="5.75" customWidth="1"/>
    <col min="11" max="13" width="6.375" customWidth="1"/>
    <col min="14" max="14" width="5.75" customWidth="1"/>
    <col min="15" max="15" width="5.25" customWidth="1"/>
    <col min="16" max="16" width="4.25" customWidth="1"/>
    <col min="17" max="17" width="3" customWidth="1"/>
    <col min="18" max="18" width="4.75" customWidth="1"/>
    <col min="19" max="19" width="10.375" customWidth="1"/>
    <col min="20" max="20" width="7.75" customWidth="1"/>
    <col min="21" max="24" width="4.25" customWidth="1"/>
    <col min="25" max="33" width="3.625" customWidth="1"/>
    <col min="34" max="34" width="1" customWidth="1"/>
    <col min="35" max="38" width="3.625" customWidth="1"/>
    <col min="39" max="39" width="6.75" customWidth="1"/>
    <col min="40" max="46" width="3.625" customWidth="1"/>
  </cols>
  <sheetData>
    <row r="1" spans="1:46" ht="16.5" customHeight="1">
      <c r="A1" s="76"/>
      <c r="B1" s="76"/>
      <c r="C1" s="76"/>
      <c r="D1" s="76"/>
      <c r="E1" s="76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78"/>
      <c r="X1" s="78"/>
      <c r="Y1" s="78"/>
      <c r="Z1" s="78"/>
      <c r="AA1" s="78"/>
      <c r="AB1" s="78"/>
      <c r="AC1" s="78"/>
      <c r="AD1" s="78"/>
      <c r="AE1" s="78"/>
      <c r="AF1" s="78"/>
      <c r="AG1" s="78"/>
      <c r="AH1" s="78"/>
      <c r="AI1" s="78"/>
      <c r="AJ1" s="78"/>
      <c r="AK1" s="78"/>
      <c r="AL1" s="78"/>
      <c r="AM1" s="78"/>
      <c r="AN1" s="78"/>
      <c r="AO1" s="78"/>
      <c r="AP1" s="78"/>
      <c r="AQ1" s="78"/>
      <c r="AR1" s="78"/>
      <c r="AS1" s="78"/>
      <c r="AT1" s="78"/>
    </row>
    <row r="2" spans="1:46" ht="16.5" customHeight="1">
      <c r="A2" s="78"/>
      <c r="B2" s="304" t="s">
        <v>49</v>
      </c>
      <c r="C2" s="252"/>
      <c r="D2" s="253"/>
      <c r="E2" s="306" t="str">
        <f>GradeSheet!$H$2</f>
        <v>CSE 104</v>
      </c>
      <c r="F2" s="252"/>
      <c r="G2" s="252"/>
      <c r="H2" s="252"/>
      <c r="I2" s="252"/>
      <c r="J2" s="252"/>
      <c r="K2" s="252"/>
      <c r="L2" s="252"/>
      <c r="M2" s="252"/>
      <c r="N2" s="252"/>
      <c r="O2" s="252"/>
      <c r="P2" s="253"/>
      <c r="Q2" s="304" t="str">
        <f>CONCATENATE("Section ", GradeSheet!$L$2,)</f>
        <v>Section 1</v>
      </c>
      <c r="R2" s="252"/>
      <c r="S2" s="253"/>
      <c r="T2" s="79"/>
      <c r="U2" s="78"/>
      <c r="V2" s="290" t="s">
        <v>97</v>
      </c>
      <c r="W2" s="252"/>
      <c r="X2" s="252"/>
      <c r="Y2" s="252"/>
      <c r="Z2" s="252"/>
      <c r="AA2" s="252"/>
      <c r="AB2" s="252"/>
      <c r="AC2" s="252"/>
      <c r="AD2" s="252"/>
      <c r="AE2" s="252"/>
      <c r="AF2" s="252"/>
      <c r="AG2" s="252"/>
      <c r="AH2" s="252"/>
      <c r="AI2" s="252"/>
      <c r="AJ2" s="252"/>
      <c r="AK2" s="252"/>
      <c r="AL2" s="252"/>
      <c r="AM2" s="252"/>
      <c r="AN2" s="252"/>
      <c r="AO2" s="252"/>
      <c r="AP2" s="253"/>
      <c r="AQ2" s="80"/>
      <c r="AR2" s="80"/>
      <c r="AS2" s="80"/>
      <c r="AT2" s="78"/>
    </row>
    <row r="3" spans="1:46" ht="16.5" customHeight="1">
      <c r="A3" s="78"/>
      <c r="B3" s="305" t="s">
        <v>52</v>
      </c>
      <c r="C3" s="252"/>
      <c r="D3" s="253"/>
      <c r="E3" s="303" t="str">
        <f>GradeSheet!$H$3</f>
        <v>Structured Programming LAB</v>
      </c>
      <c r="F3" s="252"/>
      <c r="G3" s="252"/>
      <c r="H3" s="252"/>
      <c r="I3" s="252"/>
      <c r="J3" s="252"/>
      <c r="K3" s="252"/>
      <c r="L3" s="252"/>
      <c r="M3" s="252"/>
      <c r="N3" s="252"/>
      <c r="O3" s="252"/>
      <c r="P3" s="253"/>
      <c r="Q3" s="305" t="str">
        <f>CONCATENATE(GradeSheet!$H$65," students")</f>
        <v>40 students</v>
      </c>
      <c r="R3" s="252"/>
      <c r="S3" s="253"/>
      <c r="T3" s="79"/>
      <c r="U3" s="78"/>
      <c r="V3" s="287" t="s">
        <v>98</v>
      </c>
      <c r="W3" s="252"/>
      <c r="X3" s="252"/>
      <c r="Y3" s="252"/>
      <c r="Z3" s="252"/>
      <c r="AA3" s="252"/>
      <c r="AB3" s="252"/>
      <c r="AC3" s="252"/>
      <c r="AD3" s="252"/>
      <c r="AE3" s="252"/>
      <c r="AF3" s="252"/>
      <c r="AG3" s="252"/>
      <c r="AH3" s="253"/>
      <c r="AI3" s="287" t="s">
        <v>99</v>
      </c>
      <c r="AJ3" s="252"/>
      <c r="AK3" s="252"/>
      <c r="AL3" s="252"/>
      <c r="AM3" s="252"/>
      <c r="AN3" s="252"/>
      <c r="AO3" s="252"/>
      <c r="AP3" s="253"/>
      <c r="AQ3" s="80"/>
      <c r="AR3" s="80"/>
      <c r="AS3" s="80"/>
      <c r="AT3" s="78"/>
    </row>
    <row r="4" spans="1:46" ht="16.5" customHeight="1">
      <c r="A4" s="78"/>
      <c r="B4" s="309" t="s">
        <v>54</v>
      </c>
      <c r="C4" s="252"/>
      <c r="D4" s="253"/>
      <c r="E4" s="308">
        <f>GradeSheet!$H$4</f>
        <v>3</v>
      </c>
      <c r="F4" s="252"/>
      <c r="G4" s="252"/>
      <c r="H4" s="252"/>
      <c r="I4" s="252"/>
      <c r="J4" s="252"/>
      <c r="K4" s="252"/>
      <c r="L4" s="252"/>
      <c r="M4" s="252"/>
      <c r="N4" s="252"/>
      <c r="O4" s="252"/>
      <c r="P4" s="253"/>
      <c r="Q4" s="308" t="str">
        <f>GradeSheet!$L$3</f>
        <v>Fall 2019</v>
      </c>
      <c r="R4" s="252"/>
      <c r="S4" s="253"/>
      <c r="T4" s="79"/>
      <c r="U4" s="78"/>
      <c r="V4" s="307">
        <v>1</v>
      </c>
      <c r="W4" s="252"/>
      <c r="X4" s="252"/>
      <c r="Y4" s="252"/>
      <c r="Z4" s="252"/>
      <c r="AA4" s="252"/>
      <c r="AB4" s="252"/>
      <c r="AC4" s="252"/>
      <c r="AD4" s="252"/>
      <c r="AE4" s="252"/>
      <c r="AF4" s="252"/>
      <c r="AG4" s="252"/>
      <c r="AH4" s="253"/>
      <c r="AI4" s="299">
        <v>2</v>
      </c>
      <c r="AJ4" s="252"/>
      <c r="AK4" s="252"/>
      <c r="AL4" s="252"/>
      <c r="AM4" s="252"/>
      <c r="AN4" s="252"/>
      <c r="AO4" s="252"/>
      <c r="AP4" s="253"/>
      <c r="AQ4" s="80"/>
      <c r="AR4" s="80"/>
      <c r="AS4" s="80"/>
      <c r="AT4" s="78"/>
    </row>
    <row r="5" spans="1:46" ht="16.5" customHeight="1">
      <c r="A5" s="78"/>
      <c r="B5" s="76"/>
      <c r="C5" s="76"/>
      <c r="D5" s="76"/>
      <c r="E5" s="81"/>
      <c r="F5" s="81"/>
      <c r="G5" s="81"/>
      <c r="H5" s="81"/>
      <c r="I5" s="81"/>
      <c r="J5" s="81"/>
      <c r="K5" s="81"/>
      <c r="L5" s="81"/>
      <c r="M5" s="81"/>
      <c r="N5" s="81"/>
      <c r="O5" s="81"/>
      <c r="P5" s="81"/>
      <c r="Q5" s="81"/>
      <c r="R5" s="81"/>
      <c r="S5" s="81"/>
      <c r="T5" s="79"/>
      <c r="U5" s="78"/>
      <c r="V5" s="307">
        <v>2</v>
      </c>
      <c r="W5" s="252"/>
      <c r="X5" s="252"/>
      <c r="Y5" s="252"/>
      <c r="Z5" s="252"/>
      <c r="AA5" s="252"/>
      <c r="AB5" s="252"/>
      <c r="AC5" s="252"/>
      <c r="AD5" s="252"/>
      <c r="AE5" s="252"/>
      <c r="AF5" s="252"/>
      <c r="AG5" s="252"/>
      <c r="AH5" s="253"/>
      <c r="AI5" s="299">
        <v>2</v>
      </c>
      <c r="AJ5" s="252"/>
      <c r="AK5" s="252"/>
      <c r="AL5" s="252"/>
      <c r="AM5" s="252"/>
      <c r="AN5" s="252"/>
      <c r="AO5" s="252"/>
      <c r="AP5" s="253"/>
      <c r="AQ5" s="80"/>
      <c r="AR5" s="80"/>
      <c r="AS5" s="80"/>
      <c r="AT5" s="78"/>
    </row>
    <row r="6" spans="1:46" ht="16.5" customHeight="1">
      <c r="A6" s="82"/>
      <c r="B6" s="82"/>
      <c r="C6" s="82"/>
      <c r="D6" s="82"/>
      <c r="E6" s="82"/>
      <c r="F6" s="82"/>
      <c r="G6" s="82"/>
      <c r="H6" s="82"/>
      <c r="I6" s="82"/>
      <c r="J6" s="82"/>
      <c r="K6" s="82"/>
      <c r="L6" s="82"/>
      <c r="M6" s="82"/>
      <c r="N6" s="82"/>
      <c r="O6" s="82"/>
      <c r="P6" s="82"/>
      <c r="Q6" s="82"/>
      <c r="R6" s="82"/>
      <c r="S6" s="82"/>
      <c r="T6" s="82"/>
      <c r="U6" s="82"/>
      <c r="V6" s="299">
        <v>3</v>
      </c>
      <c r="W6" s="252"/>
      <c r="X6" s="252"/>
      <c r="Y6" s="252"/>
      <c r="Z6" s="252"/>
      <c r="AA6" s="252"/>
      <c r="AB6" s="252"/>
      <c r="AC6" s="252"/>
      <c r="AD6" s="252"/>
      <c r="AE6" s="252"/>
      <c r="AF6" s="252"/>
      <c r="AG6" s="252"/>
      <c r="AH6" s="253"/>
      <c r="AI6" s="299">
        <v>6</v>
      </c>
      <c r="AJ6" s="252"/>
      <c r="AK6" s="252"/>
      <c r="AL6" s="252"/>
      <c r="AM6" s="252"/>
      <c r="AN6" s="252"/>
      <c r="AO6" s="252"/>
      <c r="AP6" s="253"/>
      <c r="AQ6" s="83"/>
      <c r="AR6" s="83"/>
      <c r="AS6" s="83"/>
      <c r="AT6" s="82"/>
    </row>
    <row r="7" spans="1:46" ht="12.75" customHeight="1">
      <c r="A7" s="82"/>
      <c r="B7" s="82"/>
      <c r="C7" s="82"/>
      <c r="D7" s="82"/>
      <c r="E7" s="82"/>
      <c r="F7" s="82"/>
      <c r="G7" s="82"/>
      <c r="H7" s="82"/>
      <c r="I7" s="82"/>
      <c r="J7" s="82"/>
      <c r="K7" s="82"/>
      <c r="L7" s="82"/>
      <c r="M7" s="82"/>
      <c r="N7" s="82"/>
      <c r="O7" s="82"/>
      <c r="P7" s="82"/>
      <c r="Q7" s="82"/>
      <c r="R7" s="82"/>
      <c r="S7" s="82"/>
      <c r="T7" s="82"/>
      <c r="U7" s="82"/>
      <c r="V7" s="299">
        <v>4</v>
      </c>
      <c r="W7" s="252"/>
      <c r="X7" s="252"/>
      <c r="Y7" s="252"/>
      <c r="Z7" s="252"/>
      <c r="AA7" s="252"/>
      <c r="AB7" s="252"/>
      <c r="AC7" s="252"/>
      <c r="AD7" s="252"/>
      <c r="AE7" s="252"/>
      <c r="AF7" s="252"/>
      <c r="AG7" s="252"/>
      <c r="AH7" s="253"/>
      <c r="AI7" s="299">
        <v>4</v>
      </c>
      <c r="AJ7" s="252"/>
      <c r="AK7" s="252"/>
      <c r="AL7" s="252"/>
      <c r="AM7" s="252"/>
      <c r="AN7" s="252"/>
      <c r="AO7" s="252"/>
      <c r="AP7" s="253"/>
      <c r="AQ7" s="84"/>
      <c r="AR7" s="84"/>
      <c r="AS7" s="84"/>
      <c r="AT7" s="82"/>
    </row>
    <row r="8" spans="1:46" ht="16.5" customHeight="1">
      <c r="A8" s="82"/>
      <c r="B8" s="82"/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82"/>
      <c r="P8" s="82"/>
      <c r="Q8" s="82"/>
      <c r="R8" s="82"/>
      <c r="S8" s="82"/>
      <c r="T8" s="82"/>
      <c r="U8" s="82"/>
      <c r="V8" s="299">
        <v>5</v>
      </c>
      <c r="W8" s="252"/>
      <c r="X8" s="252"/>
      <c r="Y8" s="252"/>
      <c r="Z8" s="252"/>
      <c r="AA8" s="252"/>
      <c r="AB8" s="252"/>
      <c r="AC8" s="252"/>
      <c r="AD8" s="252"/>
      <c r="AE8" s="252"/>
      <c r="AF8" s="252"/>
      <c r="AG8" s="252"/>
      <c r="AH8" s="253"/>
      <c r="AI8" s="299">
        <v>4</v>
      </c>
      <c r="AJ8" s="252"/>
      <c r="AK8" s="252"/>
      <c r="AL8" s="252"/>
      <c r="AM8" s="252"/>
      <c r="AN8" s="252"/>
      <c r="AO8" s="252"/>
      <c r="AP8" s="253"/>
      <c r="AQ8" s="84"/>
      <c r="AR8" s="84"/>
      <c r="AS8" s="84"/>
      <c r="AT8" s="82"/>
    </row>
    <row r="9" spans="1:46" ht="16.5" customHeight="1">
      <c r="A9" s="82"/>
      <c r="B9" s="82"/>
      <c r="C9" s="82"/>
      <c r="D9" s="82"/>
      <c r="E9" s="82"/>
      <c r="F9" s="82"/>
      <c r="G9" s="82"/>
      <c r="H9" s="82"/>
      <c r="I9" s="82"/>
      <c r="J9" s="82"/>
      <c r="K9" s="82"/>
      <c r="L9" s="82"/>
      <c r="M9" s="82"/>
      <c r="N9" s="82"/>
      <c r="O9" s="82"/>
      <c r="P9" s="82"/>
      <c r="Q9" s="82"/>
      <c r="R9" s="82"/>
      <c r="S9" s="82"/>
      <c r="T9" s="82"/>
      <c r="U9" s="82"/>
      <c r="V9" s="299">
        <v>6</v>
      </c>
      <c r="W9" s="252"/>
      <c r="X9" s="252"/>
      <c r="Y9" s="252"/>
      <c r="Z9" s="252"/>
      <c r="AA9" s="252"/>
      <c r="AB9" s="252"/>
      <c r="AC9" s="252"/>
      <c r="AD9" s="252"/>
      <c r="AE9" s="252"/>
      <c r="AF9" s="252"/>
      <c r="AG9" s="252"/>
      <c r="AH9" s="253"/>
      <c r="AI9" s="299">
        <v>5</v>
      </c>
      <c r="AJ9" s="252"/>
      <c r="AK9" s="252"/>
      <c r="AL9" s="252"/>
      <c r="AM9" s="252"/>
      <c r="AN9" s="252"/>
      <c r="AO9" s="252"/>
      <c r="AP9" s="253"/>
      <c r="AQ9" s="84"/>
      <c r="AR9" s="84"/>
      <c r="AS9" s="84"/>
      <c r="AT9" s="82"/>
    </row>
    <row r="10" spans="1:46" ht="16.5" customHeight="1">
      <c r="A10" s="82"/>
      <c r="B10" s="82"/>
      <c r="C10" s="82"/>
      <c r="D10" s="82"/>
      <c r="E10" s="82"/>
      <c r="F10" s="82"/>
      <c r="G10" s="82"/>
      <c r="H10" s="82"/>
      <c r="I10" s="82"/>
      <c r="J10" s="82"/>
      <c r="K10" s="82"/>
      <c r="L10" s="82"/>
      <c r="M10" s="82"/>
      <c r="N10" s="82"/>
      <c r="O10" s="82"/>
      <c r="P10" s="82"/>
      <c r="Q10" s="82"/>
      <c r="R10" s="82"/>
      <c r="S10" s="82"/>
      <c r="T10" s="82"/>
      <c r="U10" s="82"/>
      <c r="V10" s="299">
        <v>7</v>
      </c>
      <c r="W10" s="252"/>
      <c r="X10" s="252"/>
      <c r="Y10" s="252"/>
      <c r="Z10" s="252"/>
      <c r="AA10" s="252"/>
      <c r="AB10" s="252"/>
      <c r="AC10" s="252"/>
      <c r="AD10" s="252"/>
      <c r="AE10" s="252"/>
      <c r="AF10" s="252"/>
      <c r="AG10" s="252"/>
      <c r="AH10" s="253"/>
      <c r="AI10" s="299">
        <v>1</v>
      </c>
      <c r="AJ10" s="252"/>
      <c r="AK10" s="252"/>
      <c r="AL10" s="252"/>
      <c r="AM10" s="252"/>
      <c r="AN10" s="252"/>
      <c r="AO10" s="252"/>
      <c r="AP10" s="253"/>
      <c r="AQ10" s="84"/>
      <c r="AR10" s="84"/>
      <c r="AS10" s="84"/>
      <c r="AT10" s="82"/>
    </row>
    <row r="11" spans="1:46" ht="16.5" customHeight="1">
      <c r="A11" s="82"/>
      <c r="B11" s="82"/>
      <c r="C11" s="82"/>
      <c r="D11" s="82"/>
      <c r="E11" s="82"/>
      <c r="F11" s="82"/>
      <c r="G11" s="82"/>
      <c r="H11" s="82"/>
      <c r="I11" s="82"/>
      <c r="J11" s="82"/>
      <c r="K11" s="82"/>
      <c r="L11" s="82"/>
      <c r="M11" s="82"/>
      <c r="N11" s="82"/>
      <c r="O11" s="82"/>
      <c r="P11" s="82"/>
      <c r="Q11" s="82"/>
      <c r="R11" s="82"/>
      <c r="S11" s="82"/>
      <c r="T11" s="82"/>
      <c r="U11" s="82"/>
      <c r="V11" s="299"/>
      <c r="W11" s="252"/>
      <c r="X11" s="252"/>
      <c r="Y11" s="252"/>
      <c r="Z11" s="252"/>
      <c r="AA11" s="252"/>
      <c r="AB11" s="252"/>
      <c r="AC11" s="252"/>
      <c r="AD11" s="252"/>
      <c r="AE11" s="252"/>
      <c r="AF11" s="252"/>
      <c r="AG11" s="252"/>
      <c r="AH11" s="253"/>
      <c r="AI11" s="299"/>
      <c r="AJ11" s="252"/>
      <c r="AK11" s="252"/>
      <c r="AL11" s="252"/>
      <c r="AM11" s="252"/>
      <c r="AN11" s="252"/>
      <c r="AO11" s="252"/>
      <c r="AP11" s="253"/>
      <c r="AQ11" s="84"/>
      <c r="AR11" s="84"/>
      <c r="AS11" s="84"/>
      <c r="AT11" s="82"/>
    </row>
    <row r="12" spans="1:46" ht="16.5" customHeight="1">
      <c r="A12" s="82"/>
      <c r="B12" s="82"/>
      <c r="C12" s="82"/>
      <c r="D12" s="82"/>
      <c r="E12" s="82"/>
      <c r="F12" s="82"/>
      <c r="G12" s="82"/>
      <c r="H12" s="82"/>
      <c r="I12" s="82"/>
      <c r="J12" s="82"/>
      <c r="K12" s="82"/>
      <c r="L12" s="82"/>
      <c r="M12" s="82"/>
      <c r="N12" s="82"/>
      <c r="O12" s="82"/>
      <c r="P12" s="82"/>
      <c r="Q12" s="82"/>
      <c r="R12" s="82"/>
      <c r="S12" s="82"/>
      <c r="T12" s="82"/>
      <c r="U12" s="82"/>
      <c r="V12" s="299"/>
      <c r="W12" s="252"/>
      <c r="X12" s="252"/>
      <c r="Y12" s="252"/>
      <c r="Z12" s="252"/>
      <c r="AA12" s="252"/>
      <c r="AB12" s="252"/>
      <c r="AC12" s="252"/>
      <c r="AD12" s="252"/>
      <c r="AE12" s="252"/>
      <c r="AF12" s="252"/>
      <c r="AG12" s="252"/>
      <c r="AH12" s="253"/>
      <c r="AI12" s="299"/>
      <c r="AJ12" s="252"/>
      <c r="AK12" s="252"/>
      <c r="AL12" s="252"/>
      <c r="AM12" s="252"/>
      <c r="AN12" s="252"/>
      <c r="AO12" s="252"/>
      <c r="AP12" s="253"/>
      <c r="AQ12" s="84"/>
      <c r="AR12" s="84"/>
      <c r="AS12" s="84"/>
      <c r="AT12" s="82"/>
    </row>
    <row r="13" spans="1:46" ht="16.5" customHeight="1">
      <c r="A13" s="82"/>
      <c r="B13" s="82"/>
      <c r="C13" s="82"/>
      <c r="D13" s="82"/>
      <c r="E13" s="82"/>
      <c r="F13" s="82"/>
      <c r="G13" s="82"/>
      <c r="H13" s="82"/>
      <c r="I13" s="82"/>
      <c r="J13" s="82"/>
      <c r="K13" s="82"/>
      <c r="L13" s="82"/>
      <c r="M13" s="82"/>
      <c r="N13" s="82"/>
      <c r="O13" s="82"/>
      <c r="P13" s="82"/>
      <c r="Q13" s="82"/>
      <c r="R13" s="82"/>
      <c r="S13" s="82"/>
      <c r="T13" s="82"/>
      <c r="U13" s="82"/>
      <c r="V13" s="83"/>
      <c r="W13" s="83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3"/>
      <c r="AK13" s="83"/>
      <c r="AL13" s="83"/>
      <c r="AM13" s="83"/>
      <c r="AN13" s="83"/>
      <c r="AO13" s="83"/>
      <c r="AP13" s="83"/>
      <c r="AQ13" s="84"/>
      <c r="AR13" s="84"/>
      <c r="AS13" s="84"/>
      <c r="AT13" s="82"/>
    </row>
    <row r="14" spans="1:46" ht="16.5" customHeight="1">
      <c r="A14" s="82"/>
      <c r="B14" s="82"/>
      <c r="C14" s="82"/>
      <c r="D14" s="82"/>
      <c r="E14" s="82"/>
      <c r="F14" s="82"/>
      <c r="G14" s="82"/>
      <c r="H14" s="82"/>
      <c r="I14" s="82"/>
      <c r="J14" s="82"/>
      <c r="K14" s="82"/>
      <c r="L14" s="82"/>
      <c r="M14" s="82"/>
      <c r="N14" s="82"/>
      <c r="O14" s="82"/>
      <c r="P14" s="82"/>
      <c r="Q14" s="82"/>
      <c r="R14" s="82"/>
      <c r="S14" s="82"/>
      <c r="T14" s="82"/>
      <c r="U14" s="82"/>
      <c r="V14" s="300" t="s">
        <v>100</v>
      </c>
      <c r="W14" s="258"/>
      <c r="X14" s="258"/>
      <c r="Y14" s="258"/>
      <c r="Z14" s="258"/>
      <c r="AA14" s="258"/>
      <c r="AB14" s="258"/>
      <c r="AC14" s="258"/>
      <c r="AD14" s="258"/>
      <c r="AE14" s="258"/>
      <c r="AF14" s="258"/>
      <c r="AG14" s="258"/>
      <c r="AH14" s="258"/>
      <c r="AI14" s="258"/>
      <c r="AJ14" s="258"/>
      <c r="AK14" s="258"/>
      <c r="AL14" s="258"/>
      <c r="AM14" s="258"/>
      <c r="AN14" s="258"/>
      <c r="AO14" s="258"/>
      <c r="AP14" s="258"/>
      <c r="AQ14" s="84"/>
      <c r="AR14" s="84"/>
      <c r="AS14" s="84"/>
      <c r="AT14" s="82"/>
    </row>
    <row r="15" spans="1:46" ht="16.5" customHeight="1">
      <c r="A15" s="82"/>
      <c r="B15" s="82"/>
      <c r="C15" s="82"/>
      <c r="D15" s="82"/>
      <c r="E15" s="82"/>
      <c r="F15" s="82"/>
      <c r="G15" s="82"/>
      <c r="H15" s="82"/>
      <c r="I15" s="82"/>
      <c r="J15" s="82"/>
      <c r="K15" s="82"/>
      <c r="L15" s="82"/>
      <c r="M15" s="82"/>
      <c r="N15" s="82"/>
      <c r="O15" s="82"/>
      <c r="P15" s="82"/>
      <c r="Q15" s="82"/>
      <c r="R15" s="82"/>
      <c r="S15" s="82"/>
      <c r="T15" s="82"/>
      <c r="U15" s="82"/>
      <c r="V15" s="84"/>
      <c r="W15" s="84" t="s">
        <v>101</v>
      </c>
      <c r="X15" s="300" t="s">
        <v>102</v>
      </c>
      <c r="Y15" s="258"/>
      <c r="Z15" s="258"/>
      <c r="AA15" s="301" t="s">
        <v>103</v>
      </c>
      <c r="AB15" s="253"/>
      <c r="AC15" s="84"/>
      <c r="AD15" s="84" t="s">
        <v>104</v>
      </c>
      <c r="AE15" s="300" t="s">
        <v>105</v>
      </c>
      <c r="AF15" s="258"/>
      <c r="AG15" s="258"/>
      <c r="AH15" s="287"/>
      <c r="AI15" s="252"/>
      <c r="AJ15" s="253"/>
      <c r="AK15" s="82"/>
      <c r="AL15" s="84" t="s">
        <v>106</v>
      </c>
      <c r="AM15" s="85" t="s">
        <v>107</v>
      </c>
      <c r="AN15" s="287"/>
      <c r="AO15" s="253"/>
      <c r="AP15" s="83"/>
      <c r="AQ15" s="84"/>
      <c r="AR15" s="84"/>
      <c r="AS15" s="84"/>
      <c r="AT15" s="82"/>
    </row>
    <row r="16" spans="1:46" ht="16.5" customHeight="1">
      <c r="A16" s="82"/>
      <c r="B16" s="82"/>
      <c r="C16" s="82"/>
      <c r="D16" s="82"/>
      <c r="E16" s="82"/>
      <c r="F16" s="82"/>
      <c r="G16" s="82"/>
      <c r="H16" s="82"/>
      <c r="I16" s="82"/>
      <c r="J16" s="82"/>
      <c r="K16" s="82"/>
      <c r="L16" s="82"/>
      <c r="M16" s="82"/>
      <c r="N16" s="82"/>
      <c r="O16" s="82"/>
      <c r="P16" s="82"/>
      <c r="Q16" s="82"/>
      <c r="R16" s="82"/>
      <c r="S16" s="82"/>
      <c r="T16" s="82"/>
      <c r="U16" s="82"/>
      <c r="V16" s="300" t="s">
        <v>108</v>
      </c>
      <c r="W16" s="258"/>
      <c r="X16" s="258"/>
      <c r="Y16" s="258"/>
      <c r="Z16" s="258"/>
      <c r="AA16" s="258"/>
      <c r="AB16" s="258"/>
      <c r="AC16" s="258"/>
      <c r="AD16" s="258"/>
      <c r="AE16" s="258"/>
      <c r="AF16" s="258"/>
      <c r="AG16" s="258"/>
      <c r="AH16" s="258"/>
      <c r="AI16" s="258"/>
      <c r="AJ16" s="258"/>
      <c r="AK16" s="258"/>
      <c r="AL16" s="258"/>
      <c r="AM16" s="258"/>
      <c r="AN16" s="258"/>
      <c r="AO16" s="258"/>
      <c r="AP16" s="258"/>
      <c r="AQ16" s="84"/>
      <c r="AR16" s="84"/>
      <c r="AS16" s="84"/>
      <c r="AT16" s="82"/>
    </row>
    <row r="17" spans="1:46" ht="16.5" customHeight="1">
      <c r="A17" s="82"/>
      <c r="B17" s="82"/>
      <c r="C17" s="82"/>
      <c r="D17" s="82"/>
      <c r="E17" s="82"/>
      <c r="F17" s="82"/>
      <c r="G17" s="82"/>
      <c r="H17" s="82"/>
      <c r="I17" s="82"/>
      <c r="J17" s="82"/>
      <c r="K17" s="82"/>
      <c r="L17" s="82"/>
      <c r="M17" s="82"/>
      <c r="N17" s="82"/>
      <c r="O17" s="82"/>
      <c r="P17" s="82"/>
      <c r="Q17" s="82"/>
      <c r="R17" s="82"/>
      <c r="S17" s="82"/>
      <c r="T17" s="82"/>
      <c r="U17" s="82"/>
      <c r="V17" s="291"/>
      <c r="W17" s="292"/>
      <c r="X17" s="292"/>
      <c r="Y17" s="292"/>
      <c r="Z17" s="292"/>
      <c r="AA17" s="292"/>
      <c r="AB17" s="292"/>
      <c r="AC17" s="292"/>
      <c r="AD17" s="292"/>
      <c r="AE17" s="292"/>
      <c r="AF17" s="292"/>
      <c r="AG17" s="292"/>
      <c r="AH17" s="292"/>
      <c r="AI17" s="292"/>
      <c r="AJ17" s="292"/>
      <c r="AK17" s="292"/>
      <c r="AL17" s="292"/>
      <c r="AM17" s="292"/>
      <c r="AN17" s="292"/>
      <c r="AO17" s="292"/>
      <c r="AP17" s="292"/>
      <c r="AQ17" s="292"/>
      <c r="AR17" s="292"/>
      <c r="AS17" s="293"/>
      <c r="AT17" s="82"/>
    </row>
    <row r="18" spans="1:46" ht="16.5" customHeight="1">
      <c r="A18" s="82"/>
      <c r="B18" s="82"/>
      <c r="C18" s="82"/>
      <c r="D18" s="82"/>
      <c r="E18" s="82"/>
      <c r="F18" s="82"/>
      <c r="G18" s="82"/>
      <c r="H18" s="82"/>
      <c r="I18" s="82"/>
      <c r="J18" s="82"/>
      <c r="K18" s="82"/>
      <c r="L18" s="82"/>
      <c r="M18" s="82"/>
      <c r="N18" s="82"/>
      <c r="O18" s="82"/>
      <c r="P18" s="82"/>
      <c r="Q18" s="82"/>
      <c r="R18" s="82"/>
      <c r="S18" s="82"/>
      <c r="T18" s="82"/>
      <c r="U18" s="82"/>
      <c r="V18" s="294"/>
      <c r="W18" s="258"/>
      <c r="X18" s="258"/>
      <c r="Y18" s="258"/>
      <c r="Z18" s="258"/>
      <c r="AA18" s="258"/>
      <c r="AB18" s="258"/>
      <c r="AC18" s="258"/>
      <c r="AD18" s="258"/>
      <c r="AE18" s="258"/>
      <c r="AF18" s="258"/>
      <c r="AG18" s="258"/>
      <c r="AH18" s="258"/>
      <c r="AI18" s="258"/>
      <c r="AJ18" s="258"/>
      <c r="AK18" s="258"/>
      <c r="AL18" s="258"/>
      <c r="AM18" s="258"/>
      <c r="AN18" s="258"/>
      <c r="AO18" s="258"/>
      <c r="AP18" s="258"/>
      <c r="AQ18" s="258"/>
      <c r="AR18" s="258"/>
      <c r="AS18" s="295"/>
      <c r="AT18" s="82"/>
    </row>
    <row r="19" spans="1:46" ht="16.5" customHeight="1">
      <c r="A19" s="82"/>
      <c r="B19" s="82"/>
      <c r="C19" s="82"/>
      <c r="D19" s="82"/>
      <c r="E19" s="82"/>
      <c r="F19" s="82"/>
      <c r="G19" s="82"/>
      <c r="H19" s="82"/>
      <c r="I19" s="82"/>
      <c r="J19" s="82"/>
      <c r="K19" s="82"/>
      <c r="L19" s="82"/>
      <c r="M19" s="82"/>
      <c r="N19" s="82"/>
      <c r="O19" s="82"/>
      <c r="P19" s="82"/>
      <c r="Q19" s="82"/>
      <c r="R19" s="82"/>
      <c r="S19" s="82"/>
      <c r="T19" s="82"/>
      <c r="U19" s="82"/>
      <c r="V19" s="296"/>
      <c r="W19" s="297"/>
      <c r="X19" s="297"/>
      <c r="Y19" s="297"/>
      <c r="Z19" s="297"/>
      <c r="AA19" s="297"/>
      <c r="AB19" s="297"/>
      <c r="AC19" s="297"/>
      <c r="AD19" s="297"/>
      <c r="AE19" s="297"/>
      <c r="AF19" s="297"/>
      <c r="AG19" s="297"/>
      <c r="AH19" s="297"/>
      <c r="AI19" s="297"/>
      <c r="AJ19" s="297"/>
      <c r="AK19" s="297"/>
      <c r="AL19" s="297"/>
      <c r="AM19" s="297"/>
      <c r="AN19" s="297"/>
      <c r="AO19" s="297"/>
      <c r="AP19" s="297"/>
      <c r="AQ19" s="297"/>
      <c r="AR19" s="297"/>
      <c r="AS19" s="298"/>
      <c r="AT19" s="82"/>
    </row>
    <row r="20" spans="1:46" ht="16.5" customHeight="1">
      <c r="A20" s="82"/>
      <c r="B20" s="82"/>
      <c r="C20" s="82"/>
      <c r="D20" s="82"/>
      <c r="E20" s="82"/>
      <c r="F20" s="82"/>
      <c r="G20" s="82"/>
      <c r="H20" s="82"/>
      <c r="I20" s="82"/>
      <c r="J20" s="82"/>
      <c r="K20" s="82"/>
      <c r="L20" s="82"/>
      <c r="M20" s="82"/>
      <c r="N20" s="82"/>
      <c r="O20" s="82"/>
      <c r="P20" s="82"/>
      <c r="Q20" s="82"/>
      <c r="R20" s="82"/>
      <c r="S20" s="82"/>
      <c r="T20" s="82"/>
      <c r="U20" s="82"/>
      <c r="V20" s="84"/>
      <c r="W20" s="84"/>
      <c r="X20" s="84"/>
      <c r="Y20" s="84"/>
      <c r="Z20" s="84"/>
      <c r="AA20" s="84"/>
      <c r="AB20" s="84"/>
      <c r="AC20" s="84"/>
      <c r="AD20" s="84"/>
      <c r="AE20" s="84"/>
      <c r="AF20" s="84"/>
      <c r="AG20" s="84"/>
      <c r="AH20" s="84"/>
      <c r="AI20" s="84"/>
      <c r="AJ20" s="84"/>
      <c r="AK20" s="84"/>
      <c r="AL20" s="84"/>
      <c r="AM20" s="84"/>
      <c r="AN20" s="84"/>
      <c r="AO20" s="84"/>
      <c r="AP20" s="84"/>
      <c r="AQ20" s="84"/>
      <c r="AR20" s="84"/>
      <c r="AS20" s="84"/>
      <c r="AT20" s="82"/>
    </row>
    <row r="21" spans="1:46" ht="16.5" customHeight="1">
      <c r="A21" s="82"/>
      <c r="B21" s="82"/>
      <c r="C21" s="82"/>
      <c r="D21" s="82"/>
      <c r="E21" s="82"/>
      <c r="F21" s="82"/>
      <c r="G21" s="82"/>
      <c r="H21" s="82"/>
      <c r="I21" s="82"/>
      <c r="J21" s="82"/>
      <c r="K21" s="82"/>
      <c r="L21" s="82"/>
      <c r="M21" s="82"/>
      <c r="N21" s="82"/>
      <c r="O21" s="82"/>
      <c r="P21" s="202"/>
      <c r="Q21" s="202"/>
      <c r="R21" s="82"/>
      <c r="S21" s="82"/>
      <c r="T21" s="82"/>
      <c r="U21" s="82"/>
      <c r="V21" s="290" t="s">
        <v>109</v>
      </c>
      <c r="W21" s="252"/>
      <c r="X21" s="252"/>
      <c r="Y21" s="252"/>
      <c r="Z21" s="252"/>
      <c r="AA21" s="252"/>
      <c r="AB21" s="252"/>
      <c r="AC21" s="252"/>
      <c r="AD21" s="252"/>
      <c r="AE21" s="252"/>
      <c r="AF21" s="252"/>
      <c r="AG21" s="252"/>
      <c r="AH21" s="252"/>
      <c r="AI21" s="252"/>
      <c r="AJ21" s="252"/>
      <c r="AK21" s="252"/>
      <c r="AL21" s="252"/>
      <c r="AM21" s="252"/>
      <c r="AN21" s="252"/>
      <c r="AO21" s="252"/>
      <c r="AP21" s="252"/>
      <c r="AQ21" s="252"/>
      <c r="AR21" s="252"/>
      <c r="AS21" s="253"/>
      <c r="AT21" s="82"/>
    </row>
    <row r="22" spans="1:46" ht="16.5" customHeight="1">
      <c r="A22" s="82"/>
      <c r="B22" s="314" t="s">
        <v>110</v>
      </c>
      <c r="C22" s="314"/>
      <c r="D22" s="314"/>
      <c r="E22" s="314"/>
      <c r="F22" s="314"/>
      <c r="G22" s="314"/>
      <c r="H22" s="314"/>
      <c r="I22" s="314"/>
      <c r="J22" s="314"/>
      <c r="K22" s="314"/>
      <c r="L22" s="314"/>
      <c r="M22" s="314"/>
      <c r="N22" s="314"/>
      <c r="O22" s="314"/>
      <c r="P22" s="203"/>
      <c r="Q22" s="203"/>
      <c r="R22" s="82"/>
      <c r="S22" s="82"/>
      <c r="T22" s="82"/>
      <c r="U22" s="82"/>
      <c r="V22" s="287" t="s">
        <v>111</v>
      </c>
      <c r="W22" s="252"/>
      <c r="X22" s="252"/>
      <c r="Y22" s="252"/>
      <c r="Z22" s="252"/>
      <c r="AA22" s="252"/>
      <c r="AB22" s="252"/>
      <c r="AC22" s="252"/>
      <c r="AD22" s="252"/>
      <c r="AE22" s="252"/>
      <c r="AF22" s="252"/>
      <c r="AG22" s="252"/>
      <c r="AH22" s="253"/>
      <c r="AI22" s="287" t="s">
        <v>99</v>
      </c>
      <c r="AJ22" s="252"/>
      <c r="AK22" s="252"/>
      <c r="AL22" s="252"/>
      <c r="AM22" s="253"/>
      <c r="AN22" s="287" t="s">
        <v>113</v>
      </c>
      <c r="AO22" s="252"/>
      <c r="AP22" s="252"/>
      <c r="AQ22" s="252"/>
      <c r="AR22" s="252"/>
      <c r="AS22" s="253"/>
      <c r="AT22" s="82"/>
    </row>
    <row r="23" spans="1:46" ht="16.5" customHeight="1">
      <c r="A23" s="82"/>
      <c r="B23" s="205" t="s">
        <v>78</v>
      </c>
      <c r="C23" s="205" t="s">
        <v>80</v>
      </c>
      <c r="D23" s="205" t="s">
        <v>83</v>
      </c>
      <c r="E23" s="205" t="s">
        <v>85</v>
      </c>
      <c r="F23" s="205" t="s">
        <v>86</v>
      </c>
      <c r="G23" s="205" t="s">
        <v>87</v>
      </c>
      <c r="H23" s="205" t="s">
        <v>88</v>
      </c>
      <c r="I23" s="205" t="s">
        <v>89</v>
      </c>
      <c r="J23" s="205" t="s">
        <v>90</v>
      </c>
      <c r="K23" s="205" t="s">
        <v>91</v>
      </c>
      <c r="L23" s="205" t="s">
        <v>93</v>
      </c>
      <c r="M23" s="205" t="s">
        <v>95</v>
      </c>
      <c r="N23" s="310" t="s">
        <v>47</v>
      </c>
      <c r="O23" s="311"/>
      <c r="R23" s="82"/>
      <c r="S23" s="82"/>
      <c r="T23" s="82"/>
      <c r="U23" s="82"/>
      <c r="V23" s="299" t="s">
        <v>114</v>
      </c>
      <c r="W23" s="252"/>
      <c r="X23" s="252"/>
      <c r="Y23" s="252"/>
      <c r="Z23" s="252"/>
      <c r="AA23" s="252"/>
      <c r="AB23" s="252"/>
      <c r="AC23" s="252"/>
      <c r="AD23" s="252"/>
      <c r="AE23" s="252"/>
      <c r="AF23" s="252"/>
      <c r="AG23" s="252"/>
      <c r="AH23" s="253"/>
      <c r="AI23" s="299">
        <v>22</v>
      </c>
      <c r="AJ23" s="252"/>
      <c r="AK23" s="252"/>
      <c r="AL23" s="252"/>
      <c r="AM23" s="253"/>
      <c r="AN23" s="288">
        <f>AI23/R33</f>
        <v>1</v>
      </c>
      <c r="AO23" s="252"/>
      <c r="AP23" s="252"/>
      <c r="AQ23" s="252"/>
      <c r="AR23" s="252"/>
      <c r="AS23" s="253"/>
      <c r="AT23" s="79"/>
    </row>
    <row r="24" spans="1:46" ht="16.5" customHeight="1">
      <c r="A24" s="82"/>
      <c r="B24" s="204">
        <f>GradeSheet!$H$53</f>
        <v>0</v>
      </c>
      <c r="C24" s="204">
        <f>GradeSheet!$H$54</f>
        <v>2</v>
      </c>
      <c r="D24" s="204">
        <f>GradeSheet!$H$55</f>
        <v>1</v>
      </c>
      <c r="E24" s="204">
        <f>GradeSheet!$H$56</f>
        <v>2</v>
      </c>
      <c r="F24" s="204">
        <f>GradeSheet!$H$57</f>
        <v>4</v>
      </c>
      <c r="G24" s="204">
        <f>GradeSheet!$H$58</f>
        <v>5</v>
      </c>
      <c r="H24" s="204">
        <f>GradeSheet!$H$59</f>
        <v>5</v>
      </c>
      <c r="I24" s="204">
        <f>GradeSheet!$H$60</f>
        <v>6</v>
      </c>
      <c r="J24" s="204">
        <f>GradeSheet!$H$61</f>
        <v>6</v>
      </c>
      <c r="K24" s="204">
        <f>GradeSheet!$H$62</f>
        <v>9</v>
      </c>
      <c r="L24" s="204">
        <f>GradeSheet!$H$63</f>
        <v>0</v>
      </c>
      <c r="M24" s="204">
        <f>GradeSheet!$H$64</f>
        <v>0</v>
      </c>
      <c r="N24" s="320">
        <f>SUM(B24:M24)</f>
        <v>40</v>
      </c>
      <c r="O24" s="298"/>
      <c r="R24" s="82"/>
      <c r="S24" s="82"/>
      <c r="T24" s="82"/>
      <c r="U24" s="82"/>
      <c r="V24" s="299" t="s">
        <v>115</v>
      </c>
      <c r="W24" s="252"/>
      <c r="X24" s="252"/>
      <c r="Y24" s="252"/>
      <c r="Z24" s="252"/>
      <c r="AA24" s="252"/>
      <c r="AB24" s="252"/>
      <c r="AC24" s="252"/>
      <c r="AD24" s="252"/>
      <c r="AE24" s="252"/>
      <c r="AF24" s="252"/>
      <c r="AG24" s="252"/>
      <c r="AH24" s="253"/>
      <c r="AI24" s="299">
        <v>0</v>
      </c>
      <c r="AJ24" s="252"/>
      <c r="AK24" s="252"/>
      <c r="AL24" s="252"/>
      <c r="AM24" s="253"/>
      <c r="AN24" s="288">
        <f>AI24/R33</f>
        <v>0</v>
      </c>
      <c r="AO24" s="252"/>
      <c r="AP24" s="252"/>
      <c r="AQ24" s="252"/>
      <c r="AR24" s="252"/>
      <c r="AS24" s="253"/>
      <c r="AT24" s="82"/>
    </row>
    <row r="25" spans="1:46" ht="16.5" customHeight="1">
      <c r="A25" s="82"/>
      <c r="B25" s="96">
        <f>B24/GradeSheet!$H$65</f>
        <v>0</v>
      </c>
      <c r="C25" s="96">
        <f>C24/GradeSheet!$H$65</f>
        <v>0.05</v>
      </c>
      <c r="D25" s="96">
        <f>D24/GradeSheet!$H$65</f>
        <v>2.5000000000000001E-2</v>
      </c>
      <c r="E25" s="96">
        <f>E24/GradeSheet!$H$65</f>
        <v>0.05</v>
      </c>
      <c r="F25" s="96">
        <f>F24/GradeSheet!$H$65</f>
        <v>0.1</v>
      </c>
      <c r="G25" s="96">
        <f>G24/GradeSheet!$H$65</f>
        <v>0.125</v>
      </c>
      <c r="H25" s="96">
        <f>H24/GradeSheet!$H$65</f>
        <v>0.125</v>
      </c>
      <c r="I25" s="96">
        <f>I24/GradeSheet!$H$65</f>
        <v>0.15</v>
      </c>
      <c r="J25" s="96">
        <f>J24/GradeSheet!$H$65</f>
        <v>0.15</v>
      </c>
      <c r="K25" s="96">
        <f>K24/GradeSheet!$H$65</f>
        <v>0.22500000000000001</v>
      </c>
      <c r="L25" s="96">
        <f>L24/GradeSheet!$H$65</f>
        <v>0</v>
      </c>
      <c r="M25" s="96">
        <f>M24/GradeSheet!$H$65</f>
        <v>0</v>
      </c>
      <c r="N25" s="321">
        <f>SUM(B25:M25)</f>
        <v>1</v>
      </c>
      <c r="O25" s="253"/>
      <c r="R25" s="82"/>
      <c r="S25" s="82"/>
      <c r="T25" s="82"/>
      <c r="U25" s="82"/>
      <c r="V25" s="299" t="s">
        <v>46</v>
      </c>
      <c r="W25" s="252"/>
      <c r="X25" s="252"/>
      <c r="Y25" s="252"/>
      <c r="Z25" s="252"/>
      <c r="AA25" s="252"/>
      <c r="AB25" s="252"/>
      <c r="AC25" s="252"/>
      <c r="AD25" s="252"/>
      <c r="AE25" s="252"/>
      <c r="AF25" s="252"/>
      <c r="AG25" s="252"/>
      <c r="AH25" s="253"/>
      <c r="AI25" s="299">
        <v>0</v>
      </c>
      <c r="AJ25" s="252"/>
      <c r="AK25" s="252"/>
      <c r="AL25" s="252"/>
      <c r="AM25" s="253"/>
      <c r="AN25" s="288">
        <f>AI25/R33</f>
        <v>0</v>
      </c>
      <c r="AO25" s="252"/>
      <c r="AP25" s="252"/>
      <c r="AQ25" s="252"/>
      <c r="AR25" s="252"/>
      <c r="AS25" s="253"/>
      <c r="AT25" s="82"/>
    </row>
    <row r="26" spans="1:46" ht="16.5" customHeight="1">
      <c r="A26" s="82"/>
      <c r="B26" s="82"/>
      <c r="C26" s="82"/>
      <c r="D26" s="82"/>
      <c r="E26" s="82"/>
      <c r="F26" s="82"/>
      <c r="G26" s="82"/>
      <c r="H26" s="82"/>
      <c r="I26" s="82"/>
      <c r="J26" s="82"/>
      <c r="K26" s="82"/>
      <c r="L26" s="82"/>
      <c r="M26" s="82"/>
      <c r="N26" s="82"/>
      <c r="O26" s="82"/>
      <c r="P26" s="82"/>
      <c r="Q26" s="82"/>
      <c r="R26" s="82"/>
      <c r="S26" s="82"/>
      <c r="T26" s="82"/>
      <c r="U26" s="82"/>
      <c r="V26" s="299" t="s">
        <v>120</v>
      </c>
      <c r="W26" s="252"/>
      <c r="X26" s="252"/>
      <c r="Y26" s="252"/>
      <c r="Z26" s="252"/>
      <c r="AA26" s="252"/>
      <c r="AB26" s="252"/>
      <c r="AC26" s="252"/>
      <c r="AD26" s="252"/>
      <c r="AE26" s="252"/>
      <c r="AF26" s="252"/>
      <c r="AG26" s="252"/>
      <c r="AH26" s="253"/>
      <c r="AI26" s="299">
        <v>22</v>
      </c>
      <c r="AJ26" s="252"/>
      <c r="AK26" s="252"/>
      <c r="AL26" s="252"/>
      <c r="AM26" s="253"/>
      <c r="AN26" s="288">
        <f>AI26/R33</f>
        <v>1</v>
      </c>
      <c r="AO26" s="252"/>
      <c r="AP26" s="252"/>
      <c r="AQ26" s="252"/>
      <c r="AR26" s="252"/>
      <c r="AS26" s="253"/>
      <c r="AT26" s="82"/>
    </row>
    <row r="27" spans="1:46" ht="16.5" customHeight="1">
      <c r="A27" s="82"/>
      <c r="B27" s="100" t="s">
        <v>121</v>
      </c>
      <c r="C27" s="100"/>
      <c r="D27" s="100"/>
      <c r="E27" s="100"/>
      <c r="F27" s="82"/>
      <c r="G27" s="82"/>
      <c r="H27" s="82"/>
      <c r="I27" s="82"/>
      <c r="J27" s="82"/>
      <c r="K27" s="82"/>
      <c r="L27" s="82"/>
      <c r="M27" s="82"/>
      <c r="N27" s="82"/>
      <c r="O27" s="82"/>
      <c r="P27" s="82"/>
      <c r="Q27" s="82"/>
      <c r="R27" s="82"/>
      <c r="S27" s="82"/>
      <c r="T27" s="82"/>
      <c r="U27" s="82"/>
      <c r="V27" s="299"/>
      <c r="W27" s="252"/>
      <c r="X27" s="252"/>
      <c r="Y27" s="252"/>
      <c r="Z27" s="252"/>
      <c r="AA27" s="252"/>
      <c r="AB27" s="252"/>
      <c r="AC27" s="252"/>
      <c r="AD27" s="252"/>
      <c r="AE27" s="252"/>
      <c r="AF27" s="252"/>
      <c r="AG27" s="252"/>
      <c r="AH27" s="253"/>
      <c r="AI27" s="299"/>
      <c r="AJ27" s="252"/>
      <c r="AK27" s="252"/>
      <c r="AL27" s="252"/>
      <c r="AM27" s="253"/>
      <c r="AN27" s="288"/>
      <c r="AO27" s="252"/>
      <c r="AP27" s="252"/>
      <c r="AQ27" s="252"/>
      <c r="AR27" s="252"/>
      <c r="AS27" s="253"/>
      <c r="AT27" s="82"/>
    </row>
    <row r="28" spans="1:46" ht="16.5" customHeight="1">
      <c r="A28" s="82"/>
      <c r="B28" s="82"/>
      <c r="C28" s="82"/>
      <c r="D28" s="82"/>
      <c r="E28" s="82"/>
      <c r="F28" s="82"/>
      <c r="G28" s="82"/>
      <c r="H28" s="82"/>
      <c r="I28" s="82"/>
      <c r="J28" s="82"/>
      <c r="K28" s="82"/>
      <c r="L28" s="82"/>
      <c r="M28" s="82"/>
      <c r="N28" s="82"/>
      <c r="O28" s="82"/>
      <c r="P28" s="82"/>
      <c r="Q28" s="82"/>
      <c r="R28" s="82"/>
      <c r="S28" s="82"/>
      <c r="T28" s="82"/>
      <c r="U28" s="82"/>
      <c r="V28" s="289"/>
      <c r="W28" s="258"/>
      <c r="X28" s="258"/>
      <c r="Y28" s="258"/>
      <c r="Z28" s="258"/>
      <c r="AA28" s="258"/>
      <c r="AB28" s="258"/>
      <c r="AC28" s="258"/>
      <c r="AD28" s="258"/>
      <c r="AE28" s="258"/>
      <c r="AF28" s="258"/>
      <c r="AG28" s="258"/>
      <c r="AH28" s="258"/>
      <c r="AI28" s="289"/>
      <c r="AJ28" s="258"/>
      <c r="AK28" s="258"/>
      <c r="AL28" s="258"/>
      <c r="AM28" s="258"/>
      <c r="AN28" s="289"/>
      <c r="AO28" s="258"/>
      <c r="AP28" s="258"/>
      <c r="AQ28" s="258"/>
      <c r="AR28" s="258"/>
      <c r="AS28" s="258"/>
      <c r="AT28" s="82"/>
    </row>
    <row r="29" spans="1:46" ht="16.5" customHeight="1">
      <c r="A29" s="82"/>
      <c r="B29" s="287"/>
      <c r="C29" s="252"/>
      <c r="D29" s="252"/>
      <c r="E29" s="252"/>
      <c r="F29" s="253"/>
      <c r="G29" s="101" t="s">
        <v>62</v>
      </c>
      <c r="H29" s="101" t="s">
        <v>123</v>
      </c>
      <c r="I29" s="82"/>
      <c r="J29" s="287"/>
      <c r="K29" s="252"/>
      <c r="L29" s="252"/>
      <c r="M29" s="252"/>
      <c r="N29" s="252"/>
      <c r="O29" s="252"/>
      <c r="P29" s="252"/>
      <c r="Q29" s="253"/>
      <c r="R29" s="101" t="s">
        <v>124</v>
      </c>
      <c r="S29" s="101" t="s">
        <v>123</v>
      </c>
      <c r="T29" s="82"/>
      <c r="U29" s="82"/>
      <c r="V29" s="289"/>
      <c r="W29" s="258"/>
      <c r="X29" s="258"/>
      <c r="Y29" s="258"/>
      <c r="Z29" s="258"/>
      <c r="AA29" s="258"/>
      <c r="AB29" s="258"/>
      <c r="AC29" s="258"/>
      <c r="AD29" s="258"/>
      <c r="AE29" s="258"/>
      <c r="AF29" s="258"/>
      <c r="AG29" s="258"/>
      <c r="AH29" s="258"/>
      <c r="AI29" s="289"/>
      <c r="AJ29" s="258"/>
      <c r="AK29" s="258"/>
      <c r="AL29" s="258"/>
      <c r="AM29" s="258"/>
      <c r="AN29" s="289"/>
      <c r="AO29" s="258"/>
      <c r="AP29" s="258"/>
      <c r="AQ29" s="258"/>
      <c r="AR29" s="258"/>
      <c r="AS29" s="258"/>
      <c r="AT29" s="82"/>
    </row>
    <row r="30" spans="1:46" ht="16.5" customHeight="1">
      <c r="A30" s="82"/>
      <c r="B30" s="287" t="s">
        <v>125</v>
      </c>
      <c r="C30" s="252"/>
      <c r="D30" s="252"/>
      <c r="E30" s="252"/>
      <c r="F30" s="253"/>
      <c r="G30" s="102">
        <f>GradeSheet!$H$65</f>
        <v>40</v>
      </c>
      <c r="H30" s="103">
        <f>G30/G30</f>
        <v>1</v>
      </c>
      <c r="I30" s="82"/>
      <c r="J30" s="287" t="s">
        <v>126</v>
      </c>
      <c r="K30" s="252"/>
      <c r="L30" s="252"/>
      <c r="M30" s="252"/>
      <c r="N30" s="252"/>
      <c r="O30" s="252"/>
      <c r="P30" s="252"/>
      <c r="Q30" s="253"/>
      <c r="R30" s="105">
        <v>24</v>
      </c>
      <c r="S30" s="103">
        <f>R30/R30</f>
        <v>1</v>
      </c>
      <c r="T30" s="82"/>
      <c r="U30" s="82"/>
      <c r="V30" s="290" t="s">
        <v>128</v>
      </c>
      <c r="W30" s="252"/>
      <c r="X30" s="252"/>
      <c r="Y30" s="252"/>
      <c r="Z30" s="252"/>
      <c r="AA30" s="252"/>
      <c r="AB30" s="252"/>
      <c r="AC30" s="252"/>
      <c r="AD30" s="252"/>
      <c r="AE30" s="252"/>
      <c r="AF30" s="252"/>
      <c r="AG30" s="252"/>
      <c r="AH30" s="253"/>
      <c r="AI30" s="287" t="s">
        <v>99</v>
      </c>
      <c r="AJ30" s="252"/>
      <c r="AK30" s="252"/>
      <c r="AL30" s="252"/>
      <c r="AM30" s="253"/>
      <c r="AN30" s="287" t="s">
        <v>113</v>
      </c>
      <c r="AO30" s="252"/>
      <c r="AP30" s="252"/>
      <c r="AQ30" s="252"/>
      <c r="AR30" s="252"/>
      <c r="AS30" s="253"/>
      <c r="AT30" s="82"/>
    </row>
    <row r="31" spans="1:46" ht="16.5" customHeight="1">
      <c r="A31" s="82"/>
      <c r="B31" s="287" t="s">
        <v>129</v>
      </c>
      <c r="C31" s="252"/>
      <c r="D31" s="252"/>
      <c r="E31" s="252"/>
      <c r="F31" s="253"/>
      <c r="G31" s="102">
        <f>GradeSheet!$H$64</f>
        <v>0</v>
      </c>
      <c r="H31" s="103">
        <f>G31/G30</f>
        <v>0</v>
      </c>
      <c r="I31" s="82"/>
      <c r="J31" s="287" t="s">
        <v>134</v>
      </c>
      <c r="K31" s="252"/>
      <c r="L31" s="252"/>
      <c r="M31" s="252"/>
      <c r="N31" s="252"/>
      <c r="O31" s="252"/>
      <c r="P31" s="252"/>
      <c r="Q31" s="253"/>
      <c r="R31" s="105">
        <v>2</v>
      </c>
      <c r="S31" s="103">
        <f>R31/R30</f>
        <v>8.3333333333333329E-2</v>
      </c>
      <c r="T31" s="82"/>
      <c r="U31" s="82"/>
      <c r="V31" s="299" t="s">
        <v>120</v>
      </c>
      <c r="W31" s="252"/>
      <c r="X31" s="252"/>
      <c r="Y31" s="252"/>
      <c r="Z31" s="252"/>
      <c r="AA31" s="252"/>
      <c r="AB31" s="252"/>
      <c r="AC31" s="252"/>
      <c r="AD31" s="252"/>
      <c r="AE31" s="252"/>
      <c r="AF31" s="252"/>
      <c r="AG31" s="252"/>
      <c r="AH31" s="253"/>
      <c r="AI31" s="299">
        <v>22</v>
      </c>
      <c r="AJ31" s="252"/>
      <c r="AK31" s="252"/>
      <c r="AL31" s="252"/>
      <c r="AM31" s="253"/>
      <c r="AN31" s="288">
        <f>AI31/R33</f>
        <v>1</v>
      </c>
      <c r="AO31" s="252"/>
      <c r="AP31" s="252"/>
      <c r="AQ31" s="252"/>
      <c r="AR31" s="252"/>
      <c r="AS31" s="253"/>
      <c r="AT31" s="82"/>
    </row>
    <row r="32" spans="1:46" ht="16.5" customHeight="1">
      <c r="A32" s="114"/>
      <c r="B32" s="287" t="s">
        <v>135</v>
      </c>
      <c r="C32" s="252"/>
      <c r="D32" s="252"/>
      <c r="E32" s="252"/>
      <c r="F32" s="253"/>
      <c r="G32" s="206">
        <f>SUM(B24:K24)</f>
        <v>40</v>
      </c>
      <c r="H32" s="103">
        <f>G32/G30</f>
        <v>1</v>
      </c>
      <c r="I32" s="82"/>
      <c r="J32" s="287" t="s">
        <v>136</v>
      </c>
      <c r="K32" s="252"/>
      <c r="L32" s="252"/>
      <c r="M32" s="252"/>
      <c r="N32" s="252"/>
      <c r="O32" s="252"/>
      <c r="P32" s="252"/>
      <c r="Q32" s="253"/>
      <c r="R32" s="105">
        <v>0</v>
      </c>
      <c r="S32" s="103">
        <f>R32/R30</f>
        <v>0</v>
      </c>
      <c r="T32" s="82"/>
      <c r="U32" s="82"/>
      <c r="V32" s="299" t="s">
        <v>115</v>
      </c>
      <c r="W32" s="252"/>
      <c r="X32" s="252"/>
      <c r="Y32" s="252"/>
      <c r="Z32" s="252"/>
      <c r="AA32" s="252"/>
      <c r="AB32" s="252"/>
      <c r="AC32" s="252"/>
      <c r="AD32" s="252"/>
      <c r="AE32" s="252"/>
      <c r="AF32" s="252"/>
      <c r="AG32" s="252"/>
      <c r="AH32" s="253"/>
      <c r="AI32" s="299">
        <v>0</v>
      </c>
      <c r="AJ32" s="252"/>
      <c r="AK32" s="252"/>
      <c r="AL32" s="252"/>
      <c r="AM32" s="253"/>
      <c r="AN32" s="288">
        <f>AI32/R33</f>
        <v>0</v>
      </c>
      <c r="AO32" s="252"/>
      <c r="AP32" s="252"/>
      <c r="AQ32" s="252"/>
      <c r="AR32" s="252"/>
      <c r="AS32" s="253"/>
      <c r="AT32" s="82"/>
    </row>
    <row r="33" spans="1:46" ht="17.25" customHeight="1">
      <c r="A33" s="82"/>
      <c r="B33" s="287" t="s">
        <v>137</v>
      </c>
      <c r="C33" s="252"/>
      <c r="D33" s="252"/>
      <c r="E33" s="252"/>
      <c r="F33" s="253"/>
      <c r="G33" s="102">
        <f>SUM(B24:J24)</f>
        <v>31</v>
      </c>
      <c r="H33" s="103">
        <f>G33/G30</f>
        <v>0.77500000000000002</v>
      </c>
      <c r="I33" s="82"/>
      <c r="J33" s="291" t="s">
        <v>138</v>
      </c>
      <c r="K33" s="292"/>
      <c r="L33" s="292"/>
      <c r="M33" s="292"/>
      <c r="N33" s="292"/>
      <c r="O33" s="292"/>
      <c r="P33" s="292"/>
      <c r="Q33" s="293"/>
      <c r="R33" s="319">
        <v>22</v>
      </c>
      <c r="S33" s="316">
        <f>R33/R30</f>
        <v>0.91666666666666663</v>
      </c>
      <c r="T33" s="82"/>
      <c r="U33" s="82"/>
      <c r="V33" s="287"/>
      <c r="W33" s="252"/>
      <c r="X33" s="252"/>
      <c r="Y33" s="252"/>
      <c r="Z33" s="252"/>
      <c r="AA33" s="252"/>
      <c r="AB33" s="252"/>
      <c r="AC33" s="252"/>
      <c r="AD33" s="252"/>
      <c r="AE33" s="252"/>
      <c r="AF33" s="252"/>
      <c r="AG33" s="252"/>
      <c r="AH33" s="253"/>
      <c r="AI33" s="287"/>
      <c r="AJ33" s="252"/>
      <c r="AK33" s="252"/>
      <c r="AL33" s="252"/>
      <c r="AM33" s="253"/>
      <c r="AN33" s="287"/>
      <c r="AO33" s="252"/>
      <c r="AP33" s="252"/>
      <c r="AQ33" s="252"/>
      <c r="AR33" s="252"/>
      <c r="AS33" s="253"/>
      <c r="AT33" s="82"/>
    </row>
    <row r="34" spans="1:46" ht="16.5" customHeight="1">
      <c r="A34" s="82"/>
      <c r="B34" s="84"/>
      <c r="C34" s="84"/>
      <c r="D34" s="84"/>
      <c r="E34" s="84"/>
      <c r="F34" s="84"/>
      <c r="G34" s="84"/>
      <c r="H34" s="84"/>
      <c r="I34" s="82"/>
      <c r="J34" s="294"/>
      <c r="K34" s="258"/>
      <c r="L34" s="258"/>
      <c r="M34" s="258"/>
      <c r="N34" s="258"/>
      <c r="O34" s="258"/>
      <c r="P34" s="258"/>
      <c r="Q34" s="295"/>
      <c r="R34" s="317"/>
      <c r="S34" s="317"/>
      <c r="T34" s="82"/>
      <c r="U34" s="82"/>
      <c r="V34" s="82"/>
      <c r="W34" s="82"/>
      <c r="X34" s="82"/>
      <c r="Y34" s="82"/>
      <c r="Z34" s="82"/>
      <c r="AA34" s="82"/>
      <c r="AB34" s="82"/>
      <c r="AC34" s="82"/>
      <c r="AD34" s="82"/>
      <c r="AE34" s="82"/>
      <c r="AF34" s="82"/>
      <c r="AG34" s="82"/>
      <c r="AH34" s="82"/>
      <c r="AI34" s="82"/>
      <c r="AJ34" s="82"/>
      <c r="AK34" s="82"/>
      <c r="AL34" s="82"/>
      <c r="AM34" s="82"/>
      <c r="AN34" s="82"/>
      <c r="AO34" s="82"/>
      <c r="AP34" s="82"/>
      <c r="AQ34" s="82"/>
      <c r="AR34" s="82"/>
      <c r="AS34" s="82"/>
      <c r="AT34" s="82"/>
    </row>
    <row r="35" spans="1:46" ht="16.5" customHeight="1">
      <c r="A35" s="82"/>
      <c r="B35" s="84"/>
      <c r="C35" s="84"/>
      <c r="D35" s="84"/>
      <c r="E35" s="84"/>
      <c r="F35" s="84"/>
      <c r="G35" s="84"/>
      <c r="H35" s="84"/>
      <c r="I35" s="82"/>
      <c r="J35" s="296"/>
      <c r="K35" s="297"/>
      <c r="L35" s="297"/>
      <c r="M35" s="297"/>
      <c r="N35" s="297"/>
      <c r="O35" s="297"/>
      <c r="P35" s="297"/>
      <c r="Q35" s="298"/>
      <c r="R35" s="318"/>
      <c r="S35" s="318"/>
      <c r="T35" s="82"/>
      <c r="U35" s="82"/>
      <c r="V35" s="82"/>
      <c r="W35" s="82"/>
      <c r="X35" s="82"/>
      <c r="Y35" s="82"/>
      <c r="Z35" s="82"/>
      <c r="AA35" s="82"/>
      <c r="AB35" s="82"/>
      <c r="AC35" s="82"/>
      <c r="AD35" s="82"/>
      <c r="AE35" s="82"/>
      <c r="AF35" s="82"/>
      <c r="AG35" s="82"/>
      <c r="AH35" s="82"/>
      <c r="AI35" s="82"/>
      <c r="AJ35" s="82"/>
      <c r="AK35" s="82"/>
      <c r="AL35" s="82"/>
      <c r="AM35" s="82"/>
      <c r="AN35" s="82"/>
      <c r="AO35" s="82"/>
      <c r="AP35" s="82"/>
      <c r="AQ35" s="82"/>
      <c r="AR35" s="82"/>
      <c r="AS35" s="82"/>
      <c r="AT35" s="82"/>
    </row>
    <row r="36" spans="1:46" ht="16.5" customHeight="1">
      <c r="A36" s="82"/>
      <c r="B36" s="82"/>
      <c r="C36" s="82"/>
      <c r="D36" s="82"/>
      <c r="E36" s="82"/>
      <c r="F36" s="82"/>
      <c r="G36" s="82"/>
      <c r="H36" s="82"/>
      <c r="I36" s="82"/>
      <c r="J36" s="84"/>
      <c r="K36" s="84"/>
      <c r="L36" s="84"/>
      <c r="M36" s="84"/>
      <c r="N36" s="84"/>
      <c r="O36" s="84"/>
      <c r="P36" s="84"/>
      <c r="Q36" s="84"/>
      <c r="R36" s="84"/>
      <c r="S36" s="84"/>
      <c r="T36" s="82"/>
      <c r="U36" s="82"/>
      <c r="V36" s="82"/>
      <c r="W36" s="82"/>
      <c r="X36" s="82"/>
      <c r="Y36" s="82"/>
      <c r="Z36" s="82"/>
      <c r="AA36" s="82"/>
      <c r="AB36" s="82"/>
      <c r="AC36" s="82"/>
      <c r="AD36" s="82"/>
      <c r="AE36" s="82"/>
      <c r="AF36" s="82"/>
      <c r="AG36" s="82"/>
      <c r="AH36" s="82"/>
      <c r="AI36" s="82"/>
      <c r="AJ36" s="82"/>
      <c r="AK36" s="82"/>
      <c r="AL36" s="82"/>
      <c r="AM36" s="82"/>
      <c r="AN36" s="82"/>
      <c r="AO36" s="82"/>
      <c r="AP36" s="82"/>
      <c r="AQ36" s="82"/>
      <c r="AR36" s="82"/>
      <c r="AS36" s="82"/>
      <c r="AT36" s="82"/>
    </row>
    <row r="37" spans="1:46" ht="16.5" customHeight="1">
      <c r="A37" s="82"/>
      <c r="B37" s="287" t="s">
        <v>139</v>
      </c>
      <c r="C37" s="252"/>
      <c r="D37" s="252"/>
      <c r="E37" s="252"/>
      <c r="F37" s="252"/>
      <c r="G37" s="253"/>
      <c r="H37" s="82"/>
      <c r="I37" s="82"/>
      <c r="J37" s="287"/>
      <c r="K37" s="252"/>
      <c r="L37" s="252"/>
      <c r="M37" s="252"/>
      <c r="N37" s="252"/>
      <c r="O37" s="252"/>
      <c r="P37" s="252"/>
      <c r="Q37" s="253"/>
      <c r="R37" s="315" t="s">
        <v>124</v>
      </c>
      <c r="S37" s="253"/>
      <c r="T37" s="82"/>
      <c r="U37" s="82"/>
      <c r="V37" s="290" t="s">
        <v>140</v>
      </c>
      <c r="W37" s="252"/>
      <c r="X37" s="252"/>
      <c r="Y37" s="252"/>
      <c r="Z37" s="252"/>
      <c r="AA37" s="252"/>
      <c r="AB37" s="252"/>
      <c r="AC37" s="252"/>
      <c r="AD37" s="252"/>
      <c r="AE37" s="252"/>
      <c r="AF37" s="252"/>
      <c r="AG37" s="252"/>
      <c r="AH37" s="253"/>
      <c r="AI37" s="287" t="s">
        <v>99</v>
      </c>
      <c r="AJ37" s="252"/>
      <c r="AK37" s="252"/>
      <c r="AL37" s="252"/>
      <c r="AM37" s="253"/>
      <c r="AN37" s="287" t="s">
        <v>113</v>
      </c>
      <c r="AO37" s="252"/>
      <c r="AP37" s="252"/>
      <c r="AQ37" s="252"/>
      <c r="AR37" s="252"/>
      <c r="AS37" s="253"/>
      <c r="AT37" s="82"/>
    </row>
    <row r="38" spans="1:46" ht="16.5" customHeight="1">
      <c r="A38" s="82"/>
      <c r="B38" s="287" t="s">
        <v>141</v>
      </c>
      <c r="C38" s="252"/>
      <c r="D38" s="252"/>
      <c r="E38" s="252"/>
      <c r="F38" s="253"/>
      <c r="G38" s="105"/>
      <c r="H38" s="82"/>
      <c r="I38" s="82"/>
      <c r="J38" s="287" t="s">
        <v>142</v>
      </c>
      <c r="K38" s="252"/>
      <c r="L38" s="252"/>
      <c r="M38" s="252"/>
      <c r="N38" s="252"/>
      <c r="O38" s="252"/>
      <c r="P38" s="252"/>
      <c r="Q38" s="253"/>
      <c r="R38" s="299" t="s">
        <v>143</v>
      </c>
      <c r="S38" s="253"/>
      <c r="T38" s="82"/>
      <c r="U38" s="82"/>
      <c r="V38" s="299" t="s">
        <v>144</v>
      </c>
      <c r="W38" s="252"/>
      <c r="X38" s="252"/>
      <c r="Y38" s="252"/>
      <c r="Z38" s="252"/>
      <c r="AA38" s="252"/>
      <c r="AB38" s="252"/>
      <c r="AC38" s="252"/>
      <c r="AD38" s="252"/>
      <c r="AE38" s="252"/>
      <c r="AF38" s="252"/>
      <c r="AG38" s="252"/>
      <c r="AH38" s="253"/>
      <c r="AI38" s="299">
        <v>22</v>
      </c>
      <c r="AJ38" s="252"/>
      <c r="AK38" s="252"/>
      <c r="AL38" s="252"/>
      <c r="AM38" s="253"/>
      <c r="AN38" s="288">
        <f>AI38/R33</f>
        <v>1</v>
      </c>
      <c r="AO38" s="252"/>
      <c r="AP38" s="252"/>
      <c r="AQ38" s="252"/>
      <c r="AR38" s="252"/>
      <c r="AS38" s="253"/>
      <c r="AT38" s="82"/>
    </row>
    <row r="39" spans="1:46" ht="16.5" customHeight="1">
      <c r="A39" s="82"/>
      <c r="B39" s="287" t="s">
        <v>145</v>
      </c>
      <c r="C39" s="252"/>
      <c r="D39" s="252"/>
      <c r="E39" s="252"/>
      <c r="F39" s="253"/>
      <c r="G39" s="105"/>
      <c r="H39" s="82"/>
      <c r="I39" s="82"/>
      <c r="J39" s="287" t="s">
        <v>146</v>
      </c>
      <c r="K39" s="252"/>
      <c r="L39" s="252"/>
      <c r="M39" s="252"/>
      <c r="N39" s="252"/>
      <c r="O39" s="252"/>
      <c r="P39" s="252"/>
      <c r="Q39" s="253"/>
      <c r="R39" s="299" t="s">
        <v>143</v>
      </c>
      <c r="S39" s="253"/>
      <c r="T39" s="82"/>
      <c r="U39" s="82"/>
      <c r="V39" s="299" t="s">
        <v>147</v>
      </c>
      <c r="W39" s="252"/>
      <c r="X39" s="252"/>
      <c r="Y39" s="252"/>
      <c r="Z39" s="252"/>
      <c r="AA39" s="252"/>
      <c r="AB39" s="252"/>
      <c r="AC39" s="252"/>
      <c r="AD39" s="252"/>
      <c r="AE39" s="252"/>
      <c r="AF39" s="252"/>
      <c r="AG39" s="252"/>
      <c r="AH39" s="253"/>
      <c r="AI39" s="299">
        <v>0</v>
      </c>
      <c r="AJ39" s="252"/>
      <c r="AK39" s="252"/>
      <c r="AL39" s="252"/>
      <c r="AM39" s="253"/>
      <c r="AN39" s="288">
        <f>AI39/R33</f>
        <v>0</v>
      </c>
      <c r="AO39" s="252"/>
      <c r="AP39" s="252"/>
      <c r="AQ39" s="252"/>
      <c r="AR39" s="252"/>
      <c r="AS39" s="253"/>
      <c r="AT39" s="82"/>
    </row>
    <row r="40" spans="1:46" ht="16.5" customHeight="1">
      <c r="A40" s="82"/>
      <c r="B40" s="84"/>
      <c r="C40" s="84"/>
      <c r="D40" s="84"/>
      <c r="E40" s="84"/>
      <c r="F40" s="84"/>
      <c r="G40" s="84"/>
      <c r="H40" s="82"/>
      <c r="I40" s="82"/>
      <c r="J40" s="82"/>
      <c r="K40" s="82"/>
      <c r="L40" s="82"/>
      <c r="M40" s="82"/>
      <c r="N40" s="82"/>
      <c r="O40" s="82"/>
      <c r="P40" s="82"/>
      <c r="Q40" s="82"/>
      <c r="R40" s="82"/>
      <c r="S40" s="82"/>
      <c r="T40" s="82"/>
      <c r="U40" s="82"/>
      <c r="V40" s="299" t="s">
        <v>148</v>
      </c>
      <c r="W40" s="252"/>
      <c r="X40" s="252"/>
      <c r="Y40" s="252"/>
      <c r="Z40" s="252"/>
      <c r="AA40" s="252"/>
      <c r="AB40" s="252"/>
      <c r="AC40" s="252"/>
      <c r="AD40" s="252"/>
      <c r="AE40" s="252"/>
      <c r="AF40" s="252"/>
      <c r="AG40" s="252"/>
      <c r="AH40" s="253"/>
      <c r="AI40" s="299">
        <v>22</v>
      </c>
      <c r="AJ40" s="252"/>
      <c r="AK40" s="252"/>
      <c r="AL40" s="252"/>
      <c r="AM40" s="253"/>
      <c r="AN40" s="288">
        <f>AI40/R33</f>
        <v>1</v>
      </c>
      <c r="AO40" s="252"/>
      <c r="AP40" s="252"/>
      <c r="AQ40" s="252"/>
      <c r="AR40" s="252"/>
      <c r="AS40" s="253"/>
      <c r="AT40" s="82"/>
    </row>
    <row r="41" spans="1:46" ht="16.5" customHeight="1">
      <c r="A41" s="82"/>
      <c r="B41" s="82"/>
      <c r="C41" s="82"/>
      <c r="D41" s="82"/>
      <c r="E41" s="82"/>
      <c r="F41" s="82"/>
      <c r="G41" s="82"/>
      <c r="H41" s="82"/>
      <c r="I41" s="82"/>
      <c r="J41" s="82"/>
      <c r="K41" s="82"/>
      <c r="L41" s="82"/>
      <c r="M41" s="82"/>
      <c r="N41" s="82"/>
      <c r="O41" s="82"/>
      <c r="P41" s="82"/>
      <c r="Q41" s="82"/>
      <c r="R41" s="82"/>
      <c r="S41" s="82"/>
      <c r="T41" s="82"/>
      <c r="U41" s="82"/>
      <c r="V41" s="299" t="s">
        <v>149</v>
      </c>
      <c r="W41" s="252"/>
      <c r="X41" s="252"/>
      <c r="Y41" s="252"/>
      <c r="Z41" s="252"/>
      <c r="AA41" s="252"/>
      <c r="AB41" s="252"/>
      <c r="AC41" s="252"/>
      <c r="AD41" s="252"/>
      <c r="AE41" s="252"/>
      <c r="AF41" s="252"/>
      <c r="AG41" s="252"/>
      <c r="AH41" s="253"/>
      <c r="AI41" s="299">
        <v>0</v>
      </c>
      <c r="AJ41" s="252"/>
      <c r="AK41" s="252"/>
      <c r="AL41" s="252"/>
      <c r="AM41" s="253"/>
      <c r="AN41" s="288">
        <f>AI41/R33</f>
        <v>0</v>
      </c>
      <c r="AO41" s="252"/>
      <c r="AP41" s="252"/>
      <c r="AQ41" s="252"/>
      <c r="AR41" s="252"/>
      <c r="AS41" s="253"/>
      <c r="AT41" s="82"/>
    </row>
    <row r="42" spans="1:46" ht="16.5" customHeight="1">
      <c r="A42" s="82"/>
      <c r="B42" s="82"/>
      <c r="C42" s="82"/>
      <c r="D42" s="82"/>
      <c r="E42" s="82"/>
      <c r="F42" s="82"/>
      <c r="G42" s="82"/>
      <c r="H42" s="82"/>
      <c r="I42" s="82"/>
      <c r="J42" s="82"/>
      <c r="K42" s="82"/>
      <c r="L42" s="82"/>
      <c r="M42" s="82"/>
      <c r="N42" s="82"/>
      <c r="O42" s="82"/>
      <c r="P42" s="82"/>
      <c r="Q42" s="82"/>
      <c r="R42" s="82"/>
      <c r="S42" s="82"/>
      <c r="T42" s="82"/>
      <c r="U42" s="82"/>
      <c r="V42" s="299"/>
      <c r="W42" s="252"/>
      <c r="X42" s="252"/>
      <c r="Y42" s="252"/>
      <c r="Z42" s="252"/>
      <c r="AA42" s="252"/>
      <c r="AB42" s="252"/>
      <c r="AC42" s="252"/>
      <c r="AD42" s="252"/>
      <c r="AE42" s="252"/>
      <c r="AF42" s="252"/>
      <c r="AG42" s="252"/>
      <c r="AH42" s="253"/>
      <c r="AI42" s="299"/>
      <c r="AJ42" s="252"/>
      <c r="AK42" s="252"/>
      <c r="AL42" s="252"/>
      <c r="AM42" s="253"/>
      <c r="AN42" s="288"/>
      <c r="AO42" s="252"/>
      <c r="AP42" s="252"/>
      <c r="AQ42" s="252"/>
      <c r="AR42" s="252"/>
      <c r="AS42" s="253"/>
      <c r="AT42" s="82"/>
    </row>
    <row r="43" spans="1:46" ht="16.5" customHeight="1">
      <c r="A43" s="82"/>
      <c r="B43" s="82"/>
      <c r="C43" s="82"/>
      <c r="D43" s="82"/>
      <c r="E43" s="82"/>
      <c r="F43" s="82"/>
      <c r="G43" s="82"/>
      <c r="H43" s="82"/>
      <c r="I43" s="82"/>
      <c r="J43" s="82"/>
      <c r="K43" s="82"/>
      <c r="L43" s="82"/>
      <c r="M43" s="82"/>
      <c r="N43" s="82"/>
      <c r="O43" s="82"/>
      <c r="P43" s="82"/>
      <c r="Q43" s="82"/>
      <c r="R43" s="82"/>
      <c r="S43" s="82"/>
      <c r="T43" s="82"/>
      <c r="U43" s="82"/>
      <c r="V43" s="82"/>
      <c r="W43" s="82"/>
      <c r="X43" s="82"/>
      <c r="Y43" s="82"/>
      <c r="Z43" s="82"/>
      <c r="AA43" s="82"/>
      <c r="AB43" s="82"/>
      <c r="AC43" s="82"/>
      <c r="AD43" s="82"/>
      <c r="AE43" s="82"/>
      <c r="AF43" s="82"/>
      <c r="AG43" s="82"/>
      <c r="AH43" s="82"/>
      <c r="AI43" s="82"/>
      <c r="AJ43" s="82"/>
      <c r="AK43" s="82"/>
      <c r="AL43" s="82"/>
      <c r="AM43" s="82"/>
      <c r="AN43" s="82"/>
      <c r="AO43" s="82"/>
      <c r="AP43" s="82"/>
      <c r="AQ43" s="82"/>
      <c r="AR43" s="82"/>
      <c r="AS43" s="82"/>
      <c r="AT43" s="82"/>
    </row>
    <row r="44" spans="1:46" ht="16.5" customHeight="1">
      <c r="A44" s="82"/>
      <c r="B44" s="82"/>
      <c r="C44" s="82"/>
      <c r="D44" s="82"/>
      <c r="E44" s="82"/>
      <c r="F44" s="82"/>
      <c r="G44" s="82"/>
      <c r="H44" s="82"/>
      <c r="I44" s="82"/>
      <c r="J44" s="82"/>
      <c r="K44" s="82"/>
      <c r="L44" s="82"/>
      <c r="M44" s="82"/>
      <c r="N44" s="82"/>
      <c r="O44" s="82"/>
      <c r="P44" s="82"/>
      <c r="Q44" s="82"/>
      <c r="R44" s="82"/>
      <c r="S44" s="82"/>
      <c r="T44" s="82"/>
      <c r="U44" s="82"/>
      <c r="V44" s="82"/>
      <c r="W44" s="82"/>
      <c r="X44" s="82"/>
      <c r="Y44" s="82"/>
      <c r="Z44" s="82"/>
      <c r="AA44" s="82"/>
      <c r="AB44" s="82"/>
      <c r="AC44" s="82"/>
      <c r="AD44" s="82"/>
      <c r="AE44" s="82"/>
      <c r="AF44" s="82"/>
      <c r="AG44" s="82"/>
      <c r="AH44" s="82"/>
      <c r="AI44" s="82"/>
      <c r="AJ44" s="82"/>
      <c r="AK44" s="82"/>
      <c r="AL44" s="82"/>
      <c r="AM44" s="82"/>
      <c r="AN44" s="82"/>
      <c r="AO44" s="82"/>
      <c r="AP44" s="82"/>
      <c r="AQ44" s="82"/>
      <c r="AR44" s="82"/>
      <c r="AS44" s="82"/>
      <c r="AT44" s="82"/>
    </row>
    <row r="45" spans="1:46" ht="16.5" customHeight="1">
      <c r="A45" s="82"/>
      <c r="B45" s="82"/>
      <c r="C45" s="82"/>
      <c r="D45" s="82"/>
      <c r="E45" s="82"/>
      <c r="F45" s="82"/>
      <c r="G45" s="82"/>
      <c r="H45" s="82"/>
      <c r="I45" s="82"/>
      <c r="J45" s="82"/>
      <c r="K45" s="82"/>
      <c r="L45" s="82"/>
      <c r="M45" s="82"/>
      <c r="N45" s="82"/>
      <c r="O45" s="82"/>
      <c r="P45" s="82"/>
      <c r="Q45" s="82"/>
      <c r="R45" s="82"/>
      <c r="S45" s="82"/>
      <c r="T45" s="82"/>
      <c r="U45" s="82"/>
      <c r="V45" s="82"/>
      <c r="W45" s="82"/>
      <c r="X45" s="82"/>
      <c r="Y45" s="82"/>
      <c r="Z45" s="82"/>
      <c r="AA45" s="82"/>
      <c r="AB45" s="82"/>
      <c r="AC45" s="82"/>
      <c r="AD45" s="82"/>
      <c r="AE45" s="82"/>
      <c r="AF45" s="82"/>
      <c r="AG45" s="82"/>
      <c r="AH45" s="82"/>
      <c r="AI45" s="82"/>
      <c r="AJ45" s="82"/>
      <c r="AK45" s="82"/>
      <c r="AL45" s="82"/>
      <c r="AM45" s="82"/>
      <c r="AN45" s="82"/>
      <c r="AO45" s="82"/>
      <c r="AP45" s="82"/>
      <c r="AQ45" s="82"/>
      <c r="AR45" s="82"/>
      <c r="AS45" s="82"/>
      <c r="AT45" s="82"/>
    </row>
    <row r="46" spans="1:46" ht="16.5" customHeight="1">
      <c r="A46" s="82"/>
      <c r="B46" s="82"/>
      <c r="C46" s="82"/>
      <c r="D46" s="82"/>
      <c r="E46" s="82"/>
      <c r="F46" s="82"/>
      <c r="G46" s="82"/>
      <c r="H46" s="82"/>
      <c r="I46" s="82"/>
      <c r="J46" s="82"/>
      <c r="K46" s="82"/>
      <c r="L46" s="82"/>
      <c r="M46" s="82"/>
      <c r="N46" s="82"/>
      <c r="O46" s="82"/>
      <c r="P46" s="82"/>
      <c r="Q46" s="82"/>
      <c r="R46" s="82"/>
      <c r="S46" s="82"/>
      <c r="T46" s="82"/>
      <c r="U46" s="82"/>
      <c r="V46" s="115"/>
      <c r="W46" s="115"/>
      <c r="X46" s="115"/>
      <c r="Y46" s="115"/>
      <c r="Z46" s="115"/>
      <c r="AA46" s="115"/>
      <c r="AB46" s="115"/>
      <c r="AC46" s="115"/>
      <c r="AD46" s="115"/>
      <c r="AE46" s="115"/>
      <c r="AF46" s="115"/>
      <c r="AG46" s="115"/>
      <c r="AH46" s="82"/>
      <c r="AI46" s="82"/>
      <c r="AJ46" s="82"/>
      <c r="AK46" s="82"/>
      <c r="AL46" s="82"/>
      <c r="AM46" s="82"/>
      <c r="AN46" s="82"/>
      <c r="AO46" s="82"/>
      <c r="AP46" s="82"/>
      <c r="AQ46" s="82"/>
      <c r="AR46" s="82"/>
      <c r="AS46" s="82"/>
      <c r="AT46" s="82"/>
    </row>
    <row r="47" spans="1:46" ht="16.5" customHeight="1">
      <c r="A47" s="82"/>
      <c r="B47" s="82"/>
      <c r="C47" s="82"/>
      <c r="D47" s="82"/>
      <c r="E47" s="82"/>
      <c r="F47" s="82"/>
      <c r="G47" s="82"/>
      <c r="H47" s="82"/>
      <c r="I47" s="82"/>
      <c r="J47" s="82"/>
      <c r="K47" s="82"/>
      <c r="L47" s="82"/>
      <c r="M47" s="82"/>
      <c r="N47" s="82"/>
      <c r="O47" s="82"/>
      <c r="P47" s="82"/>
      <c r="Q47" s="82"/>
      <c r="R47" s="82"/>
      <c r="S47" s="82"/>
      <c r="T47" s="82"/>
      <c r="U47" s="82"/>
      <c r="V47" s="82"/>
      <c r="W47" s="116" t="s">
        <v>150</v>
      </c>
      <c r="X47" s="82"/>
      <c r="Y47" s="82"/>
      <c r="Z47" s="82"/>
      <c r="AA47" s="82"/>
      <c r="AB47" s="82"/>
      <c r="AC47" s="82"/>
      <c r="AD47" s="82"/>
      <c r="AE47" s="82"/>
      <c r="AF47" s="82"/>
      <c r="AG47" s="82"/>
      <c r="AH47" s="82"/>
      <c r="AI47" s="82"/>
      <c r="AJ47" s="82"/>
      <c r="AK47" s="82"/>
      <c r="AL47" s="82"/>
      <c r="AM47" s="82"/>
      <c r="AN47" s="82"/>
      <c r="AO47" s="82"/>
      <c r="AP47" s="82"/>
      <c r="AQ47" s="82"/>
      <c r="AR47" s="82"/>
      <c r="AS47" s="82"/>
      <c r="AT47" s="82"/>
    </row>
    <row r="48" spans="1:46" ht="16.5" customHeight="1">
      <c r="A48" s="82"/>
      <c r="B48" s="82"/>
      <c r="C48" s="82"/>
      <c r="D48" s="82"/>
      <c r="E48" s="82"/>
      <c r="F48" s="82"/>
      <c r="G48" s="82"/>
      <c r="H48" s="82"/>
      <c r="I48" s="82"/>
      <c r="J48" s="82"/>
      <c r="K48" s="82"/>
      <c r="L48" s="82"/>
      <c r="M48" s="82"/>
      <c r="N48" s="82"/>
      <c r="O48" s="82"/>
      <c r="P48" s="82"/>
      <c r="Q48" s="82"/>
      <c r="R48" s="82"/>
      <c r="S48" s="82"/>
      <c r="T48" s="82"/>
      <c r="U48" s="82"/>
      <c r="V48" s="82"/>
      <c r="W48" s="82"/>
      <c r="X48" s="82"/>
      <c r="Y48" s="82"/>
      <c r="Z48" s="82"/>
      <c r="AA48" s="82"/>
      <c r="AB48" s="82"/>
      <c r="AC48" s="82"/>
      <c r="AD48" s="82"/>
      <c r="AE48" s="82"/>
      <c r="AF48" s="82"/>
      <c r="AG48" s="82"/>
      <c r="AH48" s="82"/>
      <c r="AI48" s="82"/>
      <c r="AJ48" s="82"/>
      <c r="AK48" s="82"/>
      <c r="AL48" s="82"/>
      <c r="AM48" s="82"/>
      <c r="AN48" s="82"/>
      <c r="AO48" s="82"/>
      <c r="AP48" s="82"/>
      <c r="AQ48" s="82"/>
      <c r="AR48" s="82"/>
      <c r="AS48" s="82"/>
      <c r="AT48" s="82"/>
    </row>
    <row r="49" spans="1:46" ht="16.5" customHeight="1">
      <c r="A49" s="82"/>
      <c r="B49" s="82"/>
      <c r="C49" s="116"/>
      <c r="D49" s="82"/>
      <c r="E49" s="82"/>
      <c r="F49" s="82"/>
      <c r="G49" s="82"/>
      <c r="H49" s="82"/>
      <c r="I49" s="82"/>
      <c r="J49" s="82"/>
      <c r="K49" s="82"/>
      <c r="L49" s="82"/>
      <c r="M49" s="82"/>
      <c r="N49" s="82"/>
      <c r="O49" s="82"/>
      <c r="P49" s="82"/>
      <c r="Q49" s="82"/>
      <c r="R49" s="82"/>
      <c r="S49" s="82"/>
      <c r="T49" s="82"/>
      <c r="U49" s="82"/>
      <c r="V49" s="82"/>
      <c r="W49" s="82"/>
      <c r="X49" s="82"/>
      <c r="Y49" s="82"/>
      <c r="Z49" s="82"/>
      <c r="AA49" s="82"/>
      <c r="AB49" s="82"/>
      <c r="AC49" s="82"/>
      <c r="AD49" s="82"/>
      <c r="AE49" s="82"/>
      <c r="AF49" s="82"/>
      <c r="AG49" s="82"/>
      <c r="AH49" s="82"/>
      <c r="AI49" s="82"/>
      <c r="AJ49" s="82"/>
      <c r="AK49" s="82"/>
      <c r="AL49" s="82"/>
      <c r="AM49" s="82"/>
      <c r="AN49" s="82"/>
      <c r="AO49" s="82"/>
      <c r="AP49" s="82"/>
      <c r="AQ49" s="82"/>
      <c r="AR49" s="82"/>
      <c r="AS49" s="82"/>
      <c r="AT49" s="82"/>
    </row>
    <row r="50" spans="1:46" ht="16.5" customHeight="1">
      <c r="A50" s="82"/>
      <c r="B50" s="82"/>
      <c r="C50" s="82"/>
      <c r="D50" s="82"/>
      <c r="E50" s="82"/>
      <c r="F50" s="82"/>
      <c r="G50" s="82"/>
      <c r="H50" s="82"/>
      <c r="I50" s="82"/>
      <c r="J50" s="82"/>
      <c r="K50" s="82"/>
      <c r="L50" s="82"/>
      <c r="M50" s="82"/>
      <c r="N50" s="82"/>
      <c r="O50" s="82"/>
      <c r="P50" s="82"/>
      <c r="Q50" s="82"/>
      <c r="R50" s="82"/>
      <c r="S50" s="82"/>
      <c r="T50" s="82"/>
      <c r="U50" s="82"/>
      <c r="V50" s="82"/>
      <c r="W50" s="82"/>
      <c r="X50" s="82"/>
      <c r="Y50" s="82"/>
      <c r="Z50" s="82"/>
      <c r="AA50" s="82"/>
      <c r="AB50" s="82"/>
      <c r="AC50" s="82"/>
      <c r="AD50" s="82"/>
      <c r="AE50" s="82"/>
      <c r="AF50" s="82"/>
      <c r="AG50" s="82"/>
      <c r="AH50" s="82"/>
      <c r="AI50" s="82"/>
      <c r="AJ50" s="82"/>
      <c r="AK50" s="82"/>
      <c r="AL50" s="82"/>
      <c r="AM50" s="82"/>
      <c r="AN50" s="82"/>
      <c r="AO50" s="82"/>
      <c r="AP50" s="82"/>
      <c r="AQ50" s="82"/>
      <c r="AR50" s="82"/>
      <c r="AS50" s="82"/>
      <c r="AT50" s="82"/>
    </row>
    <row r="51" spans="1:46" ht="16.5" customHeight="1">
      <c r="A51" s="82"/>
      <c r="B51" s="304" t="s">
        <v>49</v>
      </c>
      <c r="C51" s="252"/>
      <c r="D51" s="253"/>
      <c r="E51" s="306" t="str">
        <f>GradeSheet!$H$2</f>
        <v>CSE 104</v>
      </c>
      <c r="F51" s="252"/>
      <c r="G51" s="252"/>
      <c r="H51" s="252"/>
      <c r="I51" s="252"/>
      <c r="J51" s="252"/>
      <c r="K51" s="252"/>
      <c r="L51" s="252"/>
      <c r="M51" s="252"/>
      <c r="N51" s="252"/>
      <c r="O51" s="252"/>
      <c r="P51" s="253"/>
      <c r="Q51" s="304" t="str">
        <f>CONCATENATE("Section ", GradeSheet!$L$2,)</f>
        <v>Section 1</v>
      </c>
      <c r="R51" s="252"/>
      <c r="S51" s="253"/>
      <c r="T51" s="82"/>
      <c r="U51" s="82"/>
      <c r="V51" s="82"/>
      <c r="W51" s="82"/>
      <c r="X51" s="82"/>
      <c r="Y51" s="82"/>
      <c r="Z51" s="82"/>
      <c r="AA51" s="82"/>
      <c r="AB51" s="82"/>
      <c r="AC51" s="82"/>
      <c r="AD51" s="82"/>
      <c r="AE51" s="82"/>
      <c r="AF51" s="82"/>
      <c r="AG51" s="82"/>
      <c r="AH51" s="82"/>
      <c r="AI51" s="82"/>
      <c r="AJ51" s="82"/>
      <c r="AK51" s="82"/>
      <c r="AL51" s="82"/>
      <c r="AM51" s="82"/>
      <c r="AN51" s="82"/>
      <c r="AO51" s="82"/>
      <c r="AP51" s="82"/>
      <c r="AQ51" s="82"/>
      <c r="AR51" s="82"/>
      <c r="AS51" s="82"/>
      <c r="AT51" s="82"/>
    </row>
    <row r="52" spans="1:46" ht="16.5" customHeight="1">
      <c r="A52" s="82"/>
      <c r="B52" s="305" t="s">
        <v>52</v>
      </c>
      <c r="C52" s="252"/>
      <c r="D52" s="253"/>
      <c r="E52" s="303" t="str">
        <f>GradeSheet!$H$3</f>
        <v>Structured Programming LAB</v>
      </c>
      <c r="F52" s="252"/>
      <c r="G52" s="252"/>
      <c r="H52" s="252"/>
      <c r="I52" s="252"/>
      <c r="J52" s="252"/>
      <c r="K52" s="252"/>
      <c r="L52" s="252"/>
      <c r="M52" s="252"/>
      <c r="N52" s="252"/>
      <c r="O52" s="252"/>
      <c r="P52" s="253"/>
      <c r="Q52" s="305" t="str">
        <f>CONCATENATE(GradeSheet!$H$65," students")</f>
        <v>40 students</v>
      </c>
      <c r="R52" s="252"/>
      <c r="S52" s="253"/>
      <c r="T52" s="79"/>
      <c r="U52" s="82"/>
      <c r="V52" s="82"/>
      <c r="W52" s="82"/>
      <c r="X52" s="82"/>
      <c r="Y52" s="82"/>
      <c r="Z52" s="82"/>
      <c r="AA52" s="82"/>
      <c r="AB52" s="82"/>
      <c r="AC52" s="82"/>
      <c r="AD52" s="82"/>
      <c r="AE52" s="82"/>
      <c r="AF52" s="82"/>
      <c r="AG52" s="82"/>
      <c r="AH52" s="82"/>
      <c r="AI52" s="82"/>
      <c r="AJ52" s="82"/>
      <c r="AK52" s="82"/>
      <c r="AL52" s="82"/>
      <c r="AM52" s="82"/>
      <c r="AN52" s="82"/>
      <c r="AO52" s="82"/>
      <c r="AP52" s="82"/>
      <c r="AQ52" s="82"/>
      <c r="AR52" s="82"/>
      <c r="AS52" s="82"/>
      <c r="AT52" s="82"/>
    </row>
    <row r="53" spans="1:46" ht="16.5" customHeight="1">
      <c r="A53" s="82"/>
      <c r="B53" s="309" t="s">
        <v>54</v>
      </c>
      <c r="C53" s="252"/>
      <c r="D53" s="253"/>
      <c r="E53" s="308">
        <f>GradeSheet!$H$4</f>
        <v>3</v>
      </c>
      <c r="F53" s="252"/>
      <c r="G53" s="252"/>
      <c r="H53" s="252"/>
      <c r="I53" s="252"/>
      <c r="J53" s="252"/>
      <c r="K53" s="252"/>
      <c r="L53" s="252"/>
      <c r="M53" s="252"/>
      <c r="N53" s="252"/>
      <c r="O53" s="252"/>
      <c r="P53" s="253"/>
      <c r="Q53" s="308" t="str">
        <f>GradeSheet!$L$3</f>
        <v>Fall 2019</v>
      </c>
      <c r="R53" s="252"/>
      <c r="S53" s="253"/>
      <c r="T53" s="79"/>
      <c r="U53" s="82"/>
      <c r="V53" s="82"/>
      <c r="W53" s="82"/>
      <c r="X53" s="82"/>
      <c r="Y53" s="82"/>
      <c r="Z53" s="82"/>
      <c r="AA53" s="82"/>
      <c r="AB53" s="82"/>
      <c r="AC53" s="82"/>
      <c r="AD53" s="82"/>
      <c r="AE53" s="82"/>
      <c r="AF53" s="82"/>
      <c r="AG53" s="82"/>
      <c r="AH53" s="82"/>
      <c r="AI53" s="82"/>
      <c r="AJ53" s="82"/>
      <c r="AK53" s="82"/>
      <c r="AL53" s="82"/>
      <c r="AM53" s="82"/>
      <c r="AN53" s="82"/>
      <c r="AO53" s="82"/>
      <c r="AP53" s="82"/>
      <c r="AQ53" s="82"/>
      <c r="AR53" s="82"/>
      <c r="AS53" s="82"/>
      <c r="AT53" s="82"/>
    </row>
    <row r="54" spans="1:46" ht="16.5" customHeight="1">
      <c r="A54" s="82"/>
      <c r="B54" s="79"/>
      <c r="C54" s="79"/>
      <c r="D54" s="79"/>
      <c r="E54" s="79"/>
      <c r="F54" s="79"/>
      <c r="G54" s="79"/>
      <c r="H54" s="79"/>
      <c r="I54" s="79"/>
      <c r="J54" s="79"/>
      <c r="K54" s="79"/>
      <c r="L54" s="79"/>
      <c r="M54" s="79"/>
      <c r="N54" s="79"/>
      <c r="O54" s="79"/>
      <c r="P54" s="79"/>
      <c r="Q54" s="79"/>
      <c r="R54" s="79"/>
      <c r="S54" s="79"/>
      <c r="T54" s="79"/>
      <c r="U54" s="82"/>
      <c r="V54" s="82"/>
      <c r="W54" s="82"/>
      <c r="X54" s="82"/>
      <c r="Y54" s="82"/>
      <c r="Z54" s="82"/>
      <c r="AA54" s="82"/>
      <c r="AB54" s="82"/>
      <c r="AC54" s="82"/>
      <c r="AD54" s="82"/>
      <c r="AE54" s="82"/>
      <c r="AF54" s="82"/>
      <c r="AG54" s="82"/>
      <c r="AH54" s="82"/>
      <c r="AI54" s="82"/>
      <c r="AJ54" s="82"/>
      <c r="AK54" s="82"/>
      <c r="AL54" s="82"/>
      <c r="AM54" s="82"/>
      <c r="AN54" s="82"/>
      <c r="AO54" s="82"/>
      <c r="AP54" s="82"/>
      <c r="AQ54" s="82"/>
      <c r="AR54" s="82"/>
      <c r="AS54" s="82"/>
      <c r="AT54" s="82"/>
    </row>
    <row r="55" spans="1:46" ht="16.5" customHeight="1">
      <c r="A55" s="82"/>
      <c r="B55" s="82"/>
      <c r="C55" s="82"/>
      <c r="D55" s="82"/>
      <c r="E55" s="82"/>
      <c r="F55" s="82"/>
      <c r="G55" s="82"/>
      <c r="H55" s="82"/>
      <c r="I55" s="82"/>
      <c r="J55" s="82"/>
      <c r="K55" s="82"/>
      <c r="L55" s="82"/>
      <c r="M55" s="82"/>
      <c r="N55" s="82"/>
      <c r="O55" s="82"/>
      <c r="P55" s="82"/>
      <c r="Q55" s="82"/>
      <c r="R55" s="82"/>
      <c r="S55" s="82"/>
      <c r="T55" s="82"/>
      <c r="U55" s="82"/>
      <c r="V55" s="82"/>
      <c r="W55" s="82"/>
      <c r="X55" s="82"/>
      <c r="Y55" s="82"/>
      <c r="Z55" s="82"/>
      <c r="AA55" s="82"/>
      <c r="AB55" s="82"/>
      <c r="AC55" s="82"/>
      <c r="AD55" s="82"/>
      <c r="AE55" s="82"/>
      <c r="AF55" s="82"/>
      <c r="AG55" s="82"/>
      <c r="AH55" s="82"/>
      <c r="AI55" s="82"/>
      <c r="AJ55" s="82"/>
      <c r="AK55" s="82"/>
      <c r="AL55" s="82"/>
      <c r="AM55" s="82"/>
      <c r="AN55" s="82"/>
      <c r="AO55" s="82"/>
      <c r="AP55" s="82"/>
      <c r="AQ55" s="82"/>
      <c r="AR55" s="82"/>
      <c r="AS55" s="82"/>
      <c r="AT55" s="82"/>
    </row>
    <row r="56" spans="1:46" ht="16.5" customHeight="1">
      <c r="A56" s="82"/>
      <c r="B56" s="82"/>
      <c r="C56" s="82"/>
      <c r="D56" s="82"/>
      <c r="E56" s="82"/>
      <c r="F56" s="82"/>
      <c r="G56" s="82"/>
      <c r="H56" s="82"/>
      <c r="I56" s="82"/>
      <c r="J56" s="117"/>
      <c r="K56" s="117"/>
      <c r="L56" s="117"/>
      <c r="M56" s="117"/>
      <c r="N56" s="117"/>
      <c r="O56" s="117"/>
      <c r="P56" s="82"/>
      <c r="Q56" s="82"/>
      <c r="R56" s="82"/>
      <c r="S56" s="82"/>
      <c r="T56" s="82"/>
      <c r="U56" s="82"/>
      <c r="V56" s="82"/>
      <c r="W56" s="82"/>
      <c r="X56" s="82"/>
      <c r="Y56" s="82"/>
      <c r="Z56" s="82"/>
      <c r="AA56" s="82"/>
      <c r="AB56" s="82"/>
      <c r="AC56" s="82"/>
      <c r="AD56" s="82"/>
      <c r="AE56" s="82"/>
      <c r="AF56" s="82"/>
      <c r="AG56" s="82"/>
      <c r="AH56" s="82"/>
      <c r="AI56" s="82"/>
      <c r="AJ56" s="82"/>
      <c r="AK56" s="82"/>
      <c r="AL56" s="82"/>
      <c r="AM56" s="82"/>
      <c r="AN56" s="82"/>
      <c r="AO56" s="82"/>
      <c r="AP56" s="82"/>
      <c r="AQ56" s="82"/>
      <c r="AR56" s="82"/>
      <c r="AS56" s="82"/>
      <c r="AT56" s="82"/>
    </row>
    <row r="57" spans="1:46" ht="16.5" customHeight="1">
      <c r="A57" s="82"/>
      <c r="B57" s="82"/>
      <c r="C57" s="82"/>
      <c r="D57" s="82"/>
      <c r="E57" s="312" t="s">
        <v>151</v>
      </c>
      <c r="F57" s="252"/>
      <c r="G57" s="252"/>
      <c r="H57" s="252"/>
      <c r="I57" s="252"/>
      <c r="J57" s="252"/>
      <c r="K57" s="252"/>
      <c r="L57" s="252"/>
      <c r="M57" s="253"/>
      <c r="N57" s="82"/>
      <c r="O57" s="117"/>
      <c r="P57" s="82"/>
      <c r="Q57" s="82"/>
      <c r="R57" s="82"/>
      <c r="S57" s="82"/>
      <c r="T57" s="82"/>
      <c r="U57" s="82"/>
      <c r="V57" s="82"/>
      <c r="W57" s="82"/>
      <c r="X57" s="82"/>
      <c r="Y57" s="82"/>
      <c r="Z57" s="82"/>
      <c r="AA57" s="82"/>
      <c r="AB57" s="82"/>
      <c r="AC57" s="82"/>
      <c r="AD57" s="82"/>
      <c r="AE57" s="82"/>
      <c r="AF57" s="82"/>
      <c r="AG57" s="82"/>
      <c r="AH57" s="82"/>
      <c r="AI57" s="82"/>
      <c r="AJ57" s="82"/>
      <c r="AK57" s="82"/>
      <c r="AL57" s="82"/>
      <c r="AM57" s="82"/>
      <c r="AN57" s="82"/>
      <c r="AO57" s="82"/>
      <c r="AP57" s="82"/>
      <c r="AQ57" s="82"/>
      <c r="AR57" s="82"/>
      <c r="AS57" s="82"/>
      <c r="AT57" s="82"/>
    </row>
    <row r="58" spans="1:46" ht="16.5" customHeight="1">
      <c r="A58" s="82"/>
      <c r="B58" s="82"/>
      <c r="C58" s="82"/>
      <c r="D58" s="82"/>
      <c r="E58" s="313"/>
      <c r="F58" s="252"/>
      <c r="G58" s="253"/>
      <c r="H58" s="88" t="s">
        <v>19</v>
      </c>
      <c r="I58" s="88" t="s">
        <v>23</v>
      </c>
      <c r="J58" s="88" t="s">
        <v>26</v>
      </c>
      <c r="K58" s="118" t="s">
        <v>27</v>
      </c>
      <c r="L58" s="118" t="s">
        <v>28</v>
      </c>
      <c r="M58" s="118" t="s">
        <v>29</v>
      </c>
      <c r="N58" s="82"/>
      <c r="O58" s="119"/>
      <c r="P58" s="82"/>
      <c r="Q58" s="82"/>
      <c r="R58" s="82"/>
      <c r="S58" s="82"/>
      <c r="T58" s="82"/>
      <c r="U58" s="82"/>
      <c r="V58" s="82"/>
      <c r="W58" s="82"/>
      <c r="X58" s="82"/>
      <c r="Y58" s="82"/>
      <c r="Z58" s="82"/>
      <c r="AA58" s="82"/>
      <c r="AB58" s="82"/>
      <c r="AC58" s="82"/>
      <c r="AD58" s="82"/>
      <c r="AE58" s="82"/>
      <c r="AF58" s="82"/>
      <c r="AG58" s="82"/>
      <c r="AH58" s="82"/>
      <c r="AI58" s="82"/>
      <c r="AJ58" s="82"/>
      <c r="AK58" s="82"/>
      <c r="AL58" s="82"/>
      <c r="AM58" s="82"/>
      <c r="AN58" s="82"/>
      <c r="AO58" s="82"/>
      <c r="AP58" s="82"/>
      <c r="AQ58" s="82"/>
      <c r="AR58" s="82"/>
      <c r="AS58" s="82"/>
      <c r="AT58" s="82"/>
    </row>
    <row r="59" spans="1:46" ht="16.5" customHeight="1">
      <c r="A59" s="82"/>
      <c r="B59" s="82"/>
      <c r="C59" s="82"/>
      <c r="D59" s="82"/>
      <c r="E59" s="302" t="s">
        <v>116</v>
      </c>
      <c r="F59" s="252"/>
      <c r="G59" s="253"/>
      <c r="H59" s="90">
        <f>CO_PO_AttainmentAnalysis!$AN$62</f>
        <v>9</v>
      </c>
      <c r="I59" s="90">
        <f>CO_PO_AttainmentAnalysis!$AO$62</f>
        <v>0</v>
      </c>
      <c r="J59" s="90">
        <f>CO_PO_AttainmentAnalysis!$AP$62</f>
        <v>0</v>
      </c>
      <c r="K59" s="90">
        <f>CO_PO_AttainmentAnalysis!$AQ$62</f>
        <v>0</v>
      </c>
      <c r="L59" s="90">
        <f>CO_PO_AttainmentAnalysis!$AR$62</f>
        <v>0</v>
      </c>
      <c r="M59" s="90">
        <f>CO_PO_AttainmentAnalysis!$AS$62</f>
        <v>0</v>
      </c>
      <c r="N59" s="82"/>
      <c r="O59" s="120"/>
      <c r="P59" s="82"/>
      <c r="Q59" s="82"/>
      <c r="R59" s="82"/>
      <c r="S59" s="82"/>
      <c r="T59" s="82"/>
      <c r="U59" s="82"/>
      <c r="V59" s="82"/>
      <c r="W59" s="82"/>
      <c r="X59" s="82"/>
      <c r="Y59" s="82"/>
      <c r="Z59" s="82"/>
      <c r="AA59" s="82"/>
      <c r="AB59" s="82"/>
      <c r="AC59" s="82"/>
      <c r="AD59" s="82"/>
      <c r="AE59" s="82"/>
      <c r="AF59" s="82"/>
      <c r="AG59" s="82"/>
      <c r="AH59" s="82"/>
      <c r="AI59" s="82"/>
      <c r="AJ59" s="82"/>
      <c r="AK59" s="82"/>
      <c r="AL59" s="82"/>
      <c r="AM59" s="82"/>
      <c r="AN59" s="82"/>
      <c r="AO59" s="82"/>
      <c r="AP59" s="82"/>
      <c r="AQ59" s="82"/>
      <c r="AR59" s="82"/>
      <c r="AS59" s="82"/>
      <c r="AT59" s="82"/>
    </row>
    <row r="60" spans="1:46" ht="16.5" customHeight="1">
      <c r="A60" s="82"/>
      <c r="B60" s="82"/>
      <c r="C60" s="82"/>
      <c r="D60" s="82"/>
      <c r="E60" s="302" t="s">
        <v>152</v>
      </c>
      <c r="F60" s="252"/>
      <c r="G60" s="253"/>
      <c r="H60" s="96">
        <f>CO_PO_AttainmentAnalysis!$AH$62</f>
        <v>0.53388888888888897</v>
      </c>
      <c r="I60" s="96">
        <f>CO_PO_AttainmentAnalysis!$AI$62</f>
        <v>0</v>
      </c>
      <c r="J60" s="96">
        <f>CO_PO_AttainmentAnalysis!$AJ$62</f>
        <v>0</v>
      </c>
      <c r="K60" s="96">
        <f>CO_PO_AttainmentAnalysis!$AK$62</f>
        <v>0</v>
      </c>
      <c r="L60" s="96">
        <f>CO_PO_AttainmentAnalysis!$AL$62</f>
        <v>0</v>
      </c>
      <c r="M60" s="96">
        <f>CO_PO_AttainmentAnalysis!$AM$62</f>
        <v>0</v>
      </c>
      <c r="N60" s="82"/>
      <c r="O60" s="82"/>
      <c r="P60" s="82"/>
      <c r="Q60" s="82"/>
      <c r="R60" s="82"/>
      <c r="S60" s="82"/>
      <c r="T60" s="82"/>
      <c r="U60" s="82"/>
      <c r="V60" s="82"/>
      <c r="W60" s="82"/>
      <c r="X60" s="82"/>
      <c r="Y60" s="82"/>
      <c r="Z60" s="82"/>
      <c r="AA60" s="82"/>
      <c r="AB60" s="82"/>
      <c r="AC60" s="82"/>
      <c r="AD60" s="82"/>
      <c r="AE60" s="82"/>
      <c r="AF60" s="82"/>
      <c r="AG60" s="82"/>
      <c r="AH60" s="82"/>
      <c r="AI60" s="82"/>
      <c r="AJ60" s="82"/>
      <c r="AK60" s="82"/>
      <c r="AL60" s="82"/>
      <c r="AM60" s="82"/>
      <c r="AN60" s="82"/>
      <c r="AO60" s="82"/>
      <c r="AP60" s="82"/>
      <c r="AQ60" s="82"/>
      <c r="AR60" s="82"/>
      <c r="AS60" s="82"/>
      <c r="AT60" s="82"/>
    </row>
    <row r="61" spans="1:46" ht="16.5" customHeight="1">
      <c r="A61" s="82"/>
      <c r="B61" s="82"/>
      <c r="C61" s="82"/>
      <c r="D61" s="82"/>
      <c r="E61" s="82"/>
      <c r="F61" s="82"/>
      <c r="G61" s="82"/>
      <c r="H61" s="82"/>
      <c r="I61" s="82"/>
      <c r="J61" s="82"/>
      <c r="K61" s="82"/>
      <c r="L61" s="82"/>
      <c r="M61" s="82"/>
      <c r="N61" s="82"/>
      <c r="O61" s="82"/>
      <c r="P61" s="82"/>
      <c r="Q61" s="82"/>
      <c r="R61" s="82"/>
      <c r="S61" s="82"/>
      <c r="T61" s="82"/>
      <c r="U61" s="82"/>
      <c r="V61" s="82"/>
      <c r="W61" s="82"/>
      <c r="X61" s="82"/>
      <c r="Y61" s="82"/>
      <c r="Z61" s="82"/>
      <c r="AA61" s="82"/>
      <c r="AB61" s="82"/>
      <c r="AC61" s="82"/>
      <c r="AD61" s="82"/>
      <c r="AE61" s="82"/>
      <c r="AF61" s="82"/>
      <c r="AG61" s="82"/>
      <c r="AH61" s="82"/>
      <c r="AI61" s="82"/>
      <c r="AJ61" s="82"/>
      <c r="AK61" s="82"/>
      <c r="AL61" s="82"/>
      <c r="AM61" s="82"/>
      <c r="AN61" s="82"/>
      <c r="AO61" s="82"/>
      <c r="AP61" s="82"/>
      <c r="AQ61" s="82"/>
      <c r="AR61" s="82"/>
      <c r="AS61" s="82"/>
      <c r="AT61" s="82"/>
    </row>
    <row r="62" spans="1:46" ht="16.5" customHeight="1">
      <c r="A62" s="82"/>
      <c r="B62" s="82"/>
      <c r="C62" s="82"/>
      <c r="D62" s="82"/>
      <c r="E62" s="82"/>
      <c r="F62" s="82"/>
      <c r="G62" s="82"/>
      <c r="H62" s="82"/>
      <c r="I62" s="82"/>
      <c r="J62" s="82"/>
      <c r="K62" s="82"/>
      <c r="L62" s="82"/>
      <c r="M62" s="82"/>
      <c r="N62" s="82"/>
      <c r="O62" s="82"/>
      <c r="P62" s="82"/>
      <c r="Q62" s="82"/>
      <c r="R62" s="82"/>
      <c r="S62" s="82"/>
      <c r="T62" s="82"/>
      <c r="U62" s="82"/>
      <c r="V62" s="82"/>
      <c r="W62" s="82"/>
      <c r="X62" s="82"/>
      <c r="Y62" s="82"/>
      <c r="Z62" s="82"/>
      <c r="AA62" s="82"/>
      <c r="AB62" s="82"/>
      <c r="AC62" s="82"/>
      <c r="AD62" s="82"/>
      <c r="AE62" s="82"/>
      <c r="AF62" s="82"/>
      <c r="AG62" s="82"/>
      <c r="AH62" s="82"/>
      <c r="AI62" s="82"/>
      <c r="AJ62" s="82"/>
      <c r="AK62" s="82"/>
      <c r="AL62" s="82"/>
      <c r="AM62" s="82"/>
      <c r="AN62" s="82"/>
      <c r="AO62" s="82"/>
      <c r="AP62" s="82"/>
      <c r="AQ62" s="82"/>
      <c r="AR62" s="82"/>
      <c r="AS62" s="82"/>
      <c r="AT62" s="82"/>
    </row>
    <row r="63" spans="1:46" ht="16.5" customHeight="1">
      <c r="A63" s="82"/>
      <c r="B63" s="82"/>
      <c r="C63" s="82"/>
      <c r="D63" s="82"/>
      <c r="E63" s="82"/>
      <c r="F63" s="82"/>
      <c r="G63" s="82"/>
      <c r="H63" s="82"/>
      <c r="I63" s="82"/>
      <c r="J63" s="82"/>
      <c r="K63" s="82"/>
      <c r="L63" s="82"/>
      <c r="M63" s="82"/>
      <c r="N63" s="82"/>
      <c r="O63" s="82"/>
      <c r="P63" s="82"/>
      <c r="Q63" s="82"/>
      <c r="R63" s="82"/>
      <c r="S63" s="82"/>
      <c r="T63" s="82"/>
      <c r="U63" s="82"/>
      <c r="V63" s="82"/>
      <c r="W63" s="82"/>
      <c r="X63" s="82"/>
      <c r="Y63" s="82"/>
      <c r="Z63" s="82"/>
      <c r="AA63" s="82"/>
      <c r="AB63" s="82"/>
      <c r="AC63" s="82"/>
      <c r="AD63" s="82"/>
      <c r="AE63" s="82"/>
      <c r="AF63" s="82"/>
      <c r="AG63" s="82"/>
      <c r="AH63" s="82"/>
      <c r="AI63" s="82"/>
      <c r="AJ63" s="82"/>
      <c r="AK63" s="82"/>
      <c r="AL63" s="82"/>
      <c r="AM63" s="82"/>
      <c r="AN63" s="82"/>
      <c r="AO63" s="82"/>
      <c r="AP63" s="82"/>
      <c r="AQ63" s="82"/>
      <c r="AR63" s="82"/>
      <c r="AS63" s="82"/>
      <c r="AT63" s="82"/>
    </row>
    <row r="64" spans="1:46" ht="16.5" customHeight="1">
      <c r="A64" s="82"/>
      <c r="B64" s="82"/>
      <c r="C64" s="82"/>
      <c r="D64" s="82"/>
      <c r="E64" s="82"/>
      <c r="F64" s="82"/>
      <c r="G64" s="82"/>
      <c r="H64" s="82"/>
      <c r="I64" s="82"/>
      <c r="J64" s="82"/>
      <c r="K64" s="82"/>
      <c r="L64" s="82"/>
      <c r="M64" s="82"/>
      <c r="N64" s="82"/>
      <c r="O64" s="82"/>
      <c r="P64" s="82"/>
      <c r="Q64" s="82"/>
      <c r="R64" s="82"/>
      <c r="S64" s="82"/>
      <c r="T64" s="82"/>
      <c r="U64" s="82"/>
      <c r="V64" s="82"/>
      <c r="W64" s="82"/>
      <c r="X64" s="82"/>
      <c r="Y64" s="82"/>
      <c r="Z64" s="82"/>
      <c r="AA64" s="82"/>
      <c r="AB64" s="82"/>
      <c r="AC64" s="82"/>
      <c r="AD64" s="82"/>
      <c r="AE64" s="82"/>
      <c r="AF64" s="82"/>
      <c r="AG64" s="82"/>
      <c r="AH64" s="82"/>
      <c r="AI64" s="82"/>
      <c r="AJ64" s="82"/>
      <c r="AK64" s="82"/>
      <c r="AL64" s="82"/>
      <c r="AM64" s="82"/>
      <c r="AN64" s="82"/>
      <c r="AO64" s="82"/>
      <c r="AP64" s="82"/>
      <c r="AQ64" s="82"/>
      <c r="AR64" s="82"/>
      <c r="AS64" s="82"/>
      <c r="AT64" s="82"/>
    </row>
    <row r="65" spans="1:46" ht="16.5" customHeight="1">
      <c r="A65" s="82"/>
      <c r="B65" s="82"/>
      <c r="C65" s="82"/>
      <c r="D65" s="82"/>
      <c r="E65" s="82"/>
      <c r="F65" s="82"/>
      <c r="G65" s="82"/>
      <c r="H65" s="82"/>
      <c r="I65" s="82"/>
      <c r="J65" s="82"/>
      <c r="K65" s="82"/>
      <c r="L65" s="82"/>
      <c r="M65" s="82"/>
      <c r="N65" s="82"/>
      <c r="O65" s="82"/>
      <c r="P65" s="82"/>
      <c r="Q65" s="82"/>
      <c r="R65" s="82"/>
      <c r="S65" s="82"/>
      <c r="T65" s="82"/>
      <c r="U65" s="82"/>
      <c r="V65" s="82"/>
      <c r="W65" s="82"/>
      <c r="X65" s="82"/>
      <c r="Y65" s="82"/>
      <c r="Z65" s="82"/>
      <c r="AA65" s="82"/>
      <c r="AB65" s="82"/>
      <c r="AC65" s="82"/>
      <c r="AD65" s="82"/>
      <c r="AE65" s="82"/>
      <c r="AF65" s="82"/>
      <c r="AG65" s="82"/>
      <c r="AH65" s="82"/>
      <c r="AI65" s="82"/>
      <c r="AJ65" s="82"/>
      <c r="AK65" s="82"/>
      <c r="AL65" s="82"/>
      <c r="AM65" s="82"/>
      <c r="AN65" s="82"/>
      <c r="AO65" s="82"/>
      <c r="AP65" s="82"/>
      <c r="AQ65" s="82"/>
      <c r="AR65" s="82"/>
      <c r="AS65" s="82"/>
      <c r="AT65" s="82"/>
    </row>
    <row r="66" spans="1:46" ht="16.5" customHeight="1">
      <c r="A66" s="82"/>
      <c r="B66" s="82"/>
      <c r="C66" s="82"/>
      <c r="D66" s="82"/>
      <c r="E66" s="82"/>
      <c r="F66" s="82"/>
      <c r="G66" s="82"/>
      <c r="H66" s="82"/>
      <c r="I66" s="82"/>
      <c r="J66" s="82"/>
      <c r="K66" s="82"/>
      <c r="L66" s="82"/>
      <c r="M66" s="82"/>
      <c r="N66" s="82"/>
      <c r="O66" s="82"/>
      <c r="P66" s="82"/>
      <c r="Q66" s="82"/>
      <c r="R66" s="82"/>
      <c r="S66" s="82"/>
      <c r="T66" s="82"/>
      <c r="U66" s="82"/>
      <c r="V66" s="82"/>
      <c r="W66" s="82"/>
      <c r="X66" s="82"/>
      <c r="Y66" s="82"/>
      <c r="Z66" s="82"/>
      <c r="AA66" s="82"/>
      <c r="AB66" s="82"/>
      <c r="AC66" s="82"/>
      <c r="AD66" s="82"/>
      <c r="AE66" s="82"/>
      <c r="AF66" s="82"/>
      <c r="AG66" s="82"/>
      <c r="AH66" s="82"/>
      <c r="AI66" s="82"/>
      <c r="AJ66" s="82"/>
      <c r="AK66" s="82"/>
      <c r="AL66" s="82"/>
      <c r="AM66" s="82"/>
      <c r="AN66" s="82"/>
      <c r="AO66" s="82"/>
      <c r="AP66" s="82"/>
      <c r="AQ66" s="82"/>
      <c r="AR66" s="82"/>
      <c r="AS66" s="82"/>
      <c r="AT66" s="82"/>
    </row>
    <row r="67" spans="1:46" ht="16.5" customHeight="1">
      <c r="A67" s="82"/>
      <c r="B67" s="82"/>
      <c r="C67" s="82"/>
      <c r="D67" s="82"/>
      <c r="E67" s="82"/>
      <c r="F67" s="82"/>
      <c r="G67" s="82"/>
      <c r="H67" s="82"/>
      <c r="I67" s="82"/>
      <c r="J67" s="82"/>
      <c r="K67" s="82"/>
      <c r="L67" s="82"/>
      <c r="M67" s="82"/>
      <c r="N67" s="82"/>
      <c r="O67" s="82"/>
      <c r="P67" s="82"/>
      <c r="Q67" s="82"/>
      <c r="R67" s="82"/>
      <c r="S67" s="82"/>
      <c r="T67" s="82"/>
      <c r="U67" s="82"/>
      <c r="V67" s="82"/>
      <c r="W67" s="82"/>
      <c r="X67" s="82"/>
      <c r="Y67" s="82"/>
      <c r="Z67" s="82"/>
      <c r="AA67" s="82"/>
      <c r="AB67" s="82"/>
      <c r="AC67" s="82"/>
      <c r="AD67" s="82"/>
      <c r="AE67" s="82"/>
      <c r="AF67" s="82"/>
      <c r="AG67" s="82"/>
      <c r="AH67" s="82"/>
      <c r="AI67" s="82"/>
      <c r="AJ67" s="82"/>
      <c r="AK67" s="82"/>
      <c r="AL67" s="82"/>
      <c r="AM67" s="82"/>
      <c r="AN67" s="82"/>
      <c r="AO67" s="82"/>
      <c r="AP67" s="82"/>
      <c r="AQ67" s="82"/>
      <c r="AR67" s="82"/>
      <c r="AS67" s="82"/>
      <c r="AT67" s="82"/>
    </row>
    <row r="68" spans="1:46" ht="16.5" customHeight="1">
      <c r="A68" s="82"/>
      <c r="B68" s="82"/>
      <c r="C68" s="82"/>
      <c r="D68" s="82"/>
      <c r="E68" s="82"/>
      <c r="F68" s="82"/>
      <c r="G68" s="82"/>
      <c r="H68" s="82"/>
      <c r="I68" s="82"/>
      <c r="J68" s="82"/>
      <c r="K68" s="82"/>
      <c r="L68" s="82"/>
      <c r="M68" s="82"/>
      <c r="N68" s="82"/>
      <c r="O68" s="82"/>
      <c r="P68" s="82"/>
      <c r="Q68" s="82"/>
      <c r="R68" s="82"/>
      <c r="S68" s="82"/>
      <c r="T68" s="82"/>
      <c r="U68" s="82"/>
      <c r="V68" s="82"/>
      <c r="W68" s="82"/>
      <c r="X68" s="82"/>
      <c r="Y68" s="82"/>
      <c r="Z68" s="82"/>
      <c r="AA68" s="82"/>
      <c r="AB68" s="82"/>
      <c r="AC68" s="82"/>
      <c r="AD68" s="82"/>
      <c r="AE68" s="82"/>
      <c r="AF68" s="82"/>
      <c r="AG68" s="82"/>
      <c r="AH68" s="82"/>
      <c r="AI68" s="82"/>
      <c r="AJ68" s="82"/>
      <c r="AK68" s="82"/>
      <c r="AL68" s="82"/>
      <c r="AM68" s="82"/>
      <c r="AN68" s="82"/>
      <c r="AO68" s="82"/>
      <c r="AP68" s="82"/>
      <c r="AQ68" s="82"/>
      <c r="AR68" s="82"/>
      <c r="AS68" s="82"/>
      <c r="AT68" s="82"/>
    </row>
    <row r="69" spans="1:46" ht="16.5" customHeight="1">
      <c r="A69" s="82"/>
      <c r="B69" s="82"/>
      <c r="C69" s="82"/>
      <c r="D69" s="82"/>
      <c r="E69" s="82"/>
      <c r="F69" s="82"/>
      <c r="G69" s="82"/>
      <c r="H69" s="82"/>
      <c r="I69" s="82"/>
      <c r="J69" s="82"/>
      <c r="K69" s="82"/>
      <c r="L69" s="82"/>
      <c r="M69" s="82"/>
      <c r="N69" s="82"/>
      <c r="O69" s="82"/>
      <c r="P69" s="82"/>
      <c r="Q69" s="82"/>
      <c r="R69" s="82"/>
      <c r="S69" s="82"/>
      <c r="T69" s="82"/>
      <c r="U69" s="82"/>
      <c r="V69" s="82"/>
      <c r="W69" s="82"/>
      <c r="X69" s="82"/>
      <c r="Y69" s="82"/>
      <c r="Z69" s="82"/>
      <c r="AA69" s="82"/>
      <c r="AB69" s="82"/>
      <c r="AC69" s="82"/>
      <c r="AD69" s="82"/>
      <c r="AE69" s="82"/>
      <c r="AF69" s="82"/>
      <c r="AG69" s="82"/>
      <c r="AH69" s="82"/>
      <c r="AI69" s="82"/>
      <c r="AJ69" s="82"/>
      <c r="AK69" s="82"/>
      <c r="AL69" s="82"/>
      <c r="AM69" s="82"/>
      <c r="AN69" s="82"/>
      <c r="AO69" s="82"/>
      <c r="AP69" s="82"/>
      <c r="AQ69" s="82"/>
      <c r="AR69" s="82"/>
      <c r="AS69" s="82"/>
      <c r="AT69" s="82"/>
    </row>
    <row r="70" spans="1:46" ht="16.5" customHeight="1">
      <c r="A70" s="82"/>
      <c r="B70" s="82"/>
      <c r="C70" s="82"/>
      <c r="D70" s="82"/>
      <c r="E70" s="82"/>
      <c r="F70" s="82"/>
      <c r="G70" s="82"/>
      <c r="H70" s="82"/>
      <c r="I70" s="82"/>
      <c r="J70" s="82"/>
      <c r="K70" s="82"/>
      <c r="L70" s="82"/>
      <c r="M70" s="82"/>
      <c r="N70" s="82"/>
      <c r="O70" s="82"/>
      <c r="P70" s="82"/>
      <c r="Q70" s="82"/>
      <c r="R70" s="82"/>
      <c r="S70" s="82"/>
      <c r="T70" s="82"/>
      <c r="U70" s="82"/>
      <c r="V70" s="82"/>
      <c r="W70" s="82"/>
      <c r="X70" s="82"/>
      <c r="Y70" s="82"/>
      <c r="Z70" s="82"/>
      <c r="AA70" s="82"/>
      <c r="AB70" s="82"/>
      <c r="AC70" s="82"/>
      <c r="AD70" s="82"/>
      <c r="AE70" s="82"/>
      <c r="AF70" s="82"/>
      <c r="AG70" s="82"/>
      <c r="AH70" s="82"/>
      <c r="AI70" s="82"/>
      <c r="AJ70" s="82"/>
      <c r="AK70" s="82"/>
      <c r="AL70" s="82"/>
      <c r="AM70" s="82"/>
      <c r="AN70" s="82"/>
      <c r="AO70" s="82"/>
      <c r="AP70" s="82"/>
      <c r="AQ70" s="82"/>
      <c r="AR70" s="82"/>
      <c r="AS70" s="82"/>
      <c r="AT70" s="82"/>
    </row>
    <row r="71" spans="1:46" ht="16.5" customHeight="1">
      <c r="A71" s="82"/>
      <c r="B71" s="82"/>
      <c r="C71" s="82"/>
      <c r="D71" s="82"/>
      <c r="E71" s="82"/>
      <c r="F71" s="82"/>
      <c r="G71" s="82"/>
      <c r="H71" s="82"/>
      <c r="I71" s="82"/>
      <c r="J71" s="82"/>
      <c r="K71" s="82"/>
      <c r="L71" s="82"/>
      <c r="M71" s="82"/>
      <c r="N71" s="82"/>
      <c r="O71" s="82"/>
      <c r="P71" s="82"/>
      <c r="Q71" s="82"/>
      <c r="R71" s="82"/>
      <c r="S71" s="82"/>
      <c r="T71" s="82"/>
      <c r="U71" s="82"/>
      <c r="V71" s="82"/>
      <c r="W71" s="82"/>
      <c r="X71" s="82"/>
      <c r="Y71" s="82"/>
      <c r="Z71" s="82"/>
      <c r="AA71" s="82"/>
      <c r="AB71" s="82"/>
      <c r="AC71" s="82"/>
      <c r="AD71" s="82"/>
      <c r="AE71" s="82"/>
      <c r="AF71" s="82"/>
      <c r="AG71" s="82"/>
      <c r="AH71" s="82"/>
      <c r="AI71" s="82"/>
      <c r="AJ71" s="82"/>
      <c r="AK71" s="82"/>
      <c r="AL71" s="82"/>
      <c r="AM71" s="82"/>
      <c r="AN71" s="82"/>
      <c r="AO71" s="82"/>
      <c r="AP71" s="82"/>
      <c r="AQ71" s="82"/>
      <c r="AR71" s="82"/>
      <c r="AS71" s="82"/>
      <c r="AT71" s="82"/>
    </row>
    <row r="72" spans="1:46" ht="16.5" customHeight="1">
      <c r="A72" s="82"/>
      <c r="B72" s="82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82"/>
      <c r="W72" s="82"/>
      <c r="X72" s="82"/>
      <c r="Y72" s="82"/>
      <c r="Z72" s="82"/>
      <c r="AA72" s="82"/>
      <c r="AB72" s="82"/>
      <c r="AC72" s="82"/>
      <c r="AD72" s="82"/>
      <c r="AE72" s="82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82"/>
      <c r="AT72" s="82"/>
    </row>
    <row r="73" spans="1:46" ht="16.5" customHeight="1">
      <c r="A73" s="82"/>
      <c r="B73" s="82"/>
      <c r="C73" s="82"/>
      <c r="D73" s="82"/>
      <c r="E73" s="82"/>
      <c r="F73" s="82"/>
      <c r="G73" s="82"/>
      <c r="H73" s="82"/>
      <c r="I73" s="82"/>
      <c r="J73" s="82"/>
      <c r="K73" s="82"/>
      <c r="L73" s="82"/>
      <c r="M73" s="82"/>
      <c r="N73" s="82"/>
      <c r="O73" s="82"/>
      <c r="P73" s="82"/>
      <c r="Q73" s="82"/>
      <c r="R73" s="82"/>
      <c r="S73" s="82"/>
      <c r="T73" s="82"/>
      <c r="U73" s="82"/>
      <c r="V73" s="82"/>
      <c r="W73" s="82"/>
      <c r="X73" s="82"/>
      <c r="Y73" s="82"/>
      <c r="Z73" s="82"/>
      <c r="AA73" s="82"/>
      <c r="AB73" s="82"/>
      <c r="AC73" s="82"/>
      <c r="AD73" s="82"/>
      <c r="AE73" s="82"/>
      <c r="AF73" s="82"/>
      <c r="AG73" s="82"/>
      <c r="AH73" s="82"/>
      <c r="AI73" s="82"/>
      <c r="AJ73" s="82"/>
      <c r="AK73" s="82"/>
      <c r="AL73" s="82"/>
      <c r="AM73" s="82"/>
      <c r="AN73" s="82"/>
      <c r="AO73" s="82"/>
      <c r="AP73" s="82"/>
      <c r="AQ73" s="82"/>
      <c r="AR73" s="82"/>
      <c r="AS73" s="82"/>
      <c r="AT73" s="82"/>
    </row>
    <row r="74" spans="1:46" ht="16.5" customHeight="1">
      <c r="A74" s="82"/>
      <c r="B74" s="82"/>
      <c r="C74" s="82"/>
      <c r="D74" s="82"/>
      <c r="E74" s="82"/>
      <c r="F74" s="82"/>
      <c r="G74" s="82"/>
      <c r="H74" s="82"/>
      <c r="I74" s="82"/>
      <c r="J74" s="82"/>
      <c r="K74" s="82"/>
      <c r="L74" s="82"/>
      <c r="M74" s="82"/>
      <c r="N74" s="82"/>
      <c r="O74" s="82"/>
      <c r="P74" s="82"/>
      <c r="Q74" s="82"/>
      <c r="R74" s="82"/>
      <c r="S74" s="82"/>
      <c r="T74" s="82"/>
      <c r="U74" s="82"/>
      <c r="V74" s="82"/>
      <c r="W74" s="82"/>
      <c r="X74" s="82"/>
      <c r="Y74" s="82"/>
      <c r="Z74" s="82"/>
      <c r="AA74" s="82"/>
      <c r="AB74" s="82"/>
      <c r="AC74" s="82"/>
      <c r="AD74" s="82"/>
      <c r="AE74" s="82"/>
      <c r="AF74" s="82"/>
      <c r="AG74" s="82"/>
      <c r="AH74" s="82"/>
      <c r="AI74" s="82"/>
      <c r="AJ74" s="82"/>
      <c r="AK74" s="82"/>
      <c r="AL74" s="82"/>
      <c r="AM74" s="82"/>
      <c r="AN74" s="82"/>
      <c r="AO74" s="82"/>
      <c r="AP74" s="82"/>
      <c r="AQ74" s="82"/>
      <c r="AR74" s="82"/>
      <c r="AS74" s="82"/>
      <c r="AT74" s="82"/>
    </row>
    <row r="75" spans="1:46" ht="16.5" customHeight="1">
      <c r="A75" s="82"/>
      <c r="B75" s="82"/>
      <c r="C75" s="82"/>
      <c r="D75" s="82"/>
      <c r="E75" s="82"/>
      <c r="F75" s="82"/>
      <c r="G75" s="82"/>
      <c r="H75" s="82"/>
      <c r="I75" s="82"/>
      <c r="J75" s="82"/>
      <c r="K75" s="82"/>
      <c r="L75" s="82"/>
      <c r="M75" s="82"/>
      <c r="N75" s="82"/>
      <c r="O75" s="82"/>
      <c r="P75" s="82"/>
      <c r="Q75" s="82"/>
      <c r="R75" s="82"/>
      <c r="S75" s="82"/>
      <c r="T75" s="82"/>
      <c r="U75" s="82"/>
      <c r="V75" s="82"/>
      <c r="W75" s="82"/>
      <c r="X75" s="82"/>
      <c r="Y75" s="82"/>
      <c r="Z75" s="82"/>
      <c r="AA75" s="82"/>
      <c r="AB75" s="82"/>
      <c r="AC75" s="82"/>
      <c r="AD75" s="82"/>
      <c r="AE75" s="82"/>
      <c r="AF75" s="82"/>
      <c r="AG75" s="82"/>
      <c r="AH75" s="82"/>
      <c r="AI75" s="82"/>
      <c r="AJ75" s="82"/>
      <c r="AK75" s="82"/>
      <c r="AL75" s="82"/>
      <c r="AM75" s="82"/>
      <c r="AN75" s="82"/>
      <c r="AO75" s="82"/>
      <c r="AP75" s="82"/>
      <c r="AQ75" s="82"/>
      <c r="AR75" s="82"/>
      <c r="AS75" s="82"/>
      <c r="AT75" s="82"/>
    </row>
    <row r="76" spans="1:46" ht="16.5" customHeight="1">
      <c r="A76" s="82"/>
      <c r="B76" s="82"/>
      <c r="C76" s="82"/>
      <c r="D76" s="82"/>
      <c r="E76" s="82"/>
      <c r="F76" s="82"/>
      <c r="G76" s="82"/>
      <c r="H76" s="82"/>
      <c r="I76" s="82"/>
      <c r="J76" s="82"/>
      <c r="K76" s="82"/>
      <c r="L76" s="82"/>
      <c r="M76" s="82"/>
      <c r="N76" s="82"/>
      <c r="O76" s="82"/>
      <c r="P76" s="82"/>
      <c r="Q76" s="82"/>
      <c r="R76" s="82"/>
      <c r="S76" s="82"/>
      <c r="T76" s="82"/>
      <c r="U76" s="82"/>
      <c r="V76" s="82"/>
      <c r="W76" s="82"/>
      <c r="X76" s="82"/>
      <c r="Y76" s="82"/>
      <c r="Z76" s="82"/>
      <c r="AA76" s="82"/>
      <c r="AB76" s="82"/>
      <c r="AC76" s="82"/>
      <c r="AD76" s="82"/>
      <c r="AE76" s="82"/>
      <c r="AF76" s="82"/>
      <c r="AG76" s="82"/>
      <c r="AH76" s="82"/>
      <c r="AI76" s="82"/>
      <c r="AJ76" s="82"/>
      <c r="AK76" s="82"/>
      <c r="AL76" s="82"/>
      <c r="AM76" s="82"/>
      <c r="AN76" s="82"/>
      <c r="AO76" s="82"/>
      <c r="AP76" s="82"/>
      <c r="AQ76" s="82"/>
      <c r="AR76" s="82"/>
      <c r="AS76" s="82"/>
      <c r="AT76" s="82"/>
    </row>
    <row r="77" spans="1:46" ht="16.5" customHeight="1">
      <c r="A77" s="82"/>
      <c r="B77" s="82"/>
      <c r="C77" s="82"/>
      <c r="D77" s="82"/>
      <c r="E77" s="82"/>
      <c r="F77" s="82"/>
      <c r="G77" s="82"/>
      <c r="H77" s="82"/>
      <c r="I77" s="82"/>
      <c r="J77" s="82"/>
      <c r="K77" s="82"/>
      <c r="L77" s="82"/>
      <c r="M77" s="82"/>
      <c r="N77" s="82"/>
      <c r="O77" s="82"/>
      <c r="P77" s="82"/>
      <c r="Q77" s="82"/>
      <c r="R77" s="82"/>
      <c r="S77" s="82"/>
      <c r="T77" s="82"/>
      <c r="U77" s="82"/>
      <c r="V77" s="82"/>
      <c r="W77" s="82"/>
      <c r="X77" s="82"/>
      <c r="Y77" s="82"/>
      <c r="Z77" s="82"/>
      <c r="AA77" s="82"/>
      <c r="AB77" s="82"/>
      <c r="AC77" s="82"/>
      <c r="AD77" s="82"/>
      <c r="AE77" s="82"/>
      <c r="AF77" s="82"/>
      <c r="AG77" s="82"/>
      <c r="AH77" s="82"/>
      <c r="AI77" s="82"/>
      <c r="AJ77" s="82"/>
      <c r="AK77" s="82"/>
      <c r="AL77" s="82"/>
      <c r="AM77" s="82"/>
      <c r="AN77" s="82"/>
      <c r="AO77" s="82"/>
      <c r="AP77" s="82"/>
      <c r="AQ77" s="82"/>
      <c r="AR77" s="82"/>
      <c r="AS77" s="82"/>
      <c r="AT77" s="82"/>
    </row>
    <row r="78" spans="1:46" ht="16.5" customHeight="1">
      <c r="A78" s="82"/>
      <c r="B78" s="82"/>
      <c r="C78" s="82"/>
      <c r="D78" s="82"/>
      <c r="E78" s="82"/>
      <c r="F78" s="82"/>
      <c r="G78" s="82"/>
      <c r="H78" s="82"/>
      <c r="I78" s="82"/>
      <c r="J78" s="82"/>
      <c r="K78" s="82"/>
      <c r="L78" s="82"/>
      <c r="M78" s="82"/>
      <c r="N78" s="82"/>
      <c r="O78" s="82"/>
      <c r="P78" s="82"/>
      <c r="Q78" s="82"/>
      <c r="R78" s="82"/>
      <c r="S78" s="82"/>
      <c r="T78" s="82"/>
      <c r="U78" s="82"/>
      <c r="V78" s="82"/>
      <c r="W78" s="82"/>
      <c r="X78" s="82"/>
      <c r="Y78" s="82"/>
      <c r="Z78" s="82"/>
      <c r="AA78" s="82"/>
      <c r="AB78" s="82"/>
      <c r="AC78" s="82"/>
      <c r="AD78" s="82"/>
      <c r="AE78" s="82"/>
      <c r="AF78" s="82"/>
      <c r="AG78" s="82"/>
      <c r="AH78" s="82"/>
      <c r="AI78" s="82"/>
      <c r="AJ78" s="82"/>
      <c r="AK78" s="82"/>
      <c r="AL78" s="82"/>
      <c r="AM78" s="82"/>
      <c r="AN78" s="82"/>
      <c r="AO78" s="82"/>
      <c r="AP78" s="82"/>
      <c r="AQ78" s="82"/>
      <c r="AR78" s="82"/>
      <c r="AS78" s="82"/>
      <c r="AT78" s="82"/>
    </row>
    <row r="79" spans="1:46" ht="16.5" customHeight="1">
      <c r="A79" s="82"/>
      <c r="B79" s="82"/>
      <c r="C79" s="82"/>
      <c r="D79" s="82"/>
      <c r="E79" s="82"/>
      <c r="F79" s="82"/>
      <c r="G79" s="82"/>
      <c r="H79" s="82"/>
      <c r="I79" s="82"/>
      <c r="J79" s="82"/>
      <c r="K79" s="82"/>
      <c r="L79" s="82"/>
      <c r="M79" s="82"/>
      <c r="N79" s="82"/>
      <c r="O79" s="82"/>
      <c r="P79" s="82"/>
      <c r="Q79" s="82"/>
      <c r="R79" s="82"/>
      <c r="S79" s="82"/>
      <c r="T79" s="82"/>
      <c r="U79" s="82"/>
      <c r="V79" s="82"/>
      <c r="W79" s="82"/>
      <c r="X79" s="82"/>
      <c r="Y79" s="82"/>
      <c r="Z79" s="82"/>
      <c r="AA79" s="82"/>
      <c r="AB79" s="82"/>
      <c r="AC79" s="82"/>
      <c r="AD79" s="82"/>
      <c r="AE79" s="82"/>
      <c r="AF79" s="82"/>
      <c r="AG79" s="82"/>
      <c r="AH79" s="82"/>
      <c r="AI79" s="82"/>
      <c r="AJ79" s="82"/>
      <c r="AK79" s="82"/>
      <c r="AL79" s="82"/>
      <c r="AM79" s="82"/>
      <c r="AN79" s="82"/>
      <c r="AO79" s="82"/>
      <c r="AP79" s="82"/>
      <c r="AQ79" s="82"/>
      <c r="AR79" s="82"/>
      <c r="AS79" s="82"/>
      <c r="AT79" s="82"/>
    </row>
    <row r="80" spans="1:46" ht="16.5" customHeight="1">
      <c r="A80" s="82"/>
      <c r="B80" s="82"/>
      <c r="C80" s="82"/>
      <c r="D80" s="82"/>
      <c r="E80" s="82"/>
      <c r="F80" s="82"/>
      <c r="G80" s="82"/>
      <c r="H80" s="82"/>
      <c r="I80" s="82"/>
      <c r="J80" s="82"/>
      <c r="K80" s="82"/>
      <c r="L80" s="82"/>
      <c r="M80" s="82"/>
      <c r="N80" s="82"/>
      <c r="O80" s="82"/>
      <c r="P80" s="82"/>
      <c r="Q80" s="82"/>
      <c r="R80" s="82"/>
      <c r="S80" s="82"/>
      <c r="T80" s="82"/>
      <c r="U80" s="82"/>
      <c r="V80" s="82"/>
      <c r="W80" s="82"/>
      <c r="X80" s="82"/>
      <c r="Y80" s="82"/>
      <c r="Z80" s="82"/>
      <c r="AA80" s="82"/>
      <c r="AB80" s="82"/>
      <c r="AC80" s="82"/>
      <c r="AD80" s="82"/>
      <c r="AE80" s="82"/>
      <c r="AF80" s="82"/>
      <c r="AG80" s="82"/>
      <c r="AH80" s="82"/>
      <c r="AI80" s="82"/>
      <c r="AJ80" s="82"/>
      <c r="AK80" s="82"/>
      <c r="AL80" s="82"/>
      <c r="AM80" s="82"/>
      <c r="AN80" s="82"/>
      <c r="AO80" s="82"/>
      <c r="AP80" s="82"/>
      <c r="AQ80" s="82"/>
      <c r="AR80" s="82"/>
      <c r="AS80" s="82"/>
      <c r="AT80" s="82"/>
    </row>
    <row r="81" spans="1:46" ht="16.5" customHeight="1">
      <c r="A81" s="82"/>
      <c r="B81" s="82"/>
      <c r="C81" s="82"/>
      <c r="D81" s="82"/>
      <c r="E81" s="82"/>
      <c r="F81" s="82"/>
      <c r="G81" s="82"/>
      <c r="H81" s="82"/>
      <c r="I81" s="82"/>
      <c r="J81" s="82"/>
      <c r="K81" s="82"/>
      <c r="L81" s="82"/>
      <c r="M81" s="82"/>
      <c r="N81" s="82"/>
      <c r="O81" s="82"/>
      <c r="P81" s="82"/>
      <c r="Q81" s="82"/>
      <c r="R81" s="82"/>
      <c r="S81" s="82"/>
      <c r="T81" s="82"/>
      <c r="U81" s="82"/>
      <c r="V81" s="82"/>
      <c r="W81" s="82"/>
      <c r="X81" s="82"/>
      <c r="Y81" s="82"/>
      <c r="Z81" s="82"/>
      <c r="AA81" s="82"/>
      <c r="AB81" s="82"/>
      <c r="AC81" s="82"/>
      <c r="AD81" s="82"/>
      <c r="AE81" s="82"/>
      <c r="AF81" s="82"/>
      <c r="AG81" s="82"/>
      <c r="AH81" s="82"/>
      <c r="AI81" s="82"/>
      <c r="AJ81" s="82"/>
      <c r="AK81" s="82"/>
      <c r="AL81" s="82"/>
      <c r="AM81" s="82"/>
      <c r="AN81" s="82"/>
      <c r="AO81" s="82"/>
      <c r="AP81" s="82"/>
      <c r="AQ81" s="82"/>
      <c r="AR81" s="82"/>
      <c r="AS81" s="82"/>
      <c r="AT81" s="82"/>
    </row>
    <row r="82" spans="1:46" ht="16.5" customHeight="1">
      <c r="A82" s="82"/>
      <c r="B82" s="82"/>
      <c r="C82" s="82"/>
      <c r="D82" s="82"/>
      <c r="E82" s="82"/>
      <c r="F82" s="82"/>
      <c r="G82" s="82"/>
      <c r="H82" s="82"/>
      <c r="I82" s="82"/>
      <c r="J82" s="82"/>
      <c r="K82" s="82"/>
      <c r="L82" s="82"/>
      <c r="M82" s="82"/>
      <c r="N82" s="82"/>
      <c r="O82" s="82"/>
      <c r="P82" s="82"/>
      <c r="Q82" s="82"/>
      <c r="R82" s="82"/>
      <c r="S82" s="82"/>
      <c r="T82" s="82"/>
      <c r="U82" s="82"/>
      <c r="V82" s="82"/>
      <c r="W82" s="82"/>
      <c r="X82" s="82"/>
      <c r="Y82" s="82"/>
      <c r="Z82" s="82"/>
      <c r="AA82" s="82"/>
      <c r="AB82" s="82"/>
      <c r="AC82" s="82"/>
      <c r="AD82" s="82"/>
      <c r="AE82" s="82"/>
      <c r="AF82" s="82"/>
      <c r="AG82" s="82"/>
      <c r="AH82" s="82"/>
      <c r="AI82" s="82"/>
      <c r="AJ82" s="82"/>
      <c r="AK82" s="82"/>
      <c r="AL82" s="82"/>
      <c r="AM82" s="82"/>
      <c r="AN82" s="82"/>
      <c r="AO82" s="82"/>
      <c r="AP82" s="82"/>
      <c r="AQ82" s="82"/>
      <c r="AR82" s="82"/>
      <c r="AS82" s="82"/>
      <c r="AT82" s="82"/>
    </row>
    <row r="83" spans="1:46" ht="16.5" customHeight="1">
      <c r="A83" s="82"/>
      <c r="B83" s="82"/>
      <c r="C83" s="82"/>
      <c r="D83" s="82"/>
      <c r="E83" s="82"/>
      <c r="F83" s="82"/>
      <c r="G83" s="82"/>
      <c r="H83" s="82"/>
      <c r="I83" s="82"/>
      <c r="J83" s="82"/>
      <c r="K83" s="82"/>
      <c r="L83" s="82"/>
      <c r="M83" s="82"/>
      <c r="N83" s="82"/>
      <c r="O83" s="82"/>
      <c r="P83" s="82"/>
      <c r="Q83" s="82"/>
      <c r="R83" s="82"/>
      <c r="S83" s="82"/>
      <c r="T83" s="82"/>
      <c r="U83" s="82"/>
      <c r="V83" s="82"/>
      <c r="W83" s="82"/>
      <c r="X83" s="82"/>
      <c r="Y83" s="82"/>
      <c r="Z83" s="82"/>
      <c r="AA83" s="82"/>
      <c r="AB83" s="82"/>
      <c r="AC83" s="82"/>
      <c r="AD83" s="82"/>
      <c r="AE83" s="82"/>
      <c r="AF83" s="82"/>
      <c r="AG83" s="82"/>
      <c r="AH83" s="82"/>
      <c r="AI83" s="82"/>
      <c r="AJ83" s="82"/>
      <c r="AK83" s="82"/>
      <c r="AL83" s="82"/>
      <c r="AM83" s="82"/>
      <c r="AN83" s="82"/>
      <c r="AO83" s="82"/>
      <c r="AP83" s="82"/>
      <c r="AQ83" s="82"/>
      <c r="AR83" s="82"/>
      <c r="AS83" s="82"/>
      <c r="AT83" s="82"/>
    </row>
    <row r="84" spans="1:46" ht="16.5" customHeight="1">
      <c r="A84" s="82"/>
      <c r="B84" s="82"/>
      <c r="C84" s="82"/>
      <c r="D84" s="82"/>
      <c r="E84" s="82"/>
      <c r="F84" s="82"/>
      <c r="G84" s="82"/>
      <c r="H84" s="82"/>
      <c r="I84" s="82"/>
      <c r="J84" s="82"/>
      <c r="K84" s="82"/>
      <c r="L84" s="82"/>
      <c r="M84" s="82"/>
      <c r="N84" s="82"/>
      <c r="O84" s="82"/>
      <c r="P84" s="82"/>
      <c r="Q84" s="82"/>
      <c r="R84" s="82"/>
      <c r="S84" s="82"/>
      <c r="T84" s="82"/>
      <c r="U84" s="82"/>
      <c r="V84" s="82"/>
      <c r="W84" s="82"/>
      <c r="X84" s="82"/>
      <c r="Y84" s="82"/>
      <c r="Z84" s="82"/>
      <c r="AA84" s="82"/>
      <c r="AB84" s="82"/>
      <c r="AC84" s="82"/>
      <c r="AD84" s="82"/>
      <c r="AE84" s="82"/>
      <c r="AF84" s="82"/>
      <c r="AG84" s="82"/>
      <c r="AH84" s="82"/>
      <c r="AI84" s="82"/>
      <c r="AJ84" s="82"/>
      <c r="AK84" s="82"/>
      <c r="AL84" s="82"/>
      <c r="AM84" s="82"/>
      <c r="AN84" s="82"/>
      <c r="AO84" s="82"/>
      <c r="AP84" s="82"/>
      <c r="AQ84" s="82"/>
      <c r="AR84" s="82"/>
      <c r="AS84" s="82"/>
      <c r="AT84" s="82"/>
    </row>
    <row r="85" spans="1:46" ht="16.5" customHeight="1">
      <c r="A85" s="82"/>
      <c r="B85" s="82"/>
      <c r="C85" s="82"/>
      <c r="D85" s="82"/>
      <c r="E85" s="82"/>
      <c r="F85" s="82"/>
      <c r="G85" s="82"/>
      <c r="H85" s="82"/>
      <c r="I85" s="82"/>
      <c r="J85" s="82"/>
      <c r="K85" s="82"/>
      <c r="L85" s="82"/>
      <c r="M85" s="82"/>
      <c r="N85" s="82"/>
      <c r="O85" s="82"/>
      <c r="P85" s="82"/>
      <c r="Q85" s="82"/>
      <c r="R85" s="82"/>
      <c r="S85" s="82"/>
      <c r="T85" s="82"/>
      <c r="U85" s="82"/>
      <c r="V85" s="82"/>
      <c r="W85" s="82"/>
      <c r="X85" s="82"/>
      <c r="Y85" s="82"/>
      <c r="Z85" s="82"/>
      <c r="AA85" s="82"/>
      <c r="AB85" s="82"/>
      <c r="AC85" s="82"/>
      <c r="AD85" s="82"/>
      <c r="AE85" s="82"/>
      <c r="AF85" s="82"/>
      <c r="AG85" s="82"/>
      <c r="AH85" s="82"/>
      <c r="AI85" s="82"/>
      <c r="AJ85" s="82"/>
      <c r="AK85" s="82"/>
      <c r="AL85" s="82"/>
      <c r="AM85" s="82"/>
      <c r="AN85" s="82"/>
      <c r="AO85" s="82"/>
      <c r="AP85" s="82"/>
      <c r="AQ85" s="82"/>
      <c r="AR85" s="82"/>
      <c r="AS85" s="82"/>
      <c r="AT85" s="82"/>
    </row>
    <row r="86" spans="1:46" ht="16.5" customHeight="1">
      <c r="A86" s="82"/>
      <c r="B86" s="82"/>
      <c r="C86" s="82"/>
      <c r="D86" s="82"/>
      <c r="E86" s="82"/>
      <c r="F86" s="82"/>
      <c r="G86" s="82"/>
      <c r="H86" s="82"/>
      <c r="I86" s="82"/>
      <c r="J86" s="82"/>
      <c r="K86" s="82"/>
      <c r="L86" s="82"/>
      <c r="M86" s="82"/>
      <c r="N86" s="82"/>
      <c r="O86" s="82"/>
      <c r="P86" s="82"/>
      <c r="Q86" s="82"/>
      <c r="R86" s="82"/>
      <c r="S86" s="82"/>
      <c r="T86" s="82"/>
      <c r="U86" s="82"/>
      <c r="V86" s="82"/>
      <c r="W86" s="82"/>
      <c r="X86" s="82"/>
      <c r="Y86" s="82"/>
      <c r="Z86" s="82"/>
      <c r="AA86" s="82"/>
      <c r="AB86" s="82"/>
      <c r="AC86" s="82"/>
      <c r="AD86" s="82"/>
      <c r="AE86" s="82"/>
      <c r="AF86" s="82"/>
      <c r="AG86" s="82"/>
      <c r="AH86" s="82"/>
      <c r="AI86" s="82"/>
      <c r="AJ86" s="82"/>
      <c r="AK86" s="82"/>
      <c r="AL86" s="82"/>
      <c r="AM86" s="82"/>
      <c r="AN86" s="82"/>
      <c r="AO86" s="82"/>
      <c r="AP86" s="82"/>
      <c r="AQ86" s="82"/>
      <c r="AR86" s="82"/>
      <c r="AS86" s="82"/>
      <c r="AT86" s="82"/>
    </row>
    <row r="87" spans="1:46" ht="16.5" customHeight="1">
      <c r="A87" s="82"/>
      <c r="B87" s="82"/>
      <c r="C87" s="82"/>
      <c r="D87" s="82"/>
      <c r="E87" s="82"/>
      <c r="F87" s="82"/>
      <c r="G87" s="82"/>
      <c r="H87" s="82"/>
      <c r="I87" s="82"/>
      <c r="J87" s="82"/>
      <c r="K87" s="82"/>
      <c r="L87" s="82"/>
      <c r="M87" s="82"/>
      <c r="N87" s="82"/>
      <c r="O87" s="82"/>
      <c r="P87" s="82"/>
      <c r="Q87" s="82"/>
      <c r="R87" s="82"/>
      <c r="S87" s="82"/>
      <c r="T87" s="82"/>
      <c r="U87" s="82"/>
      <c r="V87" s="82"/>
      <c r="W87" s="82"/>
      <c r="X87" s="82"/>
      <c r="Y87" s="82"/>
      <c r="Z87" s="82"/>
      <c r="AA87" s="82"/>
      <c r="AB87" s="82"/>
      <c r="AC87" s="82"/>
      <c r="AD87" s="82"/>
      <c r="AE87" s="82"/>
      <c r="AF87" s="82"/>
      <c r="AG87" s="82"/>
      <c r="AH87" s="82"/>
      <c r="AI87" s="82"/>
      <c r="AJ87" s="82"/>
      <c r="AK87" s="82"/>
      <c r="AL87" s="82"/>
      <c r="AM87" s="82"/>
      <c r="AN87" s="82"/>
      <c r="AO87" s="82"/>
      <c r="AP87" s="82"/>
      <c r="AQ87" s="82"/>
      <c r="AR87" s="82"/>
      <c r="AS87" s="82"/>
      <c r="AT87" s="82"/>
    </row>
    <row r="88" spans="1:46" ht="16.5" customHeight="1">
      <c r="A88" s="82"/>
      <c r="B88" s="82"/>
      <c r="C88" s="82"/>
      <c r="D88" s="82"/>
      <c r="E88" s="82"/>
      <c r="F88" s="82"/>
      <c r="G88" s="82"/>
      <c r="H88" s="82"/>
      <c r="I88" s="82"/>
      <c r="J88" s="82"/>
      <c r="K88" s="82"/>
      <c r="L88" s="82"/>
      <c r="M88" s="82"/>
      <c r="N88" s="82"/>
      <c r="O88" s="82"/>
      <c r="P88" s="82"/>
      <c r="Q88" s="82"/>
      <c r="R88" s="82"/>
      <c r="S88" s="82"/>
      <c r="T88" s="82"/>
      <c r="U88" s="82"/>
      <c r="V88" s="82"/>
      <c r="W88" s="82"/>
      <c r="X88" s="82"/>
      <c r="Y88" s="82"/>
      <c r="Z88" s="82"/>
      <c r="AA88" s="82"/>
      <c r="AB88" s="82"/>
      <c r="AC88" s="82"/>
      <c r="AD88" s="82"/>
      <c r="AE88" s="82"/>
      <c r="AF88" s="82"/>
      <c r="AG88" s="82"/>
      <c r="AH88" s="82"/>
      <c r="AI88" s="82"/>
      <c r="AJ88" s="82"/>
      <c r="AK88" s="82"/>
      <c r="AL88" s="82"/>
      <c r="AM88" s="82"/>
      <c r="AN88" s="82"/>
      <c r="AO88" s="82"/>
      <c r="AP88" s="82"/>
      <c r="AQ88" s="82"/>
      <c r="AR88" s="82"/>
      <c r="AS88" s="82"/>
      <c r="AT88" s="82"/>
    </row>
    <row r="89" spans="1:46" ht="16.5" customHeight="1">
      <c r="A89" s="82"/>
      <c r="B89" s="82"/>
      <c r="C89" s="82"/>
      <c r="D89" s="82"/>
      <c r="E89" s="82"/>
      <c r="F89" s="82"/>
      <c r="G89" s="82"/>
      <c r="H89" s="82"/>
      <c r="I89" s="82"/>
      <c r="J89" s="82"/>
      <c r="K89" s="82"/>
      <c r="L89" s="82"/>
      <c r="M89" s="82"/>
      <c r="N89" s="82"/>
      <c r="O89" s="82"/>
      <c r="P89" s="82"/>
      <c r="Q89" s="82"/>
      <c r="R89" s="82"/>
      <c r="S89" s="82"/>
      <c r="T89" s="82"/>
      <c r="U89" s="82"/>
      <c r="V89" s="82"/>
      <c r="W89" s="82"/>
      <c r="X89" s="82"/>
      <c r="Y89" s="82"/>
      <c r="Z89" s="82"/>
      <c r="AA89" s="82"/>
      <c r="AB89" s="82"/>
      <c r="AC89" s="82"/>
      <c r="AD89" s="82"/>
      <c r="AE89" s="82"/>
      <c r="AF89" s="82"/>
      <c r="AG89" s="82"/>
      <c r="AH89" s="82"/>
      <c r="AI89" s="82"/>
      <c r="AJ89" s="82"/>
      <c r="AK89" s="82"/>
      <c r="AL89" s="82"/>
      <c r="AM89" s="82"/>
      <c r="AN89" s="82"/>
      <c r="AO89" s="82"/>
      <c r="AP89" s="82"/>
      <c r="AQ89" s="82"/>
      <c r="AR89" s="82"/>
      <c r="AS89" s="82"/>
      <c r="AT89" s="82"/>
    </row>
    <row r="90" spans="1:46" ht="16.5" customHeight="1">
      <c r="A90" s="82"/>
      <c r="B90" s="82"/>
      <c r="C90" s="82"/>
      <c r="D90" s="82"/>
      <c r="E90" s="82"/>
      <c r="F90" s="82"/>
      <c r="G90" s="82"/>
      <c r="H90" s="82"/>
      <c r="I90" s="82"/>
      <c r="J90" s="82"/>
      <c r="K90" s="82"/>
      <c r="L90" s="82"/>
      <c r="M90" s="82"/>
      <c r="N90" s="82"/>
      <c r="O90" s="82"/>
      <c r="P90" s="82"/>
      <c r="Q90" s="82"/>
      <c r="R90" s="82"/>
      <c r="S90" s="82"/>
      <c r="T90" s="82"/>
      <c r="U90" s="82"/>
      <c r="V90" s="82"/>
      <c r="W90" s="82"/>
      <c r="X90" s="82"/>
      <c r="Y90" s="82"/>
      <c r="Z90" s="82"/>
      <c r="AA90" s="82"/>
      <c r="AB90" s="82"/>
      <c r="AC90" s="82"/>
      <c r="AD90" s="82"/>
      <c r="AE90" s="82"/>
      <c r="AF90" s="82"/>
      <c r="AG90" s="82"/>
      <c r="AH90" s="82"/>
      <c r="AI90" s="82"/>
      <c r="AJ90" s="82"/>
      <c r="AK90" s="82"/>
      <c r="AL90" s="82"/>
      <c r="AM90" s="82"/>
      <c r="AN90" s="82"/>
      <c r="AO90" s="82"/>
      <c r="AP90" s="82"/>
      <c r="AQ90" s="82"/>
      <c r="AR90" s="82"/>
      <c r="AS90" s="82"/>
      <c r="AT90" s="82"/>
    </row>
    <row r="91" spans="1:46" ht="16.5" customHeight="1">
      <c r="A91" s="82"/>
      <c r="B91" s="82"/>
      <c r="C91" s="82"/>
      <c r="D91" s="82"/>
      <c r="E91" s="82"/>
      <c r="F91" s="82"/>
      <c r="G91" s="82"/>
      <c r="H91" s="82"/>
      <c r="I91" s="82"/>
      <c r="J91" s="82"/>
      <c r="K91" s="82"/>
      <c r="L91" s="82"/>
      <c r="M91" s="82"/>
      <c r="N91" s="82"/>
      <c r="O91" s="82"/>
      <c r="P91" s="82"/>
      <c r="Q91" s="82"/>
      <c r="R91" s="82"/>
      <c r="S91" s="82"/>
      <c r="T91" s="82"/>
      <c r="U91" s="82"/>
      <c r="V91" s="82"/>
      <c r="W91" s="82"/>
      <c r="X91" s="82"/>
      <c r="Y91" s="82"/>
      <c r="Z91" s="82"/>
      <c r="AA91" s="82"/>
      <c r="AB91" s="82"/>
      <c r="AC91" s="82"/>
      <c r="AD91" s="82"/>
      <c r="AE91" s="82"/>
      <c r="AF91" s="82"/>
      <c r="AG91" s="82"/>
      <c r="AH91" s="82"/>
      <c r="AI91" s="82"/>
      <c r="AJ91" s="82"/>
      <c r="AK91" s="82"/>
      <c r="AL91" s="82"/>
      <c r="AM91" s="82"/>
      <c r="AN91" s="82"/>
      <c r="AO91" s="82"/>
      <c r="AP91" s="82"/>
      <c r="AQ91" s="82"/>
      <c r="AR91" s="82"/>
      <c r="AS91" s="82"/>
      <c r="AT91" s="82"/>
    </row>
    <row r="92" spans="1:46" ht="16.5" customHeight="1">
      <c r="A92" s="82"/>
      <c r="B92" s="82"/>
      <c r="C92" s="82"/>
      <c r="D92" s="82"/>
      <c r="E92" s="82"/>
      <c r="F92" s="82"/>
      <c r="G92" s="82"/>
      <c r="H92" s="82"/>
      <c r="I92" s="82"/>
      <c r="J92" s="82"/>
      <c r="K92" s="82"/>
      <c r="L92" s="82"/>
      <c r="M92" s="82"/>
      <c r="N92" s="82"/>
      <c r="O92" s="82"/>
      <c r="P92" s="82"/>
      <c r="Q92" s="82"/>
      <c r="R92" s="82"/>
      <c r="S92" s="82"/>
      <c r="T92" s="82"/>
      <c r="U92" s="82"/>
      <c r="V92" s="82"/>
      <c r="W92" s="82"/>
      <c r="X92" s="82"/>
      <c r="Y92" s="82"/>
      <c r="Z92" s="82"/>
      <c r="AA92" s="82"/>
      <c r="AB92" s="82"/>
      <c r="AC92" s="82"/>
      <c r="AD92" s="82"/>
      <c r="AE92" s="82"/>
      <c r="AF92" s="82"/>
      <c r="AG92" s="82"/>
      <c r="AH92" s="82"/>
      <c r="AI92" s="82"/>
      <c r="AJ92" s="82"/>
      <c r="AK92" s="82"/>
      <c r="AL92" s="82"/>
      <c r="AM92" s="82"/>
      <c r="AN92" s="82"/>
      <c r="AO92" s="82"/>
      <c r="AP92" s="82"/>
      <c r="AQ92" s="82"/>
      <c r="AR92" s="82"/>
      <c r="AS92" s="82"/>
      <c r="AT92" s="82"/>
    </row>
    <row r="93" spans="1:46" ht="16.5" customHeight="1">
      <c r="A93" s="82"/>
      <c r="B93" s="82"/>
      <c r="C93" s="82"/>
      <c r="D93" s="82"/>
      <c r="E93" s="82"/>
      <c r="F93" s="82"/>
      <c r="G93" s="82"/>
      <c r="H93" s="82"/>
      <c r="I93" s="82"/>
      <c r="J93" s="82"/>
      <c r="K93" s="82"/>
      <c r="L93" s="82"/>
      <c r="M93" s="82"/>
      <c r="N93" s="82"/>
      <c r="O93" s="82"/>
      <c r="P93" s="82"/>
      <c r="Q93" s="82"/>
      <c r="R93" s="82"/>
      <c r="S93" s="82"/>
      <c r="T93" s="82"/>
      <c r="U93" s="82"/>
      <c r="V93" s="82"/>
      <c r="W93" s="82"/>
      <c r="X93" s="82"/>
      <c r="Y93" s="82"/>
      <c r="Z93" s="82"/>
      <c r="AA93" s="82"/>
      <c r="AB93" s="82"/>
      <c r="AC93" s="82"/>
      <c r="AD93" s="82"/>
      <c r="AE93" s="82"/>
      <c r="AF93" s="82"/>
      <c r="AG93" s="82"/>
      <c r="AH93" s="82"/>
      <c r="AI93" s="82"/>
      <c r="AJ93" s="82"/>
      <c r="AK93" s="82"/>
      <c r="AL93" s="82"/>
      <c r="AM93" s="82"/>
      <c r="AN93" s="82"/>
      <c r="AO93" s="82"/>
      <c r="AP93" s="82"/>
      <c r="AQ93" s="82"/>
      <c r="AR93" s="82"/>
      <c r="AS93" s="82"/>
      <c r="AT93" s="82"/>
    </row>
    <row r="94" spans="1:46" ht="16.5" customHeight="1">
      <c r="A94" s="82"/>
      <c r="B94" s="82"/>
      <c r="C94" s="82"/>
      <c r="D94" s="82"/>
      <c r="E94" s="82"/>
      <c r="F94" s="82"/>
      <c r="G94" s="82"/>
      <c r="H94" s="82"/>
      <c r="I94" s="82"/>
      <c r="J94" s="82"/>
      <c r="K94" s="82"/>
      <c r="L94" s="82"/>
      <c r="M94" s="82"/>
      <c r="N94" s="82"/>
      <c r="O94" s="82"/>
      <c r="P94" s="82"/>
      <c r="Q94" s="82"/>
      <c r="R94" s="82"/>
      <c r="S94" s="82"/>
      <c r="T94" s="82"/>
      <c r="U94" s="82"/>
      <c r="V94" s="82"/>
      <c r="W94" s="82"/>
      <c r="X94" s="82"/>
      <c r="Y94" s="82"/>
      <c r="Z94" s="82"/>
      <c r="AA94" s="82"/>
      <c r="AB94" s="82"/>
      <c r="AC94" s="82"/>
      <c r="AD94" s="82"/>
      <c r="AE94" s="82"/>
      <c r="AF94" s="82"/>
      <c r="AG94" s="82"/>
      <c r="AH94" s="82"/>
      <c r="AI94" s="82"/>
      <c r="AJ94" s="82"/>
      <c r="AK94" s="82"/>
      <c r="AL94" s="82"/>
      <c r="AM94" s="82"/>
      <c r="AN94" s="82"/>
      <c r="AO94" s="82"/>
      <c r="AP94" s="82"/>
      <c r="AQ94" s="82"/>
      <c r="AR94" s="82"/>
      <c r="AS94" s="82"/>
      <c r="AT94" s="82"/>
    </row>
    <row r="95" spans="1:46" ht="16.5" customHeight="1">
      <c r="A95" s="82"/>
      <c r="B95" s="82"/>
      <c r="C95" s="82"/>
      <c r="D95" s="82"/>
      <c r="E95" s="82"/>
      <c r="F95" s="82"/>
      <c r="G95" s="82"/>
      <c r="H95" s="82"/>
      <c r="I95" s="82"/>
      <c r="J95" s="82"/>
      <c r="K95" s="82"/>
      <c r="L95" s="82"/>
      <c r="M95" s="82"/>
      <c r="N95" s="82"/>
      <c r="O95" s="82"/>
      <c r="P95" s="82"/>
      <c r="Q95" s="82"/>
      <c r="R95" s="82"/>
      <c r="S95" s="82"/>
      <c r="T95" s="82"/>
      <c r="U95" s="82"/>
      <c r="V95" s="82"/>
      <c r="W95" s="82"/>
      <c r="X95" s="82"/>
      <c r="Y95" s="82"/>
      <c r="Z95" s="82"/>
      <c r="AA95" s="82"/>
      <c r="AB95" s="82"/>
      <c r="AC95" s="82"/>
      <c r="AD95" s="82"/>
      <c r="AE95" s="82"/>
      <c r="AF95" s="82"/>
      <c r="AG95" s="82"/>
      <c r="AH95" s="82"/>
      <c r="AI95" s="82"/>
      <c r="AJ95" s="82"/>
      <c r="AK95" s="82"/>
      <c r="AL95" s="82"/>
      <c r="AM95" s="82"/>
      <c r="AN95" s="82"/>
      <c r="AO95" s="82"/>
      <c r="AP95" s="82"/>
      <c r="AQ95" s="82"/>
      <c r="AR95" s="82"/>
      <c r="AS95" s="82"/>
      <c r="AT95" s="82"/>
    </row>
    <row r="96" spans="1:46" ht="16.5" customHeight="1">
      <c r="A96" s="82"/>
      <c r="B96" s="82"/>
      <c r="C96" s="116"/>
      <c r="D96" s="82"/>
      <c r="E96" s="82"/>
      <c r="F96" s="82"/>
      <c r="G96" s="82"/>
      <c r="H96" s="82"/>
      <c r="I96" s="82"/>
      <c r="J96" s="82"/>
      <c r="K96" s="82"/>
      <c r="L96" s="82"/>
      <c r="M96" s="82"/>
      <c r="N96" s="82"/>
      <c r="O96" s="82"/>
      <c r="P96" s="82"/>
      <c r="Q96" s="82"/>
      <c r="R96" s="82"/>
      <c r="S96" s="82"/>
      <c r="T96" s="82"/>
      <c r="U96" s="82"/>
      <c r="V96" s="82"/>
      <c r="W96" s="82"/>
      <c r="X96" s="82"/>
      <c r="Y96" s="82"/>
      <c r="Z96" s="82"/>
      <c r="AA96" s="82"/>
      <c r="AB96" s="82"/>
      <c r="AC96" s="82"/>
      <c r="AD96" s="82"/>
      <c r="AE96" s="82"/>
      <c r="AF96" s="82"/>
      <c r="AG96" s="82"/>
      <c r="AH96" s="82"/>
      <c r="AI96" s="82"/>
      <c r="AJ96" s="82"/>
      <c r="AK96" s="82"/>
      <c r="AL96" s="82"/>
      <c r="AM96" s="82"/>
      <c r="AN96" s="82"/>
      <c r="AO96" s="82"/>
      <c r="AP96" s="82"/>
      <c r="AQ96" s="82"/>
      <c r="AR96" s="82"/>
      <c r="AS96" s="82"/>
      <c r="AT96" s="82"/>
    </row>
    <row r="97" spans="1:46" ht="16.5" customHeight="1">
      <c r="A97" s="82"/>
      <c r="B97" s="82"/>
      <c r="C97" s="82"/>
      <c r="D97" s="82"/>
      <c r="E97" s="82"/>
      <c r="F97" s="82"/>
      <c r="G97" s="82"/>
      <c r="H97" s="82"/>
      <c r="I97" s="82"/>
      <c r="J97" s="82"/>
      <c r="K97" s="82"/>
      <c r="L97" s="82"/>
      <c r="M97" s="82"/>
      <c r="N97" s="82"/>
      <c r="O97" s="82"/>
      <c r="P97" s="82"/>
      <c r="Q97" s="82"/>
      <c r="R97" s="82"/>
      <c r="S97" s="82"/>
      <c r="T97" s="82"/>
      <c r="U97" s="82"/>
      <c r="V97" s="82"/>
      <c r="W97" s="82"/>
      <c r="X97" s="82"/>
      <c r="Y97" s="82"/>
      <c r="Z97" s="82"/>
      <c r="AA97" s="82"/>
      <c r="AB97" s="82"/>
      <c r="AC97" s="82"/>
      <c r="AD97" s="82"/>
      <c r="AE97" s="82"/>
      <c r="AF97" s="82"/>
      <c r="AG97" s="82"/>
      <c r="AH97" s="82"/>
      <c r="AI97" s="82"/>
      <c r="AJ97" s="82"/>
      <c r="AK97" s="82"/>
      <c r="AL97" s="82"/>
      <c r="AM97" s="82"/>
      <c r="AN97" s="82"/>
      <c r="AO97" s="82"/>
      <c r="AP97" s="82"/>
      <c r="AQ97" s="82"/>
      <c r="AR97" s="82"/>
      <c r="AS97" s="82"/>
      <c r="AT97" s="82"/>
    </row>
    <row r="98" spans="1:46" ht="16.5" customHeight="1">
      <c r="A98" s="82"/>
      <c r="B98" s="82"/>
      <c r="C98" s="82"/>
      <c r="D98" s="82"/>
      <c r="E98" s="82"/>
      <c r="F98" s="82"/>
      <c r="G98" s="82"/>
      <c r="H98" s="82"/>
      <c r="I98" s="82"/>
      <c r="J98" s="82"/>
      <c r="K98" s="82"/>
      <c r="L98" s="82"/>
      <c r="M98" s="82"/>
      <c r="N98" s="82"/>
      <c r="O98" s="82"/>
      <c r="P98" s="82"/>
      <c r="Q98" s="82"/>
      <c r="R98" s="82"/>
      <c r="S98" s="82"/>
      <c r="T98" s="82"/>
      <c r="U98" s="82"/>
      <c r="V98" s="82"/>
      <c r="W98" s="82"/>
      <c r="X98" s="82"/>
      <c r="Y98" s="82"/>
      <c r="Z98" s="82"/>
      <c r="AA98" s="82"/>
      <c r="AB98" s="82"/>
      <c r="AC98" s="82"/>
      <c r="AD98" s="82"/>
      <c r="AE98" s="82"/>
      <c r="AF98" s="82"/>
      <c r="AG98" s="82"/>
      <c r="AH98" s="82"/>
      <c r="AI98" s="82"/>
      <c r="AJ98" s="82"/>
      <c r="AK98" s="82"/>
      <c r="AL98" s="82"/>
      <c r="AM98" s="82"/>
      <c r="AN98" s="82"/>
      <c r="AO98" s="82"/>
      <c r="AP98" s="82"/>
      <c r="AQ98" s="82"/>
      <c r="AR98" s="82"/>
      <c r="AS98" s="82"/>
      <c r="AT98" s="82"/>
    </row>
    <row r="99" spans="1:46" ht="16.5" customHeight="1">
      <c r="A99" s="82"/>
      <c r="B99" s="82"/>
      <c r="C99" s="82"/>
      <c r="D99" s="82"/>
      <c r="E99" s="82"/>
      <c r="F99" s="82"/>
      <c r="G99" s="82"/>
      <c r="H99" s="82"/>
      <c r="I99" s="82"/>
      <c r="J99" s="82"/>
      <c r="K99" s="82"/>
      <c r="L99" s="82"/>
      <c r="M99" s="82"/>
      <c r="N99" s="82"/>
      <c r="O99" s="82"/>
      <c r="P99" s="82"/>
      <c r="Q99" s="82"/>
      <c r="R99" s="82"/>
      <c r="S99" s="82"/>
      <c r="T99" s="82"/>
      <c r="U99" s="82"/>
      <c r="V99" s="82"/>
      <c r="W99" s="82"/>
      <c r="X99" s="82"/>
      <c r="Y99" s="82"/>
      <c r="Z99" s="82"/>
      <c r="AA99" s="82"/>
      <c r="AB99" s="82"/>
      <c r="AC99" s="82"/>
      <c r="AD99" s="82"/>
      <c r="AE99" s="82"/>
      <c r="AF99" s="82"/>
      <c r="AG99" s="82"/>
      <c r="AH99" s="82"/>
      <c r="AI99" s="82"/>
      <c r="AJ99" s="82"/>
      <c r="AK99" s="82"/>
      <c r="AL99" s="82"/>
      <c r="AM99" s="82"/>
      <c r="AN99" s="82"/>
      <c r="AO99" s="82"/>
      <c r="AP99" s="82"/>
      <c r="AQ99" s="82"/>
      <c r="AR99" s="82"/>
      <c r="AS99" s="82"/>
      <c r="AT99" s="82"/>
    </row>
    <row r="100" spans="1:46" ht="16.5" customHeight="1">
      <c r="A100" s="82"/>
      <c r="B100" s="82"/>
      <c r="C100" s="82"/>
      <c r="D100" s="82"/>
      <c r="E100" s="82"/>
      <c r="F100" s="82"/>
      <c r="G100" s="82"/>
      <c r="H100" s="82"/>
      <c r="I100" s="82"/>
      <c r="J100" s="82"/>
      <c r="K100" s="82"/>
      <c r="L100" s="82"/>
      <c r="M100" s="82"/>
      <c r="N100" s="82"/>
      <c r="O100" s="82"/>
      <c r="P100" s="82"/>
      <c r="Q100" s="82"/>
      <c r="R100" s="82"/>
      <c r="S100" s="82"/>
      <c r="T100" s="82"/>
      <c r="U100" s="82"/>
      <c r="V100" s="82"/>
      <c r="W100" s="82"/>
      <c r="X100" s="82"/>
      <c r="Y100" s="82"/>
      <c r="Z100" s="82"/>
      <c r="AA100" s="82"/>
      <c r="AB100" s="82"/>
      <c r="AC100" s="82"/>
      <c r="AD100" s="82"/>
      <c r="AE100" s="82"/>
      <c r="AF100" s="82"/>
      <c r="AG100" s="82"/>
      <c r="AH100" s="82"/>
      <c r="AI100" s="82"/>
      <c r="AJ100" s="82"/>
      <c r="AK100" s="82"/>
      <c r="AL100" s="82"/>
      <c r="AM100" s="82"/>
      <c r="AN100" s="82"/>
      <c r="AO100" s="82"/>
      <c r="AP100" s="82"/>
      <c r="AQ100" s="82"/>
      <c r="AR100" s="82"/>
      <c r="AS100" s="82"/>
      <c r="AT100" s="82"/>
    </row>
    <row r="101" spans="1:46" ht="16.5" customHeight="1">
      <c r="A101" s="82"/>
      <c r="B101" s="82"/>
      <c r="C101" s="82"/>
      <c r="D101" s="82"/>
      <c r="E101" s="82"/>
      <c r="F101" s="82"/>
      <c r="G101" s="82"/>
      <c r="H101" s="82"/>
      <c r="I101" s="82"/>
      <c r="J101" s="82"/>
      <c r="K101" s="82"/>
      <c r="L101" s="82"/>
      <c r="M101" s="82"/>
      <c r="N101" s="82"/>
      <c r="O101" s="82"/>
      <c r="P101" s="82"/>
      <c r="Q101" s="82"/>
      <c r="R101" s="82"/>
      <c r="S101" s="82"/>
      <c r="T101" s="82"/>
      <c r="U101" s="82"/>
      <c r="V101" s="82"/>
      <c r="W101" s="82"/>
      <c r="X101" s="82"/>
      <c r="Y101" s="82"/>
      <c r="Z101" s="82"/>
      <c r="AA101" s="82"/>
      <c r="AB101" s="82"/>
      <c r="AC101" s="82"/>
      <c r="AD101" s="82"/>
      <c r="AE101" s="82"/>
      <c r="AF101" s="82"/>
      <c r="AG101" s="82"/>
      <c r="AH101" s="82"/>
      <c r="AI101" s="82"/>
      <c r="AJ101" s="82"/>
      <c r="AK101" s="82"/>
      <c r="AL101" s="82"/>
      <c r="AM101" s="82"/>
      <c r="AN101" s="82"/>
      <c r="AO101" s="82"/>
      <c r="AP101" s="82"/>
      <c r="AQ101" s="82"/>
      <c r="AR101" s="82"/>
      <c r="AS101" s="82"/>
      <c r="AT101" s="82"/>
    </row>
    <row r="102" spans="1:46" ht="16.5" customHeight="1">
      <c r="A102" s="82"/>
      <c r="B102" s="82"/>
      <c r="C102" s="82"/>
      <c r="D102" s="82"/>
      <c r="E102" s="82"/>
      <c r="F102" s="82"/>
      <c r="G102" s="82"/>
      <c r="H102" s="82"/>
      <c r="I102" s="82"/>
      <c r="J102" s="82"/>
      <c r="K102" s="82"/>
      <c r="L102" s="82"/>
      <c r="M102" s="82"/>
      <c r="N102" s="82"/>
      <c r="O102" s="82"/>
      <c r="P102" s="82"/>
      <c r="Q102" s="82"/>
      <c r="R102" s="82"/>
      <c r="S102" s="82"/>
      <c r="T102" s="82"/>
      <c r="U102" s="82"/>
      <c r="V102" s="82"/>
      <c r="W102" s="82"/>
      <c r="X102" s="82"/>
      <c r="Y102" s="82"/>
      <c r="Z102" s="82"/>
      <c r="AA102" s="82"/>
      <c r="AB102" s="82"/>
      <c r="AC102" s="82"/>
      <c r="AD102" s="82"/>
      <c r="AE102" s="82"/>
      <c r="AF102" s="82"/>
      <c r="AG102" s="82"/>
      <c r="AH102" s="82"/>
      <c r="AI102" s="82"/>
      <c r="AJ102" s="82"/>
      <c r="AK102" s="82"/>
      <c r="AL102" s="82"/>
      <c r="AM102" s="82"/>
      <c r="AN102" s="82"/>
      <c r="AO102" s="82"/>
      <c r="AP102" s="82"/>
      <c r="AQ102" s="82"/>
      <c r="AR102" s="82"/>
      <c r="AS102" s="82"/>
      <c r="AT102" s="82"/>
    </row>
    <row r="103" spans="1:46" ht="16.5" customHeight="1">
      <c r="A103" s="82"/>
      <c r="B103" s="82"/>
      <c r="C103" s="82"/>
      <c r="D103" s="82"/>
      <c r="E103" s="82"/>
      <c r="F103" s="82"/>
      <c r="G103" s="82"/>
      <c r="H103" s="82"/>
      <c r="I103" s="82"/>
      <c r="J103" s="82"/>
      <c r="K103" s="82"/>
      <c r="L103" s="82"/>
      <c r="M103" s="82"/>
      <c r="N103" s="82"/>
      <c r="O103" s="82"/>
      <c r="P103" s="82"/>
      <c r="Q103" s="82"/>
      <c r="R103" s="82"/>
      <c r="S103" s="82"/>
      <c r="T103" s="82"/>
      <c r="U103" s="82"/>
      <c r="V103" s="82"/>
      <c r="W103" s="82"/>
      <c r="X103" s="82"/>
      <c r="Y103" s="82"/>
      <c r="Z103" s="82"/>
      <c r="AA103" s="82"/>
      <c r="AB103" s="82"/>
      <c r="AC103" s="82"/>
      <c r="AD103" s="82"/>
      <c r="AE103" s="82"/>
      <c r="AF103" s="82"/>
      <c r="AG103" s="82"/>
      <c r="AH103" s="82"/>
      <c r="AI103" s="82"/>
      <c r="AJ103" s="82"/>
      <c r="AK103" s="82"/>
      <c r="AL103" s="82"/>
      <c r="AM103" s="82"/>
      <c r="AN103" s="82"/>
      <c r="AO103" s="82"/>
      <c r="AP103" s="82"/>
      <c r="AQ103" s="82"/>
      <c r="AR103" s="82"/>
      <c r="AS103" s="82"/>
      <c r="AT103" s="82"/>
    </row>
    <row r="104" spans="1:46" ht="16.5" customHeight="1">
      <c r="A104" s="82"/>
      <c r="B104" s="82"/>
      <c r="C104" s="82"/>
      <c r="D104" s="82"/>
      <c r="E104" s="82"/>
      <c r="F104" s="82"/>
      <c r="G104" s="82"/>
      <c r="H104" s="82"/>
      <c r="I104" s="82"/>
      <c r="J104" s="82"/>
      <c r="K104" s="82"/>
      <c r="L104" s="82"/>
      <c r="M104" s="82"/>
      <c r="N104" s="82"/>
      <c r="O104" s="82"/>
      <c r="P104" s="82"/>
      <c r="Q104" s="82"/>
      <c r="R104" s="82"/>
      <c r="S104" s="82"/>
      <c r="T104" s="82"/>
      <c r="U104" s="82"/>
      <c r="V104" s="82"/>
      <c r="W104" s="82"/>
      <c r="X104" s="82"/>
      <c r="Y104" s="82"/>
      <c r="Z104" s="82"/>
      <c r="AA104" s="82"/>
      <c r="AB104" s="82"/>
      <c r="AC104" s="82"/>
      <c r="AD104" s="82"/>
      <c r="AE104" s="82"/>
      <c r="AF104" s="82"/>
      <c r="AG104" s="82"/>
      <c r="AH104" s="82"/>
      <c r="AI104" s="82"/>
      <c r="AJ104" s="82"/>
      <c r="AK104" s="82"/>
      <c r="AL104" s="82"/>
      <c r="AM104" s="82"/>
      <c r="AN104" s="82"/>
      <c r="AO104" s="82"/>
      <c r="AP104" s="82"/>
      <c r="AQ104" s="82"/>
      <c r="AR104" s="82"/>
      <c r="AS104" s="82"/>
      <c r="AT104" s="82"/>
    </row>
    <row r="105" spans="1:46" ht="16.5" customHeight="1">
      <c r="A105" s="82"/>
      <c r="B105" s="82"/>
      <c r="C105" s="82"/>
      <c r="D105" s="82"/>
      <c r="E105" s="82"/>
      <c r="F105" s="82"/>
      <c r="G105" s="82"/>
      <c r="H105" s="82"/>
      <c r="I105" s="82"/>
      <c r="J105" s="82"/>
      <c r="K105" s="82"/>
      <c r="L105" s="82"/>
      <c r="M105" s="82"/>
      <c r="N105" s="82"/>
      <c r="O105" s="82"/>
      <c r="P105" s="82"/>
      <c r="Q105" s="82"/>
      <c r="R105" s="82"/>
      <c r="S105" s="82"/>
      <c r="T105" s="82"/>
      <c r="U105" s="82"/>
      <c r="V105" s="82"/>
      <c r="W105" s="82"/>
      <c r="X105" s="82"/>
      <c r="Y105" s="82"/>
      <c r="Z105" s="82"/>
      <c r="AA105" s="82"/>
      <c r="AB105" s="82"/>
      <c r="AC105" s="82"/>
      <c r="AD105" s="82"/>
      <c r="AE105" s="82"/>
      <c r="AF105" s="82"/>
      <c r="AG105" s="82"/>
      <c r="AH105" s="82"/>
      <c r="AI105" s="82"/>
      <c r="AJ105" s="82"/>
      <c r="AK105" s="82"/>
      <c r="AL105" s="82"/>
      <c r="AM105" s="82"/>
      <c r="AN105" s="82"/>
      <c r="AO105" s="82"/>
      <c r="AP105" s="82"/>
      <c r="AQ105" s="82"/>
      <c r="AR105" s="82"/>
      <c r="AS105" s="82"/>
      <c r="AT105" s="82"/>
    </row>
    <row r="106" spans="1:46" ht="16.5" customHeight="1">
      <c r="A106" s="82"/>
      <c r="B106" s="82"/>
      <c r="C106" s="82"/>
      <c r="D106" s="82"/>
      <c r="E106" s="82"/>
      <c r="F106" s="82"/>
      <c r="G106" s="82"/>
      <c r="H106" s="82"/>
      <c r="I106" s="82"/>
      <c r="J106" s="82"/>
      <c r="K106" s="82"/>
      <c r="L106" s="82"/>
      <c r="M106" s="82"/>
      <c r="N106" s="82"/>
      <c r="O106" s="82"/>
      <c r="P106" s="82"/>
      <c r="Q106" s="82"/>
      <c r="R106" s="82"/>
      <c r="S106" s="82"/>
      <c r="T106" s="82"/>
      <c r="U106" s="82"/>
      <c r="V106" s="82"/>
      <c r="W106" s="82"/>
      <c r="X106" s="82"/>
      <c r="Y106" s="82"/>
      <c r="Z106" s="82"/>
      <c r="AA106" s="82"/>
      <c r="AB106" s="82"/>
      <c r="AC106" s="82"/>
      <c r="AD106" s="82"/>
      <c r="AE106" s="82"/>
      <c r="AF106" s="82"/>
      <c r="AG106" s="82"/>
      <c r="AH106" s="82"/>
      <c r="AI106" s="82"/>
      <c r="AJ106" s="82"/>
      <c r="AK106" s="82"/>
      <c r="AL106" s="82"/>
      <c r="AM106" s="82"/>
      <c r="AN106" s="82"/>
      <c r="AO106" s="82"/>
      <c r="AP106" s="82"/>
      <c r="AQ106" s="82"/>
      <c r="AR106" s="82"/>
      <c r="AS106" s="82"/>
      <c r="AT106" s="82"/>
    </row>
    <row r="107" spans="1:46" ht="16.5" customHeight="1">
      <c r="A107" s="82"/>
      <c r="B107" s="82"/>
      <c r="C107" s="82"/>
      <c r="D107" s="82"/>
      <c r="E107" s="82"/>
      <c r="F107" s="82"/>
      <c r="G107" s="82"/>
      <c r="H107" s="82"/>
      <c r="I107" s="82"/>
      <c r="J107" s="82"/>
      <c r="K107" s="82"/>
      <c r="L107" s="82"/>
      <c r="M107" s="82"/>
      <c r="N107" s="82"/>
      <c r="O107" s="82"/>
      <c r="P107" s="82"/>
      <c r="Q107" s="82"/>
      <c r="R107" s="82"/>
      <c r="S107" s="82"/>
      <c r="T107" s="82"/>
      <c r="U107" s="82"/>
      <c r="V107" s="82"/>
      <c r="W107" s="82"/>
      <c r="X107" s="82"/>
      <c r="Y107" s="82"/>
      <c r="Z107" s="82"/>
      <c r="AA107" s="82"/>
      <c r="AB107" s="82"/>
      <c r="AC107" s="82"/>
      <c r="AD107" s="82"/>
      <c r="AE107" s="82"/>
      <c r="AF107" s="82"/>
      <c r="AG107" s="82"/>
      <c r="AH107" s="82"/>
      <c r="AI107" s="82"/>
      <c r="AJ107" s="82"/>
      <c r="AK107" s="82"/>
      <c r="AL107" s="82"/>
      <c r="AM107" s="82"/>
      <c r="AN107" s="82"/>
      <c r="AO107" s="82"/>
      <c r="AP107" s="82"/>
      <c r="AQ107" s="82"/>
      <c r="AR107" s="82"/>
      <c r="AS107" s="82"/>
      <c r="AT107" s="82"/>
    </row>
    <row r="108" spans="1:46" ht="16.5" customHeight="1">
      <c r="A108" s="82"/>
      <c r="B108" s="82"/>
      <c r="C108" s="82"/>
      <c r="D108" s="82"/>
      <c r="E108" s="82"/>
      <c r="F108" s="82"/>
      <c r="G108" s="82"/>
      <c r="H108" s="82"/>
      <c r="I108" s="82"/>
      <c r="J108" s="82"/>
      <c r="K108" s="82"/>
      <c r="L108" s="82"/>
      <c r="M108" s="82"/>
      <c r="N108" s="82"/>
      <c r="O108" s="82"/>
      <c r="P108" s="82"/>
      <c r="Q108" s="82"/>
      <c r="R108" s="82"/>
      <c r="S108" s="82"/>
      <c r="T108" s="82"/>
      <c r="U108" s="82"/>
      <c r="V108" s="82"/>
      <c r="W108" s="82"/>
      <c r="X108" s="82"/>
      <c r="Y108" s="82"/>
      <c r="Z108" s="82"/>
      <c r="AA108" s="82"/>
      <c r="AB108" s="82"/>
      <c r="AC108" s="82"/>
      <c r="AD108" s="82"/>
      <c r="AE108" s="82"/>
      <c r="AF108" s="82"/>
      <c r="AG108" s="82"/>
      <c r="AH108" s="82"/>
      <c r="AI108" s="82"/>
      <c r="AJ108" s="82"/>
      <c r="AK108" s="82"/>
      <c r="AL108" s="82"/>
      <c r="AM108" s="82"/>
      <c r="AN108" s="82"/>
      <c r="AO108" s="82"/>
      <c r="AP108" s="82"/>
      <c r="AQ108" s="82"/>
      <c r="AR108" s="82"/>
      <c r="AS108" s="82"/>
      <c r="AT108" s="82"/>
    </row>
    <row r="109" spans="1:46" ht="16.5" customHeight="1">
      <c r="A109" s="82"/>
      <c r="B109" s="82"/>
      <c r="C109" s="82"/>
      <c r="D109" s="82"/>
      <c r="E109" s="82"/>
      <c r="F109" s="82"/>
      <c r="G109" s="82"/>
      <c r="H109" s="82"/>
      <c r="I109" s="82"/>
      <c r="J109" s="82"/>
      <c r="K109" s="82"/>
      <c r="L109" s="82"/>
      <c r="M109" s="82"/>
      <c r="N109" s="82"/>
      <c r="O109" s="82"/>
      <c r="P109" s="82"/>
      <c r="Q109" s="82"/>
      <c r="R109" s="82"/>
      <c r="S109" s="82"/>
      <c r="T109" s="82"/>
      <c r="U109" s="82"/>
      <c r="V109" s="82"/>
      <c r="W109" s="82"/>
      <c r="X109" s="82"/>
      <c r="Y109" s="82"/>
      <c r="Z109" s="82"/>
      <c r="AA109" s="82"/>
      <c r="AB109" s="82"/>
      <c r="AC109" s="82"/>
      <c r="AD109" s="82"/>
      <c r="AE109" s="82"/>
      <c r="AF109" s="82"/>
      <c r="AG109" s="82"/>
      <c r="AH109" s="82"/>
      <c r="AI109" s="82"/>
      <c r="AJ109" s="82"/>
      <c r="AK109" s="82"/>
      <c r="AL109" s="82"/>
      <c r="AM109" s="82"/>
      <c r="AN109" s="82"/>
      <c r="AO109" s="82"/>
      <c r="AP109" s="82"/>
      <c r="AQ109" s="82"/>
      <c r="AR109" s="82"/>
      <c r="AS109" s="82"/>
      <c r="AT109" s="82"/>
    </row>
    <row r="110" spans="1:46" ht="16.5" customHeight="1">
      <c r="A110" s="82"/>
      <c r="B110" s="82"/>
      <c r="C110" s="82"/>
      <c r="D110" s="82"/>
      <c r="E110" s="82"/>
      <c r="F110" s="82"/>
      <c r="G110" s="82"/>
      <c r="H110" s="82"/>
      <c r="I110" s="82"/>
      <c r="J110" s="82"/>
      <c r="K110" s="82"/>
      <c r="L110" s="82"/>
      <c r="M110" s="82"/>
      <c r="N110" s="82"/>
      <c r="O110" s="82"/>
      <c r="P110" s="82"/>
      <c r="Q110" s="82"/>
      <c r="R110" s="82"/>
      <c r="S110" s="82"/>
      <c r="T110" s="82"/>
      <c r="U110" s="82"/>
      <c r="V110" s="82"/>
      <c r="W110" s="82"/>
      <c r="X110" s="82"/>
      <c r="Y110" s="82"/>
      <c r="Z110" s="82"/>
      <c r="AA110" s="82"/>
      <c r="AB110" s="82"/>
      <c r="AC110" s="82"/>
      <c r="AD110" s="82"/>
      <c r="AE110" s="82"/>
      <c r="AF110" s="82"/>
      <c r="AG110" s="82"/>
      <c r="AH110" s="82"/>
      <c r="AI110" s="82"/>
      <c r="AJ110" s="82"/>
      <c r="AK110" s="82"/>
      <c r="AL110" s="82"/>
      <c r="AM110" s="82"/>
      <c r="AN110" s="82"/>
      <c r="AO110" s="82"/>
      <c r="AP110" s="82"/>
      <c r="AQ110" s="82"/>
      <c r="AR110" s="82"/>
      <c r="AS110" s="82"/>
      <c r="AT110" s="82"/>
    </row>
    <row r="111" spans="1:46" ht="16.5" customHeight="1">
      <c r="A111" s="82"/>
      <c r="B111" s="82"/>
      <c r="C111" s="82"/>
      <c r="D111" s="82"/>
      <c r="E111" s="82"/>
      <c r="F111" s="82"/>
      <c r="G111" s="82"/>
      <c r="H111" s="82"/>
      <c r="I111" s="82"/>
      <c r="J111" s="82"/>
      <c r="K111" s="82"/>
      <c r="L111" s="82"/>
      <c r="M111" s="82"/>
      <c r="N111" s="82"/>
      <c r="O111" s="82"/>
      <c r="P111" s="82"/>
      <c r="Q111" s="82"/>
      <c r="R111" s="82"/>
      <c r="S111" s="82"/>
      <c r="T111" s="82"/>
      <c r="U111" s="82"/>
      <c r="V111" s="82"/>
      <c r="W111" s="82"/>
      <c r="X111" s="82"/>
      <c r="Y111" s="82"/>
      <c r="Z111" s="82"/>
      <c r="AA111" s="82"/>
      <c r="AB111" s="82"/>
      <c r="AC111" s="82"/>
      <c r="AD111" s="82"/>
      <c r="AE111" s="82"/>
      <c r="AF111" s="82"/>
      <c r="AG111" s="82"/>
      <c r="AH111" s="82"/>
      <c r="AI111" s="82"/>
      <c r="AJ111" s="82"/>
      <c r="AK111" s="82"/>
      <c r="AL111" s="82"/>
      <c r="AM111" s="82"/>
      <c r="AN111" s="82"/>
      <c r="AO111" s="82"/>
      <c r="AP111" s="82"/>
      <c r="AQ111" s="82"/>
      <c r="AR111" s="82"/>
      <c r="AS111" s="82"/>
      <c r="AT111" s="82"/>
    </row>
    <row r="112" spans="1:46" ht="16.5" customHeight="1">
      <c r="A112" s="82"/>
      <c r="B112" s="82"/>
      <c r="C112" s="82"/>
      <c r="D112" s="82"/>
      <c r="E112" s="82"/>
      <c r="F112" s="82"/>
      <c r="G112" s="82"/>
      <c r="H112" s="82"/>
      <c r="I112" s="82"/>
      <c r="J112" s="82"/>
      <c r="K112" s="82"/>
      <c r="L112" s="82"/>
      <c r="M112" s="82"/>
      <c r="N112" s="82"/>
      <c r="O112" s="82"/>
      <c r="P112" s="82"/>
      <c r="Q112" s="82"/>
      <c r="R112" s="82"/>
      <c r="S112" s="82"/>
      <c r="T112" s="82"/>
      <c r="U112" s="82"/>
      <c r="V112" s="82"/>
      <c r="W112" s="82"/>
      <c r="X112" s="82"/>
      <c r="Y112" s="82"/>
      <c r="Z112" s="82"/>
      <c r="AA112" s="82"/>
      <c r="AB112" s="82"/>
      <c r="AC112" s="82"/>
      <c r="AD112" s="82"/>
      <c r="AE112" s="82"/>
      <c r="AF112" s="82"/>
      <c r="AG112" s="82"/>
      <c r="AH112" s="82"/>
      <c r="AI112" s="82"/>
      <c r="AJ112" s="82"/>
      <c r="AK112" s="82"/>
      <c r="AL112" s="82"/>
      <c r="AM112" s="82"/>
      <c r="AN112" s="82"/>
      <c r="AO112" s="82"/>
      <c r="AP112" s="82"/>
      <c r="AQ112" s="82"/>
      <c r="AR112" s="82"/>
      <c r="AS112" s="82"/>
      <c r="AT112" s="82"/>
    </row>
    <row r="113" spans="1:46" ht="16.5" customHeight="1">
      <c r="A113" s="82"/>
      <c r="B113" s="82"/>
      <c r="C113" s="82"/>
      <c r="D113" s="82"/>
      <c r="E113" s="82"/>
      <c r="F113" s="82"/>
      <c r="G113" s="82"/>
      <c r="H113" s="82"/>
      <c r="I113" s="82"/>
      <c r="J113" s="82"/>
      <c r="K113" s="82"/>
      <c r="L113" s="82"/>
      <c r="M113" s="82"/>
      <c r="N113" s="82"/>
      <c r="O113" s="82"/>
      <c r="P113" s="82"/>
      <c r="Q113" s="82"/>
      <c r="R113" s="82"/>
      <c r="S113" s="82"/>
      <c r="T113" s="82"/>
      <c r="U113" s="82"/>
      <c r="V113" s="82"/>
      <c r="W113" s="82"/>
      <c r="X113" s="82"/>
      <c r="Y113" s="82"/>
      <c r="Z113" s="82"/>
      <c r="AA113" s="82"/>
      <c r="AB113" s="82"/>
      <c r="AC113" s="82"/>
      <c r="AD113" s="82"/>
      <c r="AE113" s="82"/>
      <c r="AF113" s="82"/>
      <c r="AG113" s="82"/>
      <c r="AH113" s="82"/>
      <c r="AI113" s="82"/>
      <c r="AJ113" s="82"/>
      <c r="AK113" s="82"/>
      <c r="AL113" s="82"/>
      <c r="AM113" s="82"/>
      <c r="AN113" s="82"/>
      <c r="AO113" s="82"/>
      <c r="AP113" s="82"/>
      <c r="AQ113" s="82"/>
      <c r="AR113" s="82"/>
      <c r="AS113" s="82"/>
      <c r="AT113" s="82"/>
    </row>
    <row r="114" spans="1:46" ht="16.5" customHeight="1">
      <c r="A114" s="82"/>
      <c r="B114" s="82"/>
      <c r="C114" s="82"/>
      <c r="D114" s="82"/>
      <c r="E114" s="82"/>
      <c r="F114" s="82"/>
      <c r="G114" s="82"/>
      <c r="H114" s="82"/>
      <c r="I114" s="82"/>
      <c r="J114" s="82"/>
      <c r="K114" s="82"/>
      <c r="L114" s="82"/>
      <c r="M114" s="82"/>
      <c r="N114" s="82"/>
      <c r="O114" s="82"/>
      <c r="P114" s="82"/>
      <c r="Q114" s="82"/>
      <c r="R114" s="82"/>
      <c r="S114" s="82"/>
      <c r="T114" s="82"/>
      <c r="U114" s="82"/>
      <c r="V114" s="82"/>
      <c r="W114" s="82"/>
      <c r="X114" s="82"/>
      <c r="Y114" s="82"/>
      <c r="Z114" s="82"/>
      <c r="AA114" s="82"/>
      <c r="AB114" s="82"/>
      <c r="AC114" s="82"/>
      <c r="AD114" s="82"/>
      <c r="AE114" s="82"/>
      <c r="AF114" s="82"/>
      <c r="AG114" s="82"/>
      <c r="AH114" s="82"/>
      <c r="AI114" s="82"/>
      <c r="AJ114" s="82"/>
      <c r="AK114" s="82"/>
      <c r="AL114" s="82"/>
      <c r="AM114" s="82"/>
      <c r="AN114" s="82"/>
      <c r="AO114" s="82"/>
      <c r="AP114" s="82"/>
      <c r="AQ114" s="82"/>
      <c r="AR114" s="82"/>
      <c r="AS114" s="82"/>
      <c r="AT114" s="82"/>
    </row>
    <row r="115" spans="1:46" ht="16.5" customHeight="1">
      <c r="A115" s="82"/>
      <c r="B115" s="82"/>
      <c r="C115" s="82"/>
      <c r="D115" s="82"/>
      <c r="E115" s="82"/>
      <c r="F115" s="82"/>
      <c r="G115" s="82"/>
      <c r="H115" s="82"/>
      <c r="I115" s="82"/>
      <c r="J115" s="82"/>
      <c r="K115" s="82"/>
      <c r="L115" s="82"/>
      <c r="M115" s="82"/>
      <c r="N115" s="82"/>
      <c r="O115" s="82"/>
      <c r="P115" s="82"/>
      <c r="Q115" s="82"/>
      <c r="R115" s="82"/>
      <c r="S115" s="82"/>
      <c r="T115" s="82"/>
      <c r="U115" s="82"/>
      <c r="V115" s="82"/>
      <c r="W115" s="82"/>
      <c r="X115" s="82"/>
      <c r="Y115" s="82"/>
      <c r="Z115" s="82"/>
      <c r="AA115" s="82"/>
      <c r="AB115" s="82"/>
      <c r="AC115" s="82"/>
      <c r="AD115" s="82"/>
      <c r="AE115" s="82"/>
      <c r="AF115" s="82"/>
      <c r="AG115" s="82"/>
      <c r="AH115" s="82"/>
      <c r="AI115" s="82"/>
      <c r="AJ115" s="82"/>
      <c r="AK115" s="82"/>
      <c r="AL115" s="82"/>
      <c r="AM115" s="82"/>
      <c r="AN115" s="82"/>
      <c r="AO115" s="82"/>
      <c r="AP115" s="82"/>
      <c r="AQ115" s="82"/>
      <c r="AR115" s="82"/>
      <c r="AS115" s="82"/>
      <c r="AT115" s="82"/>
    </row>
    <row r="116" spans="1:46" ht="16.5" customHeight="1">
      <c r="A116" s="82"/>
      <c r="B116" s="82"/>
      <c r="C116" s="82"/>
      <c r="D116" s="82"/>
      <c r="E116" s="82"/>
      <c r="F116" s="82"/>
      <c r="G116" s="82"/>
      <c r="H116" s="82"/>
      <c r="I116" s="82"/>
      <c r="J116" s="82"/>
      <c r="K116" s="82"/>
      <c r="L116" s="82"/>
      <c r="M116" s="82"/>
      <c r="N116" s="82"/>
      <c r="O116" s="82"/>
      <c r="P116" s="82"/>
      <c r="Q116" s="82"/>
      <c r="R116" s="82"/>
      <c r="S116" s="82"/>
      <c r="T116" s="82"/>
      <c r="U116" s="82"/>
      <c r="V116" s="82"/>
      <c r="W116" s="82"/>
      <c r="X116" s="82"/>
      <c r="Y116" s="82"/>
      <c r="Z116" s="82"/>
      <c r="AA116" s="82"/>
      <c r="AB116" s="82"/>
      <c r="AC116" s="82"/>
      <c r="AD116" s="82"/>
      <c r="AE116" s="82"/>
      <c r="AF116" s="82"/>
      <c r="AG116" s="82"/>
      <c r="AH116" s="82"/>
      <c r="AI116" s="82"/>
      <c r="AJ116" s="82"/>
      <c r="AK116" s="82"/>
      <c r="AL116" s="82"/>
      <c r="AM116" s="82"/>
      <c r="AN116" s="82"/>
      <c r="AO116" s="82"/>
      <c r="AP116" s="82"/>
      <c r="AQ116" s="82"/>
      <c r="AR116" s="82"/>
      <c r="AS116" s="82"/>
      <c r="AT116" s="82"/>
    </row>
    <row r="117" spans="1:46" ht="16.5" customHeight="1">
      <c r="A117" s="82"/>
      <c r="B117" s="82"/>
      <c r="C117" s="82"/>
      <c r="D117" s="82"/>
      <c r="E117" s="82"/>
      <c r="F117" s="82"/>
      <c r="G117" s="82"/>
      <c r="H117" s="82"/>
      <c r="I117" s="82"/>
      <c r="J117" s="82"/>
      <c r="K117" s="82"/>
      <c r="L117" s="82"/>
      <c r="M117" s="82"/>
      <c r="N117" s="82"/>
      <c r="O117" s="82"/>
      <c r="P117" s="82"/>
      <c r="Q117" s="82"/>
      <c r="R117" s="82"/>
      <c r="S117" s="82"/>
      <c r="T117" s="82"/>
      <c r="U117" s="82"/>
      <c r="V117" s="82"/>
      <c r="W117" s="82"/>
      <c r="X117" s="82"/>
      <c r="Y117" s="82"/>
      <c r="Z117" s="82"/>
      <c r="AA117" s="82"/>
      <c r="AB117" s="82"/>
      <c r="AC117" s="82"/>
      <c r="AD117" s="82"/>
      <c r="AE117" s="82"/>
      <c r="AF117" s="82"/>
      <c r="AG117" s="82"/>
      <c r="AH117" s="82"/>
      <c r="AI117" s="82"/>
      <c r="AJ117" s="82"/>
      <c r="AK117" s="82"/>
      <c r="AL117" s="82"/>
      <c r="AM117" s="82"/>
      <c r="AN117" s="82"/>
      <c r="AO117" s="82"/>
      <c r="AP117" s="82"/>
      <c r="AQ117" s="82"/>
      <c r="AR117" s="82"/>
      <c r="AS117" s="82"/>
      <c r="AT117" s="82"/>
    </row>
    <row r="118" spans="1:46" ht="16.5" customHeight="1">
      <c r="A118" s="82"/>
      <c r="B118" s="82"/>
      <c r="C118" s="82"/>
      <c r="D118" s="82"/>
      <c r="E118" s="82"/>
      <c r="F118" s="82"/>
      <c r="G118" s="82"/>
      <c r="H118" s="82"/>
      <c r="I118" s="82"/>
      <c r="J118" s="82"/>
      <c r="K118" s="82"/>
      <c r="L118" s="82"/>
      <c r="M118" s="82"/>
      <c r="N118" s="82"/>
      <c r="O118" s="82"/>
      <c r="P118" s="82"/>
      <c r="Q118" s="82"/>
      <c r="R118" s="82"/>
      <c r="S118" s="82"/>
      <c r="T118" s="82"/>
      <c r="U118" s="82"/>
      <c r="V118" s="82"/>
      <c r="W118" s="82"/>
      <c r="X118" s="82"/>
      <c r="Y118" s="82"/>
      <c r="Z118" s="82"/>
      <c r="AA118" s="82"/>
      <c r="AB118" s="82"/>
      <c r="AC118" s="82"/>
      <c r="AD118" s="82"/>
      <c r="AE118" s="82"/>
      <c r="AF118" s="82"/>
      <c r="AG118" s="82"/>
      <c r="AH118" s="82"/>
      <c r="AI118" s="82"/>
      <c r="AJ118" s="82"/>
      <c r="AK118" s="82"/>
      <c r="AL118" s="82"/>
      <c r="AM118" s="82"/>
      <c r="AN118" s="82"/>
      <c r="AO118" s="82"/>
      <c r="AP118" s="82"/>
      <c r="AQ118" s="82"/>
      <c r="AR118" s="82"/>
      <c r="AS118" s="82"/>
      <c r="AT118" s="82"/>
    </row>
    <row r="119" spans="1:46" ht="16.5" customHeight="1">
      <c r="A119" s="82"/>
      <c r="B119" s="82"/>
      <c r="C119" s="82"/>
      <c r="D119" s="82"/>
      <c r="E119" s="82"/>
      <c r="F119" s="82"/>
      <c r="G119" s="82"/>
      <c r="H119" s="82"/>
      <c r="I119" s="82"/>
      <c r="J119" s="82"/>
      <c r="K119" s="82"/>
      <c r="L119" s="82"/>
      <c r="M119" s="82"/>
      <c r="N119" s="82"/>
      <c r="O119" s="82"/>
      <c r="P119" s="82"/>
      <c r="Q119" s="82"/>
      <c r="R119" s="82"/>
      <c r="S119" s="82"/>
      <c r="T119" s="82"/>
      <c r="U119" s="82"/>
      <c r="V119" s="82"/>
      <c r="W119" s="82"/>
      <c r="X119" s="82"/>
      <c r="Y119" s="82"/>
      <c r="Z119" s="82"/>
      <c r="AA119" s="82"/>
      <c r="AB119" s="82"/>
      <c r="AC119" s="82"/>
      <c r="AD119" s="82"/>
      <c r="AE119" s="82"/>
      <c r="AF119" s="82"/>
      <c r="AG119" s="82"/>
      <c r="AH119" s="82"/>
      <c r="AI119" s="82"/>
      <c r="AJ119" s="82"/>
      <c r="AK119" s="82"/>
      <c r="AL119" s="82"/>
      <c r="AM119" s="82"/>
      <c r="AN119" s="82"/>
      <c r="AO119" s="82"/>
      <c r="AP119" s="82"/>
      <c r="AQ119" s="82"/>
      <c r="AR119" s="82"/>
      <c r="AS119" s="82"/>
      <c r="AT119" s="82"/>
    </row>
    <row r="120" spans="1:46" ht="16.5" customHeight="1">
      <c r="A120" s="82"/>
      <c r="B120" s="82"/>
      <c r="C120" s="82"/>
      <c r="D120" s="82"/>
      <c r="E120" s="82"/>
      <c r="F120" s="82"/>
      <c r="G120" s="82"/>
      <c r="H120" s="82"/>
      <c r="I120" s="82"/>
      <c r="J120" s="82"/>
      <c r="K120" s="82"/>
      <c r="L120" s="82"/>
      <c r="M120" s="82"/>
      <c r="N120" s="82"/>
      <c r="O120" s="82"/>
      <c r="P120" s="82"/>
      <c r="Q120" s="82"/>
      <c r="R120" s="82"/>
      <c r="S120" s="82"/>
      <c r="T120" s="82"/>
      <c r="U120" s="82"/>
      <c r="V120" s="82"/>
      <c r="W120" s="82"/>
      <c r="X120" s="82"/>
      <c r="Y120" s="82"/>
      <c r="Z120" s="82"/>
      <c r="AA120" s="82"/>
      <c r="AB120" s="82"/>
      <c r="AC120" s="82"/>
      <c r="AD120" s="82"/>
      <c r="AE120" s="82"/>
      <c r="AF120" s="82"/>
      <c r="AG120" s="82"/>
      <c r="AH120" s="82"/>
      <c r="AI120" s="82"/>
      <c r="AJ120" s="82"/>
      <c r="AK120" s="82"/>
      <c r="AL120" s="82"/>
      <c r="AM120" s="82"/>
      <c r="AN120" s="82"/>
      <c r="AO120" s="82"/>
      <c r="AP120" s="82"/>
      <c r="AQ120" s="82"/>
      <c r="AR120" s="82"/>
      <c r="AS120" s="82"/>
      <c r="AT120" s="82"/>
    </row>
    <row r="121" spans="1:46" ht="16.5" customHeight="1">
      <c r="A121" s="82"/>
      <c r="B121" s="82"/>
      <c r="C121" s="82"/>
      <c r="D121" s="82"/>
      <c r="E121" s="82"/>
      <c r="F121" s="82"/>
      <c r="G121" s="82"/>
      <c r="H121" s="82"/>
      <c r="I121" s="82"/>
      <c r="J121" s="82"/>
      <c r="K121" s="82"/>
      <c r="L121" s="82"/>
      <c r="M121" s="82"/>
      <c r="N121" s="82"/>
      <c r="O121" s="82"/>
      <c r="P121" s="82"/>
      <c r="Q121" s="82"/>
      <c r="R121" s="82"/>
      <c r="S121" s="82"/>
      <c r="T121" s="82"/>
      <c r="U121" s="82"/>
      <c r="V121" s="82"/>
      <c r="W121" s="82"/>
      <c r="X121" s="82"/>
      <c r="Y121" s="82"/>
      <c r="Z121" s="82"/>
      <c r="AA121" s="82"/>
      <c r="AB121" s="82"/>
      <c r="AC121" s="82"/>
      <c r="AD121" s="82"/>
      <c r="AE121" s="82"/>
      <c r="AF121" s="82"/>
      <c r="AG121" s="82"/>
      <c r="AH121" s="82"/>
      <c r="AI121" s="82"/>
      <c r="AJ121" s="82"/>
      <c r="AK121" s="82"/>
      <c r="AL121" s="82"/>
      <c r="AM121" s="82"/>
      <c r="AN121" s="82"/>
      <c r="AO121" s="82"/>
      <c r="AP121" s="82"/>
      <c r="AQ121" s="82"/>
      <c r="AR121" s="82"/>
      <c r="AS121" s="82"/>
      <c r="AT121" s="82"/>
    </row>
    <row r="122" spans="1:46" ht="16.5" customHeight="1">
      <c r="A122" s="82"/>
      <c r="B122" s="82"/>
      <c r="C122" s="82"/>
      <c r="D122" s="82"/>
      <c r="E122" s="82"/>
      <c r="F122" s="82"/>
      <c r="G122" s="82"/>
      <c r="H122" s="82"/>
      <c r="I122" s="82"/>
      <c r="J122" s="82"/>
      <c r="K122" s="82"/>
      <c r="L122" s="82"/>
      <c r="M122" s="82"/>
      <c r="N122" s="82"/>
      <c r="O122" s="82"/>
      <c r="P122" s="82"/>
      <c r="Q122" s="82"/>
      <c r="R122" s="82"/>
      <c r="S122" s="82"/>
      <c r="T122" s="82"/>
      <c r="U122" s="82"/>
      <c r="V122" s="82"/>
      <c r="W122" s="82"/>
      <c r="X122" s="82"/>
      <c r="Y122" s="82"/>
      <c r="Z122" s="82"/>
      <c r="AA122" s="82"/>
      <c r="AB122" s="82"/>
      <c r="AC122" s="82"/>
      <c r="AD122" s="82"/>
      <c r="AE122" s="82"/>
      <c r="AF122" s="82"/>
      <c r="AG122" s="82"/>
      <c r="AH122" s="82"/>
      <c r="AI122" s="82"/>
      <c r="AJ122" s="82"/>
      <c r="AK122" s="82"/>
      <c r="AL122" s="82"/>
      <c r="AM122" s="82"/>
      <c r="AN122" s="82"/>
      <c r="AO122" s="82"/>
      <c r="AP122" s="82"/>
      <c r="AQ122" s="82"/>
      <c r="AR122" s="82"/>
      <c r="AS122" s="82"/>
      <c r="AT122" s="82"/>
    </row>
    <row r="123" spans="1:46" ht="16.5" customHeight="1">
      <c r="A123" s="82"/>
      <c r="B123" s="82"/>
      <c r="C123" s="82"/>
      <c r="D123" s="82"/>
      <c r="E123" s="82"/>
      <c r="F123" s="82"/>
      <c r="G123" s="82"/>
      <c r="H123" s="82"/>
      <c r="I123" s="82"/>
      <c r="J123" s="82"/>
      <c r="K123" s="82"/>
      <c r="L123" s="82"/>
      <c r="M123" s="82"/>
      <c r="N123" s="82"/>
      <c r="O123" s="82"/>
      <c r="P123" s="82"/>
      <c r="Q123" s="82"/>
      <c r="R123" s="82"/>
      <c r="S123" s="82"/>
      <c r="T123" s="82"/>
      <c r="U123" s="82"/>
      <c r="V123" s="82"/>
      <c r="W123" s="82"/>
      <c r="X123" s="82"/>
      <c r="Y123" s="82"/>
      <c r="Z123" s="82"/>
      <c r="AA123" s="82"/>
      <c r="AB123" s="82"/>
      <c r="AC123" s="82"/>
      <c r="AD123" s="82"/>
      <c r="AE123" s="82"/>
      <c r="AF123" s="82"/>
      <c r="AG123" s="82"/>
      <c r="AH123" s="82"/>
      <c r="AI123" s="82"/>
      <c r="AJ123" s="82"/>
      <c r="AK123" s="82"/>
      <c r="AL123" s="82"/>
      <c r="AM123" s="82"/>
      <c r="AN123" s="82"/>
      <c r="AO123" s="82"/>
      <c r="AP123" s="82"/>
      <c r="AQ123" s="82"/>
      <c r="AR123" s="82"/>
      <c r="AS123" s="82"/>
      <c r="AT123" s="82"/>
    </row>
    <row r="124" spans="1:46" ht="16.5" customHeight="1">
      <c r="A124" s="82"/>
      <c r="B124" s="82"/>
      <c r="C124" s="82"/>
      <c r="D124" s="82"/>
      <c r="E124" s="82"/>
      <c r="F124" s="82"/>
      <c r="G124" s="82"/>
      <c r="H124" s="82"/>
      <c r="I124" s="82"/>
      <c r="J124" s="82"/>
      <c r="K124" s="82"/>
      <c r="L124" s="82"/>
      <c r="M124" s="82"/>
      <c r="N124" s="82"/>
      <c r="O124" s="82"/>
      <c r="P124" s="82"/>
      <c r="Q124" s="82"/>
      <c r="R124" s="82"/>
      <c r="S124" s="82"/>
      <c r="T124" s="82"/>
      <c r="U124" s="82"/>
      <c r="V124" s="82"/>
      <c r="W124" s="82"/>
      <c r="X124" s="82"/>
      <c r="Y124" s="82"/>
      <c r="Z124" s="82"/>
      <c r="AA124" s="82"/>
      <c r="AB124" s="82"/>
      <c r="AC124" s="82"/>
      <c r="AD124" s="82"/>
      <c r="AE124" s="82"/>
      <c r="AF124" s="82"/>
      <c r="AG124" s="82"/>
      <c r="AH124" s="82"/>
      <c r="AI124" s="82"/>
      <c r="AJ124" s="82"/>
      <c r="AK124" s="82"/>
      <c r="AL124" s="82"/>
      <c r="AM124" s="82"/>
      <c r="AN124" s="82"/>
      <c r="AO124" s="82"/>
      <c r="AP124" s="82"/>
      <c r="AQ124" s="82"/>
      <c r="AR124" s="82"/>
      <c r="AS124" s="82"/>
      <c r="AT124" s="82"/>
    </row>
    <row r="125" spans="1:46" ht="16.5" customHeight="1">
      <c r="A125" s="82"/>
      <c r="B125" s="82"/>
      <c r="C125" s="82"/>
      <c r="D125" s="82"/>
      <c r="E125" s="82"/>
      <c r="F125" s="82"/>
      <c r="G125" s="82"/>
      <c r="H125" s="82"/>
      <c r="I125" s="82"/>
      <c r="J125" s="82"/>
      <c r="K125" s="82"/>
      <c r="L125" s="82"/>
      <c r="M125" s="82"/>
      <c r="N125" s="82"/>
      <c r="O125" s="82"/>
      <c r="P125" s="82"/>
      <c r="Q125" s="82"/>
      <c r="R125" s="82"/>
      <c r="S125" s="82"/>
      <c r="T125" s="82"/>
      <c r="U125" s="82"/>
      <c r="V125" s="82"/>
      <c r="W125" s="82"/>
      <c r="X125" s="82"/>
      <c r="Y125" s="82"/>
      <c r="Z125" s="82"/>
      <c r="AA125" s="82"/>
      <c r="AB125" s="82"/>
      <c r="AC125" s="82"/>
      <c r="AD125" s="82"/>
      <c r="AE125" s="82"/>
      <c r="AF125" s="82"/>
      <c r="AG125" s="82"/>
      <c r="AH125" s="82"/>
      <c r="AI125" s="82"/>
      <c r="AJ125" s="82"/>
      <c r="AK125" s="82"/>
      <c r="AL125" s="82"/>
      <c r="AM125" s="82"/>
      <c r="AN125" s="82"/>
      <c r="AO125" s="82"/>
      <c r="AP125" s="82"/>
      <c r="AQ125" s="82"/>
      <c r="AR125" s="82"/>
      <c r="AS125" s="82"/>
      <c r="AT125" s="82"/>
    </row>
    <row r="126" spans="1:46" ht="16.5" customHeight="1">
      <c r="A126" s="82"/>
      <c r="B126" s="82"/>
      <c r="C126" s="82"/>
      <c r="D126" s="82"/>
      <c r="E126" s="82"/>
      <c r="F126" s="82"/>
      <c r="G126" s="82"/>
      <c r="H126" s="82"/>
      <c r="I126" s="82"/>
      <c r="J126" s="82"/>
      <c r="K126" s="82"/>
      <c r="L126" s="82"/>
      <c r="M126" s="82"/>
      <c r="N126" s="82"/>
      <c r="O126" s="82"/>
      <c r="P126" s="82"/>
      <c r="Q126" s="82"/>
      <c r="R126" s="82"/>
      <c r="S126" s="82"/>
      <c r="T126" s="82"/>
      <c r="U126" s="82"/>
      <c r="V126" s="82"/>
      <c r="W126" s="82"/>
      <c r="X126" s="82"/>
      <c r="Y126" s="82"/>
      <c r="Z126" s="82"/>
      <c r="AA126" s="82"/>
      <c r="AB126" s="82"/>
      <c r="AC126" s="82"/>
      <c r="AD126" s="82"/>
      <c r="AE126" s="82"/>
      <c r="AF126" s="82"/>
      <c r="AG126" s="82"/>
      <c r="AH126" s="82"/>
      <c r="AI126" s="82"/>
      <c r="AJ126" s="82"/>
      <c r="AK126" s="82"/>
      <c r="AL126" s="82"/>
      <c r="AM126" s="82"/>
      <c r="AN126" s="82"/>
      <c r="AO126" s="82"/>
      <c r="AP126" s="82"/>
      <c r="AQ126" s="82"/>
      <c r="AR126" s="82"/>
      <c r="AS126" s="82"/>
      <c r="AT126" s="82"/>
    </row>
    <row r="127" spans="1:46" ht="16.5" customHeight="1">
      <c r="A127" s="82"/>
      <c r="B127" s="82"/>
      <c r="C127" s="82"/>
      <c r="D127" s="82"/>
      <c r="E127" s="82"/>
      <c r="F127" s="82"/>
      <c r="G127" s="82"/>
      <c r="H127" s="82"/>
      <c r="I127" s="82"/>
      <c r="J127" s="82"/>
      <c r="K127" s="82"/>
      <c r="L127" s="82"/>
      <c r="M127" s="82"/>
      <c r="N127" s="82"/>
      <c r="O127" s="82"/>
      <c r="P127" s="82"/>
      <c r="Q127" s="82"/>
      <c r="R127" s="82"/>
      <c r="S127" s="82"/>
      <c r="T127" s="82"/>
      <c r="U127" s="82"/>
      <c r="V127" s="82"/>
      <c r="W127" s="82"/>
      <c r="X127" s="82"/>
      <c r="Y127" s="82"/>
      <c r="Z127" s="82"/>
      <c r="AA127" s="82"/>
      <c r="AB127" s="82"/>
      <c r="AC127" s="82"/>
      <c r="AD127" s="82"/>
      <c r="AE127" s="82"/>
      <c r="AF127" s="82"/>
      <c r="AG127" s="82"/>
      <c r="AH127" s="82"/>
      <c r="AI127" s="82"/>
      <c r="AJ127" s="82"/>
      <c r="AK127" s="82"/>
      <c r="AL127" s="82"/>
      <c r="AM127" s="82"/>
      <c r="AN127" s="82"/>
      <c r="AO127" s="82"/>
      <c r="AP127" s="82"/>
      <c r="AQ127" s="82"/>
      <c r="AR127" s="82"/>
      <c r="AS127" s="82"/>
      <c r="AT127" s="82"/>
    </row>
    <row r="128" spans="1:46" ht="16.5" customHeight="1">
      <c r="A128" s="82"/>
      <c r="B128" s="82"/>
      <c r="C128" s="82"/>
      <c r="D128" s="82"/>
      <c r="E128" s="82"/>
      <c r="F128" s="82"/>
      <c r="G128" s="82"/>
      <c r="H128" s="82"/>
      <c r="I128" s="82"/>
      <c r="J128" s="82"/>
      <c r="K128" s="82"/>
      <c r="L128" s="82"/>
      <c r="M128" s="82"/>
      <c r="N128" s="82"/>
      <c r="O128" s="82"/>
      <c r="P128" s="82"/>
      <c r="Q128" s="82"/>
      <c r="R128" s="82"/>
      <c r="S128" s="82"/>
      <c r="T128" s="82"/>
      <c r="U128" s="82"/>
      <c r="V128" s="82"/>
      <c r="W128" s="82"/>
      <c r="X128" s="82"/>
      <c r="Y128" s="82"/>
      <c r="Z128" s="82"/>
      <c r="AA128" s="82"/>
      <c r="AB128" s="82"/>
      <c r="AC128" s="82"/>
      <c r="AD128" s="82"/>
      <c r="AE128" s="82"/>
      <c r="AF128" s="82"/>
      <c r="AG128" s="82"/>
      <c r="AH128" s="82"/>
      <c r="AI128" s="82"/>
      <c r="AJ128" s="82"/>
      <c r="AK128" s="82"/>
      <c r="AL128" s="82"/>
      <c r="AM128" s="82"/>
      <c r="AN128" s="82"/>
      <c r="AO128" s="82"/>
      <c r="AP128" s="82"/>
      <c r="AQ128" s="82"/>
      <c r="AR128" s="82"/>
      <c r="AS128" s="82"/>
      <c r="AT128" s="82"/>
    </row>
    <row r="129" spans="1:46" ht="16.5" customHeight="1">
      <c r="A129" s="82"/>
      <c r="B129" s="82"/>
      <c r="C129" s="82"/>
      <c r="D129" s="82"/>
      <c r="E129" s="82"/>
      <c r="F129" s="82"/>
      <c r="G129" s="82"/>
      <c r="H129" s="82"/>
      <c r="I129" s="82"/>
      <c r="J129" s="82"/>
      <c r="K129" s="82"/>
      <c r="L129" s="82"/>
      <c r="M129" s="82"/>
      <c r="N129" s="82"/>
      <c r="O129" s="82"/>
      <c r="P129" s="82"/>
      <c r="Q129" s="82"/>
      <c r="R129" s="82"/>
      <c r="S129" s="82"/>
      <c r="T129" s="82"/>
      <c r="U129" s="82"/>
      <c r="V129" s="82"/>
      <c r="W129" s="82"/>
      <c r="X129" s="82"/>
      <c r="Y129" s="82"/>
      <c r="Z129" s="82"/>
      <c r="AA129" s="82"/>
      <c r="AB129" s="82"/>
      <c r="AC129" s="82"/>
      <c r="AD129" s="82"/>
      <c r="AE129" s="82"/>
      <c r="AF129" s="82"/>
      <c r="AG129" s="82"/>
      <c r="AH129" s="82"/>
      <c r="AI129" s="82"/>
      <c r="AJ129" s="82"/>
      <c r="AK129" s="82"/>
      <c r="AL129" s="82"/>
      <c r="AM129" s="82"/>
      <c r="AN129" s="82"/>
      <c r="AO129" s="82"/>
      <c r="AP129" s="82"/>
      <c r="AQ129" s="82"/>
      <c r="AR129" s="82"/>
      <c r="AS129" s="82"/>
      <c r="AT129" s="82"/>
    </row>
    <row r="130" spans="1:46" ht="16.5" customHeight="1">
      <c r="A130" s="82"/>
      <c r="B130" s="82"/>
      <c r="C130" s="82"/>
      <c r="D130" s="82"/>
      <c r="E130" s="82"/>
      <c r="F130" s="82"/>
      <c r="G130" s="82"/>
      <c r="H130" s="82"/>
      <c r="I130" s="82"/>
      <c r="J130" s="82"/>
      <c r="K130" s="82"/>
      <c r="L130" s="82"/>
      <c r="M130" s="82"/>
      <c r="N130" s="82"/>
      <c r="O130" s="82"/>
      <c r="P130" s="82"/>
      <c r="Q130" s="82"/>
      <c r="R130" s="82"/>
      <c r="S130" s="82"/>
      <c r="T130" s="82"/>
      <c r="U130" s="82"/>
      <c r="V130" s="82"/>
      <c r="W130" s="82"/>
      <c r="X130" s="82"/>
      <c r="Y130" s="82"/>
      <c r="Z130" s="82"/>
      <c r="AA130" s="82"/>
      <c r="AB130" s="82"/>
      <c r="AC130" s="82"/>
      <c r="AD130" s="82"/>
      <c r="AE130" s="82"/>
      <c r="AF130" s="82"/>
      <c r="AG130" s="82"/>
      <c r="AH130" s="82"/>
      <c r="AI130" s="82"/>
      <c r="AJ130" s="82"/>
      <c r="AK130" s="82"/>
      <c r="AL130" s="82"/>
      <c r="AM130" s="82"/>
      <c r="AN130" s="82"/>
      <c r="AO130" s="82"/>
      <c r="AP130" s="82"/>
      <c r="AQ130" s="82"/>
      <c r="AR130" s="82"/>
      <c r="AS130" s="82"/>
      <c r="AT130" s="82"/>
    </row>
    <row r="131" spans="1:46" ht="16.5" customHeight="1">
      <c r="A131" s="82"/>
      <c r="B131" s="82"/>
      <c r="C131" s="82"/>
      <c r="D131" s="82"/>
      <c r="E131" s="82"/>
      <c r="F131" s="82"/>
      <c r="G131" s="82"/>
      <c r="H131" s="82"/>
      <c r="I131" s="82"/>
      <c r="J131" s="82"/>
      <c r="K131" s="82"/>
      <c r="L131" s="82"/>
      <c r="M131" s="82"/>
      <c r="N131" s="82"/>
      <c r="O131" s="82"/>
      <c r="P131" s="82"/>
      <c r="Q131" s="82"/>
      <c r="R131" s="82"/>
      <c r="S131" s="82"/>
      <c r="T131" s="82"/>
      <c r="U131" s="82"/>
      <c r="V131" s="82"/>
      <c r="W131" s="82"/>
      <c r="X131" s="82"/>
      <c r="Y131" s="82"/>
      <c r="Z131" s="82"/>
      <c r="AA131" s="82"/>
      <c r="AB131" s="82"/>
      <c r="AC131" s="82"/>
      <c r="AD131" s="82"/>
      <c r="AE131" s="82"/>
      <c r="AF131" s="82"/>
      <c r="AG131" s="82"/>
      <c r="AH131" s="82"/>
      <c r="AI131" s="82"/>
      <c r="AJ131" s="82"/>
      <c r="AK131" s="82"/>
      <c r="AL131" s="82"/>
      <c r="AM131" s="82"/>
      <c r="AN131" s="82"/>
      <c r="AO131" s="82"/>
      <c r="AP131" s="82"/>
      <c r="AQ131" s="82"/>
      <c r="AR131" s="82"/>
      <c r="AS131" s="82"/>
      <c r="AT131" s="82"/>
    </row>
    <row r="132" spans="1:46" ht="16.5" customHeight="1">
      <c r="A132" s="82"/>
      <c r="B132" s="82"/>
      <c r="C132" s="82"/>
      <c r="D132" s="82"/>
      <c r="E132" s="82"/>
      <c r="F132" s="82"/>
      <c r="G132" s="82"/>
      <c r="H132" s="82"/>
      <c r="I132" s="82"/>
      <c r="J132" s="82"/>
      <c r="K132" s="82"/>
      <c r="L132" s="82"/>
      <c r="M132" s="82"/>
      <c r="N132" s="82"/>
      <c r="O132" s="82"/>
      <c r="P132" s="82"/>
      <c r="Q132" s="82"/>
      <c r="R132" s="82"/>
      <c r="S132" s="82"/>
      <c r="T132" s="82"/>
      <c r="U132" s="82"/>
      <c r="V132" s="82"/>
      <c r="W132" s="82"/>
      <c r="X132" s="82"/>
      <c r="Y132" s="82"/>
      <c r="Z132" s="82"/>
      <c r="AA132" s="82"/>
      <c r="AB132" s="82"/>
      <c r="AC132" s="82"/>
      <c r="AD132" s="82"/>
      <c r="AE132" s="82"/>
      <c r="AF132" s="82"/>
      <c r="AG132" s="82"/>
      <c r="AH132" s="82"/>
      <c r="AI132" s="82"/>
      <c r="AJ132" s="82"/>
      <c r="AK132" s="82"/>
      <c r="AL132" s="82"/>
      <c r="AM132" s="82"/>
      <c r="AN132" s="82"/>
      <c r="AO132" s="82"/>
      <c r="AP132" s="82"/>
      <c r="AQ132" s="82"/>
      <c r="AR132" s="82"/>
      <c r="AS132" s="82"/>
      <c r="AT132" s="82"/>
    </row>
    <row r="133" spans="1:46" ht="16.5" customHeight="1">
      <c r="A133" s="82"/>
      <c r="B133" s="82"/>
      <c r="C133" s="82"/>
      <c r="D133" s="82"/>
      <c r="E133" s="82"/>
      <c r="F133" s="82"/>
      <c r="G133" s="82"/>
      <c r="H133" s="82"/>
      <c r="I133" s="82"/>
      <c r="J133" s="82"/>
      <c r="K133" s="82"/>
      <c r="L133" s="82"/>
      <c r="M133" s="82"/>
      <c r="N133" s="82"/>
      <c r="O133" s="82"/>
      <c r="P133" s="82"/>
      <c r="Q133" s="82"/>
      <c r="R133" s="82"/>
      <c r="S133" s="82"/>
      <c r="T133" s="82"/>
      <c r="U133" s="82"/>
      <c r="V133" s="82"/>
      <c r="W133" s="82"/>
      <c r="X133" s="82"/>
      <c r="Y133" s="82"/>
      <c r="Z133" s="82"/>
      <c r="AA133" s="82"/>
      <c r="AB133" s="82"/>
      <c r="AC133" s="82"/>
      <c r="AD133" s="82"/>
      <c r="AE133" s="82"/>
      <c r="AF133" s="82"/>
      <c r="AG133" s="82"/>
      <c r="AH133" s="82"/>
      <c r="AI133" s="82"/>
      <c r="AJ133" s="82"/>
      <c r="AK133" s="82"/>
      <c r="AL133" s="82"/>
      <c r="AM133" s="82"/>
      <c r="AN133" s="82"/>
      <c r="AO133" s="82"/>
      <c r="AP133" s="82"/>
      <c r="AQ133" s="82"/>
      <c r="AR133" s="82"/>
      <c r="AS133" s="82"/>
      <c r="AT133" s="82"/>
    </row>
    <row r="134" spans="1:46" ht="16.5" customHeight="1">
      <c r="A134" s="82"/>
      <c r="B134" s="82"/>
      <c r="C134" s="82"/>
      <c r="D134" s="82"/>
      <c r="E134" s="82"/>
      <c r="F134" s="82"/>
      <c r="G134" s="82"/>
      <c r="H134" s="82"/>
      <c r="I134" s="82"/>
      <c r="J134" s="82"/>
      <c r="K134" s="82"/>
      <c r="L134" s="82"/>
      <c r="M134" s="82"/>
      <c r="N134" s="82"/>
      <c r="O134" s="82"/>
      <c r="P134" s="82"/>
      <c r="Q134" s="82"/>
      <c r="R134" s="82"/>
      <c r="S134" s="82"/>
      <c r="T134" s="82"/>
      <c r="U134" s="82"/>
      <c r="V134" s="82"/>
      <c r="W134" s="82"/>
      <c r="X134" s="82"/>
      <c r="Y134" s="82"/>
      <c r="Z134" s="82"/>
      <c r="AA134" s="82"/>
      <c r="AB134" s="82"/>
      <c r="AC134" s="82"/>
      <c r="AD134" s="82"/>
      <c r="AE134" s="82"/>
      <c r="AF134" s="82"/>
      <c r="AG134" s="82"/>
      <c r="AH134" s="82"/>
      <c r="AI134" s="82"/>
      <c r="AJ134" s="82"/>
      <c r="AK134" s="82"/>
      <c r="AL134" s="82"/>
      <c r="AM134" s="82"/>
      <c r="AN134" s="82"/>
      <c r="AO134" s="82"/>
      <c r="AP134" s="82"/>
      <c r="AQ134" s="82"/>
      <c r="AR134" s="82"/>
      <c r="AS134" s="82"/>
      <c r="AT134" s="82"/>
    </row>
    <row r="135" spans="1:46" ht="16.5" customHeight="1">
      <c r="A135" s="82"/>
      <c r="B135" s="82"/>
      <c r="C135" s="82"/>
      <c r="D135" s="82"/>
      <c r="E135" s="82"/>
      <c r="F135" s="82"/>
      <c r="G135" s="82"/>
      <c r="H135" s="82"/>
      <c r="I135" s="82"/>
      <c r="J135" s="82"/>
      <c r="K135" s="82"/>
      <c r="L135" s="82"/>
      <c r="M135" s="82"/>
      <c r="N135" s="82"/>
      <c r="O135" s="82"/>
      <c r="P135" s="82"/>
      <c r="Q135" s="82"/>
      <c r="R135" s="82"/>
      <c r="S135" s="82"/>
      <c r="T135" s="82"/>
      <c r="U135" s="82"/>
      <c r="V135" s="82"/>
      <c r="W135" s="82"/>
      <c r="X135" s="82"/>
      <c r="Y135" s="82"/>
      <c r="Z135" s="82"/>
      <c r="AA135" s="82"/>
      <c r="AB135" s="82"/>
      <c r="AC135" s="82"/>
      <c r="AD135" s="82"/>
      <c r="AE135" s="82"/>
      <c r="AF135" s="82"/>
      <c r="AG135" s="82"/>
      <c r="AH135" s="82"/>
      <c r="AI135" s="82"/>
      <c r="AJ135" s="82"/>
      <c r="AK135" s="82"/>
      <c r="AL135" s="82"/>
      <c r="AM135" s="82"/>
      <c r="AN135" s="82"/>
      <c r="AO135" s="82"/>
      <c r="AP135" s="82"/>
      <c r="AQ135" s="82"/>
      <c r="AR135" s="82"/>
      <c r="AS135" s="82"/>
      <c r="AT135" s="82"/>
    </row>
    <row r="136" spans="1:46" ht="16.5" customHeight="1">
      <c r="A136" s="82"/>
      <c r="B136" s="82"/>
      <c r="C136" s="82"/>
      <c r="D136" s="82"/>
      <c r="E136" s="82"/>
      <c r="F136" s="82"/>
      <c r="G136" s="82"/>
      <c r="H136" s="82"/>
      <c r="I136" s="82"/>
      <c r="J136" s="82"/>
      <c r="K136" s="82"/>
      <c r="L136" s="82"/>
      <c r="M136" s="82"/>
      <c r="N136" s="82"/>
      <c r="O136" s="82"/>
      <c r="P136" s="82"/>
      <c r="Q136" s="82"/>
      <c r="R136" s="82"/>
      <c r="S136" s="82"/>
      <c r="T136" s="82"/>
      <c r="U136" s="82"/>
      <c r="V136" s="82"/>
      <c r="W136" s="82"/>
      <c r="X136" s="82"/>
      <c r="Y136" s="82"/>
      <c r="Z136" s="82"/>
      <c r="AA136" s="82"/>
      <c r="AB136" s="82"/>
      <c r="AC136" s="82"/>
      <c r="AD136" s="82"/>
      <c r="AE136" s="82"/>
      <c r="AF136" s="82"/>
      <c r="AG136" s="82"/>
      <c r="AH136" s="82"/>
      <c r="AI136" s="82"/>
      <c r="AJ136" s="82"/>
      <c r="AK136" s="82"/>
      <c r="AL136" s="82"/>
      <c r="AM136" s="82"/>
      <c r="AN136" s="82"/>
      <c r="AO136" s="82"/>
      <c r="AP136" s="82"/>
      <c r="AQ136" s="82"/>
      <c r="AR136" s="82"/>
      <c r="AS136" s="82"/>
      <c r="AT136" s="82"/>
    </row>
    <row r="137" spans="1:46" ht="16.5" customHeight="1">
      <c r="A137" s="82"/>
      <c r="B137" s="82"/>
      <c r="C137" s="82"/>
      <c r="D137" s="82"/>
      <c r="E137" s="82"/>
      <c r="F137" s="82"/>
      <c r="G137" s="82"/>
      <c r="H137" s="82"/>
      <c r="I137" s="82"/>
      <c r="J137" s="82"/>
      <c r="K137" s="82"/>
      <c r="L137" s="82"/>
      <c r="M137" s="82"/>
      <c r="N137" s="82"/>
      <c r="O137" s="82"/>
      <c r="P137" s="82"/>
      <c r="Q137" s="82"/>
      <c r="R137" s="82"/>
      <c r="S137" s="82"/>
      <c r="T137" s="82"/>
      <c r="U137" s="82"/>
      <c r="V137" s="82"/>
      <c r="W137" s="82"/>
      <c r="X137" s="82"/>
      <c r="Y137" s="82"/>
      <c r="Z137" s="82"/>
      <c r="AA137" s="82"/>
      <c r="AB137" s="82"/>
      <c r="AC137" s="82"/>
      <c r="AD137" s="82"/>
      <c r="AE137" s="82"/>
      <c r="AF137" s="82"/>
      <c r="AG137" s="82"/>
      <c r="AH137" s="82"/>
      <c r="AI137" s="82"/>
      <c r="AJ137" s="82"/>
      <c r="AK137" s="82"/>
      <c r="AL137" s="82"/>
      <c r="AM137" s="82"/>
      <c r="AN137" s="82"/>
      <c r="AO137" s="82"/>
      <c r="AP137" s="82"/>
      <c r="AQ137" s="82"/>
      <c r="AR137" s="82"/>
      <c r="AS137" s="82"/>
      <c r="AT137" s="82"/>
    </row>
    <row r="138" spans="1:46" ht="16.5" customHeight="1">
      <c r="A138" s="82"/>
      <c r="B138" s="82"/>
      <c r="C138" s="82"/>
      <c r="D138" s="82"/>
      <c r="E138" s="82"/>
      <c r="F138" s="82"/>
      <c r="G138" s="82"/>
      <c r="H138" s="82"/>
      <c r="I138" s="82"/>
      <c r="J138" s="82"/>
      <c r="K138" s="82"/>
      <c r="L138" s="82"/>
      <c r="M138" s="82"/>
      <c r="N138" s="82"/>
      <c r="O138" s="82"/>
      <c r="P138" s="82"/>
      <c r="Q138" s="82"/>
      <c r="R138" s="82"/>
      <c r="S138" s="82"/>
      <c r="T138" s="82"/>
      <c r="U138" s="82"/>
      <c r="V138" s="82"/>
      <c r="W138" s="82"/>
      <c r="X138" s="82"/>
      <c r="Y138" s="82"/>
      <c r="Z138" s="82"/>
      <c r="AA138" s="82"/>
      <c r="AB138" s="82"/>
      <c r="AC138" s="82"/>
      <c r="AD138" s="82"/>
      <c r="AE138" s="82"/>
      <c r="AF138" s="82"/>
      <c r="AG138" s="82"/>
      <c r="AH138" s="82"/>
      <c r="AI138" s="82"/>
      <c r="AJ138" s="82"/>
      <c r="AK138" s="82"/>
      <c r="AL138" s="82"/>
      <c r="AM138" s="82"/>
      <c r="AN138" s="82"/>
      <c r="AO138" s="82"/>
      <c r="AP138" s="82"/>
      <c r="AQ138" s="82"/>
      <c r="AR138" s="82"/>
      <c r="AS138" s="82"/>
      <c r="AT138" s="82"/>
    </row>
    <row r="139" spans="1:46" ht="16.5" customHeight="1">
      <c r="A139" s="82"/>
      <c r="B139" s="82"/>
      <c r="C139" s="82"/>
      <c r="D139" s="82"/>
      <c r="E139" s="82"/>
      <c r="F139" s="82"/>
      <c r="G139" s="82"/>
      <c r="H139" s="82"/>
      <c r="I139" s="82"/>
      <c r="J139" s="82"/>
      <c r="K139" s="82"/>
      <c r="L139" s="82"/>
      <c r="M139" s="82"/>
      <c r="N139" s="82"/>
      <c r="O139" s="82"/>
      <c r="P139" s="82"/>
      <c r="Q139" s="82"/>
      <c r="R139" s="82"/>
      <c r="S139" s="82"/>
      <c r="T139" s="82"/>
      <c r="U139" s="82"/>
      <c r="V139" s="82"/>
      <c r="W139" s="82"/>
      <c r="X139" s="82"/>
      <c r="Y139" s="82"/>
      <c r="Z139" s="82"/>
      <c r="AA139" s="82"/>
      <c r="AB139" s="82"/>
      <c r="AC139" s="82"/>
      <c r="AD139" s="82"/>
      <c r="AE139" s="82"/>
      <c r="AF139" s="82"/>
      <c r="AG139" s="82"/>
      <c r="AH139" s="82"/>
      <c r="AI139" s="82"/>
      <c r="AJ139" s="82"/>
      <c r="AK139" s="82"/>
      <c r="AL139" s="82"/>
      <c r="AM139" s="82"/>
      <c r="AN139" s="82"/>
      <c r="AO139" s="82"/>
      <c r="AP139" s="82"/>
      <c r="AQ139" s="82"/>
      <c r="AR139" s="82"/>
      <c r="AS139" s="82"/>
      <c r="AT139" s="82"/>
    </row>
    <row r="140" spans="1:46" ht="16.5" customHeight="1">
      <c r="A140" s="82"/>
      <c r="B140" s="82"/>
      <c r="C140" s="82"/>
      <c r="D140" s="82"/>
      <c r="E140" s="82"/>
      <c r="F140" s="82"/>
      <c r="G140" s="82"/>
      <c r="H140" s="82"/>
      <c r="I140" s="82"/>
      <c r="J140" s="82"/>
      <c r="K140" s="82"/>
      <c r="L140" s="82"/>
      <c r="M140" s="82"/>
      <c r="N140" s="82"/>
      <c r="O140" s="82"/>
      <c r="P140" s="82"/>
      <c r="Q140" s="82"/>
      <c r="R140" s="82"/>
      <c r="S140" s="82"/>
      <c r="T140" s="82"/>
      <c r="U140" s="82"/>
      <c r="V140" s="82"/>
      <c r="W140" s="82"/>
      <c r="X140" s="82"/>
      <c r="Y140" s="82"/>
      <c r="Z140" s="82"/>
      <c r="AA140" s="82"/>
      <c r="AB140" s="82"/>
      <c r="AC140" s="82"/>
      <c r="AD140" s="82"/>
      <c r="AE140" s="82"/>
      <c r="AF140" s="82"/>
      <c r="AG140" s="82"/>
      <c r="AH140" s="82"/>
      <c r="AI140" s="82"/>
      <c r="AJ140" s="82"/>
      <c r="AK140" s="82"/>
      <c r="AL140" s="82"/>
      <c r="AM140" s="82"/>
      <c r="AN140" s="82"/>
      <c r="AO140" s="82"/>
      <c r="AP140" s="82"/>
      <c r="AQ140" s="82"/>
      <c r="AR140" s="82"/>
      <c r="AS140" s="82"/>
      <c r="AT140" s="82"/>
    </row>
    <row r="141" spans="1:46" ht="16.5" customHeight="1">
      <c r="A141" s="82"/>
      <c r="B141" s="82"/>
      <c r="C141" s="82"/>
      <c r="D141" s="82"/>
      <c r="E141" s="82"/>
      <c r="F141" s="82"/>
      <c r="G141" s="82"/>
      <c r="H141" s="82"/>
      <c r="I141" s="82"/>
      <c r="J141" s="82"/>
      <c r="K141" s="82"/>
      <c r="L141" s="82"/>
      <c r="M141" s="82"/>
      <c r="N141" s="82"/>
      <c r="O141" s="82"/>
      <c r="P141" s="82"/>
      <c r="Q141" s="82"/>
      <c r="R141" s="82"/>
      <c r="S141" s="82"/>
      <c r="T141" s="82"/>
      <c r="U141" s="82"/>
      <c r="V141" s="82"/>
      <c r="W141" s="82"/>
      <c r="X141" s="82"/>
      <c r="Y141" s="82"/>
      <c r="Z141" s="82"/>
      <c r="AA141" s="82"/>
      <c r="AB141" s="82"/>
      <c r="AC141" s="82"/>
      <c r="AD141" s="82"/>
      <c r="AE141" s="82"/>
      <c r="AF141" s="82"/>
      <c r="AG141" s="82"/>
      <c r="AH141" s="82"/>
      <c r="AI141" s="82"/>
      <c r="AJ141" s="82"/>
      <c r="AK141" s="82"/>
      <c r="AL141" s="82"/>
      <c r="AM141" s="82"/>
      <c r="AN141" s="82"/>
      <c r="AO141" s="82"/>
      <c r="AP141" s="82"/>
      <c r="AQ141" s="82"/>
      <c r="AR141" s="82"/>
      <c r="AS141" s="82"/>
      <c r="AT141" s="82"/>
    </row>
    <row r="142" spans="1:46" ht="16.5" customHeight="1">
      <c r="A142" s="82"/>
      <c r="B142" s="82"/>
      <c r="C142" s="82"/>
      <c r="D142" s="82"/>
      <c r="E142" s="82"/>
      <c r="F142" s="82"/>
      <c r="G142" s="82"/>
      <c r="H142" s="82"/>
      <c r="I142" s="82"/>
      <c r="J142" s="82"/>
      <c r="K142" s="82"/>
      <c r="L142" s="82"/>
      <c r="M142" s="82"/>
      <c r="N142" s="82"/>
      <c r="O142" s="82"/>
      <c r="P142" s="82"/>
      <c r="Q142" s="82"/>
      <c r="R142" s="82"/>
      <c r="S142" s="82"/>
      <c r="T142" s="82"/>
      <c r="U142" s="82"/>
      <c r="V142" s="82"/>
      <c r="W142" s="82"/>
      <c r="X142" s="82"/>
      <c r="Y142" s="82"/>
      <c r="Z142" s="82"/>
      <c r="AA142" s="82"/>
      <c r="AB142" s="82"/>
      <c r="AC142" s="82"/>
      <c r="AD142" s="82"/>
      <c r="AE142" s="82"/>
      <c r="AF142" s="82"/>
      <c r="AG142" s="82"/>
      <c r="AH142" s="82"/>
      <c r="AI142" s="82"/>
      <c r="AJ142" s="82"/>
      <c r="AK142" s="82"/>
      <c r="AL142" s="82"/>
      <c r="AM142" s="82"/>
      <c r="AN142" s="82"/>
      <c r="AO142" s="82"/>
      <c r="AP142" s="82"/>
      <c r="AQ142" s="82"/>
      <c r="AR142" s="82"/>
      <c r="AS142" s="82"/>
      <c r="AT142" s="82"/>
    </row>
    <row r="143" spans="1:46" ht="16.5" customHeight="1">
      <c r="A143" s="82"/>
      <c r="B143" s="82"/>
      <c r="C143" s="82"/>
      <c r="D143" s="82"/>
      <c r="E143" s="82"/>
      <c r="F143" s="82"/>
      <c r="G143" s="82"/>
      <c r="H143" s="82"/>
      <c r="I143" s="82"/>
      <c r="J143" s="82"/>
      <c r="K143" s="82"/>
      <c r="L143" s="82"/>
      <c r="M143" s="82"/>
      <c r="N143" s="82"/>
      <c r="O143" s="82"/>
      <c r="P143" s="82"/>
      <c r="Q143" s="82"/>
      <c r="R143" s="82"/>
      <c r="S143" s="82"/>
      <c r="T143" s="82"/>
      <c r="U143" s="82"/>
      <c r="V143" s="82"/>
      <c r="W143" s="82"/>
      <c r="X143" s="82"/>
      <c r="Y143" s="82"/>
      <c r="Z143" s="82"/>
      <c r="AA143" s="82"/>
      <c r="AB143" s="82"/>
      <c r="AC143" s="82"/>
      <c r="AD143" s="82"/>
      <c r="AE143" s="82"/>
      <c r="AF143" s="82"/>
      <c r="AG143" s="82"/>
      <c r="AH143" s="82"/>
      <c r="AI143" s="82"/>
      <c r="AJ143" s="82"/>
      <c r="AK143" s="82"/>
      <c r="AL143" s="82"/>
      <c r="AM143" s="82"/>
      <c r="AN143" s="82"/>
      <c r="AO143" s="82"/>
      <c r="AP143" s="82"/>
      <c r="AQ143" s="82"/>
      <c r="AR143" s="82"/>
      <c r="AS143" s="82"/>
      <c r="AT143" s="82"/>
    </row>
    <row r="144" spans="1:46" ht="16.5" customHeight="1">
      <c r="A144" s="82"/>
      <c r="B144" s="82"/>
      <c r="C144" s="82"/>
      <c r="D144" s="82"/>
      <c r="E144" s="82"/>
      <c r="F144" s="82"/>
      <c r="G144" s="82"/>
      <c r="H144" s="82"/>
      <c r="I144" s="82"/>
      <c r="J144" s="82"/>
      <c r="K144" s="82"/>
      <c r="L144" s="82"/>
      <c r="M144" s="82"/>
      <c r="N144" s="82"/>
      <c r="O144" s="82"/>
      <c r="P144" s="82"/>
      <c r="Q144" s="82"/>
      <c r="R144" s="82"/>
      <c r="S144" s="82"/>
      <c r="T144" s="82"/>
      <c r="U144" s="82"/>
      <c r="V144" s="82"/>
      <c r="W144" s="82"/>
      <c r="X144" s="82"/>
      <c r="Y144" s="82"/>
      <c r="Z144" s="82"/>
      <c r="AA144" s="82"/>
      <c r="AB144" s="82"/>
      <c r="AC144" s="82"/>
      <c r="AD144" s="82"/>
      <c r="AE144" s="82"/>
      <c r="AF144" s="82"/>
      <c r="AG144" s="82"/>
      <c r="AH144" s="82"/>
      <c r="AI144" s="82"/>
      <c r="AJ144" s="82"/>
      <c r="AK144" s="82"/>
      <c r="AL144" s="82"/>
      <c r="AM144" s="82"/>
      <c r="AN144" s="82"/>
      <c r="AO144" s="82"/>
      <c r="AP144" s="82"/>
      <c r="AQ144" s="82"/>
      <c r="AR144" s="82"/>
      <c r="AS144" s="82"/>
      <c r="AT144" s="82"/>
    </row>
    <row r="145" spans="1:46" ht="16.5" customHeight="1">
      <c r="A145" s="82"/>
      <c r="B145" s="82"/>
      <c r="C145" s="82"/>
      <c r="D145" s="82"/>
      <c r="E145" s="82"/>
      <c r="F145" s="82"/>
      <c r="G145" s="82"/>
      <c r="H145" s="82"/>
      <c r="I145" s="82"/>
      <c r="J145" s="82"/>
      <c r="K145" s="82"/>
      <c r="L145" s="82"/>
      <c r="M145" s="82"/>
      <c r="N145" s="82"/>
      <c r="O145" s="82"/>
      <c r="P145" s="82"/>
      <c r="Q145" s="82"/>
      <c r="R145" s="82"/>
      <c r="S145" s="82"/>
      <c r="T145" s="82"/>
      <c r="U145" s="82"/>
      <c r="V145" s="82"/>
      <c r="W145" s="82"/>
      <c r="X145" s="82"/>
      <c r="Y145" s="82"/>
      <c r="Z145" s="82"/>
      <c r="AA145" s="82"/>
      <c r="AB145" s="82"/>
      <c r="AC145" s="82"/>
      <c r="AD145" s="82"/>
      <c r="AE145" s="82"/>
      <c r="AF145" s="82"/>
      <c r="AG145" s="82"/>
      <c r="AH145" s="82"/>
      <c r="AI145" s="82"/>
      <c r="AJ145" s="82"/>
      <c r="AK145" s="82"/>
      <c r="AL145" s="82"/>
      <c r="AM145" s="82"/>
      <c r="AN145" s="82"/>
      <c r="AO145" s="82"/>
      <c r="AP145" s="82"/>
      <c r="AQ145" s="82"/>
      <c r="AR145" s="82"/>
      <c r="AS145" s="82"/>
      <c r="AT145" s="82"/>
    </row>
    <row r="146" spans="1:46" ht="16.5" customHeight="1">
      <c r="A146" s="82"/>
      <c r="B146" s="82"/>
      <c r="C146" s="82"/>
      <c r="D146" s="82"/>
      <c r="E146" s="82"/>
      <c r="F146" s="82"/>
      <c r="G146" s="82"/>
      <c r="H146" s="82"/>
      <c r="I146" s="82"/>
      <c r="J146" s="82"/>
      <c r="K146" s="82"/>
      <c r="L146" s="82"/>
      <c r="M146" s="82"/>
      <c r="N146" s="82"/>
      <c r="O146" s="82"/>
      <c r="P146" s="82"/>
      <c r="Q146" s="82"/>
      <c r="R146" s="82"/>
      <c r="S146" s="82"/>
      <c r="T146" s="82"/>
      <c r="U146" s="82"/>
      <c r="V146" s="82"/>
      <c r="W146" s="82"/>
      <c r="X146" s="82"/>
      <c r="Y146" s="82"/>
      <c r="Z146" s="82"/>
      <c r="AA146" s="82"/>
      <c r="AB146" s="82"/>
      <c r="AC146" s="82"/>
      <c r="AD146" s="82"/>
      <c r="AE146" s="82"/>
      <c r="AF146" s="82"/>
      <c r="AG146" s="82"/>
      <c r="AH146" s="82"/>
      <c r="AI146" s="82"/>
      <c r="AJ146" s="82"/>
      <c r="AK146" s="82"/>
      <c r="AL146" s="82"/>
      <c r="AM146" s="82"/>
      <c r="AN146" s="82"/>
      <c r="AO146" s="82"/>
      <c r="AP146" s="82"/>
      <c r="AQ146" s="82"/>
      <c r="AR146" s="82"/>
      <c r="AS146" s="82"/>
      <c r="AT146" s="82"/>
    </row>
    <row r="147" spans="1:46" ht="16.5" customHeight="1">
      <c r="A147" s="82"/>
      <c r="B147" s="82"/>
      <c r="C147" s="82"/>
      <c r="D147" s="82"/>
      <c r="E147" s="82"/>
      <c r="F147" s="82"/>
      <c r="G147" s="82"/>
      <c r="H147" s="82"/>
      <c r="I147" s="82"/>
      <c r="J147" s="82"/>
      <c r="K147" s="82"/>
      <c r="L147" s="82"/>
      <c r="M147" s="82"/>
      <c r="N147" s="82"/>
      <c r="O147" s="82"/>
      <c r="P147" s="82"/>
      <c r="Q147" s="82"/>
      <c r="R147" s="82"/>
      <c r="S147" s="82"/>
      <c r="T147" s="82"/>
      <c r="U147" s="82"/>
      <c r="V147" s="82"/>
      <c r="W147" s="82"/>
      <c r="X147" s="82"/>
      <c r="Y147" s="82"/>
      <c r="Z147" s="82"/>
      <c r="AA147" s="82"/>
      <c r="AB147" s="82"/>
      <c r="AC147" s="82"/>
      <c r="AD147" s="82"/>
      <c r="AE147" s="82"/>
      <c r="AF147" s="82"/>
      <c r="AG147" s="82"/>
      <c r="AH147" s="82"/>
      <c r="AI147" s="82"/>
      <c r="AJ147" s="82"/>
      <c r="AK147" s="82"/>
      <c r="AL147" s="82"/>
      <c r="AM147" s="82"/>
      <c r="AN147" s="82"/>
      <c r="AO147" s="82"/>
      <c r="AP147" s="82"/>
      <c r="AQ147" s="82"/>
      <c r="AR147" s="82"/>
      <c r="AS147" s="82"/>
      <c r="AT147" s="82"/>
    </row>
    <row r="148" spans="1:46" ht="16.5" customHeight="1">
      <c r="A148" s="82"/>
      <c r="B148" s="82"/>
      <c r="C148" s="82"/>
      <c r="D148" s="82"/>
      <c r="E148" s="82"/>
      <c r="F148" s="82"/>
      <c r="G148" s="82"/>
      <c r="H148" s="82"/>
      <c r="I148" s="82"/>
      <c r="J148" s="82"/>
      <c r="K148" s="82"/>
      <c r="L148" s="82"/>
      <c r="M148" s="82"/>
      <c r="N148" s="82"/>
      <c r="O148" s="82"/>
      <c r="P148" s="82"/>
      <c r="Q148" s="82"/>
      <c r="R148" s="82"/>
      <c r="S148" s="82"/>
      <c r="T148" s="82"/>
      <c r="U148" s="82"/>
      <c r="V148" s="82"/>
      <c r="W148" s="82"/>
      <c r="X148" s="82"/>
      <c r="Y148" s="82"/>
      <c r="Z148" s="82"/>
      <c r="AA148" s="82"/>
      <c r="AB148" s="82"/>
      <c r="AC148" s="82"/>
      <c r="AD148" s="82"/>
      <c r="AE148" s="82"/>
      <c r="AF148" s="82"/>
      <c r="AG148" s="82"/>
      <c r="AH148" s="82"/>
      <c r="AI148" s="82"/>
      <c r="AJ148" s="82"/>
      <c r="AK148" s="82"/>
      <c r="AL148" s="82"/>
      <c r="AM148" s="82"/>
      <c r="AN148" s="82"/>
      <c r="AO148" s="82"/>
      <c r="AP148" s="82"/>
      <c r="AQ148" s="82"/>
      <c r="AR148" s="82"/>
      <c r="AS148" s="82"/>
      <c r="AT148" s="82"/>
    </row>
    <row r="149" spans="1:46" ht="16.5" customHeight="1">
      <c r="A149" s="82"/>
      <c r="B149" s="82"/>
      <c r="C149" s="82"/>
      <c r="D149" s="82"/>
      <c r="E149" s="82"/>
      <c r="F149" s="82"/>
      <c r="G149" s="82"/>
      <c r="H149" s="82"/>
      <c r="I149" s="82"/>
      <c r="J149" s="82"/>
      <c r="K149" s="82"/>
      <c r="L149" s="82"/>
      <c r="M149" s="82"/>
      <c r="N149" s="82"/>
      <c r="O149" s="82"/>
      <c r="P149" s="82"/>
      <c r="Q149" s="82"/>
      <c r="R149" s="82"/>
      <c r="S149" s="82"/>
      <c r="T149" s="82"/>
      <c r="U149" s="82"/>
      <c r="V149" s="82"/>
      <c r="W149" s="82"/>
      <c r="X149" s="82"/>
      <c r="Y149" s="82"/>
      <c r="Z149" s="82"/>
      <c r="AA149" s="82"/>
      <c r="AB149" s="82"/>
      <c r="AC149" s="82"/>
      <c r="AD149" s="82"/>
      <c r="AE149" s="82"/>
      <c r="AF149" s="82"/>
      <c r="AG149" s="82"/>
      <c r="AH149" s="82"/>
      <c r="AI149" s="82"/>
      <c r="AJ149" s="82"/>
      <c r="AK149" s="82"/>
      <c r="AL149" s="82"/>
      <c r="AM149" s="82"/>
      <c r="AN149" s="82"/>
      <c r="AO149" s="82"/>
      <c r="AP149" s="82"/>
      <c r="AQ149" s="82"/>
      <c r="AR149" s="82"/>
      <c r="AS149" s="82"/>
      <c r="AT149" s="82"/>
    </row>
    <row r="150" spans="1:46" ht="16.5" customHeight="1">
      <c r="A150" s="82"/>
      <c r="B150" s="82"/>
      <c r="C150" s="82"/>
      <c r="D150" s="82"/>
      <c r="E150" s="82"/>
      <c r="F150" s="82"/>
      <c r="G150" s="82"/>
      <c r="H150" s="82"/>
      <c r="I150" s="82"/>
      <c r="J150" s="82"/>
      <c r="K150" s="82"/>
      <c r="L150" s="82"/>
      <c r="M150" s="82"/>
      <c r="N150" s="82"/>
      <c r="O150" s="82"/>
      <c r="P150" s="82"/>
      <c r="Q150" s="82"/>
      <c r="R150" s="82"/>
      <c r="S150" s="82"/>
      <c r="T150" s="82"/>
      <c r="U150" s="82"/>
      <c r="V150" s="82"/>
      <c r="W150" s="82"/>
      <c r="X150" s="82"/>
      <c r="Y150" s="82"/>
      <c r="Z150" s="82"/>
      <c r="AA150" s="82"/>
      <c r="AB150" s="82"/>
      <c r="AC150" s="82"/>
      <c r="AD150" s="82"/>
      <c r="AE150" s="82"/>
      <c r="AF150" s="82"/>
      <c r="AG150" s="82"/>
      <c r="AH150" s="82"/>
      <c r="AI150" s="82"/>
      <c r="AJ150" s="82"/>
      <c r="AK150" s="82"/>
      <c r="AL150" s="82"/>
      <c r="AM150" s="82"/>
      <c r="AN150" s="82"/>
      <c r="AO150" s="82"/>
      <c r="AP150" s="82"/>
      <c r="AQ150" s="82"/>
      <c r="AR150" s="82"/>
      <c r="AS150" s="82"/>
      <c r="AT150" s="82"/>
    </row>
    <row r="151" spans="1:46" ht="16.5" customHeight="1">
      <c r="A151" s="82"/>
      <c r="B151" s="82"/>
      <c r="C151" s="82"/>
      <c r="D151" s="82"/>
      <c r="E151" s="82"/>
      <c r="F151" s="82"/>
      <c r="G151" s="82"/>
      <c r="H151" s="82"/>
      <c r="I151" s="82"/>
      <c r="J151" s="82"/>
      <c r="K151" s="82"/>
      <c r="L151" s="82"/>
      <c r="M151" s="82"/>
      <c r="N151" s="82"/>
      <c r="O151" s="82"/>
      <c r="P151" s="82"/>
      <c r="Q151" s="82"/>
      <c r="R151" s="82"/>
      <c r="S151" s="82"/>
      <c r="T151" s="82"/>
      <c r="U151" s="82"/>
      <c r="V151" s="82"/>
      <c r="W151" s="82"/>
      <c r="X151" s="82"/>
      <c r="Y151" s="82"/>
      <c r="Z151" s="82"/>
      <c r="AA151" s="82"/>
      <c r="AB151" s="82"/>
      <c r="AC151" s="82"/>
      <c r="AD151" s="82"/>
      <c r="AE151" s="82"/>
      <c r="AF151" s="82"/>
      <c r="AG151" s="82"/>
      <c r="AH151" s="82"/>
      <c r="AI151" s="82"/>
      <c r="AJ151" s="82"/>
      <c r="AK151" s="82"/>
      <c r="AL151" s="82"/>
      <c r="AM151" s="82"/>
      <c r="AN151" s="82"/>
      <c r="AO151" s="82"/>
      <c r="AP151" s="82"/>
      <c r="AQ151" s="82"/>
      <c r="AR151" s="82"/>
      <c r="AS151" s="82"/>
      <c r="AT151" s="82"/>
    </row>
    <row r="152" spans="1:46" ht="16.5" customHeight="1">
      <c r="A152" s="82"/>
      <c r="B152" s="82"/>
      <c r="C152" s="82"/>
      <c r="D152" s="82"/>
      <c r="E152" s="82"/>
      <c r="F152" s="82"/>
      <c r="G152" s="82"/>
      <c r="H152" s="82"/>
      <c r="I152" s="82"/>
      <c r="J152" s="82"/>
      <c r="K152" s="82"/>
      <c r="L152" s="82"/>
      <c r="M152" s="82"/>
      <c r="N152" s="82"/>
      <c r="O152" s="82"/>
      <c r="P152" s="82"/>
      <c r="Q152" s="82"/>
      <c r="R152" s="82"/>
      <c r="S152" s="82"/>
      <c r="T152" s="82"/>
      <c r="U152" s="82"/>
      <c r="V152" s="82"/>
      <c r="W152" s="82"/>
      <c r="X152" s="82"/>
      <c r="Y152" s="82"/>
      <c r="Z152" s="82"/>
      <c r="AA152" s="82"/>
      <c r="AB152" s="82"/>
      <c r="AC152" s="82"/>
      <c r="AD152" s="82"/>
      <c r="AE152" s="82"/>
      <c r="AF152" s="82"/>
      <c r="AG152" s="82"/>
      <c r="AH152" s="82"/>
      <c r="AI152" s="82"/>
      <c r="AJ152" s="82"/>
      <c r="AK152" s="82"/>
      <c r="AL152" s="82"/>
      <c r="AM152" s="82"/>
      <c r="AN152" s="82"/>
      <c r="AO152" s="82"/>
      <c r="AP152" s="82"/>
      <c r="AQ152" s="82"/>
      <c r="AR152" s="82"/>
      <c r="AS152" s="82"/>
      <c r="AT152" s="82"/>
    </row>
    <row r="153" spans="1:46" ht="16.5" customHeight="1">
      <c r="A153" s="82"/>
      <c r="B153" s="82"/>
      <c r="C153" s="82"/>
      <c r="D153" s="82"/>
      <c r="E153" s="82"/>
      <c r="F153" s="82"/>
      <c r="G153" s="82"/>
      <c r="H153" s="82"/>
      <c r="I153" s="82"/>
      <c r="J153" s="82"/>
      <c r="K153" s="82"/>
      <c r="L153" s="82"/>
      <c r="M153" s="82"/>
      <c r="N153" s="82"/>
      <c r="O153" s="82"/>
      <c r="P153" s="82"/>
      <c r="Q153" s="82"/>
      <c r="R153" s="82"/>
      <c r="S153" s="82"/>
      <c r="T153" s="82"/>
      <c r="U153" s="82"/>
      <c r="V153" s="82"/>
      <c r="W153" s="82"/>
      <c r="X153" s="82"/>
      <c r="Y153" s="82"/>
      <c r="Z153" s="82"/>
      <c r="AA153" s="82"/>
      <c r="AB153" s="82"/>
      <c r="AC153" s="82"/>
      <c r="AD153" s="82"/>
      <c r="AE153" s="82"/>
      <c r="AF153" s="82"/>
      <c r="AG153" s="82"/>
      <c r="AH153" s="82"/>
      <c r="AI153" s="82"/>
      <c r="AJ153" s="82"/>
      <c r="AK153" s="82"/>
      <c r="AL153" s="82"/>
      <c r="AM153" s="82"/>
      <c r="AN153" s="82"/>
      <c r="AO153" s="82"/>
      <c r="AP153" s="82"/>
      <c r="AQ153" s="82"/>
      <c r="AR153" s="82"/>
      <c r="AS153" s="82"/>
      <c r="AT153" s="82"/>
    </row>
    <row r="154" spans="1:46" ht="16.5" customHeight="1">
      <c r="A154" s="82"/>
      <c r="B154" s="82"/>
      <c r="C154" s="82"/>
      <c r="D154" s="82"/>
      <c r="E154" s="82"/>
      <c r="F154" s="82"/>
      <c r="G154" s="82"/>
      <c r="H154" s="82"/>
      <c r="I154" s="82"/>
      <c r="J154" s="82"/>
      <c r="K154" s="82"/>
      <c r="L154" s="82"/>
      <c r="M154" s="82"/>
      <c r="N154" s="82"/>
      <c r="O154" s="82"/>
      <c r="P154" s="82"/>
      <c r="Q154" s="82"/>
      <c r="R154" s="82"/>
      <c r="S154" s="82"/>
      <c r="T154" s="82"/>
      <c r="U154" s="82"/>
      <c r="V154" s="82"/>
      <c r="W154" s="82"/>
      <c r="X154" s="82"/>
      <c r="Y154" s="82"/>
      <c r="Z154" s="82"/>
      <c r="AA154" s="82"/>
      <c r="AB154" s="82"/>
      <c r="AC154" s="82"/>
      <c r="AD154" s="82"/>
      <c r="AE154" s="82"/>
      <c r="AF154" s="82"/>
      <c r="AG154" s="82"/>
      <c r="AH154" s="82"/>
      <c r="AI154" s="82"/>
      <c r="AJ154" s="82"/>
      <c r="AK154" s="82"/>
      <c r="AL154" s="82"/>
      <c r="AM154" s="82"/>
      <c r="AN154" s="82"/>
      <c r="AO154" s="82"/>
      <c r="AP154" s="82"/>
      <c r="AQ154" s="82"/>
      <c r="AR154" s="82"/>
      <c r="AS154" s="82"/>
      <c r="AT154" s="82"/>
    </row>
    <row r="155" spans="1:46" ht="16.5" customHeight="1">
      <c r="A155" s="82"/>
      <c r="B155" s="82"/>
      <c r="C155" s="82"/>
      <c r="D155" s="82"/>
      <c r="E155" s="82"/>
      <c r="F155" s="82"/>
      <c r="G155" s="82"/>
      <c r="H155" s="82"/>
      <c r="I155" s="82"/>
      <c r="J155" s="82"/>
      <c r="K155" s="82"/>
      <c r="L155" s="82"/>
      <c r="M155" s="82"/>
      <c r="N155" s="82"/>
      <c r="O155" s="82"/>
      <c r="P155" s="82"/>
      <c r="Q155" s="82"/>
      <c r="R155" s="82"/>
      <c r="S155" s="82"/>
      <c r="T155" s="82"/>
      <c r="U155" s="82"/>
      <c r="V155" s="82"/>
      <c r="W155" s="82"/>
      <c r="X155" s="82"/>
      <c r="Y155" s="82"/>
      <c r="Z155" s="82"/>
      <c r="AA155" s="82"/>
      <c r="AB155" s="82"/>
      <c r="AC155" s="82"/>
      <c r="AD155" s="82"/>
      <c r="AE155" s="82"/>
      <c r="AF155" s="82"/>
      <c r="AG155" s="82"/>
      <c r="AH155" s="82"/>
      <c r="AI155" s="82"/>
      <c r="AJ155" s="82"/>
      <c r="AK155" s="82"/>
      <c r="AL155" s="82"/>
      <c r="AM155" s="82"/>
      <c r="AN155" s="82"/>
      <c r="AO155" s="82"/>
      <c r="AP155" s="82"/>
      <c r="AQ155" s="82"/>
      <c r="AR155" s="82"/>
      <c r="AS155" s="82"/>
      <c r="AT155" s="82"/>
    </row>
    <row r="156" spans="1:46" ht="16.5" customHeight="1">
      <c r="A156" s="82"/>
      <c r="B156" s="82"/>
      <c r="C156" s="82"/>
      <c r="D156" s="82"/>
      <c r="E156" s="82"/>
      <c r="F156" s="82"/>
      <c r="G156" s="82"/>
      <c r="H156" s="82"/>
      <c r="I156" s="82"/>
      <c r="J156" s="82"/>
      <c r="K156" s="82"/>
      <c r="L156" s="82"/>
      <c r="M156" s="82"/>
      <c r="N156" s="82"/>
      <c r="O156" s="82"/>
      <c r="P156" s="82"/>
      <c r="Q156" s="82"/>
      <c r="R156" s="82"/>
      <c r="S156" s="82"/>
      <c r="T156" s="82"/>
      <c r="U156" s="82"/>
      <c r="V156" s="82"/>
      <c r="W156" s="82"/>
      <c r="X156" s="82"/>
      <c r="Y156" s="82"/>
      <c r="Z156" s="82"/>
      <c r="AA156" s="82"/>
      <c r="AB156" s="82"/>
      <c r="AC156" s="82"/>
      <c r="AD156" s="82"/>
      <c r="AE156" s="82"/>
      <c r="AF156" s="82"/>
      <c r="AG156" s="82"/>
      <c r="AH156" s="82"/>
      <c r="AI156" s="82"/>
      <c r="AJ156" s="82"/>
      <c r="AK156" s="82"/>
      <c r="AL156" s="82"/>
      <c r="AM156" s="82"/>
      <c r="AN156" s="82"/>
      <c r="AO156" s="82"/>
      <c r="AP156" s="82"/>
      <c r="AQ156" s="82"/>
      <c r="AR156" s="82"/>
      <c r="AS156" s="82"/>
      <c r="AT156" s="82"/>
    </row>
    <row r="157" spans="1:46" ht="16.5" customHeight="1">
      <c r="A157" s="82"/>
      <c r="B157" s="82"/>
      <c r="C157" s="82"/>
      <c r="D157" s="82"/>
      <c r="E157" s="82"/>
      <c r="F157" s="82"/>
      <c r="G157" s="82"/>
      <c r="H157" s="82"/>
      <c r="I157" s="82"/>
      <c r="J157" s="82"/>
      <c r="K157" s="82"/>
      <c r="L157" s="82"/>
      <c r="M157" s="82"/>
      <c r="N157" s="82"/>
      <c r="O157" s="82"/>
      <c r="P157" s="82"/>
      <c r="Q157" s="82"/>
      <c r="R157" s="82"/>
      <c r="S157" s="82"/>
      <c r="T157" s="82"/>
      <c r="U157" s="82"/>
      <c r="V157" s="82"/>
      <c r="W157" s="82"/>
      <c r="X157" s="82"/>
      <c r="Y157" s="82"/>
      <c r="Z157" s="82"/>
      <c r="AA157" s="82"/>
      <c r="AB157" s="82"/>
      <c r="AC157" s="82"/>
      <c r="AD157" s="82"/>
      <c r="AE157" s="82"/>
      <c r="AF157" s="82"/>
      <c r="AG157" s="82"/>
      <c r="AH157" s="82"/>
      <c r="AI157" s="82"/>
      <c r="AJ157" s="82"/>
      <c r="AK157" s="82"/>
      <c r="AL157" s="82"/>
      <c r="AM157" s="82"/>
      <c r="AN157" s="82"/>
      <c r="AO157" s="82"/>
      <c r="AP157" s="82"/>
      <c r="AQ157" s="82"/>
      <c r="AR157" s="82"/>
      <c r="AS157" s="82"/>
      <c r="AT157" s="82"/>
    </row>
    <row r="158" spans="1:46" ht="16.5" customHeight="1">
      <c r="A158" s="82"/>
      <c r="B158" s="82"/>
      <c r="C158" s="82"/>
      <c r="D158" s="82"/>
      <c r="E158" s="82"/>
      <c r="F158" s="82"/>
      <c r="G158" s="82"/>
      <c r="H158" s="82"/>
      <c r="I158" s="82"/>
      <c r="J158" s="82"/>
      <c r="K158" s="82"/>
      <c r="L158" s="82"/>
      <c r="M158" s="82"/>
      <c r="N158" s="82"/>
      <c r="O158" s="82"/>
      <c r="P158" s="82"/>
      <c r="Q158" s="82"/>
      <c r="R158" s="82"/>
      <c r="S158" s="82"/>
      <c r="T158" s="82"/>
      <c r="U158" s="82"/>
      <c r="V158" s="82"/>
      <c r="W158" s="82"/>
      <c r="X158" s="82"/>
      <c r="Y158" s="82"/>
      <c r="Z158" s="82"/>
      <c r="AA158" s="82"/>
      <c r="AB158" s="82"/>
      <c r="AC158" s="82"/>
      <c r="AD158" s="82"/>
      <c r="AE158" s="82"/>
      <c r="AF158" s="82"/>
      <c r="AG158" s="82"/>
      <c r="AH158" s="82"/>
      <c r="AI158" s="82"/>
      <c r="AJ158" s="82"/>
      <c r="AK158" s="82"/>
      <c r="AL158" s="82"/>
      <c r="AM158" s="82"/>
      <c r="AN158" s="82"/>
      <c r="AO158" s="82"/>
      <c r="AP158" s="82"/>
      <c r="AQ158" s="82"/>
      <c r="AR158" s="82"/>
      <c r="AS158" s="82"/>
      <c r="AT158" s="82"/>
    </row>
    <row r="159" spans="1:46" ht="16.5" customHeight="1">
      <c r="A159" s="82"/>
      <c r="B159" s="82"/>
      <c r="C159" s="82"/>
      <c r="D159" s="82"/>
      <c r="E159" s="82"/>
      <c r="F159" s="82"/>
      <c r="G159" s="82"/>
      <c r="H159" s="82"/>
      <c r="I159" s="82"/>
      <c r="J159" s="82"/>
      <c r="K159" s="82"/>
      <c r="L159" s="82"/>
      <c r="M159" s="82"/>
      <c r="N159" s="82"/>
      <c r="O159" s="82"/>
      <c r="P159" s="82"/>
      <c r="Q159" s="82"/>
      <c r="R159" s="82"/>
      <c r="S159" s="82"/>
      <c r="T159" s="82"/>
      <c r="U159" s="82"/>
      <c r="V159" s="82"/>
      <c r="W159" s="82"/>
      <c r="X159" s="82"/>
      <c r="Y159" s="82"/>
      <c r="Z159" s="82"/>
      <c r="AA159" s="82"/>
      <c r="AB159" s="82"/>
      <c r="AC159" s="82"/>
      <c r="AD159" s="82"/>
      <c r="AE159" s="82"/>
      <c r="AF159" s="82"/>
      <c r="AG159" s="82"/>
      <c r="AH159" s="82"/>
      <c r="AI159" s="82"/>
      <c r="AJ159" s="82"/>
      <c r="AK159" s="82"/>
      <c r="AL159" s="82"/>
      <c r="AM159" s="82"/>
      <c r="AN159" s="82"/>
      <c r="AO159" s="82"/>
      <c r="AP159" s="82"/>
      <c r="AQ159" s="82"/>
      <c r="AR159" s="82"/>
      <c r="AS159" s="82"/>
      <c r="AT159" s="82"/>
    </row>
    <row r="160" spans="1:46" ht="16.5" customHeight="1">
      <c r="A160" s="82"/>
      <c r="B160" s="82"/>
      <c r="C160" s="82"/>
      <c r="D160" s="82"/>
      <c r="E160" s="82"/>
      <c r="F160" s="82"/>
      <c r="G160" s="82"/>
      <c r="H160" s="82"/>
      <c r="I160" s="82"/>
      <c r="J160" s="82"/>
      <c r="K160" s="82"/>
      <c r="L160" s="82"/>
      <c r="M160" s="82"/>
      <c r="N160" s="82"/>
      <c r="O160" s="82"/>
      <c r="P160" s="82"/>
      <c r="Q160" s="82"/>
      <c r="R160" s="82"/>
      <c r="S160" s="82"/>
      <c r="T160" s="82"/>
      <c r="U160" s="82"/>
      <c r="V160" s="82"/>
      <c r="W160" s="82"/>
      <c r="X160" s="82"/>
      <c r="Y160" s="82"/>
      <c r="Z160" s="82"/>
      <c r="AA160" s="82"/>
      <c r="AB160" s="82"/>
      <c r="AC160" s="82"/>
      <c r="AD160" s="82"/>
      <c r="AE160" s="82"/>
      <c r="AF160" s="82"/>
      <c r="AG160" s="82"/>
      <c r="AH160" s="82"/>
      <c r="AI160" s="82"/>
      <c r="AJ160" s="82"/>
      <c r="AK160" s="82"/>
      <c r="AL160" s="82"/>
      <c r="AM160" s="82"/>
      <c r="AN160" s="82"/>
      <c r="AO160" s="82"/>
      <c r="AP160" s="82"/>
      <c r="AQ160" s="82"/>
      <c r="AR160" s="82"/>
      <c r="AS160" s="82"/>
      <c r="AT160" s="82"/>
    </row>
    <row r="161" spans="1:46" ht="16.5" customHeight="1">
      <c r="A161" s="82"/>
      <c r="B161" s="82"/>
      <c r="C161" s="82"/>
      <c r="D161" s="82"/>
      <c r="E161" s="82"/>
      <c r="F161" s="82"/>
      <c r="G161" s="82"/>
      <c r="H161" s="82"/>
      <c r="I161" s="82"/>
      <c r="J161" s="82"/>
      <c r="K161" s="82"/>
      <c r="L161" s="82"/>
      <c r="M161" s="82"/>
      <c r="N161" s="82"/>
      <c r="O161" s="82"/>
      <c r="P161" s="82"/>
      <c r="Q161" s="82"/>
      <c r="R161" s="82"/>
      <c r="S161" s="82"/>
      <c r="T161" s="82"/>
      <c r="U161" s="82"/>
      <c r="V161" s="82"/>
      <c r="W161" s="82"/>
      <c r="X161" s="82"/>
      <c r="Y161" s="82"/>
      <c r="Z161" s="82"/>
      <c r="AA161" s="82"/>
      <c r="AB161" s="82"/>
      <c r="AC161" s="82"/>
      <c r="AD161" s="82"/>
      <c r="AE161" s="82"/>
      <c r="AF161" s="82"/>
      <c r="AG161" s="82"/>
      <c r="AH161" s="82"/>
      <c r="AI161" s="82"/>
      <c r="AJ161" s="82"/>
      <c r="AK161" s="82"/>
      <c r="AL161" s="82"/>
      <c r="AM161" s="82"/>
      <c r="AN161" s="82"/>
      <c r="AO161" s="82"/>
      <c r="AP161" s="82"/>
      <c r="AQ161" s="82"/>
      <c r="AR161" s="82"/>
      <c r="AS161" s="82"/>
      <c r="AT161" s="82"/>
    </row>
    <row r="162" spans="1:46" ht="16.5" customHeight="1">
      <c r="A162" s="82"/>
      <c r="B162" s="82"/>
      <c r="C162" s="82"/>
      <c r="D162" s="82"/>
      <c r="E162" s="82"/>
      <c r="F162" s="82"/>
      <c r="G162" s="82"/>
      <c r="H162" s="82"/>
      <c r="I162" s="82"/>
      <c r="J162" s="82"/>
      <c r="K162" s="82"/>
      <c r="L162" s="82"/>
      <c r="M162" s="82"/>
      <c r="N162" s="82"/>
      <c r="O162" s="82"/>
      <c r="P162" s="82"/>
      <c r="Q162" s="82"/>
      <c r="R162" s="82"/>
      <c r="S162" s="82"/>
      <c r="T162" s="82"/>
      <c r="U162" s="82"/>
      <c r="V162" s="82"/>
      <c r="W162" s="82"/>
      <c r="X162" s="82"/>
      <c r="Y162" s="82"/>
      <c r="Z162" s="82"/>
      <c r="AA162" s="82"/>
      <c r="AB162" s="82"/>
      <c r="AC162" s="82"/>
      <c r="AD162" s="82"/>
      <c r="AE162" s="82"/>
      <c r="AF162" s="82"/>
      <c r="AG162" s="82"/>
      <c r="AH162" s="82"/>
      <c r="AI162" s="82"/>
      <c r="AJ162" s="82"/>
      <c r="AK162" s="82"/>
      <c r="AL162" s="82"/>
      <c r="AM162" s="82"/>
      <c r="AN162" s="82"/>
      <c r="AO162" s="82"/>
      <c r="AP162" s="82"/>
      <c r="AQ162" s="82"/>
      <c r="AR162" s="82"/>
      <c r="AS162" s="82"/>
      <c r="AT162" s="82"/>
    </row>
    <row r="163" spans="1:46" ht="16.5" customHeight="1">
      <c r="A163" s="82"/>
      <c r="B163" s="82"/>
      <c r="C163" s="82"/>
      <c r="D163" s="82"/>
      <c r="E163" s="82"/>
      <c r="F163" s="82"/>
      <c r="G163" s="82"/>
      <c r="H163" s="82"/>
      <c r="I163" s="82"/>
      <c r="J163" s="82"/>
      <c r="K163" s="82"/>
      <c r="L163" s="82"/>
      <c r="M163" s="82"/>
      <c r="N163" s="82"/>
      <c r="O163" s="82"/>
      <c r="P163" s="82"/>
      <c r="Q163" s="82"/>
      <c r="R163" s="82"/>
      <c r="S163" s="82"/>
      <c r="T163" s="82"/>
      <c r="U163" s="82"/>
      <c r="V163" s="82"/>
      <c r="W163" s="82"/>
      <c r="X163" s="82"/>
      <c r="Y163" s="82"/>
      <c r="Z163" s="82"/>
      <c r="AA163" s="82"/>
      <c r="AB163" s="82"/>
      <c r="AC163" s="82"/>
      <c r="AD163" s="82"/>
      <c r="AE163" s="82"/>
      <c r="AF163" s="82"/>
      <c r="AG163" s="82"/>
      <c r="AH163" s="82"/>
      <c r="AI163" s="82"/>
      <c r="AJ163" s="82"/>
      <c r="AK163" s="82"/>
      <c r="AL163" s="82"/>
      <c r="AM163" s="82"/>
      <c r="AN163" s="82"/>
      <c r="AO163" s="82"/>
      <c r="AP163" s="82"/>
      <c r="AQ163" s="82"/>
      <c r="AR163" s="82"/>
      <c r="AS163" s="82"/>
      <c r="AT163" s="82"/>
    </row>
    <row r="164" spans="1:46" ht="16.5" customHeight="1">
      <c r="A164" s="82"/>
      <c r="B164" s="82"/>
      <c r="C164" s="82"/>
      <c r="D164" s="82"/>
      <c r="E164" s="82"/>
      <c r="F164" s="82"/>
      <c r="G164" s="82"/>
      <c r="H164" s="82"/>
      <c r="I164" s="82"/>
      <c r="J164" s="82"/>
      <c r="K164" s="82"/>
      <c r="L164" s="82"/>
      <c r="M164" s="82"/>
      <c r="N164" s="82"/>
      <c r="O164" s="82"/>
      <c r="P164" s="82"/>
      <c r="Q164" s="82"/>
      <c r="R164" s="82"/>
      <c r="S164" s="82"/>
      <c r="T164" s="82"/>
      <c r="U164" s="82"/>
      <c r="V164" s="82"/>
      <c r="W164" s="82"/>
      <c r="X164" s="82"/>
      <c r="Y164" s="82"/>
      <c r="Z164" s="82"/>
      <c r="AA164" s="82"/>
      <c r="AB164" s="82"/>
      <c r="AC164" s="82"/>
      <c r="AD164" s="82"/>
      <c r="AE164" s="82"/>
      <c r="AF164" s="82"/>
      <c r="AG164" s="82"/>
      <c r="AH164" s="82"/>
      <c r="AI164" s="82"/>
      <c r="AJ164" s="82"/>
      <c r="AK164" s="82"/>
      <c r="AL164" s="82"/>
      <c r="AM164" s="82"/>
      <c r="AN164" s="82"/>
      <c r="AO164" s="82"/>
      <c r="AP164" s="82"/>
      <c r="AQ164" s="82"/>
      <c r="AR164" s="82"/>
      <c r="AS164" s="82"/>
      <c r="AT164" s="82"/>
    </row>
    <row r="165" spans="1:46" ht="16.5" customHeight="1">
      <c r="A165" s="82"/>
      <c r="B165" s="82"/>
      <c r="C165" s="82"/>
      <c r="D165" s="82"/>
      <c r="E165" s="82"/>
      <c r="F165" s="82"/>
      <c r="G165" s="82"/>
      <c r="H165" s="82"/>
      <c r="I165" s="82"/>
      <c r="J165" s="82"/>
      <c r="K165" s="82"/>
      <c r="L165" s="82"/>
      <c r="M165" s="82"/>
      <c r="N165" s="82"/>
      <c r="O165" s="82"/>
      <c r="P165" s="82"/>
      <c r="Q165" s="82"/>
      <c r="R165" s="82"/>
      <c r="S165" s="82"/>
      <c r="T165" s="82"/>
      <c r="U165" s="82"/>
      <c r="V165" s="82"/>
      <c r="W165" s="82"/>
      <c r="X165" s="82"/>
      <c r="Y165" s="82"/>
      <c r="Z165" s="82"/>
      <c r="AA165" s="82"/>
      <c r="AB165" s="82"/>
      <c r="AC165" s="82"/>
      <c r="AD165" s="82"/>
      <c r="AE165" s="82"/>
      <c r="AF165" s="82"/>
      <c r="AG165" s="82"/>
      <c r="AH165" s="82"/>
      <c r="AI165" s="82"/>
      <c r="AJ165" s="82"/>
      <c r="AK165" s="82"/>
      <c r="AL165" s="82"/>
      <c r="AM165" s="82"/>
      <c r="AN165" s="82"/>
      <c r="AO165" s="82"/>
      <c r="AP165" s="82"/>
      <c r="AQ165" s="82"/>
      <c r="AR165" s="82"/>
      <c r="AS165" s="82"/>
      <c r="AT165" s="82"/>
    </row>
    <row r="166" spans="1:46" ht="16.5" customHeight="1">
      <c r="A166" s="82"/>
      <c r="B166" s="82"/>
      <c r="C166" s="82"/>
      <c r="D166" s="82"/>
      <c r="E166" s="82"/>
      <c r="F166" s="82"/>
      <c r="G166" s="82"/>
      <c r="H166" s="82"/>
      <c r="I166" s="82"/>
      <c r="J166" s="82"/>
      <c r="K166" s="82"/>
      <c r="L166" s="82"/>
      <c r="M166" s="82"/>
      <c r="N166" s="82"/>
      <c r="O166" s="82"/>
      <c r="P166" s="82"/>
      <c r="Q166" s="82"/>
      <c r="R166" s="82"/>
      <c r="S166" s="82"/>
      <c r="T166" s="82"/>
      <c r="U166" s="82"/>
      <c r="V166" s="82"/>
      <c r="W166" s="82"/>
      <c r="X166" s="82"/>
      <c r="Y166" s="82"/>
      <c r="Z166" s="82"/>
      <c r="AA166" s="82"/>
      <c r="AB166" s="82"/>
      <c r="AC166" s="82"/>
      <c r="AD166" s="82"/>
      <c r="AE166" s="82"/>
      <c r="AF166" s="82"/>
      <c r="AG166" s="82"/>
      <c r="AH166" s="82"/>
      <c r="AI166" s="82"/>
      <c r="AJ166" s="82"/>
      <c r="AK166" s="82"/>
      <c r="AL166" s="82"/>
      <c r="AM166" s="82"/>
      <c r="AN166" s="82"/>
      <c r="AO166" s="82"/>
      <c r="AP166" s="82"/>
      <c r="AQ166" s="82"/>
      <c r="AR166" s="82"/>
      <c r="AS166" s="82"/>
      <c r="AT166" s="82"/>
    </row>
    <row r="167" spans="1:46" ht="16.5" customHeight="1">
      <c r="A167" s="82"/>
      <c r="B167" s="82"/>
      <c r="C167" s="82"/>
      <c r="D167" s="82"/>
      <c r="E167" s="82"/>
      <c r="F167" s="82"/>
      <c r="G167" s="82"/>
      <c r="H167" s="82"/>
      <c r="I167" s="82"/>
      <c r="J167" s="82"/>
      <c r="K167" s="82"/>
      <c r="L167" s="82"/>
      <c r="M167" s="82"/>
      <c r="N167" s="82"/>
      <c r="O167" s="82"/>
      <c r="P167" s="82"/>
      <c r="Q167" s="82"/>
      <c r="R167" s="82"/>
      <c r="S167" s="82"/>
      <c r="T167" s="82"/>
      <c r="U167" s="82"/>
      <c r="V167" s="82"/>
      <c r="W167" s="82"/>
      <c r="X167" s="82"/>
      <c r="Y167" s="82"/>
      <c r="Z167" s="82"/>
      <c r="AA167" s="82"/>
      <c r="AB167" s="82"/>
      <c r="AC167" s="82"/>
      <c r="AD167" s="82"/>
      <c r="AE167" s="82"/>
      <c r="AF167" s="82"/>
      <c r="AG167" s="82"/>
      <c r="AH167" s="82"/>
      <c r="AI167" s="82"/>
      <c r="AJ167" s="82"/>
      <c r="AK167" s="82"/>
      <c r="AL167" s="82"/>
      <c r="AM167" s="82"/>
      <c r="AN167" s="82"/>
      <c r="AO167" s="82"/>
      <c r="AP167" s="82"/>
      <c r="AQ167" s="82"/>
      <c r="AR167" s="82"/>
      <c r="AS167" s="82"/>
      <c r="AT167" s="82"/>
    </row>
    <row r="168" spans="1:46" ht="16.5" customHeight="1">
      <c r="A168" s="82"/>
      <c r="B168" s="82"/>
      <c r="C168" s="82"/>
      <c r="D168" s="82"/>
      <c r="E168" s="82"/>
      <c r="F168" s="82"/>
      <c r="G168" s="82"/>
      <c r="H168" s="82"/>
      <c r="I168" s="82"/>
      <c r="J168" s="82"/>
      <c r="K168" s="82"/>
      <c r="L168" s="82"/>
      <c r="M168" s="82"/>
      <c r="N168" s="82"/>
      <c r="O168" s="82"/>
      <c r="P168" s="82"/>
      <c r="Q168" s="82"/>
      <c r="R168" s="82"/>
      <c r="S168" s="82"/>
      <c r="T168" s="82"/>
      <c r="U168" s="82"/>
      <c r="V168" s="82"/>
      <c r="W168" s="82"/>
      <c r="X168" s="82"/>
      <c r="Y168" s="82"/>
      <c r="Z168" s="82"/>
      <c r="AA168" s="82"/>
      <c r="AB168" s="82"/>
      <c r="AC168" s="82"/>
      <c r="AD168" s="82"/>
      <c r="AE168" s="82"/>
      <c r="AF168" s="82"/>
      <c r="AG168" s="82"/>
      <c r="AH168" s="82"/>
      <c r="AI168" s="82"/>
      <c r="AJ168" s="82"/>
      <c r="AK168" s="82"/>
      <c r="AL168" s="82"/>
      <c r="AM168" s="82"/>
      <c r="AN168" s="82"/>
      <c r="AO168" s="82"/>
      <c r="AP168" s="82"/>
      <c r="AQ168" s="82"/>
      <c r="AR168" s="82"/>
      <c r="AS168" s="82"/>
      <c r="AT168" s="82"/>
    </row>
    <row r="169" spans="1:46" ht="16.5" customHeight="1">
      <c r="A169" s="82"/>
      <c r="B169" s="82"/>
      <c r="C169" s="82"/>
      <c r="D169" s="82"/>
      <c r="E169" s="82"/>
      <c r="F169" s="82"/>
      <c r="G169" s="82"/>
      <c r="H169" s="82"/>
      <c r="I169" s="82"/>
      <c r="J169" s="82"/>
      <c r="K169" s="82"/>
      <c r="L169" s="82"/>
      <c r="M169" s="82"/>
      <c r="N169" s="82"/>
      <c r="O169" s="82"/>
      <c r="P169" s="82"/>
      <c r="Q169" s="82"/>
      <c r="R169" s="82"/>
      <c r="S169" s="82"/>
      <c r="T169" s="82"/>
      <c r="U169" s="82"/>
      <c r="V169" s="82"/>
      <c r="W169" s="82"/>
      <c r="X169" s="82"/>
      <c r="Y169" s="82"/>
      <c r="Z169" s="82"/>
      <c r="AA169" s="82"/>
      <c r="AB169" s="82"/>
      <c r="AC169" s="82"/>
      <c r="AD169" s="82"/>
      <c r="AE169" s="82"/>
      <c r="AF169" s="82"/>
      <c r="AG169" s="82"/>
      <c r="AH169" s="82"/>
      <c r="AI169" s="82"/>
      <c r="AJ169" s="82"/>
      <c r="AK169" s="82"/>
      <c r="AL169" s="82"/>
      <c r="AM169" s="82"/>
      <c r="AN169" s="82"/>
      <c r="AO169" s="82"/>
      <c r="AP169" s="82"/>
      <c r="AQ169" s="82"/>
      <c r="AR169" s="82"/>
      <c r="AS169" s="82"/>
      <c r="AT169" s="82"/>
    </row>
    <row r="170" spans="1:46" ht="16.5" customHeight="1">
      <c r="A170" s="82"/>
      <c r="B170" s="82"/>
      <c r="C170" s="82"/>
      <c r="D170" s="82"/>
      <c r="E170" s="82"/>
      <c r="F170" s="82"/>
      <c r="G170" s="82"/>
      <c r="H170" s="82"/>
      <c r="I170" s="82"/>
      <c r="J170" s="82"/>
      <c r="K170" s="82"/>
      <c r="L170" s="82"/>
      <c r="M170" s="82"/>
      <c r="N170" s="82"/>
      <c r="O170" s="82"/>
      <c r="P170" s="82"/>
      <c r="Q170" s="82"/>
      <c r="R170" s="82"/>
      <c r="S170" s="82"/>
      <c r="T170" s="82"/>
      <c r="U170" s="82"/>
      <c r="V170" s="82"/>
      <c r="W170" s="82"/>
      <c r="X170" s="82"/>
      <c r="Y170" s="82"/>
      <c r="Z170" s="82"/>
      <c r="AA170" s="82"/>
      <c r="AB170" s="82"/>
      <c r="AC170" s="82"/>
      <c r="AD170" s="82"/>
      <c r="AE170" s="82"/>
      <c r="AF170" s="82"/>
      <c r="AG170" s="82"/>
      <c r="AH170" s="82"/>
      <c r="AI170" s="82"/>
      <c r="AJ170" s="82"/>
      <c r="AK170" s="82"/>
      <c r="AL170" s="82"/>
      <c r="AM170" s="82"/>
      <c r="AN170" s="82"/>
      <c r="AO170" s="82"/>
      <c r="AP170" s="82"/>
      <c r="AQ170" s="82"/>
      <c r="AR170" s="82"/>
      <c r="AS170" s="82"/>
      <c r="AT170" s="82"/>
    </row>
    <row r="171" spans="1:46" ht="16.5" customHeight="1">
      <c r="A171" s="82"/>
      <c r="B171" s="82"/>
      <c r="C171" s="82"/>
      <c r="D171" s="82"/>
      <c r="E171" s="82"/>
      <c r="F171" s="82"/>
      <c r="G171" s="82"/>
      <c r="H171" s="82"/>
      <c r="I171" s="82"/>
      <c r="J171" s="82"/>
      <c r="K171" s="82"/>
      <c r="L171" s="82"/>
      <c r="M171" s="82"/>
      <c r="N171" s="82"/>
      <c r="O171" s="82"/>
      <c r="P171" s="82"/>
      <c r="Q171" s="82"/>
      <c r="R171" s="82"/>
      <c r="S171" s="82"/>
      <c r="T171" s="82"/>
      <c r="U171" s="82"/>
      <c r="V171" s="82"/>
      <c r="W171" s="82"/>
      <c r="X171" s="82"/>
      <c r="Y171" s="82"/>
      <c r="Z171" s="82"/>
      <c r="AA171" s="82"/>
      <c r="AB171" s="82"/>
      <c r="AC171" s="82"/>
      <c r="AD171" s="82"/>
      <c r="AE171" s="82"/>
      <c r="AF171" s="82"/>
      <c r="AG171" s="82"/>
      <c r="AH171" s="82"/>
      <c r="AI171" s="82"/>
      <c r="AJ171" s="82"/>
      <c r="AK171" s="82"/>
      <c r="AL171" s="82"/>
      <c r="AM171" s="82"/>
      <c r="AN171" s="82"/>
      <c r="AO171" s="82"/>
      <c r="AP171" s="82"/>
      <c r="AQ171" s="82"/>
      <c r="AR171" s="82"/>
      <c r="AS171" s="82"/>
      <c r="AT171" s="82"/>
    </row>
    <row r="172" spans="1:46" ht="16.5" customHeight="1">
      <c r="A172" s="82"/>
      <c r="B172" s="82"/>
      <c r="C172" s="82"/>
      <c r="D172" s="82"/>
      <c r="E172" s="82"/>
      <c r="F172" s="82"/>
      <c r="G172" s="82"/>
      <c r="H172" s="82"/>
      <c r="I172" s="82"/>
      <c r="J172" s="82"/>
      <c r="K172" s="82"/>
      <c r="L172" s="82"/>
      <c r="M172" s="82"/>
      <c r="N172" s="82"/>
      <c r="O172" s="82"/>
      <c r="P172" s="82"/>
      <c r="Q172" s="82"/>
      <c r="R172" s="82"/>
      <c r="S172" s="82"/>
      <c r="T172" s="82"/>
      <c r="U172" s="82"/>
      <c r="V172" s="82"/>
      <c r="W172" s="82"/>
      <c r="X172" s="82"/>
      <c r="Y172" s="82"/>
      <c r="Z172" s="82"/>
      <c r="AA172" s="82"/>
      <c r="AB172" s="82"/>
      <c r="AC172" s="82"/>
      <c r="AD172" s="82"/>
      <c r="AE172" s="82"/>
      <c r="AF172" s="82"/>
      <c r="AG172" s="82"/>
      <c r="AH172" s="82"/>
      <c r="AI172" s="82"/>
      <c r="AJ172" s="82"/>
      <c r="AK172" s="82"/>
      <c r="AL172" s="82"/>
      <c r="AM172" s="82"/>
      <c r="AN172" s="82"/>
      <c r="AO172" s="82"/>
      <c r="AP172" s="82"/>
      <c r="AQ172" s="82"/>
      <c r="AR172" s="82"/>
      <c r="AS172" s="82"/>
      <c r="AT172" s="82"/>
    </row>
    <row r="173" spans="1:46" ht="16.5" customHeight="1">
      <c r="A173" s="82"/>
      <c r="B173" s="82"/>
      <c r="C173" s="82"/>
      <c r="D173" s="82"/>
      <c r="E173" s="82"/>
      <c r="F173" s="82"/>
      <c r="G173" s="82"/>
      <c r="H173" s="82"/>
      <c r="I173" s="82"/>
      <c r="J173" s="82"/>
      <c r="K173" s="82"/>
      <c r="L173" s="82"/>
      <c r="M173" s="82"/>
      <c r="N173" s="82"/>
      <c r="O173" s="82"/>
      <c r="P173" s="82"/>
      <c r="Q173" s="82"/>
      <c r="R173" s="82"/>
      <c r="S173" s="82"/>
      <c r="T173" s="82"/>
      <c r="U173" s="82"/>
      <c r="V173" s="82"/>
      <c r="W173" s="82"/>
      <c r="X173" s="82"/>
      <c r="Y173" s="82"/>
      <c r="Z173" s="82"/>
      <c r="AA173" s="82"/>
      <c r="AB173" s="82"/>
      <c r="AC173" s="82"/>
      <c r="AD173" s="82"/>
      <c r="AE173" s="82"/>
      <c r="AF173" s="82"/>
      <c r="AG173" s="82"/>
      <c r="AH173" s="82"/>
      <c r="AI173" s="82"/>
      <c r="AJ173" s="82"/>
      <c r="AK173" s="82"/>
      <c r="AL173" s="82"/>
      <c r="AM173" s="82"/>
      <c r="AN173" s="82"/>
      <c r="AO173" s="82"/>
      <c r="AP173" s="82"/>
      <c r="AQ173" s="82"/>
      <c r="AR173" s="82"/>
      <c r="AS173" s="82"/>
      <c r="AT173" s="82"/>
    </row>
    <row r="174" spans="1:46" ht="16.5" customHeight="1">
      <c r="A174" s="82"/>
      <c r="B174" s="82"/>
      <c r="C174" s="82"/>
      <c r="D174" s="82"/>
      <c r="E174" s="82"/>
      <c r="F174" s="82"/>
      <c r="G174" s="82"/>
      <c r="H174" s="82"/>
      <c r="I174" s="82"/>
      <c r="J174" s="82"/>
      <c r="K174" s="82"/>
      <c r="L174" s="82"/>
      <c r="M174" s="82"/>
      <c r="N174" s="82"/>
      <c r="O174" s="82"/>
      <c r="P174" s="82"/>
      <c r="Q174" s="82"/>
      <c r="R174" s="82"/>
      <c r="S174" s="82"/>
      <c r="T174" s="82"/>
      <c r="U174" s="82"/>
      <c r="V174" s="82"/>
      <c r="W174" s="82"/>
      <c r="X174" s="82"/>
      <c r="Y174" s="82"/>
      <c r="Z174" s="82"/>
      <c r="AA174" s="82"/>
      <c r="AB174" s="82"/>
      <c r="AC174" s="82"/>
      <c r="AD174" s="82"/>
      <c r="AE174" s="82"/>
      <c r="AF174" s="82"/>
      <c r="AG174" s="82"/>
      <c r="AH174" s="82"/>
      <c r="AI174" s="82"/>
      <c r="AJ174" s="82"/>
      <c r="AK174" s="82"/>
      <c r="AL174" s="82"/>
      <c r="AM174" s="82"/>
      <c r="AN174" s="82"/>
      <c r="AO174" s="82"/>
      <c r="AP174" s="82"/>
      <c r="AQ174" s="82"/>
      <c r="AR174" s="82"/>
      <c r="AS174" s="82"/>
      <c r="AT174" s="82"/>
    </row>
    <row r="175" spans="1:46" ht="16.5" customHeight="1">
      <c r="A175" s="82"/>
      <c r="B175" s="82"/>
      <c r="C175" s="82"/>
      <c r="D175" s="82"/>
      <c r="E175" s="82"/>
      <c r="F175" s="82"/>
      <c r="G175" s="82"/>
      <c r="H175" s="82"/>
      <c r="I175" s="82"/>
      <c r="J175" s="82"/>
      <c r="K175" s="82"/>
      <c r="L175" s="82"/>
      <c r="M175" s="82"/>
      <c r="N175" s="82"/>
      <c r="O175" s="82"/>
      <c r="P175" s="82"/>
      <c r="Q175" s="82"/>
      <c r="R175" s="82"/>
      <c r="S175" s="82"/>
      <c r="T175" s="82"/>
      <c r="U175" s="82"/>
      <c r="V175" s="82"/>
      <c r="W175" s="82"/>
      <c r="X175" s="82"/>
      <c r="Y175" s="82"/>
      <c r="Z175" s="82"/>
      <c r="AA175" s="82"/>
      <c r="AB175" s="82"/>
      <c r="AC175" s="82"/>
      <c r="AD175" s="82"/>
      <c r="AE175" s="82"/>
      <c r="AF175" s="82"/>
      <c r="AG175" s="82"/>
      <c r="AH175" s="82"/>
      <c r="AI175" s="82"/>
      <c r="AJ175" s="82"/>
      <c r="AK175" s="82"/>
      <c r="AL175" s="82"/>
      <c r="AM175" s="82"/>
      <c r="AN175" s="82"/>
      <c r="AO175" s="82"/>
      <c r="AP175" s="82"/>
      <c r="AQ175" s="82"/>
      <c r="AR175" s="82"/>
      <c r="AS175" s="82"/>
      <c r="AT175" s="82"/>
    </row>
    <row r="176" spans="1:46" ht="16.5" customHeight="1">
      <c r="A176" s="82"/>
      <c r="B176" s="82"/>
      <c r="C176" s="82"/>
      <c r="D176" s="82"/>
      <c r="E176" s="82"/>
      <c r="F176" s="82"/>
      <c r="G176" s="82"/>
      <c r="H176" s="82"/>
      <c r="I176" s="82"/>
      <c r="J176" s="82"/>
      <c r="K176" s="82"/>
      <c r="L176" s="82"/>
      <c r="M176" s="82"/>
      <c r="N176" s="82"/>
      <c r="O176" s="82"/>
      <c r="P176" s="82"/>
      <c r="Q176" s="82"/>
      <c r="R176" s="82"/>
      <c r="S176" s="82"/>
      <c r="T176" s="82"/>
      <c r="U176" s="82"/>
      <c r="V176" s="82"/>
      <c r="W176" s="82"/>
      <c r="X176" s="82"/>
      <c r="Y176" s="82"/>
      <c r="Z176" s="82"/>
      <c r="AA176" s="82"/>
      <c r="AB176" s="82"/>
      <c r="AC176" s="82"/>
      <c r="AD176" s="82"/>
      <c r="AE176" s="82"/>
      <c r="AF176" s="82"/>
      <c r="AG176" s="82"/>
      <c r="AH176" s="82"/>
      <c r="AI176" s="82"/>
      <c r="AJ176" s="82"/>
      <c r="AK176" s="82"/>
      <c r="AL176" s="82"/>
      <c r="AM176" s="82"/>
      <c r="AN176" s="82"/>
      <c r="AO176" s="82"/>
      <c r="AP176" s="82"/>
      <c r="AQ176" s="82"/>
      <c r="AR176" s="82"/>
      <c r="AS176" s="82"/>
      <c r="AT176" s="82"/>
    </row>
    <row r="177" spans="1:46" ht="16.5" customHeight="1">
      <c r="A177" s="82"/>
      <c r="B177" s="82"/>
      <c r="C177" s="82"/>
      <c r="D177" s="82"/>
      <c r="E177" s="82"/>
      <c r="F177" s="82"/>
      <c r="G177" s="82"/>
      <c r="H177" s="82"/>
      <c r="I177" s="82"/>
      <c r="J177" s="82"/>
      <c r="K177" s="82"/>
      <c r="L177" s="82"/>
      <c r="M177" s="82"/>
      <c r="N177" s="82"/>
      <c r="O177" s="82"/>
      <c r="P177" s="82"/>
      <c r="Q177" s="82"/>
      <c r="R177" s="82"/>
      <c r="S177" s="82"/>
      <c r="T177" s="82"/>
      <c r="U177" s="82"/>
      <c r="V177" s="82"/>
      <c r="W177" s="82"/>
      <c r="X177" s="82"/>
      <c r="Y177" s="82"/>
      <c r="Z177" s="82"/>
      <c r="AA177" s="82"/>
      <c r="AB177" s="82"/>
      <c r="AC177" s="82"/>
      <c r="AD177" s="82"/>
      <c r="AE177" s="82"/>
      <c r="AF177" s="82"/>
      <c r="AG177" s="82"/>
      <c r="AH177" s="82"/>
      <c r="AI177" s="82"/>
      <c r="AJ177" s="82"/>
      <c r="AK177" s="82"/>
      <c r="AL177" s="82"/>
      <c r="AM177" s="82"/>
      <c r="AN177" s="82"/>
      <c r="AO177" s="82"/>
      <c r="AP177" s="82"/>
      <c r="AQ177" s="82"/>
      <c r="AR177" s="82"/>
      <c r="AS177" s="82"/>
      <c r="AT177" s="82"/>
    </row>
    <row r="178" spans="1:46" ht="16.5" customHeight="1">
      <c r="A178" s="82"/>
      <c r="B178" s="82"/>
      <c r="C178" s="82"/>
      <c r="D178" s="82"/>
      <c r="E178" s="82"/>
      <c r="F178" s="82"/>
      <c r="G178" s="82"/>
      <c r="H178" s="82"/>
      <c r="I178" s="82"/>
      <c r="J178" s="82"/>
      <c r="K178" s="82"/>
      <c r="L178" s="82"/>
      <c r="M178" s="82"/>
      <c r="N178" s="82"/>
      <c r="O178" s="82"/>
      <c r="P178" s="82"/>
      <c r="Q178" s="82"/>
      <c r="R178" s="82"/>
      <c r="S178" s="82"/>
      <c r="T178" s="82"/>
      <c r="U178" s="82"/>
      <c r="V178" s="82"/>
      <c r="W178" s="82"/>
      <c r="X178" s="82"/>
      <c r="Y178" s="82"/>
      <c r="Z178" s="82"/>
      <c r="AA178" s="82"/>
      <c r="AB178" s="82"/>
      <c r="AC178" s="82"/>
      <c r="AD178" s="82"/>
      <c r="AE178" s="82"/>
      <c r="AF178" s="82"/>
      <c r="AG178" s="82"/>
      <c r="AH178" s="82"/>
      <c r="AI178" s="82"/>
      <c r="AJ178" s="82"/>
      <c r="AK178" s="82"/>
      <c r="AL178" s="82"/>
      <c r="AM178" s="82"/>
      <c r="AN178" s="82"/>
      <c r="AO178" s="82"/>
      <c r="AP178" s="82"/>
      <c r="AQ178" s="82"/>
      <c r="AR178" s="82"/>
      <c r="AS178" s="82"/>
      <c r="AT178" s="82"/>
    </row>
    <row r="179" spans="1:46" ht="16.5" customHeight="1">
      <c r="A179" s="82"/>
      <c r="B179" s="82"/>
      <c r="C179" s="82"/>
      <c r="D179" s="82"/>
      <c r="E179" s="82"/>
      <c r="F179" s="82"/>
      <c r="G179" s="82"/>
      <c r="H179" s="82"/>
      <c r="I179" s="82"/>
      <c r="J179" s="82"/>
      <c r="K179" s="82"/>
      <c r="L179" s="82"/>
      <c r="M179" s="82"/>
      <c r="N179" s="82"/>
      <c r="O179" s="82"/>
      <c r="P179" s="82"/>
      <c r="Q179" s="82"/>
      <c r="R179" s="82"/>
      <c r="S179" s="82"/>
      <c r="T179" s="82"/>
      <c r="U179" s="82"/>
      <c r="V179" s="82"/>
      <c r="W179" s="82"/>
      <c r="X179" s="82"/>
      <c r="Y179" s="82"/>
      <c r="Z179" s="82"/>
      <c r="AA179" s="82"/>
      <c r="AB179" s="82"/>
      <c r="AC179" s="82"/>
      <c r="AD179" s="82"/>
      <c r="AE179" s="82"/>
      <c r="AF179" s="82"/>
      <c r="AG179" s="82"/>
      <c r="AH179" s="82"/>
      <c r="AI179" s="82"/>
      <c r="AJ179" s="82"/>
      <c r="AK179" s="82"/>
      <c r="AL179" s="82"/>
      <c r="AM179" s="82"/>
      <c r="AN179" s="82"/>
      <c r="AO179" s="82"/>
      <c r="AP179" s="82"/>
      <c r="AQ179" s="82"/>
      <c r="AR179" s="82"/>
      <c r="AS179" s="82"/>
      <c r="AT179" s="82"/>
    </row>
    <row r="180" spans="1:46" ht="16.5" customHeight="1">
      <c r="A180" s="82"/>
      <c r="B180" s="82"/>
      <c r="C180" s="82"/>
      <c r="D180" s="82"/>
      <c r="E180" s="82"/>
      <c r="F180" s="82"/>
      <c r="G180" s="82"/>
      <c r="H180" s="82"/>
      <c r="I180" s="82"/>
      <c r="J180" s="82"/>
      <c r="K180" s="82"/>
      <c r="L180" s="82"/>
      <c r="M180" s="82"/>
      <c r="N180" s="82"/>
      <c r="O180" s="82"/>
      <c r="P180" s="82"/>
      <c r="Q180" s="82"/>
      <c r="R180" s="82"/>
      <c r="S180" s="82"/>
      <c r="T180" s="82"/>
      <c r="U180" s="82"/>
      <c r="V180" s="82"/>
      <c r="W180" s="82"/>
      <c r="X180" s="82"/>
      <c r="Y180" s="82"/>
      <c r="Z180" s="82"/>
      <c r="AA180" s="82"/>
      <c r="AB180" s="82"/>
      <c r="AC180" s="82"/>
      <c r="AD180" s="82"/>
      <c r="AE180" s="82"/>
      <c r="AF180" s="82"/>
      <c r="AG180" s="82"/>
      <c r="AH180" s="82"/>
      <c r="AI180" s="82"/>
      <c r="AJ180" s="82"/>
      <c r="AK180" s="82"/>
      <c r="AL180" s="82"/>
      <c r="AM180" s="82"/>
      <c r="AN180" s="82"/>
      <c r="AO180" s="82"/>
      <c r="AP180" s="82"/>
      <c r="AQ180" s="82"/>
      <c r="AR180" s="82"/>
      <c r="AS180" s="82"/>
      <c r="AT180" s="82"/>
    </row>
    <row r="181" spans="1:46" ht="16.5" customHeight="1">
      <c r="A181" s="82"/>
      <c r="B181" s="82"/>
      <c r="C181" s="82"/>
      <c r="D181" s="82"/>
      <c r="E181" s="82"/>
      <c r="F181" s="82"/>
      <c r="G181" s="82"/>
      <c r="H181" s="82"/>
      <c r="I181" s="82"/>
      <c r="J181" s="82"/>
      <c r="K181" s="82"/>
      <c r="L181" s="82"/>
      <c r="M181" s="82"/>
      <c r="N181" s="82"/>
      <c r="O181" s="82"/>
      <c r="P181" s="82"/>
      <c r="Q181" s="82"/>
      <c r="R181" s="82"/>
      <c r="S181" s="82"/>
      <c r="T181" s="82"/>
      <c r="U181" s="82"/>
      <c r="V181" s="82"/>
      <c r="W181" s="82"/>
      <c r="X181" s="82"/>
      <c r="Y181" s="82"/>
      <c r="Z181" s="82"/>
      <c r="AA181" s="82"/>
      <c r="AB181" s="82"/>
      <c r="AC181" s="82"/>
      <c r="AD181" s="82"/>
      <c r="AE181" s="82"/>
      <c r="AF181" s="82"/>
      <c r="AG181" s="82"/>
      <c r="AH181" s="82"/>
      <c r="AI181" s="82"/>
      <c r="AJ181" s="82"/>
      <c r="AK181" s="82"/>
      <c r="AL181" s="82"/>
      <c r="AM181" s="82"/>
      <c r="AN181" s="82"/>
      <c r="AO181" s="82"/>
      <c r="AP181" s="82"/>
      <c r="AQ181" s="82"/>
      <c r="AR181" s="82"/>
      <c r="AS181" s="82"/>
      <c r="AT181" s="82"/>
    </row>
    <row r="182" spans="1:46" ht="16.5" customHeight="1">
      <c r="A182" s="82"/>
      <c r="B182" s="82"/>
      <c r="C182" s="82"/>
      <c r="D182" s="82"/>
      <c r="E182" s="82"/>
      <c r="F182" s="82"/>
      <c r="G182" s="82"/>
      <c r="H182" s="82"/>
      <c r="I182" s="82"/>
      <c r="J182" s="82"/>
      <c r="K182" s="82"/>
      <c r="L182" s="82"/>
      <c r="M182" s="82"/>
      <c r="N182" s="82"/>
      <c r="O182" s="82"/>
      <c r="P182" s="82"/>
      <c r="Q182" s="82"/>
      <c r="R182" s="82"/>
      <c r="S182" s="82"/>
      <c r="T182" s="82"/>
      <c r="U182" s="82"/>
      <c r="V182" s="82"/>
      <c r="W182" s="82"/>
      <c r="X182" s="82"/>
      <c r="Y182" s="82"/>
      <c r="Z182" s="82"/>
      <c r="AA182" s="82"/>
      <c r="AB182" s="82"/>
      <c r="AC182" s="82"/>
      <c r="AD182" s="82"/>
      <c r="AE182" s="82"/>
      <c r="AF182" s="82"/>
      <c r="AG182" s="82"/>
      <c r="AH182" s="82"/>
      <c r="AI182" s="82"/>
      <c r="AJ182" s="82"/>
      <c r="AK182" s="82"/>
      <c r="AL182" s="82"/>
      <c r="AM182" s="82"/>
      <c r="AN182" s="82"/>
      <c r="AO182" s="82"/>
      <c r="AP182" s="82"/>
      <c r="AQ182" s="82"/>
      <c r="AR182" s="82"/>
      <c r="AS182" s="82"/>
      <c r="AT182" s="82"/>
    </row>
    <row r="183" spans="1:46" ht="16.5" customHeight="1">
      <c r="A183" s="82"/>
      <c r="B183" s="82"/>
      <c r="C183" s="82"/>
      <c r="D183" s="82"/>
      <c r="E183" s="82"/>
      <c r="F183" s="82"/>
      <c r="G183" s="82"/>
      <c r="H183" s="82"/>
      <c r="I183" s="82"/>
      <c r="J183" s="82"/>
      <c r="K183" s="82"/>
      <c r="L183" s="82"/>
      <c r="M183" s="82"/>
      <c r="N183" s="82"/>
      <c r="O183" s="82"/>
      <c r="P183" s="82"/>
      <c r="Q183" s="82"/>
      <c r="R183" s="82"/>
      <c r="S183" s="82"/>
      <c r="T183" s="82"/>
      <c r="U183" s="82"/>
      <c r="V183" s="82"/>
      <c r="W183" s="82"/>
      <c r="X183" s="82"/>
      <c r="Y183" s="82"/>
      <c r="Z183" s="82"/>
      <c r="AA183" s="82"/>
      <c r="AB183" s="82"/>
      <c r="AC183" s="82"/>
      <c r="AD183" s="82"/>
      <c r="AE183" s="82"/>
      <c r="AF183" s="82"/>
      <c r="AG183" s="82"/>
      <c r="AH183" s="82"/>
      <c r="AI183" s="82"/>
      <c r="AJ183" s="82"/>
      <c r="AK183" s="82"/>
      <c r="AL183" s="82"/>
      <c r="AM183" s="82"/>
      <c r="AN183" s="82"/>
      <c r="AO183" s="82"/>
      <c r="AP183" s="82"/>
      <c r="AQ183" s="82"/>
      <c r="AR183" s="82"/>
      <c r="AS183" s="82"/>
      <c r="AT183" s="82"/>
    </row>
    <row r="184" spans="1:46" ht="16.5" customHeight="1">
      <c r="A184" s="82"/>
      <c r="B184" s="82"/>
      <c r="C184" s="82"/>
      <c r="D184" s="82"/>
      <c r="E184" s="82"/>
      <c r="F184" s="82"/>
      <c r="G184" s="82"/>
      <c r="H184" s="82"/>
      <c r="I184" s="82"/>
      <c r="J184" s="82"/>
      <c r="K184" s="82"/>
      <c r="L184" s="82"/>
      <c r="M184" s="82"/>
      <c r="N184" s="82"/>
      <c r="O184" s="82"/>
      <c r="P184" s="82"/>
      <c r="Q184" s="82"/>
      <c r="R184" s="82"/>
      <c r="S184" s="82"/>
      <c r="T184" s="82"/>
      <c r="U184" s="82"/>
      <c r="V184" s="82"/>
      <c r="W184" s="82"/>
      <c r="X184" s="82"/>
      <c r="Y184" s="82"/>
      <c r="Z184" s="82"/>
      <c r="AA184" s="82"/>
      <c r="AB184" s="82"/>
      <c r="AC184" s="82"/>
      <c r="AD184" s="82"/>
      <c r="AE184" s="82"/>
      <c r="AF184" s="82"/>
      <c r="AG184" s="82"/>
      <c r="AH184" s="82"/>
      <c r="AI184" s="82"/>
      <c r="AJ184" s="82"/>
      <c r="AK184" s="82"/>
      <c r="AL184" s="82"/>
      <c r="AM184" s="82"/>
      <c r="AN184" s="82"/>
      <c r="AO184" s="82"/>
      <c r="AP184" s="82"/>
      <c r="AQ184" s="82"/>
      <c r="AR184" s="82"/>
      <c r="AS184" s="82"/>
      <c r="AT184" s="82"/>
    </row>
    <row r="185" spans="1:46" ht="16.5" customHeight="1">
      <c r="A185" s="82"/>
      <c r="B185" s="82"/>
      <c r="C185" s="82"/>
      <c r="D185" s="82"/>
      <c r="E185" s="82"/>
      <c r="F185" s="82"/>
      <c r="G185" s="82"/>
      <c r="H185" s="82"/>
      <c r="I185" s="82"/>
      <c r="J185" s="82"/>
      <c r="K185" s="82"/>
      <c r="L185" s="82"/>
      <c r="M185" s="82"/>
      <c r="N185" s="82"/>
      <c r="O185" s="82"/>
      <c r="P185" s="82"/>
      <c r="Q185" s="82"/>
      <c r="R185" s="82"/>
      <c r="S185" s="82"/>
      <c r="T185" s="82"/>
      <c r="U185" s="82"/>
      <c r="V185" s="82"/>
      <c r="W185" s="82"/>
      <c r="X185" s="82"/>
      <c r="Y185" s="82"/>
      <c r="Z185" s="82"/>
      <c r="AA185" s="82"/>
      <c r="AB185" s="82"/>
      <c r="AC185" s="82"/>
      <c r="AD185" s="82"/>
      <c r="AE185" s="82"/>
      <c r="AF185" s="82"/>
      <c r="AG185" s="82"/>
      <c r="AH185" s="82"/>
      <c r="AI185" s="82"/>
      <c r="AJ185" s="82"/>
      <c r="AK185" s="82"/>
      <c r="AL185" s="82"/>
      <c r="AM185" s="82"/>
      <c r="AN185" s="82"/>
      <c r="AO185" s="82"/>
      <c r="AP185" s="82"/>
      <c r="AQ185" s="82"/>
      <c r="AR185" s="82"/>
      <c r="AS185" s="82"/>
      <c r="AT185" s="82"/>
    </row>
    <row r="186" spans="1:46" ht="16.5" customHeight="1">
      <c r="A186" s="82"/>
      <c r="B186" s="82"/>
      <c r="C186" s="82"/>
      <c r="D186" s="82"/>
      <c r="E186" s="82"/>
      <c r="F186" s="82"/>
      <c r="G186" s="82"/>
      <c r="H186" s="82"/>
      <c r="I186" s="82"/>
      <c r="J186" s="82"/>
      <c r="K186" s="82"/>
      <c r="L186" s="82"/>
      <c r="M186" s="82"/>
      <c r="N186" s="82"/>
      <c r="O186" s="82"/>
      <c r="P186" s="82"/>
      <c r="Q186" s="82"/>
      <c r="R186" s="82"/>
      <c r="S186" s="82"/>
      <c r="T186" s="82"/>
      <c r="U186" s="82"/>
      <c r="V186" s="82"/>
      <c r="W186" s="82"/>
      <c r="X186" s="82"/>
      <c r="Y186" s="82"/>
      <c r="Z186" s="82"/>
      <c r="AA186" s="82"/>
      <c r="AB186" s="82"/>
      <c r="AC186" s="82"/>
      <c r="AD186" s="82"/>
      <c r="AE186" s="82"/>
      <c r="AF186" s="82"/>
      <c r="AG186" s="82"/>
      <c r="AH186" s="82"/>
      <c r="AI186" s="82"/>
      <c r="AJ186" s="82"/>
      <c r="AK186" s="82"/>
      <c r="AL186" s="82"/>
      <c r="AM186" s="82"/>
      <c r="AN186" s="82"/>
      <c r="AO186" s="82"/>
      <c r="AP186" s="82"/>
      <c r="AQ186" s="82"/>
      <c r="AR186" s="82"/>
      <c r="AS186" s="82"/>
      <c r="AT186" s="82"/>
    </row>
    <row r="187" spans="1:46" ht="16.5" customHeight="1">
      <c r="A187" s="82"/>
      <c r="B187" s="82"/>
      <c r="C187" s="82"/>
      <c r="D187" s="82"/>
      <c r="E187" s="82"/>
      <c r="F187" s="82"/>
      <c r="G187" s="82"/>
      <c r="H187" s="82"/>
      <c r="I187" s="82"/>
      <c r="J187" s="82"/>
      <c r="K187" s="82"/>
      <c r="L187" s="82"/>
      <c r="M187" s="82"/>
      <c r="N187" s="82"/>
      <c r="O187" s="82"/>
      <c r="P187" s="82"/>
      <c r="Q187" s="82"/>
      <c r="R187" s="82"/>
      <c r="S187" s="82"/>
      <c r="T187" s="82"/>
      <c r="U187" s="82"/>
      <c r="V187" s="82"/>
      <c r="W187" s="82"/>
      <c r="X187" s="82"/>
      <c r="Y187" s="82"/>
      <c r="Z187" s="82"/>
      <c r="AA187" s="82"/>
      <c r="AB187" s="82"/>
      <c r="AC187" s="82"/>
      <c r="AD187" s="82"/>
      <c r="AE187" s="82"/>
      <c r="AF187" s="82"/>
      <c r="AG187" s="82"/>
      <c r="AH187" s="82"/>
      <c r="AI187" s="82"/>
      <c r="AJ187" s="82"/>
      <c r="AK187" s="82"/>
      <c r="AL187" s="82"/>
      <c r="AM187" s="82"/>
      <c r="AN187" s="82"/>
      <c r="AO187" s="82"/>
      <c r="AP187" s="82"/>
      <c r="AQ187" s="82"/>
      <c r="AR187" s="82"/>
      <c r="AS187" s="82"/>
      <c r="AT187" s="82"/>
    </row>
    <row r="188" spans="1:46" ht="16.5" customHeight="1">
      <c r="A188" s="82"/>
      <c r="B188" s="82"/>
      <c r="C188" s="82"/>
      <c r="D188" s="82"/>
      <c r="E188" s="82"/>
      <c r="F188" s="82"/>
      <c r="G188" s="82"/>
      <c r="H188" s="82"/>
      <c r="I188" s="82"/>
      <c r="J188" s="82"/>
      <c r="K188" s="82"/>
      <c r="L188" s="82"/>
      <c r="M188" s="82"/>
      <c r="N188" s="82"/>
      <c r="O188" s="82"/>
      <c r="P188" s="82"/>
      <c r="Q188" s="82"/>
      <c r="R188" s="82"/>
      <c r="S188" s="82"/>
      <c r="T188" s="82"/>
      <c r="U188" s="82"/>
      <c r="V188" s="82"/>
      <c r="W188" s="82"/>
      <c r="X188" s="82"/>
      <c r="Y188" s="82"/>
      <c r="Z188" s="82"/>
      <c r="AA188" s="82"/>
      <c r="AB188" s="82"/>
      <c r="AC188" s="82"/>
      <c r="AD188" s="82"/>
      <c r="AE188" s="82"/>
      <c r="AF188" s="82"/>
      <c r="AG188" s="82"/>
      <c r="AH188" s="82"/>
      <c r="AI188" s="82"/>
      <c r="AJ188" s="82"/>
      <c r="AK188" s="82"/>
      <c r="AL188" s="82"/>
      <c r="AM188" s="82"/>
      <c r="AN188" s="82"/>
      <c r="AO188" s="82"/>
      <c r="AP188" s="82"/>
      <c r="AQ188" s="82"/>
      <c r="AR188" s="82"/>
      <c r="AS188" s="82"/>
      <c r="AT188" s="82"/>
    </row>
    <row r="189" spans="1:46" ht="16.5" customHeight="1">
      <c r="A189" s="82"/>
      <c r="B189" s="82"/>
      <c r="C189" s="82"/>
      <c r="D189" s="82"/>
      <c r="E189" s="82"/>
      <c r="F189" s="82"/>
      <c r="G189" s="82"/>
      <c r="H189" s="82"/>
      <c r="I189" s="82"/>
      <c r="J189" s="82"/>
      <c r="K189" s="82"/>
      <c r="L189" s="82"/>
      <c r="M189" s="82"/>
      <c r="N189" s="82"/>
      <c r="O189" s="82"/>
      <c r="P189" s="82"/>
      <c r="Q189" s="82"/>
      <c r="R189" s="82"/>
      <c r="S189" s="82"/>
      <c r="T189" s="82"/>
      <c r="U189" s="82"/>
      <c r="V189" s="82"/>
      <c r="W189" s="82"/>
      <c r="X189" s="82"/>
      <c r="Y189" s="82"/>
      <c r="Z189" s="82"/>
      <c r="AA189" s="82"/>
      <c r="AB189" s="82"/>
      <c r="AC189" s="82"/>
      <c r="AD189" s="82"/>
      <c r="AE189" s="82"/>
      <c r="AF189" s="82"/>
      <c r="AG189" s="82"/>
      <c r="AH189" s="82"/>
      <c r="AI189" s="82"/>
      <c r="AJ189" s="82"/>
      <c r="AK189" s="82"/>
      <c r="AL189" s="82"/>
      <c r="AM189" s="82"/>
      <c r="AN189" s="82"/>
      <c r="AO189" s="82"/>
      <c r="AP189" s="82"/>
      <c r="AQ189" s="82"/>
      <c r="AR189" s="82"/>
      <c r="AS189" s="82"/>
      <c r="AT189" s="82"/>
    </row>
    <row r="190" spans="1:46" ht="16.5" customHeight="1">
      <c r="A190" s="82"/>
      <c r="B190" s="82"/>
      <c r="C190" s="82"/>
      <c r="D190" s="82"/>
      <c r="E190" s="82"/>
      <c r="F190" s="82"/>
      <c r="G190" s="82"/>
      <c r="H190" s="82"/>
      <c r="I190" s="82"/>
      <c r="J190" s="82"/>
      <c r="K190" s="82"/>
      <c r="L190" s="82"/>
      <c r="M190" s="82"/>
      <c r="N190" s="82"/>
      <c r="O190" s="82"/>
      <c r="P190" s="82"/>
      <c r="Q190" s="82"/>
      <c r="R190" s="82"/>
      <c r="S190" s="82"/>
      <c r="T190" s="82"/>
      <c r="U190" s="82"/>
      <c r="V190" s="82"/>
      <c r="W190" s="82"/>
      <c r="X190" s="82"/>
      <c r="Y190" s="82"/>
      <c r="Z190" s="82"/>
      <c r="AA190" s="82"/>
      <c r="AB190" s="82"/>
      <c r="AC190" s="82"/>
      <c r="AD190" s="82"/>
      <c r="AE190" s="82"/>
      <c r="AF190" s="82"/>
      <c r="AG190" s="82"/>
      <c r="AH190" s="82"/>
      <c r="AI190" s="82"/>
      <c r="AJ190" s="82"/>
      <c r="AK190" s="82"/>
      <c r="AL190" s="82"/>
      <c r="AM190" s="82"/>
      <c r="AN190" s="82"/>
      <c r="AO190" s="82"/>
      <c r="AP190" s="82"/>
      <c r="AQ190" s="82"/>
      <c r="AR190" s="82"/>
      <c r="AS190" s="82"/>
      <c r="AT190" s="82"/>
    </row>
    <row r="191" spans="1:46" ht="16.5" customHeight="1">
      <c r="A191" s="82"/>
      <c r="B191" s="82"/>
      <c r="C191" s="82"/>
      <c r="D191" s="82"/>
      <c r="E191" s="82"/>
      <c r="F191" s="82"/>
      <c r="G191" s="82"/>
      <c r="H191" s="82"/>
      <c r="I191" s="82"/>
      <c r="J191" s="82"/>
      <c r="K191" s="82"/>
      <c r="L191" s="82"/>
      <c r="M191" s="82"/>
      <c r="N191" s="82"/>
      <c r="O191" s="82"/>
      <c r="P191" s="82"/>
      <c r="Q191" s="82"/>
      <c r="R191" s="82"/>
      <c r="S191" s="82"/>
      <c r="T191" s="82"/>
      <c r="U191" s="82"/>
      <c r="V191" s="82"/>
      <c r="W191" s="82"/>
      <c r="X191" s="82"/>
      <c r="Y191" s="82"/>
      <c r="Z191" s="82"/>
      <c r="AA191" s="82"/>
      <c r="AB191" s="82"/>
      <c r="AC191" s="82"/>
      <c r="AD191" s="82"/>
      <c r="AE191" s="82"/>
      <c r="AF191" s="82"/>
      <c r="AG191" s="82"/>
      <c r="AH191" s="82"/>
      <c r="AI191" s="82"/>
      <c r="AJ191" s="82"/>
      <c r="AK191" s="82"/>
      <c r="AL191" s="82"/>
      <c r="AM191" s="82"/>
      <c r="AN191" s="82"/>
      <c r="AO191" s="82"/>
      <c r="AP191" s="82"/>
      <c r="AQ191" s="82"/>
      <c r="AR191" s="82"/>
      <c r="AS191" s="82"/>
      <c r="AT191" s="82"/>
    </row>
    <row r="192" spans="1:46" ht="16.5" customHeight="1">
      <c r="A192" s="82"/>
      <c r="B192" s="82"/>
      <c r="C192" s="82"/>
      <c r="D192" s="82"/>
      <c r="E192" s="82"/>
      <c r="F192" s="82"/>
      <c r="G192" s="82"/>
      <c r="H192" s="82"/>
      <c r="I192" s="82"/>
      <c r="J192" s="82"/>
      <c r="K192" s="82"/>
      <c r="L192" s="82"/>
      <c r="M192" s="82"/>
      <c r="N192" s="82"/>
      <c r="O192" s="82"/>
      <c r="P192" s="82"/>
      <c r="Q192" s="82"/>
      <c r="R192" s="82"/>
      <c r="S192" s="82"/>
      <c r="T192" s="82"/>
      <c r="U192" s="82"/>
      <c r="V192" s="82"/>
      <c r="W192" s="82"/>
      <c r="X192" s="82"/>
      <c r="Y192" s="82"/>
      <c r="Z192" s="82"/>
      <c r="AA192" s="82"/>
      <c r="AB192" s="82"/>
      <c r="AC192" s="82"/>
      <c r="AD192" s="82"/>
      <c r="AE192" s="82"/>
      <c r="AF192" s="82"/>
      <c r="AG192" s="82"/>
      <c r="AH192" s="82"/>
      <c r="AI192" s="82"/>
      <c r="AJ192" s="82"/>
      <c r="AK192" s="82"/>
      <c r="AL192" s="82"/>
      <c r="AM192" s="82"/>
      <c r="AN192" s="82"/>
      <c r="AO192" s="82"/>
      <c r="AP192" s="82"/>
      <c r="AQ192" s="82"/>
      <c r="AR192" s="82"/>
      <c r="AS192" s="82"/>
      <c r="AT192" s="82"/>
    </row>
    <row r="193" spans="1:46" ht="16.5" customHeight="1">
      <c r="A193" s="82"/>
      <c r="B193" s="82"/>
      <c r="C193" s="82"/>
      <c r="D193" s="82"/>
      <c r="E193" s="82"/>
      <c r="F193" s="82"/>
      <c r="G193" s="82"/>
      <c r="H193" s="82"/>
      <c r="I193" s="82"/>
      <c r="J193" s="82"/>
      <c r="K193" s="82"/>
      <c r="L193" s="82"/>
      <c r="M193" s="82"/>
      <c r="N193" s="82"/>
      <c r="O193" s="82"/>
      <c r="P193" s="82"/>
      <c r="Q193" s="82"/>
      <c r="R193" s="82"/>
      <c r="S193" s="82"/>
      <c r="T193" s="82"/>
      <c r="U193" s="82"/>
      <c r="V193" s="82"/>
      <c r="W193" s="82"/>
      <c r="X193" s="82"/>
      <c r="Y193" s="82"/>
      <c r="Z193" s="82"/>
      <c r="AA193" s="82"/>
      <c r="AB193" s="82"/>
      <c r="AC193" s="82"/>
      <c r="AD193" s="82"/>
      <c r="AE193" s="82"/>
      <c r="AF193" s="82"/>
      <c r="AG193" s="82"/>
      <c r="AH193" s="82"/>
      <c r="AI193" s="82"/>
      <c r="AJ193" s="82"/>
      <c r="AK193" s="82"/>
      <c r="AL193" s="82"/>
      <c r="AM193" s="82"/>
      <c r="AN193" s="82"/>
      <c r="AO193" s="82"/>
      <c r="AP193" s="82"/>
      <c r="AQ193" s="82"/>
      <c r="AR193" s="82"/>
      <c r="AS193" s="82"/>
      <c r="AT193" s="82"/>
    </row>
    <row r="194" spans="1:46" ht="16.5" customHeight="1">
      <c r="A194" s="82"/>
      <c r="B194" s="82"/>
      <c r="C194" s="82"/>
      <c r="D194" s="82"/>
      <c r="E194" s="82"/>
      <c r="F194" s="82"/>
      <c r="G194" s="82"/>
      <c r="H194" s="82"/>
      <c r="I194" s="82"/>
      <c r="J194" s="82"/>
      <c r="K194" s="82"/>
      <c r="L194" s="82"/>
      <c r="M194" s="82"/>
      <c r="N194" s="82"/>
      <c r="O194" s="82"/>
      <c r="P194" s="82"/>
      <c r="Q194" s="82"/>
      <c r="R194" s="82"/>
      <c r="S194" s="82"/>
      <c r="T194" s="82"/>
      <c r="U194" s="82"/>
      <c r="V194" s="82"/>
      <c r="W194" s="82"/>
      <c r="X194" s="82"/>
      <c r="Y194" s="82"/>
      <c r="Z194" s="82"/>
      <c r="AA194" s="82"/>
      <c r="AB194" s="82"/>
      <c r="AC194" s="82"/>
      <c r="AD194" s="82"/>
      <c r="AE194" s="82"/>
      <c r="AF194" s="82"/>
      <c r="AG194" s="82"/>
      <c r="AH194" s="82"/>
      <c r="AI194" s="82"/>
      <c r="AJ194" s="82"/>
      <c r="AK194" s="82"/>
      <c r="AL194" s="82"/>
      <c r="AM194" s="82"/>
      <c r="AN194" s="82"/>
      <c r="AO194" s="82"/>
      <c r="AP194" s="82"/>
      <c r="AQ194" s="82"/>
      <c r="AR194" s="82"/>
      <c r="AS194" s="82"/>
      <c r="AT194" s="82"/>
    </row>
    <row r="195" spans="1:46" ht="16.5" customHeight="1">
      <c r="A195" s="82"/>
      <c r="B195" s="82"/>
      <c r="C195" s="82"/>
      <c r="D195" s="82"/>
      <c r="E195" s="82"/>
      <c r="F195" s="82"/>
      <c r="G195" s="82"/>
      <c r="H195" s="82"/>
      <c r="I195" s="82"/>
      <c r="J195" s="82"/>
      <c r="K195" s="82"/>
      <c r="L195" s="82"/>
      <c r="M195" s="82"/>
      <c r="N195" s="82"/>
      <c r="O195" s="82"/>
      <c r="P195" s="82"/>
      <c r="Q195" s="82"/>
      <c r="R195" s="82"/>
      <c r="S195" s="82"/>
      <c r="T195" s="82"/>
      <c r="U195" s="82"/>
      <c r="V195" s="82"/>
      <c r="W195" s="82"/>
      <c r="X195" s="82"/>
      <c r="Y195" s="82"/>
      <c r="Z195" s="82"/>
      <c r="AA195" s="82"/>
      <c r="AB195" s="82"/>
      <c r="AC195" s="82"/>
      <c r="AD195" s="82"/>
      <c r="AE195" s="82"/>
      <c r="AF195" s="82"/>
      <c r="AG195" s="82"/>
      <c r="AH195" s="82"/>
      <c r="AI195" s="82"/>
      <c r="AJ195" s="82"/>
      <c r="AK195" s="82"/>
      <c r="AL195" s="82"/>
      <c r="AM195" s="82"/>
      <c r="AN195" s="82"/>
      <c r="AO195" s="82"/>
      <c r="AP195" s="82"/>
      <c r="AQ195" s="82"/>
      <c r="AR195" s="82"/>
      <c r="AS195" s="82"/>
      <c r="AT195" s="82"/>
    </row>
    <row r="196" spans="1:46" ht="16.5" customHeight="1">
      <c r="A196" s="82"/>
      <c r="B196" s="82"/>
      <c r="C196" s="82"/>
      <c r="D196" s="82"/>
      <c r="E196" s="82"/>
      <c r="F196" s="82"/>
      <c r="G196" s="82"/>
      <c r="H196" s="82"/>
      <c r="I196" s="82"/>
      <c r="J196" s="82"/>
      <c r="K196" s="82"/>
      <c r="L196" s="82"/>
      <c r="M196" s="82"/>
      <c r="N196" s="82"/>
      <c r="O196" s="82"/>
      <c r="P196" s="82"/>
      <c r="Q196" s="82"/>
      <c r="R196" s="82"/>
      <c r="S196" s="82"/>
      <c r="T196" s="82"/>
      <c r="U196" s="82"/>
      <c r="V196" s="82"/>
      <c r="W196" s="82"/>
      <c r="X196" s="82"/>
      <c r="Y196" s="82"/>
      <c r="Z196" s="82"/>
      <c r="AA196" s="82"/>
      <c r="AB196" s="82"/>
      <c r="AC196" s="82"/>
      <c r="AD196" s="82"/>
      <c r="AE196" s="82"/>
      <c r="AF196" s="82"/>
      <c r="AG196" s="82"/>
      <c r="AH196" s="82"/>
      <c r="AI196" s="82"/>
      <c r="AJ196" s="82"/>
      <c r="AK196" s="82"/>
      <c r="AL196" s="82"/>
      <c r="AM196" s="82"/>
      <c r="AN196" s="82"/>
      <c r="AO196" s="82"/>
      <c r="AP196" s="82"/>
      <c r="AQ196" s="82"/>
      <c r="AR196" s="82"/>
      <c r="AS196" s="82"/>
      <c r="AT196" s="82"/>
    </row>
    <row r="197" spans="1:46" ht="16.5" customHeight="1">
      <c r="A197" s="82"/>
      <c r="B197" s="82"/>
      <c r="C197" s="82"/>
      <c r="D197" s="82"/>
      <c r="E197" s="82"/>
      <c r="F197" s="82"/>
      <c r="G197" s="82"/>
      <c r="H197" s="82"/>
      <c r="I197" s="82"/>
      <c r="J197" s="82"/>
      <c r="K197" s="82"/>
      <c r="L197" s="82"/>
      <c r="M197" s="82"/>
      <c r="N197" s="82"/>
      <c r="O197" s="82"/>
      <c r="P197" s="82"/>
      <c r="Q197" s="82"/>
      <c r="R197" s="82"/>
      <c r="S197" s="82"/>
      <c r="T197" s="82"/>
      <c r="U197" s="82"/>
      <c r="V197" s="82"/>
      <c r="W197" s="82"/>
      <c r="X197" s="82"/>
      <c r="Y197" s="82"/>
      <c r="Z197" s="82"/>
      <c r="AA197" s="82"/>
      <c r="AB197" s="82"/>
      <c r="AC197" s="82"/>
      <c r="AD197" s="82"/>
      <c r="AE197" s="82"/>
      <c r="AF197" s="82"/>
      <c r="AG197" s="82"/>
      <c r="AH197" s="82"/>
      <c r="AI197" s="82"/>
      <c r="AJ197" s="82"/>
      <c r="AK197" s="82"/>
      <c r="AL197" s="82"/>
      <c r="AM197" s="82"/>
      <c r="AN197" s="82"/>
      <c r="AO197" s="82"/>
      <c r="AP197" s="82"/>
      <c r="AQ197" s="82"/>
      <c r="AR197" s="82"/>
      <c r="AS197" s="82"/>
      <c r="AT197" s="82"/>
    </row>
    <row r="198" spans="1:46" ht="16.5" customHeight="1">
      <c r="A198" s="82"/>
      <c r="B198" s="82"/>
      <c r="C198" s="82"/>
      <c r="D198" s="82"/>
      <c r="E198" s="82"/>
      <c r="F198" s="82"/>
      <c r="G198" s="82"/>
      <c r="H198" s="82"/>
      <c r="I198" s="82"/>
      <c r="J198" s="82"/>
      <c r="K198" s="82"/>
      <c r="L198" s="82"/>
      <c r="M198" s="82"/>
      <c r="N198" s="82"/>
      <c r="O198" s="82"/>
      <c r="P198" s="82"/>
      <c r="Q198" s="82"/>
      <c r="R198" s="82"/>
      <c r="S198" s="82"/>
      <c r="T198" s="82"/>
      <c r="U198" s="82"/>
      <c r="V198" s="82"/>
      <c r="W198" s="82"/>
      <c r="X198" s="82"/>
      <c r="Y198" s="82"/>
      <c r="Z198" s="82"/>
      <c r="AA198" s="82"/>
      <c r="AB198" s="82"/>
      <c r="AC198" s="82"/>
      <c r="AD198" s="82"/>
      <c r="AE198" s="82"/>
      <c r="AF198" s="82"/>
      <c r="AG198" s="82"/>
      <c r="AH198" s="82"/>
      <c r="AI198" s="82"/>
      <c r="AJ198" s="82"/>
      <c r="AK198" s="82"/>
      <c r="AL198" s="82"/>
      <c r="AM198" s="82"/>
      <c r="AN198" s="82"/>
      <c r="AO198" s="82"/>
      <c r="AP198" s="82"/>
      <c r="AQ198" s="82"/>
      <c r="AR198" s="82"/>
      <c r="AS198" s="82"/>
      <c r="AT198" s="82"/>
    </row>
    <row r="199" spans="1:46" ht="16.5" customHeight="1">
      <c r="A199" s="82"/>
      <c r="B199" s="82"/>
      <c r="C199" s="82"/>
      <c r="D199" s="82"/>
      <c r="E199" s="82"/>
      <c r="F199" s="82"/>
      <c r="G199" s="82"/>
      <c r="H199" s="82"/>
      <c r="I199" s="82"/>
      <c r="J199" s="82"/>
      <c r="K199" s="82"/>
      <c r="L199" s="82"/>
      <c r="M199" s="82"/>
      <c r="N199" s="82"/>
      <c r="O199" s="82"/>
      <c r="P199" s="82"/>
      <c r="Q199" s="82"/>
      <c r="R199" s="82"/>
      <c r="S199" s="82"/>
      <c r="T199" s="82"/>
      <c r="U199" s="82"/>
      <c r="V199" s="82"/>
      <c r="W199" s="82"/>
      <c r="X199" s="82"/>
      <c r="Y199" s="82"/>
      <c r="Z199" s="82"/>
      <c r="AA199" s="82"/>
      <c r="AB199" s="82"/>
      <c r="AC199" s="82"/>
      <c r="AD199" s="82"/>
      <c r="AE199" s="82"/>
      <c r="AF199" s="82"/>
      <c r="AG199" s="82"/>
      <c r="AH199" s="82"/>
      <c r="AI199" s="82"/>
      <c r="AJ199" s="82"/>
      <c r="AK199" s="82"/>
      <c r="AL199" s="82"/>
      <c r="AM199" s="82"/>
      <c r="AN199" s="82"/>
      <c r="AO199" s="82"/>
      <c r="AP199" s="82"/>
      <c r="AQ199" s="82"/>
      <c r="AR199" s="82"/>
      <c r="AS199" s="82"/>
      <c r="AT199" s="82"/>
    </row>
    <row r="200" spans="1:46" ht="16.5" customHeight="1">
      <c r="A200" s="82"/>
      <c r="B200" s="82"/>
      <c r="C200" s="82"/>
      <c r="D200" s="82"/>
      <c r="E200" s="82"/>
      <c r="F200" s="82"/>
      <c r="G200" s="82"/>
      <c r="H200" s="82"/>
      <c r="I200" s="82"/>
      <c r="J200" s="82"/>
      <c r="K200" s="82"/>
      <c r="L200" s="82"/>
      <c r="M200" s="82"/>
      <c r="N200" s="82"/>
      <c r="O200" s="82"/>
      <c r="P200" s="82"/>
      <c r="Q200" s="82"/>
      <c r="R200" s="82"/>
      <c r="S200" s="82"/>
      <c r="T200" s="82"/>
      <c r="U200" s="82"/>
      <c r="V200" s="82"/>
      <c r="W200" s="82"/>
      <c r="X200" s="82"/>
      <c r="Y200" s="82"/>
      <c r="Z200" s="82"/>
      <c r="AA200" s="82"/>
      <c r="AB200" s="82"/>
      <c r="AC200" s="82"/>
      <c r="AD200" s="82"/>
      <c r="AE200" s="82"/>
      <c r="AF200" s="82"/>
      <c r="AG200" s="82"/>
      <c r="AH200" s="82"/>
      <c r="AI200" s="82"/>
      <c r="AJ200" s="82"/>
      <c r="AK200" s="82"/>
      <c r="AL200" s="82"/>
      <c r="AM200" s="82"/>
      <c r="AN200" s="82"/>
      <c r="AO200" s="82"/>
      <c r="AP200" s="82"/>
      <c r="AQ200" s="82"/>
      <c r="AR200" s="82"/>
      <c r="AS200" s="82"/>
      <c r="AT200" s="82"/>
    </row>
    <row r="201" spans="1:46" ht="16.5" customHeight="1">
      <c r="A201" s="82"/>
      <c r="B201" s="82"/>
      <c r="C201" s="82"/>
      <c r="D201" s="82"/>
      <c r="E201" s="82"/>
      <c r="F201" s="82"/>
      <c r="G201" s="82"/>
      <c r="H201" s="82"/>
      <c r="I201" s="82"/>
      <c r="J201" s="82"/>
      <c r="K201" s="82"/>
      <c r="L201" s="82"/>
      <c r="M201" s="82"/>
      <c r="N201" s="82"/>
      <c r="O201" s="82"/>
      <c r="P201" s="82"/>
      <c r="Q201" s="82"/>
      <c r="R201" s="82"/>
      <c r="S201" s="82"/>
      <c r="T201" s="82"/>
      <c r="U201" s="82"/>
      <c r="V201" s="82"/>
      <c r="W201" s="82"/>
      <c r="X201" s="82"/>
      <c r="Y201" s="82"/>
      <c r="Z201" s="82"/>
      <c r="AA201" s="82"/>
      <c r="AB201" s="82"/>
      <c r="AC201" s="82"/>
      <c r="AD201" s="82"/>
      <c r="AE201" s="82"/>
      <c r="AF201" s="82"/>
      <c r="AG201" s="82"/>
      <c r="AH201" s="82"/>
      <c r="AI201" s="82"/>
      <c r="AJ201" s="82"/>
      <c r="AK201" s="82"/>
      <c r="AL201" s="82"/>
      <c r="AM201" s="82"/>
      <c r="AN201" s="82"/>
      <c r="AO201" s="82"/>
      <c r="AP201" s="82"/>
      <c r="AQ201" s="82"/>
      <c r="AR201" s="82"/>
      <c r="AS201" s="82"/>
      <c r="AT201" s="82"/>
    </row>
    <row r="202" spans="1:46" ht="16.5" customHeight="1">
      <c r="A202" s="82"/>
      <c r="B202" s="82"/>
      <c r="C202" s="82"/>
      <c r="D202" s="82"/>
      <c r="E202" s="82"/>
      <c r="F202" s="82"/>
      <c r="G202" s="82"/>
      <c r="H202" s="82"/>
      <c r="I202" s="82"/>
      <c r="J202" s="82"/>
      <c r="K202" s="82"/>
      <c r="L202" s="82"/>
      <c r="M202" s="82"/>
      <c r="N202" s="82"/>
      <c r="O202" s="82"/>
      <c r="P202" s="82"/>
      <c r="Q202" s="82"/>
      <c r="R202" s="82"/>
      <c r="S202" s="82"/>
      <c r="T202" s="82"/>
      <c r="U202" s="82"/>
      <c r="V202" s="82"/>
      <c r="W202" s="82"/>
      <c r="X202" s="82"/>
      <c r="Y202" s="82"/>
      <c r="Z202" s="82"/>
      <c r="AA202" s="82"/>
      <c r="AB202" s="82"/>
      <c r="AC202" s="82"/>
      <c r="AD202" s="82"/>
      <c r="AE202" s="82"/>
      <c r="AF202" s="82"/>
      <c r="AG202" s="82"/>
      <c r="AH202" s="82"/>
      <c r="AI202" s="82"/>
      <c r="AJ202" s="82"/>
      <c r="AK202" s="82"/>
      <c r="AL202" s="82"/>
      <c r="AM202" s="82"/>
      <c r="AN202" s="82"/>
      <c r="AO202" s="82"/>
      <c r="AP202" s="82"/>
      <c r="AQ202" s="82"/>
      <c r="AR202" s="82"/>
      <c r="AS202" s="82"/>
      <c r="AT202" s="82"/>
    </row>
    <row r="203" spans="1:46" ht="16.5" customHeight="1">
      <c r="A203" s="82"/>
      <c r="B203" s="82"/>
      <c r="C203" s="82"/>
      <c r="D203" s="82"/>
      <c r="E203" s="82"/>
      <c r="F203" s="82"/>
      <c r="G203" s="82"/>
      <c r="H203" s="82"/>
      <c r="I203" s="82"/>
      <c r="J203" s="82"/>
      <c r="K203" s="82"/>
      <c r="L203" s="82"/>
      <c r="M203" s="82"/>
      <c r="N203" s="82"/>
      <c r="O203" s="82"/>
      <c r="P203" s="82"/>
      <c r="Q203" s="82"/>
      <c r="R203" s="82"/>
      <c r="S203" s="82"/>
      <c r="T203" s="82"/>
      <c r="U203" s="82"/>
      <c r="V203" s="82"/>
      <c r="W203" s="82"/>
      <c r="X203" s="82"/>
      <c r="Y203" s="82"/>
      <c r="Z203" s="82"/>
      <c r="AA203" s="82"/>
      <c r="AB203" s="82"/>
      <c r="AC203" s="82"/>
      <c r="AD203" s="82"/>
      <c r="AE203" s="82"/>
      <c r="AF203" s="82"/>
      <c r="AG203" s="82"/>
      <c r="AH203" s="82"/>
      <c r="AI203" s="82"/>
      <c r="AJ203" s="82"/>
      <c r="AK203" s="82"/>
      <c r="AL203" s="82"/>
      <c r="AM203" s="82"/>
      <c r="AN203" s="82"/>
      <c r="AO203" s="82"/>
      <c r="AP203" s="82"/>
      <c r="AQ203" s="82"/>
      <c r="AR203" s="82"/>
      <c r="AS203" s="82"/>
      <c r="AT203" s="82"/>
    </row>
    <row r="204" spans="1:46" ht="16.5" customHeight="1">
      <c r="A204" s="82"/>
      <c r="B204" s="82"/>
      <c r="C204" s="82"/>
      <c r="D204" s="82"/>
      <c r="E204" s="82"/>
      <c r="F204" s="82"/>
      <c r="G204" s="82"/>
      <c r="H204" s="82"/>
      <c r="I204" s="82"/>
      <c r="J204" s="82"/>
      <c r="K204" s="82"/>
      <c r="L204" s="82"/>
      <c r="M204" s="82"/>
      <c r="N204" s="82"/>
      <c r="O204" s="82"/>
      <c r="P204" s="82"/>
      <c r="Q204" s="82"/>
      <c r="R204" s="82"/>
      <c r="S204" s="82"/>
      <c r="T204" s="82"/>
      <c r="U204" s="82"/>
      <c r="V204" s="82"/>
      <c r="W204" s="82"/>
      <c r="X204" s="82"/>
      <c r="Y204" s="82"/>
      <c r="Z204" s="82"/>
      <c r="AA204" s="82"/>
      <c r="AB204" s="82"/>
      <c r="AC204" s="82"/>
      <c r="AD204" s="82"/>
      <c r="AE204" s="82"/>
      <c r="AF204" s="82"/>
      <c r="AG204" s="82"/>
      <c r="AH204" s="82"/>
      <c r="AI204" s="82"/>
      <c r="AJ204" s="82"/>
      <c r="AK204" s="82"/>
      <c r="AL204" s="82"/>
      <c r="AM204" s="82"/>
      <c r="AN204" s="82"/>
      <c r="AO204" s="82"/>
      <c r="AP204" s="82"/>
      <c r="AQ204" s="82"/>
      <c r="AR204" s="82"/>
      <c r="AS204" s="82"/>
      <c r="AT204" s="82"/>
    </row>
    <row r="205" spans="1:46" ht="16.5" customHeight="1">
      <c r="A205" s="82"/>
      <c r="B205" s="82"/>
      <c r="C205" s="82"/>
      <c r="D205" s="82"/>
      <c r="E205" s="82"/>
      <c r="F205" s="82"/>
      <c r="G205" s="82"/>
      <c r="H205" s="82"/>
      <c r="I205" s="82"/>
      <c r="J205" s="82"/>
      <c r="K205" s="82"/>
      <c r="L205" s="82"/>
      <c r="M205" s="82"/>
      <c r="N205" s="82"/>
      <c r="O205" s="82"/>
      <c r="P205" s="82"/>
      <c r="Q205" s="82"/>
      <c r="R205" s="82"/>
      <c r="S205" s="82"/>
      <c r="T205" s="82"/>
      <c r="U205" s="82"/>
      <c r="V205" s="82"/>
      <c r="W205" s="82"/>
      <c r="X205" s="82"/>
      <c r="Y205" s="82"/>
      <c r="Z205" s="82"/>
      <c r="AA205" s="82"/>
      <c r="AB205" s="82"/>
      <c r="AC205" s="82"/>
      <c r="AD205" s="82"/>
      <c r="AE205" s="82"/>
      <c r="AF205" s="82"/>
      <c r="AG205" s="82"/>
      <c r="AH205" s="82"/>
      <c r="AI205" s="82"/>
      <c r="AJ205" s="82"/>
      <c r="AK205" s="82"/>
      <c r="AL205" s="82"/>
      <c r="AM205" s="82"/>
      <c r="AN205" s="82"/>
      <c r="AO205" s="82"/>
      <c r="AP205" s="82"/>
      <c r="AQ205" s="82"/>
      <c r="AR205" s="82"/>
      <c r="AS205" s="82"/>
      <c r="AT205" s="82"/>
    </row>
    <row r="206" spans="1:46" ht="16.5" customHeight="1">
      <c r="A206" s="82"/>
      <c r="B206" s="82"/>
      <c r="C206" s="82"/>
      <c r="D206" s="82"/>
      <c r="E206" s="82"/>
      <c r="F206" s="82"/>
      <c r="G206" s="82"/>
      <c r="H206" s="82"/>
      <c r="I206" s="82"/>
      <c r="J206" s="82"/>
      <c r="K206" s="82"/>
      <c r="L206" s="82"/>
      <c r="M206" s="82"/>
      <c r="N206" s="82"/>
      <c r="O206" s="82"/>
      <c r="P206" s="82"/>
      <c r="Q206" s="82"/>
      <c r="R206" s="82"/>
      <c r="S206" s="82"/>
      <c r="T206" s="82"/>
      <c r="U206" s="82"/>
      <c r="V206" s="82"/>
      <c r="W206" s="82"/>
      <c r="X206" s="82"/>
      <c r="Y206" s="82"/>
      <c r="Z206" s="82"/>
      <c r="AA206" s="82"/>
      <c r="AB206" s="82"/>
      <c r="AC206" s="82"/>
      <c r="AD206" s="82"/>
      <c r="AE206" s="82"/>
      <c r="AF206" s="82"/>
      <c r="AG206" s="82"/>
      <c r="AH206" s="82"/>
      <c r="AI206" s="82"/>
      <c r="AJ206" s="82"/>
      <c r="AK206" s="82"/>
      <c r="AL206" s="82"/>
      <c r="AM206" s="82"/>
      <c r="AN206" s="82"/>
      <c r="AO206" s="82"/>
      <c r="AP206" s="82"/>
      <c r="AQ206" s="82"/>
      <c r="AR206" s="82"/>
      <c r="AS206" s="82"/>
      <c r="AT206" s="82"/>
    </row>
    <row r="207" spans="1:46" ht="16.5" customHeight="1">
      <c r="A207" s="82"/>
      <c r="B207" s="82"/>
      <c r="C207" s="82"/>
      <c r="D207" s="82"/>
      <c r="E207" s="82"/>
      <c r="F207" s="82"/>
      <c r="G207" s="82"/>
      <c r="H207" s="82"/>
      <c r="I207" s="82"/>
      <c r="J207" s="82"/>
      <c r="K207" s="82"/>
      <c r="L207" s="82"/>
      <c r="M207" s="82"/>
      <c r="N207" s="82"/>
      <c r="O207" s="82"/>
      <c r="P207" s="82"/>
      <c r="Q207" s="82"/>
      <c r="R207" s="82"/>
      <c r="S207" s="82"/>
      <c r="T207" s="82"/>
      <c r="U207" s="82"/>
      <c r="V207" s="82"/>
      <c r="W207" s="82"/>
      <c r="X207" s="82"/>
      <c r="Y207" s="82"/>
      <c r="Z207" s="82"/>
      <c r="AA207" s="82"/>
      <c r="AB207" s="82"/>
      <c r="AC207" s="82"/>
      <c r="AD207" s="82"/>
      <c r="AE207" s="82"/>
      <c r="AF207" s="82"/>
      <c r="AG207" s="82"/>
      <c r="AH207" s="82"/>
      <c r="AI207" s="82"/>
      <c r="AJ207" s="82"/>
      <c r="AK207" s="82"/>
      <c r="AL207" s="82"/>
      <c r="AM207" s="82"/>
      <c r="AN207" s="82"/>
      <c r="AO207" s="82"/>
      <c r="AP207" s="82"/>
      <c r="AQ207" s="82"/>
      <c r="AR207" s="82"/>
      <c r="AS207" s="82"/>
      <c r="AT207" s="82"/>
    </row>
    <row r="208" spans="1:46" ht="16.5" customHeight="1">
      <c r="A208" s="82"/>
      <c r="B208" s="82"/>
      <c r="C208" s="82"/>
      <c r="D208" s="82"/>
      <c r="E208" s="82"/>
      <c r="F208" s="82"/>
      <c r="G208" s="82"/>
      <c r="H208" s="82"/>
      <c r="I208" s="82"/>
      <c r="J208" s="82"/>
      <c r="K208" s="82"/>
      <c r="L208" s="82"/>
      <c r="M208" s="82"/>
      <c r="N208" s="82"/>
      <c r="O208" s="82"/>
      <c r="P208" s="82"/>
      <c r="Q208" s="82"/>
      <c r="R208" s="82"/>
      <c r="S208" s="82"/>
      <c r="T208" s="82"/>
      <c r="U208" s="82"/>
      <c r="V208" s="82"/>
      <c r="W208" s="82"/>
      <c r="X208" s="82"/>
      <c r="Y208" s="82"/>
      <c r="Z208" s="82"/>
      <c r="AA208" s="82"/>
      <c r="AB208" s="82"/>
      <c r="AC208" s="82"/>
      <c r="AD208" s="82"/>
      <c r="AE208" s="82"/>
      <c r="AF208" s="82"/>
      <c r="AG208" s="82"/>
      <c r="AH208" s="82"/>
      <c r="AI208" s="82"/>
      <c r="AJ208" s="82"/>
      <c r="AK208" s="82"/>
      <c r="AL208" s="82"/>
      <c r="AM208" s="82"/>
      <c r="AN208" s="82"/>
      <c r="AO208" s="82"/>
      <c r="AP208" s="82"/>
      <c r="AQ208" s="82"/>
      <c r="AR208" s="82"/>
      <c r="AS208" s="82"/>
      <c r="AT208" s="82"/>
    </row>
    <row r="209" spans="1:46" ht="16.5" customHeight="1">
      <c r="A209" s="82"/>
      <c r="B209" s="82"/>
      <c r="C209" s="82"/>
      <c r="D209" s="82"/>
      <c r="E209" s="82"/>
      <c r="F209" s="82"/>
      <c r="G209" s="82"/>
      <c r="H209" s="82"/>
      <c r="I209" s="82"/>
      <c r="J209" s="82"/>
      <c r="K209" s="82"/>
      <c r="L209" s="82"/>
      <c r="M209" s="82"/>
      <c r="N209" s="82"/>
      <c r="O209" s="82"/>
      <c r="P209" s="82"/>
      <c r="Q209" s="82"/>
      <c r="R209" s="82"/>
      <c r="S209" s="82"/>
      <c r="T209" s="82"/>
      <c r="U209" s="82"/>
      <c r="V209" s="82"/>
      <c r="W209" s="82"/>
      <c r="X209" s="82"/>
      <c r="Y209" s="82"/>
      <c r="Z209" s="82"/>
      <c r="AA209" s="82"/>
      <c r="AB209" s="82"/>
      <c r="AC209" s="82"/>
      <c r="AD209" s="82"/>
      <c r="AE209" s="82"/>
      <c r="AF209" s="82"/>
      <c r="AG209" s="82"/>
      <c r="AH209" s="82"/>
      <c r="AI209" s="82"/>
      <c r="AJ209" s="82"/>
      <c r="AK209" s="82"/>
      <c r="AL209" s="82"/>
      <c r="AM209" s="82"/>
      <c r="AN209" s="82"/>
      <c r="AO209" s="82"/>
      <c r="AP209" s="82"/>
      <c r="AQ209" s="82"/>
      <c r="AR209" s="82"/>
      <c r="AS209" s="82"/>
      <c r="AT209" s="82"/>
    </row>
    <row r="210" spans="1:46" ht="16.5" customHeight="1">
      <c r="A210" s="82"/>
      <c r="B210" s="82"/>
      <c r="C210" s="82"/>
      <c r="D210" s="82"/>
      <c r="E210" s="82"/>
      <c r="F210" s="82"/>
      <c r="G210" s="82"/>
      <c r="H210" s="82"/>
      <c r="I210" s="82"/>
      <c r="J210" s="82"/>
      <c r="K210" s="82"/>
      <c r="L210" s="82"/>
      <c r="M210" s="82"/>
      <c r="N210" s="82"/>
      <c r="O210" s="82"/>
      <c r="P210" s="82"/>
      <c r="Q210" s="82"/>
      <c r="R210" s="82"/>
      <c r="S210" s="82"/>
      <c r="T210" s="82"/>
      <c r="U210" s="82"/>
      <c r="V210" s="82"/>
      <c r="W210" s="82"/>
      <c r="X210" s="82"/>
      <c r="Y210" s="82"/>
      <c r="Z210" s="82"/>
      <c r="AA210" s="82"/>
      <c r="AB210" s="82"/>
      <c r="AC210" s="82"/>
      <c r="AD210" s="82"/>
      <c r="AE210" s="82"/>
      <c r="AF210" s="82"/>
      <c r="AG210" s="82"/>
      <c r="AH210" s="82"/>
      <c r="AI210" s="82"/>
      <c r="AJ210" s="82"/>
      <c r="AK210" s="82"/>
      <c r="AL210" s="82"/>
      <c r="AM210" s="82"/>
      <c r="AN210" s="82"/>
      <c r="AO210" s="82"/>
      <c r="AP210" s="82"/>
      <c r="AQ210" s="82"/>
      <c r="AR210" s="82"/>
      <c r="AS210" s="82"/>
      <c r="AT210" s="82"/>
    </row>
    <row r="211" spans="1:46" ht="16.5" customHeight="1">
      <c r="A211" s="82"/>
      <c r="B211" s="82"/>
      <c r="C211" s="82"/>
      <c r="D211" s="82"/>
      <c r="E211" s="82"/>
      <c r="F211" s="82"/>
      <c r="G211" s="82"/>
      <c r="H211" s="82"/>
      <c r="I211" s="82"/>
      <c r="J211" s="82"/>
      <c r="K211" s="82"/>
      <c r="L211" s="82"/>
      <c r="M211" s="82"/>
      <c r="N211" s="82"/>
      <c r="O211" s="82"/>
      <c r="P211" s="82"/>
      <c r="Q211" s="82"/>
      <c r="R211" s="82"/>
      <c r="S211" s="82"/>
      <c r="T211" s="82"/>
      <c r="U211" s="82"/>
      <c r="V211" s="82"/>
      <c r="W211" s="82"/>
      <c r="X211" s="82"/>
      <c r="Y211" s="82"/>
      <c r="Z211" s="82"/>
      <c r="AA211" s="82"/>
      <c r="AB211" s="82"/>
      <c r="AC211" s="82"/>
      <c r="AD211" s="82"/>
      <c r="AE211" s="82"/>
      <c r="AF211" s="82"/>
      <c r="AG211" s="82"/>
      <c r="AH211" s="82"/>
      <c r="AI211" s="82"/>
      <c r="AJ211" s="82"/>
      <c r="AK211" s="82"/>
      <c r="AL211" s="82"/>
      <c r="AM211" s="82"/>
      <c r="AN211" s="82"/>
      <c r="AO211" s="82"/>
      <c r="AP211" s="82"/>
      <c r="AQ211" s="82"/>
      <c r="AR211" s="82"/>
      <c r="AS211" s="82"/>
      <c r="AT211" s="82"/>
    </row>
    <row r="212" spans="1:46" ht="16.5" customHeight="1">
      <c r="A212" s="82"/>
      <c r="B212" s="82"/>
      <c r="C212" s="82"/>
      <c r="D212" s="82"/>
      <c r="E212" s="82"/>
      <c r="F212" s="82"/>
      <c r="G212" s="82"/>
      <c r="H212" s="82"/>
      <c r="I212" s="82"/>
      <c r="J212" s="82"/>
      <c r="K212" s="82"/>
      <c r="L212" s="82"/>
      <c r="M212" s="82"/>
      <c r="N212" s="82"/>
      <c r="O212" s="82"/>
      <c r="P212" s="82"/>
      <c r="Q212" s="82"/>
      <c r="R212" s="82"/>
      <c r="S212" s="82"/>
      <c r="T212" s="82"/>
      <c r="U212" s="82"/>
      <c r="V212" s="82"/>
      <c r="W212" s="82"/>
      <c r="X212" s="82"/>
      <c r="Y212" s="82"/>
      <c r="Z212" s="82"/>
      <c r="AA212" s="82"/>
      <c r="AB212" s="82"/>
      <c r="AC212" s="82"/>
      <c r="AD212" s="82"/>
      <c r="AE212" s="82"/>
      <c r="AF212" s="82"/>
      <c r="AG212" s="82"/>
      <c r="AH212" s="82"/>
      <c r="AI212" s="82"/>
      <c r="AJ212" s="82"/>
      <c r="AK212" s="82"/>
      <c r="AL212" s="82"/>
      <c r="AM212" s="82"/>
      <c r="AN212" s="82"/>
      <c r="AO212" s="82"/>
      <c r="AP212" s="82"/>
      <c r="AQ212" s="82"/>
      <c r="AR212" s="82"/>
      <c r="AS212" s="82"/>
      <c r="AT212" s="82"/>
    </row>
    <row r="213" spans="1:46" ht="16.5" customHeight="1">
      <c r="A213" s="82"/>
      <c r="B213" s="82"/>
      <c r="C213" s="82"/>
      <c r="D213" s="82"/>
      <c r="E213" s="82"/>
      <c r="F213" s="82"/>
      <c r="G213" s="82"/>
      <c r="H213" s="82"/>
      <c r="I213" s="82"/>
      <c r="J213" s="82"/>
      <c r="K213" s="82"/>
      <c r="L213" s="82"/>
      <c r="M213" s="82"/>
      <c r="N213" s="82"/>
      <c r="O213" s="82"/>
      <c r="P213" s="82"/>
      <c r="Q213" s="82"/>
      <c r="R213" s="82"/>
      <c r="S213" s="82"/>
      <c r="T213" s="82"/>
      <c r="U213" s="82"/>
      <c r="V213" s="82"/>
      <c r="W213" s="82"/>
      <c r="X213" s="82"/>
      <c r="Y213" s="82"/>
      <c r="Z213" s="82"/>
      <c r="AA213" s="82"/>
      <c r="AB213" s="82"/>
      <c r="AC213" s="82"/>
      <c r="AD213" s="82"/>
      <c r="AE213" s="82"/>
      <c r="AF213" s="82"/>
      <c r="AG213" s="82"/>
      <c r="AH213" s="82"/>
      <c r="AI213" s="82"/>
      <c r="AJ213" s="82"/>
      <c r="AK213" s="82"/>
      <c r="AL213" s="82"/>
      <c r="AM213" s="82"/>
      <c r="AN213" s="82"/>
      <c r="AO213" s="82"/>
      <c r="AP213" s="82"/>
      <c r="AQ213" s="82"/>
      <c r="AR213" s="82"/>
      <c r="AS213" s="82"/>
      <c r="AT213" s="82"/>
    </row>
    <row r="214" spans="1:46" ht="16.5" customHeight="1">
      <c r="A214" s="82"/>
      <c r="B214" s="82"/>
      <c r="C214" s="82"/>
      <c r="D214" s="82"/>
      <c r="E214" s="82"/>
      <c r="F214" s="82"/>
      <c r="G214" s="82"/>
      <c r="H214" s="82"/>
      <c r="I214" s="82"/>
      <c r="J214" s="82"/>
      <c r="K214" s="82"/>
      <c r="L214" s="82"/>
      <c r="M214" s="82"/>
      <c r="N214" s="82"/>
      <c r="O214" s="82"/>
      <c r="P214" s="82"/>
      <c r="Q214" s="82"/>
      <c r="R214" s="82"/>
      <c r="S214" s="82"/>
      <c r="T214" s="82"/>
      <c r="U214" s="82"/>
      <c r="V214" s="82"/>
      <c r="W214" s="82"/>
      <c r="X214" s="82"/>
      <c r="Y214" s="82"/>
      <c r="Z214" s="82"/>
      <c r="AA214" s="82"/>
      <c r="AB214" s="82"/>
      <c r="AC214" s="82"/>
      <c r="AD214" s="82"/>
      <c r="AE214" s="82"/>
      <c r="AF214" s="82"/>
      <c r="AG214" s="82"/>
      <c r="AH214" s="82"/>
      <c r="AI214" s="82"/>
      <c r="AJ214" s="82"/>
      <c r="AK214" s="82"/>
      <c r="AL214" s="82"/>
      <c r="AM214" s="82"/>
      <c r="AN214" s="82"/>
      <c r="AO214" s="82"/>
      <c r="AP214" s="82"/>
      <c r="AQ214" s="82"/>
      <c r="AR214" s="82"/>
      <c r="AS214" s="82"/>
      <c r="AT214" s="82"/>
    </row>
    <row r="215" spans="1:46" ht="16.5" customHeight="1">
      <c r="A215" s="82"/>
      <c r="B215" s="82"/>
      <c r="C215" s="82"/>
      <c r="D215" s="82"/>
      <c r="E215" s="82"/>
      <c r="F215" s="82"/>
      <c r="G215" s="82"/>
      <c r="H215" s="82"/>
      <c r="I215" s="82"/>
      <c r="J215" s="82"/>
      <c r="K215" s="82"/>
      <c r="L215" s="82"/>
      <c r="M215" s="82"/>
      <c r="N215" s="82"/>
      <c r="O215" s="82"/>
      <c r="P215" s="82"/>
      <c r="Q215" s="82"/>
      <c r="R215" s="82"/>
      <c r="S215" s="82"/>
      <c r="T215" s="82"/>
      <c r="U215" s="82"/>
      <c r="V215" s="82"/>
      <c r="W215" s="82"/>
      <c r="X215" s="82"/>
      <c r="Y215" s="82"/>
      <c r="Z215" s="82"/>
      <c r="AA215" s="82"/>
      <c r="AB215" s="82"/>
      <c r="AC215" s="82"/>
      <c r="AD215" s="82"/>
      <c r="AE215" s="82"/>
      <c r="AF215" s="82"/>
      <c r="AG215" s="82"/>
      <c r="AH215" s="82"/>
      <c r="AI215" s="82"/>
      <c r="AJ215" s="82"/>
      <c r="AK215" s="82"/>
      <c r="AL215" s="82"/>
      <c r="AM215" s="82"/>
      <c r="AN215" s="82"/>
      <c r="AO215" s="82"/>
      <c r="AP215" s="82"/>
      <c r="AQ215" s="82"/>
      <c r="AR215" s="82"/>
      <c r="AS215" s="82"/>
      <c r="AT215" s="82"/>
    </row>
    <row r="216" spans="1:46" ht="16.5" customHeight="1">
      <c r="A216" s="82"/>
      <c r="B216" s="82"/>
      <c r="C216" s="82"/>
      <c r="D216" s="82"/>
      <c r="E216" s="82"/>
      <c r="F216" s="82"/>
      <c r="G216" s="82"/>
      <c r="H216" s="82"/>
      <c r="I216" s="82"/>
      <c r="J216" s="82"/>
      <c r="K216" s="82"/>
      <c r="L216" s="82"/>
      <c r="M216" s="82"/>
      <c r="N216" s="82"/>
      <c r="O216" s="82"/>
      <c r="P216" s="82"/>
      <c r="Q216" s="82"/>
      <c r="R216" s="82"/>
      <c r="S216" s="82"/>
      <c r="T216" s="82"/>
      <c r="U216" s="82"/>
      <c r="V216" s="82"/>
      <c r="W216" s="82"/>
      <c r="X216" s="82"/>
      <c r="Y216" s="82"/>
      <c r="Z216" s="82"/>
      <c r="AA216" s="82"/>
      <c r="AB216" s="82"/>
      <c r="AC216" s="82"/>
      <c r="AD216" s="82"/>
      <c r="AE216" s="82"/>
      <c r="AF216" s="82"/>
      <c r="AG216" s="82"/>
      <c r="AH216" s="82"/>
      <c r="AI216" s="82"/>
      <c r="AJ216" s="82"/>
      <c r="AK216" s="82"/>
      <c r="AL216" s="82"/>
      <c r="AM216" s="82"/>
      <c r="AN216" s="82"/>
      <c r="AO216" s="82"/>
      <c r="AP216" s="82"/>
      <c r="AQ216" s="82"/>
      <c r="AR216" s="82"/>
      <c r="AS216" s="82"/>
      <c r="AT216" s="82"/>
    </row>
    <row r="217" spans="1:46" ht="16.5" customHeight="1">
      <c r="A217" s="82"/>
      <c r="B217" s="82"/>
      <c r="C217" s="82"/>
      <c r="D217" s="82"/>
      <c r="E217" s="82"/>
      <c r="F217" s="82"/>
      <c r="G217" s="82"/>
      <c r="H217" s="82"/>
      <c r="I217" s="82"/>
      <c r="J217" s="82"/>
      <c r="K217" s="82"/>
      <c r="L217" s="82"/>
      <c r="M217" s="82"/>
      <c r="N217" s="82"/>
      <c r="O217" s="82"/>
      <c r="P217" s="82"/>
      <c r="Q217" s="82"/>
      <c r="R217" s="82"/>
      <c r="S217" s="82"/>
      <c r="T217" s="82"/>
      <c r="U217" s="82"/>
      <c r="V217" s="82"/>
      <c r="W217" s="82"/>
      <c r="X217" s="82"/>
      <c r="Y217" s="82"/>
      <c r="Z217" s="82"/>
      <c r="AA217" s="82"/>
      <c r="AB217" s="82"/>
      <c r="AC217" s="82"/>
      <c r="AD217" s="82"/>
      <c r="AE217" s="82"/>
      <c r="AF217" s="82"/>
      <c r="AG217" s="82"/>
      <c r="AH217" s="82"/>
      <c r="AI217" s="82"/>
      <c r="AJ217" s="82"/>
      <c r="AK217" s="82"/>
      <c r="AL217" s="82"/>
      <c r="AM217" s="82"/>
      <c r="AN217" s="82"/>
      <c r="AO217" s="82"/>
      <c r="AP217" s="82"/>
      <c r="AQ217" s="82"/>
      <c r="AR217" s="82"/>
      <c r="AS217" s="82"/>
      <c r="AT217" s="82"/>
    </row>
    <row r="218" spans="1:46" ht="16.5" customHeight="1">
      <c r="A218" s="82"/>
      <c r="B218" s="82"/>
      <c r="C218" s="82"/>
      <c r="D218" s="82"/>
      <c r="E218" s="82"/>
      <c r="F218" s="82"/>
      <c r="G218" s="82"/>
      <c r="H218" s="82"/>
      <c r="I218" s="82"/>
      <c r="J218" s="82"/>
      <c r="K218" s="82"/>
      <c r="L218" s="82"/>
      <c r="M218" s="82"/>
      <c r="N218" s="82"/>
      <c r="O218" s="82"/>
      <c r="P218" s="82"/>
      <c r="Q218" s="82"/>
      <c r="R218" s="82"/>
      <c r="S218" s="82"/>
      <c r="T218" s="82"/>
      <c r="U218" s="82"/>
      <c r="V218" s="82"/>
      <c r="W218" s="82"/>
      <c r="X218" s="82"/>
      <c r="Y218" s="82"/>
      <c r="Z218" s="82"/>
      <c r="AA218" s="82"/>
      <c r="AB218" s="82"/>
      <c r="AC218" s="82"/>
      <c r="AD218" s="82"/>
      <c r="AE218" s="82"/>
      <c r="AF218" s="82"/>
      <c r="AG218" s="82"/>
      <c r="AH218" s="82"/>
      <c r="AI218" s="82"/>
      <c r="AJ218" s="82"/>
      <c r="AK218" s="82"/>
      <c r="AL218" s="82"/>
      <c r="AM218" s="82"/>
      <c r="AN218" s="82"/>
      <c r="AO218" s="82"/>
      <c r="AP218" s="82"/>
      <c r="AQ218" s="82"/>
      <c r="AR218" s="82"/>
      <c r="AS218" s="82"/>
      <c r="AT218" s="82"/>
    </row>
    <row r="219" spans="1:46" ht="16.5" customHeight="1">
      <c r="A219" s="82"/>
      <c r="B219" s="82"/>
      <c r="C219" s="82"/>
      <c r="D219" s="82"/>
      <c r="E219" s="82"/>
      <c r="F219" s="82"/>
      <c r="G219" s="82"/>
      <c r="H219" s="82"/>
      <c r="I219" s="82"/>
      <c r="J219" s="82"/>
      <c r="K219" s="82"/>
      <c r="L219" s="82"/>
      <c r="M219" s="82"/>
      <c r="N219" s="82"/>
      <c r="O219" s="82"/>
      <c r="P219" s="82"/>
      <c r="Q219" s="82"/>
      <c r="R219" s="82"/>
      <c r="S219" s="82"/>
      <c r="T219" s="82"/>
      <c r="U219" s="82"/>
      <c r="V219" s="82"/>
      <c r="W219" s="82"/>
      <c r="X219" s="82"/>
      <c r="Y219" s="82"/>
      <c r="Z219" s="82"/>
      <c r="AA219" s="82"/>
      <c r="AB219" s="82"/>
      <c r="AC219" s="82"/>
      <c r="AD219" s="82"/>
      <c r="AE219" s="82"/>
      <c r="AF219" s="82"/>
      <c r="AG219" s="82"/>
      <c r="AH219" s="82"/>
      <c r="AI219" s="82"/>
      <c r="AJ219" s="82"/>
      <c r="AK219" s="82"/>
      <c r="AL219" s="82"/>
      <c r="AM219" s="82"/>
      <c r="AN219" s="82"/>
      <c r="AO219" s="82"/>
      <c r="AP219" s="82"/>
      <c r="AQ219" s="82"/>
      <c r="AR219" s="82"/>
      <c r="AS219" s="82"/>
      <c r="AT219" s="82"/>
    </row>
    <row r="220" spans="1:46" ht="16.5" customHeight="1">
      <c r="A220" s="82"/>
      <c r="B220" s="82"/>
      <c r="C220" s="82"/>
      <c r="D220" s="82"/>
      <c r="E220" s="82"/>
      <c r="F220" s="82"/>
      <c r="G220" s="82"/>
      <c r="H220" s="82"/>
      <c r="I220" s="82"/>
      <c r="J220" s="82"/>
      <c r="K220" s="82"/>
      <c r="L220" s="82"/>
      <c r="M220" s="82"/>
      <c r="N220" s="82"/>
      <c r="O220" s="82"/>
      <c r="P220" s="82"/>
      <c r="Q220" s="82"/>
      <c r="R220" s="82"/>
      <c r="S220" s="82"/>
      <c r="T220" s="82"/>
      <c r="U220" s="82"/>
      <c r="V220" s="82"/>
      <c r="W220" s="82"/>
      <c r="X220" s="82"/>
      <c r="Y220" s="82"/>
      <c r="Z220" s="82"/>
      <c r="AA220" s="82"/>
      <c r="AB220" s="82"/>
      <c r="AC220" s="82"/>
      <c r="AD220" s="82"/>
      <c r="AE220" s="82"/>
      <c r="AF220" s="82"/>
      <c r="AG220" s="82"/>
      <c r="AH220" s="82"/>
      <c r="AI220" s="82"/>
      <c r="AJ220" s="82"/>
      <c r="AK220" s="82"/>
      <c r="AL220" s="82"/>
      <c r="AM220" s="82"/>
      <c r="AN220" s="82"/>
      <c r="AO220" s="82"/>
      <c r="AP220" s="82"/>
      <c r="AQ220" s="82"/>
      <c r="AR220" s="82"/>
      <c r="AS220" s="82"/>
      <c r="AT220" s="82"/>
    </row>
    <row r="221" spans="1:46" ht="16.5" customHeight="1">
      <c r="A221" s="82"/>
      <c r="B221" s="82"/>
      <c r="C221" s="82"/>
      <c r="D221" s="82"/>
      <c r="E221" s="82"/>
      <c r="F221" s="82"/>
      <c r="G221" s="82"/>
      <c r="H221" s="82"/>
      <c r="I221" s="82"/>
      <c r="J221" s="82"/>
      <c r="K221" s="82"/>
      <c r="L221" s="82"/>
      <c r="M221" s="82"/>
      <c r="N221" s="82"/>
      <c r="O221" s="82"/>
      <c r="P221" s="82"/>
      <c r="Q221" s="82"/>
      <c r="R221" s="82"/>
      <c r="S221" s="82"/>
      <c r="T221" s="82"/>
      <c r="U221" s="82"/>
      <c r="V221" s="82"/>
      <c r="W221" s="82"/>
      <c r="X221" s="82"/>
      <c r="Y221" s="82"/>
      <c r="Z221" s="82"/>
      <c r="AA221" s="82"/>
      <c r="AB221" s="82"/>
      <c r="AC221" s="82"/>
      <c r="AD221" s="82"/>
      <c r="AE221" s="82"/>
      <c r="AF221" s="82"/>
      <c r="AG221" s="82"/>
      <c r="AH221" s="82"/>
      <c r="AI221" s="82"/>
      <c r="AJ221" s="82"/>
      <c r="AK221" s="82"/>
      <c r="AL221" s="82"/>
      <c r="AM221" s="82"/>
      <c r="AN221" s="82"/>
      <c r="AO221" s="82"/>
      <c r="AP221" s="82"/>
      <c r="AQ221" s="82"/>
      <c r="AR221" s="82"/>
      <c r="AS221" s="82"/>
      <c r="AT221" s="82"/>
    </row>
    <row r="222" spans="1:46" ht="16.5" customHeight="1">
      <c r="A222" s="82"/>
      <c r="B222" s="82"/>
      <c r="C222" s="82"/>
      <c r="D222" s="82"/>
      <c r="E222" s="82"/>
      <c r="F222" s="82"/>
      <c r="G222" s="82"/>
      <c r="H222" s="82"/>
      <c r="I222" s="82"/>
      <c r="J222" s="82"/>
      <c r="K222" s="82"/>
      <c r="L222" s="82"/>
      <c r="M222" s="82"/>
      <c r="N222" s="82"/>
      <c r="O222" s="82"/>
      <c r="P222" s="82"/>
      <c r="Q222" s="82"/>
      <c r="R222" s="82"/>
      <c r="S222" s="82"/>
      <c r="T222" s="82"/>
      <c r="U222" s="82"/>
      <c r="V222" s="82"/>
      <c r="W222" s="82"/>
      <c r="X222" s="82"/>
      <c r="Y222" s="82"/>
      <c r="Z222" s="82"/>
      <c r="AA222" s="82"/>
      <c r="AB222" s="82"/>
      <c r="AC222" s="82"/>
      <c r="AD222" s="82"/>
      <c r="AE222" s="82"/>
      <c r="AF222" s="82"/>
      <c r="AG222" s="82"/>
      <c r="AH222" s="82"/>
      <c r="AI222" s="82"/>
      <c r="AJ222" s="82"/>
      <c r="AK222" s="82"/>
      <c r="AL222" s="82"/>
      <c r="AM222" s="82"/>
      <c r="AN222" s="82"/>
      <c r="AO222" s="82"/>
      <c r="AP222" s="82"/>
      <c r="AQ222" s="82"/>
      <c r="AR222" s="82"/>
      <c r="AS222" s="82"/>
      <c r="AT222" s="82"/>
    </row>
    <row r="223" spans="1:46" ht="16.5" customHeight="1">
      <c r="A223" s="82"/>
      <c r="B223" s="82"/>
      <c r="C223" s="82"/>
      <c r="D223" s="82"/>
      <c r="E223" s="82"/>
      <c r="F223" s="82"/>
      <c r="G223" s="82"/>
      <c r="H223" s="82"/>
      <c r="I223" s="82"/>
      <c r="J223" s="82"/>
      <c r="K223" s="82"/>
      <c r="L223" s="82"/>
      <c r="M223" s="82"/>
      <c r="N223" s="82"/>
      <c r="O223" s="82"/>
      <c r="P223" s="82"/>
      <c r="Q223" s="82"/>
      <c r="R223" s="82"/>
      <c r="S223" s="82"/>
      <c r="T223" s="82"/>
      <c r="U223" s="82"/>
      <c r="V223" s="82"/>
      <c r="W223" s="82"/>
      <c r="X223" s="82"/>
      <c r="Y223" s="82"/>
      <c r="Z223" s="82"/>
      <c r="AA223" s="82"/>
      <c r="AB223" s="82"/>
      <c r="AC223" s="82"/>
      <c r="AD223" s="82"/>
      <c r="AE223" s="82"/>
      <c r="AF223" s="82"/>
      <c r="AG223" s="82"/>
      <c r="AH223" s="82"/>
      <c r="AI223" s="82"/>
      <c r="AJ223" s="82"/>
      <c r="AK223" s="82"/>
      <c r="AL223" s="82"/>
      <c r="AM223" s="82"/>
      <c r="AN223" s="82"/>
      <c r="AO223" s="82"/>
      <c r="AP223" s="82"/>
      <c r="AQ223" s="82"/>
      <c r="AR223" s="82"/>
      <c r="AS223" s="82"/>
      <c r="AT223" s="82"/>
    </row>
    <row r="224" spans="1:46" ht="16.5" customHeight="1">
      <c r="A224" s="82"/>
      <c r="B224" s="82"/>
      <c r="C224" s="82"/>
      <c r="D224" s="82"/>
      <c r="E224" s="82"/>
      <c r="F224" s="82"/>
      <c r="G224" s="82"/>
      <c r="H224" s="82"/>
      <c r="I224" s="82"/>
      <c r="J224" s="82"/>
      <c r="K224" s="82"/>
      <c r="L224" s="82"/>
      <c r="M224" s="82"/>
      <c r="N224" s="82"/>
      <c r="O224" s="82"/>
      <c r="P224" s="82"/>
      <c r="Q224" s="82"/>
      <c r="R224" s="82"/>
      <c r="S224" s="82"/>
      <c r="T224" s="82"/>
      <c r="U224" s="82"/>
      <c r="V224" s="82"/>
      <c r="W224" s="82"/>
      <c r="X224" s="82"/>
      <c r="Y224" s="82"/>
      <c r="Z224" s="82"/>
      <c r="AA224" s="82"/>
      <c r="AB224" s="82"/>
      <c r="AC224" s="82"/>
      <c r="AD224" s="82"/>
      <c r="AE224" s="82"/>
      <c r="AF224" s="82"/>
      <c r="AG224" s="82"/>
      <c r="AH224" s="82"/>
      <c r="AI224" s="82"/>
      <c r="AJ224" s="82"/>
      <c r="AK224" s="82"/>
      <c r="AL224" s="82"/>
      <c r="AM224" s="82"/>
      <c r="AN224" s="82"/>
      <c r="AO224" s="82"/>
      <c r="AP224" s="82"/>
      <c r="AQ224" s="82"/>
      <c r="AR224" s="82"/>
      <c r="AS224" s="82"/>
      <c r="AT224" s="82"/>
    </row>
    <row r="225" spans="1:46" ht="16.5" customHeight="1">
      <c r="A225" s="82"/>
      <c r="B225" s="82"/>
      <c r="C225" s="82"/>
      <c r="D225" s="82"/>
      <c r="E225" s="82"/>
      <c r="F225" s="82"/>
      <c r="G225" s="82"/>
      <c r="H225" s="82"/>
      <c r="I225" s="82"/>
      <c r="J225" s="82"/>
      <c r="K225" s="82"/>
      <c r="L225" s="82"/>
      <c r="M225" s="82"/>
      <c r="N225" s="82"/>
      <c r="O225" s="82"/>
      <c r="P225" s="82"/>
      <c r="Q225" s="82"/>
      <c r="R225" s="82"/>
      <c r="S225" s="82"/>
      <c r="T225" s="82"/>
      <c r="U225" s="82"/>
      <c r="V225" s="82"/>
      <c r="W225" s="82"/>
      <c r="X225" s="82"/>
      <c r="Y225" s="82"/>
      <c r="Z225" s="82"/>
      <c r="AA225" s="82"/>
      <c r="AB225" s="82"/>
      <c r="AC225" s="82"/>
      <c r="AD225" s="82"/>
      <c r="AE225" s="82"/>
      <c r="AF225" s="82"/>
      <c r="AG225" s="82"/>
      <c r="AH225" s="82"/>
      <c r="AI225" s="82"/>
      <c r="AJ225" s="82"/>
      <c r="AK225" s="82"/>
      <c r="AL225" s="82"/>
      <c r="AM225" s="82"/>
      <c r="AN225" s="82"/>
      <c r="AO225" s="82"/>
      <c r="AP225" s="82"/>
      <c r="AQ225" s="82"/>
      <c r="AR225" s="82"/>
      <c r="AS225" s="82"/>
      <c r="AT225" s="82"/>
    </row>
    <row r="226" spans="1:46" ht="16.5" customHeight="1">
      <c r="A226" s="82"/>
      <c r="B226" s="82"/>
      <c r="C226" s="82"/>
      <c r="D226" s="82"/>
      <c r="E226" s="82"/>
      <c r="F226" s="82"/>
      <c r="G226" s="82"/>
      <c r="H226" s="82"/>
      <c r="I226" s="82"/>
      <c r="J226" s="82"/>
      <c r="K226" s="82"/>
      <c r="L226" s="82"/>
      <c r="M226" s="82"/>
      <c r="N226" s="82"/>
      <c r="O226" s="82"/>
      <c r="P226" s="82"/>
      <c r="Q226" s="82"/>
      <c r="R226" s="82"/>
      <c r="S226" s="82"/>
      <c r="T226" s="82"/>
      <c r="U226" s="82"/>
      <c r="V226" s="82"/>
      <c r="W226" s="82"/>
      <c r="X226" s="82"/>
      <c r="Y226" s="82"/>
      <c r="Z226" s="82"/>
      <c r="AA226" s="82"/>
      <c r="AB226" s="82"/>
      <c r="AC226" s="82"/>
      <c r="AD226" s="82"/>
      <c r="AE226" s="82"/>
      <c r="AF226" s="82"/>
      <c r="AG226" s="82"/>
      <c r="AH226" s="82"/>
      <c r="AI226" s="82"/>
      <c r="AJ226" s="82"/>
      <c r="AK226" s="82"/>
      <c r="AL226" s="82"/>
      <c r="AM226" s="82"/>
      <c r="AN226" s="82"/>
      <c r="AO226" s="82"/>
      <c r="AP226" s="82"/>
      <c r="AQ226" s="82"/>
      <c r="AR226" s="82"/>
      <c r="AS226" s="82"/>
      <c r="AT226" s="82"/>
    </row>
    <row r="227" spans="1:46" ht="16.5" customHeight="1">
      <c r="A227" s="82"/>
      <c r="B227" s="82"/>
      <c r="C227" s="82"/>
      <c r="D227" s="82"/>
      <c r="E227" s="82"/>
      <c r="F227" s="82"/>
      <c r="G227" s="82"/>
      <c r="H227" s="82"/>
      <c r="I227" s="82"/>
      <c r="J227" s="82"/>
      <c r="K227" s="82"/>
      <c r="L227" s="82"/>
      <c r="M227" s="82"/>
      <c r="N227" s="82"/>
      <c r="O227" s="82"/>
      <c r="P227" s="82"/>
      <c r="Q227" s="82"/>
      <c r="R227" s="82"/>
      <c r="S227" s="82"/>
      <c r="T227" s="82"/>
      <c r="U227" s="82"/>
      <c r="V227" s="82"/>
      <c r="W227" s="82"/>
      <c r="X227" s="82"/>
      <c r="Y227" s="82"/>
      <c r="Z227" s="82"/>
      <c r="AA227" s="82"/>
      <c r="AB227" s="82"/>
      <c r="AC227" s="82"/>
      <c r="AD227" s="82"/>
      <c r="AE227" s="82"/>
      <c r="AF227" s="82"/>
      <c r="AG227" s="82"/>
      <c r="AH227" s="82"/>
      <c r="AI227" s="82"/>
      <c r="AJ227" s="82"/>
      <c r="AK227" s="82"/>
      <c r="AL227" s="82"/>
      <c r="AM227" s="82"/>
      <c r="AN227" s="82"/>
      <c r="AO227" s="82"/>
      <c r="AP227" s="82"/>
      <c r="AQ227" s="82"/>
      <c r="AR227" s="82"/>
      <c r="AS227" s="82"/>
      <c r="AT227" s="82"/>
    </row>
    <row r="228" spans="1:46" ht="16.5" customHeight="1">
      <c r="A228" s="82"/>
      <c r="B228" s="82"/>
      <c r="C228" s="82"/>
      <c r="D228" s="82"/>
      <c r="E228" s="82"/>
      <c r="F228" s="82"/>
      <c r="G228" s="82"/>
      <c r="H228" s="82"/>
      <c r="I228" s="82"/>
      <c r="J228" s="82"/>
      <c r="K228" s="82"/>
      <c r="L228" s="82"/>
      <c r="M228" s="82"/>
      <c r="N228" s="82"/>
      <c r="O228" s="82"/>
      <c r="P228" s="82"/>
      <c r="Q228" s="82"/>
      <c r="R228" s="82"/>
      <c r="S228" s="82"/>
      <c r="T228" s="82"/>
      <c r="U228" s="82"/>
      <c r="V228" s="82"/>
      <c r="W228" s="82"/>
      <c r="X228" s="82"/>
      <c r="Y228" s="82"/>
      <c r="Z228" s="82"/>
      <c r="AA228" s="82"/>
      <c r="AB228" s="82"/>
      <c r="AC228" s="82"/>
      <c r="AD228" s="82"/>
      <c r="AE228" s="82"/>
      <c r="AF228" s="82"/>
      <c r="AG228" s="82"/>
      <c r="AH228" s="82"/>
      <c r="AI228" s="82"/>
      <c r="AJ228" s="82"/>
      <c r="AK228" s="82"/>
      <c r="AL228" s="82"/>
      <c r="AM228" s="82"/>
      <c r="AN228" s="82"/>
      <c r="AO228" s="82"/>
      <c r="AP228" s="82"/>
      <c r="AQ228" s="82"/>
      <c r="AR228" s="82"/>
      <c r="AS228" s="82"/>
      <c r="AT228" s="82"/>
    </row>
    <row r="229" spans="1:46" ht="16.5" customHeight="1">
      <c r="A229" s="82"/>
      <c r="B229" s="82"/>
      <c r="C229" s="82"/>
      <c r="D229" s="82"/>
      <c r="E229" s="82"/>
      <c r="F229" s="82"/>
      <c r="G229" s="82"/>
      <c r="H229" s="82"/>
      <c r="I229" s="82"/>
      <c r="J229" s="82"/>
      <c r="K229" s="82"/>
      <c r="L229" s="82"/>
      <c r="M229" s="82"/>
      <c r="N229" s="82"/>
      <c r="O229" s="82"/>
      <c r="P229" s="82"/>
      <c r="Q229" s="82"/>
      <c r="R229" s="82"/>
      <c r="S229" s="82"/>
      <c r="T229" s="82"/>
      <c r="U229" s="82"/>
      <c r="V229" s="82"/>
      <c r="W229" s="82"/>
      <c r="X229" s="82"/>
      <c r="Y229" s="82"/>
      <c r="Z229" s="82"/>
      <c r="AA229" s="82"/>
      <c r="AB229" s="82"/>
      <c r="AC229" s="82"/>
      <c r="AD229" s="82"/>
      <c r="AE229" s="82"/>
      <c r="AF229" s="82"/>
      <c r="AG229" s="82"/>
      <c r="AH229" s="82"/>
      <c r="AI229" s="82"/>
      <c r="AJ229" s="82"/>
      <c r="AK229" s="82"/>
      <c r="AL229" s="82"/>
      <c r="AM229" s="82"/>
      <c r="AN229" s="82"/>
      <c r="AO229" s="82"/>
      <c r="AP229" s="82"/>
      <c r="AQ229" s="82"/>
      <c r="AR229" s="82"/>
      <c r="AS229" s="82"/>
      <c r="AT229" s="82"/>
    </row>
    <row r="230" spans="1:46" ht="16.5" customHeight="1">
      <c r="A230" s="82"/>
      <c r="B230" s="82"/>
      <c r="C230" s="82"/>
      <c r="D230" s="82"/>
      <c r="E230" s="82"/>
      <c r="F230" s="82"/>
      <c r="G230" s="82"/>
      <c r="H230" s="82"/>
      <c r="I230" s="82"/>
      <c r="J230" s="82"/>
      <c r="K230" s="82"/>
      <c r="L230" s="82"/>
      <c r="M230" s="82"/>
      <c r="N230" s="82"/>
      <c r="O230" s="82"/>
      <c r="P230" s="82"/>
      <c r="Q230" s="82"/>
      <c r="R230" s="82"/>
      <c r="S230" s="82"/>
      <c r="T230" s="82"/>
      <c r="U230" s="82"/>
      <c r="V230" s="82"/>
      <c r="W230" s="82"/>
      <c r="X230" s="82"/>
      <c r="Y230" s="82"/>
      <c r="Z230" s="82"/>
      <c r="AA230" s="82"/>
      <c r="AB230" s="82"/>
      <c r="AC230" s="82"/>
      <c r="AD230" s="82"/>
      <c r="AE230" s="82"/>
      <c r="AF230" s="82"/>
      <c r="AG230" s="82"/>
      <c r="AH230" s="82"/>
      <c r="AI230" s="82"/>
      <c r="AJ230" s="82"/>
      <c r="AK230" s="82"/>
      <c r="AL230" s="82"/>
      <c r="AM230" s="82"/>
      <c r="AN230" s="82"/>
      <c r="AO230" s="82"/>
      <c r="AP230" s="82"/>
      <c r="AQ230" s="82"/>
      <c r="AR230" s="82"/>
      <c r="AS230" s="82"/>
      <c r="AT230" s="82"/>
    </row>
    <row r="231" spans="1:46" ht="16.5" customHeight="1">
      <c r="A231" s="82"/>
      <c r="B231" s="82"/>
      <c r="C231" s="82"/>
      <c r="D231" s="82"/>
      <c r="E231" s="82"/>
      <c r="F231" s="82"/>
      <c r="G231" s="82"/>
      <c r="H231" s="82"/>
      <c r="I231" s="82"/>
      <c r="J231" s="82"/>
      <c r="K231" s="82"/>
      <c r="L231" s="82"/>
      <c r="M231" s="82"/>
      <c r="N231" s="82"/>
      <c r="O231" s="82"/>
      <c r="P231" s="82"/>
      <c r="Q231" s="82"/>
      <c r="R231" s="82"/>
      <c r="S231" s="82"/>
      <c r="T231" s="82"/>
      <c r="U231" s="82"/>
      <c r="V231" s="82"/>
      <c r="W231" s="82"/>
      <c r="X231" s="82"/>
      <c r="Y231" s="82"/>
      <c r="Z231" s="82"/>
      <c r="AA231" s="82"/>
      <c r="AB231" s="82"/>
      <c r="AC231" s="82"/>
      <c r="AD231" s="82"/>
      <c r="AE231" s="82"/>
      <c r="AF231" s="82"/>
      <c r="AG231" s="82"/>
      <c r="AH231" s="82"/>
      <c r="AI231" s="82"/>
      <c r="AJ231" s="82"/>
      <c r="AK231" s="82"/>
      <c r="AL231" s="82"/>
      <c r="AM231" s="82"/>
      <c r="AN231" s="82"/>
      <c r="AO231" s="82"/>
      <c r="AP231" s="82"/>
      <c r="AQ231" s="82"/>
      <c r="AR231" s="82"/>
      <c r="AS231" s="82"/>
      <c r="AT231" s="82"/>
    </row>
    <row r="232" spans="1:46" ht="16.5" customHeight="1">
      <c r="A232" s="82"/>
      <c r="B232" s="82"/>
      <c r="C232" s="82"/>
      <c r="D232" s="82"/>
      <c r="E232" s="82"/>
      <c r="F232" s="82"/>
      <c r="G232" s="82"/>
      <c r="H232" s="82"/>
      <c r="I232" s="82"/>
      <c r="J232" s="82"/>
      <c r="K232" s="82"/>
      <c r="L232" s="82"/>
      <c r="M232" s="82"/>
      <c r="N232" s="82"/>
      <c r="O232" s="82"/>
      <c r="P232" s="82"/>
      <c r="Q232" s="82"/>
      <c r="R232" s="82"/>
      <c r="S232" s="82"/>
      <c r="T232" s="82"/>
      <c r="U232" s="82"/>
      <c r="V232" s="82"/>
      <c r="W232" s="82"/>
      <c r="X232" s="82"/>
      <c r="Y232" s="82"/>
      <c r="Z232" s="82"/>
      <c r="AA232" s="82"/>
      <c r="AB232" s="82"/>
      <c r="AC232" s="82"/>
      <c r="AD232" s="82"/>
      <c r="AE232" s="82"/>
      <c r="AF232" s="82"/>
      <c r="AG232" s="82"/>
      <c r="AH232" s="82"/>
      <c r="AI232" s="82"/>
      <c r="AJ232" s="82"/>
      <c r="AK232" s="82"/>
      <c r="AL232" s="82"/>
      <c r="AM232" s="82"/>
      <c r="AN232" s="82"/>
      <c r="AO232" s="82"/>
      <c r="AP232" s="82"/>
      <c r="AQ232" s="82"/>
      <c r="AR232" s="82"/>
      <c r="AS232" s="82"/>
      <c r="AT232" s="82"/>
    </row>
    <row r="233" spans="1:46" ht="16.5" customHeight="1">
      <c r="A233" s="82"/>
      <c r="B233" s="82"/>
      <c r="C233" s="82"/>
      <c r="D233" s="82"/>
      <c r="E233" s="82"/>
      <c r="F233" s="82"/>
      <c r="G233" s="82"/>
      <c r="H233" s="82"/>
      <c r="I233" s="82"/>
      <c r="J233" s="82"/>
      <c r="K233" s="82"/>
      <c r="L233" s="82"/>
      <c r="M233" s="82"/>
      <c r="N233" s="82"/>
      <c r="O233" s="82"/>
      <c r="P233" s="82"/>
      <c r="Q233" s="82"/>
      <c r="R233" s="82"/>
      <c r="S233" s="82"/>
      <c r="T233" s="82"/>
      <c r="U233" s="82"/>
      <c r="V233" s="82"/>
      <c r="W233" s="82"/>
      <c r="X233" s="82"/>
      <c r="Y233" s="82"/>
      <c r="Z233" s="82"/>
      <c r="AA233" s="82"/>
      <c r="AB233" s="82"/>
      <c r="AC233" s="82"/>
      <c r="AD233" s="82"/>
      <c r="AE233" s="82"/>
      <c r="AF233" s="82"/>
      <c r="AG233" s="82"/>
      <c r="AH233" s="82"/>
      <c r="AI233" s="82"/>
      <c r="AJ233" s="82"/>
      <c r="AK233" s="82"/>
      <c r="AL233" s="82"/>
      <c r="AM233" s="82"/>
      <c r="AN233" s="82"/>
      <c r="AO233" s="82"/>
      <c r="AP233" s="82"/>
      <c r="AQ233" s="82"/>
      <c r="AR233" s="82"/>
      <c r="AS233" s="82"/>
      <c r="AT233" s="82"/>
    </row>
    <row r="234" spans="1:46" ht="16.5" customHeight="1">
      <c r="A234" s="82"/>
      <c r="B234" s="82"/>
      <c r="C234" s="82"/>
      <c r="D234" s="82"/>
      <c r="E234" s="82"/>
      <c r="F234" s="82"/>
      <c r="G234" s="82"/>
      <c r="H234" s="82"/>
      <c r="I234" s="82"/>
      <c r="J234" s="82"/>
      <c r="K234" s="82"/>
      <c r="L234" s="82"/>
      <c r="M234" s="82"/>
      <c r="N234" s="82"/>
      <c r="O234" s="82"/>
      <c r="P234" s="82"/>
      <c r="Q234" s="82"/>
      <c r="R234" s="82"/>
      <c r="S234" s="82"/>
      <c r="T234" s="82"/>
      <c r="U234" s="82"/>
      <c r="V234" s="82"/>
      <c r="W234" s="82"/>
      <c r="X234" s="82"/>
      <c r="Y234" s="82"/>
      <c r="Z234" s="82"/>
      <c r="AA234" s="82"/>
      <c r="AB234" s="82"/>
      <c r="AC234" s="82"/>
      <c r="AD234" s="82"/>
      <c r="AE234" s="82"/>
      <c r="AF234" s="82"/>
      <c r="AG234" s="82"/>
      <c r="AH234" s="82"/>
      <c r="AI234" s="82"/>
      <c r="AJ234" s="82"/>
      <c r="AK234" s="82"/>
      <c r="AL234" s="82"/>
      <c r="AM234" s="82"/>
      <c r="AN234" s="82"/>
      <c r="AO234" s="82"/>
      <c r="AP234" s="82"/>
      <c r="AQ234" s="82"/>
      <c r="AR234" s="82"/>
      <c r="AS234" s="82"/>
      <c r="AT234" s="82"/>
    </row>
    <row r="235" spans="1:46" ht="16.5" customHeight="1">
      <c r="A235" s="82"/>
      <c r="B235" s="82"/>
      <c r="C235" s="82"/>
      <c r="D235" s="82"/>
      <c r="E235" s="82"/>
      <c r="F235" s="82"/>
      <c r="G235" s="82"/>
      <c r="H235" s="82"/>
      <c r="I235" s="82"/>
      <c r="J235" s="82"/>
      <c r="K235" s="82"/>
      <c r="L235" s="82"/>
      <c r="M235" s="82"/>
      <c r="N235" s="82"/>
      <c r="O235" s="82"/>
      <c r="P235" s="82"/>
      <c r="Q235" s="82"/>
      <c r="R235" s="82"/>
      <c r="S235" s="82"/>
      <c r="T235" s="82"/>
      <c r="U235" s="82"/>
      <c r="V235" s="82"/>
      <c r="W235" s="82"/>
      <c r="X235" s="82"/>
      <c r="Y235" s="82"/>
      <c r="Z235" s="82"/>
      <c r="AA235" s="82"/>
      <c r="AB235" s="82"/>
      <c r="AC235" s="82"/>
      <c r="AD235" s="82"/>
      <c r="AE235" s="82"/>
      <c r="AF235" s="82"/>
      <c r="AG235" s="82"/>
      <c r="AH235" s="82"/>
      <c r="AI235" s="82"/>
      <c r="AJ235" s="82"/>
      <c r="AK235" s="82"/>
      <c r="AL235" s="82"/>
      <c r="AM235" s="82"/>
      <c r="AN235" s="82"/>
      <c r="AO235" s="82"/>
      <c r="AP235" s="82"/>
      <c r="AQ235" s="82"/>
      <c r="AR235" s="82"/>
      <c r="AS235" s="82"/>
      <c r="AT235" s="82"/>
    </row>
    <row r="236" spans="1:46" ht="16.5" customHeight="1">
      <c r="A236" s="82"/>
      <c r="B236" s="82"/>
      <c r="C236" s="82"/>
      <c r="D236" s="82"/>
      <c r="E236" s="82"/>
      <c r="F236" s="82"/>
      <c r="G236" s="82"/>
      <c r="H236" s="82"/>
      <c r="I236" s="82"/>
      <c r="J236" s="82"/>
      <c r="K236" s="82"/>
      <c r="L236" s="82"/>
      <c r="M236" s="82"/>
      <c r="N236" s="82"/>
      <c r="O236" s="82"/>
      <c r="P236" s="82"/>
      <c r="Q236" s="82"/>
      <c r="R236" s="82"/>
      <c r="S236" s="82"/>
      <c r="T236" s="82"/>
      <c r="U236" s="82"/>
      <c r="V236" s="82"/>
      <c r="W236" s="82"/>
      <c r="X236" s="82"/>
      <c r="Y236" s="82"/>
      <c r="Z236" s="82"/>
      <c r="AA236" s="82"/>
      <c r="AB236" s="82"/>
      <c r="AC236" s="82"/>
      <c r="AD236" s="82"/>
      <c r="AE236" s="82"/>
      <c r="AF236" s="82"/>
      <c r="AG236" s="82"/>
      <c r="AH236" s="82"/>
      <c r="AI236" s="82"/>
      <c r="AJ236" s="82"/>
      <c r="AK236" s="82"/>
      <c r="AL236" s="82"/>
      <c r="AM236" s="82"/>
      <c r="AN236" s="82"/>
      <c r="AO236" s="82"/>
      <c r="AP236" s="82"/>
      <c r="AQ236" s="82"/>
      <c r="AR236" s="82"/>
      <c r="AS236" s="82"/>
      <c r="AT236" s="82"/>
    </row>
    <row r="237" spans="1:46" ht="16.5" customHeight="1">
      <c r="A237" s="82"/>
      <c r="B237" s="82"/>
      <c r="C237" s="82"/>
      <c r="D237" s="82"/>
      <c r="E237" s="82"/>
      <c r="F237" s="82"/>
      <c r="G237" s="82"/>
      <c r="H237" s="82"/>
      <c r="I237" s="82"/>
      <c r="J237" s="82"/>
      <c r="K237" s="82"/>
      <c r="L237" s="82"/>
      <c r="M237" s="82"/>
      <c r="N237" s="82"/>
      <c r="O237" s="82"/>
      <c r="P237" s="82"/>
      <c r="Q237" s="82"/>
      <c r="R237" s="82"/>
      <c r="S237" s="82"/>
      <c r="T237" s="82"/>
      <c r="U237" s="82"/>
      <c r="V237" s="82"/>
      <c r="W237" s="82"/>
      <c r="X237" s="82"/>
      <c r="Y237" s="82"/>
      <c r="Z237" s="82"/>
      <c r="AA237" s="82"/>
      <c r="AB237" s="82"/>
      <c r="AC237" s="82"/>
      <c r="AD237" s="82"/>
      <c r="AE237" s="82"/>
      <c r="AF237" s="82"/>
      <c r="AG237" s="82"/>
      <c r="AH237" s="82"/>
      <c r="AI237" s="82"/>
      <c r="AJ237" s="82"/>
      <c r="AK237" s="82"/>
      <c r="AL237" s="82"/>
      <c r="AM237" s="82"/>
      <c r="AN237" s="82"/>
      <c r="AO237" s="82"/>
      <c r="AP237" s="82"/>
      <c r="AQ237" s="82"/>
      <c r="AR237" s="82"/>
      <c r="AS237" s="82"/>
      <c r="AT237" s="82"/>
    </row>
    <row r="238" spans="1:46" ht="16.5" customHeight="1">
      <c r="A238" s="82"/>
      <c r="B238" s="82"/>
      <c r="C238" s="82"/>
      <c r="D238" s="82"/>
      <c r="E238" s="82"/>
      <c r="F238" s="82"/>
      <c r="G238" s="82"/>
      <c r="H238" s="82"/>
      <c r="I238" s="82"/>
      <c r="J238" s="82"/>
      <c r="K238" s="82"/>
      <c r="L238" s="82"/>
      <c r="M238" s="82"/>
      <c r="N238" s="82"/>
      <c r="O238" s="82"/>
      <c r="P238" s="82"/>
      <c r="Q238" s="82"/>
      <c r="R238" s="82"/>
      <c r="S238" s="82"/>
      <c r="T238" s="82"/>
      <c r="U238" s="82"/>
      <c r="V238" s="82"/>
      <c r="W238" s="82"/>
      <c r="X238" s="82"/>
      <c r="Y238" s="82"/>
      <c r="Z238" s="82"/>
      <c r="AA238" s="82"/>
      <c r="AB238" s="82"/>
      <c r="AC238" s="82"/>
      <c r="AD238" s="82"/>
      <c r="AE238" s="82"/>
      <c r="AF238" s="82"/>
      <c r="AG238" s="82"/>
      <c r="AH238" s="82"/>
      <c r="AI238" s="82"/>
      <c r="AJ238" s="82"/>
      <c r="AK238" s="82"/>
      <c r="AL238" s="82"/>
      <c r="AM238" s="82"/>
      <c r="AN238" s="82"/>
      <c r="AO238" s="82"/>
      <c r="AP238" s="82"/>
      <c r="AQ238" s="82"/>
      <c r="AR238" s="82"/>
      <c r="AS238" s="82"/>
      <c r="AT238" s="82"/>
    </row>
    <row r="239" spans="1:46" ht="16.5" customHeight="1">
      <c r="A239" s="82"/>
      <c r="B239" s="82"/>
      <c r="C239" s="82"/>
      <c r="D239" s="82"/>
      <c r="E239" s="82"/>
      <c r="F239" s="82"/>
      <c r="G239" s="82"/>
      <c r="H239" s="82"/>
      <c r="I239" s="82"/>
      <c r="J239" s="82"/>
      <c r="K239" s="82"/>
      <c r="L239" s="82"/>
      <c r="M239" s="82"/>
      <c r="N239" s="82"/>
      <c r="O239" s="82"/>
      <c r="P239" s="82"/>
      <c r="Q239" s="82"/>
      <c r="R239" s="82"/>
      <c r="S239" s="82"/>
      <c r="T239" s="82"/>
      <c r="U239" s="82"/>
      <c r="V239" s="82"/>
      <c r="W239" s="82"/>
      <c r="X239" s="82"/>
      <c r="Y239" s="82"/>
      <c r="Z239" s="82"/>
      <c r="AA239" s="82"/>
      <c r="AB239" s="82"/>
      <c r="AC239" s="82"/>
      <c r="AD239" s="82"/>
      <c r="AE239" s="82"/>
      <c r="AF239" s="82"/>
      <c r="AG239" s="82"/>
      <c r="AH239" s="82"/>
      <c r="AI239" s="82"/>
      <c r="AJ239" s="82"/>
      <c r="AK239" s="82"/>
      <c r="AL239" s="82"/>
      <c r="AM239" s="82"/>
      <c r="AN239" s="82"/>
      <c r="AO239" s="82"/>
      <c r="AP239" s="82"/>
      <c r="AQ239" s="82"/>
      <c r="AR239" s="82"/>
      <c r="AS239" s="82"/>
      <c r="AT239" s="82"/>
    </row>
    <row r="240" spans="1:46" ht="16.5" customHeight="1">
      <c r="A240" s="82"/>
      <c r="B240" s="82"/>
      <c r="C240" s="82"/>
      <c r="D240" s="82"/>
      <c r="E240" s="82"/>
      <c r="F240" s="82"/>
      <c r="G240" s="82"/>
      <c r="H240" s="82"/>
      <c r="I240" s="82"/>
      <c r="J240" s="82"/>
      <c r="K240" s="82"/>
      <c r="L240" s="82"/>
      <c r="M240" s="82"/>
      <c r="N240" s="82"/>
      <c r="O240" s="82"/>
      <c r="P240" s="82"/>
      <c r="Q240" s="82"/>
      <c r="R240" s="82"/>
      <c r="S240" s="82"/>
      <c r="T240" s="82"/>
      <c r="U240" s="82"/>
      <c r="V240" s="82"/>
      <c r="W240" s="82"/>
      <c r="X240" s="82"/>
      <c r="Y240" s="82"/>
      <c r="Z240" s="82"/>
      <c r="AA240" s="82"/>
      <c r="AB240" s="82"/>
      <c r="AC240" s="82"/>
      <c r="AD240" s="82"/>
      <c r="AE240" s="82"/>
      <c r="AF240" s="82"/>
      <c r="AG240" s="82"/>
      <c r="AH240" s="82"/>
      <c r="AI240" s="82"/>
      <c r="AJ240" s="82"/>
      <c r="AK240" s="82"/>
      <c r="AL240" s="82"/>
      <c r="AM240" s="82"/>
      <c r="AN240" s="82"/>
      <c r="AO240" s="82"/>
      <c r="AP240" s="82"/>
      <c r="AQ240" s="82"/>
      <c r="AR240" s="82"/>
      <c r="AS240" s="82"/>
      <c r="AT240" s="82"/>
    </row>
    <row r="241" spans="1:46" ht="16.5" customHeight="1">
      <c r="A241" s="82"/>
      <c r="B241" s="82"/>
      <c r="C241" s="82"/>
      <c r="D241" s="82"/>
      <c r="E241" s="82"/>
      <c r="F241" s="82"/>
      <c r="G241" s="82"/>
      <c r="H241" s="82"/>
      <c r="I241" s="82"/>
      <c r="J241" s="82"/>
      <c r="K241" s="82"/>
      <c r="L241" s="82"/>
      <c r="M241" s="82"/>
      <c r="N241" s="82"/>
      <c r="O241" s="82"/>
      <c r="P241" s="82"/>
      <c r="Q241" s="82"/>
      <c r="R241" s="82"/>
      <c r="S241" s="82"/>
      <c r="T241" s="82"/>
      <c r="U241" s="82"/>
      <c r="V241" s="82"/>
      <c r="W241" s="82"/>
      <c r="X241" s="82"/>
      <c r="Y241" s="82"/>
      <c r="Z241" s="82"/>
      <c r="AA241" s="82"/>
      <c r="AB241" s="82"/>
      <c r="AC241" s="82"/>
      <c r="AD241" s="82"/>
      <c r="AE241" s="82"/>
      <c r="AF241" s="82"/>
      <c r="AG241" s="82"/>
      <c r="AH241" s="82"/>
      <c r="AI241" s="82"/>
      <c r="AJ241" s="82"/>
      <c r="AK241" s="82"/>
      <c r="AL241" s="82"/>
      <c r="AM241" s="82"/>
      <c r="AN241" s="82"/>
      <c r="AO241" s="82"/>
      <c r="AP241" s="82"/>
      <c r="AQ241" s="82"/>
      <c r="AR241" s="82"/>
      <c r="AS241" s="82"/>
      <c r="AT241" s="82"/>
    </row>
    <row r="242" spans="1:46" ht="16.5" customHeight="1">
      <c r="A242" s="82"/>
      <c r="B242" s="82"/>
      <c r="C242" s="82"/>
      <c r="D242" s="82"/>
      <c r="E242" s="82"/>
      <c r="F242" s="82"/>
      <c r="G242" s="82"/>
      <c r="H242" s="82"/>
      <c r="I242" s="82"/>
      <c r="J242" s="82"/>
      <c r="K242" s="82"/>
      <c r="L242" s="82"/>
      <c r="M242" s="82"/>
      <c r="N242" s="82"/>
      <c r="O242" s="82"/>
      <c r="P242" s="82"/>
      <c r="Q242" s="82"/>
      <c r="R242" s="82"/>
      <c r="S242" s="82"/>
      <c r="T242" s="82"/>
      <c r="U242" s="82"/>
      <c r="V242" s="82"/>
      <c r="W242" s="82"/>
      <c r="X242" s="82"/>
      <c r="Y242" s="82"/>
      <c r="Z242" s="82"/>
      <c r="AA242" s="82"/>
      <c r="AB242" s="82"/>
      <c r="AC242" s="82"/>
      <c r="AD242" s="82"/>
      <c r="AE242" s="82"/>
      <c r="AF242" s="82"/>
      <c r="AG242" s="82"/>
      <c r="AH242" s="82"/>
      <c r="AI242" s="82"/>
      <c r="AJ242" s="82"/>
      <c r="AK242" s="82"/>
      <c r="AL242" s="82"/>
      <c r="AM242" s="82"/>
      <c r="AN242" s="82"/>
      <c r="AO242" s="82"/>
      <c r="AP242" s="82"/>
      <c r="AQ242" s="82"/>
      <c r="AR242" s="82"/>
      <c r="AS242" s="82"/>
      <c r="AT242" s="82"/>
    </row>
    <row r="243" spans="1:46" ht="16.5" customHeight="1">
      <c r="A243" s="82"/>
      <c r="B243" s="82"/>
      <c r="C243" s="82"/>
      <c r="D243" s="82"/>
      <c r="E243" s="82"/>
      <c r="F243" s="82"/>
      <c r="G243" s="82"/>
      <c r="H243" s="82"/>
      <c r="I243" s="82"/>
      <c r="J243" s="82"/>
      <c r="K243" s="82"/>
      <c r="L243" s="82"/>
      <c r="M243" s="82"/>
      <c r="N243" s="82"/>
      <c r="O243" s="82"/>
      <c r="P243" s="82"/>
      <c r="Q243" s="82"/>
      <c r="R243" s="82"/>
      <c r="S243" s="82"/>
      <c r="T243" s="82"/>
      <c r="U243" s="82"/>
      <c r="V243" s="82"/>
      <c r="W243" s="82"/>
      <c r="X243" s="82"/>
      <c r="Y243" s="82"/>
      <c r="Z243" s="82"/>
      <c r="AA243" s="82"/>
      <c r="AB243" s="82"/>
      <c r="AC243" s="82"/>
      <c r="AD243" s="82"/>
      <c r="AE243" s="82"/>
      <c r="AF243" s="82"/>
      <c r="AG243" s="82"/>
      <c r="AH243" s="82"/>
      <c r="AI243" s="82"/>
      <c r="AJ243" s="82"/>
      <c r="AK243" s="82"/>
      <c r="AL243" s="82"/>
      <c r="AM243" s="82"/>
      <c r="AN243" s="82"/>
      <c r="AO243" s="82"/>
      <c r="AP243" s="82"/>
      <c r="AQ243" s="82"/>
      <c r="AR243" s="82"/>
      <c r="AS243" s="82"/>
      <c r="AT243" s="82"/>
    </row>
    <row r="244" spans="1:46" ht="16.5" customHeight="1">
      <c r="A244" s="82"/>
      <c r="B244" s="82"/>
      <c r="C244" s="82"/>
      <c r="D244" s="82"/>
      <c r="E244" s="82"/>
      <c r="F244" s="82"/>
      <c r="G244" s="82"/>
      <c r="H244" s="82"/>
      <c r="I244" s="82"/>
      <c r="J244" s="82"/>
      <c r="K244" s="82"/>
      <c r="L244" s="82"/>
      <c r="M244" s="82"/>
      <c r="N244" s="82"/>
      <c r="O244" s="82"/>
      <c r="P244" s="82"/>
      <c r="Q244" s="82"/>
      <c r="R244" s="82"/>
      <c r="S244" s="82"/>
      <c r="T244" s="82"/>
      <c r="U244" s="82"/>
      <c r="V244" s="82"/>
      <c r="W244" s="82"/>
      <c r="X244" s="82"/>
      <c r="Y244" s="82"/>
      <c r="Z244" s="82"/>
      <c r="AA244" s="82"/>
      <c r="AB244" s="82"/>
      <c r="AC244" s="82"/>
      <c r="AD244" s="82"/>
      <c r="AE244" s="82"/>
      <c r="AF244" s="82"/>
      <c r="AG244" s="82"/>
      <c r="AH244" s="82"/>
      <c r="AI244" s="82"/>
      <c r="AJ244" s="82"/>
      <c r="AK244" s="82"/>
      <c r="AL244" s="82"/>
      <c r="AM244" s="82"/>
      <c r="AN244" s="82"/>
      <c r="AO244" s="82"/>
      <c r="AP244" s="82"/>
      <c r="AQ244" s="82"/>
      <c r="AR244" s="82"/>
      <c r="AS244" s="82"/>
      <c r="AT244" s="82"/>
    </row>
    <row r="245" spans="1:46" ht="16.5" customHeight="1">
      <c r="A245" s="82"/>
      <c r="B245" s="82"/>
      <c r="C245" s="82"/>
      <c r="D245" s="82"/>
      <c r="E245" s="82"/>
      <c r="F245" s="82"/>
      <c r="G245" s="82"/>
      <c r="H245" s="82"/>
      <c r="I245" s="82"/>
      <c r="J245" s="82"/>
      <c r="K245" s="82"/>
      <c r="L245" s="82"/>
      <c r="M245" s="82"/>
      <c r="N245" s="82"/>
      <c r="O245" s="82"/>
      <c r="P245" s="82"/>
      <c r="Q245" s="82"/>
      <c r="R245" s="82"/>
      <c r="S245" s="82"/>
      <c r="T245" s="82"/>
      <c r="U245" s="82"/>
      <c r="V245" s="82"/>
      <c r="W245" s="82"/>
      <c r="X245" s="82"/>
      <c r="Y245" s="82"/>
      <c r="Z245" s="82"/>
      <c r="AA245" s="82"/>
      <c r="AB245" s="82"/>
      <c r="AC245" s="82"/>
      <c r="AD245" s="82"/>
      <c r="AE245" s="82"/>
      <c r="AF245" s="82"/>
      <c r="AG245" s="82"/>
      <c r="AH245" s="82"/>
      <c r="AI245" s="82"/>
      <c r="AJ245" s="82"/>
      <c r="AK245" s="82"/>
      <c r="AL245" s="82"/>
      <c r="AM245" s="82"/>
      <c r="AN245" s="82"/>
      <c r="AO245" s="82"/>
      <c r="AP245" s="82"/>
      <c r="AQ245" s="82"/>
      <c r="AR245" s="82"/>
      <c r="AS245" s="82"/>
      <c r="AT245" s="82"/>
    </row>
    <row r="246" spans="1:46" ht="16.5" customHeight="1">
      <c r="A246" s="82"/>
      <c r="B246" s="82"/>
      <c r="C246" s="82"/>
      <c r="D246" s="82"/>
      <c r="E246" s="82"/>
      <c r="F246" s="82"/>
      <c r="G246" s="82"/>
      <c r="H246" s="82"/>
      <c r="I246" s="82"/>
      <c r="J246" s="82"/>
      <c r="K246" s="82"/>
      <c r="L246" s="82"/>
      <c r="M246" s="82"/>
      <c r="N246" s="82"/>
      <c r="O246" s="82"/>
      <c r="P246" s="82"/>
      <c r="Q246" s="82"/>
      <c r="R246" s="82"/>
      <c r="S246" s="82"/>
      <c r="T246" s="82"/>
      <c r="U246" s="82"/>
      <c r="V246" s="82"/>
      <c r="W246" s="82"/>
      <c r="X246" s="82"/>
      <c r="Y246" s="82"/>
      <c r="Z246" s="82"/>
      <c r="AA246" s="82"/>
      <c r="AB246" s="82"/>
      <c r="AC246" s="82"/>
      <c r="AD246" s="82"/>
      <c r="AE246" s="82"/>
      <c r="AF246" s="82"/>
      <c r="AG246" s="82"/>
      <c r="AH246" s="82"/>
      <c r="AI246" s="82"/>
      <c r="AJ246" s="82"/>
      <c r="AK246" s="82"/>
      <c r="AL246" s="82"/>
      <c r="AM246" s="82"/>
      <c r="AN246" s="82"/>
      <c r="AO246" s="82"/>
      <c r="AP246" s="82"/>
      <c r="AQ246" s="82"/>
      <c r="AR246" s="82"/>
      <c r="AS246" s="82"/>
      <c r="AT246" s="82"/>
    </row>
    <row r="247" spans="1:46" ht="16.5" customHeight="1">
      <c r="A247" s="82"/>
      <c r="B247" s="82"/>
      <c r="C247" s="82"/>
      <c r="D247" s="82"/>
      <c r="E247" s="82"/>
      <c r="F247" s="82"/>
      <c r="G247" s="82"/>
      <c r="H247" s="82"/>
      <c r="I247" s="82"/>
      <c r="J247" s="82"/>
      <c r="K247" s="82"/>
      <c r="L247" s="82"/>
      <c r="M247" s="82"/>
      <c r="N247" s="82"/>
      <c r="O247" s="82"/>
      <c r="P247" s="82"/>
      <c r="Q247" s="82"/>
      <c r="R247" s="82"/>
      <c r="S247" s="82"/>
      <c r="T247" s="82"/>
      <c r="U247" s="82"/>
      <c r="V247" s="82"/>
      <c r="W247" s="82"/>
      <c r="X247" s="82"/>
      <c r="Y247" s="82"/>
      <c r="Z247" s="82"/>
      <c r="AA247" s="82"/>
      <c r="AB247" s="82"/>
      <c r="AC247" s="82"/>
      <c r="AD247" s="82"/>
      <c r="AE247" s="82"/>
      <c r="AF247" s="82"/>
      <c r="AG247" s="82"/>
      <c r="AH247" s="82"/>
      <c r="AI247" s="82"/>
      <c r="AJ247" s="82"/>
      <c r="AK247" s="82"/>
      <c r="AL247" s="82"/>
      <c r="AM247" s="82"/>
      <c r="AN247" s="82"/>
      <c r="AO247" s="82"/>
      <c r="AP247" s="82"/>
      <c r="AQ247" s="82"/>
      <c r="AR247" s="82"/>
      <c r="AS247" s="82"/>
      <c r="AT247" s="82"/>
    </row>
    <row r="248" spans="1:46" ht="16.5" customHeight="1">
      <c r="A248" s="82"/>
      <c r="B248" s="82"/>
      <c r="C248" s="82"/>
      <c r="D248" s="82"/>
      <c r="E248" s="82"/>
      <c r="F248" s="82"/>
      <c r="G248" s="82"/>
      <c r="H248" s="82"/>
      <c r="I248" s="82"/>
      <c r="J248" s="82"/>
      <c r="K248" s="82"/>
      <c r="L248" s="82"/>
      <c r="M248" s="82"/>
      <c r="N248" s="82"/>
      <c r="O248" s="82"/>
      <c r="P248" s="82"/>
      <c r="Q248" s="82"/>
      <c r="R248" s="82"/>
      <c r="S248" s="82"/>
      <c r="T248" s="82"/>
      <c r="U248" s="82"/>
      <c r="V248" s="82"/>
      <c r="W248" s="82"/>
      <c r="X248" s="82"/>
      <c r="Y248" s="82"/>
      <c r="Z248" s="82"/>
      <c r="AA248" s="82"/>
      <c r="AB248" s="82"/>
      <c r="AC248" s="82"/>
      <c r="AD248" s="82"/>
      <c r="AE248" s="82"/>
      <c r="AF248" s="82"/>
      <c r="AG248" s="82"/>
      <c r="AH248" s="82"/>
      <c r="AI248" s="82"/>
      <c r="AJ248" s="82"/>
      <c r="AK248" s="82"/>
      <c r="AL248" s="82"/>
      <c r="AM248" s="82"/>
      <c r="AN248" s="82"/>
      <c r="AO248" s="82"/>
      <c r="AP248" s="82"/>
      <c r="AQ248" s="82"/>
      <c r="AR248" s="82"/>
      <c r="AS248" s="82"/>
      <c r="AT248" s="82"/>
    </row>
    <row r="249" spans="1:46" ht="16.5" customHeight="1">
      <c r="A249" s="82"/>
      <c r="B249" s="82"/>
      <c r="C249" s="82"/>
      <c r="D249" s="82"/>
      <c r="E249" s="82"/>
      <c r="F249" s="82"/>
      <c r="G249" s="82"/>
      <c r="H249" s="82"/>
      <c r="I249" s="82"/>
      <c r="J249" s="82"/>
      <c r="K249" s="82"/>
      <c r="L249" s="82"/>
      <c r="M249" s="82"/>
      <c r="N249" s="82"/>
      <c r="O249" s="82"/>
      <c r="P249" s="82"/>
      <c r="Q249" s="82"/>
      <c r="R249" s="82"/>
      <c r="S249" s="82"/>
      <c r="T249" s="82"/>
      <c r="U249" s="82"/>
      <c r="V249" s="82"/>
      <c r="W249" s="82"/>
      <c r="X249" s="82"/>
      <c r="Y249" s="82"/>
      <c r="Z249" s="82"/>
      <c r="AA249" s="82"/>
      <c r="AB249" s="82"/>
      <c r="AC249" s="82"/>
      <c r="AD249" s="82"/>
      <c r="AE249" s="82"/>
      <c r="AF249" s="82"/>
      <c r="AG249" s="82"/>
      <c r="AH249" s="82"/>
      <c r="AI249" s="82"/>
      <c r="AJ249" s="82"/>
      <c r="AK249" s="82"/>
      <c r="AL249" s="82"/>
      <c r="AM249" s="82"/>
      <c r="AN249" s="82"/>
      <c r="AO249" s="82"/>
      <c r="AP249" s="82"/>
      <c r="AQ249" s="82"/>
      <c r="AR249" s="82"/>
      <c r="AS249" s="82"/>
      <c r="AT249" s="82"/>
    </row>
    <row r="250" spans="1:46" ht="16.5" customHeight="1">
      <c r="A250" s="82"/>
      <c r="B250" s="82"/>
      <c r="C250" s="82"/>
      <c r="D250" s="82"/>
      <c r="E250" s="82"/>
      <c r="F250" s="82"/>
      <c r="G250" s="82"/>
      <c r="H250" s="82"/>
      <c r="I250" s="82"/>
      <c r="J250" s="82"/>
      <c r="K250" s="82"/>
      <c r="L250" s="82"/>
      <c r="M250" s="82"/>
      <c r="N250" s="82"/>
      <c r="O250" s="82"/>
      <c r="P250" s="82"/>
      <c r="Q250" s="82"/>
      <c r="R250" s="82"/>
      <c r="S250" s="82"/>
      <c r="T250" s="82"/>
      <c r="U250" s="82"/>
      <c r="V250" s="82"/>
      <c r="W250" s="82"/>
      <c r="X250" s="82"/>
      <c r="Y250" s="82"/>
      <c r="Z250" s="82"/>
      <c r="AA250" s="82"/>
      <c r="AB250" s="82"/>
      <c r="AC250" s="82"/>
      <c r="AD250" s="82"/>
      <c r="AE250" s="82"/>
      <c r="AF250" s="82"/>
      <c r="AG250" s="82"/>
      <c r="AH250" s="82"/>
      <c r="AI250" s="82"/>
      <c r="AJ250" s="82"/>
      <c r="AK250" s="82"/>
      <c r="AL250" s="82"/>
      <c r="AM250" s="82"/>
      <c r="AN250" s="82"/>
      <c r="AO250" s="82"/>
      <c r="AP250" s="82"/>
      <c r="AQ250" s="82"/>
      <c r="AR250" s="82"/>
      <c r="AS250" s="82"/>
      <c r="AT250" s="82"/>
    </row>
    <row r="251" spans="1:46" ht="16.5" customHeight="1">
      <c r="A251" s="82"/>
      <c r="B251" s="82"/>
      <c r="C251" s="82"/>
      <c r="D251" s="82"/>
      <c r="E251" s="82"/>
      <c r="F251" s="82"/>
      <c r="G251" s="82"/>
      <c r="H251" s="82"/>
      <c r="I251" s="82"/>
      <c r="J251" s="82"/>
      <c r="K251" s="82"/>
      <c r="L251" s="82"/>
      <c r="M251" s="82"/>
      <c r="N251" s="82"/>
      <c r="O251" s="82"/>
      <c r="P251" s="82"/>
      <c r="Q251" s="82"/>
      <c r="R251" s="82"/>
      <c r="S251" s="82"/>
      <c r="T251" s="82"/>
      <c r="U251" s="82"/>
      <c r="V251" s="82"/>
      <c r="W251" s="82"/>
      <c r="X251" s="82"/>
      <c r="Y251" s="82"/>
      <c r="Z251" s="82"/>
      <c r="AA251" s="82"/>
      <c r="AB251" s="82"/>
      <c r="AC251" s="82"/>
      <c r="AD251" s="82"/>
      <c r="AE251" s="82"/>
      <c r="AF251" s="82"/>
      <c r="AG251" s="82"/>
      <c r="AH251" s="82"/>
      <c r="AI251" s="82"/>
      <c r="AJ251" s="82"/>
      <c r="AK251" s="82"/>
      <c r="AL251" s="82"/>
      <c r="AM251" s="82"/>
      <c r="AN251" s="82"/>
      <c r="AO251" s="82"/>
      <c r="AP251" s="82"/>
      <c r="AQ251" s="82"/>
      <c r="AR251" s="82"/>
      <c r="AS251" s="82"/>
      <c r="AT251" s="82"/>
    </row>
    <row r="252" spans="1:46" ht="16.5" customHeight="1">
      <c r="A252" s="82"/>
      <c r="B252" s="82"/>
      <c r="C252" s="82"/>
      <c r="D252" s="82"/>
      <c r="E252" s="82"/>
      <c r="F252" s="82"/>
      <c r="G252" s="82"/>
      <c r="H252" s="82"/>
      <c r="I252" s="82"/>
      <c r="J252" s="82"/>
      <c r="K252" s="82"/>
      <c r="L252" s="82"/>
      <c r="M252" s="82"/>
      <c r="N252" s="82"/>
      <c r="O252" s="82"/>
      <c r="P252" s="82"/>
      <c r="Q252" s="82"/>
      <c r="R252" s="82"/>
      <c r="S252" s="82"/>
      <c r="T252" s="82"/>
      <c r="U252" s="82"/>
      <c r="V252" s="82"/>
      <c r="W252" s="82"/>
      <c r="X252" s="82"/>
      <c r="Y252" s="82"/>
      <c r="Z252" s="82"/>
      <c r="AA252" s="82"/>
      <c r="AB252" s="82"/>
      <c r="AC252" s="82"/>
      <c r="AD252" s="82"/>
      <c r="AE252" s="82"/>
      <c r="AF252" s="82"/>
      <c r="AG252" s="82"/>
      <c r="AH252" s="82"/>
      <c r="AI252" s="82"/>
      <c r="AJ252" s="82"/>
      <c r="AK252" s="82"/>
      <c r="AL252" s="82"/>
      <c r="AM252" s="82"/>
      <c r="AN252" s="82"/>
      <c r="AO252" s="82"/>
      <c r="AP252" s="82"/>
      <c r="AQ252" s="82"/>
      <c r="AR252" s="82"/>
      <c r="AS252" s="82"/>
      <c r="AT252" s="82"/>
    </row>
    <row r="253" spans="1:46" ht="16.5" customHeight="1">
      <c r="A253" s="82"/>
      <c r="B253" s="82"/>
      <c r="C253" s="82"/>
      <c r="D253" s="82"/>
      <c r="E253" s="82"/>
      <c r="F253" s="82"/>
      <c r="G253" s="82"/>
      <c r="H253" s="82"/>
      <c r="I253" s="82"/>
      <c r="J253" s="82"/>
      <c r="K253" s="82"/>
      <c r="L253" s="82"/>
      <c r="M253" s="82"/>
      <c r="N253" s="82"/>
      <c r="O253" s="82"/>
      <c r="P253" s="82"/>
      <c r="Q253" s="82"/>
      <c r="R253" s="82"/>
      <c r="S253" s="82"/>
      <c r="T253" s="82"/>
      <c r="U253" s="82"/>
      <c r="V253" s="82"/>
      <c r="W253" s="82"/>
      <c r="X253" s="82"/>
      <c r="Y253" s="82"/>
      <c r="Z253" s="82"/>
      <c r="AA253" s="82"/>
      <c r="AB253" s="82"/>
      <c r="AC253" s="82"/>
      <c r="AD253" s="82"/>
      <c r="AE253" s="82"/>
      <c r="AF253" s="82"/>
      <c r="AG253" s="82"/>
      <c r="AH253" s="82"/>
      <c r="AI253" s="82"/>
      <c r="AJ253" s="82"/>
      <c r="AK253" s="82"/>
      <c r="AL253" s="82"/>
      <c r="AM253" s="82"/>
      <c r="AN253" s="82"/>
      <c r="AO253" s="82"/>
      <c r="AP253" s="82"/>
      <c r="AQ253" s="82"/>
      <c r="AR253" s="82"/>
      <c r="AS253" s="82"/>
      <c r="AT253" s="82"/>
    </row>
    <row r="254" spans="1:46" ht="16.5" customHeight="1">
      <c r="A254" s="82"/>
      <c r="B254" s="82"/>
      <c r="C254" s="82"/>
      <c r="D254" s="82"/>
      <c r="E254" s="82"/>
      <c r="F254" s="82"/>
      <c r="G254" s="82"/>
      <c r="H254" s="82"/>
      <c r="I254" s="82"/>
      <c r="J254" s="82"/>
      <c r="K254" s="82"/>
      <c r="L254" s="82"/>
      <c r="M254" s="82"/>
      <c r="N254" s="82"/>
      <c r="O254" s="82"/>
      <c r="P254" s="82"/>
      <c r="Q254" s="82"/>
      <c r="R254" s="82"/>
      <c r="S254" s="82"/>
      <c r="T254" s="82"/>
      <c r="U254" s="82"/>
      <c r="V254" s="82"/>
      <c r="W254" s="82"/>
      <c r="X254" s="82"/>
      <c r="Y254" s="82"/>
      <c r="Z254" s="82"/>
      <c r="AA254" s="82"/>
      <c r="AB254" s="82"/>
      <c r="AC254" s="82"/>
      <c r="AD254" s="82"/>
      <c r="AE254" s="82"/>
      <c r="AF254" s="82"/>
      <c r="AG254" s="82"/>
      <c r="AH254" s="82"/>
      <c r="AI254" s="82"/>
      <c r="AJ254" s="82"/>
      <c r="AK254" s="82"/>
      <c r="AL254" s="82"/>
      <c r="AM254" s="82"/>
      <c r="AN254" s="82"/>
      <c r="AO254" s="82"/>
      <c r="AP254" s="82"/>
      <c r="AQ254" s="82"/>
      <c r="AR254" s="82"/>
      <c r="AS254" s="82"/>
      <c r="AT254" s="82"/>
    </row>
    <row r="255" spans="1:46" ht="16.5" customHeight="1">
      <c r="A255" s="82"/>
      <c r="B255" s="82"/>
      <c r="C255" s="82"/>
      <c r="D255" s="82"/>
      <c r="E255" s="82"/>
      <c r="F255" s="82"/>
      <c r="G255" s="82"/>
      <c r="H255" s="82"/>
      <c r="I255" s="82"/>
      <c r="J255" s="82"/>
      <c r="K255" s="82"/>
      <c r="L255" s="82"/>
      <c r="M255" s="82"/>
      <c r="N255" s="82"/>
      <c r="O255" s="82"/>
      <c r="P255" s="82"/>
      <c r="Q255" s="82"/>
      <c r="R255" s="82"/>
      <c r="S255" s="82"/>
      <c r="T255" s="82"/>
      <c r="U255" s="82"/>
      <c r="V255" s="82"/>
      <c r="W255" s="82"/>
      <c r="X255" s="82"/>
      <c r="Y255" s="82"/>
      <c r="Z255" s="82"/>
      <c r="AA255" s="82"/>
      <c r="AB255" s="82"/>
      <c r="AC255" s="82"/>
      <c r="AD255" s="82"/>
      <c r="AE255" s="82"/>
      <c r="AF255" s="82"/>
      <c r="AG255" s="82"/>
      <c r="AH255" s="82"/>
      <c r="AI255" s="82"/>
      <c r="AJ255" s="82"/>
      <c r="AK255" s="82"/>
      <c r="AL255" s="82"/>
      <c r="AM255" s="82"/>
      <c r="AN255" s="82"/>
      <c r="AO255" s="82"/>
      <c r="AP255" s="82"/>
      <c r="AQ255" s="82"/>
      <c r="AR255" s="82"/>
      <c r="AS255" s="82"/>
      <c r="AT255" s="82"/>
    </row>
    <row r="256" spans="1:46" ht="16.5" customHeight="1">
      <c r="A256" s="82"/>
      <c r="B256" s="82"/>
      <c r="C256" s="82"/>
      <c r="D256" s="82"/>
      <c r="E256" s="82"/>
      <c r="F256" s="82"/>
      <c r="G256" s="82"/>
      <c r="H256" s="82"/>
      <c r="I256" s="82"/>
      <c r="J256" s="82"/>
      <c r="K256" s="82"/>
      <c r="L256" s="82"/>
      <c r="M256" s="82"/>
      <c r="N256" s="82"/>
      <c r="O256" s="82"/>
      <c r="P256" s="82"/>
      <c r="Q256" s="82"/>
      <c r="R256" s="82"/>
      <c r="S256" s="82"/>
      <c r="T256" s="82"/>
      <c r="U256" s="82"/>
      <c r="V256" s="82"/>
      <c r="W256" s="82"/>
      <c r="X256" s="82"/>
      <c r="Y256" s="82"/>
      <c r="Z256" s="82"/>
      <c r="AA256" s="82"/>
      <c r="AB256" s="82"/>
      <c r="AC256" s="82"/>
      <c r="AD256" s="82"/>
      <c r="AE256" s="82"/>
      <c r="AF256" s="82"/>
      <c r="AG256" s="82"/>
      <c r="AH256" s="82"/>
      <c r="AI256" s="82"/>
      <c r="AJ256" s="82"/>
      <c r="AK256" s="82"/>
      <c r="AL256" s="82"/>
      <c r="AM256" s="82"/>
      <c r="AN256" s="82"/>
      <c r="AO256" s="82"/>
      <c r="AP256" s="82"/>
      <c r="AQ256" s="82"/>
      <c r="AR256" s="82"/>
      <c r="AS256" s="82"/>
      <c r="AT256" s="82"/>
    </row>
    <row r="257" spans="1:46" ht="16.5" customHeight="1">
      <c r="A257" s="82"/>
      <c r="B257" s="82"/>
      <c r="C257" s="82"/>
      <c r="D257" s="82"/>
      <c r="E257" s="82"/>
      <c r="F257" s="82"/>
      <c r="G257" s="82"/>
      <c r="H257" s="82"/>
      <c r="I257" s="82"/>
      <c r="J257" s="82"/>
      <c r="K257" s="82"/>
      <c r="L257" s="82"/>
      <c r="M257" s="82"/>
      <c r="N257" s="82"/>
      <c r="O257" s="82"/>
      <c r="P257" s="82"/>
      <c r="Q257" s="82"/>
      <c r="R257" s="82"/>
      <c r="S257" s="82"/>
      <c r="T257" s="82"/>
      <c r="U257" s="82"/>
      <c r="V257" s="82"/>
      <c r="W257" s="82"/>
      <c r="X257" s="82"/>
      <c r="Y257" s="82"/>
      <c r="Z257" s="82"/>
      <c r="AA257" s="82"/>
      <c r="AB257" s="82"/>
      <c r="AC257" s="82"/>
      <c r="AD257" s="82"/>
      <c r="AE257" s="82"/>
      <c r="AF257" s="82"/>
      <c r="AG257" s="82"/>
      <c r="AH257" s="82"/>
      <c r="AI257" s="82"/>
      <c r="AJ257" s="82"/>
      <c r="AK257" s="82"/>
      <c r="AL257" s="82"/>
      <c r="AM257" s="82"/>
      <c r="AN257" s="82"/>
      <c r="AO257" s="82"/>
      <c r="AP257" s="82"/>
      <c r="AQ257" s="82"/>
      <c r="AR257" s="82"/>
      <c r="AS257" s="82"/>
      <c r="AT257" s="82"/>
    </row>
    <row r="258" spans="1:46" ht="16.5" customHeight="1">
      <c r="A258" s="82"/>
      <c r="B258" s="82"/>
      <c r="C258" s="82"/>
      <c r="D258" s="82"/>
      <c r="E258" s="82"/>
      <c r="F258" s="82"/>
      <c r="G258" s="82"/>
      <c r="H258" s="82"/>
      <c r="I258" s="82"/>
      <c r="J258" s="82"/>
      <c r="K258" s="82"/>
      <c r="L258" s="82"/>
      <c r="M258" s="82"/>
      <c r="N258" s="82"/>
      <c r="O258" s="82"/>
      <c r="P258" s="82"/>
      <c r="Q258" s="82"/>
      <c r="R258" s="82"/>
      <c r="S258" s="82"/>
      <c r="T258" s="82"/>
      <c r="U258" s="82"/>
      <c r="V258" s="82"/>
      <c r="W258" s="82"/>
      <c r="X258" s="82"/>
      <c r="Y258" s="82"/>
      <c r="Z258" s="82"/>
      <c r="AA258" s="82"/>
      <c r="AB258" s="82"/>
      <c r="AC258" s="82"/>
      <c r="AD258" s="82"/>
      <c r="AE258" s="82"/>
      <c r="AF258" s="82"/>
      <c r="AG258" s="82"/>
      <c r="AH258" s="82"/>
      <c r="AI258" s="82"/>
      <c r="AJ258" s="82"/>
      <c r="AK258" s="82"/>
      <c r="AL258" s="82"/>
      <c r="AM258" s="82"/>
      <c r="AN258" s="82"/>
      <c r="AO258" s="82"/>
      <c r="AP258" s="82"/>
      <c r="AQ258" s="82"/>
      <c r="AR258" s="82"/>
      <c r="AS258" s="82"/>
      <c r="AT258" s="82"/>
    </row>
    <row r="259" spans="1:46" ht="16.5" customHeight="1">
      <c r="A259" s="82"/>
      <c r="B259" s="82"/>
      <c r="C259" s="82"/>
      <c r="D259" s="82"/>
      <c r="E259" s="82"/>
      <c r="F259" s="82"/>
      <c r="G259" s="82"/>
      <c r="H259" s="82"/>
      <c r="I259" s="82"/>
      <c r="J259" s="82"/>
      <c r="K259" s="82"/>
      <c r="L259" s="82"/>
      <c r="M259" s="82"/>
      <c r="N259" s="82"/>
      <c r="O259" s="82"/>
      <c r="P259" s="82"/>
      <c r="Q259" s="82"/>
      <c r="R259" s="82"/>
      <c r="S259" s="82"/>
      <c r="T259" s="82"/>
      <c r="U259" s="82"/>
      <c r="V259" s="82"/>
      <c r="W259" s="82"/>
      <c r="X259" s="82"/>
      <c r="Y259" s="82"/>
      <c r="Z259" s="82"/>
      <c r="AA259" s="82"/>
      <c r="AB259" s="82"/>
      <c r="AC259" s="82"/>
      <c r="AD259" s="82"/>
      <c r="AE259" s="82"/>
      <c r="AF259" s="82"/>
      <c r="AG259" s="82"/>
      <c r="AH259" s="82"/>
      <c r="AI259" s="82"/>
      <c r="AJ259" s="82"/>
      <c r="AK259" s="82"/>
      <c r="AL259" s="82"/>
      <c r="AM259" s="82"/>
      <c r="AN259" s="82"/>
      <c r="AO259" s="82"/>
      <c r="AP259" s="82"/>
      <c r="AQ259" s="82"/>
      <c r="AR259" s="82"/>
      <c r="AS259" s="82"/>
      <c r="AT259" s="82"/>
    </row>
    <row r="260" spans="1:46" ht="16.5" customHeight="1">
      <c r="A260" s="82"/>
      <c r="B260" s="82"/>
      <c r="C260" s="82"/>
      <c r="D260" s="82"/>
      <c r="E260" s="82"/>
      <c r="F260" s="82"/>
      <c r="G260" s="82"/>
      <c r="H260" s="82"/>
      <c r="I260" s="82"/>
      <c r="J260" s="82"/>
      <c r="K260" s="82"/>
      <c r="L260" s="82"/>
      <c r="M260" s="82"/>
      <c r="N260" s="82"/>
      <c r="O260" s="82"/>
      <c r="P260" s="82"/>
      <c r="Q260" s="82"/>
      <c r="R260" s="82"/>
      <c r="S260" s="82"/>
      <c r="T260" s="82"/>
      <c r="U260" s="82"/>
      <c r="V260" s="82"/>
      <c r="W260" s="82"/>
      <c r="X260" s="82"/>
      <c r="Y260" s="82"/>
      <c r="Z260" s="82"/>
      <c r="AA260" s="82"/>
      <c r="AB260" s="82"/>
      <c r="AC260" s="82"/>
      <c r="AD260" s="82"/>
      <c r="AE260" s="82"/>
      <c r="AF260" s="82"/>
      <c r="AG260" s="82"/>
      <c r="AH260" s="82"/>
      <c r="AI260" s="82"/>
      <c r="AJ260" s="82"/>
      <c r="AK260" s="82"/>
      <c r="AL260" s="82"/>
      <c r="AM260" s="82"/>
      <c r="AN260" s="82"/>
      <c r="AO260" s="82"/>
      <c r="AP260" s="82"/>
      <c r="AQ260" s="82"/>
      <c r="AR260" s="82"/>
      <c r="AS260" s="82"/>
      <c r="AT260" s="82"/>
    </row>
    <row r="261" spans="1:46" ht="15.75" customHeight="1"/>
    <row r="262" spans="1:46" ht="15.75" customHeight="1"/>
    <row r="263" spans="1:46" ht="15.75" customHeight="1"/>
    <row r="264" spans="1:46" ht="15.75" customHeight="1"/>
    <row r="265" spans="1:46" ht="15.75" customHeight="1"/>
    <row r="266" spans="1:46" ht="15.75" customHeight="1"/>
    <row r="267" spans="1:46" ht="15.75" customHeight="1"/>
    <row r="268" spans="1:46" ht="15.75" customHeight="1"/>
    <row r="269" spans="1:46" ht="15.75" customHeight="1"/>
    <row r="270" spans="1:46" ht="15.75" customHeight="1"/>
    <row r="271" spans="1:46" ht="15.75" customHeight="1"/>
    <row r="272" spans="1:46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31">
    <mergeCell ref="B22:O22"/>
    <mergeCell ref="AI42:AM42"/>
    <mergeCell ref="AI41:AM41"/>
    <mergeCell ref="AI37:AM37"/>
    <mergeCell ref="AI38:AM38"/>
    <mergeCell ref="R37:S37"/>
    <mergeCell ref="AI33:AM33"/>
    <mergeCell ref="AI32:AM32"/>
    <mergeCell ref="V31:AH31"/>
    <mergeCell ref="V32:AH32"/>
    <mergeCell ref="R38:S38"/>
    <mergeCell ref="R39:S39"/>
    <mergeCell ref="S33:S35"/>
    <mergeCell ref="R33:R35"/>
    <mergeCell ref="N24:O24"/>
    <mergeCell ref="N25:O25"/>
    <mergeCell ref="J37:Q37"/>
    <mergeCell ref="B37:G37"/>
    <mergeCell ref="V40:AH40"/>
    <mergeCell ref="V41:AH41"/>
    <mergeCell ref="V42:AH42"/>
    <mergeCell ref="V39:AH39"/>
    <mergeCell ref="V38:AH38"/>
    <mergeCell ref="V37:AH37"/>
    <mergeCell ref="AN41:AS41"/>
    <mergeCell ref="AN40:AS40"/>
    <mergeCell ref="AI40:AM40"/>
    <mergeCell ref="AI39:AM39"/>
    <mergeCell ref="V2:AP2"/>
    <mergeCell ref="V11:AH11"/>
    <mergeCell ref="V12:AH12"/>
    <mergeCell ref="V23:AH23"/>
    <mergeCell ref="V22:AH22"/>
    <mergeCell ref="AI22:AM22"/>
    <mergeCell ref="V21:AS21"/>
    <mergeCell ref="V6:AH6"/>
    <mergeCell ref="AI6:AP6"/>
    <mergeCell ref="AI11:AP11"/>
    <mergeCell ref="AI12:AP12"/>
    <mergeCell ref="AI9:AP9"/>
    <mergeCell ref="AI10:AP10"/>
    <mergeCell ref="V9:AH9"/>
    <mergeCell ref="V10:AH10"/>
    <mergeCell ref="V14:AP14"/>
    <mergeCell ref="AI7:AP7"/>
    <mergeCell ref="AI8:AP8"/>
    <mergeCell ref="V7:AH7"/>
    <mergeCell ref="V8:AH8"/>
    <mergeCell ref="E59:G59"/>
    <mergeCell ref="B39:F39"/>
    <mergeCell ref="J39:Q39"/>
    <mergeCell ref="B38:F38"/>
    <mergeCell ref="E57:M57"/>
    <mergeCell ref="E58:G58"/>
    <mergeCell ref="E53:P53"/>
    <mergeCell ref="B53:D53"/>
    <mergeCell ref="B52:D52"/>
    <mergeCell ref="Q53:S53"/>
    <mergeCell ref="Q52:S52"/>
    <mergeCell ref="Q51:S51"/>
    <mergeCell ref="B51:D51"/>
    <mergeCell ref="E52:P52"/>
    <mergeCell ref="E51:P51"/>
    <mergeCell ref="J38:Q38"/>
    <mergeCell ref="AN38:AS38"/>
    <mergeCell ref="AN39:AS39"/>
    <mergeCell ref="AN37:AS37"/>
    <mergeCell ref="AN42:AS42"/>
    <mergeCell ref="E60:G60"/>
    <mergeCell ref="E3:P3"/>
    <mergeCell ref="B2:D2"/>
    <mergeCell ref="B3:D3"/>
    <mergeCell ref="Q2:S2"/>
    <mergeCell ref="E2:P2"/>
    <mergeCell ref="AI3:AP3"/>
    <mergeCell ref="AI4:AP4"/>
    <mergeCell ref="AI5:AP5"/>
    <mergeCell ref="V5:AH5"/>
    <mergeCell ref="E4:P4"/>
    <mergeCell ref="Q3:S3"/>
    <mergeCell ref="Q4:S4"/>
    <mergeCell ref="V3:AH3"/>
    <mergeCell ref="B4:D4"/>
    <mergeCell ref="V4:AH4"/>
    <mergeCell ref="V24:AH24"/>
    <mergeCell ref="V25:AH25"/>
    <mergeCell ref="AN24:AS24"/>
    <mergeCell ref="N23:O23"/>
    <mergeCell ref="V26:AH26"/>
    <mergeCell ref="V27:AH27"/>
    <mergeCell ref="J30:Q30"/>
    <mergeCell ref="J29:Q29"/>
    <mergeCell ref="B30:F30"/>
    <mergeCell ref="B29:F29"/>
    <mergeCell ref="V28:AH28"/>
    <mergeCell ref="X15:Z15"/>
    <mergeCell ref="V16:AP16"/>
    <mergeCell ref="AH15:AJ15"/>
    <mergeCell ref="AE15:AG15"/>
    <mergeCell ref="AI25:AM25"/>
    <mergeCell ref="AI24:AM24"/>
    <mergeCell ref="AN25:AS25"/>
    <mergeCell ref="AN22:AS22"/>
    <mergeCell ref="V17:AS19"/>
    <mergeCell ref="AA15:AB15"/>
    <mergeCell ref="AN15:AO15"/>
    <mergeCell ref="AN23:AS23"/>
    <mergeCell ref="AI23:AM23"/>
    <mergeCell ref="AI26:AM26"/>
    <mergeCell ref="AN26:AS26"/>
    <mergeCell ref="AN27:AS27"/>
    <mergeCell ref="AI28:AM28"/>
    <mergeCell ref="AN28:AS28"/>
    <mergeCell ref="AI27:AM27"/>
    <mergeCell ref="AI31:AM31"/>
    <mergeCell ref="AN31:AS31"/>
    <mergeCell ref="AI30:AM30"/>
    <mergeCell ref="AN30:AS30"/>
    <mergeCell ref="AI29:AM29"/>
    <mergeCell ref="AN29:AS29"/>
    <mergeCell ref="AN33:AS33"/>
    <mergeCell ref="V33:AH33"/>
    <mergeCell ref="AN32:AS32"/>
    <mergeCell ref="V29:AH29"/>
    <mergeCell ref="V30:AH30"/>
    <mergeCell ref="B31:F31"/>
    <mergeCell ref="B32:F32"/>
    <mergeCell ref="B33:F33"/>
    <mergeCell ref="J32:Q32"/>
    <mergeCell ref="J31:Q31"/>
    <mergeCell ref="J33:Q35"/>
  </mergeCells>
  <pageMargins left="0.45" right="0.45" top="0.75" bottom="0.75" header="0" footer="0"/>
  <pageSetup paperSize="9" scale="83" orientation="portrait" r:id="rId1"/>
  <headerFooter>
    <oddHeader>&amp;LDepartment of CSE, ULAB&amp;CCourse Summary&amp;RPage &amp;P of</oddHeader>
    <oddFooter>&amp;LGenerated on &amp;D &amp;T&amp;CPage &amp;P of</oddFooter>
  </headerFooter>
  <rowBreaks count="1" manualBreakCount="1">
    <brk id="48" max="16383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1002"/>
  <sheetViews>
    <sheetView showGridLines="0" tabSelected="1" view="pageLayout" zoomScale="130" zoomScaleNormal="100" zoomScalePageLayoutView="130" workbookViewId="0">
      <selection activeCell="A17" sqref="A17:D17"/>
    </sheetView>
  </sheetViews>
  <sheetFormatPr defaultColWidth="14.375" defaultRowHeight="15" customHeight="1"/>
  <cols>
    <col min="1" max="1" width="24.375" customWidth="1"/>
    <col min="2" max="2" width="32" customWidth="1"/>
    <col min="3" max="3" width="22.75" customWidth="1"/>
    <col min="4" max="4" width="16.75" customWidth="1"/>
    <col min="5" max="24" width="9.25" customWidth="1"/>
  </cols>
  <sheetData>
    <row r="1" spans="1:24" ht="35.25" customHeight="1" thickBot="1">
      <c r="A1" s="323" t="s">
        <v>112</v>
      </c>
      <c r="B1" s="269"/>
      <c r="C1" s="269"/>
      <c r="D1" s="270"/>
      <c r="E1" s="86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87"/>
      <c r="X1" s="87"/>
    </row>
    <row r="2" spans="1:24" ht="18" thickBot="1">
      <c r="A2" s="171" t="s">
        <v>49</v>
      </c>
      <c r="B2" s="93" t="str">
        <f>GradeSheet!$H$2</f>
        <v>CSE 104</v>
      </c>
      <c r="C2" s="89" t="s">
        <v>51</v>
      </c>
      <c r="D2" s="91">
        <f>GradeSheet!$L$2</f>
        <v>1</v>
      </c>
      <c r="E2" s="166"/>
      <c r="F2" s="167"/>
      <c r="G2" s="167"/>
      <c r="H2" s="16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7"/>
    </row>
    <row r="3" spans="1:24" ht="16.5" customHeight="1" thickBot="1">
      <c r="A3" s="171" t="s">
        <v>52</v>
      </c>
      <c r="B3" s="93" t="str">
        <f>GradeSheet!$H$3</f>
        <v>Structured Programming LAB</v>
      </c>
      <c r="C3" s="92" t="s">
        <v>53</v>
      </c>
      <c r="D3" s="91" t="str">
        <f>GradeSheet!$L$3</f>
        <v>Fall 2019</v>
      </c>
      <c r="E3" s="168"/>
      <c r="F3" s="167"/>
      <c r="G3" s="167"/>
      <c r="H3" s="167"/>
      <c r="I3" s="87"/>
      <c r="J3" s="87"/>
      <c r="K3" s="87"/>
      <c r="L3" s="87"/>
      <c r="M3" s="87"/>
      <c r="N3" s="87"/>
      <c r="O3" s="87"/>
      <c r="P3" s="87"/>
      <c r="Q3" s="87"/>
      <c r="R3" s="87"/>
      <c r="S3" s="87"/>
      <c r="T3" s="87"/>
      <c r="U3" s="87"/>
      <c r="V3" s="87"/>
      <c r="W3" s="87"/>
      <c r="X3" s="87"/>
    </row>
    <row r="4" spans="1:24" thickBot="1">
      <c r="A4" s="171" t="s">
        <v>54</v>
      </c>
      <c r="B4" s="93">
        <f>GradeSheet!$H$4</f>
        <v>3</v>
      </c>
      <c r="C4" s="94" t="s">
        <v>116</v>
      </c>
      <c r="D4" s="95">
        <f>GradeSheet!$H$65</f>
        <v>40</v>
      </c>
      <c r="E4" s="168"/>
      <c r="F4" s="167"/>
      <c r="G4" s="167"/>
      <c r="H4" s="167"/>
      <c r="I4" s="87"/>
      <c r="J4" s="87"/>
      <c r="K4" s="87"/>
      <c r="L4" s="87"/>
      <c r="M4" s="87"/>
      <c r="N4" s="87"/>
      <c r="O4" s="87"/>
      <c r="P4" s="87"/>
      <c r="Q4" s="87"/>
      <c r="R4" s="87"/>
      <c r="S4" s="87"/>
      <c r="T4" s="87"/>
      <c r="U4" s="87"/>
      <c r="V4" s="87"/>
      <c r="W4" s="87"/>
      <c r="X4" s="87"/>
    </row>
    <row r="5" spans="1:24" thickBot="1">
      <c r="A5" s="86"/>
      <c r="B5" s="86"/>
      <c r="C5" s="86"/>
      <c r="D5" s="86"/>
      <c r="E5" s="168"/>
      <c r="F5" s="167"/>
      <c r="G5" s="167"/>
      <c r="H5" s="167"/>
      <c r="I5" s="87"/>
      <c r="J5" s="87"/>
      <c r="K5" s="87"/>
      <c r="L5" s="87"/>
      <c r="M5" s="87"/>
      <c r="N5" s="87"/>
      <c r="O5" s="87"/>
      <c r="P5" s="87"/>
      <c r="Q5" s="87"/>
      <c r="R5" s="87"/>
      <c r="S5" s="87"/>
      <c r="T5" s="87"/>
      <c r="U5" s="87"/>
      <c r="V5" s="87"/>
      <c r="W5" s="87"/>
      <c r="X5" s="87"/>
    </row>
    <row r="6" spans="1:24" ht="14.4">
      <c r="A6" s="328" t="s">
        <v>117</v>
      </c>
      <c r="B6" s="329"/>
      <c r="C6" s="97" t="s">
        <v>118</v>
      </c>
      <c r="D6" s="98" t="s">
        <v>66</v>
      </c>
      <c r="E6" s="168"/>
      <c r="F6" s="167"/>
      <c r="G6" s="167"/>
      <c r="H6" s="167"/>
      <c r="I6" s="87"/>
      <c r="J6" s="87"/>
      <c r="K6" s="87"/>
      <c r="L6" s="87"/>
      <c r="M6" s="87"/>
      <c r="N6" s="87"/>
      <c r="O6" s="87"/>
      <c r="P6" s="87"/>
      <c r="Q6" s="87"/>
      <c r="R6" s="87"/>
      <c r="S6" s="87"/>
      <c r="T6" s="87"/>
      <c r="U6" s="87"/>
      <c r="V6" s="87"/>
      <c r="W6" s="87"/>
      <c r="X6" s="87"/>
    </row>
    <row r="7" spans="1:24" ht="14.4">
      <c r="A7" s="326" t="s">
        <v>19</v>
      </c>
      <c r="B7" s="327"/>
      <c r="C7" s="332" t="s">
        <v>119</v>
      </c>
      <c r="D7" s="99">
        <f>CO_PO_AttainmentAnalysis!$AN$62/GradeSheet!$H$65</f>
        <v>0.22500000000000001</v>
      </c>
      <c r="E7" s="324"/>
      <c r="F7" s="324"/>
      <c r="G7" s="324"/>
      <c r="H7" s="324"/>
      <c r="I7" s="87"/>
      <c r="J7" s="87"/>
      <c r="K7" s="87"/>
      <c r="L7" s="87"/>
      <c r="M7" s="87"/>
      <c r="N7" s="87"/>
      <c r="O7" s="87"/>
      <c r="P7" s="87"/>
      <c r="Q7" s="87"/>
      <c r="R7" s="87"/>
      <c r="S7" s="87"/>
      <c r="T7" s="87"/>
      <c r="U7" s="87"/>
      <c r="V7" s="87"/>
      <c r="W7" s="87"/>
      <c r="X7" s="87"/>
    </row>
    <row r="8" spans="1:24" ht="14.4">
      <c r="A8" s="328" t="s">
        <v>23</v>
      </c>
      <c r="B8" s="269"/>
      <c r="C8" s="333"/>
      <c r="D8" s="99">
        <f>CO_PO_AttainmentAnalysis!$AO$62/GradeSheet!$H$65</f>
        <v>0</v>
      </c>
      <c r="E8" s="324"/>
      <c r="F8" s="324"/>
      <c r="G8" s="324"/>
      <c r="H8" s="324"/>
      <c r="I8" s="87"/>
      <c r="J8" s="87"/>
      <c r="K8" s="87"/>
      <c r="L8" s="87"/>
      <c r="M8" s="87"/>
      <c r="N8" s="87"/>
      <c r="O8" s="87"/>
      <c r="P8" s="87"/>
      <c r="Q8" s="87"/>
      <c r="R8" s="87"/>
      <c r="S8" s="87"/>
      <c r="T8" s="87"/>
      <c r="U8" s="87"/>
      <c r="V8" s="87"/>
      <c r="W8" s="87"/>
      <c r="X8" s="87"/>
    </row>
    <row r="9" spans="1:24" ht="14.4">
      <c r="A9" s="326" t="s">
        <v>26</v>
      </c>
      <c r="B9" s="327"/>
      <c r="C9" s="333"/>
      <c r="D9" s="99">
        <f>CO_PO_AttainmentAnalysis!$AP$62/GradeSheet!$H$65</f>
        <v>0</v>
      </c>
      <c r="E9" s="324"/>
      <c r="F9" s="324"/>
      <c r="G9" s="324"/>
      <c r="H9" s="324"/>
      <c r="I9" s="87"/>
      <c r="J9" s="87"/>
      <c r="K9" s="87"/>
      <c r="L9" s="87"/>
      <c r="M9" s="87"/>
      <c r="N9" s="87"/>
      <c r="O9" s="87"/>
      <c r="P9" s="87"/>
      <c r="Q9" s="87"/>
      <c r="R9" s="87"/>
      <c r="S9" s="87"/>
      <c r="T9" s="87"/>
      <c r="U9" s="87"/>
      <c r="V9" s="87"/>
      <c r="W9" s="87"/>
      <c r="X9" s="87"/>
    </row>
    <row r="10" spans="1:24" ht="14.4">
      <c r="A10" s="326" t="s">
        <v>27</v>
      </c>
      <c r="B10" s="327"/>
      <c r="C10" s="333"/>
      <c r="D10" s="99">
        <f>CO_PO_AttainmentAnalysis!$AQ$62/GradeSheet!$H$65</f>
        <v>0</v>
      </c>
      <c r="E10" s="324"/>
      <c r="F10" s="324"/>
      <c r="G10" s="324"/>
      <c r="H10" s="324"/>
      <c r="I10" s="87"/>
      <c r="J10" s="87"/>
      <c r="K10" s="87"/>
      <c r="L10" s="87"/>
      <c r="M10" s="87"/>
      <c r="N10" s="87"/>
      <c r="O10" s="87"/>
      <c r="P10" s="87"/>
      <c r="Q10" s="87"/>
      <c r="R10" s="87"/>
      <c r="S10" s="87"/>
      <c r="T10" s="87"/>
      <c r="U10" s="87"/>
      <c r="V10" s="87"/>
      <c r="W10" s="87"/>
      <c r="X10" s="87"/>
    </row>
    <row r="11" spans="1:24" thickBot="1">
      <c r="A11" s="326" t="s">
        <v>28</v>
      </c>
      <c r="B11" s="327"/>
      <c r="C11" s="333"/>
      <c r="D11" s="99">
        <f>CO_PO_AttainmentAnalysis!$AR$62/GradeSheet!$H$65</f>
        <v>0</v>
      </c>
      <c r="E11" s="324"/>
      <c r="F11" s="324"/>
      <c r="G11" s="324"/>
      <c r="H11" s="324"/>
      <c r="I11" s="87"/>
      <c r="J11" s="87"/>
      <c r="K11" s="87"/>
      <c r="L11" s="87"/>
      <c r="M11" s="87"/>
      <c r="N11" s="87"/>
      <c r="O11" s="87"/>
      <c r="P11" s="87"/>
      <c r="Q11" s="87"/>
      <c r="R11" s="87"/>
      <c r="S11" s="87"/>
      <c r="T11" s="87"/>
      <c r="U11" s="87"/>
      <c r="V11" s="87"/>
      <c r="W11" s="87"/>
      <c r="X11" s="87"/>
    </row>
    <row r="12" spans="1:24" ht="15" customHeight="1" thickBot="1">
      <c r="A12" s="326" t="s">
        <v>29</v>
      </c>
      <c r="B12" s="327"/>
      <c r="C12" s="334"/>
      <c r="D12" s="99">
        <f>CO_PO_AttainmentAnalysis!$AS$62/GradeSheet!$H$65</f>
        <v>0</v>
      </c>
      <c r="E12" s="180"/>
      <c r="F12" s="181"/>
      <c r="G12" s="181"/>
      <c r="H12" s="181"/>
      <c r="I12" s="179"/>
      <c r="J12" s="178"/>
      <c r="K12" s="87"/>
      <c r="L12" s="87"/>
      <c r="M12" s="87"/>
      <c r="N12" s="87"/>
      <c r="O12" s="87"/>
      <c r="P12" s="87"/>
      <c r="Q12" s="87"/>
      <c r="R12" s="87"/>
      <c r="S12" s="87"/>
      <c r="T12" s="87"/>
      <c r="U12" s="87"/>
      <c r="V12" s="87"/>
      <c r="W12" s="87"/>
      <c r="X12" s="87"/>
    </row>
    <row r="13" spans="1:24" ht="16.5" customHeight="1">
      <c r="A13" s="86"/>
      <c r="B13" s="86"/>
      <c r="C13" s="86"/>
      <c r="D13" s="86"/>
      <c r="E13" s="177"/>
      <c r="F13" s="177"/>
      <c r="G13" s="177"/>
      <c r="H13" s="177"/>
      <c r="I13" s="177"/>
      <c r="J13" s="177"/>
      <c r="K13" s="87"/>
      <c r="L13" s="87"/>
      <c r="M13" s="87"/>
      <c r="N13" s="87"/>
      <c r="O13" s="87"/>
      <c r="P13" s="87"/>
      <c r="Q13" s="87"/>
      <c r="R13" s="87"/>
      <c r="S13" s="87"/>
      <c r="T13" s="87"/>
      <c r="U13" s="87"/>
      <c r="V13" s="87"/>
      <c r="W13" s="87"/>
      <c r="X13" s="87"/>
    </row>
    <row r="14" spans="1:24" ht="27" customHeight="1">
      <c r="A14" s="335" t="s">
        <v>122</v>
      </c>
      <c r="B14" s="297"/>
      <c r="C14" s="297"/>
      <c r="D14" s="297"/>
      <c r="E14" s="177"/>
      <c r="F14" s="177"/>
      <c r="G14" s="177"/>
      <c r="H14" s="177"/>
      <c r="I14" s="177"/>
      <c r="J14" s="177"/>
      <c r="K14" s="87"/>
      <c r="L14" s="87"/>
      <c r="M14" s="87"/>
      <c r="N14" s="87"/>
      <c r="O14" s="87"/>
      <c r="P14" s="87"/>
      <c r="Q14" s="87"/>
      <c r="R14" s="87"/>
      <c r="S14" s="87"/>
      <c r="T14" s="87"/>
      <c r="U14" s="87"/>
      <c r="V14" s="87"/>
      <c r="W14" s="87"/>
      <c r="X14" s="87"/>
    </row>
    <row r="15" spans="1:24" ht="16.5" customHeight="1">
      <c r="A15" s="331"/>
      <c r="B15" s="252"/>
      <c r="C15" s="252"/>
      <c r="D15" s="253"/>
      <c r="E15" s="177"/>
      <c r="F15" s="177"/>
      <c r="G15" s="177"/>
      <c r="H15" s="177"/>
      <c r="I15" s="177"/>
      <c r="J15" s="177"/>
      <c r="K15" s="87"/>
      <c r="L15" s="87"/>
      <c r="M15" s="87"/>
      <c r="N15" s="87"/>
      <c r="O15" s="87"/>
      <c r="P15" s="87"/>
      <c r="Q15" s="87"/>
      <c r="R15" s="87"/>
      <c r="S15" s="87"/>
      <c r="T15" s="87"/>
      <c r="U15" s="87"/>
      <c r="V15" s="87"/>
      <c r="W15" s="87"/>
      <c r="X15" s="87"/>
    </row>
    <row r="16" spans="1:24" ht="16.5" customHeight="1">
      <c r="A16" s="330" t="s">
        <v>127</v>
      </c>
      <c r="B16" s="252"/>
      <c r="C16" s="252"/>
      <c r="D16" s="253"/>
      <c r="E16" s="177"/>
      <c r="F16" s="177"/>
      <c r="G16" s="177"/>
      <c r="H16" s="177"/>
      <c r="I16" s="177"/>
      <c r="J16" s="177"/>
      <c r="K16" s="87"/>
      <c r="L16" s="87"/>
      <c r="M16" s="87"/>
      <c r="N16" s="87"/>
      <c r="O16" s="87"/>
      <c r="P16" s="87"/>
      <c r="Q16" s="87"/>
      <c r="R16" s="87"/>
      <c r="S16" s="87"/>
      <c r="T16" s="87"/>
      <c r="U16" s="87"/>
      <c r="V16" s="87"/>
      <c r="W16" s="87"/>
      <c r="X16" s="87"/>
    </row>
    <row r="17" spans="1:24" ht="16.2">
      <c r="A17" s="336" t="s">
        <v>164</v>
      </c>
      <c r="B17" s="252"/>
      <c r="C17" s="252"/>
      <c r="D17" s="253"/>
      <c r="E17" s="182"/>
      <c r="F17" s="181"/>
      <c r="G17" s="181"/>
      <c r="H17" s="181"/>
      <c r="I17" s="179"/>
      <c r="J17" s="178"/>
      <c r="K17" s="87"/>
      <c r="L17" s="87"/>
      <c r="M17" s="87"/>
      <c r="N17" s="87"/>
      <c r="O17" s="87"/>
      <c r="P17" s="87"/>
      <c r="Q17" s="87"/>
      <c r="R17" s="87"/>
      <c r="S17" s="87"/>
      <c r="T17" s="87"/>
      <c r="U17" s="87"/>
      <c r="V17" s="87"/>
      <c r="W17" s="87"/>
      <c r="X17" s="87"/>
    </row>
    <row r="18" spans="1:24" ht="16.2">
      <c r="A18" s="336"/>
      <c r="B18" s="252"/>
      <c r="C18" s="252"/>
      <c r="D18" s="253"/>
      <c r="E18" s="182"/>
      <c r="F18" s="181"/>
      <c r="G18" s="181"/>
      <c r="H18" s="181"/>
      <c r="I18" s="179"/>
      <c r="J18" s="178"/>
      <c r="K18" s="87"/>
      <c r="L18" s="87"/>
      <c r="M18" s="87"/>
      <c r="N18" s="87"/>
      <c r="O18" s="87"/>
      <c r="P18" s="87"/>
      <c r="Q18" s="87"/>
      <c r="R18" s="87"/>
      <c r="S18" s="87"/>
      <c r="T18" s="87"/>
      <c r="U18" s="87"/>
      <c r="V18" s="87"/>
      <c r="W18" s="87"/>
      <c r="X18" s="87"/>
    </row>
    <row r="19" spans="1:24" ht="16.2">
      <c r="A19" s="106"/>
      <c r="B19" s="107"/>
      <c r="C19" s="107"/>
      <c r="D19" s="108"/>
      <c r="E19" s="183"/>
      <c r="F19" s="181"/>
      <c r="G19" s="181"/>
      <c r="H19" s="181"/>
      <c r="I19" s="179"/>
      <c r="J19" s="178"/>
      <c r="K19" s="87"/>
      <c r="L19" s="87"/>
      <c r="M19" s="87"/>
      <c r="N19" s="87"/>
      <c r="O19" s="87"/>
      <c r="P19" s="87"/>
      <c r="Q19" s="87"/>
      <c r="R19" s="87"/>
      <c r="S19" s="87"/>
      <c r="T19" s="87"/>
      <c r="U19" s="87"/>
      <c r="V19" s="87"/>
      <c r="W19" s="87"/>
      <c r="X19" s="87"/>
    </row>
    <row r="20" spans="1:24" ht="14.4">
      <c r="A20" s="336"/>
      <c r="B20" s="252"/>
      <c r="C20" s="252"/>
      <c r="D20" s="253"/>
      <c r="E20" s="177"/>
      <c r="F20" s="177"/>
      <c r="G20" s="177"/>
      <c r="H20" s="177"/>
      <c r="I20" s="178"/>
      <c r="J20" s="178"/>
      <c r="K20" s="87"/>
      <c r="L20" s="87"/>
      <c r="M20" s="87"/>
      <c r="N20" s="87"/>
      <c r="O20" s="87"/>
      <c r="P20" s="87"/>
      <c r="Q20" s="87"/>
      <c r="R20" s="87"/>
      <c r="S20" s="87"/>
      <c r="T20" s="87"/>
      <c r="U20" s="87"/>
      <c r="V20" s="87"/>
      <c r="W20" s="87"/>
      <c r="X20" s="87"/>
    </row>
    <row r="21" spans="1:24" ht="16.5" customHeight="1">
      <c r="A21" s="106"/>
      <c r="B21" s="107"/>
      <c r="C21" s="107"/>
      <c r="D21" s="108"/>
      <c r="E21" s="169"/>
      <c r="F21" s="167"/>
      <c r="G21" s="167"/>
      <c r="H21" s="167"/>
      <c r="I21" s="104"/>
      <c r="J21" s="87"/>
      <c r="K21" s="87"/>
      <c r="L21" s="87"/>
      <c r="M21" s="87"/>
      <c r="N21" s="87"/>
      <c r="O21" s="87"/>
      <c r="P21" s="87"/>
      <c r="Q21" s="87"/>
      <c r="R21" s="87"/>
      <c r="S21" s="87"/>
      <c r="T21" s="87"/>
      <c r="U21" s="87"/>
      <c r="V21" s="87"/>
      <c r="W21" s="87"/>
      <c r="X21" s="87"/>
    </row>
    <row r="22" spans="1:24" ht="16.5" customHeight="1">
      <c r="A22" s="336"/>
      <c r="B22" s="252"/>
      <c r="C22" s="252"/>
      <c r="D22" s="253"/>
      <c r="E22" s="169"/>
      <c r="F22" s="167"/>
      <c r="G22" s="167"/>
      <c r="H22" s="167"/>
      <c r="I22" s="104"/>
      <c r="J22" s="87"/>
      <c r="K22" s="87"/>
      <c r="L22" s="87"/>
      <c r="M22" s="87"/>
      <c r="N22" s="87"/>
      <c r="O22" s="87"/>
      <c r="P22" s="87"/>
      <c r="Q22" s="87"/>
      <c r="R22" s="87"/>
      <c r="S22" s="87"/>
      <c r="T22" s="87"/>
      <c r="U22" s="87"/>
      <c r="V22" s="87"/>
      <c r="W22" s="87"/>
      <c r="X22" s="87"/>
    </row>
    <row r="23" spans="1:24" ht="15.75" customHeight="1">
      <c r="A23" s="322"/>
      <c r="B23" s="252"/>
      <c r="C23" s="252"/>
      <c r="D23" s="253"/>
      <c r="E23" s="170"/>
      <c r="F23" s="167"/>
      <c r="G23" s="167"/>
      <c r="H23" s="167"/>
      <c r="I23" s="104"/>
      <c r="J23" s="87"/>
      <c r="K23" s="87"/>
      <c r="L23" s="87"/>
      <c r="M23" s="87"/>
      <c r="N23" s="87"/>
      <c r="O23" s="87"/>
      <c r="P23" s="87"/>
      <c r="Q23" s="87"/>
      <c r="R23" s="87"/>
      <c r="S23" s="87"/>
      <c r="T23" s="87"/>
      <c r="U23" s="87"/>
      <c r="V23" s="87"/>
      <c r="W23" s="87"/>
      <c r="X23" s="87"/>
    </row>
    <row r="24" spans="1:24" ht="15.75" customHeight="1">
      <c r="A24" s="322"/>
      <c r="B24" s="252"/>
      <c r="C24" s="252"/>
      <c r="D24" s="253"/>
      <c r="I24" s="87"/>
      <c r="J24" s="87"/>
      <c r="K24" s="87"/>
      <c r="L24" s="87"/>
      <c r="M24" s="87"/>
      <c r="N24" s="87"/>
      <c r="O24" s="87"/>
      <c r="P24" s="87"/>
      <c r="Q24" s="87"/>
      <c r="R24" s="87"/>
      <c r="S24" s="87"/>
      <c r="T24" s="87"/>
      <c r="U24" s="87"/>
      <c r="V24" s="87"/>
      <c r="W24" s="87"/>
      <c r="X24" s="87"/>
    </row>
    <row r="25" spans="1:24" ht="15.75" customHeight="1">
      <c r="A25" s="322"/>
      <c r="B25" s="252"/>
      <c r="C25" s="252"/>
      <c r="D25" s="253"/>
      <c r="I25" s="87"/>
      <c r="J25" s="87"/>
      <c r="K25" s="87"/>
      <c r="L25" s="87"/>
      <c r="M25" s="87"/>
      <c r="N25" s="87"/>
      <c r="O25" s="87"/>
      <c r="P25" s="87"/>
      <c r="Q25" s="87"/>
      <c r="R25" s="87"/>
      <c r="S25" s="87"/>
      <c r="T25" s="87"/>
      <c r="U25" s="87"/>
      <c r="V25" s="87"/>
      <c r="W25" s="87"/>
      <c r="X25" s="87"/>
    </row>
    <row r="26" spans="1:24" ht="15.75" customHeight="1">
      <c r="A26" s="87"/>
      <c r="B26" s="87"/>
      <c r="C26" s="87"/>
      <c r="D26" s="109" t="s">
        <v>130</v>
      </c>
      <c r="E26" s="167"/>
      <c r="F26" s="167"/>
      <c r="G26" s="167"/>
      <c r="H26" s="167"/>
      <c r="I26" s="87"/>
      <c r="J26" s="87"/>
      <c r="K26" s="87"/>
      <c r="L26" s="87"/>
      <c r="M26" s="87"/>
      <c r="N26" s="87"/>
      <c r="O26" s="87"/>
      <c r="P26" s="87"/>
      <c r="Q26" s="87"/>
      <c r="R26" s="87"/>
      <c r="S26" s="87"/>
      <c r="T26" s="87"/>
      <c r="U26" s="87"/>
      <c r="V26" s="87"/>
      <c r="W26" s="87"/>
      <c r="X26" s="87"/>
    </row>
    <row r="27" spans="1:24" ht="15.75" customHeight="1">
      <c r="A27" s="87"/>
      <c r="B27" s="87"/>
      <c r="C27" s="87"/>
      <c r="D27" s="109"/>
      <c r="E27" s="167"/>
      <c r="F27" s="167"/>
      <c r="G27" s="167"/>
      <c r="H27" s="167"/>
      <c r="I27" s="87"/>
      <c r="J27" s="87"/>
      <c r="K27" s="87"/>
      <c r="L27" s="87"/>
      <c r="M27" s="87"/>
      <c r="N27" s="87"/>
      <c r="O27" s="87"/>
      <c r="P27" s="87"/>
      <c r="Q27" s="87"/>
      <c r="R27" s="87"/>
      <c r="S27" s="87"/>
      <c r="T27" s="87"/>
      <c r="U27" s="87"/>
      <c r="V27" s="87"/>
      <c r="W27" s="87"/>
      <c r="X27" s="87"/>
    </row>
    <row r="28" spans="1:24" ht="15.75" customHeight="1">
      <c r="A28" s="87"/>
      <c r="B28" s="87"/>
      <c r="C28" s="87"/>
      <c r="D28" s="109"/>
      <c r="E28" s="167"/>
      <c r="F28" s="325"/>
      <c r="G28" s="324"/>
      <c r="H28" s="324"/>
      <c r="I28" s="324"/>
      <c r="J28" s="87"/>
      <c r="K28" s="87"/>
      <c r="L28" s="87"/>
      <c r="M28" s="87"/>
      <c r="N28" s="87"/>
      <c r="O28" s="87"/>
      <c r="P28" s="87"/>
      <c r="Q28" s="87"/>
      <c r="R28" s="87"/>
      <c r="S28" s="87"/>
      <c r="T28" s="87"/>
      <c r="U28" s="87"/>
      <c r="V28" s="87"/>
      <c r="W28" s="87"/>
      <c r="X28" s="87"/>
    </row>
    <row r="29" spans="1:24" ht="15.75" customHeight="1">
      <c r="A29" s="87"/>
      <c r="B29" s="87"/>
      <c r="C29" s="87"/>
      <c r="D29" s="109"/>
      <c r="E29" s="167"/>
      <c r="F29" s="324"/>
      <c r="G29" s="324"/>
      <c r="H29" s="324"/>
      <c r="I29" s="324"/>
      <c r="J29" s="87"/>
      <c r="K29" s="87"/>
      <c r="L29" s="87"/>
      <c r="M29" s="87"/>
      <c r="N29" s="87"/>
      <c r="O29" s="87"/>
      <c r="P29" s="87"/>
      <c r="Q29" s="87"/>
      <c r="R29" s="87"/>
      <c r="S29" s="87"/>
      <c r="T29" s="87"/>
      <c r="U29" s="87"/>
      <c r="V29" s="87"/>
      <c r="W29" s="87"/>
      <c r="X29" s="87"/>
    </row>
    <row r="30" spans="1:24" ht="15.75" customHeight="1">
      <c r="A30" s="87"/>
      <c r="B30" s="87"/>
      <c r="C30" s="87"/>
      <c r="D30" s="109"/>
      <c r="E30" s="167"/>
      <c r="F30" s="324"/>
      <c r="G30" s="324"/>
      <c r="H30" s="324"/>
      <c r="I30" s="324"/>
      <c r="J30" s="87"/>
      <c r="K30" s="87"/>
      <c r="L30" s="87"/>
      <c r="M30" s="87"/>
      <c r="N30" s="87"/>
      <c r="O30" s="87"/>
      <c r="P30" s="87"/>
      <c r="Q30" s="87"/>
      <c r="R30" s="87"/>
      <c r="S30" s="87"/>
      <c r="T30" s="87"/>
      <c r="U30" s="87"/>
      <c r="V30" s="87"/>
      <c r="W30" s="87"/>
      <c r="X30" s="87"/>
    </row>
    <row r="31" spans="1:24" ht="15.75" customHeight="1">
      <c r="A31" s="87"/>
      <c r="B31" s="87"/>
      <c r="C31" s="87"/>
      <c r="D31" s="109"/>
      <c r="E31" s="167"/>
      <c r="F31" s="324"/>
      <c r="G31" s="324"/>
      <c r="H31" s="324"/>
      <c r="I31" s="324"/>
      <c r="J31" s="87"/>
      <c r="K31" s="87"/>
      <c r="L31" s="87"/>
      <c r="M31" s="87"/>
      <c r="N31" s="87"/>
      <c r="O31" s="87"/>
      <c r="P31" s="87"/>
      <c r="Q31" s="87"/>
      <c r="R31" s="87"/>
      <c r="S31" s="87"/>
      <c r="T31" s="87"/>
      <c r="U31" s="87"/>
      <c r="V31" s="87"/>
      <c r="W31" s="87"/>
      <c r="X31" s="87"/>
    </row>
    <row r="32" spans="1:24" ht="15.75" customHeight="1">
      <c r="A32" s="87"/>
      <c r="B32" s="87"/>
      <c r="C32" s="87"/>
      <c r="D32" s="87"/>
      <c r="E32" s="167"/>
      <c r="F32" s="324"/>
      <c r="G32" s="324"/>
      <c r="H32" s="324"/>
      <c r="I32" s="324"/>
      <c r="J32" s="87"/>
      <c r="K32" s="87"/>
      <c r="L32" s="87"/>
      <c r="M32" s="87"/>
      <c r="N32" s="87"/>
      <c r="O32" s="87"/>
      <c r="P32" s="87"/>
      <c r="Q32" s="87"/>
      <c r="R32" s="87"/>
      <c r="S32" s="87"/>
      <c r="T32" s="87"/>
      <c r="U32" s="87"/>
      <c r="V32" s="87"/>
      <c r="W32" s="87"/>
      <c r="X32" s="87"/>
    </row>
    <row r="33" spans="1:24" ht="15.75" customHeight="1">
      <c r="A33" s="110" t="s">
        <v>131</v>
      </c>
      <c r="B33" s="111"/>
      <c r="C33" s="87"/>
      <c r="D33" s="87"/>
      <c r="E33" s="167"/>
      <c r="F33" s="167"/>
      <c r="G33" s="167"/>
      <c r="H33" s="167"/>
      <c r="I33" s="87"/>
      <c r="J33" s="87"/>
      <c r="K33" s="87"/>
      <c r="L33" s="87"/>
      <c r="M33" s="87"/>
      <c r="N33" s="87"/>
      <c r="O33" s="87"/>
      <c r="P33" s="87"/>
      <c r="Q33" s="87"/>
      <c r="R33" s="87"/>
      <c r="S33" s="87"/>
      <c r="T33" s="87"/>
      <c r="U33" s="87"/>
      <c r="V33" s="87"/>
      <c r="W33" s="87"/>
      <c r="X33" s="87"/>
    </row>
    <row r="34" spans="1:24" ht="15.75" customHeight="1">
      <c r="A34" s="110" t="s">
        <v>132</v>
      </c>
      <c r="B34" s="172" t="str">
        <f>GradeSheet!$H$5</f>
        <v>Satyaki Das</v>
      </c>
      <c r="C34" s="87"/>
      <c r="D34" s="87"/>
      <c r="E34" s="167"/>
      <c r="F34" s="167"/>
      <c r="G34" s="167"/>
      <c r="H34" s="167"/>
      <c r="I34" s="87"/>
      <c r="J34" s="87"/>
      <c r="K34" s="87"/>
      <c r="L34" s="87"/>
      <c r="M34" s="87"/>
      <c r="N34" s="87"/>
      <c r="O34" s="87"/>
      <c r="P34" s="87"/>
      <c r="Q34" s="87"/>
      <c r="R34" s="87"/>
      <c r="S34" s="87"/>
      <c r="T34" s="87"/>
      <c r="U34" s="87"/>
      <c r="V34" s="87"/>
      <c r="W34" s="87"/>
      <c r="X34" s="87"/>
    </row>
    <row r="35" spans="1:24" ht="15.75" customHeight="1">
      <c r="A35" s="110" t="s">
        <v>133</v>
      </c>
      <c r="B35" s="112">
        <f ca="1">TODAY()</f>
        <v>43851</v>
      </c>
      <c r="C35" s="87"/>
      <c r="D35" s="87"/>
      <c r="E35" s="167"/>
      <c r="F35" s="167"/>
      <c r="G35" s="167"/>
      <c r="H35" s="167"/>
      <c r="I35" s="87"/>
      <c r="J35" s="87"/>
      <c r="K35" s="87"/>
      <c r="L35" s="87"/>
      <c r="M35" s="87"/>
      <c r="N35" s="87"/>
      <c r="O35" s="87"/>
      <c r="P35" s="87"/>
      <c r="Q35" s="87"/>
      <c r="R35" s="87"/>
      <c r="S35" s="87"/>
      <c r="T35" s="87"/>
      <c r="U35" s="87"/>
      <c r="V35" s="87"/>
      <c r="W35" s="87"/>
      <c r="X35" s="87"/>
    </row>
    <row r="36" spans="1:24" ht="15.75" customHeight="1">
      <c r="A36" s="110"/>
      <c r="B36" s="112"/>
      <c r="C36" s="87"/>
      <c r="D36" s="87"/>
      <c r="E36" s="167"/>
      <c r="F36" s="167"/>
      <c r="G36" s="167"/>
      <c r="H36" s="167"/>
      <c r="I36" s="87"/>
      <c r="J36" s="87"/>
      <c r="K36" s="87"/>
      <c r="L36" s="87"/>
      <c r="M36" s="87"/>
      <c r="N36" s="87"/>
      <c r="O36" s="87"/>
      <c r="P36" s="87"/>
      <c r="Q36" s="87"/>
      <c r="R36" s="87"/>
      <c r="S36" s="87"/>
      <c r="T36" s="87"/>
      <c r="U36" s="87"/>
      <c r="V36" s="87"/>
      <c r="W36" s="87"/>
      <c r="X36" s="87"/>
    </row>
    <row r="37" spans="1:24" ht="15.75" customHeight="1">
      <c r="A37" s="113"/>
      <c r="B37" s="76"/>
      <c r="C37" s="87"/>
      <c r="D37" s="87"/>
      <c r="E37" s="167"/>
      <c r="F37" s="167"/>
      <c r="G37" s="167"/>
      <c r="H37" s="167"/>
      <c r="I37" s="87"/>
      <c r="J37" s="87"/>
      <c r="K37" s="87"/>
      <c r="L37" s="87"/>
      <c r="M37" s="87"/>
      <c r="N37" s="87"/>
      <c r="O37" s="87"/>
      <c r="P37" s="87"/>
      <c r="Q37" s="87"/>
      <c r="R37" s="87"/>
      <c r="S37" s="87"/>
      <c r="T37" s="87"/>
      <c r="U37" s="87"/>
      <c r="V37" s="87"/>
      <c r="W37" s="87"/>
      <c r="X37" s="87"/>
    </row>
    <row r="38" spans="1:24" ht="15.75" customHeight="1">
      <c r="A38" s="87"/>
      <c r="B38" s="87"/>
      <c r="C38" s="87"/>
      <c r="D38" s="87"/>
      <c r="E38" s="167"/>
      <c r="F38" s="167"/>
      <c r="G38" s="167"/>
      <c r="H38" s="167"/>
      <c r="I38" s="87"/>
      <c r="J38" s="87"/>
      <c r="K38" s="87"/>
      <c r="L38" s="87"/>
      <c r="M38" s="87"/>
      <c r="N38" s="87"/>
      <c r="O38" s="87"/>
      <c r="P38" s="87"/>
      <c r="Q38" s="87"/>
      <c r="R38" s="87"/>
      <c r="S38" s="87"/>
      <c r="T38" s="87"/>
      <c r="U38" s="87"/>
      <c r="V38" s="87"/>
      <c r="W38" s="87"/>
      <c r="X38" s="87"/>
    </row>
    <row r="39" spans="1:24" ht="15.75" customHeight="1">
      <c r="A39" s="87"/>
      <c r="B39" s="87"/>
      <c r="C39" s="87"/>
      <c r="D39" s="87"/>
      <c r="E39" s="167"/>
      <c r="F39" s="167"/>
      <c r="G39" s="167"/>
      <c r="H39" s="167"/>
      <c r="I39" s="87"/>
      <c r="J39" s="87"/>
      <c r="K39" s="87"/>
      <c r="L39" s="87"/>
      <c r="M39" s="87"/>
      <c r="N39" s="87"/>
      <c r="O39" s="87"/>
      <c r="P39" s="87"/>
      <c r="Q39" s="87"/>
      <c r="R39" s="87"/>
      <c r="S39" s="87"/>
      <c r="T39" s="87"/>
      <c r="U39" s="87"/>
      <c r="V39" s="87"/>
      <c r="W39" s="87"/>
      <c r="X39" s="87"/>
    </row>
    <row r="40" spans="1:24" ht="15.75" customHeight="1">
      <c r="A40" s="87"/>
      <c r="B40" s="87"/>
      <c r="C40" s="87"/>
      <c r="D40" s="87"/>
      <c r="E40" s="167"/>
      <c r="F40" s="167"/>
      <c r="G40" s="167"/>
      <c r="H40" s="167"/>
      <c r="I40" s="87"/>
      <c r="J40" s="87"/>
      <c r="K40" s="87"/>
      <c r="L40" s="87"/>
      <c r="M40" s="87"/>
      <c r="N40" s="87"/>
      <c r="O40" s="87"/>
      <c r="P40" s="87"/>
      <c r="Q40" s="87"/>
      <c r="R40" s="87"/>
      <c r="S40" s="87"/>
      <c r="T40" s="87"/>
      <c r="U40" s="87"/>
      <c r="V40" s="87"/>
      <c r="W40" s="87"/>
      <c r="X40" s="87"/>
    </row>
    <row r="41" spans="1:24" ht="15.75" customHeight="1">
      <c r="A41" s="87"/>
      <c r="B41" s="87"/>
      <c r="C41" s="87"/>
      <c r="D41" s="87"/>
      <c r="E41" s="87"/>
      <c r="F41" s="87"/>
      <c r="G41" s="87"/>
      <c r="H41" s="87"/>
      <c r="I41" s="87"/>
      <c r="J41" s="87"/>
      <c r="K41" s="87"/>
      <c r="L41" s="87"/>
      <c r="M41" s="87"/>
      <c r="N41" s="87"/>
      <c r="O41" s="87"/>
      <c r="P41" s="87"/>
      <c r="Q41" s="87"/>
      <c r="R41" s="87"/>
      <c r="S41" s="87"/>
      <c r="T41" s="87"/>
      <c r="U41" s="87"/>
      <c r="V41" s="87"/>
      <c r="W41" s="87"/>
      <c r="X41" s="87"/>
    </row>
    <row r="42" spans="1:24" ht="15.75" customHeight="1">
      <c r="A42" s="87"/>
      <c r="B42" s="87"/>
      <c r="C42" s="87"/>
      <c r="D42" s="87"/>
      <c r="E42" s="87"/>
      <c r="F42" s="87"/>
      <c r="G42" s="87"/>
      <c r="H42" s="87"/>
      <c r="I42" s="87"/>
      <c r="J42" s="87"/>
      <c r="K42" s="87"/>
      <c r="L42" s="87"/>
      <c r="M42" s="87"/>
      <c r="N42" s="87"/>
      <c r="O42" s="87"/>
      <c r="P42" s="87"/>
      <c r="Q42" s="87"/>
      <c r="R42" s="87"/>
      <c r="S42" s="87"/>
      <c r="T42" s="87"/>
      <c r="U42" s="87"/>
      <c r="V42" s="87"/>
      <c r="W42" s="87"/>
      <c r="X42" s="87"/>
    </row>
    <row r="43" spans="1:24" ht="15.75" customHeight="1">
      <c r="A43" s="87"/>
      <c r="B43" s="87"/>
      <c r="C43" s="87"/>
      <c r="D43" s="87"/>
      <c r="E43" s="87"/>
      <c r="F43" s="87"/>
      <c r="G43" s="87"/>
      <c r="H43" s="87"/>
      <c r="I43" s="87"/>
      <c r="J43" s="87"/>
      <c r="K43" s="87"/>
      <c r="L43" s="87"/>
      <c r="M43" s="87"/>
      <c r="N43" s="87"/>
      <c r="O43" s="87"/>
      <c r="P43" s="87"/>
      <c r="Q43" s="87"/>
      <c r="R43" s="87"/>
      <c r="S43" s="87"/>
      <c r="T43" s="87"/>
      <c r="U43" s="87"/>
      <c r="V43" s="87"/>
      <c r="W43" s="87"/>
      <c r="X43" s="87"/>
    </row>
    <row r="44" spans="1:24" ht="15.75" customHeight="1">
      <c r="A44" s="87"/>
      <c r="B44" s="87"/>
      <c r="C44" s="87"/>
      <c r="D44" s="87"/>
      <c r="E44" s="87"/>
      <c r="F44" s="87"/>
      <c r="G44" s="87"/>
      <c r="H44" s="87"/>
      <c r="I44" s="87"/>
      <c r="J44" s="87"/>
      <c r="K44" s="87"/>
      <c r="L44" s="87"/>
      <c r="M44" s="87"/>
      <c r="N44" s="87"/>
      <c r="O44" s="87"/>
      <c r="P44" s="87"/>
      <c r="Q44" s="87"/>
      <c r="R44" s="87"/>
      <c r="S44" s="87"/>
      <c r="T44" s="87"/>
      <c r="U44" s="87"/>
      <c r="V44" s="87"/>
      <c r="W44" s="87"/>
      <c r="X44" s="87"/>
    </row>
    <row r="45" spans="1:24" ht="15.75" customHeight="1">
      <c r="A45" s="87"/>
      <c r="B45" s="87"/>
      <c r="C45" s="176" t="s">
        <v>158</v>
      </c>
      <c r="D45" s="3"/>
      <c r="E45" s="3"/>
      <c r="F45" s="3"/>
      <c r="G45" s="87"/>
      <c r="H45" s="87"/>
      <c r="I45" s="87"/>
      <c r="J45" s="87"/>
      <c r="K45" s="87"/>
      <c r="L45" s="176" t="s">
        <v>159</v>
      </c>
      <c r="M45" s="176"/>
      <c r="N45" s="176"/>
      <c r="O45" s="87"/>
      <c r="P45" s="87"/>
      <c r="Q45" s="87"/>
      <c r="R45" s="87"/>
      <c r="S45" s="87"/>
      <c r="T45" s="87"/>
      <c r="U45" s="87"/>
      <c r="V45" s="87"/>
      <c r="W45" s="87"/>
      <c r="X45" s="87"/>
    </row>
    <row r="46" spans="1:24" ht="15.75" customHeight="1">
      <c r="A46" s="87"/>
      <c r="B46" s="87"/>
      <c r="C46" s="87"/>
      <c r="D46" s="87"/>
      <c r="E46" s="87"/>
      <c r="F46" s="87"/>
      <c r="G46" s="87"/>
      <c r="H46" s="87"/>
      <c r="I46" s="87"/>
      <c r="J46" s="87"/>
      <c r="K46" s="87"/>
      <c r="L46" s="87"/>
      <c r="M46" s="87"/>
      <c r="N46" s="87"/>
      <c r="O46" s="87"/>
      <c r="P46" s="87"/>
      <c r="Q46" s="87"/>
      <c r="R46" s="87"/>
      <c r="S46" s="87"/>
      <c r="T46" s="87"/>
      <c r="U46" s="87"/>
      <c r="V46" s="87"/>
      <c r="W46" s="87"/>
      <c r="X46" s="87"/>
    </row>
    <row r="47" spans="1:24" ht="15.75" customHeight="1">
      <c r="A47" s="87"/>
      <c r="B47" s="87"/>
      <c r="C47" s="87"/>
      <c r="D47" s="87"/>
      <c r="E47" s="87"/>
      <c r="F47" s="87"/>
      <c r="G47" s="87"/>
      <c r="H47" s="87"/>
      <c r="I47" s="87"/>
      <c r="J47" s="87"/>
      <c r="K47" s="87"/>
      <c r="L47" s="87"/>
      <c r="M47" s="87"/>
      <c r="N47" s="87"/>
      <c r="O47" s="87"/>
      <c r="P47" s="87"/>
      <c r="Q47" s="87"/>
      <c r="R47" s="87"/>
      <c r="S47" s="87"/>
      <c r="T47" s="87"/>
      <c r="U47" s="87"/>
      <c r="V47" s="87"/>
      <c r="W47" s="87"/>
      <c r="X47" s="87"/>
    </row>
    <row r="48" spans="1:24" ht="15.75" customHeight="1">
      <c r="A48" s="87"/>
      <c r="B48" s="87"/>
      <c r="C48" s="87"/>
      <c r="D48" s="87"/>
      <c r="E48" s="87"/>
      <c r="F48" s="87"/>
      <c r="G48" s="87"/>
      <c r="H48" s="87"/>
      <c r="I48" s="87"/>
      <c r="J48" s="87"/>
      <c r="K48" s="87"/>
      <c r="L48" s="87"/>
      <c r="M48" s="87"/>
      <c r="N48" s="87"/>
      <c r="O48" s="87"/>
      <c r="P48" s="87"/>
      <c r="Q48" s="87"/>
      <c r="R48" s="87"/>
      <c r="S48" s="87"/>
      <c r="T48" s="87"/>
      <c r="U48" s="87"/>
      <c r="V48" s="87"/>
      <c r="W48" s="87"/>
      <c r="X48" s="87"/>
    </row>
    <row r="49" spans="1:24" ht="15.75" customHeight="1">
      <c r="A49" s="87"/>
      <c r="B49" s="87"/>
      <c r="C49" s="87"/>
      <c r="D49" s="87"/>
      <c r="E49" s="87"/>
      <c r="F49" s="87"/>
      <c r="G49" s="87"/>
      <c r="H49" s="87"/>
      <c r="I49" s="87"/>
      <c r="J49" s="87"/>
      <c r="K49" s="87"/>
      <c r="L49" s="87"/>
      <c r="M49" s="87"/>
      <c r="N49" s="87"/>
      <c r="O49" s="87"/>
      <c r="P49" s="87"/>
      <c r="Q49" s="87"/>
      <c r="R49" s="87"/>
      <c r="S49" s="87"/>
      <c r="T49" s="87"/>
      <c r="U49" s="87"/>
      <c r="V49" s="87"/>
      <c r="W49" s="87"/>
      <c r="X49" s="87"/>
    </row>
    <row r="50" spans="1:24" ht="15.75" customHeight="1">
      <c r="A50" s="87"/>
      <c r="B50" s="87"/>
      <c r="C50" s="87"/>
      <c r="D50" s="87"/>
      <c r="E50" s="87"/>
      <c r="F50" s="87"/>
      <c r="G50" s="87"/>
      <c r="H50" s="87"/>
      <c r="I50" s="87"/>
      <c r="J50" s="87"/>
      <c r="K50" s="87"/>
      <c r="L50" s="87"/>
      <c r="M50" s="87"/>
      <c r="N50" s="87"/>
      <c r="O50" s="87"/>
      <c r="P50" s="87"/>
      <c r="Q50" s="87"/>
      <c r="R50" s="87"/>
      <c r="S50" s="87"/>
      <c r="T50" s="87"/>
      <c r="U50" s="87"/>
      <c r="V50" s="87"/>
      <c r="W50" s="87"/>
      <c r="X50" s="87"/>
    </row>
    <row r="51" spans="1:24" ht="15.75" customHeight="1">
      <c r="A51" s="87"/>
      <c r="B51" s="87"/>
      <c r="C51" s="87"/>
      <c r="D51" s="87"/>
      <c r="E51" s="87"/>
      <c r="F51" s="87"/>
      <c r="G51" s="87"/>
      <c r="H51" s="87"/>
      <c r="I51" s="87"/>
      <c r="J51" s="87"/>
      <c r="K51" s="87"/>
      <c r="L51" s="87"/>
      <c r="M51" s="87"/>
      <c r="N51" s="87"/>
      <c r="O51" s="87"/>
      <c r="P51" s="87"/>
      <c r="Q51" s="87"/>
      <c r="R51" s="87"/>
      <c r="S51" s="87"/>
      <c r="T51" s="87"/>
      <c r="U51" s="87"/>
      <c r="V51" s="87"/>
      <c r="W51" s="87"/>
      <c r="X51" s="87"/>
    </row>
    <row r="52" spans="1:24" ht="15.75" customHeight="1">
      <c r="A52" s="87"/>
      <c r="B52" s="87"/>
      <c r="C52" s="87"/>
      <c r="D52" s="87"/>
      <c r="E52" s="87"/>
      <c r="F52" s="87"/>
      <c r="G52" s="87"/>
      <c r="H52" s="87"/>
      <c r="I52" s="87"/>
      <c r="J52" s="87"/>
      <c r="K52" s="87"/>
      <c r="L52" s="87"/>
      <c r="M52" s="87"/>
      <c r="N52" s="87"/>
      <c r="O52" s="87"/>
      <c r="P52" s="87"/>
      <c r="Q52" s="87"/>
      <c r="R52" s="87"/>
      <c r="S52" s="87"/>
      <c r="T52" s="87"/>
      <c r="U52" s="87"/>
      <c r="V52" s="87"/>
      <c r="W52" s="87"/>
      <c r="X52" s="87"/>
    </row>
    <row r="53" spans="1:24" ht="15.75" customHeight="1">
      <c r="A53" s="87"/>
      <c r="B53" s="87"/>
      <c r="C53" s="87"/>
      <c r="D53" s="87"/>
      <c r="E53" s="87"/>
      <c r="F53" s="87"/>
      <c r="G53" s="87"/>
      <c r="H53" s="87"/>
      <c r="I53" s="87"/>
      <c r="J53" s="87"/>
      <c r="K53" s="87"/>
      <c r="L53" s="87"/>
      <c r="M53" s="87"/>
      <c r="N53" s="87"/>
      <c r="O53" s="87"/>
      <c r="P53" s="87"/>
      <c r="Q53" s="87"/>
      <c r="R53" s="87"/>
      <c r="S53" s="87"/>
      <c r="T53" s="87"/>
      <c r="U53" s="87"/>
      <c r="V53" s="87"/>
      <c r="W53" s="87"/>
      <c r="X53" s="87"/>
    </row>
    <row r="54" spans="1:24" ht="15.75" customHeight="1">
      <c r="A54" s="87"/>
      <c r="B54" s="87"/>
      <c r="C54" s="87"/>
      <c r="D54" s="87"/>
      <c r="E54" s="87"/>
      <c r="F54" s="87"/>
      <c r="G54" s="87"/>
      <c r="H54" s="87"/>
      <c r="I54" s="87"/>
      <c r="J54" s="87"/>
      <c r="K54" s="87"/>
      <c r="L54" s="87"/>
      <c r="M54" s="87"/>
      <c r="N54" s="87"/>
      <c r="O54" s="87"/>
      <c r="P54" s="87"/>
      <c r="Q54" s="87"/>
      <c r="R54" s="87"/>
      <c r="S54" s="87"/>
      <c r="T54" s="87"/>
      <c r="U54" s="87"/>
      <c r="V54" s="87"/>
      <c r="W54" s="87"/>
      <c r="X54" s="87"/>
    </row>
    <row r="55" spans="1:24" ht="15.75" customHeight="1">
      <c r="A55" s="87"/>
      <c r="B55" s="87"/>
      <c r="C55" s="87"/>
      <c r="D55" s="87"/>
      <c r="E55" s="87"/>
      <c r="F55" s="87"/>
      <c r="G55" s="87"/>
      <c r="H55" s="87"/>
      <c r="I55" s="87"/>
      <c r="J55" s="87"/>
      <c r="K55" s="87"/>
      <c r="L55" s="87"/>
      <c r="M55" s="87"/>
      <c r="N55" s="87"/>
      <c r="O55" s="87"/>
      <c r="P55" s="87"/>
      <c r="Q55" s="87"/>
      <c r="R55" s="87"/>
      <c r="S55" s="87"/>
      <c r="T55" s="87"/>
      <c r="U55" s="87"/>
      <c r="V55" s="87"/>
      <c r="W55" s="87"/>
      <c r="X55" s="87"/>
    </row>
    <row r="56" spans="1:24" ht="15.75" customHeight="1">
      <c r="A56" s="87"/>
      <c r="B56" s="87"/>
      <c r="C56" s="87"/>
      <c r="D56" s="87"/>
      <c r="E56" s="87"/>
      <c r="F56" s="87"/>
      <c r="G56" s="87"/>
      <c r="H56" s="87"/>
      <c r="I56" s="87"/>
      <c r="J56" s="87"/>
      <c r="K56" s="87"/>
      <c r="L56" s="87"/>
      <c r="M56" s="87"/>
      <c r="N56" s="87"/>
      <c r="O56" s="87"/>
      <c r="P56" s="87"/>
      <c r="Q56" s="87"/>
      <c r="R56" s="87"/>
      <c r="S56" s="87"/>
      <c r="T56" s="87"/>
      <c r="U56" s="87"/>
      <c r="V56" s="87"/>
      <c r="W56" s="87"/>
      <c r="X56" s="87"/>
    </row>
    <row r="57" spans="1:24" ht="15.75" customHeight="1">
      <c r="A57" s="87"/>
      <c r="B57" s="87"/>
      <c r="C57" s="87"/>
      <c r="D57" s="87"/>
      <c r="E57" s="87"/>
      <c r="F57" s="87"/>
      <c r="G57" s="87"/>
      <c r="H57" s="87"/>
      <c r="I57" s="87"/>
      <c r="J57" s="87"/>
      <c r="K57" s="87"/>
      <c r="L57" s="87"/>
      <c r="M57" s="87"/>
      <c r="N57" s="87"/>
      <c r="O57" s="87"/>
      <c r="P57" s="87"/>
      <c r="Q57" s="87"/>
      <c r="R57" s="87"/>
      <c r="S57" s="87"/>
      <c r="T57" s="87"/>
      <c r="U57" s="87"/>
      <c r="V57" s="87"/>
      <c r="W57" s="87"/>
      <c r="X57" s="87"/>
    </row>
    <row r="58" spans="1:24" ht="15.75" customHeight="1">
      <c r="A58" s="87"/>
      <c r="B58" s="87"/>
      <c r="C58" s="87"/>
      <c r="D58" s="87"/>
      <c r="E58" s="87"/>
      <c r="F58" s="87"/>
      <c r="G58" s="87"/>
      <c r="H58" s="87"/>
      <c r="I58" s="87"/>
      <c r="J58" s="87"/>
      <c r="K58" s="87"/>
      <c r="L58" s="87"/>
      <c r="M58" s="87"/>
      <c r="N58" s="87"/>
      <c r="O58" s="87"/>
      <c r="P58" s="87"/>
      <c r="Q58" s="87"/>
      <c r="R58" s="87"/>
      <c r="S58" s="87"/>
      <c r="T58" s="87"/>
      <c r="U58" s="87"/>
      <c r="V58" s="87"/>
      <c r="W58" s="87"/>
      <c r="X58" s="87"/>
    </row>
    <row r="59" spans="1:24" ht="15.75" customHeight="1">
      <c r="A59" s="87"/>
      <c r="B59" s="87"/>
      <c r="C59" s="87"/>
      <c r="D59" s="87"/>
      <c r="E59" s="87"/>
      <c r="F59" s="87"/>
      <c r="G59" s="87"/>
      <c r="H59" s="87"/>
      <c r="I59" s="87"/>
      <c r="J59" s="87"/>
      <c r="K59" s="87"/>
      <c r="L59" s="87"/>
      <c r="M59" s="87"/>
      <c r="N59" s="87"/>
      <c r="O59" s="87"/>
      <c r="P59" s="87"/>
      <c r="Q59" s="87"/>
      <c r="R59" s="87"/>
      <c r="S59" s="87"/>
      <c r="T59" s="87"/>
      <c r="U59" s="87"/>
      <c r="V59" s="87"/>
      <c r="W59" s="87"/>
      <c r="X59" s="87"/>
    </row>
    <row r="60" spans="1:24" ht="15.75" customHeight="1">
      <c r="A60" s="87"/>
      <c r="B60" s="87"/>
      <c r="C60" s="87"/>
      <c r="D60" s="87"/>
      <c r="E60" s="87"/>
      <c r="F60" s="87"/>
      <c r="G60" s="87"/>
      <c r="H60" s="87"/>
      <c r="I60" s="87"/>
      <c r="J60" s="87"/>
      <c r="K60" s="87"/>
      <c r="L60" s="87"/>
      <c r="M60" s="87"/>
      <c r="N60" s="87"/>
      <c r="O60" s="87"/>
      <c r="P60" s="87"/>
      <c r="Q60" s="87"/>
      <c r="R60" s="87"/>
      <c r="S60" s="87"/>
      <c r="T60" s="87"/>
      <c r="U60" s="87"/>
      <c r="V60" s="87"/>
      <c r="W60" s="87"/>
      <c r="X60" s="87"/>
    </row>
    <row r="61" spans="1:24" ht="15.75" customHeight="1">
      <c r="A61" s="87"/>
      <c r="B61" s="87"/>
      <c r="C61" s="87"/>
      <c r="D61" s="87"/>
      <c r="E61" s="87"/>
      <c r="F61" s="87"/>
      <c r="G61" s="87"/>
      <c r="H61" s="87"/>
      <c r="I61" s="87"/>
      <c r="J61" s="87"/>
      <c r="K61" s="87"/>
      <c r="L61" s="87"/>
      <c r="M61" s="87"/>
      <c r="N61" s="87"/>
      <c r="O61" s="87"/>
      <c r="P61" s="87"/>
      <c r="Q61" s="87"/>
      <c r="R61" s="87"/>
      <c r="S61" s="87"/>
      <c r="T61" s="87"/>
      <c r="U61" s="87"/>
      <c r="V61" s="87"/>
      <c r="W61" s="87"/>
      <c r="X61" s="87"/>
    </row>
    <row r="62" spans="1:24" ht="15.75" customHeight="1">
      <c r="A62" s="87"/>
      <c r="B62" s="87"/>
      <c r="C62" s="87"/>
      <c r="D62" s="87"/>
      <c r="E62" s="87"/>
      <c r="F62" s="87"/>
      <c r="G62" s="87"/>
      <c r="H62" s="87"/>
      <c r="I62" s="87"/>
      <c r="J62" s="87"/>
      <c r="K62" s="87"/>
      <c r="L62" s="87"/>
      <c r="M62" s="87"/>
      <c r="N62" s="87"/>
      <c r="O62" s="87"/>
      <c r="P62" s="87"/>
      <c r="Q62" s="87"/>
      <c r="R62" s="87"/>
      <c r="S62" s="87"/>
      <c r="T62" s="87"/>
      <c r="U62" s="87"/>
      <c r="V62" s="87"/>
      <c r="W62" s="87"/>
      <c r="X62" s="87"/>
    </row>
    <row r="63" spans="1:24" ht="15.75" customHeight="1">
      <c r="A63" s="87"/>
      <c r="B63" s="87"/>
      <c r="C63" s="87"/>
      <c r="D63" s="87"/>
      <c r="E63" s="87"/>
      <c r="F63" s="87"/>
      <c r="G63" s="87"/>
      <c r="H63" s="87"/>
      <c r="I63" s="87"/>
      <c r="J63" s="87"/>
      <c r="K63" s="87"/>
      <c r="L63" s="87"/>
      <c r="M63" s="87"/>
      <c r="N63" s="87"/>
      <c r="O63" s="87"/>
      <c r="P63" s="87"/>
      <c r="Q63" s="87"/>
      <c r="R63" s="87"/>
      <c r="S63" s="87"/>
      <c r="T63" s="87"/>
      <c r="U63" s="87"/>
      <c r="V63" s="87"/>
      <c r="W63" s="87"/>
      <c r="X63" s="87"/>
    </row>
    <row r="64" spans="1:24" ht="15.75" customHeight="1">
      <c r="A64" s="87"/>
      <c r="B64" s="87"/>
      <c r="C64" s="87"/>
      <c r="D64" s="87"/>
      <c r="E64" s="87"/>
      <c r="F64" s="87"/>
      <c r="G64" s="87"/>
      <c r="H64" s="87"/>
      <c r="I64" s="87"/>
      <c r="J64" s="87"/>
      <c r="K64" s="87"/>
      <c r="L64" s="87"/>
      <c r="M64" s="87"/>
      <c r="N64" s="87"/>
      <c r="O64" s="87"/>
      <c r="P64" s="87"/>
      <c r="Q64" s="87"/>
      <c r="R64" s="87"/>
      <c r="S64" s="87"/>
      <c r="T64" s="87"/>
      <c r="U64" s="87"/>
      <c r="V64" s="87"/>
      <c r="W64" s="87"/>
      <c r="X64" s="87"/>
    </row>
    <row r="65" spans="1:24" ht="15.75" customHeight="1">
      <c r="A65" s="87"/>
      <c r="B65" s="87"/>
      <c r="C65" s="87"/>
      <c r="D65" s="87"/>
      <c r="E65" s="87"/>
      <c r="F65" s="87"/>
      <c r="G65" s="87"/>
      <c r="H65" s="87"/>
      <c r="I65" s="87"/>
      <c r="J65" s="87"/>
      <c r="K65" s="87"/>
      <c r="L65" s="87"/>
      <c r="M65" s="87"/>
      <c r="N65" s="87"/>
      <c r="O65" s="87"/>
      <c r="P65" s="87"/>
      <c r="Q65" s="87"/>
      <c r="R65" s="87"/>
      <c r="S65" s="87"/>
      <c r="T65" s="87"/>
      <c r="U65" s="87"/>
      <c r="V65" s="87"/>
      <c r="W65" s="87"/>
      <c r="X65" s="87"/>
    </row>
    <row r="66" spans="1:24" ht="15.75" customHeight="1">
      <c r="A66" s="87"/>
      <c r="B66" s="87"/>
      <c r="C66" s="87"/>
      <c r="D66" s="87"/>
      <c r="E66" s="87"/>
      <c r="F66" s="87"/>
      <c r="G66" s="87"/>
      <c r="H66" s="87"/>
      <c r="I66" s="87"/>
      <c r="J66" s="87"/>
      <c r="K66" s="87"/>
      <c r="L66" s="87"/>
      <c r="M66" s="87"/>
      <c r="N66" s="87"/>
      <c r="O66" s="87"/>
      <c r="P66" s="87"/>
      <c r="Q66" s="87"/>
      <c r="R66" s="87"/>
      <c r="S66" s="87"/>
      <c r="T66" s="87"/>
      <c r="U66" s="87"/>
      <c r="V66" s="87"/>
      <c r="W66" s="87"/>
      <c r="X66" s="87"/>
    </row>
    <row r="67" spans="1:24" ht="15.75" customHeight="1">
      <c r="A67" s="87"/>
      <c r="B67" s="87"/>
      <c r="C67" s="87"/>
      <c r="D67" s="87"/>
      <c r="E67" s="87"/>
      <c r="F67" s="87"/>
      <c r="G67" s="87"/>
      <c r="H67" s="87"/>
      <c r="I67" s="87"/>
      <c r="J67" s="87"/>
      <c r="K67" s="87"/>
      <c r="L67" s="87"/>
      <c r="M67" s="87"/>
      <c r="N67" s="87"/>
      <c r="O67" s="87"/>
      <c r="P67" s="87"/>
      <c r="Q67" s="87"/>
      <c r="R67" s="87"/>
      <c r="S67" s="87"/>
      <c r="T67" s="87"/>
      <c r="U67" s="87"/>
      <c r="V67" s="87"/>
      <c r="W67" s="87"/>
      <c r="X67" s="87"/>
    </row>
    <row r="68" spans="1:24" ht="15.75" customHeight="1">
      <c r="A68" s="87"/>
      <c r="B68" s="87"/>
      <c r="C68" s="87"/>
      <c r="D68" s="87"/>
      <c r="E68" s="87"/>
      <c r="F68" s="87"/>
      <c r="G68" s="87"/>
      <c r="H68" s="87"/>
      <c r="I68" s="87"/>
      <c r="J68" s="87"/>
      <c r="K68" s="87"/>
      <c r="L68" s="87"/>
      <c r="M68" s="87"/>
      <c r="N68" s="87"/>
      <c r="O68" s="87"/>
      <c r="P68" s="87"/>
      <c r="Q68" s="87"/>
      <c r="R68" s="87"/>
      <c r="S68" s="87"/>
      <c r="T68" s="87"/>
      <c r="U68" s="87"/>
      <c r="V68" s="87"/>
      <c r="W68" s="87"/>
      <c r="X68" s="87"/>
    </row>
    <row r="69" spans="1:24" ht="15.75" customHeight="1">
      <c r="A69" s="87"/>
      <c r="B69" s="87"/>
      <c r="C69" s="87"/>
      <c r="D69" s="87"/>
      <c r="E69" s="87"/>
      <c r="F69" s="87"/>
      <c r="G69" s="87"/>
      <c r="H69" s="87"/>
      <c r="I69" s="87"/>
      <c r="J69" s="87"/>
      <c r="K69" s="87"/>
      <c r="L69" s="87"/>
      <c r="M69" s="87"/>
      <c r="N69" s="87"/>
      <c r="O69" s="87"/>
      <c r="P69" s="87"/>
      <c r="Q69" s="87"/>
      <c r="R69" s="87"/>
      <c r="S69" s="87"/>
      <c r="T69" s="87"/>
      <c r="U69" s="87"/>
      <c r="V69" s="87"/>
      <c r="W69" s="87"/>
      <c r="X69" s="87"/>
    </row>
    <row r="70" spans="1:24" ht="15.75" customHeight="1">
      <c r="A70" s="87"/>
      <c r="B70" s="87"/>
      <c r="C70" s="87"/>
      <c r="D70" s="87"/>
      <c r="E70" s="87"/>
      <c r="F70" s="87"/>
      <c r="G70" s="87"/>
      <c r="H70" s="87"/>
      <c r="I70" s="87"/>
      <c r="J70" s="87"/>
      <c r="K70" s="87"/>
      <c r="L70" s="87"/>
      <c r="M70" s="87"/>
      <c r="N70" s="87"/>
      <c r="O70" s="87"/>
      <c r="P70" s="87"/>
      <c r="Q70" s="87"/>
      <c r="R70" s="87"/>
      <c r="S70" s="87"/>
      <c r="T70" s="87"/>
      <c r="U70" s="87"/>
      <c r="V70" s="87"/>
      <c r="W70" s="87"/>
      <c r="X70" s="87"/>
    </row>
    <row r="71" spans="1:24" ht="15.75" customHeight="1">
      <c r="A71" s="87"/>
      <c r="B71" s="87"/>
      <c r="C71" s="87"/>
      <c r="D71" s="87"/>
      <c r="E71" s="87"/>
      <c r="F71" s="87"/>
      <c r="G71" s="87"/>
      <c r="H71" s="87"/>
      <c r="I71" s="87"/>
      <c r="J71" s="87"/>
      <c r="K71" s="87"/>
      <c r="L71" s="87"/>
      <c r="M71" s="87"/>
      <c r="N71" s="87"/>
      <c r="O71" s="87"/>
      <c r="P71" s="87"/>
      <c r="Q71" s="87"/>
      <c r="R71" s="87"/>
      <c r="S71" s="87"/>
      <c r="T71" s="87"/>
      <c r="U71" s="87"/>
      <c r="V71" s="87"/>
      <c r="W71" s="87"/>
      <c r="X71" s="87"/>
    </row>
    <row r="72" spans="1:24" ht="15.75" customHeight="1">
      <c r="A72" s="87"/>
      <c r="B72" s="87"/>
      <c r="C72" s="87"/>
      <c r="D72" s="87"/>
      <c r="E72" s="87"/>
      <c r="F72" s="87"/>
      <c r="G72" s="87"/>
      <c r="H72" s="87"/>
      <c r="I72" s="87"/>
      <c r="J72" s="87"/>
      <c r="K72" s="87"/>
      <c r="L72" s="87"/>
      <c r="M72" s="87"/>
      <c r="N72" s="87"/>
      <c r="O72" s="87"/>
      <c r="P72" s="87"/>
      <c r="Q72" s="87"/>
      <c r="R72" s="87"/>
      <c r="S72" s="87"/>
      <c r="T72" s="87"/>
      <c r="U72" s="87"/>
      <c r="V72" s="87"/>
      <c r="W72" s="87"/>
      <c r="X72" s="87"/>
    </row>
    <row r="73" spans="1:24" ht="15.75" customHeight="1">
      <c r="A73" s="87"/>
      <c r="B73" s="87"/>
      <c r="C73" s="87"/>
      <c r="D73" s="87"/>
      <c r="E73" s="87"/>
      <c r="F73" s="87"/>
      <c r="G73" s="87"/>
      <c r="H73" s="87"/>
      <c r="I73" s="87"/>
      <c r="J73" s="87"/>
      <c r="K73" s="87"/>
      <c r="L73" s="87"/>
      <c r="M73" s="87"/>
      <c r="N73" s="87"/>
      <c r="O73" s="87"/>
      <c r="P73" s="87"/>
      <c r="Q73" s="87"/>
      <c r="R73" s="87"/>
      <c r="S73" s="87"/>
      <c r="T73" s="87"/>
      <c r="U73" s="87"/>
      <c r="V73" s="87"/>
      <c r="W73" s="87"/>
      <c r="X73" s="87"/>
    </row>
    <row r="74" spans="1:24" ht="15.75" customHeight="1">
      <c r="A74" s="87"/>
      <c r="B74" s="87"/>
      <c r="C74" s="87"/>
      <c r="D74" s="87"/>
      <c r="E74" s="87"/>
      <c r="F74" s="87"/>
      <c r="G74" s="87"/>
      <c r="H74" s="87"/>
      <c r="I74" s="87"/>
      <c r="J74" s="87"/>
      <c r="K74" s="87"/>
      <c r="L74" s="87"/>
      <c r="M74" s="87"/>
      <c r="N74" s="87"/>
      <c r="O74" s="87"/>
      <c r="P74" s="87"/>
      <c r="Q74" s="87"/>
      <c r="R74" s="87"/>
      <c r="S74" s="87"/>
      <c r="T74" s="87"/>
      <c r="U74" s="87"/>
      <c r="V74" s="87"/>
      <c r="W74" s="87"/>
      <c r="X74" s="87"/>
    </row>
    <row r="75" spans="1:24" ht="15.75" customHeight="1">
      <c r="A75" s="87"/>
      <c r="B75" s="87"/>
      <c r="C75" s="87"/>
      <c r="D75" s="87"/>
      <c r="E75" s="87"/>
      <c r="F75" s="87"/>
      <c r="G75" s="87"/>
      <c r="H75" s="87"/>
      <c r="I75" s="87"/>
      <c r="J75" s="87"/>
      <c r="K75" s="87"/>
      <c r="L75" s="87"/>
      <c r="M75" s="87"/>
      <c r="N75" s="87"/>
      <c r="O75" s="87"/>
      <c r="P75" s="87"/>
      <c r="Q75" s="87"/>
      <c r="R75" s="87"/>
      <c r="S75" s="87"/>
      <c r="T75" s="87"/>
      <c r="U75" s="87"/>
      <c r="V75" s="87"/>
      <c r="W75" s="87"/>
      <c r="X75" s="87"/>
    </row>
    <row r="76" spans="1:24" ht="15.75" customHeight="1">
      <c r="A76" s="87"/>
      <c r="B76" s="87"/>
      <c r="C76" s="87"/>
      <c r="D76" s="87"/>
      <c r="E76" s="87"/>
      <c r="F76" s="87"/>
      <c r="G76" s="87"/>
      <c r="H76" s="87"/>
      <c r="I76" s="87"/>
      <c r="J76" s="87"/>
      <c r="K76" s="87"/>
      <c r="L76" s="87"/>
      <c r="M76" s="87"/>
      <c r="N76" s="87"/>
      <c r="O76" s="87"/>
      <c r="P76" s="87"/>
      <c r="Q76" s="87"/>
      <c r="R76" s="87"/>
      <c r="S76" s="87"/>
      <c r="T76" s="87"/>
      <c r="U76" s="87"/>
      <c r="V76" s="87"/>
      <c r="W76" s="87"/>
      <c r="X76" s="87"/>
    </row>
    <row r="77" spans="1:24" ht="15.75" customHeight="1">
      <c r="A77" s="87"/>
      <c r="B77" s="87"/>
      <c r="C77" s="87"/>
      <c r="D77" s="87"/>
      <c r="E77" s="87"/>
      <c r="F77" s="87"/>
      <c r="G77" s="87"/>
      <c r="H77" s="87"/>
      <c r="I77" s="87"/>
      <c r="J77" s="87"/>
      <c r="K77" s="87"/>
      <c r="L77" s="87"/>
      <c r="M77" s="87"/>
      <c r="N77" s="87"/>
      <c r="O77" s="87"/>
      <c r="P77" s="87"/>
      <c r="Q77" s="87"/>
      <c r="R77" s="87"/>
      <c r="S77" s="87"/>
      <c r="T77" s="87"/>
      <c r="U77" s="87"/>
      <c r="V77" s="87"/>
      <c r="W77" s="87"/>
      <c r="X77" s="87"/>
    </row>
    <row r="78" spans="1:24" ht="15.75" customHeight="1">
      <c r="A78" s="87"/>
      <c r="B78" s="87"/>
      <c r="C78" s="87"/>
      <c r="D78" s="87"/>
      <c r="E78" s="87"/>
      <c r="F78" s="87"/>
      <c r="G78" s="87"/>
      <c r="H78" s="87"/>
      <c r="I78" s="87"/>
      <c r="J78" s="87"/>
      <c r="K78" s="87"/>
      <c r="L78" s="87"/>
      <c r="M78" s="87"/>
      <c r="N78" s="87"/>
      <c r="O78" s="87"/>
      <c r="P78" s="87"/>
      <c r="Q78" s="87"/>
      <c r="R78" s="87"/>
      <c r="S78" s="87"/>
      <c r="T78" s="87"/>
      <c r="U78" s="87"/>
      <c r="V78" s="87"/>
      <c r="W78" s="87"/>
      <c r="X78" s="87"/>
    </row>
    <row r="79" spans="1:24" ht="15.75" customHeight="1">
      <c r="A79" s="87"/>
      <c r="B79" s="87"/>
      <c r="C79" s="87"/>
      <c r="D79" s="87"/>
      <c r="E79" s="87"/>
      <c r="F79" s="87"/>
      <c r="G79" s="87"/>
      <c r="H79" s="87"/>
      <c r="I79" s="87"/>
      <c r="J79" s="87"/>
      <c r="K79" s="87"/>
      <c r="L79" s="87"/>
      <c r="M79" s="87"/>
      <c r="N79" s="87"/>
      <c r="O79" s="87"/>
      <c r="P79" s="87"/>
      <c r="Q79" s="87"/>
      <c r="R79" s="87"/>
      <c r="S79" s="87"/>
      <c r="T79" s="87"/>
      <c r="U79" s="87"/>
      <c r="V79" s="87"/>
      <c r="W79" s="87"/>
      <c r="X79" s="87"/>
    </row>
    <row r="80" spans="1:24" ht="15.75" customHeight="1">
      <c r="A80" s="87"/>
      <c r="B80" s="87"/>
      <c r="C80" s="87"/>
      <c r="D80" s="87"/>
      <c r="E80" s="87"/>
      <c r="F80" s="87"/>
      <c r="G80" s="87"/>
      <c r="H80" s="87"/>
      <c r="I80" s="87"/>
      <c r="J80" s="87"/>
      <c r="K80" s="87"/>
      <c r="L80" s="87"/>
      <c r="M80" s="87"/>
      <c r="N80" s="87"/>
      <c r="O80" s="87"/>
      <c r="P80" s="87"/>
      <c r="Q80" s="87"/>
      <c r="R80" s="87"/>
      <c r="S80" s="87"/>
      <c r="T80" s="87"/>
      <c r="U80" s="87"/>
      <c r="V80" s="87"/>
      <c r="W80" s="87"/>
      <c r="X80" s="87"/>
    </row>
    <row r="81" spans="1:24" ht="15.75" customHeight="1">
      <c r="A81" s="87"/>
      <c r="B81" s="87"/>
      <c r="C81" s="87"/>
      <c r="D81" s="87"/>
      <c r="E81" s="87"/>
      <c r="F81" s="87"/>
      <c r="G81" s="87"/>
      <c r="H81" s="87"/>
      <c r="I81" s="87"/>
      <c r="J81" s="87"/>
      <c r="K81" s="87"/>
      <c r="L81" s="87"/>
      <c r="M81" s="87"/>
      <c r="N81" s="87"/>
      <c r="O81" s="87"/>
      <c r="P81" s="87"/>
      <c r="Q81" s="87"/>
      <c r="R81" s="87"/>
      <c r="S81" s="87"/>
      <c r="T81" s="87"/>
      <c r="U81" s="87"/>
      <c r="V81" s="87"/>
      <c r="W81" s="87"/>
      <c r="X81" s="87"/>
    </row>
    <row r="82" spans="1:24" ht="15.75" customHeight="1">
      <c r="A82" s="87"/>
      <c r="B82" s="87"/>
      <c r="C82" s="87"/>
      <c r="D82" s="87"/>
      <c r="E82" s="87"/>
      <c r="F82" s="87"/>
      <c r="G82" s="87"/>
      <c r="H82" s="87"/>
      <c r="I82" s="87"/>
      <c r="J82" s="87"/>
      <c r="K82" s="87"/>
      <c r="L82" s="87"/>
      <c r="M82" s="87"/>
      <c r="N82" s="87"/>
      <c r="O82" s="87"/>
      <c r="P82" s="87"/>
      <c r="Q82" s="87"/>
      <c r="R82" s="87"/>
      <c r="S82" s="87"/>
      <c r="T82" s="87"/>
      <c r="U82" s="87"/>
      <c r="V82" s="87"/>
      <c r="W82" s="87"/>
      <c r="X82" s="87"/>
    </row>
    <row r="83" spans="1:24" ht="15.75" customHeight="1">
      <c r="A83" s="87"/>
      <c r="B83" s="87"/>
      <c r="C83" s="87"/>
      <c r="D83" s="87"/>
      <c r="E83" s="87"/>
      <c r="F83" s="87"/>
      <c r="G83" s="87"/>
      <c r="H83" s="87"/>
      <c r="I83" s="87"/>
      <c r="J83" s="87"/>
      <c r="K83" s="87"/>
      <c r="L83" s="87"/>
      <c r="M83" s="87"/>
      <c r="N83" s="87"/>
      <c r="O83" s="87"/>
      <c r="P83" s="87"/>
      <c r="Q83" s="87"/>
      <c r="R83" s="87"/>
      <c r="S83" s="87"/>
      <c r="T83" s="87"/>
      <c r="U83" s="87"/>
      <c r="V83" s="87"/>
      <c r="W83" s="87"/>
      <c r="X83" s="87"/>
    </row>
    <row r="84" spans="1:24" ht="15.75" customHeight="1">
      <c r="A84" s="87"/>
      <c r="B84" s="87"/>
      <c r="C84" s="87"/>
      <c r="D84" s="87"/>
      <c r="E84" s="87"/>
      <c r="F84" s="87"/>
      <c r="G84" s="87"/>
      <c r="H84" s="87"/>
      <c r="I84" s="87"/>
      <c r="J84" s="87"/>
      <c r="K84" s="87"/>
      <c r="L84" s="87"/>
      <c r="M84" s="87"/>
      <c r="N84" s="87"/>
      <c r="O84" s="87"/>
      <c r="P84" s="87"/>
      <c r="Q84" s="87"/>
      <c r="R84" s="87"/>
      <c r="S84" s="87"/>
      <c r="T84" s="87"/>
      <c r="U84" s="87"/>
      <c r="V84" s="87"/>
      <c r="W84" s="87"/>
      <c r="X84" s="87"/>
    </row>
    <row r="85" spans="1:24" ht="15.75" customHeight="1">
      <c r="A85" s="87"/>
      <c r="B85" s="87"/>
      <c r="C85" s="87"/>
      <c r="D85" s="87"/>
      <c r="E85" s="87"/>
      <c r="F85" s="87"/>
      <c r="G85" s="87"/>
      <c r="H85" s="87"/>
      <c r="I85" s="87"/>
      <c r="J85" s="87"/>
      <c r="K85" s="87"/>
      <c r="L85" s="87"/>
      <c r="M85" s="87"/>
      <c r="N85" s="87"/>
      <c r="O85" s="87"/>
      <c r="P85" s="87"/>
      <c r="Q85" s="87"/>
      <c r="R85" s="87"/>
      <c r="S85" s="87"/>
      <c r="T85" s="87"/>
      <c r="U85" s="87"/>
      <c r="V85" s="87"/>
      <c r="W85" s="87"/>
      <c r="X85" s="87"/>
    </row>
    <row r="86" spans="1:24" ht="15.75" customHeight="1">
      <c r="A86" s="87"/>
      <c r="B86" s="87"/>
      <c r="C86" s="87"/>
      <c r="D86" s="87"/>
      <c r="E86" s="87"/>
      <c r="F86" s="87"/>
      <c r="G86" s="87"/>
      <c r="H86" s="87"/>
      <c r="I86" s="87"/>
      <c r="J86" s="87"/>
      <c r="K86" s="87"/>
      <c r="L86" s="87"/>
      <c r="M86" s="87"/>
      <c r="N86" s="87"/>
      <c r="O86" s="87"/>
      <c r="P86" s="87"/>
      <c r="Q86" s="87"/>
      <c r="R86" s="87"/>
      <c r="S86" s="87"/>
      <c r="T86" s="87"/>
      <c r="U86" s="87"/>
      <c r="V86" s="87"/>
      <c r="W86" s="87"/>
      <c r="X86" s="87"/>
    </row>
    <row r="87" spans="1:24" ht="15.75" customHeight="1">
      <c r="A87" s="87"/>
      <c r="B87" s="87"/>
      <c r="C87" s="87"/>
      <c r="D87" s="87"/>
      <c r="E87" s="87"/>
      <c r="F87" s="87"/>
      <c r="G87" s="87"/>
      <c r="H87" s="87"/>
      <c r="I87" s="87"/>
      <c r="J87" s="87"/>
      <c r="K87" s="87"/>
      <c r="L87" s="87"/>
      <c r="M87" s="87"/>
      <c r="N87" s="87"/>
      <c r="O87" s="87"/>
      <c r="P87" s="87"/>
      <c r="Q87" s="87"/>
      <c r="R87" s="87"/>
      <c r="S87" s="87"/>
      <c r="T87" s="87"/>
      <c r="U87" s="87"/>
      <c r="V87" s="87"/>
      <c r="W87" s="87"/>
      <c r="X87" s="87"/>
    </row>
    <row r="88" spans="1:24" ht="15.75" customHeight="1">
      <c r="A88" s="87"/>
      <c r="B88" s="87"/>
      <c r="C88" s="87"/>
      <c r="D88" s="87"/>
      <c r="E88" s="87"/>
      <c r="F88" s="87"/>
      <c r="G88" s="87"/>
      <c r="H88" s="87"/>
      <c r="I88" s="87"/>
      <c r="J88" s="87"/>
      <c r="K88" s="87"/>
      <c r="L88" s="87"/>
      <c r="M88" s="87"/>
      <c r="N88" s="87"/>
      <c r="O88" s="87"/>
      <c r="P88" s="87"/>
      <c r="Q88" s="87"/>
      <c r="R88" s="87"/>
      <c r="S88" s="87"/>
      <c r="T88" s="87"/>
      <c r="U88" s="87"/>
      <c r="V88" s="87"/>
      <c r="W88" s="87"/>
      <c r="X88" s="87"/>
    </row>
    <row r="89" spans="1:24" ht="15.75" customHeight="1">
      <c r="A89" s="87"/>
      <c r="B89" s="87"/>
      <c r="C89" s="87"/>
      <c r="D89" s="87"/>
      <c r="E89" s="87"/>
      <c r="F89" s="87"/>
      <c r="G89" s="87"/>
      <c r="H89" s="87"/>
      <c r="I89" s="87"/>
      <c r="J89" s="87"/>
      <c r="K89" s="87"/>
      <c r="L89" s="87"/>
      <c r="M89" s="87"/>
      <c r="N89" s="87"/>
      <c r="O89" s="87"/>
      <c r="P89" s="87"/>
      <c r="Q89" s="87"/>
      <c r="R89" s="87"/>
      <c r="S89" s="87"/>
      <c r="T89" s="87"/>
      <c r="U89" s="87"/>
      <c r="V89" s="87"/>
      <c r="W89" s="87"/>
      <c r="X89" s="87"/>
    </row>
    <row r="90" spans="1:24" ht="15.75" customHeight="1">
      <c r="A90" s="87"/>
      <c r="B90" s="87"/>
      <c r="C90" s="87"/>
      <c r="D90" s="87"/>
      <c r="E90" s="87"/>
      <c r="F90" s="87"/>
      <c r="G90" s="87"/>
      <c r="H90" s="87"/>
      <c r="I90" s="87"/>
      <c r="J90" s="87"/>
      <c r="K90" s="87"/>
      <c r="L90" s="87"/>
      <c r="M90" s="87"/>
      <c r="N90" s="87"/>
      <c r="O90" s="87"/>
      <c r="P90" s="87"/>
      <c r="Q90" s="87"/>
      <c r="R90" s="87"/>
      <c r="S90" s="87"/>
      <c r="T90" s="87"/>
      <c r="U90" s="87"/>
      <c r="V90" s="87"/>
      <c r="W90" s="87"/>
      <c r="X90" s="87"/>
    </row>
    <row r="91" spans="1:24" ht="15.75" customHeight="1">
      <c r="A91" s="87"/>
      <c r="B91" s="87"/>
      <c r="C91" s="87"/>
      <c r="D91" s="87"/>
      <c r="E91" s="87"/>
      <c r="F91" s="87"/>
      <c r="G91" s="87"/>
      <c r="H91" s="87"/>
      <c r="I91" s="87"/>
      <c r="J91" s="87"/>
      <c r="K91" s="87"/>
      <c r="L91" s="87"/>
      <c r="M91" s="87"/>
      <c r="N91" s="87"/>
      <c r="O91" s="87"/>
      <c r="P91" s="87"/>
      <c r="Q91" s="87"/>
      <c r="R91" s="87"/>
      <c r="S91" s="87"/>
      <c r="T91" s="87"/>
      <c r="U91" s="87"/>
      <c r="V91" s="87"/>
      <c r="W91" s="87"/>
      <c r="X91" s="87"/>
    </row>
    <row r="92" spans="1:24" ht="15.75" customHeight="1">
      <c r="A92" s="87"/>
      <c r="B92" s="87"/>
      <c r="C92" s="87"/>
      <c r="D92" s="87"/>
      <c r="E92" s="87"/>
      <c r="F92" s="87"/>
      <c r="G92" s="87"/>
      <c r="H92" s="87"/>
      <c r="I92" s="87"/>
      <c r="J92" s="87"/>
      <c r="K92" s="87"/>
      <c r="L92" s="87"/>
      <c r="M92" s="87"/>
      <c r="N92" s="87"/>
      <c r="O92" s="87"/>
      <c r="P92" s="87"/>
      <c r="Q92" s="87"/>
      <c r="R92" s="87"/>
      <c r="S92" s="87"/>
      <c r="T92" s="87"/>
      <c r="U92" s="87"/>
      <c r="V92" s="87"/>
      <c r="W92" s="87"/>
      <c r="X92" s="87"/>
    </row>
    <row r="93" spans="1:24" ht="15.75" customHeight="1">
      <c r="A93" s="87"/>
      <c r="B93" s="87"/>
      <c r="C93" s="87"/>
      <c r="D93" s="87"/>
      <c r="E93" s="87"/>
      <c r="F93" s="87"/>
      <c r="G93" s="87"/>
      <c r="H93" s="87"/>
      <c r="I93" s="87"/>
      <c r="J93" s="87"/>
      <c r="K93" s="87"/>
      <c r="L93" s="87"/>
      <c r="M93" s="87"/>
      <c r="N93" s="87"/>
      <c r="O93" s="87"/>
      <c r="P93" s="87"/>
      <c r="Q93" s="87"/>
      <c r="R93" s="87"/>
      <c r="S93" s="87"/>
      <c r="T93" s="87"/>
      <c r="U93" s="87"/>
      <c r="V93" s="87"/>
      <c r="W93" s="87"/>
      <c r="X93" s="87"/>
    </row>
    <row r="94" spans="1:24" ht="15.75" customHeight="1">
      <c r="A94" s="87"/>
      <c r="B94" s="87"/>
      <c r="C94" s="87"/>
      <c r="D94" s="87"/>
      <c r="E94" s="87"/>
      <c r="F94" s="87"/>
      <c r="G94" s="87"/>
      <c r="H94" s="87"/>
      <c r="I94" s="87"/>
      <c r="J94" s="87"/>
      <c r="K94" s="87"/>
      <c r="L94" s="87"/>
      <c r="M94" s="87"/>
      <c r="N94" s="87"/>
      <c r="O94" s="87"/>
      <c r="P94" s="87"/>
      <c r="Q94" s="87"/>
      <c r="R94" s="87"/>
      <c r="S94" s="87"/>
      <c r="T94" s="87"/>
      <c r="U94" s="87"/>
      <c r="V94" s="87"/>
      <c r="W94" s="87"/>
      <c r="X94" s="87"/>
    </row>
    <row r="95" spans="1:24" ht="15.75" customHeight="1">
      <c r="A95" s="87"/>
      <c r="B95" s="87"/>
      <c r="C95" s="87"/>
      <c r="D95" s="87"/>
      <c r="E95" s="87"/>
      <c r="F95" s="87"/>
      <c r="G95" s="87"/>
      <c r="H95" s="87"/>
      <c r="I95" s="87"/>
      <c r="J95" s="87"/>
      <c r="K95" s="87"/>
      <c r="L95" s="87"/>
      <c r="M95" s="87"/>
      <c r="N95" s="87"/>
      <c r="O95" s="87"/>
      <c r="P95" s="87"/>
      <c r="Q95" s="87"/>
      <c r="R95" s="87"/>
      <c r="S95" s="87"/>
      <c r="T95" s="87"/>
      <c r="U95" s="87"/>
      <c r="V95" s="87"/>
      <c r="W95" s="87"/>
      <c r="X95" s="87"/>
    </row>
    <row r="96" spans="1:24" ht="15.75" customHeight="1">
      <c r="A96" s="87"/>
      <c r="B96" s="87"/>
      <c r="C96" s="87"/>
      <c r="D96" s="87"/>
      <c r="E96" s="87"/>
      <c r="F96" s="87"/>
      <c r="G96" s="87"/>
      <c r="H96" s="87"/>
      <c r="I96" s="87"/>
      <c r="J96" s="87"/>
      <c r="K96" s="87"/>
      <c r="L96" s="87"/>
      <c r="M96" s="87"/>
      <c r="N96" s="87"/>
      <c r="O96" s="87"/>
      <c r="P96" s="87"/>
      <c r="Q96" s="87"/>
      <c r="R96" s="87"/>
      <c r="S96" s="87"/>
      <c r="T96" s="87"/>
      <c r="U96" s="87"/>
      <c r="V96" s="87"/>
      <c r="W96" s="87"/>
      <c r="X96" s="87"/>
    </row>
    <row r="97" spans="1:24" ht="15.75" customHeight="1">
      <c r="A97" s="87"/>
      <c r="B97" s="87"/>
      <c r="C97" s="87"/>
      <c r="D97" s="87"/>
      <c r="E97" s="87"/>
      <c r="F97" s="87"/>
      <c r="G97" s="87"/>
      <c r="H97" s="87"/>
      <c r="I97" s="87"/>
      <c r="J97" s="87"/>
      <c r="K97" s="87"/>
      <c r="L97" s="87"/>
      <c r="M97" s="87"/>
      <c r="N97" s="87"/>
      <c r="O97" s="87"/>
      <c r="P97" s="87"/>
      <c r="Q97" s="87"/>
      <c r="R97" s="87"/>
      <c r="S97" s="87"/>
      <c r="T97" s="87"/>
      <c r="U97" s="87"/>
      <c r="V97" s="87"/>
      <c r="W97" s="87"/>
      <c r="X97" s="87"/>
    </row>
    <row r="98" spans="1:24" ht="15.75" customHeight="1">
      <c r="A98" s="87"/>
      <c r="B98" s="87"/>
      <c r="C98" s="87"/>
      <c r="D98" s="87"/>
      <c r="E98" s="87"/>
      <c r="F98" s="87"/>
      <c r="G98" s="87"/>
      <c r="H98" s="87"/>
      <c r="I98" s="87"/>
      <c r="J98" s="87"/>
      <c r="K98" s="87"/>
      <c r="L98" s="87"/>
      <c r="M98" s="87"/>
      <c r="N98" s="87"/>
      <c r="O98" s="87"/>
      <c r="P98" s="87"/>
      <c r="Q98" s="87"/>
      <c r="R98" s="87"/>
      <c r="S98" s="87"/>
      <c r="T98" s="87"/>
      <c r="U98" s="87"/>
      <c r="V98" s="87"/>
      <c r="W98" s="87"/>
      <c r="X98" s="87"/>
    </row>
    <row r="99" spans="1:24" ht="15.75" customHeight="1">
      <c r="A99" s="87"/>
      <c r="B99" s="87"/>
      <c r="C99" s="87"/>
      <c r="D99" s="87"/>
      <c r="E99" s="87"/>
      <c r="F99" s="87"/>
      <c r="G99" s="87"/>
      <c r="H99" s="87"/>
      <c r="I99" s="87"/>
      <c r="J99" s="87"/>
      <c r="K99" s="87"/>
      <c r="L99" s="87"/>
      <c r="M99" s="87"/>
      <c r="N99" s="87"/>
      <c r="O99" s="87"/>
      <c r="P99" s="87"/>
      <c r="Q99" s="87"/>
      <c r="R99" s="87"/>
      <c r="S99" s="87"/>
      <c r="T99" s="87"/>
      <c r="U99" s="87"/>
      <c r="V99" s="87"/>
      <c r="W99" s="87"/>
      <c r="X99" s="87"/>
    </row>
    <row r="100" spans="1:24" ht="15.75" customHeight="1">
      <c r="A100" s="87"/>
      <c r="B100" s="87"/>
      <c r="C100" s="87"/>
      <c r="D100" s="87"/>
      <c r="E100" s="87"/>
      <c r="F100" s="87"/>
      <c r="G100" s="87"/>
      <c r="H100" s="87"/>
      <c r="I100" s="87"/>
      <c r="J100" s="87"/>
      <c r="K100" s="87"/>
      <c r="L100" s="87"/>
      <c r="M100" s="87"/>
      <c r="N100" s="87"/>
      <c r="O100" s="87"/>
      <c r="P100" s="87"/>
      <c r="Q100" s="87"/>
      <c r="R100" s="87"/>
      <c r="S100" s="87"/>
      <c r="T100" s="87"/>
      <c r="U100" s="87"/>
      <c r="V100" s="87"/>
      <c r="W100" s="87"/>
      <c r="X100" s="87"/>
    </row>
    <row r="101" spans="1:24" ht="15.75" customHeight="1">
      <c r="A101" s="87"/>
      <c r="B101" s="87"/>
      <c r="C101" s="87"/>
      <c r="D101" s="87"/>
      <c r="E101" s="87"/>
      <c r="F101" s="87"/>
      <c r="G101" s="87"/>
      <c r="H101" s="87"/>
      <c r="I101" s="87"/>
      <c r="J101" s="87"/>
      <c r="K101" s="87"/>
      <c r="L101" s="87"/>
      <c r="M101" s="87"/>
      <c r="N101" s="87"/>
      <c r="O101" s="87"/>
      <c r="P101" s="87"/>
      <c r="Q101" s="87"/>
      <c r="R101" s="87"/>
      <c r="S101" s="87"/>
      <c r="T101" s="87"/>
      <c r="U101" s="87"/>
      <c r="V101" s="87"/>
      <c r="W101" s="87"/>
      <c r="X101" s="87"/>
    </row>
    <row r="102" spans="1:24" ht="15.75" customHeight="1">
      <c r="A102" s="87"/>
      <c r="B102" s="87"/>
      <c r="C102" s="87"/>
      <c r="D102" s="87"/>
      <c r="E102" s="87"/>
      <c r="F102" s="87"/>
      <c r="G102" s="87"/>
      <c r="H102" s="87"/>
      <c r="I102" s="87"/>
      <c r="J102" s="87"/>
      <c r="K102" s="87"/>
      <c r="L102" s="87"/>
      <c r="M102" s="87"/>
      <c r="N102" s="87"/>
      <c r="O102" s="87"/>
      <c r="P102" s="87"/>
      <c r="Q102" s="87"/>
      <c r="R102" s="87"/>
      <c r="S102" s="87"/>
      <c r="T102" s="87"/>
      <c r="U102" s="87"/>
      <c r="V102" s="87"/>
      <c r="W102" s="87"/>
      <c r="X102" s="87"/>
    </row>
    <row r="103" spans="1:24" ht="15.75" customHeight="1">
      <c r="A103" s="87"/>
      <c r="B103" s="87"/>
      <c r="C103" s="87"/>
      <c r="D103" s="87"/>
      <c r="E103" s="87"/>
      <c r="F103" s="87"/>
      <c r="G103" s="87"/>
      <c r="H103" s="87"/>
      <c r="I103" s="87"/>
      <c r="J103" s="87"/>
      <c r="K103" s="87"/>
      <c r="L103" s="87"/>
      <c r="M103" s="87"/>
      <c r="N103" s="87"/>
      <c r="O103" s="87"/>
      <c r="P103" s="87"/>
      <c r="Q103" s="87"/>
      <c r="R103" s="87"/>
      <c r="S103" s="87"/>
      <c r="T103" s="87"/>
      <c r="U103" s="87"/>
      <c r="V103" s="87"/>
      <c r="W103" s="87"/>
      <c r="X103" s="87"/>
    </row>
    <row r="104" spans="1:24" ht="15.75" customHeight="1">
      <c r="A104" s="87"/>
      <c r="B104" s="87"/>
      <c r="C104" s="87"/>
      <c r="D104" s="87"/>
      <c r="E104" s="87"/>
      <c r="F104" s="87"/>
      <c r="G104" s="87"/>
      <c r="H104" s="87"/>
      <c r="I104" s="87"/>
      <c r="J104" s="87"/>
      <c r="K104" s="87"/>
      <c r="L104" s="87"/>
      <c r="M104" s="87"/>
      <c r="N104" s="87"/>
      <c r="O104" s="87"/>
      <c r="P104" s="87"/>
      <c r="Q104" s="87"/>
      <c r="R104" s="87"/>
      <c r="S104" s="87"/>
      <c r="T104" s="87"/>
      <c r="U104" s="87"/>
      <c r="V104" s="87"/>
      <c r="W104" s="87"/>
      <c r="X104" s="87"/>
    </row>
    <row r="105" spans="1:24" ht="15.75" customHeight="1">
      <c r="A105" s="87"/>
      <c r="B105" s="87"/>
      <c r="C105" s="87"/>
      <c r="D105" s="87"/>
      <c r="E105" s="87"/>
      <c r="F105" s="87"/>
      <c r="G105" s="87"/>
      <c r="H105" s="87"/>
      <c r="I105" s="87"/>
      <c r="J105" s="87"/>
      <c r="K105" s="87"/>
      <c r="L105" s="87"/>
      <c r="M105" s="87"/>
      <c r="N105" s="87"/>
      <c r="O105" s="87"/>
      <c r="P105" s="87"/>
      <c r="Q105" s="87"/>
      <c r="R105" s="87"/>
      <c r="S105" s="87"/>
      <c r="T105" s="87"/>
      <c r="U105" s="87"/>
      <c r="V105" s="87"/>
      <c r="W105" s="87"/>
      <c r="X105" s="87"/>
    </row>
    <row r="106" spans="1:24" ht="15.75" customHeight="1">
      <c r="A106" s="87"/>
      <c r="B106" s="87"/>
      <c r="C106" s="87"/>
      <c r="D106" s="87"/>
      <c r="E106" s="87"/>
      <c r="F106" s="87"/>
      <c r="G106" s="87"/>
      <c r="H106" s="87"/>
      <c r="I106" s="87"/>
      <c r="J106" s="87"/>
      <c r="K106" s="87"/>
      <c r="L106" s="87"/>
      <c r="M106" s="87"/>
      <c r="N106" s="87"/>
      <c r="O106" s="87"/>
      <c r="P106" s="87"/>
      <c r="Q106" s="87"/>
      <c r="R106" s="87"/>
      <c r="S106" s="87"/>
      <c r="T106" s="87"/>
      <c r="U106" s="87"/>
      <c r="V106" s="87"/>
      <c r="W106" s="87"/>
      <c r="X106" s="87"/>
    </row>
    <row r="107" spans="1:24" ht="15.75" customHeight="1">
      <c r="A107" s="87"/>
      <c r="B107" s="87"/>
      <c r="C107" s="87"/>
      <c r="D107" s="87"/>
      <c r="E107" s="87"/>
      <c r="F107" s="87"/>
      <c r="G107" s="87"/>
      <c r="H107" s="87"/>
      <c r="I107" s="87"/>
      <c r="J107" s="87"/>
      <c r="K107" s="87"/>
      <c r="L107" s="87"/>
      <c r="M107" s="87"/>
      <c r="N107" s="87"/>
      <c r="O107" s="87"/>
      <c r="P107" s="87"/>
      <c r="Q107" s="87"/>
      <c r="R107" s="87"/>
      <c r="S107" s="87"/>
      <c r="T107" s="87"/>
      <c r="U107" s="87"/>
      <c r="V107" s="87"/>
      <c r="W107" s="87"/>
      <c r="X107" s="87"/>
    </row>
    <row r="108" spans="1:24" ht="15.75" customHeight="1">
      <c r="A108" s="87"/>
      <c r="B108" s="87"/>
      <c r="C108" s="87"/>
      <c r="D108" s="87"/>
      <c r="E108" s="87"/>
      <c r="F108" s="87"/>
      <c r="G108" s="87"/>
      <c r="H108" s="87"/>
      <c r="I108" s="87"/>
      <c r="J108" s="87"/>
      <c r="K108" s="87"/>
      <c r="L108" s="87"/>
      <c r="M108" s="87"/>
      <c r="N108" s="87"/>
      <c r="O108" s="87"/>
      <c r="P108" s="87"/>
      <c r="Q108" s="87"/>
      <c r="R108" s="87"/>
      <c r="S108" s="87"/>
      <c r="T108" s="87"/>
      <c r="U108" s="87"/>
      <c r="V108" s="87"/>
      <c r="W108" s="87"/>
      <c r="X108" s="87"/>
    </row>
    <row r="109" spans="1:24" ht="15.75" customHeight="1">
      <c r="A109" s="87"/>
      <c r="B109" s="87"/>
      <c r="C109" s="87"/>
      <c r="D109" s="87"/>
      <c r="E109" s="87"/>
      <c r="F109" s="87"/>
      <c r="G109" s="87"/>
      <c r="H109" s="87"/>
      <c r="I109" s="87"/>
      <c r="J109" s="87"/>
      <c r="K109" s="87"/>
      <c r="L109" s="87"/>
      <c r="M109" s="87"/>
      <c r="N109" s="87"/>
      <c r="O109" s="87"/>
      <c r="P109" s="87"/>
      <c r="Q109" s="87"/>
      <c r="R109" s="87"/>
      <c r="S109" s="87"/>
      <c r="T109" s="87"/>
      <c r="U109" s="87"/>
      <c r="V109" s="87"/>
      <c r="W109" s="87"/>
      <c r="X109" s="87"/>
    </row>
    <row r="110" spans="1:24" ht="15.75" customHeight="1">
      <c r="A110" s="87"/>
      <c r="B110" s="87"/>
      <c r="C110" s="87"/>
      <c r="D110" s="87"/>
      <c r="E110" s="87"/>
      <c r="F110" s="87"/>
      <c r="G110" s="87"/>
      <c r="H110" s="87"/>
      <c r="I110" s="87"/>
      <c r="J110" s="87"/>
      <c r="K110" s="87"/>
      <c r="L110" s="87"/>
      <c r="M110" s="87"/>
      <c r="N110" s="87"/>
      <c r="O110" s="87"/>
      <c r="P110" s="87"/>
      <c r="Q110" s="87"/>
      <c r="R110" s="87"/>
      <c r="S110" s="87"/>
      <c r="T110" s="87"/>
      <c r="U110" s="87"/>
      <c r="V110" s="87"/>
      <c r="W110" s="87"/>
      <c r="X110" s="87"/>
    </row>
    <row r="111" spans="1:24" ht="15.75" customHeight="1">
      <c r="A111" s="87"/>
      <c r="B111" s="87"/>
      <c r="C111" s="87"/>
      <c r="D111" s="87"/>
      <c r="E111" s="87"/>
      <c r="F111" s="87"/>
      <c r="G111" s="87"/>
      <c r="H111" s="87"/>
      <c r="I111" s="87"/>
      <c r="J111" s="87"/>
      <c r="K111" s="87"/>
      <c r="L111" s="87"/>
      <c r="M111" s="87"/>
      <c r="N111" s="87"/>
      <c r="O111" s="87"/>
      <c r="P111" s="87"/>
      <c r="Q111" s="87"/>
      <c r="R111" s="87"/>
      <c r="S111" s="87"/>
      <c r="T111" s="87"/>
      <c r="U111" s="87"/>
      <c r="V111" s="87"/>
      <c r="W111" s="87"/>
      <c r="X111" s="87"/>
    </row>
    <row r="112" spans="1:24" ht="15.75" customHeight="1">
      <c r="A112" s="87"/>
      <c r="B112" s="87"/>
      <c r="C112" s="87"/>
      <c r="D112" s="87"/>
      <c r="E112" s="87"/>
      <c r="F112" s="87"/>
      <c r="G112" s="87"/>
      <c r="H112" s="87"/>
      <c r="I112" s="87"/>
      <c r="J112" s="87"/>
      <c r="K112" s="87"/>
      <c r="L112" s="87"/>
      <c r="M112" s="87"/>
      <c r="N112" s="87"/>
      <c r="O112" s="87"/>
      <c r="P112" s="87"/>
      <c r="Q112" s="87"/>
      <c r="R112" s="87"/>
      <c r="S112" s="87"/>
      <c r="T112" s="87"/>
      <c r="U112" s="87"/>
      <c r="V112" s="87"/>
      <c r="W112" s="87"/>
      <c r="X112" s="87"/>
    </row>
    <row r="113" spans="1:24" ht="15.75" customHeight="1">
      <c r="A113" s="87"/>
      <c r="B113" s="87"/>
      <c r="C113" s="87"/>
      <c r="D113" s="87"/>
      <c r="E113" s="87"/>
      <c r="F113" s="87"/>
      <c r="G113" s="87"/>
      <c r="H113" s="87"/>
      <c r="I113" s="87"/>
      <c r="J113" s="87"/>
      <c r="K113" s="87"/>
      <c r="L113" s="87"/>
      <c r="M113" s="87"/>
      <c r="N113" s="87"/>
      <c r="O113" s="87"/>
      <c r="P113" s="87"/>
      <c r="Q113" s="87"/>
      <c r="R113" s="87"/>
      <c r="S113" s="87"/>
      <c r="T113" s="87"/>
      <c r="U113" s="87"/>
      <c r="V113" s="87"/>
      <c r="W113" s="87"/>
      <c r="X113" s="87"/>
    </row>
    <row r="114" spans="1:24" ht="15.75" customHeight="1">
      <c r="A114" s="87"/>
      <c r="B114" s="87"/>
      <c r="C114" s="87"/>
      <c r="D114" s="87"/>
      <c r="E114" s="87"/>
      <c r="F114" s="87"/>
      <c r="G114" s="87"/>
      <c r="H114" s="87"/>
      <c r="I114" s="87"/>
      <c r="J114" s="87"/>
      <c r="K114" s="87"/>
      <c r="L114" s="87"/>
      <c r="M114" s="87"/>
      <c r="N114" s="87"/>
      <c r="O114" s="87"/>
      <c r="P114" s="87"/>
      <c r="Q114" s="87"/>
      <c r="R114" s="87"/>
      <c r="S114" s="87"/>
      <c r="T114" s="87"/>
      <c r="U114" s="87"/>
      <c r="V114" s="87"/>
      <c r="W114" s="87"/>
      <c r="X114" s="87"/>
    </row>
    <row r="115" spans="1:24" ht="15.75" customHeight="1">
      <c r="A115" s="87"/>
      <c r="B115" s="87"/>
      <c r="C115" s="87"/>
      <c r="D115" s="87"/>
      <c r="E115" s="87"/>
      <c r="F115" s="87"/>
      <c r="G115" s="87"/>
      <c r="H115" s="87"/>
      <c r="I115" s="87"/>
      <c r="J115" s="87"/>
      <c r="K115" s="87"/>
      <c r="L115" s="87"/>
      <c r="M115" s="87"/>
      <c r="N115" s="87"/>
      <c r="O115" s="87"/>
      <c r="P115" s="87"/>
      <c r="Q115" s="87"/>
      <c r="R115" s="87"/>
      <c r="S115" s="87"/>
      <c r="T115" s="87"/>
      <c r="U115" s="87"/>
      <c r="V115" s="87"/>
      <c r="W115" s="87"/>
      <c r="X115" s="87"/>
    </row>
    <row r="116" spans="1:24" ht="15.75" customHeight="1">
      <c r="A116" s="87"/>
      <c r="B116" s="87"/>
      <c r="C116" s="87"/>
      <c r="D116" s="87"/>
      <c r="E116" s="87"/>
      <c r="F116" s="87"/>
      <c r="G116" s="87"/>
      <c r="H116" s="87"/>
      <c r="I116" s="87"/>
      <c r="J116" s="87"/>
      <c r="K116" s="87"/>
      <c r="L116" s="87"/>
      <c r="M116" s="87"/>
      <c r="N116" s="87"/>
      <c r="O116" s="87"/>
      <c r="P116" s="87"/>
      <c r="Q116" s="87"/>
      <c r="R116" s="87"/>
      <c r="S116" s="87"/>
      <c r="T116" s="87"/>
      <c r="U116" s="87"/>
      <c r="V116" s="87"/>
      <c r="W116" s="87"/>
      <c r="X116" s="87"/>
    </row>
    <row r="117" spans="1:24" ht="15.75" customHeight="1">
      <c r="A117" s="87"/>
      <c r="B117" s="87"/>
      <c r="C117" s="87"/>
      <c r="D117" s="87"/>
      <c r="E117" s="87"/>
      <c r="F117" s="87"/>
      <c r="G117" s="87"/>
      <c r="H117" s="87"/>
      <c r="I117" s="87"/>
      <c r="J117" s="87"/>
      <c r="K117" s="87"/>
      <c r="L117" s="87"/>
      <c r="M117" s="87"/>
      <c r="N117" s="87"/>
      <c r="O117" s="87"/>
      <c r="P117" s="87"/>
      <c r="Q117" s="87"/>
      <c r="R117" s="87"/>
      <c r="S117" s="87"/>
      <c r="T117" s="87"/>
      <c r="U117" s="87"/>
      <c r="V117" s="87"/>
      <c r="W117" s="87"/>
      <c r="X117" s="87"/>
    </row>
    <row r="118" spans="1:24" ht="15.75" customHeight="1">
      <c r="A118" s="87"/>
      <c r="B118" s="87"/>
      <c r="C118" s="87"/>
      <c r="D118" s="87"/>
      <c r="E118" s="87"/>
      <c r="F118" s="87"/>
      <c r="G118" s="87"/>
      <c r="H118" s="87"/>
      <c r="I118" s="87"/>
      <c r="J118" s="87"/>
      <c r="K118" s="87"/>
      <c r="L118" s="87"/>
      <c r="M118" s="87"/>
      <c r="N118" s="87"/>
      <c r="O118" s="87"/>
      <c r="P118" s="87"/>
      <c r="Q118" s="87"/>
      <c r="R118" s="87"/>
      <c r="S118" s="87"/>
      <c r="T118" s="87"/>
      <c r="U118" s="87"/>
      <c r="V118" s="87"/>
      <c r="W118" s="87"/>
      <c r="X118" s="87"/>
    </row>
    <row r="119" spans="1:24" ht="15.75" customHeight="1">
      <c r="A119" s="87"/>
      <c r="B119" s="87"/>
      <c r="C119" s="87"/>
      <c r="D119" s="87"/>
      <c r="E119" s="87"/>
      <c r="F119" s="87"/>
      <c r="G119" s="87"/>
      <c r="H119" s="87"/>
      <c r="I119" s="87"/>
      <c r="J119" s="87"/>
      <c r="K119" s="87"/>
      <c r="L119" s="87"/>
      <c r="M119" s="87"/>
      <c r="N119" s="87"/>
      <c r="O119" s="87"/>
      <c r="P119" s="87"/>
      <c r="Q119" s="87"/>
      <c r="R119" s="87"/>
      <c r="S119" s="87"/>
      <c r="T119" s="87"/>
      <c r="U119" s="87"/>
      <c r="V119" s="87"/>
      <c r="W119" s="87"/>
      <c r="X119" s="87"/>
    </row>
    <row r="120" spans="1:24" ht="15.75" customHeight="1">
      <c r="A120" s="87"/>
      <c r="B120" s="87"/>
      <c r="C120" s="87"/>
      <c r="D120" s="87"/>
      <c r="E120" s="87"/>
      <c r="F120" s="87"/>
      <c r="G120" s="87"/>
      <c r="H120" s="87"/>
      <c r="I120" s="87"/>
      <c r="J120" s="87"/>
      <c r="K120" s="87"/>
      <c r="L120" s="87"/>
      <c r="M120" s="87"/>
      <c r="N120" s="87"/>
      <c r="O120" s="87"/>
      <c r="P120" s="87"/>
      <c r="Q120" s="87"/>
      <c r="R120" s="87"/>
      <c r="S120" s="87"/>
      <c r="T120" s="87"/>
      <c r="U120" s="87"/>
      <c r="V120" s="87"/>
      <c r="W120" s="87"/>
      <c r="X120" s="87"/>
    </row>
    <row r="121" spans="1:24" ht="15.75" customHeight="1">
      <c r="A121" s="87"/>
      <c r="B121" s="87"/>
      <c r="C121" s="87"/>
      <c r="D121" s="87"/>
      <c r="E121" s="87"/>
      <c r="F121" s="87"/>
      <c r="G121" s="87"/>
      <c r="H121" s="87"/>
      <c r="I121" s="87"/>
      <c r="J121" s="87"/>
      <c r="K121" s="87"/>
      <c r="L121" s="87"/>
      <c r="M121" s="87"/>
      <c r="N121" s="87"/>
      <c r="O121" s="87"/>
      <c r="P121" s="87"/>
      <c r="Q121" s="87"/>
      <c r="R121" s="87"/>
      <c r="S121" s="87"/>
      <c r="T121" s="87"/>
      <c r="U121" s="87"/>
      <c r="V121" s="87"/>
      <c r="W121" s="87"/>
      <c r="X121" s="87"/>
    </row>
    <row r="122" spans="1:24" ht="15.75" customHeight="1">
      <c r="A122" s="87"/>
      <c r="B122" s="87"/>
      <c r="C122" s="87"/>
      <c r="D122" s="87"/>
      <c r="E122" s="87"/>
      <c r="F122" s="87"/>
      <c r="G122" s="87"/>
      <c r="H122" s="87"/>
      <c r="I122" s="87"/>
      <c r="J122" s="87"/>
      <c r="K122" s="87"/>
      <c r="L122" s="87"/>
      <c r="M122" s="87"/>
      <c r="N122" s="87"/>
      <c r="O122" s="87"/>
      <c r="P122" s="87"/>
      <c r="Q122" s="87"/>
      <c r="R122" s="87"/>
      <c r="S122" s="87"/>
      <c r="T122" s="87"/>
      <c r="U122" s="87"/>
      <c r="V122" s="87"/>
      <c r="W122" s="87"/>
      <c r="X122" s="87"/>
    </row>
    <row r="123" spans="1:24" ht="15.75" customHeight="1">
      <c r="A123" s="87"/>
      <c r="B123" s="87"/>
      <c r="C123" s="87"/>
      <c r="D123" s="87"/>
      <c r="E123" s="87"/>
      <c r="F123" s="87"/>
      <c r="G123" s="87"/>
      <c r="H123" s="87"/>
      <c r="I123" s="87"/>
      <c r="J123" s="87"/>
      <c r="K123" s="87"/>
      <c r="L123" s="87"/>
      <c r="M123" s="87"/>
      <c r="N123" s="87"/>
      <c r="O123" s="87"/>
      <c r="P123" s="87"/>
      <c r="Q123" s="87"/>
      <c r="R123" s="87"/>
      <c r="S123" s="87"/>
      <c r="T123" s="87"/>
      <c r="U123" s="87"/>
      <c r="V123" s="87"/>
      <c r="W123" s="87"/>
      <c r="X123" s="87"/>
    </row>
    <row r="124" spans="1:24" ht="15.75" customHeight="1">
      <c r="A124" s="87"/>
      <c r="B124" s="87"/>
      <c r="C124" s="87"/>
      <c r="D124" s="87"/>
      <c r="E124" s="87"/>
      <c r="F124" s="87"/>
      <c r="G124" s="87"/>
      <c r="H124" s="87"/>
      <c r="I124" s="87"/>
      <c r="J124" s="87"/>
      <c r="K124" s="87"/>
      <c r="L124" s="87"/>
      <c r="M124" s="87"/>
      <c r="N124" s="87"/>
      <c r="O124" s="87"/>
      <c r="P124" s="87"/>
      <c r="Q124" s="87"/>
      <c r="R124" s="87"/>
      <c r="S124" s="87"/>
      <c r="T124" s="87"/>
      <c r="U124" s="87"/>
      <c r="V124" s="87"/>
      <c r="W124" s="87"/>
      <c r="X124" s="87"/>
    </row>
    <row r="125" spans="1:24" ht="15.75" customHeight="1">
      <c r="A125" s="87"/>
      <c r="B125" s="87"/>
      <c r="C125" s="87"/>
      <c r="D125" s="87"/>
      <c r="E125" s="87"/>
      <c r="F125" s="87"/>
      <c r="G125" s="87"/>
      <c r="H125" s="87"/>
      <c r="I125" s="87"/>
      <c r="J125" s="87"/>
      <c r="K125" s="87"/>
      <c r="L125" s="87"/>
      <c r="M125" s="87"/>
      <c r="N125" s="87"/>
      <c r="O125" s="87"/>
      <c r="P125" s="87"/>
      <c r="Q125" s="87"/>
      <c r="R125" s="87"/>
      <c r="S125" s="87"/>
      <c r="T125" s="87"/>
      <c r="U125" s="87"/>
      <c r="V125" s="87"/>
      <c r="W125" s="87"/>
      <c r="X125" s="87"/>
    </row>
    <row r="126" spans="1:24" ht="15.75" customHeight="1">
      <c r="A126" s="87"/>
      <c r="B126" s="87"/>
      <c r="C126" s="87"/>
      <c r="D126" s="87"/>
      <c r="E126" s="87"/>
      <c r="F126" s="87"/>
      <c r="G126" s="87"/>
      <c r="H126" s="87"/>
      <c r="I126" s="87"/>
      <c r="J126" s="87"/>
      <c r="K126" s="87"/>
      <c r="L126" s="87"/>
      <c r="M126" s="87"/>
      <c r="N126" s="87"/>
      <c r="O126" s="87"/>
      <c r="P126" s="87"/>
      <c r="Q126" s="87"/>
      <c r="R126" s="87"/>
      <c r="S126" s="87"/>
      <c r="T126" s="87"/>
      <c r="U126" s="87"/>
      <c r="V126" s="87"/>
      <c r="W126" s="87"/>
      <c r="X126" s="87"/>
    </row>
    <row r="127" spans="1:24" ht="15.75" customHeight="1">
      <c r="A127" s="87"/>
      <c r="B127" s="87"/>
      <c r="C127" s="87"/>
      <c r="D127" s="87"/>
      <c r="E127" s="87"/>
      <c r="F127" s="87"/>
      <c r="G127" s="87"/>
      <c r="H127" s="87"/>
      <c r="I127" s="87"/>
      <c r="J127" s="87"/>
      <c r="K127" s="87"/>
      <c r="L127" s="87"/>
      <c r="M127" s="87"/>
      <c r="N127" s="87"/>
      <c r="O127" s="87"/>
      <c r="P127" s="87"/>
      <c r="Q127" s="87"/>
      <c r="R127" s="87"/>
      <c r="S127" s="87"/>
      <c r="T127" s="87"/>
      <c r="U127" s="87"/>
      <c r="V127" s="87"/>
      <c r="W127" s="87"/>
      <c r="X127" s="87"/>
    </row>
    <row r="128" spans="1:24" ht="15.75" customHeight="1">
      <c r="A128" s="87"/>
      <c r="B128" s="87"/>
      <c r="C128" s="87"/>
      <c r="D128" s="87"/>
      <c r="E128" s="87"/>
      <c r="F128" s="87"/>
      <c r="G128" s="87"/>
      <c r="H128" s="87"/>
      <c r="I128" s="87"/>
      <c r="J128" s="87"/>
      <c r="K128" s="87"/>
      <c r="L128" s="87"/>
      <c r="M128" s="87"/>
      <c r="N128" s="87"/>
      <c r="O128" s="87"/>
      <c r="P128" s="87"/>
      <c r="Q128" s="87"/>
      <c r="R128" s="87"/>
      <c r="S128" s="87"/>
      <c r="T128" s="87"/>
      <c r="U128" s="87"/>
      <c r="V128" s="87"/>
      <c r="W128" s="87"/>
      <c r="X128" s="87"/>
    </row>
    <row r="129" spans="1:24" ht="15.75" customHeight="1">
      <c r="A129" s="87"/>
      <c r="B129" s="87"/>
      <c r="C129" s="87"/>
      <c r="D129" s="87"/>
      <c r="E129" s="87"/>
      <c r="F129" s="87"/>
      <c r="G129" s="87"/>
      <c r="H129" s="87"/>
      <c r="I129" s="87"/>
      <c r="J129" s="87"/>
      <c r="K129" s="87"/>
      <c r="L129" s="87"/>
      <c r="M129" s="87"/>
      <c r="N129" s="87"/>
      <c r="O129" s="87"/>
      <c r="P129" s="87"/>
      <c r="Q129" s="87"/>
      <c r="R129" s="87"/>
      <c r="S129" s="87"/>
      <c r="T129" s="87"/>
      <c r="U129" s="87"/>
      <c r="V129" s="87"/>
      <c r="W129" s="87"/>
      <c r="X129" s="87"/>
    </row>
    <row r="130" spans="1:24" ht="15.75" customHeight="1">
      <c r="A130" s="87"/>
      <c r="B130" s="87"/>
      <c r="C130" s="87"/>
      <c r="D130" s="87"/>
      <c r="E130" s="87"/>
      <c r="F130" s="87"/>
      <c r="G130" s="87"/>
      <c r="H130" s="87"/>
      <c r="I130" s="87"/>
      <c r="J130" s="87"/>
      <c r="K130" s="87"/>
      <c r="L130" s="87"/>
      <c r="M130" s="87"/>
      <c r="N130" s="87"/>
      <c r="O130" s="87"/>
      <c r="P130" s="87"/>
      <c r="Q130" s="87"/>
      <c r="R130" s="87"/>
      <c r="S130" s="87"/>
      <c r="T130" s="87"/>
      <c r="U130" s="87"/>
      <c r="V130" s="87"/>
      <c r="W130" s="87"/>
      <c r="X130" s="87"/>
    </row>
    <row r="131" spans="1:24" ht="15.75" customHeight="1">
      <c r="A131" s="87"/>
      <c r="B131" s="87"/>
      <c r="C131" s="87"/>
      <c r="D131" s="87"/>
      <c r="E131" s="87"/>
      <c r="F131" s="87"/>
      <c r="G131" s="87"/>
      <c r="H131" s="87"/>
      <c r="I131" s="87"/>
      <c r="J131" s="87"/>
      <c r="K131" s="87"/>
      <c r="L131" s="87"/>
      <c r="M131" s="87"/>
      <c r="N131" s="87"/>
      <c r="O131" s="87"/>
      <c r="P131" s="87"/>
      <c r="Q131" s="87"/>
      <c r="R131" s="87"/>
      <c r="S131" s="87"/>
      <c r="T131" s="87"/>
      <c r="U131" s="87"/>
      <c r="V131" s="87"/>
      <c r="W131" s="87"/>
      <c r="X131" s="87"/>
    </row>
    <row r="132" spans="1:24" ht="15.75" customHeight="1">
      <c r="A132" s="87"/>
      <c r="B132" s="87"/>
      <c r="C132" s="87"/>
      <c r="D132" s="87"/>
      <c r="E132" s="87"/>
      <c r="F132" s="87"/>
      <c r="G132" s="87"/>
      <c r="H132" s="87"/>
      <c r="I132" s="87"/>
      <c r="J132" s="87"/>
      <c r="K132" s="87"/>
      <c r="L132" s="87"/>
      <c r="M132" s="87"/>
      <c r="N132" s="87"/>
      <c r="O132" s="87"/>
      <c r="P132" s="87"/>
      <c r="Q132" s="87"/>
      <c r="R132" s="87"/>
      <c r="S132" s="87"/>
      <c r="T132" s="87"/>
      <c r="U132" s="87"/>
      <c r="V132" s="87"/>
      <c r="W132" s="87"/>
      <c r="X132" s="87"/>
    </row>
    <row r="133" spans="1:24" ht="15.75" customHeight="1">
      <c r="A133" s="87"/>
      <c r="B133" s="87"/>
      <c r="C133" s="87"/>
      <c r="D133" s="87"/>
      <c r="E133" s="87"/>
      <c r="F133" s="87"/>
      <c r="G133" s="87"/>
      <c r="H133" s="87"/>
      <c r="I133" s="87"/>
      <c r="J133" s="87"/>
      <c r="K133" s="87"/>
      <c r="L133" s="87"/>
      <c r="M133" s="87"/>
      <c r="N133" s="87"/>
      <c r="O133" s="87"/>
      <c r="P133" s="87"/>
      <c r="Q133" s="87"/>
      <c r="R133" s="87"/>
      <c r="S133" s="87"/>
      <c r="T133" s="87"/>
      <c r="U133" s="87"/>
      <c r="V133" s="87"/>
      <c r="W133" s="87"/>
      <c r="X133" s="87"/>
    </row>
    <row r="134" spans="1:24" ht="15.75" customHeight="1">
      <c r="A134" s="87"/>
      <c r="B134" s="87"/>
      <c r="C134" s="87"/>
      <c r="D134" s="87"/>
      <c r="E134" s="87"/>
      <c r="F134" s="87"/>
      <c r="G134" s="87"/>
      <c r="H134" s="87"/>
      <c r="I134" s="87"/>
      <c r="J134" s="87"/>
      <c r="K134" s="87"/>
      <c r="L134" s="87"/>
      <c r="M134" s="87"/>
      <c r="N134" s="87"/>
      <c r="O134" s="87"/>
      <c r="P134" s="87"/>
      <c r="Q134" s="87"/>
      <c r="R134" s="87"/>
      <c r="S134" s="87"/>
      <c r="T134" s="87"/>
      <c r="U134" s="87"/>
      <c r="V134" s="87"/>
      <c r="W134" s="87"/>
      <c r="X134" s="87"/>
    </row>
    <row r="135" spans="1:24" ht="15.75" customHeight="1">
      <c r="A135" s="87"/>
      <c r="B135" s="87"/>
      <c r="C135" s="87"/>
      <c r="D135" s="87"/>
      <c r="E135" s="87"/>
      <c r="F135" s="87"/>
      <c r="G135" s="87"/>
      <c r="H135" s="87"/>
      <c r="I135" s="87"/>
      <c r="J135" s="87"/>
      <c r="K135" s="87"/>
      <c r="L135" s="87"/>
      <c r="M135" s="87"/>
      <c r="N135" s="87"/>
      <c r="O135" s="87"/>
      <c r="P135" s="87"/>
      <c r="Q135" s="87"/>
      <c r="R135" s="87"/>
      <c r="S135" s="87"/>
      <c r="T135" s="87"/>
      <c r="U135" s="87"/>
      <c r="V135" s="87"/>
      <c r="W135" s="87"/>
      <c r="X135" s="87"/>
    </row>
    <row r="136" spans="1:24" ht="15.75" customHeight="1">
      <c r="A136" s="87"/>
      <c r="B136" s="87"/>
      <c r="C136" s="87"/>
      <c r="D136" s="87"/>
      <c r="E136" s="87"/>
      <c r="F136" s="87"/>
      <c r="G136" s="87"/>
      <c r="H136" s="87"/>
      <c r="I136" s="87"/>
      <c r="J136" s="87"/>
      <c r="K136" s="87"/>
      <c r="L136" s="87"/>
      <c r="M136" s="87"/>
      <c r="N136" s="87"/>
      <c r="O136" s="87"/>
      <c r="P136" s="87"/>
      <c r="Q136" s="87"/>
      <c r="R136" s="87"/>
      <c r="S136" s="87"/>
      <c r="T136" s="87"/>
      <c r="U136" s="87"/>
      <c r="V136" s="87"/>
      <c r="W136" s="87"/>
      <c r="X136" s="87"/>
    </row>
    <row r="137" spans="1:24" ht="15.75" customHeight="1">
      <c r="A137" s="87"/>
      <c r="B137" s="87"/>
      <c r="C137" s="87"/>
      <c r="D137" s="87"/>
      <c r="E137" s="87"/>
      <c r="F137" s="87"/>
      <c r="G137" s="87"/>
      <c r="H137" s="87"/>
      <c r="I137" s="87"/>
      <c r="J137" s="87"/>
      <c r="K137" s="87"/>
      <c r="L137" s="87"/>
      <c r="M137" s="87"/>
      <c r="N137" s="87"/>
      <c r="O137" s="87"/>
      <c r="P137" s="87"/>
      <c r="Q137" s="87"/>
      <c r="R137" s="87"/>
      <c r="S137" s="87"/>
      <c r="T137" s="87"/>
      <c r="U137" s="87"/>
      <c r="V137" s="87"/>
      <c r="W137" s="87"/>
      <c r="X137" s="87"/>
    </row>
    <row r="138" spans="1:24" ht="15.75" customHeight="1">
      <c r="A138" s="87"/>
      <c r="B138" s="87"/>
      <c r="C138" s="87"/>
      <c r="D138" s="87"/>
      <c r="E138" s="87"/>
      <c r="F138" s="87"/>
      <c r="G138" s="87"/>
      <c r="H138" s="87"/>
      <c r="I138" s="87"/>
      <c r="J138" s="87"/>
      <c r="K138" s="87"/>
      <c r="L138" s="87"/>
      <c r="M138" s="87"/>
      <c r="N138" s="87"/>
      <c r="O138" s="87"/>
      <c r="P138" s="87"/>
      <c r="Q138" s="87"/>
      <c r="R138" s="87"/>
      <c r="S138" s="87"/>
      <c r="T138" s="87"/>
      <c r="U138" s="87"/>
      <c r="V138" s="87"/>
      <c r="W138" s="87"/>
      <c r="X138" s="87"/>
    </row>
    <row r="139" spans="1:24" ht="15.75" customHeight="1">
      <c r="A139" s="87"/>
      <c r="B139" s="87"/>
      <c r="C139" s="87"/>
      <c r="D139" s="87"/>
      <c r="E139" s="87"/>
      <c r="F139" s="87"/>
      <c r="G139" s="87"/>
      <c r="H139" s="87"/>
      <c r="I139" s="87"/>
      <c r="J139" s="87"/>
      <c r="K139" s="87"/>
      <c r="L139" s="87"/>
      <c r="M139" s="87"/>
      <c r="N139" s="87"/>
      <c r="O139" s="87"/>
      <c r="P139" s="87"/>
      <c r="Q139" s="87"/>
      <c r="R139" s="87"/>
      <c r="S139" s="87"/>
      <c r="T139" s="87"/>
      <c r="U139" s="87"/>
      <c r="V139" s="87"/>
      <c r="W139" s="87"/>
      <c r="X139" s="87"/>
    </row>
    <row r="140" spans="1:24" ht="15.75" customHeight="1">
      <c r="A140" s="87"/>
      <c r="B140" s="87"/>
      <c r="C140" s="87"/>
      <c r="D140" s="87"/>
      <c r="E140" s="87"/>
      <c r="F140" s="87"/>
      <c r="G140" s="87"/>
      <c r="H140" s="87"/>
      <c r="I140" s="87"/>
      <c r="J140" s="87"/>
      <c r="K140" s="87"/>
      <c r="L140" s="87"/>
      <c r="M140" s="87"/>
      <c r="N140" s="87"/>
      <c r="O140" s="87"/>
      <c r="P140" s="87"/>
      <c r="Q140" s="87"/>
      <c r="R140" s="87"/>
      <c r="S140" s="87"/>
      <c r="T140" s="87"/>
      <c r="U140" s="87"/>
      <c r="V140" s="87"/>
      <c r="W140" s="87"/>
      <c r="X140" s="87"/>
    </row>
    <row r="141" spans="1:24" ht="15.75" customHeight="1">
      <c r="A141" s="87"/>
      <c r="B141" s="87"/>
      <c r="C141" s="87"/>
      <c r="D141" s="87"/>
      <c r="E141" s="87"/>
      <c r="F141" s="87"/>
      <c r="G141" s="87"/>
      <c r="H141" s="87"/>
      <c r="I141" s="87"/>
      <c r="J141" s="87"/>
      <c r="K141" s="87"/>
      <c r="L141" s="87"/>
      <c r="M141" s="87"/>
      <c r="N141" s="87"/>
      <c r="O141" s="87"/>
      <c r="P141" s="87"/>
      <c r="Q141" s="87"/>
      <c r="R141" s="87"/>
      <c r="S141" s="87"/>
      <c r="T141" s="87"/>
      <c r="U141" s="87"/>
      <c r="V141" s="87"/>
      <c r="W141" s="87"/>
      <c r="X141" s="87"/>
    </row>
    <row r="142" spans="1:24" ht="15.75" customHeight="1">
      <c r="A142" s="87"/>
      <c r="B142" s="87"/>
      <c r="C142" s="87"/>
      <c r="D142" s="87"/>
      <c r="E142" s="87"/>
      <c r="F142" s="87"/>
      <c r="G142" s="87"/>
      <c r="H142" s="87"/>
      <c r="I142" s="87"/>
      <c r="J142" s="87"/>
      <c r="K142" s="87"/>
      <c r="L142" s="87"/>
      <c r="M142" s="87"/>
      <c r="N142" s="87"/>
      <c r="O142" s="87"/>
      <c r="P142" s="87"/>
      <c r="Q142" s="87"/>
      <c r="R142" s="87"/>
      <c r="S142" s="87"/>
      <c r="T142" s="87"/>
      <c r="U142" s="87"/>
      <c r="V142" s="87"/>
      <c r="W142" s="87"/>
      <c r="X142" s="87"/>
    </row>
    <row r="143" spans="1:24" ht="15.75" customHeight="1">
      <c r="A143" s="87"/>
      <c r="B143" s="87"/>
      <c r="C143" s="87"/>
      <c r="D143" s="87"/>
      <c r="E143" s="87"/>
      <c r="F143" s="87"/>
      <c r="G143" s="87"/>
      <c r="H143" s="87"/>
      <c r="I143" s="87"/>
      <c r="J143" s="87"/>
      <c r="K143" s="87"/>
      <c r="L143" s="87"/>
      <c r="M143" s="87"/>
      <c r="N143" s="87"/>
      <c r="O143" s="87"/>
      <c r="P143" s="87"/>
      <c r="Q143" s="87"/>
      <c r="R143" s="87"/>
      <c r="S143" s="87"/>
      <c r="T143" s="87"/>
      <c r="U143" s="87"/>
      <c r="V143" s="87"/>
      <c r="W143" s="87"/>
      <c r="X143" s="87"/>
    </row>
    <row r="144" spans="1:24" ht="15.75" customHeight="1">
      <c r="A144" s="87"/>
      <c r="B144" s="87"/>
      <c r="C144" s="87"/>
      <c r="D144" s="87"/>
      <c r="E144" s="87"/>
      <c r="F144" s="87"/>
      <c r="G144" s="87"/>
      <c r="H144" s="87"/>
      <c r="I144" s="87"/>
      <c r="J144" s="87"/>
      <c r="K144" s="87"/>
      <c r="L144" s="87"/>
      <c r="M144" s="87"/>
      <c r="N144" s="87"/>
      <c r="O144" s="87"/>
      <c r="P144" s="87"/>
      <c r="Q144" s="87"/>
      <c r="R144" s="87"/>
      <c r="S144" s="87"/>
      <c r="T144" s="87"/>
      <c r="U144" s="87"/>
      <c r="V144" s="87"/>
      <c r="W144" s="87"/>
      <c r="X144" s="87"/>
    </row>
    <row r="145" spans="1:24" ht="15.75" customHeight="1">
      <c r="A145" s="87"/>
      <c r="B145" s="87"/>
      <c r="C145" s="87"/>
      <c r="D145" s="87"/>
      <c r="E145" s="87"/>
      <c r="F145" s="87"/>
      <c r="G145" s="87"/>
      <c r="H145" s="87"/>
      <c r="I145" s="87"/>
      <c r="J145" s="87"/>
      <c r="K145" s="87"/>
      <c r="L145" s="87"/>
      <c r="M145" s="87"/>
      <c r="N145" s="87"/>
      <c r="O145" s="87"/>
      <c r="P145" s="87"/>
      <c r="Q145" s="87"/>
      <c r="R145" s="87"/>
      <c r="S145" s="87"/>
      <c r="T145" s="87"/>
      <c r="U145" s="87"/>
      <c r="V145" s="87"/>
      <c r="W145" s="87"/>
      <c r="X145" s="87"/>
    </row>
    <row r="146" spans="1:24" ht="15.75" customHeight="1">
      <c r="A146" s="87"/>
      <c r="B146" s="87"/>
      <c r="C146" s="87"/>
      <c r="D146" s="87"/>
      <c r="E146" s="87"/>
      <c r="F146" s="87"/>
      <c r="G146" s="87"/>
      <c r="H146" s="87"/>
      <c r="I146" s="87"/>
      <c r="J146" s="87"/>
      <c r="K146" s="87"/>
      <c r="L146" s="87"/>
      <c r="M146" s="87"/>
      <c r="N146" s="87"/>
      <c r="O146" s="87"/>
      <c r="P146" s="87"/>
      <c r="Q146" s="87"/>
      <c r="R146" s="87"/>
      <c r="S146" s="87"/>
      <c r="T146" s="87"/>
      <c r="U146" s="87"/>
      <c r="V146" s="87"/>
      <c r="W146" s="87"/>
      <c r="X146" s="87"/>
    </row>
    <row r="147" spans="1:24" ht="15.75" customHeight="1">
      <c r="A147" s="87"/>
      <c r="B147" s="87"/>
      <c r="C147" s="87"/>
      <c r="D147" s="87"/>
      <c r="E147" s="87"/>
      <c r="F147" s="87"/>
      <c r="G147" s="87"/>
      <c r="H147" s="87"/>
      <c r="I147" s="87"/>
      <c r="J147" s="87"/>
      <c r="K147" s="87"/>
      <c r="L147" s="87"/>
      <c r="M147" s="87"/>
      <c r="N147" s="87"/>
      <c r="O147" s="87"/>
      <c r="P147" s="87"/>
      <c r="Q147" s="87"/>
      <c r="R147" s="87"/>
      <c r="S147" s="87"/>
      <c r="T147" s="87"/>
      <c r="U147" s="87"/>
      <c r="V147" s="87"/>
      <c r="W147" s="87"/>
      <c r="X147" s="87"/>
    </row>
    <row r="148" spans="1:24" ht="15.75" customHeight="1">
      <c r="A148" s="87"/>
      <c r="B148" s="87"/>
      <c r="C148" s="87"/>
      <c r="D148" s="87"/>
      <c r="E148" s="87"/>
      <c r="F148" s="87"/>
      <c r="G148" s="87"/>
      <c r="H148" s="87"/>
      <c r="I148" s="87"/>
      <c r="J148" s="87"/>
      <c r="K148" s="87"/>
      <c r="L148" s="87"/>
      <c r="M148" s="87"/>
      <c r="N148" s="87"/>
      <c r="O148" s="87"/>
      <c r="P148" s="87"/>
      <c r="Q148" s="87"/>
      <c r="R148" s="87"/>
      <c r="S148" s="87"/>
      <c r="T148" s="87"/>
      <c r="U148" s="87"/>
      <c r="V148" s="87"/>
      <c r="W148" s="87"/>
      <c r="X148" s="87"/>
    </row>
    <row r="149" spans="1:24" ht="15.75" customHeight="1">
      <c r="A149" s="87"/>
      <c r="B149" s="87"/>
      <c r="C149" s="87"/>
      <c r="D149" s="87"/>
      <c r="E149" s="87"/>
      <c r="F149" s="87"/>
      <c r="G149" s="87"/>
      <c r="H149" s="87"/>
      <c r="I149" s="87"/>
      <c r="J149" s="87"/>
      <c r="K149" s="87"/>
      <c r="L149" s="87"/>
      <c r="M149" s="87"/>
      <c r="N149" s="87"/>
      <c r="O149" s="87"/>
      <c r="P149" s="87"/>
      <c r="Q149" s="87"/>
      <c r="R149" s="87"/>
      <c r="S149" s="87"/>
      <c r="T149" s="87"/>
      <c r="U149" s="87"/>
      <c r="V149" s="87"/>
      <c r="W149" s="87"/>
      <c r="X149" s="87"/>
    </row>
    <row r="150" spans="1:24" ht="15.75" customHeight="1">
      <c r="A150" s="87"/>
      <c r="B150" s="87"/>
      <c r="C150" s="87"/>
      <c r="D150" s="87"/>
      <c r="E150" s="87"/>
      <c r="F150" s="87"/>
      <c r="G150" s="87"/>
      <c r="H150" s="87"/>
      <c r="I150" s="87"/>
      <c r="J150" s="87"/>
      <c r="K150" s="87"/>
      <c r="L150" s="87"/>
      <c r="M150" s="87"/>
      <c r="N150" s="87"/>
      <c r="O150" s="87"/>
      <c r="P150" s="87"/>
      <c r="Q150" s="87"/>
      <c r="R150" s="87"/>
      <c r="S150" s="87"/>
      <c r="T150" s="87"/>
      <c r="U150" s="87"/>
      <c r="V150" s="87"/>
      <c r="W150" s="87"/>
      <c r="X150" s="87"/>
    </row>
    <row r="151" spans="1:24" ht="15.75" customHeight="1">
      <c r="A151" s="87"/>
      <c r="B151" s="87"/>
      <c r="C151" s="87"/>
      <c r="D151" s="87"/>
      <c r="E151" s="87"/>
      <c r="F151" s="87"/>
      <c r="G151" s="87"/>
      <c r="H151" s="87"/>
      <c r="I151" s="87"/>
      <c r="J151" s="87"/>
      <c r="K151" s="87"/>
      <c r="L151" s="87"/>
      <c r="M151" s="87"/>
      <c r="N151" s="87"/>
      <c r="O151" s="87"/>
      <c r="P151" s="87"/>
      <c r="Q151" s="87"/>
      <c r="R151" s="87"/>
      <c r="S151" s="87"/>
      <c r="T151" s="87"/>
      <c r="U151" s="87"/>
      <c r="V151" s="87"/>
      <c r="W151" s="87"/>
      <c r="X151" s="87"/>
    </row>
    <row r="152" spans="1:24" ht="15.75" customHeight="1">
      <c r="A152" s="87"/>
      <c r="B152" s="87"/>
      <c r="C152" s="87"/>
      <c r="D152" s="87"/>
      <c r="E152" s="87"/>
      <c r="F152" s="87"/>
      <c r="G152" s="87"/>
      <c r="H152" s="87"/>
      <c r="I152" s="87"/>
      <c r="J152" s="87"/>
      <c r="K152" s="87"/>
      <c r="L152" s="87"/>
      <c r="M152" s="87"/>
      <c r="N152" s="87"/>
      <c r="O152" s="87"/>
      <c r="P152" s="87"/>
      <c r="Q152" s="87"/>
      <c r="R152" s="87"/>
      <c r="S152" s="87"/>
      <c r="T152" s="87"/>
      <c r="U152" s="87"/>
      <c r="V152" s="87"/>
      <c r="W152" s="87"/>
      <c r="X152" s="87"/>
    </row>
    <row r="153" spans="1:24" ht="15.75" customHeight="1">
      <c r="A153" s="87"/>
      <c r="B153" s="87"/>
      <c r="C153" s="87"/>
      <c r="D153" s="87"/>
      <c r="E153" s="87"/>
      <c r="F153" s="87"/>
      <c r="G153" s="87"/>
      <c r="H153" s="87"/>
      <c r="I153" s="87"/>
      <c r="J153" s="87"/>
      <c r="K153" s="87"/>
      <c r="L153" s="87"/>
      <c r="M153" s="87"/>
      <c r="N153" s="87"/>
      <c r="O153" s="87"/>
      <c r="P153" s="87"/>
      <c r="Q153" s="87"/>
      <c r="R153" s="87"/>
      <c r="S153" s="87"/>
      <c r="T153" s="87"/>
      <c r="U153" s="87"/>
      <c r="V153" s="87"/>
      <c r="W153" s="87"/>
      <c r="X153" s="87"/>
    </row>
    <row r="154" spans="1:24" ht="15.75" customHeight="1">
      <c r="A154" s="87"/>
      <c r="B154" s="87"/>
      <c r="C154" s="87"/>
      <c r="D154" s="87"/>
      <c r="E154" s="87"/>
      <c r="F154" s="87"/>
      <c r="G154" s="87"/>
      <c r="H154" s="87"/>
      <c r="I154" s="87"/>
      <c r="J154" s="87"/>
      <c r="K154" s="87"/>
      <c r="L154" s="87"/>
      <c r="M154" s="87"/>
      <c r="N154" s="87"/>
      <c r="O154" s="87"/>
      <c r="P154" s="87"/>
      <c r="Q154" s="87"/>
      <c r="R154" s="87"/>
      <c r="S154" s="87"/>
      <c r="T154" s="87"/>
      <c r="U154" s="87"/>
      <c r="V154" s="87"/>
      <c r="W154" s="87"/>
      <c r="X154" s="87"/>
    </row>
    <row r="155" spans="1:24" ht="15.75" customHeight="1">
      <c r="A155" s="87"/>
      <c r="B155" s="87"/>
      <c r="C155" s="87"/>
      <c r="D155" s="87"/>
      <c r="E155" s="87"/>
      <c r="F155" s="87"/>
      <c r="G155" s="87"/>
      <c r="H155" s="87"/>
      <c r="I155" s="87"/>
      <c r="J155" s="87"/>
      <c r="K155" s="87"/>
      <c r="L155" s="87"/>
      <c r="M155" s="87"/>
      <c r="N155" s="87"/>
      <c r="O155" s="87"/>
      <c r="P155" s="87"/>
      <c r="Q155" s="87"/>
      <c r="R155" s="87"/>
      <c r="S155" s="87"/>
      <c r="T155" s="87"/>
      <c r="U155" s="87"/>
      <c r="V155" s="87"/>
      <c r="W155" s="87"/>
      <c r="X155" s="87"/>
    </row>
    <row r="156" spans="1:24" ht="15.75" customHeight="1">
      <c r="A156" s="87"/>
      <c r="B156" s="87"/>
      <c r="C156" s="87"/>
      <c r="D156" s="87"/>
      <c r="E156" s="87"/>
      <c r="F156" s="87"/>
      <c r="G156" s="87"/>
      <c r="H156" s="87"/>
      <c r="I156" s="87"/>
      <c r="J156" s="87"/>
      <c r="K156" s="87"/>
      <c r="L156" s="87"/>
      <c r="M156" s="87"/>
      <c r="N156" s="87"/>
      <c r="O156" s="87"/>
      <c r="P156" s="87"/>
      <c r="Q156" s="87"/>
      <c r="R156" s="87"/>
      <c r="S156" s="87"/>
      <c r="T156" s="87"/>
      <c r="U156" s="87"/>
      <c r="V156" s="87"/>
      <c r="W156" s="87"/>
      <c r="X156" s="87"/>
    </row>
    <row r="157" spans="1:24" ht="15.75" customHeight="1">
      <c r="A157" s="87"/>
      <c r="B157" s="87"/>
      <c r="C157" s="87"/>
      <c r="D157" s="87"/>
      <c r="E157" s="87"/>
      <c r="F157" s="87"/>
      <c r="G157" s="87"/>
      <c r="H157" s="87"/>
      <c r="I157" s="87"/>
      <c r="J157" s="87"/>
      <c r="K157" s="87"/>
      <c r="L157" s="87"/>
      <c r="M157" s="87"/>
      <c r="N157" s="87"/>
      <c r="O157" s="87"/>
      <c r="P157" s="87"/>
      <c r="Q157" s="87"/>
      <c r="R157" s="87"/>
      <c r="S157" s="87"/>
      <c r="T157" s="87"/>
      <c r="U157" s="87"/>
      <c r="V157" s="87"/>
      <c r="W157" s="87"/>
      <c r="X157" s="87"/>
    </row>
    <row r="158" spans="1:24" ht="15.75" customHeight="1">
      <c r="A158" s="87"/>
      <c r="B158" s="87"/>
      <c r="C158" s="87"/>
      <c r="D158" s="87"/>
      <c r="E158" s="87"/>
      <c r="F158" s="87"/>
      <c r="G158" s="87"/>
      <c r="H158" s="87"/>
      <c r="I158" s="87"/>
      <c r="J158" s="87"/>
      <c r="K158" s="87"/>
      <c r="L158" s="87"/>
      <c r="M158" s="87"/>
      <c r="N158" s="87"/>
      <c r="O158" s="87"/>
      <c r="P158" s="87"/>
      <c r="Q158" s="87"/>
      <c r="R158" s="87"/>
      <c r="S158" s="87"/>
      <c r="T158" s="87"/>
      <c r="U158" s="87"/>
      <c r="V158" s="87"/>
      <c r="W158" s="87"/>
      <c r="X158" s="87"/>
    </row>
    <row r="159" spans="1:24" ht="15.75" customHeight="1">
      <c r="A159" s="87"/>
      <c r="B159" s="87"/>
      <c r="C159" s="87"/>
      <c r="D159" s="87"/>
      <c r="E159" s="87"/>
      <c r="F159" s="87"/>
      <c r="G159" s="87"/>
      <c r="H159" s="87"/>
      <c r="I159" s="87"/>
      <c r="J159" s="87"/>
      <c r="K159" s="87"/>
      <c r="L159" s="87"/>
      <c r="M159" s="87"/>
      <c r="N159" s="87"/>
      <c r="O159" s="87"/>
      <c r="P159" s="87"/>
      <c r="Q159" s="87"/>
      <c r="R159" s="87"/>
      <c r="S159" s="87"/>
      <c r="T159" s="87"/>
      <c r="U159" s="87"/>
      <c r="V159" s="87"/>
      <c r="W159" s="87"/>
      <c r="X159" s="87"/>
    </row>
    <row r="160" spans="1:24" ht="15.75" customHeight="1">
      <c r="A160" s="87"/>
      <c r="B160" s="87"/>
      <c r="C160" s="87"/>
      <c r="D160" s="87"/>
      <c r="E160" s="87"/>
      <c r="F160" s="87"/>
      <c r="G160" s="87"/>
      <c r="H160" s="87"/>
      <c r="I160" s="87"/>
      <c r="J160" s="87"/>
      <c r="K160" s="87"/>
      <c r="L160" s="87"/>
      <c r="M160" s="87"/>
      <c r="N160" s="87"/>
      <c r="O160" s="87"/>
      <c r="P160" s="87"/>
      <c r="Q160" s="87"/>
      <c r="R160" s="87"/>
      <c r="S160" s="87"/>
      <c r="T160" s="87"/>
      <c r="U160" s="87"/>
      <c r="V160" s="87"/>
      <c r="W160" s="87"/>
      <c r="X160" s="87"/>
    </row>
    <row r="161" spans="1:24" ht="15.75" customHeight="1">
      <c r="A161" s="87"/>
      <c r="B161" s="87"/>
      <c r="C161" s="87"/>
      <c r="D161" s="87"/>
      <c r="E161" s="87"/>
      <c r="F161" s="87"/>
      <c r="G161" s="87"/>
      <c r="H161" s="87"/>
      <c r="I161" s="87"/>
      <c r="J161" s="87"/>
      <c r="K161" s="87"/>
      <c r="L161" s="87"/>
      <c r="M161" s="87"/>
      <c r="N161" s="87"/>
      <c r="O161" s="87"/>
      <c r="P161" s="87"/>
      <c r="Q161" s="87"/>
      <c r="R161" s="87"/>
      <c r="S161" s="87"/>
      <c r="T161" s="87"/>
      <c r="U161" s="87"/>
      <c r="V161" s="87"/>
      <c r="W161" s="87"/>
      <c r="X161" s="87"/>
    </row>
    <row r="162" spans="1:24" ht="15.75" customHeight="1">
      <c r="A162" s="87"/>
      <c r="B162" s="87"/>
      <c r="C162" s="87"/>
      <c r="D162" s="87"/>
      <c r="E162" s="87"/>
      <c r="F162" s="87"/>
      <c r="G162" s="87"/>
      <c r="H162" s="87"/>
      <c r="I162" s="87"/>
      <c r="J162" s="87"/>
      <c r="K162" s="87"/>
      <c r="L162" s="87"/>
      <c r="M162" s="87"/>
      <c r="N162" s="87"/>
      <c r="O162" s="87"/>
      <c r="P162" s="87"/>
      <c r="Q162" s="87"/>
      <c r="R162" s="87"/>
      <c r="S162" s="87"/>
      <c r="T162" s="87"/>
      <c r="U162" s="87"/>
      <c r="V162" s="87"/>
      <c r="W162" s="87"/>
      <c r="X162" s="87"/>
    </row>
    <row r="163" spans="1:24" ht="15.75" customHeight="1">
      <c r="A163" s="87"/>
      <c r="B163" s="87"/>
      <c r="C163" s="87"/>
      <c r="D163" s="87"/>
      <c r="E163" s="87"/>
      <c r="F163" s="87"/>
      <c r="G163" s="87"/>
      <c r="H163" s="87"/>
      <c r="I163" s="87"/>
      <c r="J163" s="87"/>
      <c r="K163" s="87"/>
      <c r="L163" s="87"/>
      <c r="M163" s="87"/>
      <c r="N163" s="87"/>
      <c r="O163" s="87"/>
      <c r="P163" s="87"/>
      <c r="Q163" s="87"/>
      <c r="R163" s="87"/>
      <c r="S163" s="87"/>
      <c r="T163" s="87"/>
      <c r="U163" s="87"/>
      <c r="V163" s="87"/>
      <c r="W163" s="87"/>
      <c r="X163" s="87"/>
    </row>
    <row r="164" spans="1:24" ht="15.75" customHeight="1">
      <c r="A164" s="87"/>
      <c r="B164" s="87"/>
      <c r="C164" s="87"/>
      <c r="D164" s="87"/>
      <c r="E164" s="87"/>
      <c r="F164" s="87"/>
      <c r="G164" s="87"/>
      <c r="H164" s="87"/>
      <c r="I164" s="87"/>
      <c r="J164" s="87"/>
      <c r="K164" s="87"/>
      <c r="L164" s="87"/>
      <c r="M164" s="87"/>
      <c r="N164" s="87"/>
      <c r="O164" s="87"/>
      <c r="P164" s="87"/>
      <c r="Q164" s="87"/>
      <c r="R164" s="87"/>
      <c r="S164" s="87"/>
      <c r="T164" s="87"/>
      <c r="U164" s="87"/>
      <c r="V164" s="87"/>
      <c r="W164" s="87"/>
      <c r="X164" s="87"/>
    </row>
    <row r="165" spans="1:24" ht="15.75" customHeight="1">
      <c r="A165" s="87"/>
      <c r="B165" s="87"/>
      <c r="C165" s="87"/>
      <c r="D165" s="87"/>
      <c r="E165" s="87"/>
      <c r="F165" s="87"/>
      <c r="G165" s="87"/>
      <c r="H165" s="87"/>
      <c r="I165" s="87"/>
      <c r="J165" s="87"/>
      <c r="K165" s="87"/>
      <c r="L165" s="87"/>
      <c r="M165" s="87"/>
      <c r="N165" s="87"/>
      <c r="O165" s="87"/>
      <c r="P165" s="87"/>
      <c r="Q165" s="87"/>
      <c r="R165" s="87"/>
      <c r="S165" s="87"/>
      <c r="T165" s="87"/>
      <c r="U165" s="87"/>
      <c r="V165" s="87"/>
      <c r="W165" s="87"/>
      <c r="X165" s="87"/>
    </row>
    <row r="166" spans="1:24" ht="15.75" customHeight="1">
      <c r="A166" s="87"/>
      <c r="B166" s="87"/>
      <c r="C166" s="87"/>
      <c r="D166" s="87"/>
      <c r="E166" s="87"/>
      <c r="F166" s="87"/>
      <c r="G166" s="87"/>
      <c r="H166" s="87"/>
      <c r="I166" s="87"/>
      <c r="J166" s="87"/>
      <c r="K166" s="87"/>
      <c r="L166" s="87"/>
      <c r="M166" s="87"/>
      <c r="N166" s="87"/>
      <c r="O166" s="87"/>
      <c r="P166" s="87"/>
      <c r="Q166" s="87"/>
      <c r="R166" s="87"/>
      <c r="S166" s="87"/>
      <c r="T166" s="87"/>
      <c r="U166" s="87"/>
      <c r="V166" s="87"/>
      <c r="W166" s="87"/>
      <c r="X166" s="87"/>
    </row>
    <row r="167" spans="1:24" ht="15.75" customHeight="1">
      <c r="A167" s="87"/>
      <c r="B167" s="87"/>
      <c r="C167" s="87"/>
      <c r="D167" s="87"/>
      <c r="E167" s="87"/>
      <c r="F167" s="87"/>
      <c r="G167" s="87"/>
      <c r="H167" s="87"/>
      <c r="I167" s="87"/>
      <c r="J167" s="87"/>
      <c r="K167" s="87"/>
      <c r="L167" s="87"/>
      <c r="M167" s="87"/>
      <c r="N167" s="87"/>
      <c r="O167" s="87"/>
      <c r="P167" s="87"/>
      <c r="Q167" s="87"/>
      <c r="R167" s="87"/>
      <c r="S167" s="87"/>
      <c r="T167" s="87"/>
      <c r="U167" s="87"/>
      <c r="V167" s="87"/>
      <c r="W167" s="87"/>
      <c r="X167" s="87"/>
    </row>
    <row r="168" spans="1:24" ht="15.75" customHeight="1">
      <c r="A168" s="87"/>
      <c r="B168" s="87"/>
      <c r="C168" s="87"/>
      <c r="D168" s="87"/>
      <c r="E168" s="87"/>
      <c r="F168" s="87"/>
      <c r="G168" s="87"/>
      <c r="H168" s="87"/>
      <c r="I168" s="87"/>
      <c r="J168" s="87"/>
      <c r="K168" s="87"/>
      <c r="L168" s="87"/>
      <c r="M168" s="87"/>
      <c r="N168" s="87"/>
      <c r="O168" s="87"/>
      <c r="P168" s="87"/>
      <c r="Q168" s="87"/>
      <c r="R168" s="87"/>
      <c r="S168" s="87"/>
      <c r="T168" s="87"/>
      <c r="U168" s="87"/>
      <c r="V168" s="87"/>
      <c r="W168" s="87"/>
      <c r="X168" s="87"/>
    </row>
    <row r="169" spans="1:24" ht="15.75" customHeight="1">
      <c r="A169" s="87"/>
      <c r="B169" s="87"/>
      <c r="C169" s="87"/>
      <c r="D169" s="87"/>
      <c r="E169" s="87"/>
      <c r="F169" s="87"/>
      <c r="G169" s="87"/>
      <c r="H169" s="87"/>
      <c r="I169" s="87"/>
      <c r="J169" s="87"/>
      <c r="K169" s="87"/>
      <c r="L169" s="87"/>
      <c r="M169" s="87"/>
      <c r="N169" s="87"/>
      <c r="O169" s="87"/>
      <c r="P169" s="87"/>
      <c r="Q169" s="87"/>
      <c r="R169" s="87"/>
      <c r="S169" s="87"/>
      <c r="T169" s="87"/>
      <c r="U169" s="87"/>
      <c r="V169" s="87"/>
      <c r="W169" s="87"/>
      <c r="X169" s="87"/>
    </row>
    <row r="170" spans="1:24" ht="15.75" customHeight="1">
      <c r="A170" s="87"/>
      <c r="B170" s="87"/>
      <c r="C170" s="87"/>
      <c r="D170" s="87"/>
      <c r="E170" s="87"/>
      <c r="F170" s="87"/>
      <c r="G170" s="87"/>
      <c r="H170" s="87"/>
      <c r="I170" s="87"/>
      <c r="J170" s="87"/>
      <c r="K170" s="87"/>
      <c r="L170" s="87"/>
      <c r="M170" s="87"/>
      <c r="N170" s="87"/>
      <c r="O170" s="87"/>
      <c r="P170" s="87"/>
      <c r="Q170" s="87"/>
      <c r="R170" s="87"/>
      <c r="S170" s="87"/>
      <c r="T170" s="87"/>
      <c r="U170" s="87"/>
      <c r="V170" s="87"/>
      <c r="W170" s="87"/>
      <c r="X170" s="87"/>
    </row>
    <row r="171" spans="1:24" ht="15.75" customHeight="1">
      <c r="A171" s="87"/>
      <c r="B171" s="87"/>
      <c r="C171" s="87"/>
      <c r="D171" s="87"/>
      <c r="E171" s="87"/>
      <c r="F171" s="87"/>
      <c r="G171" s="87"/>
      <c r="H171" s="87"/>
      <c r="I171" s="87"/>
      <c r="J171" s="87"/>
      <c r="K171" s="87"/>
      <c r="L171" s="87"/>
      <c r="M171" s="87"/>
      <c r="N171" s="87"/>
      <c r="O171" s="87"/>
      <c r="P171" s="87"/>
      <c r="Q171" s="87"/>
      <c r="R171" s="87"/>
      <c r="S171" s="87"/>
      <c r="T171" s="87"/>
      <c r="U171" s="87"/>
      <c r="V171" s="87"/>
      <c r="W171" s="87"/>
      <c r="X171" s="87"/>
    </row>
    <row r="172" spans="1:24" ht="15.75" customHeight="1">
      <c r="A172" s="87"/>
      <c r="B172" s="87"/>
      <c r="C172" s="87"/>
      <c r="D172" s="87"/>
      <c r="E172" s="87"/>
      <c r="F172" s="87"/>
      <c r="G172" s="87"/>
      <c r="H172" s="87"/>
      <c r="I172" s="87"/>
      <c r="J172" s="87"/>
      <c r="K172" s="87"/>
      <c r="L172" s="87"/>
      <c r="M172" s="87"/>
      <c r="N172" s="87"/>
      <c r="O172" s="87"/>
      <c r="P172" s="87"/>
      <c r="Q172" s="87"/>
      <c r="R172" s="87"/>
      <c r="S172" s="87"/>
      <c r="T172" s="87"/>
      <c r="U172" s="87"/>
      <c r="V172" s="87"/>
      <c r="W172" s="87"/>
      <c r="X172" s="87"/>
    </row>
    <row r="173" spans="1:24" ht="15.75" customHeight="1">
      <c r="A173" s="87"/>
      <c r="B173" s="87"/>
      <c r="C173" s="87"/>
      <c r="D173" s="87"/>
      <c r="E173" s="87"/>
      <c r="F173" s="87"/>
      <c r="G173" s="87"/>
      <c r="H173" s="87"/>
      <c r="I173" s="87"/>
      <c r="J173" s="87"/>
      <c r="K173" s="87"/>
      <c r="L173" s="87"/>
      <c r="M173" s="87"/>
      <c r="N173" s="87"/>
      <c r="O173" s="87"/>
      <c r="P173" s="87"/>
      <c r="Q173" s="87"/>
      <c r="R173" s="87"/>
      <c r="S173" s="87"/>
      <c r="T173" s="87"/>
      <c r="U173" s="87"/>
      <c r="V173" s="87"/>
      <c r="W173" s="87"/>
      <c r="X173" s="87"/>
    </row>
    <row r="174" spans="1:24" ht="15.75" customHeight="1">
      <c r="A174" s="87"/>
      <c r="B174" s="87"/>
      <c r="C174" s="87"/>
      <c r="D174" s="87"/>
      <c r="E174" s="87"/>
      <c r="F174" s="87"/>
      <c r="G174" s="87"/>
      <c r="H174" s="87"/>
      <c r="I174" s="87"/>
      <c r="J174" s="87"/>
      <c r="K174" s="87"/>
      <c r="L174" s="87"/>
      <c r="M174" s="87"/>
      <c r="N174" s="87"/>
      <c r="O174" s="87"/>
      <c r="P174" s="87"/>
      <c r="Q174" s="87"/>
      <c r="R174" s="87"/>
      <c r="S174" s="87"/>
      <c r="T174" s="87"/>
      <c r="U174" s="87"/>
      <c r="V174" s="87"/>
      <c r="W174" s="87"/>
      <c r="X174" s="87"/>
    </row>
    <row r="175" spans="1:24" ht="15.75" customHeight="1">
      <c r="A175" s="87"/>
      <c r="B175" s="87"/>
      <c r="C175" s="87"/>
      <c r="D175" s="87"/>
      <c r="E175" s="87"/>
      <c r="F175" s="87"/>
      <c r="G175" s="87"/>
      <c r="H175" s="87"/>
      <c r="I175" s="87"/>
      <c r="J175" s="87"/>
      <c r="K175" s="87"/>
      <c r="L175" s="87"/>
      <c r="M175" s="87"/>
      <c r="N175" s="87"/>
      <c r="O175" s="87"/>
      <c r="P175" s="87"/>
      <c r="Q175" s="87"/>
      <c r="R175" s="87"/>
      <c r="S175" s="87"/>
      <c r="T175" s="87"/>
      <c r="U175" s="87"/>
      <c r="V175" s="87"/>
      <c r="W175" s="87"/>
      <c r="X175" s="87"/>
    </row>
    <row r="176" spans="1:24" ht="15.75" customHeight="1">
      <c r="A176" s="87"/>
      <c r="B176" s="87"/>
      <c r="C176" s="87"/>
      <c r="D176" s="87"/>
      <c r="E176" s="87"/>
      <c r="F176" s="87"/>
      <c r="G176" s="87"/>
      <c r="H176" s="87"/>
      <c r="I176" s="87"/>
      <c r="J176" s="87"/>
      <c r="K176" s="87"/>
      <c r="L176" s="87"/>
      <c r="M176" s="87"/>
      <c r="N176" s="87"/>
      <c r="O176" s="87"/>
      <c r="P176" s="87"/>
      <c r="Q176" s="87"/>
      <c r="R176" s="87"/>
      <c r="S176" s="87"/>
      <c r="T176" s="87"/>
      <c r="U176" s="87"/>
      <c r="V176" s="87"/>
      <c r="W176" s="87"/>
      <c r="X176" s="87"/>
    </row>
    <row r="177" spans="1:24" ht="15.75" customHeight="1">
      <c r="A177" s="87"/>
      <c r="B177" s="87"/>
      <c r="C177" s="87"/>
      <c r="D177" s="87"/>
      <c r="E177" s="87"/>
      <c r="F177" s="87"/>
      <c r="G177" s="87"/>
      <c r="H177" s="87"/>
      <c r="I177" s="87"/>
      <c r="J177" s="87"/>
      <c r="K177" s="87"/>
      <c r="L177" s="87"/>
      <c r="M177" s="87"/>
      <c r="N177" s="87"/>
      <c r="O177" s="87"/>
      <c r="P177" s="87"/>
      <c r="Q177" s="87"/>
      <c r="R177" s="87"/>
      <c r="S177" s="87"/>
      <c r="T177" s="87"/>
      <c r="U177" s="87"/>
      <c r="V177" s="87"/>
      <c r="W177" s="87"/>
      <c r="X177" s="87"/>
    </row>
    <row r="178" spans="1:24" ht="15.75" customHeight="1">
      <c r="A178" s="87"/>
      <c r="B178" s="87"/>
      <c r="C178" s="87"/>
      <c r="D178" s="87"/>
      <c r="E178" s="87"/>
      <c r="F178" s="87"/>
      <c r="G178" s="87"/>
      <c r="H178" s="87"/>
      <c r="I178" s="87"/>
      <c r="J178" s="87"/>
      <c r="K178" s="87"/>
      <c r="L178" s="87"/>
      <c r="M178" s="87"/>
      <c r="N178" s="87"/>
      <c r="O178" s="87"/>
      <c r="P178" s="87"/>
      <c r="Q178" s="87"/>
      <c r="R178" s="87"/>
      <c r="S178" s="87"/>
      <c r="T178" s="87"/>
      <c r="U178" s="87"/>
      <c r="V178" s="87"/>
      <c r="W178" s="87"/>
      <c r="X178" s="87"/>
    </row>
    <row r="179" spans="1:24" ht="15.75" customHeight="1">
      <c r="A179" s="87"/>
      <c r="B179" s="87"/>
      <c r="C179" s="87"/>
      <c r="D179" s="87"/>
      <c r="E179" s="87"/>
      <c r="F179" s="87"/>
      <c r="G179" s="87"/>
      <c r="H179" s="87"/>
      <c r="I179" s="87"/>
      <c r="J179" s="87"/>
      <c r="K179" s="87"/>
      <c r="L179" s="87"/>
      <c r="M179" s="87"/>
      <c r="N179" s="87"/>
      <c r="O179" s="87"/>
      <c r="P179" s="87"/>
      <c r="Q179" s="87"/>
      <c r="R179" s="87"/>
      <c r="S179" s="87"/>
      <c r="T179" s="87"/>
      <c r="U179" s="87"/>
      <c r="V179" s="87"/>
      <c r="W179" s="87"/>
      <c r="X179" s="87"/>
    </row>
    <row r="180" spans="1:24" ht="15.75" customHeight="1">
      <c r="A180" s="87"/>
      <c r="B180" s="87"/>
      <c r="C180" s="87"/>
      <c r="D180" s="87"/>
      <c r="E180" s="87"/>
      <c r="F180" s="87"/>
      <c r="G180" s="87"/>
      <c r="H180" s="87"/>
      <c r="I180" s="87"/>
      <c r="J180" s="87"/>
      <c r="K180" s="87"/>
      <c r="L180" s="87"/>
      <c r="M180" s="87"/>
      <c r="N180" s="87"/>
      <c r="O180" s="87"/>
      <c r="P180" s="87"/>
      <c r="Q180" s="87"/>
      <c r="R180" s="87"/>
      <c r="S180" s="87"/>
      <c r="T180" s="87"/>
      <c r="U180" s="87"/>
      <c r="V180" s="87"/>
      <c r="W180" s="87"/>
      <c r="X180" s="87"/>
    </row>
    <row r="181" spans="1:24" ht="15.75" customHeight="1">
      <c r="A181" s="87"/>
      <c r="B181" s="87"/>
      <c r="C181" s="87"/>
      <c r="D181" s="87"/>
      <c r="E181" s="87"/>
      <c r="F181" s="87"/>
      <c r="G181" s="87"/>
      <c r="H181" s="87"/>
      <c r="I181" s="87"/>
      <c r="J181" s="87"/>
      <c r="K181" s="87"/>
      <c r="L181" s="87"/>
      <c r="M181" s="87"/>
      <c r="N181" s="87"/>
      <c r="O181" s="87"/>
      <c r="P181" s="87"/>
      <c r="Q181" s="87"/>
      <c r="R181" s="87"/>
      <c r="S181" s="87"/>
      <c r="T181" s="87"/>
      <c r="U181" s="87"/>
      <c r="V181" s="87"/>
      <c r="W181" s="87"/>
      <c r="X181" s="87"/>
    </row>
    <row r="182" spans="1:24" ht="15.75" customHeight="1">
      <c r="A182" s="87"/>
      <c r="B182" s="87"/>
      <c r="C182" s="87"/>
      <c r="D182" s="87"/>
      <c r="E182" s="87"/>
      <c r="F182" s="87"/>
      <c r="G182" s="87"/>
      <c r="H182" s="87"/>
      <c r="I182" s="87"/>
      <c r="J182" s="87"/>
      <c r="K182" s="87"/>
      <c r="L182" s="87"/>
      <c r="M182" s="87"/>
      <c r="N182" s="87"/>
      <c r="O182" s="87"/>
      <c r="P182" s="87"/>
      <c r="Q182" s="87"/>
      <c r="R182" s="87"/>
      <c r="S182" s="87"/>
      <c r="T182" s="87"/>
      <c r="U182" s="87"/>
      <c r="V182" s="87"/>
      <c r="W182" s="87"/>
      <c r="X182" s="87"/>
    </row>
    <row r="183" spans="1:24" ht="15.75" customHeight="1">
      <c r="A183" s="87"/>
      <c r="B183" s="87"/>
      <c r="C183" s="87"/>
      <c r="D183" s="87"/>
      <c r="E183" s="87"/>
      <c r="F183" s="87"/>
      <c r="G183" s="87"/>
      <c r="H183" s="87"/>
      <c r="I183" s="87"/>
      <c r="J183" s="87"/>
      <c r="K183" s="87"/>
      <c r="L183" s="87"/>
      <c r="M183" s="87"/>
      <c r="N183" s="87"/>
      <c r="O183" s="87"/>
      <c r="P183" s="87"/>
      <c r="Q183" s="87"/>
      <c r="R183" s="87"/>
      <c r="S183" s="87"/>
      <c r="T183" s="87"/>
      <c r="U183" s="87"/>
      <c r="V183" s="87"/>
      <c r="W183" s="87"/>
      <c r="X183" s="87"/>
    </row>
    <row r="184" spans="1:24" ht="15.75" customHeight="1">
      <c r="A184" s="87"/>
      <c r="B184" s="87"/>
      <c r="C184" s="87"/>
      <c r="D184" s="87"/>
      <c r="E184" s="87"/>
      <c r="F184" s="87"/>
      <c r="G184" s="87"/>
      <c r="H184" s="87"/>
      <c r="I184" s="87"/>
      <c r="J184" s="87"/>
      <c r="K184" s="87"/>
      <c r="L184" s="87"/>
      <c r="M184" s="87"/>
      <c r="N184" s="87"/>
      <c r="O184" s="87"/>
      <c r="P184" s="87"/>
      <c r="Q184" s="87"/>
      <c r="R184" s="87"/>
      <c r="S184" s="87"/>
      <c r="T184" s="87"/>
      <c r="U184" s="87"/>
      <c r="V184" s="87"/>
      <c r="W184" s="87"/>
      <c r="X184" s="87"/>
    </row>
    <row r="185" spans="1:24" ht="15.75" customHeight="1">
      <c r="A185" s="87"/>
      <c r="B185" s="87"/>
      <c r="C185" s="87"/>
      <c r="D185" s="87"/>
      <c r="E185" s="87"/>
      <c r="F185" s="87"/>
      <c r="G185" s="87"/>
      <c r="H185" s="87"/>
      <c r="I185" s="87"/>
      <c r="J185" s="87"/>
      <c r="K185" s="87"/>
      <c r="L185" s="87"/>
      <c r="M185" s="87"/>
      <c r="N185" s="87"/>
      <c r="O185" s="87"/>
      <c r="P185" s="87"/>
      <c r="Q185" s="87"/>
      <c r="R185" s="87"/>
      <c r="S185" s="87"/>
      <c r="T185" s="87"/>
      <c r="U185" s="87"/>
      <c r="V185" s="87"/>
      <c r="W185" s="87"/>
      <c r="X185" s="87"/>
    </row>
    <row r="186" spans="1:24" ht="15.75" customHeight="1">
      <c r="A186" s="87"/>
      <c r="B186" s="87"/>
      <c r="C186" s="87"/>
      <c r="D186" s="87"/>
      <c r="E186" s="87"/>
      <c r="F186" s="87"/>
      <c r="G186" s="87"/>
      <c r="H186" s="87"/>
      <c r="I186" s="87"/>
      <c r="J186" s="87"/>
      <c r="K186" s="87"/>
      <c r="L186" s="87"/>
      <c r="M186" s="87"/>
      <c r="N186" s="87"/>
      <c r="O186" s="87"/>
      <c r="P186" s="87"/>
      <c r="Q186" s="87"/>
      <c r="R186" s="87"/>
      <c r="S186" s="87"/>
      <c r="T186" s="87"/>
      <c r="U186" s="87"/>
      <c r="V186" s="87"/>
      <c r="W186" s="87"/>
      <c r="X186" s="87"/>
    </row>
    <row r="187" spans="1:24" ht="15.75" customHeight="1">
      <c r="A187" s="87"/>
      <c r="B187" s="87"/>
      <c r="C187" s="87"/>
      <c r="D187" s="87"/>
      <c r="E187" s="87"/>
      <c r="F187" s="87"/>
      <c r="G187" s="87"/>
      <c r="H187" s="87"/>
      <c r="I187" s="87"/>
      <c r="J187" s="87"/>
      <c r="K187" s="87"/>
      <c r="L187" s="87"/>
      <c r="M187" s="87"/>
      <c r="N187" s="87"/>
      <c r="O187" s="87"/>
      <c r="P187" s="87"/>
      <c r="Q187" s="87"/>
      <c r="R187" s="87"/>
      <c r="S187" s="87"/>
      <c r="T187" s="87"/>
      <c r="U187" s="87"/>
      <c r="V187" s="87"/>
      <c r="W187" s="87"/>
      <c r="X187" s="87"/>
    </row>
    <row r="188" spans="1:24" ht="15.75" customHeight="1">
      <c r="A188" s="87"/>
      <c r="B188" s="87"/>
      <c r="C188" s="87"/>
      <c r="D188" s="87"/>
      <c r="E188" s="87"/>
      <c r="F188" s="87"/>
      <c r="G188" s="87"/>
      <c r="H188" s="87"/>
      <c r="I188" s="87"/>
      <c r="J188" s="87"/>
      <c r="K188" s="87"/>
      <c r="L188" s="87"/>
      <c r="M188" s="87"/>
      <c r="N188" s="87"/>
      <c r="O188" s="87"/>
      <c r="P188" s="87"/>
      <c r="Q188" s="87"/>
      <c r="R188" s="87"/>
      <c r="S188" s="87"/>
      <c r="T188" s="87"/>
      <c r="U188" s="87"/>
      <c r="V188" s="87"/>
      <c r="W188" s="87"/>
      <c r="X188" s="87"/>
    </row>
    <row r="189" spans="1:24" ht="15.75" customHeight="1">
      <c r="A189" s="87"/>
      <c r="B189" s="87"/>
      <c r="C189" s="87"/>
      <c r="D189" s="87"/>
      <c r="E189" s="87"/>
      <c r="F189" s="87"/>
      <c r="G189" s="87"/>
      <c r="H189" s="87"/>
      <c r="I189" s="87"/>
      <c r="J189" s="87"/>
      <c r="K189" s="87"/>
      <c r="L189" s="87"/>
      <c r="M189" s="87"/>
      <c r="N189" s="87"/>
      <c r="O189" s="87"/>
      <c r="P189" s="87"/>
      <c r="Q189" s="87"/>
      <c r="R189" s="87"/>
      <c r="S189" s="87"/>
      <c r="T189" s="87"/>
      <c r="U189" s="87"/>
      <c r="V189" s="87"/>
      <c r="W189" s="87"/>
      <c r="X189" s="87"/>
    </row>
    <row r="190" spans="1:24" ht="15.75" customHeight="1">
      <c r="A190" s="87"/>
      <c r="B190" s="87"/>
      <c r="C190" s="87"/>
      <c r="D190" s="87"/>
      <c r="E190" s="87"/>
      <c r="F190" s="87"/>
      <c r="G190" s="87"/>
      <c r="H190" s="87"/>
      <c r="I190" s="87"/>
      <c r="J190" s="87"/>
      <c r="K190" s="87"/>
      <c r="L190" s="87"/>
      <c r="M190" s="87"/>
      <c r="N190" s="87"/>
      <c r="O190" s="87"/>
      <c r="P190" s="87"/>
      <c r="Q190" s="87"/>
      <c r="R190" s="87"/>
      <c r="S190" s="87"/>
      <c r="T190" s="87"/>
      <c r="U190" s="87"/>
      <c r="V190" s="87"/>
      <c r="W190" s="87"/>
      <c r="X190" s="87"/>
    </row>
    <row r="191" spans="1:24" ht="15.75" customHeight="1">
      <c r="A191" s="87"/>
      <c r="B191" s="87"/>
      <c r="C191" s="87"/>
      <c r="D191" s="87"/>
      <c r="E191" s="87"/>
      <c r="F191" s="87"/>
      <c r="G191" s="87"/>
      <c r="H191" s="87"/>
      <c r="I191" s="87"/>
      <c r="J191" s="87"/>
      <c r="K191" s="87"/>
      <c r="L191" s="87"/>
      <c r="M191" s="87"/>
      <c r="N191" s="87"/>
      <c r="O191" s="87"/>
      <c r="P191" s="87"/>
      <c r="Q191" s="87"/>
      <c r="R191" s="87"/>
      <c r="S191" s="87"/>
      <c r="T191" s="87"/>
      <c r="U191" s="87"/>
      <c r="V191" s="87"/>
      <c r="W191" s="87"/>
      <c r="X191" s="87"/>
    </row>
    <row r="192" spans="1:24" ht="15.75" customHeight="1">
      <c r="A192" s="87"/>
      <c r="B192" s="87"/>
      <c r="C192" s="87"/>
      <c r="D192" s="87"/>
      <c r="E192" s="87"/>
      <c r="F192" s="87"/>
      <c r="G192" s="87"/>
      <c r="H192" s="87"/>
      <c r="I192" s="87"/>
      <c r="J192" s="87"/>
      <c r="K192" s="87"/>
      <c r="L192" s="87"/>
      <c r="M192" s="87"/>
      <c r="N192" s="87"/>
      <c r="O192" s="87"/>
      <c r="P192" s="87"/>
      <c r="Q192" s="87"/>
      <c r="R192" s="87"/>
      <c r="S192" s="87"/>
      <c r="T192" s="87"/>
      <c r="U192" s="87"/>
      <c r="V192" s="87"/>
      <c r="W192" s="87"/>
      <c r="X192" s="87"/>
    </row>
    <row r="193" spans="1:24" ht="15.75" customHeight="1">
      <c r="A193" s="87"/>
      <c r="B193" s="87"/>
      <c r="C193" s="87"/>
      <c r="D193" s="87"/>
      <c r="E193" s="87"/>
      <c r="F193" s="87"/>
      <c r="G193" s="87"/>
      <c r="H193" s="87"/>
      <c r="I193" s="87"/>
      <c r="J193" s="87"/>
      <c r="K193" s="87"/>
      <c r="L193" s="87"/>
      <c r="M193" s="87"/>
      <c r="N193" s="87"/>
      <c r="O193" s="87"/>
      <c r="P193" s="87"/>
      <c r="Q193" s="87"/>
      <c r="R193" s="87"/>
      <c r="S193" s="87"/>
      <c r="T193" s="87"/>
      <c r="U193" s="87"/>
      <c r="V193" s="87"/>
      <c r="W193" s="87"/>
      <c r="X193" s="87"/>
    </row>
    <row r="194" spans="1:24" ht="15.75" customHeight="1">
      <c r="A194" s="87"/>
      <c r="B194" s="87"/>
      <c r="C194" s="87"/>
      <c r="D194" s="87"/>
      <c r="E194" s="87"/>
      <c r="F194" s="87"/>
      <c r="G194" s="87"/>
      <c r="H194" s="87"/>
      <c r="I194" s="87"/>
      <c r="J194" s="87"/>
      <c r="K194" s="87"/>
      <c r="L194" s="87"/>
      <c r="M194" s="87"/>
      <c r="N194" s="87"/>
      <c r="O194" s="87"/>
      <c r="P194" s="87"/>
      <c r="Q194" s="87"/>
      <c r="R194" s="87"/>
      <c r="S194" s="87"/>
      <c r="T194" s="87"/>
      <c r="U194" s="87"/>
      <c r="V194" s="87"/>
      <c r="W194" s="87"/>
      <c r="X194" s="87"/>
    </row>
    <row r="195" spans="1:24" ht="15.75" customHeight="1">
      <c r="A195" s="87"/>
      <c r="B195" s="87"/>
      <c r="C195" s="87"/>
      <c r="D195" s="87"/>
      <c r="E195" s="87"/>
      <c r="F195" s="87"/>
      <c r="G195" s="87"/>
      <c r="H195" s="87"/>
      <c r="I195" s="87"/>
      <c r="J195" s="87"/>
      <c r="K195" s="87"/>
      <c r="L195" s="87"/>
      <c r="M195" s="87"/>
      <c r="N195" s="87"/>
      <c r="O195" s="87"/>
      <c r="P195" s="87"/>
      <c r="Q195" s="87"/>
      <c r="R195" s="87"/>
      <c r="S195" s="87"/>
      <c r="T195" s="87"/>
      <c r="U195" s="87"/>
      <c r="V195" s="87"/>
      <c r="W195" s="87"/>
      <c r="X195" s="87"/>
    </row>
    <row r="196" spans="1:24" ht="15.75" customHeight="1">
      <c r="A196" s="87"/>
      <c r="B196" s="87"/>
      <c r="C196" s="87"/>
      <c r="D196" s="87"/>
      <c r="E196" s="87"/>
      <c r="F196" s="87"/>
      <c r="G196" s="87"/>
      <c r="H196" s="87"/>
      <c r="I196" s="87"/>
      <c r="J196" s="87"/>
      <c r="K196" s="87"/>
      <c r="L196" s="87"/>
      <c r="M196" s="87"/>
      <c r="N196" s="87"/>
      <c r="O196" s="87"/>
      <c r="P196" s="87"/>
      <c r="Q196" s="87"/>
      <c r="R196" s="87"/>
      <c r="S196" s="87"/>
      <c r="T196" s="87"/>
      <c r="U196" s="87"/>
      <c r="V196" s="87"/>
      <c r="W196" s="87"/>
      <c r="X196" s="87"/>
    </row>
    <row r="197" spans="1:24" ht="15.75" customHeight="1">
      <c r="A197" s="87"/>
      <c r="B197" s="87"/>
      <c r="C197" s="87"/>
      <c r="D197" s="87"/>
      <c r="E197" s="87"/>
      <c r="F197" s="87"/>
      <c r="G197" s="87"/>
      <c r="H197" s="87"/>
      <c r="I197" s="87"/>
      <c r="J197" s="87"/>
      <c r="K197" s="87"/>
      <c r="L197" s="87"/>
      <c r="M197" s="87"/>
      <c r="N197" s="87"/>
      <c r="O197" s="87"/>
      <c r="P197" s="87"/>
      <c r="Q197" s="87"/>
      <c r="R197" s="87"/>
      <c r="S197" s="87"/>
      <c r="T197" s="87"/>
      <c r="U197" s="87"/>
      <c r="V197" s="87"/>
      <c r="W197" s="87"/>
      <c r="X197" s="87"/>
    </row>
    <row r="198" spans="1:24" ht="15.75" customHeight="1">
      <c r="A198" s="87"/>
      <c r="B198" s="87"/>
      <c r="C198" s="87"/>
      <c r="D198" s="87"/>
      <c r="E198" s="87"/>
      <c r="F198" s="87"/>
      <c r="G198" s="87"/>
      <c r="H198" s="87"/>
      <c r="I198" s="87"/>
      <c r="J198" s="87"/>
      <c r="K198" s="87"/>
      <c r="L198" s="87"/>
      <c r="M198" s="87"/>
      <c r="N198" s="87"/>
      <c r="O198" s="87"/>
      <c r="P198" s="87"/>
      <c r="Q198" s="87"/>
      <c r="R198" s="87"/>
      <c r="S198" s="87"/>
      <c r="T198" s="87"/>
      <c r="U198" s="87"/>
      <c r="V198" s="87"/>
      <c r="W198" s="87"/>
      <c r="X198" s="87"/>
    </row>
    <row r="199" spans="1:24" ht="15.75" customHeight="1">
      <c r="A199" s="87"/>
      <c r="B199" s="87"/>
      <c r="C199" s="87"/>
      <c r="D199" s="87"/>
      <c r="E199" s="87"/>
      <c r="F199" s="87"/>
      <c r="G199" s="87"/>
      <c r="H199" s="87"/>
      <c r="I199" s="87"/>
      <c r="J199" s="87"/>
      <c r="K199" s="87"/>
      <c r="L199" s="87"/>
      <c r="M199" s="87"/>
      <c r="N199" s="87"/>
      <c r="O199" s="87"/>
      <c r="P199" s="87"/>
      <c r="Q199" s="87"/>
      <c r="R199" s="87"/>
      <c r="S199" s="87"/>
      <c r="T199" s="87"/>
      <c r="U199" s="87"/>
      <c r="V199" s="87"/>
      <c r="W199" s="87"/>
      <c r="X199" s="87"/>
    </row>
    <row r="200" spans="1:24" ht="15.75" customHeight="1">
      <c r="A200" s="87"/>
      <c r="B200" s="87"/>
      <c r="C200" s="87"/>
      <c r="D200" s="87"/>
      <c r="E200" s="87"/>
      <c r="F200" s="87"/>
      <c r="G200" s="87"/>
      <c r="H200" s="87"/>
      <c r="I200" s="87"/>
      <c r="J200" s="87"/>
      <c r="K200" s="87"/>
      <c r="L200" s="87"/>
      <c r="M200" s="87"/>
      <c r="N200" s="87"/>
      <c r="O200" s="87"/>
      <c r="P200" s="87"/>
      <c r="Q200" s="87"/>
      <c r="R200" s="87"/>
      <c r="S200" s="87"/>
      <c r="T200" s="87"/>
      <c r="U200" s="87"/>
      <c r="V200" s="87"/>
      <c r="W200" s="87"/>
      <c r="X200" s="87"/>
    </row>
    <row r="201" spans="1:24" ht="15.75" customHeight="1">
      <c r="A201" s="87"/>
      <c r="B201" s="87"/>
      <c r="C201" s="87"/>
      <c r="D201" s="87"/>
      <c r="E201" s="87"/>
      <c r="F201" s="87"/>
      <c r="G201" s="87"/>
      <c r="H201" s="87"/>
      <c r="I201" s="87"/>
      <c r="J201" s="87"/>
      <c r="K201" s="87"/>
      <c r="L201" s="87"/>
      <c r="M201" s="87"/>
      <c r="N201" s="87"/>
      <c r="O201" s="87"/>
      <c r="P201" s="87"/>
      <c r="Q201" s="87"/>
      <c r="R201" s="87"/>
      <c r="S201" s="87"/>
      <c r="T201" s="87"/>
      <c r="U201" s="87"/>
      <c r="V201" s="87"/>
      <c r="W201" s="87"/>
      <c r="X201" s="87"/>
    </row>
    <row r="202" spans="1:24" ht="15.75" customHeight="1">
      <c r="A202" s="87"/>
      <c r="B202" s="87"/>
      <c r="C202" s="87"/>
      <c r="D202" s="87"/>
      <c r="E202" s="87"/>
      <c r="F202" s="87"/>
      <c r="G202" s="87"/>
      <c r="H202" s="87"/>
      <c r="I202" s="87"/>
      <c r="J202" s="87"/>
      <c r="K202" s="87"/>
      <c r="L202" s="87"/>
      <c r="M202" s="87"/>
      <c r="N202" s="87"/>
      <c r="O202" s="87"/>
      <c r="P202" s="87"/>
      <c r="Q202" s="87"/>
      <c r="R202" s="87"/>
      <c r="S202" s="87"/>
      <c r="T202" s="87"/>
      <c r="U202" s="87"/>
      <c r="V202" s="87"/>
      <c r="W202" s="87"/>
      <c r="X202" s="87"/>
    </row>
    <row r="203" spans="1:24" ht="15.75" customHeight="1">
      <c r="A203" s="87"/>
      <c r="B203" s="87"/>
      <c r="C203" s="87"/>
      <c r="D203" s="87"/>
      <c r="E203" s="87"/>
      <c r="F203" s="87"/>
      <c r="G203" s="87"/>
      <c r="H203" s="87"/>
      <c r="I203" s="87"/>
      <c r="J203" s="87"/>
      <c r="K203" s="87"/>
      <c r="L203" s="87"/>
      <c r="M203" s="87"/>
      <c r="N203" s="87"/>
      <c r="O203" s="87"/>
      <c r="P203" s="87"/>
      <c r="Q203" s="87"/>
      <c r="R203" s="87"/>
      <c r="S203" s="87"/>
      <c r="T203" s="87"/>
      <c r="U203" s="87"/>
      <c r="V203" s="87"/>
      <c r="W203" s="87"/>
      <c r="X203" s="87"/>
    </row>
    <row r="204" spans="1:24" ht="15.75" customHeight="1">
      <c r="A204" s="87"/>
      <c r="B204" s="87"/>
      <c r="C204" s="87"/>
      <c r="D204" s="87"/>
      <c r="E204" s="87"/>
      <c r="F204" s="87"/>
      <c r="G204" s="87"/>
      <c r="H204" s="87"/>
      <c r="I204" s="87"/>
      <c r="J204" s="87"/>
      <c r="K204" s="87"/>
      <c r="L204" s="87"/>
      <c r="M204" s="87"/>
      <c r="N204" s="87"/>
      <c r="O204" s="87"/>
      <c r="P204" s="87"/>
      <c r="Q204" s="87"/>
      <c r="R204" s="87"/>
      <c r="S204" s="87"/>
      <c r="T204" s="87"/>
      <c r="U204" s="87"/>
      <c r="V204" s="87"/>
      <c r="W204" s="87"/>
      <c r="X204" s="87"/>
    </row>
    <row r="205" spans="1:24" ht="15.75" customHeight="1">
      <c r="A205" s="87"/>
      <c r="B205" s="87"/>
      <c r="C205" s="87"/>
      <c r="D205" s="87"/>
      <c r="E205" s="87"/>
      <c r="F205" s="87"/>
      <c r="G205" s="87"/>
      <c r="H205" s="87"/>
      <c r="I205" s="87"/>
      <c r="J205" s="87"/>
      <c r="K205" s="87"/>
      <c r="L205" s="87"/>
      <c r="M205" s="87"/>
      <c r="N205" s="87"/>
      <c r="O205" s="87"/>
      <c r="P205" s="87"/>
      <c r="Q205" s="87"/>
      <c r="R205" s="87"/>
      <c r="S205" s="87"/>
      <c r="T205" s="87"/>
      <c r="U205" s="87"/>
      <c r="V205" s="87"/>
      <c r="W205" s="87"/>
      <c r="X205" s="87"/>
    </row>
    <row r="206" spans="1:24" ht="15.75" customHeight="1">
      <c r="A206" s="87"/>
      <c r="B206" s="87"/>
      <c r="C206" s="87"/>
      <c r="D206" s="87"/>
      <c r="E206" s="87"/>
      <c r="F206" s="87"/>
      <c r="G206" s="87"/>
      <c r="H206" s="87"/>
      <c r="I206" s="87"/>
      <c r="J206" s="87"/>
      <c r="K206" s="87"/>
      <c r="L206" s="87"/>
      <c r="M206" s="87"/>
      <c r="N206" s="87"/>
      <c r="O206" s="87"/>
      <c r="P206" s="87"/>
      <c r="Q206" s="87"/>
      <c r="R206" s="87"/>
      <c r="S206" s="87"/>
      <c r="T206" s="87"/>
      <c r="U206" s="87"/>
      <c r="V206" s="87"/>
      <c r="W206" s="87"/>
      <c r="X206" s="87"/>
    </row>
    <row r="207" spans="1:24" ht="15.75" customHeight="1">
      <c r="A207" s="87"/>
      <c r="B207" s="87"/>
      <c r="C207" s="87"/>
      <c r="D207" s="87"/>
      <c r="E207" s="87"/>
      <c r="F207" s="87"/>
      <c r="G207" s="87"/>
      <c r="H207" s="87"/>
      <c r="I207" s="87"/>
      <c r="J207" s="87"/>
      <c r="K207" s="87"/>
      <c r="L207" s="87"/>
      <c r="M207" s="87"/>
      <c r="N207" s="87"/>
      <c r="O207" s="87"/>
      <c r="P207" s="87"/>
      <c r="Q207" s="87"/>
      <c r="R207" s="87"/>
      <c r="S207" s="87"/>
      <c r="T207" s="87"/>
      <c r="U207" s="87"/>
      <c r="V207" s="87"/>
      <c r="W207" s="87"/>
      <c r="X207" s="87"/>
    </row>
    <row r="208" spans="1:24" ht="15.75" customHeight="1">
      <c r="A208" s="87"/>
      <c r="B208" s="87"/>
      <c r="C208" s="87"/>
      <c r="D208" s="87"/>
      <c r="E208" s="87"/>
      <c r="F208" s="87"/>
      <c r="G208" s="87"/>
      <c r="H208" s="87"/>
      <c r="I208" s="87"/>
      <c r="J208" s="87"/>
      <c r="K208" s="87"/>
      <c r="L208" s="87"/>
      <c r="M208" s="87"/>
      <c r="N208" s="87"/>
      <c r="O208" s="87"/>
      <c r="P208" s="87"/>
      <c r="Q208" s="87"/>
      <c r="R208" s="87"/>
      <c r="S208" s="87"/>
      <c r="T208" s="87"/>
      <c r="U208" s="87"/>
      <c r="V208" s="87"/>
      <c r="W208" s="87"/>
      <c r="X208" s="87"/>
    </row>
    <row r="209" spans="1:24" ht="15.75" customHeight="1">
      <c r="A209" s="87"/>
      <c r="B209" s="87"/>
      <c r="C209" s="87"/>
      <c r="D209" s="87"/>
      <c r="E209" s="87"/>
      <c r="F209" s="87"/>
      <c r="G209" s="87"/>
      <c r="H209" s="87"/>
      <c r="I209" s="87"/>
      <c r="J209" s="87"/>
      <c r="K209" s="87"/>
      <c r="L209" s="87"/>
      <c r="M209" s="87"/>
      <c r="N209" s="87"/>
      <c r="O209" s="87"/>
      <c r="P209" s="87"/>
      <c r="Q209" s="87"/>
      <c r="R209" s="87"/>
      <c r="S209" s="87"/>
      <c r="T209" s="87"/>
      <c r="U209" s="87"/>
      <c r="V209" s="87"/>
      <c r="W209" s="87"/>
      <c r="X209" s="87"/>
    </row>
    <row r="210" spans="1:24" ht="15.75" customHeight="1">
      <c r="A210" s="87"/>
      <c r="B210" s="87"/>
      <c r="C210" s="87"/>
      <c r="D210" s="87"/>
      <c r="E210" s="87"/>
      <c r="F210" s="87"/>
      <c r="G210" s="87"/>
      <c r="H210" s="87"/>
      <c r="I210" s="87"/>
      <c r="J210" s="87"/>
      <c r="K210" s="87"/>
      <c r="L210" s="87"/>
      <c r="M210" s="87"/>
      <c r="N210" s="87"/>
      <c r="O210" s="87"/>
      <c r="P210" s="87"/>
      <c r="Q210" s="87"/>
      <c r="R210" s="87"/>
      <c r="S210" s="87"/>
      <c r="T210" s="87"/>
      <c r="U210" s="87"/>
      <c r="V210" s="87"/>
      <c r="W210" s="87"/>
      <c r="X210" s="87"/>
    </row>
    <row r="211" spans="1:24" ht="15.75" customHeight="1">
      <c r="A211" s="87"/>
      <c r="B211" s="87"/>
      <c r="C211" s="87"/>
      <c r="D211" s="87"/>
      <c r="E211" s="87"/>
      <c r="F211" s="87"/>
      <c r="G211" s="87"/>
      <c r="H211" s="87"/>
      <c r="I211" s="87"/>
      <c r="J211" s="87"/>
      <c r="K211" s="87"/>
      <c r="L211" s="87"/>
      <c r="M211" s="87"/>
      <c r="N211" s="87"/>
      <c r="O211" s="87"/>
      <c r="P211" s="87"/>
      <c r="Q211" s="87"/>
      <c r="R211" s="87"/>
      <c r="S211" s="87"/>
      <c r="T211" s="87"/>
      <c r="U211" s="87"/>
      <c r="V211" s="87"/>
      <c r="W211" s="87"/>
      <c r="X211" s="87"/>
    </row>
    <row r="212" spans="1:24" ht="15.75" customHeight="1">
      <c r="A212" s="87"/>
      <c r="B212" s="87"/>
      <c r="C212" s="87"/>
      <c r="D212" s="87"/>
      <c r="E212" s="87"/>
      <c r="F212" s="87"/>
      <c r="G212" s="87"/>
      <c r="H212" s="87"/>
      <c r="I212" s="87"/>
      <c r="J212" s="87"/>
      <c r="K212" s="87"/>
      <c r="L212" s="87"/>
      <c r="M212" s="87"/>
      <c r="N212" s="87"/>
      <c r="O212" s="87"/>
      <c r="P212" s="87"/>
      <c r="Q212" s="87"/>
      <c r="R212" s="87"/>
      <c r="S212" s="87"/>
      <c r="T212" s="87"/>
      <c r="U212" s="87"/>
      <c r="V212" s="87"/>
      <c r="W212" s="87"/>
      <c r="X212" s="87"/>
    </row>
    <row r="213" spans="1:24" ht="15.75" customHeight="1">
      <c r="A213" s="87"/>
      <c r="B213" s="87"/>
      <c r="C213" s="87"/>
      <c r="D213" s="87"/>
      <c r="E213" s="87"/>
      <c r="F213" s="87"/>
      <c r="G213" s="87"/>
      <c r="H213" s="87"/>
      <c r="I213" s="87"/>
      <c r="J213" s="87"/>
      <c r="K213" s="87"/>
      <c r="L213" s="87"/>
      <c r="M213" s="87"/>
      <c r="N213" s="87"/>
      <c r="O213" s="87"/>
      <c r="P213" s="87"/>
      <c r="Q213" s="87"/>
      <c r="R213" s="87"/>
      <c r="S213" s="87"/>
      <c r="T213" s="87"/>
      <c r="U213" s="87"/>
      <c r="V213" s="87"/>
      <c r="W213" s="87"/>
      <c r="X213" s="87"/>
    </row>
    <row r="214" spans="1:24" ht="15.75" customHeight="1">
      <c r="A214" s="87"/>
      <c r="B214" s="87"/>
      <c r="C214" s="87"/>
      <c r="D214" s="87"/>
      <c r="E214" s="87"/>
      <c r="F214" s="87"/>
      <c r="G214" s="87"/>
      <c r="H214" s="87"/>
      <c r="I214" s="87"/>
      <c r="J214" s="87"/>
      <c r="K214" s="87"/>
      <c r="L214" s="87"/>
      <c r="M214" s="87"/>
      <c r="N214" s="87"/>
      <c r="O214" s="87"/>
      <c r="P214" s="87"/>
      <c r="Q214" s="87"/>
      <c r="R214" s="87"/>
      <c r="S214" s="87"/>
      <c r="T214" s="87"/>
      <c r="U214" s="87"/>
      <c r="V214" s="87"/>
      <c r="W214" s="87"/>
      <c r="X214" s="87"/>
    </row>
    <row r="215" spans="1:24" ht="15.75" customHeight="1">
      <c r="A215" s="87"/>
      <c r="B215" s="87"/>
      <c r="C215" s="87"/>
      <c r="D215" s="87"/>
      <c r="E215" s="87"/>
      <c r="F215" s="87"/>
      <c r="G215" s="87"/>
      <c r="H215" s="87"/>
      <c r="I215" s="87"/>
      <c r="J215" s="87"/>
      <c r="K215" s="87"/>
      <c r="L215" s="87"/>
      <c r="M215" s="87"/>
      <c r="N215" s="87"/>
      <c r="O215" s="87"/>
      <c r="P215" s="87"/>
      <c r="Q215" s="87"/>
      <c r="R215" s="87"/>
      <c r="S215" s="87"/>
      <c r="T215" s="87"/>
      <c r="U215" s="87"/>
      <c r="V215" s="87"/>
      <c r="W215" s="87"/>
      <c r="X215" s="87"/>
    </row>
    <row r="216" spans="1:24" ht="15.75" customHeight="1">
      <c r="A216" s="87"/>
      <c r="B216" s="87"/>
      <c r="C216" s="87"/>
      <c r="D216" s="87"/>
      <c r="E216" s="87"/>
      <c r="F216" s="87"/>
      <c r="G216" s="87"/>
      <c r="H216" s="87"/>
      <c r="I216" s="87"/>
      <c r="J216" s="87"/>
      <c r="K216" s="87"/>
      <c r="L216" s="87"/>
      <c r="M216" s="87"/>
      <c r="N216" s="87"/>
      <c r="O216" s="87"/>
      <c r="P216" s="87"/>
      <c r="Q216" s="87"/>
      <c r="R216" s="87"/>
      <c r="S216" s="87"/>
      <c r="T216" s="87"/>
      <c r="U216" s="87"/>
      <c r="V216" s="87"/>
      <c r="W216" s="87"/>
      <c r="X216" s="87"/>
    </row>
    <row r="217" spans="1:24" ht="15.75" customHeight="1">
      <c r="A217" s="87"/>
      <c r="B217" s="87"/>
      <c r="C217" s="87"/>
      <c r="D217" s="87"/>
      <c r="E217" s="87"/>
      <c r="F217" s="87"/>
      <c r="G217" s="87"/>
      <c r="H217" s="87"/>
      <c r="I217" s="87"/>
      <c r="J217" s="87"/>
      <c r="K217" s="87"/>
      <c r="L217" s="87"/>
      <c r="M217" s="87"/>
      <c r="N217" s="87"/>
      <c r="O217" s="87"/>
      <c r="P217" s="87"/>
      <c r="Q217" s="87"/>
      <c r="R217" s="87"/>
      <c r="S217" s="87"/>
      <c r="T217" s="87"/>
      <c r="U217" s="87"/>
      <c r="V217" s="87"/>
      <c r="W217" s="87"/>
      <c r="X217" s="87"/>
    </row>
    <row r="218" spans="1:24" ht="15.75" customHeight="1">
      <c r="A218" s="87"/>
      <c r="B218" s="87"/>
      <c r="C218" s="87"/>
      <c r="D218" s="87"/>
      <c r="E218" s="87"/>
      <c r="F218" s="87"/>
      <c r="G218" s="87"/>
      <c r="H218" s="87"/>
      <c r="I218" s="87"/>
      <c r="J218" s="87"/>
      <c r="K218" s="87"/>
      <c r="L218" s="87"/>
      <c r="M218" s="87"/>
      <c r="N218" s="87"/>
      <c r="O218" s="87"/>
      <c r="P218" s="87"/>
      <c r="Q218" s="87"/>
      <c r="R218" s="87"/>
      <c r="S218" s="87"/>
      <c r="T218" s="87"/>
      <c r="U218" s="87"/>
      <c r="V218" s="87"/>
      <c r="W218" s="87"/>
      <c r="X218" s="87"/>
    </row>
    <row r="219" spans="1:24" ht="15.75" customHeight="1">
      <c r="A219" s="87"/>
      <c r="B219" s="87"/>
      <c r="C219" s="87"/>
      <c r="D219" s="87"/>
      <c r="E219" s="87"/>
      <c r="F219" s="87"/>
      <c r="G219" s="87"/>
      <c r="H219" s="87"/>
      <c r="I219" s="87"/>
      <c r="J219" s="87"/>
      <c r="K219" s="87"/>
      <c r="L219" s="87"/>
      <c r="M219" s="87"/>
      <c r="N219" s="87"/>
      <c r="O219" s="87"/>
      <c r="P219" s="87"/>
      <c r="Q219" s="87"/>
      <c r="R219" s="87"/>
      <c r="S219" s="87"/>
      <c r="T219" s="87"/>
      <c r="U219" s="87"/>
      <c r="V219" s="87"/>
      <c r="W219" s="87"/>
      <c r="X219" s="87"/>
    </row>
    <row r="220" spans="1:24" ht="15.75" customHeight="1">
      <c r="A220" s="87"/>
      <c r="B220" s="87"/>
      <c r="C220" s="87"/>
      <c r="D220" s="87"/>
      <c r="E220" s="87"/>
      <c r="F220" s="87"/>
      <c r="G220" s="87"/>
      <c r="H220" s="87"/>
      <c r="I220" s="87"/>
      <c r="J220" s="87"/>
      <c r="K220" s="87"/>
      <c r="L220" s="87"/>
      <c r="M220" s="87"/>
      <c r="N220" s="87"/>
      <c r="O220" s="87"/>
      <c r="P220" s="87"/>
      <c r="Q220" s="87"/>
      <c r="R220" s="87"/>
      <c r="S220" s="87"/>
      <c r="T220" s="87"/>
      <c r="U220" s="87"/>
      <c r="V220" s="87"/>
      <c r="W220" s="87"/>
      <c r="X220" s="87"/>
    </row>
    <row r="221" spans="1:24" ht="15.75" customHeight="1">
      <c r="A221" s="87"/>
      <c r="B221" s="87"/>
      <c r="C221" s="87"/>
      <c r="D221" s="87"/>
      <c r="E221" s="87"/>
      <c r="F221" s="87"/>
      <c r="G221" s="87"/>
      <c r="H221" s="87"/>
      <c r="I221" s="87"/>
      <c r="J221" s="87"/>
      <c r="K221" s="87"/>
      <c r="L221" s="87"/>
      <c r="M221" s="87"/>
      <c r="N221" s="87"/>
      <c r="O221" s="87"/>
      <c r="P221" s="87"/>
      <c r="Q221" s="87"/>
      <c r="R221" s="87"/>
      <c r="S221" s="87"/>
      <c r="T221" s="87"/>
      <c r="U221" s="87"/>
      <c r="V221" s="87"/>
      <c r="W221" s="87"/>
      <c r="X221" s="87"/>
    </row>
    <row r="222" spans="1:24" ht="15.75" customHeight="1">
      <c r="A222" s="87"/>
      <c r="B222" s="87"/>
      <c r="C222" s="87"/>
      <c r="D222" s="87"/>
      <c r="E222" s="87"/>
      <c r="F222" s="87"/>
      <c r="G222" s="87"/>
      <c r="H222" s="87"/>
      <c r="I222" s="87"/>
      <c r="J222" s="87"/>
      <c r="K222" s="87"/>
      <c r="L222" s="87"/>
      <c r="M222" s="87"/>
      <c r="N222" s="87"/>
      <c r="O222" s="87"/>
      <c r="P222" s="87"/>
      <c r="Q222" s="87"/>
      <c r="R222" s="87"/>
      <c r="S222" s="87"/>
      <c r="T222" s="87"/>
      <c r="U222" s="87"/>
      <c r="V222" s="87"/>
      <c r="W222" s="87"/>
      <c r="X222" s="87"/>
    </row>
    <row r="223" spans="1:24" ht="15.75" customHeight="1">
      <c r="A223" s="87"/>
      <c r="B223" s="87"/>
      <c r="C223" s="87"/>
      <c r="D223" s="87"/>
      <c r="E223" s="87"/>
      <c r="F223" s="87"/>
      <c r="G223" s="87"/>
      <c r="H223" s="87"/>
      <c r="I223" s="87"/>
      <c r="J223" s="87"/>
      <c r="K223" s="87"/>
      <c r="L223" s="87"/>
      <c r="M223" s="87"/>
      <c r="N223" s="87"/>
      <c r="O223" s="87"/>
      <c r="P223" s="87"/>
      <c r="Q223" s="87"/>
      <c r="R223" s="87"/>
      <c r="S223" s="87"/>
      <c r="T223" s="87"/>
      <c r="U223" s="87"/>
      <c r="V223" s="87"/>
      <c r="W223" s="87"/>
      <c r="X223" s="87"/>
    </row>
    <row r="224" spans="1:24" ht="15.75" customHeight="1">
      <c r="A224" s="87"/>
      <c r="B224" s="87"/>
      <c r="C224" s="87"/>
      <c r="D224" s="87"/>
      <c r="E224" s="87"/>
      <c r="F224" s="87"/>
      <c r="G224" s="87"/>
      <c r="H224" s="87"/>
      <c r="I224" s="87"/>
      <c r="J224" s="87"/>
      <c r="K224" s="87"/>
      <c r="L224" s="87"/>
      <c r="M224" s="87"/>
      <c r="N224" s="87"/>
      <c r="O224" s="87"/>
      <c r="P224" s="87"/>
      <c r="Q224" s="87"/>
      <c r="R224" s="87"/>
      <c r="S224" s="87"/>
      <c r="T224" s="87"/>
      <c r="U224" s="87"/>
      <c r="V224" s="87"/>
      <c r="W224" s="87"/>
      <c r="X224" s="87"/>
    </row>
    <row r="225" spans="1:24" ht="15.75" customHeight="1">
      <c r="A225" s="87"/>
      <c r="B225" s="87"/>
      <c r="C225" s="87"/>
      <c r="D225" s="87"/>
      <c r="E225" s="87"/>
      <c r="F225" s="87"/>
      <c r="G225" s="87"/>
      <c r="H225" s="87"/>
      <c r="I225" s="87"/>
      <c r="J225" s="87"/>
      <c r="K225" s="87"/>
      <c r="L225" s="87"/>
      <c r="M225" s="87"/>
      <c r="N225" s="87"/>
      <c r="O225" s="87"/>
      <c r="P225" s="87"/>
      <c r="Q225" s="87"/>
      <c r="R225" s="87"/>
      <c r="S225" s="87"/>
      <c r="T225" s="87"/>
      <c r="U225" s="87"/>
      <c r="V225" s="87"/>
      <c r="W225" s="87"/>
      <c r="X225" s="87"/>
    </row>
    <row r="226" spans="1:24" ht="15.75" customHeight="1">
      <c r="A226" s="87"/>
      <c r="B226" s="87"/>
      <c r="C226" s="87"/>
      <c r="D226" s="87"/>
      <c r="E226" s="87"/>
      <c r="F226" s="87"/>
      <c r="G226" s="87"/>
      <c r="H226" s="87"/>
      <c r="I226" s="87"/>
      <c r="J226" s="87"/>
      <c r="K226" s="87"/>
      <c r="L226" s="87"/>
      <c r="M226" s="87"/>
      <c r="N226" s="87"/>
      <c r="O226" s="87"/>
      <c r="P226" s="87"/>
      <c r="Q226" s="87"/>
      <c r="R226" s="87"/>
      <c r="S226" s="87"/>
      <c r="T226" s="87"/>
      <c r="U226" s="87"/>
      <c r="V226" s="87"/>
      <c r="W226" s="87"/>
      <c r="X226" s="87"/>
    </row>
    <row r="227" spans="1:24" ht="15.75" customHeight="1">
      <c r="A227" s="87"/>
      <c r="B227" s="87"/>
      <c r="C227" s="87"/>
      <c r="D227" s="87"/>
      <c r="E227" s="87"/>
      <c r="F227" s="87"/>
      <c r="G227" s="87"/>
      <c r="H227" s="87"/>
      <c r="I227" s="87"/>
      <c r="J227" s="87"/>
      <c r="K227" s="87"/>
      <c r="L227" s="87"/>
      <c r="M227" s="87"/>
      <c r="N227" s="87"/>
      <c r="O227" s="87"/>
      <c r="P227" s="87"/>
      <c r="Q227" s="87"/>
      <c r="R227" s="87"/>
      <c r="S227" s="87"/>
      <c r="T227" s="87"/>
      <c r="U227" s="87"/>
      <c r="V227" s="87"/>
      <c r="W227" s="87"/>
      <c r="X227" s="87"/>
    </row>
    <row r="228" spans="1:24" ht="15.75" customHeight="1">
      <c r="A228" s="87"/>
      <c r="B228" s="87"/>
      <c r="C228" s="87"/>
      <c r="D228" s="87"/>
      <c r="E228" s="87"/>
      <c r="F228" s="87"/>
      <c r="G228" s="87"/>
      <c r="H228" s="87"/>
      <c r="I228" s="87"/>
      <c r="J228" s="87"/>
      <c r="K228" s="87"/>
      <c r="L228" s="87"/>
      <c r="M228" s="87"/>
      <c r="N228" s="87"/>
      <c r="O228" s="87"/>
      <c r="P228" s="87"/>
      <c r="Q228" s="87"/>
      <c r="R228" s="87"/>
      <c r="S228" s="87"/>
      <c r="T228" s="87"/>
      <c r="U228" s="87"/>
      <c r="V228" s="87"/>
      <c r="W228" s="87"/>
      <c r="X228" s="87"/>
    </row>
    <row r="229" spans="1:24" ht="15.75" customHeight="1">
      <c r="A229" s="87"/>
      <c r="B229" s="87"/>
      <c r="C229" s="87"/>
      <c r="D229" s="87"/>
      <c r="E229" s="87"/>
      <c r="F229" s="87"/>
      <c r="G229" s="87"/>
      <c r="H229" s="87"/>
      <c r="I229" s="87"/>
      <c r="J229" s="87"/>
      <c r="K229" s="87"/>
      <c r="L229" s="87"/>
      <c r="M229" s="87"/>
      <c r="N229" s="87"/>
      <c r="O229" s="87"/>
      <c r="P229" s="87"/>
      <c r="Q229" s="87"/>
      <c r="R229" s="87"/>
      <c r="S229" s="87"/>
      <c r="T229" s="87"/>
      <c r="U229" s="87"/>
      <c r="V229" s="87"/>
      <c r="W229" s="87"/>
      <c r="X229" s="87"/>
    </row>
    <row r="230" spans="1:24" ht="15.75" customHeight="1">
      <c r="A230" s="87"/>
      <c r="B230" s="87"/>
      <c r="C230" s="87"/>
      <c r="D230" s="87"/>
      <c r="E230" s="87"/>
      <c r="F230" s="87"/>
      <c r="G230" s="87"/>
      <c r="H230" s="87"/>
      <c r="I230" s="87"/>
      <c r="J230" s="87"/>
      <c r="K230" s="87"/>
      <c r="L230" s="87"/>
      <c r="M230" s="87"/>
      <c r="N230" s="87"/>
      <c r="O230" s="87"/>
      <c r="P230" s="87"/>
      <c r="Q230" s="87"/>
      <c r="R230" s="87"/>
      <c r="S230" s="87"/>
      <c r="T230" s="87"/>
      <c r="U230" s="87"/>
      <c r="V230" s="87"/>
      <c r="W230" s="87"/>
      <c r="X230" s="87"/>
    </row>
    <row r="231" spans="1:24" ht="15.75" customHeight="1">
      <c r="A231" s="87"/>
      <c r="B231" s="87"/>
      <c r="C231" s="87"/>
      <c r="D231" s="87"/>
      <c r="E231" s="87"/>
      <c r="F231" s="87"/>
      <c r="G231" s="87"/>
      <c r="H231" s="87"/>
      <c r="I231" s="87"/>
      <c r="J231" s="87"/>
      <c r="K231" s="87"/>
      <c r="L231" s="87"/>
      <c r="M231" s="87"/>
      <c r="N231" s="87"/>
      <c r="O231" s="87"/>
      <c r="P231" s="87"/>
      <c r="Q231" s="87"/>
      <c r="R231" s="87"/>
      <c r="S231" s="87"/>
      <c r="T231" s="87"/>
      <c r="U231" s="87"/>
      <c r="V231" s="87"/>
      <c r="W231" s="87"/>
      <c r="X231" s="87"/>
    </row>
    <row r="232" spans="1:24" ht="15.75" customHeight="1">
      <c r="A232" s="87"/>
      <c r="B232" s="87"/>
      <c r="C232" s="87"/>
      <c r="D232" s="87"/>
      <c r="E232" s="87"/>
      <c r="F232" s="87"/>
      <c r="G232" s="87"/>
      <c r="H232" s="87"/>
      <c r="I232" s="87"/>
      <c r="J232" s="87"/>
      <c r="K232" s="87"/>
      <c r="L232" s="87"/>
      <c r="M232" s="87"/>
      <c r="N232" s="87"/>
      <c r="O232" s="87"/>
      <c r="P232" s="87"/>
      <c r="Q232" s="87"/>
      <c r="R232" s="87"/>
      <c r="S232" s="87"/>
      <c r="T232" s="87"/>
      <c r="U232" s="87"/>
      <c r="V232" s="87"/>
      <c r="W232" s="87"/>
      <c r="X232" s="87"/>
    </row>
    <row r="233" spans="1:24" ht="15.75" customHeight="1">
      <c r="A233" s="87"/>
      <c r="B233" s="87"/>
      <c r="C233" s="87"/>
      <c r="D233" s="87"/>
      <c r="E233" s="87"/>
      <c r="F233" s="87"/>
      <c r="G233" s="87"/>
      <c r="H233" s="87"/>
      <c r="I233" s="87"/>
      <c r="J233" s="87"/>
      <c r="K233" s="87"/>
      <c r="L233" s="87"/>
      <c r="M233" s="87"/>
      <c r="N233" s="87"/>
      <c r="O233" s="87"/>
      <c r="P233" s="87"/>
      <c r="Q233" s="87"/>
      <c r="R233" s="87"/>
      <c r="S233" s="87"/>
      <c r="T233" s="87"/>
      <c r="U233" s="87"/>
      <c r="V233" s="87"/>
      <c r="W233" s="87"/>
      <c r="X233" s="87"/>
    </row>
    <row r="234" spans="1:24" ht="15.75" customHeight="1">
      <c r="A234" s="87"/>
      <c r="B234" s="87"/>
      <c r="C234" s="87"/>
      <c r="D234" s="87"/>
      <c r="E234" s="87"/>
      <c r="F234" s="87"/>
      <c r="G234" s="87"/>
      <c r="H234" s="87"/>
      <c r="I234" s="87"/>
      <c r="J234" s="87"/>
      <c r="K234" s="87"/>
      <c r="L234" s="87"/>
      <c r="M234" s="87"/>
      <c r="N234" s="87"/>
      <c r="O234" s="87"/>
      <c r="P234" s="87"/>
      <c r="Q234" s="87"/>
      <c r="R234" s="87"/>
      <c r="S234" s="87"/>
      <c r="T234" s="87"/>
      <c r="U234" s="87"/>
      <c r="V234" s="87"/>
      <c r="W234" s="87"/>
      <c r="X234" s="87"/>
    </row>
    <row r="235" spans="1:24" ht="15.75" customHeight="1">
      <c r="A235" s="87"/>
      <c r="B235" s="87"/>
      <c r="C235" s="87"/>
      <c r="D235" s="87"/>
      <c r="E235" s="87"/>
      <c r="F235" s="87"/>
      <c r="G235" s="87"/>
      <c r="H235" s="87"/>
      <c r="I235" s="87"/>
      <c r="J235" s="87"/>
      <c r="K235" s="87"/>
      <c r="L235" s="87"/>
      <c r="M235" s="87"/>
      <c r="N235" s="87"/>
      <c r="O235" s="87"/>
      <c r="P235" s="87"/>
      <c r="Q235" s="87"/>
      <c r="R235" s="87"/>
      <c r="S235" s="87"/>
      <c r="T235" s="87"/>
      <c r="U235" s="87"/>
      <c r="V235" s="87"/>
      <c r="W235" s="87"/>
      <c r="X235" s="87"/>
    </row>
    <row r="236" spans="1:24" ht="15.75" customHeight="1"/>
    <row r="237" spans="1:24" ht="15.75" customHeight="1"/>
    <row r="238" spans="1:24" ht="15.75" customHeight="1"/>
    <row r="239" spans="1:24" ht="15.75" customHeight="1"/>
    <row r="240" spans="1:24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mergeCells count="21">
    <mergeCell ref="A12:B12"/>
    <mergeCell ref="A17:D17"/>
    <mergeCell ref="A18:D18"/>
    <mergeCell ref="A20:D20"/>
    <mergeCell ref="A22:D22"/>
    <mergeCell ref="A23:D23"/>
    <mergeCell ref="A1:D1"/>
    <mergeCell ref="A24:D24"/>
    <mergeCell ref="E7:H11"/>
    <mergeCell ref="F28:I32"/>
    <mergeCell ref="A25:D25"/>
    <mergeCell ref="A9:B9"/>
    <mergeCell ref="A10:B10"/>
    <mergeCell ref="A6:B6"/>
    <mergeCell ref="A7:B7"/>
    <mergeCell ref="A16:D16"/>
    <mergeCell ref="A15:D15"/>
    <mergeCell ref="A8:B8"/>
    <mergeCell ref="C7:C12"/>
    <mergeCell ref="A11:B11"/>
    <mergeCell ref="A14:D14"/>
  </mergeCells>
  <pageMargins left="0.7" right="0.7" top="0.75" bottom="0.75" header="0" footer="0"/>
  <pageSetup paperSize="9" orientation="portrait" r:id="rId1"/>
  <headerFooter>
    <oddHeader>&amp;LDepartment of CSE, ULAB&amp;C&amp;"Arimo,Bold"CQI Form&amp;RCSE005(00)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GradeSheet</vt:lpstr>
      <vt:lpstr>GradingPolicy</vt:lpstr>
      <vt:lpstr>CO_PO_AttainmentAnalysis</vt:lpstr>
      <vt:lpstr>CourseSummary</vt:lpstr>
      <vt:lpstr>ContinuousQualityImprovement</vt:lpstr>
      <vt:lpstr>CO_PO_AttainmentAnalysis!Print_Area</vt:lpstr>
      <vt:lpstr>GradeSheet!Print_Area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Dr.Farhana</dc:creator>
  <cp:lastModifiedBy>HP</cp:lastModifiedBy>
  <cp:lastPrinted>2019-08-27T07:38:53Z</cp:lastPrinted>
  <dcterms:created xsi:type="dcterms:W3CDTF">2019-05-06T03:48:27Z</dcterms:created>
  <dcterms:modified xsi:type="dcterms:W3CDTF">2020-01-20T20:23:59Z</dcterms:modified>
</cp:coreProperties>
</file>