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101 Non CSE\Section 6\"/>
    </mc:Choice>
  </mc:AlternateContent>
  <xr:revisionPtr revIDLastSave="0" documentId="13_ncr:1_{20992AA6-3DD6-40D9-8024-84CB91BE11B9}" xr6:coauthVersionLast="45" xr6:coauthVersionMax="45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MidTerm" sheetId="1" r:id="rId1"/>
    <sheet name="Final" sheetId="2" r:id="rId2"/>
    <sheet name="Quiz" sheetId="4" r:id="rId3"/>
    <sheet name="Assignment" sheetId="5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2" i="1"/>
  <c r="I32" i="2"/>
  <c r="H32" i="2"/>
  <c r="G32" i="2"/>
  <c r="F32" i="2"/>
  <c r="D32" i="2"/>
  <c r="E32" i="2"/>
  <c r="I6" i="2"/>
  <c r="H6" i="2"/>
  <c r="G6" i="2"/>
  <c r="F6" i="2"/>
  <c r="E6" i="2"/>
  <c r="D6" i="2"/>
  <c r="I24" i="2"/>
  <c r="H24" i="2"/>
  <c r="G24" i="2"/>
  <c r="F24" i="2"/>
  <c r="E24" i="2"/>
  <c r="D24" i="2"/>
  <c r="I9" i="2"/>
  <c r="H9" i="2"/>
  <c r="G9" i="2"/>
  <c r="F9" i="2"/>
  <c r="E9" i="2"/>
  <c r="D9" i="2"/>
  <c r="I7" i="2"/>
  <c r="H7" i="2"/>
  <c r="G7" i="2"/>
  <c r="F7" i="2"/>
  <c r="E7" i="2"/>
  <c r="D7" i="2"/>
  <c r="I23" i="2"/>
  <c r="H23" i="2"/>
  <c r="G23" i="2"/>
  <c r="F23" i="2"/>
  <c r="E23" i="2"/>
  <c r="D23" i="2"/>
  <c r="I8" i="2"/>
  <c r="H8" i="2"/>
  <c r="G8" i="2"/>
  <c r="F8" i="2"/>
  <c r="E8" i="2"/>
  <c r="D8" i="2"/>
  <c r="I5" i="2"/>
  <c r="H5" i="2"/>
  <c r="G5" i="2"/>
  <c r="F5" i="2"/>
  <c r="E5" i="2"/>
  <c r="D5" i="2"/>
  <c r="I20" i="2"/>
  <c r="H20" i="2"/>
  <c r="G20" i="2"/>
  <c r="F20" i="2"/>
  <c r="E20" i="2"/>
  <c r="D20" i="2"/>
  <c r="I27" i="2"/>
  <c r="H27" i="2"/>
  <c r="G27" i="2"/>
  <c r="F27" i="2"/>
  <c r="E27" i="2"/>
  <c r="D27" i="2"/>
  <c r="I42" i="2"/>
  <c r="H42" i="2"/>
  <c r="G42" i="2"/>
  <c r="F42" i="2"/>
  <c r="E42" i="2"/>
  <c r="D42" i="2"/>
  <c r="I26" i="2"/>
  <c r="H26" i="2"/>
  <c r="G26" i="2"/>
  <c r="F26" i="2"/>
  <c r="E26" i="2"/>
  <c r="D26" i="2"/>
  <c r="I47" i="2"/>
  <c r="H47" i="2"/>
  <c r="G47" i="2"/>
  <c r="F47" i="2"/>
  <c r="E47" i="2"/>
  <c r="D47" i="2"/>
  <c r="I45" i="2"/>
  <c r="H45" i="2"/>
  <c r="G45" i="2"/>
  <c r="F45" i="2"/>
  <c r="E45" i="2"/>
  <c r="D45" i="2"/>
  <c r="I19" i="2"/>
  <c r="H19" i="2"/>
  <c r="G19" i="2"/>
  <c r="F19" i="2"/>
  <c r="E19" i="2"/>
  <c r="D19" i="2"/>
  <c r="I39" i="2"/>
  <c r="H39" i="2"/>
  <c r="G39" i="2"/>
  <c r="F39" i="2"/>
  <c r="E39" i="2"/>
  <c r="D39" i="2"/>
  <c r="I2" i="2"/>
  <c r="H2" i="2"/>
  <c r="G2" i="2"/>
  <c r="F2" i="2"/>
  <c r="E2" i="2"/>
  <c r="D2" i="2"/>
  <c r="I11" i="2"/>
  <c r="H11" i="2"/>
  <c r="G11" i="2"/>
  <c r="F11" i="2"/>
  <c r="E11" i="2"/>
  <c r="D11" i="2"/>
  <c r="I29" i="2"/>
  <c r="H29" i="2"/>
  <c r="G29" i="2"/>
  <c r="F29" i="2"/>
  <c r="E29" i="2"/>
  <c r="D29" i="2"/>
  <c r="I15" i="2"/>
  <c r="H15" i="2"/>
  <c r="G15" i="2"/>
  <c r="F15" i="2"/>
  <c r="E15" i="2"/>
  <c r="D15" i="2"/>
  <c r="I38" i="2"/>
  <c r="H38" i="2"/>
  <c r="G38" i="2"/>
  <c r="F38" i="2"/>
  <c r="E38" i="2"/>
  <c r="D38" i="2"/>
  <c r="I12" i="2"/>
  <c r="H12" i="2"/>
  <c r="G12" i="2"/>
  <c r="F12" i="2"/>
  <c r="E12" i="2"/>
  <c r="D12" i="2"/>
  <c r="I18" i="2"/>
  <c r="H18" i="2"/>
  <c r="G18" i="2"/>
  <c r="F18" i="2"/>
  <c r="E18" i="2"/>
  <c r="D18" i="2"/>
  <c r="I21" i="2"/>
  <c r="H21" i="2"/>
  <c r="G21" i="2"/>
  <c r="F21" i="2"/>
  <c r="E21" i="2"/>
  <c r="D21" i="2"/>
  <c r="I3" i="2"/>
  <c r="H3" i="2"/>
  <c r="G3" i="2"/>
  <c r="F3" i="2"/>
  <c r="E3" i="2"/>
  <c r="D3" i="2"/>
  <c r="I30" i="2"/>
  <c r="H30" i="2"/>
  <c r="G30" i="2"/>
  <c r="F30" i="2"/>
  <c r="E30" i="2"/>
  <c r="D30" i="2"/>
  <c r="I41" i="2"/>
  <c r="H41" i="2"/>
  <c r="G41" i="2"/>
  <c r="F41" i="2"/>
  <c r="E41" i="2"/>
  <c r="D41" i="2"/>
  <c r="I43" i="2"/>
  <c r="H43" i="2"/>
  <c r="G43" i="2"/>
  <c r="F43" i="2"/>
  <c r="E43" i="2"/>
  <c r="D43" i="2"/>
  <c r="I10" i="2"/>
  <c r="H10" i="2"/>
  <c r="G10" i="2"/>
  <c r="F10" i="2"/>
  <c r="E10" i="2"/>
  <c r="D10" i="2"/>
  <c r="I25" i="2"/>
  <c r="H25" i="2"/>
  <c r="G25" i="2"/>
  <c r="F25" i="2"/>
  <c r="E25" i="2"/>
  <c r="D25" i="2"/>
  <c r="I22" i="2"/>
  <c r="H22" i="2"/>
  <c r="G22" i="2"/>
  <c r="F22" i="2"/>
  <c r="E22" i="2"/>
  <c r="D22" i="2"/>
  <c r="I37" i="2"/>
  <c r="H37" i="2"/>
  <c r="G37" i="2"/>
  <c r="F37" i="2"/>
  <c r="E37" i="2"/>
  <c r="D37" i="2"/>
  <c r="I17" i="2"/>
  <c r="H17" i="2"/>
  <c r="G17" i="2"/>
  <c r="F17" i="2"/>
  <c r="E17" i="2"/>
  <c r="D17" i="2"/>
  <c r="I36" i="2"/>
  <c r="H36" i="2"/>
  <c r="G36" i="2"/>
  <c r="F36" i="2"/>
  <c r="E36" i="2"/>
  <c r="D36" i="2"/>
  <c r="I16" i="2"/>
  <c r="H16" i="2"/>
  <c r="G16" i="2"/>
  <c r="F16" i="2"/>
  <c r="E16" i="2"/>
  <c r="D16" i="2"/>
  <c r="H40" i="2"/>
  <c r="I40" i="2"/>
  <c r="G40" i="2"/>
  <c r="F40" i="2"/>
  <c r="E40" i="2"/>
  <c r="D40" i="2"/>
  <c r="I13" i="2"/>
  <c r="H13" i="2"/>
  <c r="G13" i="2"/>
  <c r="F13" i="2"/>
  <c r="E13" i="2"/>
  <c r="D13" i="2"/>
  <c r="I35" i="2"/>
  <c r="H35" i="2"/>
  <c r="G35" i="2"/>
  <c r="F35" i="2"/>
  <c r="E35" i="2"/>
  <c r="D35" i="2"/>
  <c r="I44" i="2"/>
  <c r="H44" i="2"/>
  <c r="G44" i="2"/>
  <c r="F44" i="2"/>
  <c r="E44" i="2"/>
  <c r="D44" i="2"/>
  <c r="I14" i="2"/>
  <c r="H14" i="2"/>
  <c r="G14" i="2"/>
  <c r="F14" i="2"/>
  <c r="E14" i="2"/>
  <c r="D14" i="2"/>
  <c r="G32" i="1"/>
  <c r="F32" i="1"/>
  <c r="E32" i="1"/>
  <c r="D32" i="1"/>
  <c r="G6" i="1"/>
  <c r="E6" i="1"/>
  <c r="D6" i="1"/>
  <c r="F6" i="1"/>
  <c r="G24" i="1"/>
  <c r="F24" i="1"/>
  <c r="E24" i="1"/>
  <c r="D24" i="1"/>
  <c r="G9" i="1"/>
  <c r="F9" i="1"/>
  <c r="E9" i="1"/>
  <c r="D9" i="1"/>
  <c r="G7" i="1"/>
  <c r="F7" i="1"/>
  <c r="E7" i="1"/>
  <c r="D7" i="1"/>
  <c r="G41" i="1"/>
  <c r="F41" i="1"/>
  <c r="E41" i="1"/>
  <c r="D41" i="1"/>
  <c r="G23" i="1"/>
  <c r="F23" i="1"/>
  <c r="E23" i="1"/>
  <c r="D23" i="1"/>
  <c r="G8" i="1"/>
  <c r="F8" i="1"/>
  <c r="E8" i="1"/>
  <c r="D8" i="1"/>
  <c r="G5" i="1"/>
  <c r="F5" i="1"/>
  <c r="E5" i="1"/>
  <c r="D5" i="1"/>
  <c r="G20" i="1"/>
  <c r="F20" i="1"/>
  <c r="E20" i="1"/>
  <c r="D20" i="1"/>
  <c r="G27" i="1"/>
  <c r="F27" i="1"/>
  <c r="E27" i="1"/>
  <c r="D27" i="1"/>
  <c r="G42" i="1"/>
  <c r="F42" i="1"/>
  <c r="E42" i="1"/>
  <c r="D42" i="1"/>
  <c r="G26" i="1"/>
  <c r="F26" i="1"/>
  <c r="E26" i="1"/>
  <c r="D26" i="1"/>
  <c r="G47" i="1"/>
  <c r="F47" i="1"/>
  <c r="E47" i="1"/>
  <c r="D47" i="1"/>
  <c r="G45" i="1"/>
  <c r="F45" i="1"/>
  <c r="E45" i="1"/>
  <c r="D45" i="1"/>
  <c r="G19" i="1"/>
  <c r="F19" i="1"/>
  <c r="E19" i="1"/>
  <c r="D19" i="1"/>
  <c r="G39" i="1"/>
  <c r="F39" i="1"/>
  <c r="E39" i="1"/>
  <c r="D39" i="1"/>
  <c r="G2" i="1"/>
  <c r="F2" i="1"/>
  <c r="E2" i="1"/>
  <c r="D2" i="1"/>
  <c r="G11" i="1"/>
  <c r="F11" i="1"/>
  <c r="E11" i="1"/>
  <c r="D11" i="1"/>
  <c r="G29" i="1"/>
  <c r="F29" i="1"/>
  <c r="D29" i="1"/>
  <c r="E29" i="1"/>
  <c r="G15" i="1"/>
  <c r="F15" i="1"/>
  <c r="E15" i="1"/>
  <c r="D15" i="1"/>
  <c r="G38" i="1"/>
  <c r="F38" i="1"/>
  <c r="E38" i="1"/>
  <c r="D38" i="1"/>
  <c r="G12" i="1"/>
  <c r="F12" i="1"/>
  <c r="E12" i="1"/>
  <c r="D12" i="1"/>
  <c r="G18" i="1"/>
  <c r="F18" i="1"/>
  <c r="E18" i="1"/>
  <c r="D18" i="1"/>
  <c r="G21" i="1"/>
  <c r="F21" i="1"/>
  <c r="E21" i="1"/>
  <c r="D21" i="1"/>
  <c r="G3" i="1"/>
  <c r="F3" i="1"/>
  <c r="E3" i="1"/>
  <c r="D3" i="1"/>
  <c r="G30" i="1"/>
  <c r="F30" i="1"/>
  <c r="E30" i="1"/>
  <c r="D30" i="1"/>
  <c r="G43" i="1"/>
  <c r="F43" i="1"/>
  <c r="E43" i="1"/>
  <c r="D43" i="1"/>
  <c r="G10" i="1"/>
  <c r="F10" i="1"/>
  <c r="E10" i="1"/>
  <c r="D10" i="1"/>
  <c r="G25" i="1"/>
  <c r="F25" i="1"/>
  <c r="E25" i="1"/>
  <c r="D25" i="1"/>
  <c r="G22" i="1"/>
  <c r="F22" i="1"/>
  <c r="E22" i="1"/>
  <c r="D22" i="1"/>
  <c r="G37" i="1"/>
  <c r="F37" i="1"/>
  <c r="E37" i="1"/>
  <c r="D37" i="1"/>
  <c r="G17" i="1"/>
  <c r="F17" i="1"/>
  <c r="E17" i="1"/>
  <c r="D17" i="1"/>
  <c r="G36" i="1"/>
  <c r="F36" i="1"/>
  <c r="E36" i="1"/>
  <c r="D36" i="1"/>
  <c r="G16" i="1"/>
  <c r="F16" i="1"/>
  <c r="E16" i="1"/>
  <c r="D16" i="1"/>
  <c r="G40" i="1"/>
  <c r="F40" i="1"/>
  <c r="E40" i="1"/>
  <c r="D40" i="1"/>
  <c r="G13" i="1"/>
  <c r="F13" i="1"/>
  <c r="E13" i="1"/>
  <c r="D13" i="1"/>
  <c r="G35" i="1"/>
  <c r="E35" i="1"/>
  <c r="D35" i="1"/>
  <c r="G44" i="1"/>
  <c r="F44" i="1"/>
  <c r="E44" i="1"/>
  <c r="D44" i="1"/>
  <c r="G14" i="1"/>
  <c r="F14" i="1"/>
  <c r="E14" i="1"/>
  <c r="D14" i="1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I25" i="4"/>
  <c r="J25" i="4"/>
  <c r="I26" i="4"/>
  <c r="J26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H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1" i="2"/>
  <c r="I1" i="2"/>
  <c r="J52" i="2"/>
  <c r="J2" i="2"/>
  <c r="H2" i="1"/>
  <c r="G52" i="5"/>
  <c r="H2" i="5"/>
  <c r="I2" i="5"/>
  <c r="J2" i="5"/>
  <c r="G1" i="5"/>
  <c r="F1" i="5"/>
  <c r="E1" i="5"/>
  <c r="D1" i="5"/>
  <c r="G52" i="4"/>
  <c r="H2" i="4"/>
  <c r="G1" i="4"/>
  <c r="F1" i="4"/>
  <c r="E1" i="4"/>
  <c r="D1" i="4"/>
  <c r="I2" i="4"/>
  <c r="J2" i="4"/>
  <c r="G1" i="2"/>
  <c r="F1" i="2"/>
  <c r="E1" i="2"/>
  <c r="D1" i="2"/>
  <c r="G52" i="1"/>
  <c r="I2" i="1"/>
  <c r="J2" i="1"/>
  <c r="E1" i="1"/>
  <c r="F1" i="1"/>
  <c r="G1" i="1"/>
  <c r="D1" i="1"/>
</calcChain>
</file>

<file path=xl/sharedStrings.xml><?xml version="1.0" encoding="utf-8"?>
<sst xmlns="http://schemas.openxmlformats.org/spreadsheetml/2006/main" count="231" uniqueCount="62">
  <si>
    <t>SL</t>
  </si>
  <si>
    <t>StudentID</t>
  </si>
  <si>
    <t>Student Name</t>
  </si>
  <si>
    <t>Question 1</t>
  </si>
  <si>
    <t>Question 2</t>
  </si>
  <si>
    <t>Question 3</t>
  </si>
  <si>
    <t>Question 4</t>
  </si>
  <si>
    <t>Total</t>
  </si>
  <si>
    <t>Convert to</t>
  </si>
  <si>
    <t>Marks</t>
  </si>
  <si>
    <t>Raw Marks</t>
  </si>
  <si>
    <t>Mid</t>
  </si>
  <si>
    <t>Final</t>
  </si>
  <si>
    <t>Question 5</t>
  </si>
  <si>
    <t>Question 6</t>
  </si>
  <si>
    <t>Mst.Mim Humyra Islam</t>
  </si>
  <si>
    <t>Md. Fahimur Rahman</t>
  </si>
  <si>
    <t>Boni Amin</t>
  </si>
  <si>
    <t>Shabnam Rashid Kimti</t>
  </si>
  <si>
    <t>Zahid Hasan Aiaze</t>
  </si>
  <si>
    <t>Tanzila Nawshin</t>
  </si>
  <si>
    <t>Shamsun Nahar Dina</t>
  </si>
  <si>
    <t>Tasnia Nasreen</t>
  </si>
  <si>
    <t>Humaira Ferdous Medha</t>
  </si>
  <si>
    <t>MOSTAK SHAHARIAR LEON</t>
  </si>
  <si>
    <t>Md. Niaz Mahmud</t>
  </si>
  <si>
    <t>Anik Bin Anamul</t>
  </si>
  <si>
    <t>Abdullah Al Sarrat Sophen</t>
  </si>
  <si>
    <t>Mir Tanjim Tasnim Abrity</t>
  </si>
  <si>
    <t>Debadrita Dey</t>
  </si>
  <si>
    <t>Farhana Siddiqa</t>
  </si>
  <si>
    <t>Md. Moshiour Rahman</t>
  </si>
  <si>
    <t>Najeha Jannah</t>
  </si>
  <si>
    <t>Sara Binte Anwar</t>
  </si>
  <si>
    <t>Md. Irtiza Hasan</t>
  </si>
  <si>
    <t>Fuad Ar Rafe</t>
  </si>
  <si>
    <t>Syed Rifat Bin Jahir</t>
  </si>
  <si>
    <t>Wasif Niaz</t>
  </si>
  <si>
    <t>Hasibul Hasan Shanto</t>
  </si>
  <si>
    <t>Samaniya Ahmed Raisa</t>
  </si>
  <si>
    <t>Sanzid Ahmed Shams</t>
  </si>
  <si>
    <t>Toshiba Akter</t>
  </si>
  <si>
    <t>Most. Sohagi Akther</t>
  </si>
  <si>
    <t>Maisha Zerin</t>
  </si>
  <si>
    <t>KH MASRUK MOSTAFA</t>
  </si>
  <si>
    <t>Zareen Tabassum Suhi</t>
  </si>
  <si>
    <t>Badiul Kakir Saud</t>
  </si>
  <si>
    <t>Umme Habiba Atoshi</t>
  </si>
  <si>
    <t>Amartaya Farib Shams</t>
  </si>
  <si>
    <t>Farha Hossain</t>
  </si>
  <si>
    <t>Farzana Faiza Islam</t>
  </si>
  <si>
    <t>Mehelika Anan</t>
  </si>
  <si>
    <t>Nabila Nusrat</t>
  </si>
  <si>
    <t>Arisha Nazifa</t>
  </si>
  <si>
    <t>Tanmim Akter</t>
  </si>
  <si>
    <t>Samia Sultana</t>
  </si>
  <si>
    <t>KANIZ FATEMA LUNA</t>
  </si>
  <si>
    <t>Afia Subah Ushoshy</t>
  </si>
  <si>
    <t>Nurjahan Mithila</t>
  </si>
  <si>
    <t>Israt Binte Iqbal</t>
  </si>
  <si>
    <t>Nusrat Jahan Lammy</t>
  </si>
  <si>
    <t>Sayed Galib Hossen Rizvi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</si>
</sst>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sz val="11"/>
      <color indexed="8"/>
      <name val="Cambria"/>
      <family val="1"/>
    </font>
    <font>
      <sz val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</xf>
    <xf numFmtId="0" fontId="1" fillId="0" borderId="0"/>
  </cellStyleXfs>
  <cellXfs count="11">
    <xf numFmtId="0" fontId="0" fillId="0" borderId="0" xfId="0">
      <alignment vertical="top"/>
    </xf>
    <xf numFmtId="0" fontId="4" fillId="0" borderId="0" xfId="0" applyFont="1">
      <alignment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5" fillId="0" borderId="0" xfId="0" applyNumberFormat="1" applyFont="1">
      <alignment vertical="top"/>
    </xf>
    <xf numFmtId="0" fontId="5" fillId="0" borderId="0" xfId="0" applyFont="1">
      <alignment vertical="top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5" fillId="0" borderId="0" xfId="0" applyNumberFormat="1" applyFont="1">
      <alignment vertical="top"/>
    </xf>
    <xf numFmtId="4" fontId="5" fillId="0" borderId="0" xfId="0" applyNumberFormat="1" applyFont="1" applyAlignment="1">
      <alignment horizontal="center" vertical="center"/>
    </xf>
    <xf numFmtId="0" fontId="3" fillId="0" borderId="0" xfId="0" applyFont="1">
      <alignment vertical="top"/>
    </xf>
  </cellXfs>
  <cellStyles count="2">
    <cellStyle name="Normal" xfId="0" builtinId="0"/>
    <cellStyle name="Normal 2" xfId="1" xr:uid="{5A4404E6-8A13-4CA5-8F66-CD0F58C0FF73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showOutlineSymbols="0" workbookViewId="0">
      <pane ySplit="1" topLeftCell="A2" activePane="bottomLeft" state="frozen"/>
      <selection pane="bottomLeft" activeCell="K2" sqref="K2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30.77734375" style="3" customWidth="1"/>
    <col min="4" max="5" width="14.77734375" style="7" customWidth="1"/>
    <col min="6" max="7" width="14.77734375" style="1" customWidth="1"/>
    <col min="8" max="8" width="10" style="1" customWidth="1"/>
    <col min="9" max="9" width="10.77734375" style="1" customWidth="1"/>
    <col min="10" max="16384" width="10" style="1"/>
  </cols>
  <sheetData>
    <row r="1" spans="1:11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>_xlfn.CONCAT(C51," (",C52,")")</f>
        <v>Question 1 (7)</v>
      </c>
      <c r="E1" s="2" t="str">
        <f t="shared" ref="E1:G1" si="0">_xlfn.CONCAT(D51," (",D52,")")</f>
        <v>Question 2 (7)</v>
      </c>
      <c r="F1" s="2" t="str">
        <f t="shared" si="0"/>
        <v>Question 3 (4)</v>
      </c>
      <c r="G1" s="2" t="str">
        <f t="shared" si="0"/>
        <v>Question 4 (2)</v>
      </c>
      <c r="H1" s="2" t="s">
        <v>7</v>
      </c>
      <c r="I1" s="2" t="s">
        <v>10</v>
      </c>
      <c r="J1" s="2" t="s">
        <v>9</v>
      </c>
    </row>
    <row r="2" spans="1:11" ht="19.95" customHeight="1" x14ac:dyDescent="0.25">
      <c r="A2" s="4">
        <v>1</v>
      </c>
      <c r="B2" s="6">
        <v>182013026</v>
      </c>
      <c r="C2" s="3" t="s">
        <v>15</v>
      </c>
      <c r="D2" s="9">
        <f>2+2.5+2.5</f>
        <v>7</v>
      </c>
      <c r="E2" s="9">
        <f>1.5+1+1.5</f>
        <v>4</v>
      </c>
      <c r="F2" s="9">
        <f>1.5</f>
        <v>1.5</v>
      </c>
      <c r="G2" s="9">
        <f>1+1</f>
        <v>2</v>
      </c>
      <c r="H2" s="8">
        <f>SUM(D2:G2)</f>
        <v>14.5</v>
      </c>
      <c r="I2" s="5">
        <f>(H2/$G$52)*$G$55</f>
        <v>18.125</v>
      </c>
      <c r="J2" s="5">
        <f>CEILING(I2,1)</f>
        <v>19</v>
      </c>
      <c r="K2" s="1" t="str">
        <f>IF(J2&gt;0,"Y","N")</f>
        <v>Y</v>
      </c>
    </row>
    <row r="3" spans="1:11" ht="19.95" customHeight="1" x14ac:dyDescent="0.25">
      <c r="A3" s="4">
        <v>2</v>
      </c>
      <c r="B3" s="6">
        <v>191011084</v>
      </c>
      <c r="C3" s="3" t="s">
        <v>16</v>
      </c>
      <c r="D3" s="9">
        <f>2+2.5+2</f>
        <v>6.5</v>
      </c>
      <c r="E3" s="9">
        <f>1.5+1+1.5</f>
        <v>4</v>
      </c>
      <c r="F3" s="9">
        <f>1.5</f>
        <v>1.5</v>
      </c>
      <c r="G3" s="9">
        <f>1+1</f>
        <v>2</v>
      </c>
      <c r="H3" s="8">
        <f t="shared" ref="H3:H48" si="1">SUM(D3:G3)</f>
        <v>14</v>
      </c>
      <c r="I3" s="5">
        <f t="shared" ref="I3:I48" si="2">(H3/$G$52)*$G$55</f>
        <v>17.5</v>
      </c>
      <c r="J3" s="5">
        <f t="shared" ref="J3:J48" si="3">CEILING(I3,1)</f>
        <v>18</v>
      </c>
      <c r="K3" s="1" t="str">
        <f t="shared" ref="K3:K48" si="4">IF(J3&gt;0,"Y","N")</f>
        <v>Y</v>
      </c>
    </row>
    <row r="4" spans="1:11" ht="19.95" customHeight="1" x14ac:dyDescent="0.25">
      <c r="A4" s="4">
        <v>3</v>
      </c>
      <c r="B4" s="6">
        <v>191011152</v>
      </c>
      <c r="C4" s="3" t="s">
        <v>17</v>
      </c>
      <c r="D4" s="9"/>
      <c r="E4" s="9"/>
      <c r="F4" s="9"/>
      <c r="G4" s="9"/>
      <c r="H4" s="8">
        <f t="shared" si="1"/>
        <v>0</v>
      </c>
      <c r="I4" s="5">
        <f t="shared" si="2"/>
        <v>0</v>
      </c>
      <c r="J4" s="5">
        <f t="shared" si="3"/>
        <v>0</v>
      </c>
      <c r="K4" s="1" t="str">
        <f t="shared" si="4"/>
        <v>N</v>
      </c>
    </row>
    <row r="5" spans="1:11" ht="19.95" customHeight="1" x14ac:dyDescent="0.25">
      <c r="A5" s="4">
        <v>4</v>
      </c>
      <c r="B5" s="6">
        <v>191013015</v>
      </c>
      <c r="C5" s="3" t="s">
        <v>18</v>
      </c>
      <c r="D5" s="9">
        <f>2+2.5+2.5</f>
        <v>7</v>
      </c>
      <c r="E5" s="9">
        <f>1.5+1+2</f>
        <v>4.5</v>
      </c>
      <c r="F5" s="9">
        <f>1.5</f>
        <v>1.5</v>
      </c>
      <c r="G5" s="9">
        <f>1+0.5</f>
        <v>1.5</v>
      </c>
      <c r="H5" s="8">
        <f t="shared" si="1"/>
        <v>14.5</v>
      </c>
      <c r="I5" s="5">
        <f t="shared" si="2"/>
        <v>18.125</v>
      </c>
      <c r="J5" s="5">
        <f t="shared" si="3"/>
        <v>19</v>
      </c>
      <c r="K5" s="1" t="str">
        <f t="shared" si="4"/>
        <v>Y</v>
      </c>
    </row>
    <row r="6" spans="1:11" ht="19.95" customHeight="1" x14ac:dyDescent="0.25">
      <c r="A6" s="4">
        <v>5</v>
      </c>
      <c r="B6" s="6">
        <v>193011187</v>
      </c>
      <c r="C6" s="3" t="s">
        <v>19</v>
      </c>
      <c r="D6" s="9">
        <f>1.5+0.5+0</f>
        <v>2</v>
      </c>
      <c r="E6" s="9">
        <f>1.5+1+1.5</f>
        <v>4</v>
      </c>
      <c r="F6" s="9">
        <f>3.5</f>
        <v>3.5</v>
      </c>
      <c r="G6" s="9">
        <f>1+1</f>
        <v>2</v>
      </c>
      <c r="H6" s="8">
        <f t="shared" si="1"/>
        <v>11.5</v>
      </c>
      <c r="I6" s="5">
        <f t="shared" si="2"/>
        <v>14.374999999999998</v>
      </c>
      <c r="J6" s="5">
        <f t="shared" si="3"/>
        <v>15</v>
      </c>
      <c r="K6" s="1" t="str">
        <f t="shared" si="4"/>
        <v>Y</v>
      </c>
    </row>
    <row r="7" spans="1:11" ht="19.95" customHeight="1" x14ac:dyDescent="0.25">
      <c r="A7" s="4">
        <v>6</v>
      </c>
      <c r="B7" s="6">
        <v>193013063</v>
      </c>
      <c r="C7" s="3" t="s">
        <v>20</v>
      </c>
      <c r="D7" s="9">
        <f>2+2+2.5</f>
        <v>6.5</v>
      </c>
      <c r="E7" s="9">
        <f>1.5+1+1.5</f>
        <v>4</v>
      </c>
      <c r="F7" s="9">
        <f>1</f>
        <v>1</v>
      </c>
      <c r="G7" s="9">
        <f>1+1</f>
        <v>2</v>
      </c>
      <c r="H7" s="8">
        <f t="shared" si="1"/>
        <v>13.5</v>
      </c>
      <c r="I7" s="5">
        <f t="shared" si="2"/>
        <v>16.875</v>
      </c>
      <c r="J7" s="5">
        <f t="shared" si="3"/>
        <v>17</v>
      </c>
      <c r="K7" s="1" t="str">
        <f t="shared" si="4"/>
        <v>Y</v>
      </c>
    </row>
    <row r="8" spans="1:11" ht="19.95" customHeight="1" x14ac:dyDescent="0.25">
      <c r="A8" s="4">
        <v>7</v>
      </c>
      <c r="B8" s="6">
        <v>201011032</v>
      </c>
      <c r="C8" s="3" t="s">
        <v>21</v>
      </c>
      <c r="D8" s="9">
        <f>2+1.5+2.5</f>
        <v>6</v>
      </c>
      <c r="E8" s="9">
        <f>2+0+0</f>
        <v>2</v>
      </c>
      <c r="F8" s="9">
        <f t="shared" ref="F8:F13" si="5">1.5</f>
        <v>1.5</v>
      </c>
      <c r="G8" s="9">
        <f>1+1</f>
        <v>2</v>
      </c>
      <c r="H8" s="8">
        <f t="shared" si="1"/>
        <v>11.5</v>
      </c>
      <c r="I8" s="5">
        <f t="shared" si="2"/>
        <v>14.374999999999998</v>
      </c>
      <c r="J8" s="5">
        <f t="shared" si="3"/>
        <v>15</v>
      </c>
      <c r="K8" s="1" t="str">
        <f t="shared" si="4"/>
        <v>Y</v>
      </c>
    </row>
    <row r="9" spans="1:11" ht="19.95" customHeight="1" x14ac:dyDescent="0.25">
      <c r="A9" s="4">
        <v>8</v>
      </c>
      <c r="B9" s="6">
        <v>201011036</v>
      </c>
      <c r="C9" s="3" t="s">
        <v>22</v>
      </c>
      <c r="D9" s="9">
        <f>2+2.5+2.5</f>
        <v>7</v>
      </c>
      <c r="E9" s="9">
        <f>1.5+1+2</f>
        <v>4.5</v>
      </c>
      <c r="F9" s="9">
        <f t="shared" si="5"/>
        <v>1.5</v>
      </c>
      <c r="G9" s="9">
        <f>1+1</f>
        <v>2</v>
      </c>
      <c r="H9" s="8">
        <f t="shared" si="1"/>
        <v>15</v>
      </c>
      <c r="I9" s="5">
        <f t="shared" si="2"/>
        <v>18.75</v>
      </c>
      <c r="J9" s="5">
        <f t="shared" si="3"/>
        <v>19</v>
      </c>
      <c r="K9" s="1" t="str">
        <f t="shared" si="4"/>
        <v>Y</v>
      </c>
    </row>
    <row r="10" spans="1:11" ht="19.95" customHeight="1" x14ac:dyDescent="0.25">
      <c r="A10" s="4">
        <v>9</v>
      </c>
      <c r="B10" s="6">
        <v>201011055</v>
      </c>
      <c r="C10" s="3" t="s">
        <v>23</v>
      </c>
      <c r="D10" s="9">
        <f>2+2+2.5</f>
        <v>6.5</v>
      </c>
      <c r="E10" s="9">
        <f>1.5+1+1.5</f>
        <v>4</v>
      </c>
      <c r="F10" s="9">
        <f t="shared" si="5"/>
        <v>1.5</v>
      </c>
      <c r="G10" s="9">
        <f>0.5+1</f>
        <v>1.5</v>
      </c>
      <c r="H10" s="8">
        <f t="shared" si="1"/>
        <v>13.5</v>
      </c>
      <c r="I10" s="5">
        <f t="shared" si="2"/>
        <v>16.875</v>
      </c>
      <c r="J10" s="5">
        <f t="shared" si="3"/>
        <v>17</v>
      </c>
      <c r="K10" s="1" t="str">
        <f t="shared" si="4"/>
        <v>Y</v>
      </c>
    </row>
    <row r="11" spans="1:11" ht="19.95" customHeight="1" x14ac:dyDescent="0.25">
      <c r="A11" s="4">
        <v>10</v>
      </c>
      <c r="B11" s="6">
        <v>201011079</v>
      </c>
      <c r="C11" s="3" t="s">
        <v>24</v>
      </c>
      <c r="D11" s="9">
        <f>2+2+2.5</f>
        <v>6.5</v>
      </c>
      <c r="E11" s="9">
        <f>1.5+1+1.5</f>
        <v>4</v>
      </c>
      <c r="F11" s="9">
        <f t="shared" si="5"/>
        <v>1.5</v>
      </c>
      <c r="G11" s="9">
        <f t="shared" ref="G11:G27" si="6">1+1</f>
        <v>2</v>
      </c>
      <c r="H11" s="8">
        <f t="shared" si="1"/>
        <v>14</v>
      </c>
      <c r="I11" s="5">
        <f t="shared" si="2"/>
        <v>17.5</v>
      </c>
      <c r="J11" s="5">
        <f t="shared" si="3"/>
        <v>18</v>
      </c>
      <c r="K11" s="1" t="str">
        <f t="shared" si="4"/>
        <v>Y</v>
      </c>
    </row>
    <row r="12" spans="1:11" ht="19.95" customHeight="1" x14ac:dyDescent="0.25">
      <c r="A12" s="4">
        <v>11</v>
      </c>
      <c r="B12" s="6">
        <v>201011080</v>
      </c>
      <c r="C12" s="3" t="s">
        <v>25</v>
      </c>
      <c r="D12" s="9">
        <f>2+2+2.5</f>
        <v>6.5</v>
      </c>
      <c r="E12" s="9">
        <f>1.5+0.5+1</f>
        <v>3</v>
      </c>
      <c r="F12" s="9">
        <f t="shared" si="5"/>
        <v>1.5</v>
      </c>
      <c r="G12" s="9">
        <f t="shared" si="6"/>
        <v>2</v>
      </c>
      <c r="H12" s="8">
        <f t="shared" si="1"/>
        <v>13</v>
      </c>
      <c r="I12" s="5">
        <f t="shared" si="2"/>
        <v>16.25</v>
      </c>
      <c r="J12" s="5">
        <f t="shared" si="3"/>
        <v>17</v>
      </c>
      <c r="K12" s="1" t="str">
        <f t="shared" si="4"/>
        <v>Y</v>
      </c>
    </row>
    <row r="13" spans="1:11" ht="19.95" customHeight="1" x14ac:dyDescent="0.25">
      <c r="A13" s="4">
        <v>12</v>
      </c>
      <c r="B13" s="6">
        <v>201011086</v>
      </c>
      <c r="C13" s="3" t="s">
        <v>26</v>
      </c>
      <c r="D13" s="9">
        <f>2+1+2.5</f>
        <v>5.5</v>
      </c>
      <c r="E13" s="9">
        <f>1.5+1+1.5</f>
        <v>4</v>
      </c>
      <c r="F13" s="9">
        <f t="shared" si="5"/>
        <v>1.5</v>
      </c>
      <c r="G13" s="9">
        <f t="shared" si="6"/>
        <v>2</v>
      </c>
      <c r="H13" s="8">
        <f t="shared" si="1"/>
        <v>13</v>
      </c>
      <c r="I13" s="5">
        <f t="shared" si="2"/>
        <v>16.25</v>
      </c>
      <c r="J13" s="5">
        <f t="shared" si="3"/>
        <v>17</v>
      </c>
      <c r="K13" s="1" t="str">
        <f t="shared" si="4"/>
        <v>Y</v>
      </c>
    </row>
    <row r="14" spans="1:11" ht="19.95" customHeight="1" x14ac:dyDescent="0.25">
      <c r="A14" s="4">
        <v>13</v>
      </c>
      <c r="B14" s="6">
        <v>201011098</v>
      </c>
      <c r="C14" s="3" t="s">
        <v>27</v>
      </c>
      <c r="D14" s="9">
        <f>2+2.5+2</f>
        <v>6.5</v>
      </c>
      <c r="E14" s="9">
        <f>2+1+1.5</f>
        <v>4.5</v>
      </c>
      <c r="F14" s="9">
        <f>3.5</f>
        <v>3.5</v>
      </c>
      <c r="G14" s="9">
        <f t="shared" si="6"/>
        <v>2</v>
      </c>
      <c r="H14" s="8">
        <f t="shared" si="1"/>
        <v>16.5</v>
      </c>
      <c r="I14" s="5">
        <f t="shared" si="2"/>
        <v>20.625</v>
      </c>
      <c r="J14" s="5">
        <f t="shared" si="3"/>
        <v>21</v>
      </c>
      <c r="K14" s="1" t="str">
        <f t="shared" si="4"/>
        <v>Y</v>
      </c>
    </row>
    <row r="15" spans="1:11" ht="19.95" customHeight="1" x14ac:dyDescent="0.25">
      <c r="A15" s="4">
        <v>14</v>
      </c>
      <c r="B15" s="6">
        <v>201011101</v>
      </c>
      <c r="C15" s="3" t="s">
        <v>28</v>
      </c>
      <c r="D15" s="9">
        <f t="shared" ref="D15:D20" si="7">2+2.5+2.5</f>
        <v>7</v>
      </c>
      <c r="E15" s="9">
        <f>2+1+1.5</f>
        <v>4.5</v>
      </c>
      <c r="F15" s="9">
        <f t="shared" ref="F15:F23" si="8">1.5</f>
        <v>1.5</v>
      </c>
      <c r="G15" s="9">
        <f t="shared" si="6"/>
        <v>2</v>
      </c>
      <c r="H15" s="8">
        <f t="shared" si="1"/>
        <v>15</v>
      </c>
      <c r="I15" s="5">
        <f t="shared" si="2"/>
        <v>18.75</v>
      </c>
      <c r="J15" s="5">
        <f t="shared" si="3"/>
        <v>19</v>
      </c>
      <c r="K15" s="1" t="str">
        <f t="shared" si="4"/>
        <v>Y</v>
      </c>
    </row>
    <row r="16" spans="1:11" ht="19.95" customHeight="1" x14ac:dyDescent="0.25">
      <c r="A16" s="4">
        <v>15</v>
      </c>
      <c r="B16" s="6">
        <v>201011114</v>
      </c>
      <c r="C16" s="3" t="s">
        <v>29</v>
      </c>
      <c r="D16" s="9">
        <f t="shared" si="7"/>
        <v>7</v>
      </c>
      <c r="E16" s="9">
        <f>1.5+1.5+2</f>
        <v>5</v>
      </c>
      <c r="F16" s="9">
        <f t="shared" si="8"/>
        <v>1.5</v>
      </c>
      <c r="G16" s="9">
        <f t="shared" si="6"/>
        <v>2</v>
      </c>
      <c r="H16" s="8">
        <f t="shared" si="1"/>
        <v>15.5</v>
      </c>
      <c r="I16" s="5">
        <f t="shared" si="2"/>
        <v>19.375</v>
      </c>
      <c r="J16" s="5">
        <f t="shared" si="3"/>
        <v>20</v>
      </c>
      <c r="K16" s="1" t="str">
        <f t="shared" si="4"/>
        <v>Y</v>
      </c>
    </row>
    <row r="17" spans="1:11" ht="19.95" customHeight="1" x14ac:dyDescent="0.25">
      <c r="A17" s="4">
        <v>16</v>
      </c>
      <c r="B17" s="6">
        <v>201011125</v>
      </c>
      <c r="C17" s="3" t="s">
        <v>30</v>
      </c>
      <c r="D17" s="9">
        <f t="shared" si="7"/>
        <v>7</v>
      </c>
      <c r="E17" s="9">
        <f>1.5+1+1.5</f>
        <v>4</v>
      </c>
      <c r="F17" s="9">
        <f t="shared" si="8"/>
        <v>1.5</v>
      </c>
      <c r="G17" s="9">
        <f t="shared" si="6"/>
        <v>2</v>
      </c>
      <c r="H17" s="8">
        <f t="shared" si="1"/>
        <v>14.5</v>
      </c>
      <c r="I17" s="5">
        <f t="shared" si="2"/>
        <v>18.125</v>
      </c>
      <c r="J17" s="5">
        <f t="shared" si="3"/>
        <v>19</v>
      </c>
      <c r="K17" s="1" t="str">
        <f t="shared" si="4"/>
        <v>Y</v>
      </c>
    </row>
    <row r="18" spans="1:11" ht="19.95" customHeight="1" x14ac:dyDescent="0.25">
      <c r="A18" s="4">
        <v>17</v>
      </c>
      <c r="B18" s="6">
        <v>201011132</v>
      </c>
      <c r="C18" s="3" t="s">
        <v>31</v>
      </c>
      <c r="D18" s="9">
        <f t="shared" si="7"/>
        <v>7</v>
      </c>
      <c r="E18" s="9">
        <f>1.5+1+1</f>
        <v>3.5</v>
      </c>
      <c r="F18" s="9">
        <f t="shared" si="8"/>
        <v>1.5</v>
      </c>
      <c r="G18" s="9">
        <f t="shared" si="6"/>
        <v>2</v>
      </c>
      <c r="H18" s="8">
        <f t="shared" si="1"/>
        <v>14</v>
      </c>
      <c r="I18" s="5">
        <f t="shared" si="2"/>
        <v>17.5</v>
      </c>
      <c r="J18" s="5">
        <f t="shared" si="3"/>
        <v>18</v>
      </c>
      <c r="K18" s="1" t="str">
        <f t="shared" si="4"/>
        <v>Y</v>
      </c>
    </row>
    <row r="19" spans="1:11" ht="19.95" customHeight="1" x14ac:dyDescent="0.25">
      <c r="A19" s="4">
        <v>18</v>
      </c>
      <c r="B19" s="6">
        <v>201011144</v>
      </c>
      <c r="C19" s="3" t="s">
        <v>32</v>
      </c>
      <c r="D19" s="9">
        <f t="shared" si="7"/>
        <v>7</v>
      </c>
      <c r="E19" s="9">
        <f>1.5+1.5+1.5</f>
        <v>4.5</v>
      </c>
      <c r="F19" s="9">
        <f t="shared" si="8"/>
        <v>1.5</v>
      </c>
      <c r="G19" s="9">
        <f t="shared" si="6"/>
        <v>2</v>
      </c>
      <c r="H19" s="8">
        <f t="shared" si="1"/>
        <v>15</v>
      </c>
      <c r="I19" s="5">
        <f t="shared" si="2"/>
        <v>18.75</v>
      </c>
      <c r="J19" s="5">
        <f t="shared" si="3"/>
        <v>19</v>
      </c>
      <c r="K19" s="1" t="str">
        <f t="shared" si="4"/>
        <v>Y</v>
      </c>
    </row>
    <row r="20" spans="1:11" ht="19.95" customHeight="1" x14ac:dyDescent="0.25">
      <c r="A20" s="4">
        <v>19</v>
      </c>
      <c r="B20" s="6">
        <v>201011151</v>
      </c>
      <c r="C20" s="3" t="s">
        <v>33</v>
      </c>
      <c r="D20" s="9">
        <f t="shared" si="7"/>
        <v>7</v>
      </c>
      <c r="E20" s="9">
        <f>2+1+1.5</f>
        <v>4.5</v>
      </c>
      <c r="F20" s="9">
        <f t="shared" si="8"/>
        <v>1.5</v>
      </c>
      <c r="G20" s="9">
        <f t="shared" si="6"/>
        <v>2</v>
      </c>
      <c r="H20" s="8">
        <f t="shared" si="1"/>
        <v>15</v>
      </c>
      <c r="I20" s="5">
        <f t="shared" si="2"/>
        <v>18.75</v>
      </c>
      <c r="J20" s="5">
        <f t="shared" si="3"/>
        <v>19</v>
      </c>
      <c r="K20" s="1" t="str">
        <f t="shared" si="4"/>
        <v>Y</v>
      </c>
    </row>
    <row r="21" spans="1:11" ht="19.95" customHeight="1" x14ac:dyDescent="0.25">
      <c r="A21" s="4">
        <v>20</v>
      </c>
      <c r="B21" s="6">
        <v>201011165</v>
      </c>
      <c r="C21" s="3" t="s">
        <v>34</v>
      </c>
      <c r="D21" s="9">
        <f>2+2+2.5</f>
        <v>6.5</v>
      </c>
      <c r="E21" s="9">
        <f>1.5+1.5+2</f>
        <v>5</v>
      </c>
      <c r="F21" s="9">
        <f t="shared" si="8"/>
        <v>1.5</v>
      </c>
      <c r="G21" s="9">
        <f t="shared" si="6"/>
        <v>2</v>
      </c>
      <c r="H21" s="8">
        <f t="shared" si="1"/>
        <v>15</v>
      </c>
      <c r="I21" s="5">
        <f t="shared" si="2"/>
        <v>18.75</v>
      </c>
      <c r="J21" s="5">
        <f t="shared" si="3"/>
        <v>19</v>
      </c>
      <c r="K21" s="1" t="str">
        <f t="shared" si="4"/>
        <v>Y</v>
      </c>
    </row>
    <row r="22" spans="1:11" ht="19.95" customHeight="1" x14ac:dyDescent="0.25">
      <c r="A22" s="4">
        <v>21</v>
      </c>
      <c r="B22" s="6">
        <v>201011177</v>
      </c>
      <c r="C22" s="3" t="s">
        <v>35</v>
      </c>
      <c r="D22" s="9">
        <f t="shared" ref="D22:D27" si="9">2+2.5+2.5</f>
        <v>7</v>
      </c>
      <c r="E22" s="9">
        <f>1.5+1+1.5</f>
        <v>4</v>
      </c>
      <c r="F22" s="9">
        <f t="shared" si="8"/>
        <v>1.5</v>
      </c>
      <c r="G22" s="9">
        <f t="shared" si="6"/>
        <v>2</v>
      </c>
      <c r="H22" s="8">
        <f t="shared" si="1"/>
        <v>14.5</v>
      </c>
      <c r="I22" s="5">
        <f t="shared" si="2"/>
        <v>18.125</v>
      </c>
      <c r="J22" s="5">
        <f t="shared" si="3"/>
        <v>19</v>
      </c>
      <c r="K22" s="1" t="str">
        <f t="shared" si="4"/>
        <v>Y</v>
      </c>
    </row>
    <row r="23" spans="1:11" ht="19.95" customHeight="1" x14ac:dyDescent="0.25">
      <c r="A23" s="4">
        <v>22</v>
      </c>
      <c r="B23" s="6">
        <v>201011178</v>
      </c>
      <c r="C23" s="3" t="s">
        <v>36</v>
      </c>
      <c r="D23" s="9">
        <f t="shared" si="9"/>
        <v>7</v>
      </c>
      <c r="E23" s="9">
        <f>1.5+1+2</f>
        <v>4.5</v>
      </c>
      <c r="F23" s="9">
        <f t="shared" si="8"/>
        <v>1.5</v>
      </c>
      <c r="G23" s="9">
        <f t="shared" si="6"/>
        <v>2</v>
      </c>
      <c r="H23" s="8">
        <f t="shared" si="1"/>
        <v>15</v>
      </c>
      <c r="I23" s="5">
        <f t="shared" si="2"/>
        <v>18.75</v>
      </c>
      <c r="J23" s="5">
        <f t="shared" si="3"/>
        <v>19</v>
      </c>
      <c r="K23" s="1" t="str">
        <f t="shared" si="4"/>
        <v>Y</v>
      </c>
    </row>
    <row r="24" spans="1:11" ht="19.95" customHeight="1" x14ac:dyDescent="0.25">
      <c r="A24" s="4">
        <v>23</v>
      </c>
      <c r="B24" s="6">
        <v>201011180</v>
      </c>
      <c r="C24" s="3" t="s">
        <v>37</v>
      </c>
      <c r="D24" s="9">
        <f t="shared" si="9"/>
        <v>7</v>
      </c>
      <c r="E24" s="9">
        <f>1.5+1+1.5</f>
        <v>4</v>
      </c>
      <c r="F24" s="9">
        <f>3.5</f>
        <v>3.5</v>
      </c>
      <c r="G24" s="9">
        <f t="shared" si="6"/>
        <v>2</v>
      </c>
      <c r="H24" s="8">
        <f t="shared" si="1"/>
        <v>16.5</v>
      </c>
      <c r="I24" s="5">
        <f t="shared" si="2"/>
        <v>20.625</v>
      </c>
      <c r="J24" s="5">
        <f t="shared" si="3"/>
        <v>21</v>
      </c>
      <c r="K24" s="1" t="str">
        <f t="shared" si="4"/>
        <v>Y</v>
      </c>
    </row>
    <row r="25" spans="1:11" ht="19.95" customHeight="1" x14ac:dyDescent="0.25">
      <c r="A25" s="4">
        <v>24</v>
      </c>
      <c r="B25" s="6">
        <v>201011183</v>
      </c>
      <c r="C25" s="3" t="s">
        <v>38</v>
      </c>
      <c r="D25" s="9">
        <f t="shared" si="9"/>
        <v>7</v>
      </c>
      <c r="E25" s="9">
        <f>1.5+1+1.5</f>
        <v>4</v>
      </c>
      <c r="F25" s="9">
        <f>1.5</f>
        <v>1.5</v>
      </c>
      <c r="G25" s="9">
        <f t="shared" si="6"/>
        <v>2</v>
      </c>
      <c r="H25" s="8">
        <f t="shared" si="1"/>
        <v>14.5</v>
      </c>
      <c r="I25" s="5">
        <f t="shared" si="2"/>
        <v>18.125</v>
      </c>
      <c r="J25" s="5">
        <f t="shared" si="3"/>
        <v>19</v>
      </c>
      <c r="K25" s="1" t="str">
        <f t="shared" si="4"/>
        <v>Y</v>
      </c>
    </row>
    <row r="26" spans="1:11" ht="19.95" customHeight="1" x14ac:dyDescent="0.25">
      <c r="A26" s="4">
        <v>25</v>
      </c>
      <c r="B26" s="6">
        <v>201011186</v>
      </c>
      <c r="C26" s="3" t="s">
        <v>39</v>
      </c>
      <c r="D26" s="9">
        <f t="shared" si="9"/>
        <v>7</v>
      </c>
      <c r="E26" s="9">
        <f>1.5+1.5+1.5</f>
        <v>4.5</v>
      </c>
      <c r="F26" s="9">
        <f>1.5</f>
        <v>1.5</v>
      </c>
      <c r="G26" s="9">
        <f t="shared" si="6"/>
        <v>2</v>
      </c>
      <c r="H26" s="8">
        <f t="shared" si="1"/>
        <v>15</v>
      </c>
      <c r="I26" s="5">
        <f t="shared" si="2"/>
        <v>18.75</v>
      </c>
      <c r="J26" s="5">
        <f t="shared" si="3"/>
        <v>19</v>
      </c>
      <c r="K26" s="1" t="str">
        <f t="shared" si="4"/>
        <v>Y</v>
      </c>
    </row>
    <row r="27" spans="1:11" ht="19.95" customHeight="1" x14ac:dyDescent="0.25">
      <c r="A27" s="4">
        <v>26</v>
      </c>
      <c r="B27" s="6">
        <v>201011202</v>
      </c>
      <c r="C27" s="3" t="s">
        <v>40</v>
      </c>
      <c r="D27" s="9">
        <f t="shared" si="9"/>
        <v>7</v>
      </c>
      <c r="E27" s="9">
        <f>1.5+1+2</f>
        <v>4.5</v>
      </c>
      <c r="F27" s="9">
        <f>1.5</f>
        <v>1.5</v>
      </c>
      <c r="G27" s="9">
        <f t="shared" si="6"/>
        <v>2</v>
      </c>
      <c r="H27" s="8">
        <f t="shared" si="1"/>
        <v>15</v>
      </c>
      <c r="I27" s="5">
        <f t="shared" si="2"/>
        <v>18.75</v>
      </c>
      <c r="J27" s="5">
        <f t="shared" si="3"/>
        <v>19</v>
      </c>
      <c r="K27" s="1" t="str">
        <f t="shared" si="4"/>
        <v>Y</v>
      </c>
    </row>
    <row r="28" spans="1:11" ht="19.95" customHeight="1" x14ac:dyDescent="0.25">
      <c r="A28" s="4">
        <v>27</v>
      </c>
      <c r="B28" s="6">
        <v>201011210</v>
      </c>
      <c r="C28" s="3" t="s">
        <v>41</v>
      </c>
      <c r="D28" s="9"/>
      <c r="E28" s="9"/>
      <c r="F28" s="9"/>
      <c r="G28" s="9"/>
      <c r="H28" s="8">
        <f t="shared" si="1"/>
        <v>0</v>
      </c>
      <c r="I28" s="5">
        <f t="shared" si="2"/>
        <v>0</v>
      </c>
      <c r="J28" s="5">
        <f t="shared" si="3"/>
        <v>0</v>
      </c>
      <c r="K28" s="1" t="str">
        <f t="shared" si="4"/>
        <v>N</v>
      </c>
    </row>
    <row r="29" spans="1:11" ht="19.95" customHeight="1" x14ac:dyDescent="0.25">
      <c r="A29" s="4">
        <v>28</v>
      </c>
      <c r="B29" s="6">
        <v>201011214</v>
      </c>
      <c r="C29" s="3" t="s">
        <v>42</v>
      </c>
      <c r="D29" s="9">
        <f>0+0+0</f>
        <v>0</v>
      </c>
      <c r="E29" s="9">
        <f>0+0+0</f>
        <v>0</v>
      </c>
      <c r="F29" s="9">
        <f>1.5</f>
        <v>1.5</v>
      </c>
      <c r="G29" s="9">
        <f>0+0</f>
        <v>0</v>
      </c>
      <c r="H29" s="8">
        <f t="shared" si="1"/>
        <v>1.5</v>
      </c>
      <c r="I29" s="5">
        <f t="shared" si="2"/>
        <v>1.875</v>
      </c>
      <c r="J29" s="5">
        <f t="shared" si="3"/>
        <v>2</v>
      </c>
      <c r="K29" s="1" t="str">
        <f t="shared" si="4"/>
        <v>Y</v>
      </c>
    </row>
    <row r="30" spans="1:11" ht="19.95" customHeight="1" x14ac:dyDescent="0.25">
      <c r="A30" s="4">
        <v>29</v>
      </c>
      <c r="B30" s="6">
        <v>201011219</v>
      </c>
      <c r="C30" s="3" t="s">
        <v>43</v>
      </c>
      <c r="D30" s="9">
        <f>1.5+1.5+2</f>
        <v>5</v>
      </c>
      <c r="E30" s="9">
        <f>2+1.5+1.5</f>
        <v>5</v>
      </c>
      <c r="F30" s="9">
        <f>0</f>
        <v>0</v>
      </c>
      <c r="G30" s="9">
        <f>1+1</f>
        <v>2</v>
      </c>
      <c r="H30" s="8">
        <f t="shared" si="1"/>
        <v>12</v>
      </c>
      <c r="I30" s="5">
        <f t="shared" si="2"/>
        <v>15</v>
      </c>
      <c r="J30" s="5">
        <f t="shared" si="3"/>
        <v>15</v>
      </c>
      <c r="K30" s="1" t="str">
        <f t="shared" si="4"/>
        <v>Y</v>
      </c>
    </row>
    <row r="31" spans="1:11" ht="19.95" customHeight="1" x14ac:dyDescent="0.25">
      <c r="A31" s="4">
        <v>30</v>
      </c>
      <c r="B31" s="6">
        <v>201011223</v>
      </c>
      <c r="C31" s="3" t="s">
        <v>44</v>
      </c>
      <c r="D31" s="9"/>
      <c r="E31" s="9"/>
      <c r="F31" s="9"/>
      <c r="G31" s="9"/>
      <c r="H31" s="8">
        <f t="shared" si="1"/>
        <v>0</v>
      </c>
      <c r="I31" s="5">
        <f t="shared" si="2"/>
        <v>0</v>
      </c>
      <c r="J31" s="5">
        <f t="shared" si="3"/>
        <v>0</v>
      </c>
      <c r="K31" s="1" t="str">
        <f t="shared" si="4"/>
        <v>N</v>
      </c>
    </row>
    <row r="32" spans="1:11" ht="19.95" customHeight="1" x14ac:dyDescent="0.25">
      <c r="A32" s="4">
        <v>31</v>
      </c>
      <c r="B32" s="6">
        <v>201011238</v>
      </c>
      <c r="C32" s="3" t="s">
        <v>45</v>
      </c>
      <c r="D32" s="9">
        <f>2+2.5+2.5</f>
        <v>7</v>
      </c>
      <c r="E32" s="9">
        <f>1.5+1+2</f>
        <v>4.5</v>
      </c>
      <c r="F32" s="9">
        <f>1</f>
        <v>1</v>
      </c>
      <c r="G32" s="9">
        <f>0.5+0.5</f>
        <v>1</v>
      </c>
      <c r="H32" s="8">
        <f t="shared" si="1"/>
        <v>13.5</v>
      </c>
      <c r="I32" s="5">
        <f t="shared" si="2"/>
        <v>16.875</v>
      </c>
      <c r="J32" s="5">
        <f t="shared" si="3"/>
        <v>17</v>
      </c>
      <c r="K32" s="1" t="str">
        <f t="shared" si="4"/>
        <v>Y</v>
      </c>
    </row>
    <row r="33" spans="1:11" ht="19.95" customHeight="1" x14ac:dyDescent="0.25">
      <c r="A33" s="4">
        <v>32</v>
      </c>
      <c r="B33" s="6">
        <v>201012030</v>
      </c>
      <c r="C33" s="3" t="s">
        <v>46</v>
      </c>
      <c r="D33" s="9"/>
      <c r="E33" s="9"/>
      <c r="F33" s="9"/>
      <c r="G33" s="9"/>
      <c r="H33" s="8">
        <f t="shared" si="1"/>
        <v>0</v>
      </c>
      <c r="I33" s="5">
        <f t="shared" si="2"/>
        <v>0</v>
      </c>
      <c r="J33" s="5">
        <f t="shared" si="3"/>
        <v>0</v>
      </c>
      <c r="K33" s="1" t="str">
        <f t="shared" si="4"/>
        <v>N</v>
      </c>
    </row>
    <row r="34" spans="1:11" ht="19.95" customHeight="1" x14ac:dyDescent="0.25">
      <c r="A34" s="4">
        <v>33</v>
      </c>
      <c r="B34" s="6">
        <v>201012039</v>
      </c>
      <c r="C34" s="3" t="s">
        <v>47</v>
      </c>
      <c r="D34" s="9"/>
      <c r="E34" s="9"/>
      <c r="F34" s="9"/>
      <c r="G34" s="9"/>
      <c r="H34" s="8">
        <f t="shared" si="1"/>
        <v>0</v>
      </c>
      <c r="I34" s="5">
        <f t="shared" si="2"/>
        <v>0</v>
      </c>
      <c r="J34" s="5">
        <f t="shared" si="3"/>
        <v>0</v>
      </c>
      <c r="K34" s="1" t="str">
        <f t="shared" si="4"/>
        <v>N</v>
      </c>
    </row>
    <row r="35" spans="1:11" ht="19.95" customHeight="1" x14ac:dyDescent="0.25">
      <c r="A35" s="4">
        <v>34</v>
      </c>
      <c r="B35" s="6">
        <v>201012040</v>
      </c>
      <c r="C35" s="3" t="s">
        <v>48</v>
      </c>
      <c r="D35" s="9">
        <f>2+2+2.5</f>
        <v>6.5</v>
      </c>
      <c r="E35" s="9">
        <f>2+1.5+1.5</f>
        <v>5</v>
      </c>
      <c r="F35" s="9">
        <v>0</v>
      </c>
      <c r="G35" s="9">
        <f t="shared" ref="G35:G45" si="10">1+1</f>
        <v>2</v>
      </c>
      <c r="H35" s="8">
        <f t="shared" si="1"/>
        <v>13.5</v>
      </c>
      <c r="I35" s="5">
        <f t="shared" si="2"/>
        <v>16.875</v>
      </c>
      <c r="J35" s="5">
        <f t="shared" si="3"/>
        <v>17</v>
      </c>
      <c r="K35" s="1" t="str">
        <f t="shared" si="4"/>
        <v>Y</v>
      </c>
    </row>
    <row r="36" spans="1:11" ht="19.95" customHeight="1" x14ac:dyDescent="0.25">
      <c r="A36" s="4">
        <v>35</v>
      </c>
      <c r="B36" s="6">
        <v>201013001</v>
      </c>
      <c r="C36" s="3" t="s">
        <v>49</v>
      </c>
      <c r="D36" s="9">
        <f>2+2+2.5</f>
        <v>6.5</v>
      </c>
      <c r="E36" s="9">
        <f>2+1+2</f>
        <v>5</v>
      </c>
      <c r="F36" s="9">
        <f t="shared" ref="F36:F45" si="11">1.5</f>
        <v>1.5</v>
      </c>
      <c r="G36" s="9">
        <f t="shared" si="10"/>
        <v>2</v>
      </c>
      <c r="H36" s="8">
        <f t="shared" si="1"/>
        <v>15</v>
      </c>
      <c r="I36" s="5">
        <f t="shared" si="2"/>
        <v>18.75</v>
      </c>
      <c r="J36" s="5">
        <f t="shared" si="3"/>
        <v>19</v>
      </c>
      <c r="K36" s="1" t="str">
        <f t="shared" si="4"/>
        <v>Y</v>
      </c>
    </row>
    <row r="37" spans="1:11" ht="19.95" customHeight="1" x14ac:dyDescent="0.25">
      <c r="A37" s="4">
        <v>36</v>
      </c>
      <c r="B37" s="6">
        <v>201013004</v>
      </c>
      <c r="C37" s="3" t="s">
        <v>50</v>
      </c>
      <c r="D37" s="9">
        <f>2+2.5+2.5</f>
        <v>7</v>
      </c>
      <c r="E37" s="9">
        <f>1.5+1.5+2</f>
        <v>5</v>
      </c>
      <c r="F37" s="9">
        <f t="shared" si="11"/>
        <v>1.5</v>
      </c>
      <c r="G37" s="9">
        <f t="shared" si="10"/>
        <v>2</v>
      </c>
      <c r="H37" s="8">
        <f t="shared" si="1"/>
        <v>15.5</v>
      </c>
      <c r="I37" s="5">
        <f t="shared" si="2"/>
        <v>19.375</v>
      </c>
      <c r="J37" s="5">
        <f t="shared" si="3"/>
        <v>20</v>
      </c>
      <c r="K37" s="1" t="str">
        <f t="shared" si="4"/>
        <v>Y</v>
      </c>
    </row>
    <row r="38" spans="1:11" ht="19.95" customHeight="1" x14ac:dyDescent="0.25">
      <c r="A38" s="4">
        <v>37</v>
      </c>
      <c r="B38" s="6">
        <v>201013007</v>
      </c>
      <c r="C38" s="3" t="s">
        <v>51</v>
      </c>
      <c r="D38" s="9">
        <f>2+2+2.5</f>
        <v>6.5</v>
      </c>
      <c r="E38" s="9">
        <f>2+1.5+2</f>
        <v>5.5</v>
      </c>
      <c r="F38" s="9">
        <f t="shared" si="11"/>
        <v>1.5</v>
      </c>
      <c r="G38" s="9">
        <f t="shared" si="10"/>
        <v>2</v>
      </c>
      <c r="H38" s="8">
        <f t="shared" si="1"/>
        <v>15.5</v>
      </c>
      <c r="I38" s="5">
        <f t="shared" si="2"/>
        <v>19.375</v>
      </c>
      <c r="J38" s="5">
        <f t="shared" si="3"/>
        <v>20</v>
      </c>
      <c r="K38" s="1" t="str">
        <f t="shared" si="4"/>
        <v>Y</v>
      </c>
    </row>
    <row r="39" spans="1:11" ht="19.95" customHeight="1" x14ac:dyDescent="0.25">
      <c r="A39" s="4">
        <v>38</v>
      </c>
      <c r="B39" s="6">
        <v>201013013</v>
      </c>
      <c r="C39" s="3" t="s">
        <v>52</v>
      </c>
      <c r="D39" s="9">
        <f>2+2.5+2.5</f>
        <v>7</v>
      </c>
      <c r="E39" s="9">
        <f>1.5+1+1.5</f>
        <v>4</v>
      </c>
      <c r="F39" s="9">
        <f t="shared" si="11"/>
        <v>1.5</v>
      </c>
      <c r="G39" s="9">
        <f t="shared" si="10"/>
        <v>2</v>
      </c>
      <c r="H39" s="8">
        <f t="shared" si="1"/>
        <v>14.5</v>
      </c>
      <c r="I39" s="5">
        <f t="shared" si="2"/>
        <v>18.125</v>
      </c>
      <c r="J39" s="5">
        <f t="shared" si="3"/>
        <v>19</v>
      </c>
      <c r="K39" s="1" t="str">
        <f t="shared" si="4"/>
        <v>Y</v>
      </c>
    </row>
    <row r="40" spans="1:11" ht="19.95" customHeight="1" x14ac:dyDescent="0.25">
      <c r="A40" s="4">
        <v>39</v>
      </c>
      <c r="B40" s="6">
        <v>201013044</v>
      </c>
      <c r="C40" s="3" t="s">
        <v>53</v>
      </c>
      <c r="D40" s="9">
        <f>0+1.5+1.5</f>
        <v>3</v>
      </c>
      <c r="E40" s="9">
        <f>1.5+1+1.5</f>
        <v>4</v>
      </c>
      <c r="F40" s="9">
        <f t="shared" si="11"/>
        <v>1.5</v>
      </c>
      <c r="G40" s="9">
        <f t="shared" si="10"/>
        <v>2</v>
      </c>
      <c r="H40" s="8">
        <f t="shared" si="1"/>
        <v>10.5</v>
      </c>
      <c r="I40" s="5">
        <f t="shared" si="2"/>
        <v>13.125</v>
      </c>
      <c r="J40" s="5">
        <f t="shared" si="3"/>
        <v>14</v>
      </c>
      <c r="K40" s="1" t="str">
        <f t="shared" si="4"/>
        <v>Y</v>
      </c>
    </row>
    <row r="41" spans="1:11" ht="19.95" customHeight="1" x14ac:dyDescent="0.25">
      <c r="A41" s="4">
        <v>40</v>
      </c>
      <c r="B41" s="6">
        <v>201013045</v>
      </c>
      <c r="C41" s="3" t="s">
        <v>54</v>
      </c>
      <c r="D41" s="9">
        <f>2+2.5+2.5</f>
        <v>7</v>
      </c>
      <c r="E41" s="9">
        <f>2+1+1.5</f>
        <v>4.5</v>
      </c>
      <c r="F41" s="9">
        <f t="shared" si="11"/>
        <v>1.5</v>
      </c>
      <c r="G41" s="9">
        <f t="shared" si="10"/>
        <v>2</v>
      </c>
      <c r="H41" s="8">
        <f t="shared" si="1"/>
        <v>15</v>
      </c>
      <c r="I41" s="5">
        <f t="shared" si="2"/>
        <v>18.75</v>
      </c>
      <c r="J41" s="5">
        <f t="shared" si="3"/>
        <v>19</v>
      </c>
      <c r="K41" s="1" t="str">
        <f t="shared" si="4"/>
        <v>Y</v>
      </c>
    </row>
    <row r="42" spans="1:11" ht="19.95" customHeight="1" x14ac:dyDescent="0.25">
      <c r="A42" s="5">
        <v>41</v>
      </c>
      <c r="B42" s="7">
        <v>201013051</v>
      </c>
      <c r="C42" s="3" t="s">
        <v>55</v>
      </c>
      <c r="D42" s="9">
        <f>2+2+2.5</f>
        <v>6.5</v>
      </c>
      <c r="E42" s="9">
        <f>1.5+1+1.5</f>
        <v>4</v>
      </c>
      <c r="F42" s="9">
        <f t="shared" si="11"/>
        <v>1.5</v>
      </c>
      <c r="G42" s="9">
        <f t="shared" si="10"/>
        <v>2</v>
      </c>
      <c r="H42" s="8">
        <f t="shared" si="1"/>
        <v>14</v>
      </c>
      <c r="I42" s="5">
        <f t="shared" si="2"/>
        <v>17.5</v>
      </c>
      <c r="J42" s="5">
        <f t="shared" si="3"/>
        <v>18</v>
      </c>
      <c r="K42" s="1" t="str">
        <f t="shared" si="4"/>
        <v>Y</v>
      </c>
    </row>
    <row r="43" spans="1:11" ht="19.95" customHeight="1" x14ac:dyDescent="0.25">
      <c r="A43" s="5">
        <v>42</v>
      </c>
      <c r="B43" s="7">
        <v>201013086</v>
      </c>
      <c r="C43" s="3" t="s">
        <v>56</v>
      </c>
      <c r="D43" s="9">
        <f>1+2.5+2.5</f>
        <v>6</v>
      </c>
      <c r="E43" s="9">
        <f>1.5+1+1</f>
        <v>3.5</v>
      </c>
      <c r="F43" s="9">
        <f t="shared" si="11"/>
        <v>1.5</v>
      </c>
      <c r="G43" s="9">
        <f t="shared" si="10"/>
        <v>2</v>
      </c>
      <c r="H43" s="8">
        <f t="shared" si="1"/>
        <v>13</v>
      </c>
      <c r="I43" s="5">
        <f t="shared" si="2"/>
        <v>16.25</v>
      </c>
      <c r="J43" s="5">
        <f t="shared" si="3"/>
        <v>17</v>
      </c>
      <c r="K43" s="1" t="str">
        <f t="shared" si="4"/>
        <v>Y</v>
      </c>
    </row>
    <row r="44" spans="1:11" ht="19.95" customHeight="1" x14ac:dyDescent="0.25">
      <c r="A44" s="5">
        <v>43</v>
      </c>
      <c r="B44" s="7">
        <v>201013088</v>
      </c>
      <c r="C44" s="3" t="s">
        <v>57</v>
      </c>
      <c r="D44" s="9">
        <f>0+1+0.5</f>
        <v>1.5</v>
      </c>
      <c r="E44" s="9">
        <f>2+1+1.5</f>
        <v>4.5</v>
      </c>
      <c r="F44" s="9">
        <f t="shared" si="11"/>
        <v>1.5</v>
      </c>
      <c r="G44" s="9">
        <f t="shared" si="10"/>
        <v>2</v>
      </c>
      <c r="H44" s="8">
        <f t="shared" si="1"/>
        <v>9.5</v>
      </c>
      <c r="I44" s="5">
        <f t="shared" si="2"/>
        <v>11.875</v>
      </c>
      <c r="J44" s="5">
        <f t="shared" si="3"/>
        <v>12</v>
      </c>
      <c r="K44" s="1" t="str">
        <f t="shared" si="4"/>
        <v>Y</v>
      </c>
    </row>
    <row r="45" spans="1:11" ht="19.95" customHeight="1" x14ac:dyDescent="0.25">
      <c r="A45" s="5">
        <v>44</v>
      </c>
      <c r="B45" s="7">
        <v>201013103</v>
      </c>
      <c r="C45" s="3" t="s">
        <v>58</v>
      </c>
      <c r="D45" s="9">
        <f>2+2.5+2</f>
        <v>6.5</v>
      </c>
      <c r="E45" s="9">
        <f>1.5+1+1.5</f>
        <v>4</v>
      </c>
      <c r="F45" s="9">
        <f t="shared" si="11"/>
        <v>1.5</v>
      </c>
      <c r="G45" s="9">
        <f t="shared" si="10"/>
        <v>2</v>
      </c>
      <c r="H45" s="8">
        <f t="shared" si="1"/>
        <v>14</v>
      </c>
      <c r="I45" s="5">
        <f t="shared" si="2"/>
        <v>17.5</v>
      </c>
      <c r="J45" s="5">
        <f t="shared" si="3"/>
        <v>18</v>
      </c>
      <c r="K45" s="1" t="str">
        <f t="shared" si="4"/>
        <v>Y</v>
      </c>
    </row>
    <row r="46" spans="1:11" ht="19.95" customHeight="1" x14ac:dyDescent="0.25">
      <c r="A46" s="5">
        <v>45</v>
      </c>
      <c r="B46" s="7">
        <v>201013109</v>
      </c>
      <c r="C46" s="3" t="s">
        <v>59</v>
      </c>
      <c r="D46" s="9"/>
      <c r="E46" s="9"/>
      <c r="F46" s="9"/>
      <c r="G46" s="9"/>
      <c r="H46" s="8">
        <f t="shared" si="1"/>
        <v>0</v>
      </c>
      <c r="I46" s="5">
        <f t="shared" si="2"/>
        <v>0</v>
      </c>
      <c r="J46" s="5">
        <f t="shared" si="3"/>
        <v>0</v>
      </c>
      <c r="K46" s="1" t="str">
        <f t="shared" si="4"/>
        <v>N</v>
      </c>
    </row>
    <row r="47" spans="1:11" ht="19.95" customHeight="1" x14ac:dyDescent="0.25">
      <c r="A47" s="5">
        <v>46</v>
      </c>
      <c r="B47" s="7">
        <v>201016004</v>
      </c>
      <c r="C47" s="3" t="s">
        <v>60</v>
      </c>
      <c r="D47" s="9">
        <f>2+2.5+2.5</f>
        <v>7</v>
      </c>
      <c r="E47" s="9">
        <f>1.5+1+2</f>
        <v>4.5</v>
      </c>
      <c r="F47" s="9">
        <f>1.5</f>
        <v>1.5</v>
      </c>
      <c r="G47" s="9">
        <f>1+1</f>
        <v>2</v>
      </c>
      <c r="H47" s="8">
        <f t="shared" si="1"/>
        <v>15</v>
      </c>
      <c r="I47" s="5">
        <f t="shared" si="2"/>
        <v>18.75</v>
      </c>
      <c r="J47" s="5">
        <f t="shared" si="3"/>
        <v>19</v>
      </c>
      <c r="K47" s="1" t="str">
        <f t="shared" si="4"/>
        <v>Y</v>
      </c>
    </row>
    <row r="48" spans="1:11" ht="19.95" customHeight="1" x14ac:dyDescent="0.25">
      <c r="A48" s="5">
        <v>47</v>
      </c>
      <c r="B48" s="7">
        <v>201016007</v>
      </c>
      <c r="C48" s="3" t="s">
        <v>61</v>
      </c>
      <c r="D48" s="9"/>
      <c r="E48" s="9"/>
      <c r="F48" s="9"/>
      <c r="G48" s="9"/>
      <c r="H48" s="8">
        <f t="shared" si="1"/>
        <v>0</v>
      </c>
      <c r="I48" s="5">
        <f t="shared" si="2"/>
        <v>0</v>
      </c>
      <c r="J48" s="5">
        <f t="shared" si="3"/>
        <v>0</v>
      </c>
      <c r="K48" s="1" t="str">
        <f t="shared" si="4"/>
        <v>N</v>
      </c>
    </row>
    <row r="51" spans="3:7" ht="19.95" customHeight="1" x14ac:dyDescent="0.25">
      <c r="C51" s="2" t="s">
        <v>3</v>
      </c>
      <c r="D51" s="2" t="s">
        <v>4</v>
      </c>
      <c r="E51" s="2" t="s">
        <v>5</v>
      </c>
      <c r="F51" s="2" t="s">
        <v>6</v>
      </c>
    </row>
    <row r="52" spans="3:7" ht="19.95" customHeight="1" x14ac:dyDescent="0.25">
      <c r="C52" s="7">
        <v>7</v>
      </c>
      <c r="D52" s="7">
        <v>7</v>
      </c>
      <c r="E52" s="7">
        <v>4</v>
      </c>
      <c r="F52" s="7">
        <v>2</v>
      </c>
      <c r="G52" s="1">
        <f>SUM(C52:F52)</f>
        <v>20</v>
      </c>
    </row>
    <row r="55" spans="3:7" ht="19.95" customHeight="1" x14ac:dyDescent="0.25">
      <c r="F55" s="10" t="s">
        <v>8</v>
      </c>
      <c r="G55" s="1">
        <v>25</v>
      </c>
    </row>
  </sheetData>
  <phoneticPr fontId="2" type="noConversion"/>
  <conditionalFormatting sqref="D2:G48">
    <cfRule type="cellIs" dxfId="6" priority="1" operator="greaterThan">
      <formula>C$52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465E7-93A0-41EC-B286-44E9B2AD2B7D}">
  <dimension ref="A1:M55"/>
  <sheetViews>
    <sheetView tabSelected="1" showOutlineSymbols="0" workbookViewId="0">
      <pane ySplit="1" topLeftCell="A2" activePane="bottomLeft" state="frozen"/>
      <selection pane="bottomLeft" activeCell="K2" sqref="K2:K48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30.77734375" style="3" customWidth="1"/>
    <col min="4" max="5" width="14.77734375" style="7" customWidth="1"/>
    <col min="6" max="9" width="14.77734375" style="1" customWidth="1"/>
    <col min="10" max="10" width="10" style="1" customWidth="1"/>
    <col min="11" max="11" width="10.77734375" style="1" customWidth="1"/>
    <col min="12" max="16384" width="10" style="1"/>
  </cols>
  <sheetData>
    <row r="1" spans="1:13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 t="shared" ref="D1:I1" si="0">_xlfn.CONCAT(D51," (",D52,")")</f>
        <v>Question 1 (2)</v>
      </c>
      <c r="E1" s="2" t="str">
        <f t="shared" si="0"/>
        <v>Question 2 (2)</v>
      </c>
      <c r="F1" s="2" t="str">
        <f t="shared" si="0"/>
        <v>Question 3 (6)</v>
      </c>
      <c r="G1" s="2" t="str">
        <f t="shared" si="0"/>
        <v>Question 4 (4)</v>
      </c>
      <c r="H1" s="2" t="str">
        <f t="shared" si="0"/>
        <v>Question 5 (3)</v>
      </c>
      <c r="I1" s="2" t="str">
        <f t="shared" si="0"/>
        <v>Question 6 (8)</v>
      </c>
      <c r="J1" s="2" t="s">
        <v>7</v>
      </c>
    </row>
    <row r="2" spans="1:13" ht="19.95" customHeight="1" x14ac:dyDescent="0.25">
      <c r="A2" s="4">
        <v>1</v>
      </c>
      <c r="B2" s="6">
        <v>182013026</v>
      </c>
      <c r="C2" s="3" t="s">
        <v>15</v>
      </c>
      <c r="D2" s="9">
        <f>1+1</f>
        <v>2</v>
      </c>
      <c r="E2" s="9">
        <f>0.5+1</f>
        <v>1.5</v>
      </c>
      <c r="F2" s="9">
        <f>3+3</f>
        <v>6</v>
      </c>
      <c r="G2" s="9">
        <f>2+1</f>
        <v>3</v>
      </c>
      <c r="H2" s="9">
        <f>1+0.5</f>
        <v>1.5</v>
      </c>
      <c r="I2" s="9">
        <f>1+1.5+1.5+0.5</f>
        <v>4.5</v>
      </c>
      <c r="J2" s="8">
        <f>SUM(D2:I2)</f>
        <v>18.5</v>
      </c>
      <c r="K2" s="5" t="str">
        <f>IF(J2&gt;0,"Y","N")</f>
        <v>Y</v>
      </c>
      <c r="L2" s="5"/>
      <c r="M2" s="9"/>
    </row>
    <row r="3" spans="1:13" ht="19.95" customHeight="1" x14ac:dyDescent="0.25">
      <c r="A3" s="4">
        <v>2</v>
      </c>
      <c r="B3" s="6">
        <v>191011084</v>
      </c>
      <c r="C3" s="3" t="s">
        <v>16</v>
      </c>
      <c r="D3" s="9">
        <f>1+0.5</f>
        <v>1.5</v>
      </c>
      <c r="E3" s="9">
        <f>0.5+1</f>
        <v>1.5</v>
      </c>
      <c r="F3" s="9">
        <f>3+3</f>
        <v>6</v>
      </c>
      <c r="G3" s="9">
        <f>2+1.5</f>
        <v>3.5</v>
      </c>
      <c r="H3" s="9">
        <f>0.5+1</f>
        <v>1.5</v>
      </c>
      <c r="I3" s="9">
        <f>1+1.5+1+1</f>
        <v>4.5</v>
      </c>
      <c r="J3" s="8">
        <f t="shared" ref="J3:J48" si="1">SUM(D3:I3)</f>
        <v>18.5</v>
      </c>
      <c r="K3" s="5" t="str">
        <f t="shared" ref="K3:K48" si="2">IF(J3&gt;0,"Y","N")</f>
        <v>Y</v>
      </c>
      <c r="L3" s="5"/>
      <c r="M3" s="9"/>
    </row>
    <row r="4" spans="1:13" ht="19.95" customHeight="1" x14ac:dyDescent="0.25">
      <c r="A4" s="4">
        <v>3</v>
      </c>
      <c r="B4" s="6">
        <v>191011152</v>
      </c>
      <c r="C4" s="3" t="s">
        <v>17</v>
      </c>
      <c r="D4" s="9"/>
      <c r="E4" s="9"/>
      <c r="F4" s="9"/>
      <c r="G4" s="9"/>
      <c r="H4" s="9"/>
      <c r="I4" s="9"/>
      <c r="J4" s="8">
        <f t="shared" si="1"/>
        <v>0</v>
      </c>
      <c r="K4" s="5" t="str">
        <f t="shared" si="2"/>
        <v>N</v>
      </c>
      <c r="L4" s="5"/>
      <c r="M4" s="9"/>
    </row>
    <row r="5" spans="1:13" ht="19.95" customHeight="1" x14ac:dyDescent="0.25">
      <c r="A5" s="4">
        <v>4</v>
      </c>
      <c r="B5" s="6">
        <v>191013015</v>
      </c>
      <c r="C5" s="3" t="s">
        <v>18</v>
      </c>
      <c r="D5" s="9">
        <f>1+1</f>
        <v>2</v>
      </c>
      <c r="E5" s="9">
        <f>0.5+1</f>
        <v>1.5</v>
      </c>
      <c r="F5" s="9">
        <f>3+3</f>
        <v>6</v>
      </c>
      <c r="G5" s="9">
        <f>2+2</f>
        <v>4</v>
      </c>
      <c r="H5" s="9">
        <f>1+1.5</f>
        <v>2.5</v>
      </c>
      <c r="I5" s="9">
        <f>1+1.5+1.5+1</f>
        <v>5</v>
      </c>
      <c r="J5" s="8">
        <f t="shared" si="1"/>
        <v>21</v>
      </c>
      <c r="K5" s="5" t="str">
        <f t="shared" si="2"/>
        <v>Y</v>
      </c>
      <c r="L5" s="5"/>
      <c r="M5" s="9"/>
    </row>
    <row r="6" spans="1:13" ht="19.95" customHeight="1" x14ac:dyDescent="0.25">
      <c r="A6" s="4">
        <v>5</v>
      </c>
      <c r="B6" s="6">
        <v>193011187</v>
      </c>
      <c r="C6" s="3" t="s">
        <v>19</v>
      </c>
      <c r="D6" s="9">
        <f>0.5+1</f>
        <v>1.5</v>
      </c>
      <c r="E6" s="9">
        <f>0.5+1</f>
        <v>1.5</v>
      </c>
      <c r="F6" s="9">
        <f>0+0</f>
        <v>0</v>
      </c>
      <c r="G6" s="9">
        <f>0+0</f>
        <v>0</v>
      </c>
      <c r="H6" s="9">
        <f>1+1</f>
        <v>2</v>
      </c>
      <c r="I6" s="9">
        <f>1.5+1.5+1.5+1.5</f>
        <v>6</v>
      </c>
      <c r="J6" s="8">
        <f t="shared" si="1"/>
        <v>11</v>
      </c>
      <c r="K6" s="5" t="str">
        <f t="shared" si="2"/>
        <v>Y</v>
      </c>
      <c r="L6" s="5"/>
      <c r="M6" s="9"/>
    </row>
    <row r="7" spans="1:13" ht="19.95" customHeight="1" x14ac:dyDescent="0.25">
      <c r="A7" s="4">
        <v>6</v>
      </c>
      <c r="B7" s="6">
        <v>193013063</v>
      </c>
      <c r="C7" s="3" t="s">
        <v>20</v>
      </c>
      <c r="D7" s="9">
        <f>0.5+1</f>
        <v>1.5</v>
      </c>
      <c r="E7" s="9">
        <f>0.5+1</f>
        <v>1.5</v>
      </c>
      <c r="F7" s="9">
        <f>1.5+1.5</f>
        <v>3</v>
      </c>
      <c r="G7" s="9">
        <f>1+1</f>
        <v>2</v>
      </c>
      <c r="H7" s="9">
        <f>1+1</f>
        <v>2</v>
      </c>
      <c r="I7" s="9">
        <f>1+1+1+1</f>
        <v>4</v>
      </c>
      <c r="J7" s="8">
        <f t="shared" si="1"/>
        <v>14</v>
      </c>
      <c r="K7" s="5" t="str">
        <f t="shared" si="2"/>
        <v>Y</v>
      </c>
      <c r="L7" s="5"/>
      <c r="M7" s="9"/>
    </row>
    <row r="8" spans="1:13" ht="19.95" customHeight="1" x14ac:dyDescent="0.25">
      <c r="A8" s="4">
        <v>7</v>
      </c>
      <c r="B8" s="6">
        <v>201011032</v>
      </c>
      <c r="C8" s="3" t="s">
        <v>21</v>
      </c>
      <c r="D8" s="9">
        <f>1+1</f>
        <v>2</v>
      </c>
      <c r="E8" s="9">
        <f>0.5+1</f>
        <v>1.5</v>
      </c>
      <c r="F8" s="9">
        <f t="shared" ref="F8:F25" si="3">3+3</f>
        <v>6</v>
      </c>
      <c r="G8" s="9">
        <f t="shared" ref="G8:G13" si="4">2+1</f>
        <v>3</v>
      </c>
      <c r="H8" s="9">
        <f>1+1</f>
        <v>2</v>
      </c>
      <c r="I8" s="9">
        <f>1+1.5+1+1</f>
        <v>4.5</v>
      </c>
      <c r="J8" s="8">
        <f t="shared" si="1"/>
        <v>19</v>
      </c>
      <c r="K8" s="5" t="str">
        <f t="shared" si="2"/>
        <v>Y</v>
      </c>
      <c r="L8" s="5"/>
      <c r="M8" s="9"/>
    </row>
    <row r="9" spans="1:13" ht="19.95" customHeight="1" x14ac:dyDescent="0.25">
      <c r="A9" s="4">
        <v>8</v>
      </c>
      <c r="B9" s="6">
        <v>201011036</v>
      </c>
      <c r="C9" s="3" t="s">
        <v>22</v>
      </c>
      <c r="D9" s="9">
        <f>0.5+1</f>
        <v>1.5</v>
      </c>
      <c r="E9" s="9">
        <f>0.5+1</f>
        <v>1.5</v>
      </c>
      <c r="F9" s="9">
        <f t="shared" si="3"/>
        <v>6</v>
      </c>
      <c r="G9" s="9">
        <f t="shared" si="4"/>
        <v>3</v>
      </c>
      <c r="H9" s="9">
        <f>1+1</f>
        <v>2</v>
      </c>
      <c r="I9" s="9">
        <f>1+1+1+1</f>
        <v>4</v>
      </c>
      <c r="J9" s="8">
        <f t="shared" si="1"/>
        <v>18</v>
      </c>
      <c r="K9" s="5" t="str">
        <f t="shared" si="2"/>
        <v>Y</v>
      </c>
      <c r="L9" s="5"/>
      <c r="M9" s="9"/>
    </row>
    <row r="10" spans="1:13" ht="19.95" customHeight="1" x14ac:dyDescent="0.25">
      <c r="A10" s="4">
        <v>9</v>
      </c>
      <c r="B10" s="6">
        <v>201011055</v>
      </c>
      <c r="C10" s="3" t="s">
        <v>23</v>
      </c>
      <c r="D10" s="9">
        <f>1+1</f>
        <v>2</v>
      </c>
      <c r="E10" s="9">
        <f>1+1</f>
        <v>2</v>
      </c>
      <c r="F10" s="9">
        <f t="shared" si="3"/>
        <v>6</v>
      </c>
      <c r="G10" s="9">
        <f t="shared" si="4"/>
        <v>3</v>
      </c>
      <c r="H10" s="9">
        <f>1+1.5</f>
        <v>2.5</v>
      </c>
      <c r="I10" s="9">
        <f>1.5+1.5+1.5+1</f>
        <v>5.5</v>
      </c>
      <c r="J10" s="8">
        <f t="shared" si="1"/>
        <v>21</v>
      </c>
      <c r="K10" s="5" t="str">
        <f t="shared" si="2"/>
        <v>Y</v>
      </c>
      <c r="L10" s="5"/>
      <c r="M10" s="9"/>
    </row>
    <row r="11" spans="1:13" ht="19.95" customHeight="1" x14ac:dyDescent="0.25">
      <c r="A11" s="4">
        <v>10</v>
      </c>
      <c r="B11" s="6">
        <v>201011079</v>
      </c>
      <c r="C11" s="3" t="s">
        <v>24</v>
      </c>
      <c r="D11" s="9">
        <f>0.5+1</f>
        <v>1.5</v>
      </c>
      <c r="E11" s="9">
        <f>0.5+1</f>
        <v>1.5</v>
      </c>
      <c r="F11" s="9">
        <f t="shared" si="3"/>
        <v>6</v>
      </c>
      <c r="G11" s="9">
        <f t="shared" si="4"/>
        <v>3</v>
      </c>
      <c r="H11" s="9">
        <f>1+1</f>
        <v>2</v>
      </c>
      <c r="I11" s="9">
        <f>1+1+1.5+1.5</f>
        <v>5</v>
      </c>
      <c r="J11" s="8">
        <f t="shared" si="1"/>
        <v>19</v>
      </c>
      <c r="K11" s="5" t="str">
        <f t="shared" si="2"/>
        <v>Y</v>
      </c>
      <c r="L11" s="5"/>
      <c r="M11" s="9"/>
    </row>
    <row r="12" spans="1:13" ht="19.95" customHeight="1" x14ac:dyDescent="0.25">
      <c r="A12" s="4">
        <v>11</v>
      </c>
      <c r="B12" s="6">
        <v>201011080</v>
      </c>
      <c r="C12" s="3" t="s">
        <v>25</v>
      </c>
      <c r="D12" s="9">
        <f>1+1</f>
        <v>2</v>
      </c>
      <c r="E12" s="9">
        <f>0.5+1</f>
        <v>1.5</v>
      </c>
      <c r="F12" s="9">
        <f t="shared" si="3"/>
        <v>6</v>
      </c>
      <c r="G12" s="9">
        <f t="shared" si="4"/>
        <v>3</v>
      </c>
      <c r="H12" s="9">
        <f>1+1</f>
        <v>2</v>
      </c>
      <c r="I12" s="9">
        <f>1+1.5+1.5+1</f>
        <v>5</v>
      </c>
      <c r="J12" s="8">
        <f t="shared" si="1"/>
        <v>19.5</v>
      </c>
      <c r="K12" s="5" t="str">
        <f t="shared" si="2"/>
        <v>Y</v>
      </c>
      <c r="L12" s="5"/>
      <c r="M12" s="9"/>
    </row>
    <row r="13" spans="1:13" ht="19.95" customHeight="1" x14ac:dyDescent="0.25">
      <c r="A13" s="4">
        <v>12</v>
      </c>
      <c r="B13" s="6">
        <v>201011086</v>
      </c>
      <c r="C13" s="3" t="s">
        <v>26</v>
      </c>
      <c r="D13" s="9">
        <f>0.5+0.5</f>
        <v>1</v>
      </c>
      <c r="E13" s="9">
        <f>0.5+0.5</f>
        <v>1</v>
      </c>
      <c r="F13" s="9">
        <f t="shared" si="3"/>
        <v>6</v>
      </c>
      <c r="G13" s="9">
        <f t="shared" si="4"/>
        <v>3</v>
      </c>
      <c r="H13" s="9">
        <f>1+0.5</f>
        <v>1.5</v>
      </c>
      <c r="I13" s="9">
        <f>1+1+1+0.5</f>
        <v>3.5</v>
      </c>
      <c r="J13" s="8">
        <f t="shared" si="1"/>
        <v>16</v>
      </c>
      <c r="K13" s="5" t="str">
        <f t="shared" si="2"/>
        <v>Y</v>
      </c>
      <c r="L13" s="5"/>
      <c r="M13" s="9"/>
    </row>
    <row r="14" spans="1:13" ht="19.95" customHeight="1" x14ac:dyDescent="0.25">
      <c r="A14" s="4">
        <v>13</v>
      </c>
      <c r="B14" s="6">
        <v>201011098</v>
      </c>
      <c r="C14" s="3" t="s">
        <v>27</v>
      </c>
      <c r="D14" s="9">
        <f>1+1</f>
        <v>2</v>
      </c>
      <c r="E14" s="9">
        <f>1+1</f>
        <v>2</v>
      </c>
      <c r="F14" s="9">
        <f t="shared" si="3"/>
        <v>6</v>
      </c>
      <c r="G14" s="9">
        <f>1+1.5</f>
        <v>2.5</v>
      </c>
      <c r="H14" s="9">
        <f>1+0.5</f>
        <v>1.5</v>
      </c>
      <c r="I14" s="9">
        <f>1.5+1+2+1.5</f>
        <v>6</v>
      </c>
      <c r="J14" s="8">
        <f t="shared" si="1"/>
        <v>20</v>
      </c>
      <c r="K14" s="5" t="str">
        <f t="shared" si="2"/>
        <v>Y</v>
      </c>
      <c r="L14" s="5"/>
      <c r="M14" s="9"/>
    </row>
    <row r="15" spans="1:13" ht="19.95" customHeight="1" x14ac:dyDescent="0.25">
      <c r="A15" s="4">
        <v>14</v>
      </c>
      <c r="B15" s="6">
        <v>201011101</v>
      </c>
      <c r="C15" s="3" t="s">
        <v>28</v>
      </c>
      <c r="D15" s="9">
        <f>1+1</f>
        <v>2</v>
      </c>
      <c r="E15" s="9">
        <f t="shared" ref="E15:E27" si="5">0.5+1</f>
        <v>1.5</v>
      </c>
      <c r="F15" s="9">
        <f t="shared" si="3"/>
        <v>6</v>
      </c>
      <c r="G15" s="9">
        <f>2+2</f>
        <v>4</v>
      </c>
      <c r="H15" s="9">
        <f>1+1</f>
        <v>2</v>
      </c>
      <c r="I15" s="9">
        <f>1+1.5+1.5+1.5</f>
        <v>5.5</v>
      </c>
      <c r="J15" s="8">
        <f t="shared" si="1"/>
        <v>21</v>
      </c>
      <c r="K15" s="5" t="str">
        <f t="shared" si="2"/>
        <v>Y</v>
      </c>
      <c r="L15" s="5"/>
      <c r="M15" s="9"/>
    </row>
    <row r="16" spans="1:13" ht="19.95" customHeight="1" x14ac:dyDescent="0.25">
      <c r="A16" s="4">
        <v>15</v>
      </c>
      <c r="B16" s="6">
        <v>201011114</v>
      </c>
      <c r="C16" s="3" t="s">
        <v>29</v>
      </c>
      <c r="D16" s="9">
        <f>1+1</f>
        <v>2</v>
      </c>
      <c r="E16" s="9">
        <f t="shared" si="5"/>
        <v>1.5</v>
      </c>
      <c r="F16" s="9">
        <f t="shared" si="3"/>
        <v>6</v>
      </c>
      <c r="G16" s="9">
        <f>2+1.5</f>
        <v>3.5</v>
      </c>
      <c r="H16" s="9">
        <f>1+1</f>
        <v>2</v>
      </c>
      <c r="I16" s="9">
        <f>1+1+1.5+1.5</f>
        <v>5</v>
      </c>
      <c r="J16" s="8">
        <f t="shared" si="1"/>
        <v>20</v>
      </c>
      <c r="K16" s="5" t="str">
        <f t="shared" si="2"/>
        <v>Y</v>
      </c>
      <c r="L16" s="5"/>
      <c r="M16" s="9"/>
    </row>
    <row r="17" spans="1:13" ht="19.95" customHeight="1" x14ac:dyDescent="0.25">
      <c r="A17" s="4">
        <v>16</v>
      </c>
      <c r="B17" s="6">
        <v>201011125</v>
      </c>
      <c r="C17" s="3" t="s">
        <v>30</v>
      </c>
      <c r="D17" s="9">
        <f>1+1</f>
        <v>2</v>
      </c>
      <c r="E17" s="9">
        <f t="shared" si="5"/>
        <v>1.5</v>
      </c>
      <c r="F17" s="9">
        <f t="shared" si="3"/>
        <v>6</v>
      </c>
      <c r="G17" s="9">
        <f>2+1.5</f>
        <v>3.5</v>
      </c>
      <c r="H17" s="9">
        <f>1+1.5</f>
        <v>2.5</v>
      </c>
      <c r="I17" s="9">
        <f>1.5+1+1+1.5</f>
        <v>5</v>
      </c>
      <c r="J17" s="8">
        <f t="shared" si="1"/>
        <v>20.5</v>
      </c>
      <c r="K17" s="5" t="str">
        <f t="shared" si="2"/>
        <v>Y</v>
      </c>
      <c r="L17" s="5"/>
      <c r="M17" s="9"/>
    </row>
    <row r="18" spans="1:13" ht="19.95" customHeight="1" x14ac:dyDescent="0.25">
      <c r="A18" s="4">
        <v>17</v>
      </c>
      <c r="B18" s="6">
        <v>201011132</v>
      </c>
      <c r="C18" s="3" t="s">
        <v>31</v>
      </c>
      <c r="D18" s="9">
        <f>1+1</f>
        <v>2</v>
      </c>
      <c r="E18" s="9">
        <f t="shared" si="5"/>
        <v>1.5</v>
      </c>
      <c r="F18" s="9">
        <f t="shared" si="3"/>
        <v>6</v>
      </c>
      <c r="G18" s="9">
        <f t="shared" ref="G18:G27" si="6">2+2</f>
        <v>4</v>
      </c>
      <c r="H18" s="9">
        <f>1+1.5</f>
        <v>2.5</v>
      </c>
      <c r="I18" s="9">
        <f>1.5+1+1.5+1.5</f>
        <v>5.5</v>
      </c>
      <c r="J18" s="8">
        <f t="shared" si="1"/>
        <v>21.5</v>
      </c>
      <c r="K18" s="5" t="str">
        <f t="shared" si="2"/>
        <v>Y</v>
      </c>
      <c r="L18" s="5"/>
      <c r="M18" s="9"/>
    </row>
    <row r="19" spans="1:13" ht="19.95" customHeight="1" x14ac:dyDescent="0.25">
      <c r="A19" s="4">
        <v>18</v>
      </c>
      <c r="B19" s="6">
        <v>201011144</v>
      </c>
      <c r="C19" s="3" t="s">
        <v>32</v>
      </c>
      <c r="D19" s="9">
        <f>1+0.5</f>
        <v>1.5</v>
      </c>
      <c r="E19" s="9">
        <f t="shared" si="5"/>
        <v>1.5</v>
      </c>
      <c r="F19" s="9">
        <f t="shared" si="3"/>
        <v>6</v>
      </c>
      <c r="G19" s="9">
        <f t="shared" si="6"/>
        <v>4</v>
      </c>
      <c r="H19" s="9">
        <f>1+1</f>
        <v>2</v>
      </c>
      <c r="I19" s="9">
        <f>1+1+1+1</f>
        <v>4</v>
      </c>
      <c r="J19" s="8">
        <f t="shared" si="1"/>
        <v>19</v>
      </c>
      <c r="K19" s="5" t="str">
        <f t="shared" si="2"/>
        <v>Y</v>
      </c>
      <c r="L19" s="5"/>
      <c r="M19" s="9"/>
    </row>
    <row r="20" spans="1:13" ht="19.95" customHeight="1" x14ac:dyDescent="0.25">
      <c r="A20" s="4">
        <v>19</v>
      </c>
      <c r="B20" s="6">
        <v>201011151</v>
      </c>
      <c r="C20" s="3" t="s">
        <v>33</v>
      </c>
      <c r="D20" s="9">
        <f>1+1</f>
        <v>2</v>
      </c>
      <c r="E20" s="9">
        <f t="shared" si="5"/>
        <v>1.5</v>
      </c>
      <c r="F20" s="9">
        <f t="shared" si="3"/>
        <v>6</v>
      </c>
      <c r="G20" s="9">
        <f t="shared" si="6"/>
        <v>4</v>
      </c>
      <c r="H20" s="9">
        <f>1+1.5</f>
        <v>2.5</v>
      </c>
      <c r="I20" s="9">
        <f>1+1.5+1.5+1</f>
        <v>5</v>
      </c>
      <c r="J20" s="8">
        <f t="shared" si="1"/>
        <v>21</v>
      </c>
      <c r="K20" s="5" t="str">
        <f t="shared" si="2"/>
        <v>Y</v>
      </c>
      <c r="L20" s="5"/>
      <c r="M20" s="9"/>
    </row>
    <row r="21" spans="1:13" ht="19.95" customHeight="1" x14ac:dyDescent="0.25">
      <c r="A21" s="4">
        <v>20</v>
      </c>
      <c r="B21" s="6">
        <v>201011165</v>
      </c>
      <c r="C21" s="3" t="s">
        <v>34</v>
      </c>
      <c r="D21" s="9">
        <f>0.5+1</f>
        <v>1.5</v>
      </c>
      <c r="E21" s="9">
        <f t="shared" si="5"/>
        <v>1.5</v>
      </c>
      <c r="F21" s="9">
        <f t="shared" si="3"/>
        <v>6</v>
      </c>
      <c r="G21" s="9">
        <f t="shared" si="6"/>
        <v>4</v>
      </c>
      <c r="H21" s="9">
        <f>1+1</f>
        <v>2</v>
      </c>
      <c r="I21" s="9">
        <f>1+1+1+1</f>
        <v>4</v>
      </c>
      <c r="J21" s="8">
        <f t="shared" si="1"/>
        <v>19</v>
      </c>
      <c r="K21" s="5" t="str">
        <f t="shared" si="2"/>
        <v>Y</v>
      </c>
      <c r="L21" s="5"/>
      <c r="M21" s="9"/>
    </row>
    <row r="22" spans="1:13" ht="19.95" customHeight="1" x14ac:dyDescent="0.25">
      <c r="A22" s="4">
        <v>21</v>
      </c>
      <c r="B22" s="6">
        <v>201011177</v>
      </c>
      <c r="C22" s="3" t="s">
        <v>35</v>
      </c>
      <c r="D22" s="9">
        <f>1+1</f>
        <v>2</v>
      </c>
      <c r="E22" s="9">
        <f t="shared" si="5"/>
        <v>1.5</v>
      </c>
      <c r="F22" s="9">
        <f t="shared" si="3"/>
        <v>6</v>
      </c>
      <c r="G22" s="9">
        <f t="shared" si="6"/>
        <v>4</v>
      </c>
      <c r="H22" s="9">
        <f>1.5+1</f>
        <v>2.5</v>
      </c>
      <c r="I22" s="9">
        <f>1+1+1.5+1.5</f>
        <v>5</v>
      </c>
      <c r="J22" s="8">
        <f t="shared" si="1"/>
        <v>21</v>
      </c>
      <c r="K22" s="5" t="str">
        <f t="shared" si="2"/>
        <v>Y</v>
      </c>
      <c r="L22" s="5"/>
      <c r="M22" s="9"/>
    </row>
    <row r="23" spans="1:13" ht="19.95" customHeight="1" x14ac:dyDescent="0.25">
      <c r="A23" s="4">
        <v>22</v>
      </c>
      <c r="B23" s="6">
        <v>201011178</v>
      </c>
      <c r="C23" s="3" t="s">
        <v>36</v>
      </c>
      <c r="D23" s="9">
        <f>1+1</f>
        <v>2</v>
      </c>
      <c r="E23" s="9">
        <f t="shared" si="5"/>
        <v>1.5</v>
      </c>
      <c r="F23" s="9">
        <f t="shared" si="3"/>
        <v>6</v>
      </c>
      <c r="G23" s="9">
        <f t="shared" si="6"/>
        <v>4</v>
      </c>
      <c r="H23" s="9">
        <f>1+1</f>
        <v>2</v>
      </c>
      <c r="I23" s="9">
        <f>1+1.5+1.5+1</f>
        <v>5</v>
      </c>
      <c r="J23" s="8">
        <f t="shared" si="1"/>
        <v>20.5</v>
      </c>
      <c r="K23" s="5" t="str">
        <f t="shared" si="2"/>
        <v>Y</v>
      </c>
      <c r="L23" s="5"/>
      <c r="M23" s="9"/>
    </row>
    <row r="24" spans="1:13" ht="19.95" customHeight="1" x14ac:dyDescent="0.25">
      <c r="A24" s="4">
        <v>23</v>
      </c>
      <c r="B24" s="6">
        <v>201011180</v>
      </c>
      <c r="C24" s="3" t="s">
        <v>37</v>
      </c>
      <c r="D24" s="9">
        <f>1+1</f>
        <v>2</v>
      </c>
      <c r="E24" s="9">
        <f t="shared" si="5"/>
        <v>1.5</v>
      </c>
      <c r="F24" s="9">
        <f t="shared" si="3"/>
        <v>6</v>
      </c>
      <c r="G24" s="9">
        <f t="shared" si="6"/>
        <v>4</v>
      </c>
      <c r="H24" s="9">
        <f>1+1</f>
        <v>2</v>
      </c>
      <c r="I24" s="9">
        <f>1+1.5+1.5+1</f>
        <v>5</v>
      </c>
      <c r="J24" s="8">
        <f t="shared" si="1"/>
        <v>20.5</v>
      </c>
      <c r="K24" s="5" t="str">
        <f t="shared" si="2"/>
        <v>Y</v>
      </c>
      <c r="L24" s="5"/>
      <c r="M24" s="9"/>
    </row>
    <row r="25" spans="1:13" ht="19.95" customHeight="1" x14ac:dyDescent="0.25">
      <c r="A25" s="4">
        <v>24</v>
      </c>
      <c r="B25" s="6">
        <v>201011183</v>
      </c>
      <c r="C25" s="3" t="s">
        <v>38</v>
      </c>
      <c r="D25" s="9">
        <f>1+1</f>
        <v>2</v>
      </c>
      <c r="E25" s="9">
        <f t="shared" si="5"/>
        <v>1.5</v>
      </c>
      <c r="F25" s="9">
        <f t="shared" si="3"/>
        <v>6</v>
      </c>
      <c r="G25" s="9">
        <f t="shared" si="6"/>
        <v>4</v>
      </c>
      <c r="H25" s="9">
        <f>1+1</f>
        <v>2</v>
      </c>
      <c r="I25" s="9">
        <f>1.5+1+1.5+1</f>
        <v>5</v>
      </c>
      <c r="J25" s="8">
        <f t="shared" si="1"/>
        <v>20.5</v>
      </c>
      <c r="K25" s="5" t="str">
        <f t="shared" si="2"/>
        <v>Y</v>
      </c>
      <c r="L25" s="5"/>
      <c r="M25" s="9"/>
    </row>
    <row r="26" spans="1:13" ht="19.95" customHeight="1" x14ac:dyDescent="0.25">
      <c r="A26" s="4">
        <v>25</v>
      </c>
      <c r="B26" s="6">
        <v>201011186</v>
      </c>
      <c r="C26" s="3" t="s">
        <v>39</v>
      </c>
      <c r="D26" s="9">
        <f>0.5+1</f>
        <v>1.5</v>
      </c>
      <c r="E26" s="9">
        <f t="shared" si="5"/>
        <v>1.5</v>
      </c>
      <c r="F26" s="9">
        <f>1.5+3</f>
        <v>4.5</v>
      </c>
      <c r="G26" s="9">
        <f t="shared" si="6"/>
        <v>4</v>
      </c>
      <c r="H26" s="9">
        <f>1+1</f>
        <v>2</v>
      </c>
      <c r="I26" s="9">
        <f>1+1+1+1</f>
        <v>4</v>
      </c>
      <c r="J26" s="8">
        <f t="shared" si="1"/>
        <v>17.5</v>
      </c>
      <c r="K26" s="5" t="str">
        <f t="shared" si="2"/>
        <v>Y</v>
      </c>
      <c r="L26" s="5"/>
      <c r="M26" s="9"/>
    </row>
    <row r="27" spans="1:13" ht="19.95" customHeight="1" x14ac:dyDescent="0.25">
      <c r="A27" s="4">
        <v>26</v>
      </c>
      <c r="B27" s="6">
        <v>201011202</v>
      </c>
      <c r="C27" s="3" t="s">
        <v>40</v>
      </c>
      <c r="D27" s="9">
        <f>1+1</f>
        <v>2</v>
      </c>
      <c r="E27" s="9">
        <f t="shared" si="5"/>
        <v>1.5</v>
      </c>
      <c r="F27" s="9">
        <f>3+3</f>
        <v>6</v>
      </c>
      <c r="G27" s="9">
        <f t="shared" si="6"/>
        <v>4</v>
      </c>
      <c r="H27" s="9">
        <f>1+1</f>
        <v>2</v>
      </c>
      <c r="I27" s="9">
        <f>1+1.5+1+1.5</f>
        <v>5</v>
      </c>
      <c r="J27" s="8">
        <f t="shared" si="1"/>
        <v>20.5</v>
      </c>
      <c r="K27" s="5" t="str">
        <f t="shared" si="2"/>
        <v>Y</v>
      </c>
      <c r="L27" s="5"/>
      <c r="M27" s="9"/>
    </row>
    <row r="28" spans="1:13" ht="19.95" customHeight="1" x14ac:dyDescent="0.25">
      <c r="A28" s="4">
        <v>27</v>
      </c>
      <c r="B28" s="6">
        <v>201011210</v>
      </c>
      <c r="C28" s="3" t="s">
        <v>41</v>
      </c>
      <c r="D28" s="9"/>
      <c r="E28" s="9"/>
      <c r="F28" s="9"/>
      <c r="G28" s="9"/>
      <c r="H28" s="9"/>
      <c r="I28" s="9"/>
      <c r="J28" s="8">
        <f t="shared" si="1"/>
        <v>0</v>
      </c>
      <c r="K28" s="5" t="str">
        <f t="shared" si="2"/>
        <v>N</v>
      </c>
      <c r="L28" s="5"/>
      <c r="M28" s="9"/>
    </row>
    <row r="29" spans="1:13" ht="19.95" customHeight="1" x14ac:dyDescent="0.25">
      <c r="A29" s="4">
        <v>28</v>
      </c>
      <c r="B29" s="6">
        <v>201011214</v>
      </c>
      <c r="C29" s="3" t="s">
        <v>42</v>
      </c>
      <c r="D29" s="9">
        <f>0.5+1</f>
        <v>1.5</v>
      </c>
      <c r="E29" s="9">
        <f>0.5+1</f>
        <v>1.5</v>
      </c>
      <c r="F29" s="9">
        <f>3+3</f>
        <v>6</v>
      </c>
      <c r="G29" s="9">
        <f>2+2</f>
        <v>4</v>
      </c>
      <c r="H29" s="9">
        <f>1+1</f>
        <v>2</v>
      </c>
      <c r="I29" s="9">
        <f>1.5+1.5+1.5+1.5</f>
        <v>6</v>
      </c>
      <c r="J29" s="8">
        <f t="shared" si="1"/>
        <v>21</v>
      </c>
      <c r="K29" s="5" t="str">
        <f t="shared" si="2"/>
        <v>Y</v>
      </c>
      <c r="L29" s="5"/>
      <c r="M29" s="9"/>
    </row>
    <row r="30" spans="1:13" ht="19.95" customHeight="1" x14ac:dyDescent="0.25">
      <c r="A30" s="4">
        <v>29</v>
      </c>
      <c r="B30" s="6">
        <v>201011219</v>
      </c>
      <c r="C30" s="3" t="s">
        <v>43</v>
      </c>
      <c r="D30" s="9">
        <f>1+1</f>
        <v>2</v>
      </c>
      <c r="E30" s="9">
        <f>0.5+0.5</f>
        <v>1</v>
      </c>
      <c r="F30" s="9">
        <f>3+1</f>
        <v>4</v>
      </c>
      <c r="G30" s="9">
        <f>2+2</f>
        <v>4</v>
      </c>
      <c r="H30" s="9">
        <f>1+1</f>
        <v>2</v>
      </c>
      <c r="I30" s="9">
        <f>1+1.5+1.5+1.5</f>
        <v>5.5</v>
      </c>
      <c r="J30" s="8">
        <f t="shared" si="1"/>
        <v>18.5</v>
      </c>
      <c r="K30" s="5" t="str">
        <f t="shared" si="2"/>
        <v>Y</v>
      </c>
      <c r="L30" s="5"/>
      <c r="M30" s="9"/>
    </row>
    <row r="31" spans="1:13" ht="19.95" customHeight="1" x14ac:dyDescent="0.25">
      <c r="A31" s="4">
        <v>30</v>
      </c>
      <c r="B31" s="6">
        <v>201011223</v>
      </c>
      <c r="C31" s="3" t="s">
        <v>44</v>
      </c>
      <c r="D31" s="9"/>
      <c r="E31" s="9"/>
      <c r="F31" s="9"/>
      <c r="G31" s="9"/>
      <c r="H31" s="9"/>
      <c r="I31" s="9"/>
      <c r="J31" s="8">
        <f t="shared" si="1"/>
        <v>0</v>
      </c>
      <c r="K31" s="5" t="str">
        <f t="shared" si="2"/>
        <v>N</v>
      </c>
      <c r="L31" s="5"/>
      <c r="M31" s="9"/>
    </row>
    <row r="32" spans="1:13" ht="19.95" customHeight="1" x14ac:dyDescent="0.25">
      <c r="A32" s="4">
        <v>31</v>
      </c>
      <c r="B32" s="6">
        <v>201011238</v>
      </c>
      <c r="C32" s="3" t="s">
        <v>45</v>
      </c>
      <c r="D32" s="9">
        <f>1+1</f>
        <v>2</v>
      </c>
      <c r="E32" s="9">
        <f>0.5+1</f>
        <v>1.5</v>
      </c>
      <c r="F32" s="9">
        <f>3+3</f>
        <v>6</v>
      </c>
      <c r="G32" s="9">
        <f>2+1</f>
        <v>3</v>
      </c>
      <c r="H32" s="9">
        <f>1+1</f>
        <v>2</v>
      </c>
      <c r="I32" s="9">
        <f>1+1+1+1</f>
        <v>4</v>
      </c>
      <c r="J32" s="8">
        <f t="shared" si="1"/>
        <v>18.5</v>
      </c>
      <c r="K32" s="5" t="str">
        <f t="shared" si="2"/>
        <v>Y</v>
      </c>
      <c r="L32" s="5"/>
      <c r="M32" s="9"/>
    </row>
    <row r="33" spans="1:13" ht="19.95" customHeight="1" x14ac:dyDescent="0.25">
      <c r="A33" s="4">
        <v>32</v>
      </c>
      <c r="B33" s="6">
        <v>201012030</v>
      </c>
      <c r="C33" s="3" t="s">
        <v>46</v>
      </c>
      <c r="D33" s="9"/>
      <c r="E33" s="9"/>
      <c r="F33" s="9"/>
      <c r="G33" s="9"/>
      <c r="H33" s="9"/>
      <c r="I33" s="9"/>
      <c r="J33" s="8">
        <f t="shared" si="1"/>
        <v>0</v>
      </c>
      <c r="K33" s="5" t="str">
        <f t="shared" si="2"/>
        <v>N</v>
      </c>
      <c r="L33" s="5"/>
      <c r="M33" s="9"/>
    </row>
    <row r="34" spans="1:13" ht="19.95" customHeight="1" x14ac:dyDescent="0.25">
      <c r="A34" s="4">
        <v>33</v>
      </c>
      <c r="B34" s="6">
        <v>201012039</v>
      </c>
      <c r="C34" s="3" t="s">
        <v>47</v>
      </c>
      <c r="D34" s="9"/>
      <c r="E34" s="9"/>
      <c r="F34" s="9"/>
      <c r="G34" s="9"/>
      <c r="H34" s="9"/>
      <c r="I34" s="9"/>
      <c r="J34" s="8">
        <f t="shared" si="1"/>
        <v>0</v>
      </c>
      <c r="K34" s="5" t="str">
        <f t="shared" si="2"/>
        <v>N</v>
      </c>
      <c r="L34" s="5"/>
      <c r="M34" s="9"/>
    </row>
    <row r="35" spans="1:13" ht="19.95" customHeight="1" x14ac:dyDescent="0.25">
      <c r="A35" s="4">
        <v>34</v>
      </c>
      <c r="B35" s="6">
        <v>201012040</v>
      </c>
      <c r="C35" s="3" t="s">
        <v>48</v>
      </c>
      <c r="D35" s="9">
        <f t="shared" ref="D35:D41" si="7">1+1</f>
        <v>2</v>
      </c>
      <c r="E35" s="9">
        <f>0.5+1</f>
        <v>1.5</v>
      </c>
      <c r="F35" s="9">
        <f>0.5+0</f>
        <v>0.5</v>
      </c>
      <c r="G35" s="9">
        <f>2+2</f>
        <v>4</v>
      </c>
      <c r="H35" s="9">
        <f>1+1</f>
        <v>2</v>
      </c>
      <c r="I35" s="9">
        <f>1.5+1.5+1.5+1</f>
        <v>5.5</v>
      </c>
      <c r="J35" s="8">
        <f t="shared" si="1"/>
        <v>15.5</v>
      </c>
      <c r="K35" s="5" t="str">
        <f t="shared" si="2"/>
        <v>Y</v>
      </c>
      <c r="L35" s="5"/>
      <c r="M35" s="9"/>
    </row>
    <row r="36" spans="1:13" ht="19.95" customHeight="1" x14ac:dyDescent="0.25">
      <c r="A36" s="4">
        <v>35</v>
      </c>
      <c r="B36" s="6">
        <v>201013001</v>
      </c>
      <c r="C36" s="3" t="s">
        <v>49</v>
      </c>
      <c r="D36" s="9">
        <f t="shared" si="7"/>
        <v>2</v>
      </c>
      <c r="E36" s="9">
        <f>0.5+1</f>
        <v>1.5</v>
      </c>
      <c r="F36" s="9">
        <f>3+3</f>
        <v>6</v>
      </c>
      <c r="G36" s="9">
        <f>2+1</f>
        <v>3</v>
      </c>
      <c r="H36" s="9">
        <f>1.5+1</f>
        <v>2.5</v>
      </c>
      <c r="I36" s="9">
        <f>1.5+1+1.5+1</f>
        <v>5</v>
      </c>
      <c r="J36" s="8">
        <f t="shared" si="1"/>
        <v>20</v>
      </c>
      <c r="K36" s="5" t="str">
        <f t="shared" si="2"/>
        <v>Y</v>
      </c>
      <c r="L36" s="5"/>
      <c r="M36" s="9"/>
    </row>
    <row r="37" spans="1:13" ht="19.95" customHeight="1" x14ac:dyDescent="0.25">
      <c r="A37" s="4">
        <v>36</v>
      </c>
      <c r="B37" s="6">
        <v>201013004</v>
      </c>
      <c r="C37" s="3" t="s">
        <v>50</v>
      </c>
      <c r="D37" s="9">
        <f t="shared" si="7"/>
        <v>2</v>
      </c>
      <c r="E37" s="9">
        <f>1+1</f>
        <v>2</v>
      </c>
      <c r="F37" s="9">
        <f>3+3</f>
        <v>6</v>
      </c>
      <c r="G37" s="9">
        <f>2+1.5</f>
        <v>3.5</v>
      </c>
      <c r="H37" s="9">
        <f>1+0.5</f>
        <v>1.5</v>
      </c>
      <c r="I37" s="9">
        <f>1+1+1+1</f>
        <v>4</v>
      </c>
      <c r="J37" s="8">
        <f t="shared" si="1"/>
        <v>19</v>
      </c>
      <c r="K37" s="5" t="str">
        <f t="shared" si="2"/>
        <v>Y</v>
      </c>
      <c r="L37" s="5"/>
      <c r="M37" s="9"/>
    </row>
    <row r="38" spans="1:13" ht="19.95" customHeight="1" x14ac:dyDescent="0.25">
      <c r="A38" s="4">
        <v>37</v>
      </c>
      <c r="B38" s="6">
        <v>201013007</v>
      </c>
      <c r="C38" s="3" t="s">
        <v>51</v>
      </c>
      <c r="D38" s="9">
        <f t="shared" si="7"/>
        <v>2</v>
      </c>
      <c r="E38" s="9">
        <f>0.5+1</f>
        <v>1.5</v>
      </c>
      <c r="F38" s="9">
        <f>3+1.5</f>
        <v>4.5</v>
      </c>
      <c r="G38" s="9">
        <f>2+2</f>
        <v>4</v>
      </c>
      <c r="H38" s="9">
        <f>1+1.5</f>
        <v>2.5</v>
      </c>
      <c r="I38" s="9">
        <f>1+1.5+1.5+1</f>
        <v>5</v>
      </c>
      <c r="J38" s="8">
        <f t="shared" si="1"/>
        <v>19.5</v>
      </c>
      <c r="K38" s="5" t="str">
        <f t="shared" si="2"/>
        <v>Y</v>
      </c>
      <c r="L38" s="5"/>
      <c r="M38" s="9"/>
    </row>
    <row r="39" spans="1:13" ht="19.95" customHeight="1" x14ac:dyDescent="0.25">
      <c r="A39" s="4">
        <v>38</v>
      </c>
      <c r="B39" s="6">
        <v>201013013</v>
      </c>
      <c r="C39" s="3" t="s">
        <v>52</v>
      </c>
      <c r="D39" s="9">
        <f t="shared" si="7"/>
        <v>2</v>
      </c>
      <c r="E39" s="9">
        <f>0.5+1</f>
        <v>1.5</v>
      </c>
      <c r="F39" s="9">
        <f t="shared" ref="F39:F44" si="8">3+3</f>
        <v>6</v>
      </c>
      <c r="G39" s="9">
        <f>2+2</f>
        <v>4</v>
      </c>
      <c r="H39" s="9">
        <f>1+1.5</f>
        <v>2.5</v>
      </c>
      <c r="I39" s="9">
        <f>1.5+1.5+1.5+1</f>
        <v>5.5</v>
      </c>
      <c r="J39" s="8">
        <f t="shared" si="1"/>
        <v>21.5</v>
      </c>
      <c r="K39" s="5" t="str">
        <f t="shared" si="2"/>
        <v>Y</v>
      </c>
      <c r="L39" s="5"/>
      <c r="M39" s="9"/>
    </row>
    <row r="40" spans="1:13" ht="19.95" customHeight="1" x14ac:dyDescent="0.25">
      <c r="A40" s="4">
        <v>39</v>
      </c>
      <c r="B40" s="6">
        <v>201013044</v>
      </c>
      <c r="C40" s="3" t="s">
        <v>53</v>
      </c>
      <c r="D40" s="9">
        <f t="shared" si="7"/>
        <v>2</v>
      </c>
      <c r="E40" s="9">
        <f>0.5+1</f>
        <v>1.5</v>
      </c>
      <c r="F40" s="9">
        <f t="shared" si="8"/>
        <v>6</v>
      </c>
      <c r="G40" s="9">
        <f>2+2</f>
        <v>4</v>
      </c>
      <c r="H40" s="9">
        <f>0+0</f>
        <v>0</v>
      </c>
      <c r="I40" s="9">
        <f>1.5+1.5+1.5+1</f>
        <v>5.5</v>
      </c>
      <c r="J40" s="8">
        <f>SUM(D40:I40)</f>
        <v>19</v>
      </c>
      <c r="K40" s="5" t="str">
        <f t="shared" si="2"/>
        <v>Y</v>
      </c>
      <c r="L40" s="5"/>
      <c r="M40" s="9"/>
    </row>
    <row r="41" spans="1:13" ht="19.95" customHeight="1" x14ac:dyDescent="0.25">
      <c r="A41" s="4">
        <v>40</v>
      </c>
      <c r="B41" s="6">
        <v>201013045</v>
      </c>
      <c r="C41" s="3" t="s">
        <v>54</v>
      </c>
      <c r="D41" s="9">
        <f t="shared" si="7"/>
        <v>2</v>
      </c>
      <c r="E41" s="9">
        <f>0.5+1</f>
        <v>1.5</v>
      </c>
      <c r="F41" s="9">
        <f t="shared" si="8"/>
        <v>6</v>
      </c>
      <c r="G41" s="9">
        <f>1+1.5</f>
        <v>2.5</v>
      </c>
      <c r="H41" s="9">
        <f>1+1</f>
        <v>2</v>
      </c>
      <c r="I41" s="9">
        <f>1.5+1.5+1.5+1</f>
        <v>5.5</v>
      </c>
      <c r="J41" s="8">
        <f t="shared" si="1"/>
        <v>19.5</v>
      </c>
      <c r="K41" s="5" t="str">
        <f t="shared" si="2"/>
        <v>Y</v>
      </c>
      <c r="L41" s="5"/>
      <c r="M41" s="9"/>
    </row>
    <row r="42" spans="1:13" ht="19.95" customHeight="1" x14ac:dyDescent="0.25">
      <c r="A42" s="5">
        <v>41</v>
      </c>
      <c r="B42" s="7">
        <v>201013051</v>
      </c>
      <c r="C42" s="3" t="s">
        <v>55</v>
      </c>
      <c r="D42" s="9">
        <f>0.5+1</f>
        <v>1.5</v>
      </c>
      <c r="E42" s="9">
        <f>0.5+0.5</f>
        <v>1</v>
      </c>
      <c r="F42" s="9">
        <f t="shared" si="8"/>
        <v>6</v>
      </c>
      <c r="G42" s="9">
        <f>2+1.5</f>
        <v>3.5</v>
      </c>
      <c r="H42" s="9">
        <f>1+1.5</f>
        <v>2.5</v>
      </c>
      <c r="I42" s="9">
        <f>1+1+1+1</f>
        <v>4</v>
      </c>
      <c r="J42" s="8">
        <f t="shared" si="1"/>
        <v>18.5</v>
      </c>
      <c r="K42" s="5" t="str">
        <f t="shared" si="2"/>
        <v>Y</v>
      </c>
      <c r="L42" s="5"/>
      <c r="M42" s="9"/>
    </row>
    <row r="43" spans="1:13" ht="19.95" customHeight="1" x14ac:dyDescent="0.25">
      <c r="A43" s="5">
        <v>42</v>
      </c>
      <c r="B43" s="7">
        <v>201013086</v>
      </c>
      <c r="C43" s="3" t="s">
        <v>56</v>
      </c>
      <c r="D43" s="9">
        <f>1+1</f>
        <v>2</v>
      </c>
      <c r="E43" s="9">
        <f>0.5+0.5</f>
        <v>1</v>
      </c>
      <c r="F43" s="9">
        <f t="shared" si="8"/>
        <v>6</v>
      </c>
      <c r="G43" s="9">
        <f>2+2</f>
        <v>4</v>
      </c>
      <c r="H43" s="9">
        <f>1+1.5</f>
        <v>2.5</v>
      </c>
      <c r="I43" s="9">
        <f>1+1+1+1</f>
        <v>4</v>
      </c>
      <c r="J43" s="8">
        <f t="shared" si="1"/>
        <v>19.5</v>
      </c>
      <c r="K43" s="5" t="str">
        <f t="shared" si="2"/>
        <v>Y</v>
      </c>
      <c r="L43" s="5"/>
      <c r="M43" s="9"/>
    </row>
    <row r="44" spans="1:13" ht="19.95" customHeight="1" x14ac:dyDescent="0.25">
      <c r="A44" s="5">
        <v>43</v>
      </c>
      <c r="B44" s="7">
        <v>201013088</v>
      </c>
      <c r="C44" s="3" t="s">
        <v>57</v>
      </c>
      <c r="D44" s="9">
        <f>1+1</f>
        <v>2</v>
      </c>
      <c r="E44" s="9">
        <f>0.5+1</f>
        <v>1.5</v>
      </c>
      <c r="F44" s="9">
        <f t="shared" si="8"/>
        <v>6</v>
      </c>
      <c r="G44" s="9">
        <f>2+2</f>
        <v>4</v>
      </c>
      <c r="H44" s="9">
        <f>1+0.5</f>
        <v>1.5</v>
      </c>
      <c r="I44" s="9">
        <f>1.5+1.5+1.5+1</f>
        <v>5.5</v>
      </c>
      <c r="J44" s="8">
        <f t="shared" si="1"/>
        <v>20.5</v>
      </c>
      <c r="K44" s="5" t="str">
        <f t="shared" si="2"/>
        <v>Y</v>
      </c>
      <c r="L44" s="5"/>
      <c r="M44" s="9"/>
    </row>
    <row r="45" spans="1:13" ht="19.95" customHeight="1" x14ac:dyDescent="0.25">
      <c r="A45" s="5">
        <v>44</v>
      </c>
      <c r="B45" s="7">
        <v>201013103</v>
      </c>
      <c r="C45" s="3" t="s">
        <v>58</v>
      </c>
      <c r="D45" s="9">
        <f>0.5+1</f>
        <v>1.5</v>
      </c>
      <c r="E45" s="9">
        <f>0.5+1</f>
        <v>1.5</v>
      </c>
      <c r="F45" s="9">
        <f>3+1.5</f>
        <v>4.5</v>
      </c>
      <c r="G45" s="9">
        <f>2+1</f>
        <v>3</v>
      </c>
      <c r="H45" s="9">
        <f>1+1.5</f>
        <v>2.5</v>
      </c>
      <c r="I45" s="9">
        <f>1+1+1+1</f>
        <v>4</v>
      </c>
      <c r="J45" s="8">
        <f t="shared" si="1"/>
        <v>17</v>
      </c>
      <c r="K45" s="5" t="str">
        <f t="shared" si="2"/>
        <v>Y</v>
      </c>
      <c r="L45" s="5"/>
      <c r="M45" s="9"/>
    </row>
    <row r="46" spans="1:13" ht="19.95" customHeight="1" x14ac:dyDescent="0.25">
      <c r="A46" s="5">
        <v>45</v>
      </c>
      <c r="B46" s="7">
        <v>201013109</v>
      </c>
      <c r="C46" s="3" t="s">
        <v>59</v>
      </c>
      <c r="D46" s="9"/>
      <c r="E46" s="9"/>
      <c r="F46" s="9"/>
      <c r="G46" s="9"/>
      <c r="H46" s="9"/>
      <c r="I46" s="9"/>
      <c r="J46" s="8">
        <f t="shared" si="1"/>
        <v>0</v>
      </c>
      <c r="K46" s="5" t="str">
        <f t="shared" si="2"/>
        <v>N</v>
      </c>
      <c r="L46" s="5"/>
      <c r="M46" s="9"/>
    </row>
    <row r="47" spans="1:13" ht="19.95" customHeight="1" x14ac:dyDescent="0.25">
      <c r="A47" s="5">
        <v>46</v>
      </c>
      <c r="B47" s="7">
        <v>201016004</v>
      </c>
      <c r="C47" s="3" t="s">
        <v>60</v>
      </c>
      <c r="D47" s="9">
        <f>1+1</f>
        <v>2</v>
      </c>
      <c r="E47" s="9">
        <f>0.5+1</f>
        <v>1.5</v>
      </c>
      <c r="F47" s="9">
        <f>3+3</f>
        <v>6</v>
      </c>
      <c r="G47" s="9">
        <f>2+2</f>
        <v>4</v>
      </c>
      <c r="H47" s="9">
        <f>1+0.5</f>
        <v>1.5</v>
      </c>
      <c r="I47" s="9">
        <f>1.5+1.5+1.5+1.5</f>
        <v>6</v>
      </c>
      <c r="J47" s="8">
        <f t="shared" si="1"/>
        <v>21</v>
      </c>
      <c r="K47" s="5" t="str">
        <f t="shared" si="2"/>
        <v>Y</v>
      </c>
      <c r="L47" s="5"/>
      <c r="M47" s="9"/>
    </row>
    <row r="48" spans="1:13" ht="19.95" customHeight="1" x14ac:dyDescent="0.25">
      <c r="A48" s="5">
        <v>47</v>
      </c>
      <c r="B48" s="7">
        <v>201016007</v>
      </c>
      <c r="C48" s="3" t="s">
        <v>61</v>
      </c>
      <c r="D48" s="9"/>
      <c r="E48" s="9"/>
      <c r="F48" s="8"/>
      <c r="G48" s="8"/>
      <c r="H48" s="8"/>
      <c r="I48" s="8"/>
      <c r="J48" s="8">
        <f t="shared" si="1"/>
        <v>0</v>
      </c>
      <c r="K48" s="5" t="str">
        <f t="shared" si="2"/>
        <v>N</v>
      </c>
    </row>
    <row r="51" spans="4:11" ht="19.95" customHeight="1" x14ac:dyDescent="0.25">
      <c r="D51" s="2" t="s">
        <v>3</v>
      </c>
      <c r="E51" s="2" t="s">
        <v>4</v>
      </c>
      <c r="F51" s="2" t="s">
        <v>5</v>
      </c>
      <c r="G51" s="2" t="s">
        <v>6</v>
      </c>
      <c r="H51" s="2" t="s">
        <v>13</v>
      </c>
      <c r="I51" s="2" t="s">
        <v>14</v>
      </c>
      <c r="J51" s="2"/>
    </row>
    <row r="52" spans="4:11" ht="19.95" customHeight="1" x14ac:dyDescent="0.25">
      <c r="D52" s="7">
        <v>2</v>
      </c>
      <c r="E52" s="7">
        <v>2</v>
      </c>
      <c r="F52" s="7">
        <v>6</v>
      </c>
      <c r="G52" s="7">
        <v>4</v>
      </c>
      <c r="H52" s="1">
        <v>3</v>
      </c>
      <c r="I52" s="1">
        <v>8</v>
      </c>
      <c r="J52" s="1">
        <f>SUM(D52:I52)</f>
        <v>25</v>
      </c>
    </row>
    <row r="55" spans="4:11" ht="19.95" customHeight="1" x14ac:dyDescent="0.25">
      <c r="K55" s="10"/>
    </row>
  </sheetData>
  <phoneticPr fontId="6" type="noConversion"/>
  <conditionalFormatting sqref="D2:I38 D40:I47 F39:I39">
    <cfRule type="cellIs" dxfId="5" priority="2" operator="greaterThan">
      <formula>D$52</formula>
    </cfRule>
    <cfRule type="cellIs" dxfId="4" priority="4" operator="greaterThan">
      <formula>D$52</formula>
    </cfRule>
  </conditionalFormatting>
  <conditionalFormatting sqref="M2 D2:I38 D40:I47 F39:I39">
    <cfRule type="cellIs" dxfId="3" priority="3" operator="greaterThan">
      <formula>D$52</formula>
    </cfRule>
  </conditionalFormatting>
  <conditionalFormatting sqref="E39">
    <cfRule type="cellIs" dxfId="2" priority="7" operator="greaterThan">
      <formula>D$52</formula>
    </cfRule>
    <cfRule type="cellIs" dxfId="1" priority="8" operator="greaterThan">
      <formula>D$52</formula>
    </cfRule>
  </conditionalFormatting>
  <conditionalFormatting sqref="E39">
    <cfRule type="cellIs" dxfId="0" priority="10" operator="greaterThan">
      <formula>D$52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AAFD-A44F-4D97-A605-CB7F04F1617F}">
  <dimension ref="A1:J55"/>
  <sheetViews>
    <sheetView showOutlineSymbols="0" workbookViewId="0">
      <pane ySplit="1" topLeftCell="A29" activePane="bottomLeft" state="frozen"/>
      <selection pane="bottomLeft" activeCell="L48" sqref="L48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30.77734375" style="3" customWidth="1"/>
    <col min="4" max="5" width="14.77734375" style="7" customWidth="1"/>
    <col min="6" max="7" width="14.77734375" style="1" customWidth="1"/>
    <col min="8" max="8" width="10" style="1" customWidth="1"/>
    <col min="9" max="9" width="10.77734375" style="1" customWidth="1"/>
    <col min="10" max="16384" width="10" style="1"/>
  </cols>
  <sheetData>
    <row r="1" spans="1:10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>_xlfn.CONCAT(C51," (",C52,")")</f>
        <v>Mid (25)</v>
      </c>
      <c r="E1" s="2" t="str">
        <f t="shared" ref="E1:G1" si="0">_xlfn.CONCAT(D51," (",D52,")")</f>
        <v>Final (25)</v>
      </c>
      <c r="F1" s="2" t="str">
        <f t="shared" si="0"/>
        <v>Question 3 ()</v>
      </c>
      <c r="G1" s="2" t="str">
        <f t="shared" si="0"/>
        <v>Question 4 ()</v>
      </c>
      <c r="H1" s="2" t="s">
        <v>7</v>
      </c>
      <c r="I1" s="2" t="s">
        <v>10</v>
      </c>
      <c r="J1" s="2" t="s">
        <v>9</v>
      </c>
    </row>
    <row r="2" spans="1:10" ht="19.95" customHeight="1" x14ac:dyDescent="0.25">
      <c r="A2" s="4">
        <v>1</v>
      </c>
      <c r="B2" s="6">
        <v>182013026</v>
      </c>
      <c r="C2" s="3" t="s">
        <v>15</v>
      </c>
      <c r="D2" s="9">
        <v>19</v>
      </c>
      <c r="E2" s="9">
        <v>18.5</v>
      </c>
      <c r="F2" s="8"/>
      <c r="G2" s="8"/>
      <c r="H2" s="8">
        <f>SUM(D2:G2)</f>
        <v>37.5</v>
      </c>
      <c r="I2" s="5">
        <f>(H2/$G$52)*$G$55</f>
        <v>15</v>
      </c>
      <c r="J2" s="5">
        <f>ROUND(I2, 0)</f>
        <v>15</v>
      </c>
    </row>
    <row r="3" spans="1:10" ht="19.95" customHeight="1" x14ac:dyDescent="0.25">
      <c r="A3" s="4">
        <v>2</v>
      </c>
      <c r="B3" s="6">
        <v>191011084</v>
      </c>
      <c r="C3" s="3" t="s">
        <v>16</v>
      </c>
      <c r="D3" s="9">
        <v>18</v>
      </c>
      <c r="E3" s="9">
        <v>18.5</v>
      </c>
      <c r="F3" s="8"/>
      <c r="G3" s="8"/>
      <c r="H3" s="8">
        <f t="shared" ref="H3:H48" si="1">SUM(D3:G3)</f>
        <v>36.5</v>
      </c>
      <c r="I3" s="5">
        <f t="shared" ref="I3:I48" si="2">(H3/$G$52)*$G$55</f>
        <v>14.6</v>
      </c>
      <c r="J3" s="5">
        <f t="shared" ref="J3:J48" si="3">ROUND(I3, 0)</f>
        <v>15</v>
      </c>
    </row>
    <row r="4" spans="1:10" ht="19.95" customHeight="1" x14ac:dyDescent="0.25">
      <c r="A4" s="4">
        <v>3</v>
      </c>
      <c r="B4" s="6">
        <v>191011152</v>
      </c>
      <c r="C4" s="3" t="s">
        <v>17</v>
      </c>
      <c r="D4" s="9">
        <v>0</v>
      </c>
      <c r="E4" s="9">
        <v>0</v>
      </c>
      <c r="F4" s="8"/>
      <c r="G4" s="8"/>
      <c r="H4" s="8">
        <f t="shared" si="1"/>
        <v>0</v>
      </c>
      <c r="I4" s="5">
        <f t="shared" si="2"/>
        <v>0</v>
      </c>
      <c r="J4" s="5">
        <f t="shared" si="3"/>
        <v>0</v>
      </c>
    </row>
    <row r="5" spans="1:10" ht="19.95" customHeight="1" x14ac:dyDescent="0.25">
      <c r="A5" s="4">
        <v>4</v>
      </c>
      <c r="B5" s="6">
        <v>191013015</v>
      </c>
      <c r="C5" s="3" t="s">
        <v>18</v>
      </c>
      <c r="D5" s="9">
        <v>19</v>
      </c>
      <c r="E5" s="9">
        <v>21</v>
      </c>
      <c r="F5" s="8"/>
      <c r="G5" s="8"/>
      <c r="H5" s="8">
        <f t="shared" si="1"/>
        <v>40</v>
      </c>
      <c r="I5" s="5">
        <f t="shared" si="2"/>
        <v>16</v>
      </c>
      <c r="J5" s="5">
        <f t="shared" si="3"/>
        <v>16</v>
      </c>
    </row>
    <row r="6" spans="1:10" ht="19.95" customHeight="1" x14ac:dyDescent="0.25">
      <c r="A6" s="4">
        <v>5</v>
      </c>
      <c r="B6" s="6">
        <v>193011187</v>
      </c>
      <c r="C6" s="3" t="s">
        <v>19</v>
      </c>
      <c r="D6" s="9">
        <v>15</v>
      </c>
      <c r="E6" s="9">
        <v>11</v>
      </c>
      <c r="F6" s="8"/>
      <c r="G6" s="8"/>
      <c r="H6" s="8">
        <f t="shared" si="1"/>
        <v>26</v>
      </c>
      <c r="I6" s="5">
        <f t="shared" si="2"/>
        <v>10.4</v>
      </c>
      <c r="J6" s="5">
        <f t="shared" si="3"/>
        <v>10</v>
      </c>
    </row>
    <row r="7" spans="1:10" ht="19.95" customHeight="1" x14ac:dyDescent="0.25">
      <c r="A7" s="4">
        <v>6</v>
      </c>
      <c r="B7" s="6">
        <v>193013063</v>
      </c>
      <c r="C7" s="3" t="s">
        <v>20</v>
      </c>
      <c r="D7" s="9">
        <v>17</v>
      </c>
      <c r="E7" s="9">
        <v>14</v>
      </c>
      <c r="F7" s="8"/>
      <c r="G7" s="8"/>
      <c r="H7" s="8">
        <f t="shared" si="1"/>
        <v>31</v>
      </c>
      <c r="I7" s="5">
        <f t="shared" si="2"/>
        <v>12.4</v>
      </c>
      <c r="J7" s="5">
        <f t="shared" si="3"/>
        <v>12</v>
      </c>
    </row>
    <row r="8" spans="1:10" ht="19.95" customHeight="1" x14ac:dyDescent="0.25">
      <c r="A8" s="4">
        <v>7</v>
      </c>
      <c r="B8" s="6">
        <v>201011032</v>
      </c>
      <c r="C8" s="3" t="s">
        <v>21</v>
      </c>
      <c r="D8" s="9">
        <v>15</v>
      </c>
      <c r="E8" s="9">
        <v>19</v>
      </c>
      <c r="F8" s="8"/>
      <c r="G8" s="8"/>
      <c r="H8" s="8">
        <f t="shared" si="1"/>
        <v>34</v>
      </c>
      <c r="I8" s="5">
        <f t="shared" si="2"/>
        <v>13.600000000000001</v>
      </c>
      <c r="J8" s="5">
        <f t="shared" si="3"/>
        <v>14</v>
      </c>
    </row>
    <row r="9" spans="1:10" ht="19.95" customHeight="1" x14ac:dyDescent="0.25">
      <c r="A9" s="4">
        <v>8</v>
      </c>
      <c r="B9" s="6">
        <v>201011036</v>
      </c>
      <c r="C9" s="3" t="s">
        <v>22</v>
      </c>
      <c r="D9" s="9">
        <v>19</v>
      </c>
      <c r="E9" s="9">
        <v>18</v>
      </c>
      <c r="F9" s="8"/>
      <c r="G9" s="8"/>
      <c r="H9" s="8">
        <f t="shared" si="1"/>
        <v>37</v>
      </c>
      <c r="I9" s="5">
        <f t="shared" si="2"/>
        <v>14.8</v>
      </c>
      <c r="J9" s="5">
        <f t="shared" si="3"/>
        <v>15</v>
      </c>
    </row>
    <row r="10" spans="1:10" ht="19.95" customHeight="1" x14ac:dyDescent="0.25">
      <c r="A10" s="4">
        <v>9</v>
      </c>
      <c r="B10" s="6">
        <v>201011055</v>
      </c>
      <c r="C10" s="3" t="s">
        <v>23</v>
      </c>
      <c r="D10" s="9">
        <v>17</v>
      </c>
      <c r="E10" s="9">
        <v>21</v>
      </c>
      <c r="F10" s="8"/>
      <c r="G10" s="8"/>
      <c r="H10" s="8">
        <f t="shared" si="1"/>
        <v>38</v>
      </c>
      <c r="I10" s="5">
        <f t="shared" si="2"/>
        <v>15.2</v>
      </c>
      <c r="J10" s="5">
        <f t="shared" si="3"/>
        <v>15</v>
      </c>
    </row>
    <row r="11" spans="1:10" ht="19.95" customHeight="1" x14ac:dyDescent="0.25">
      <c r="A11" s="4">
        <v>10</v>
      </c>
      <c r="B11" s="6">
        <v>201011079</v>
      </c>
      <c r="C11" s="3" t="s">
        <v>24</v>
      </c>
      <c r="D11" s="9">
        <v>18</v>
      </c>
      <c r="E11" s="9">
        <v>19</v>
      </c>
      <c r="F11" s="8"/>
      <c r="G11" s="8"/>
      <c r="H11" s="8">
        <f t="shared" si="1"/>
        <v>37</v>
      </c>
      <c r="I11" s="5">
        <f t="shared" si="2"/>
        <v>14.8</v>
      </c>
      <c r="J11" s="5">
        <f t="shared" si="3"/>
        <v>15</v>
      </c>
    </row>
    <row r="12" spans="1:10" ht="19.95" customHeight="1" x14ac:dyDescent="0.25">
      <c r="A12" s="4">
        <v>11</v>
      </c>
      <c r="B12" s="6">
        <v>201011080</v>
      </c>
      <c r="C12" s="3" t="s">
        <v>25</v>
      </c>
      <c r="D12" s="9">
        <v>17</v>
      </c>
      <c r="E12" s="9">
        <v>19.5</v>
      </c>
      <c r="F12" s="8"/>
      <c r="G12" s="8"/>
      <c r="H12" s="8">
        <f t="shared" si="1"/>
        <v>36.5</v>
      </c>
      <c r="I12" s="5">
        <f t="shared" si="2"/>
        <v>14.6</v>
      </c>
      <c r="J12" s="5">
        <f t="shared" si="3"/>
        <v>15</v>
      </c>
    </row>
    <row r="13" spans="1:10" ht="19.95" customHeight="1" x14ac:dyDescent="0.25">
      <c r="A13" s="4">
        <v>12</v>
      </c>
      <c r="B13" s="6">
        <v>201011086</v>
      </c>
      <c r="C13" s="3" t="s">
        <v>26</v>
      </c>
      <c r="D13" s="9">
        <v>17</v>
      </c>
      <c r="E13" s="9">
        <v>16</v>
      </c>
      <c r="F13" s="8"/>
      <c r="G13" s="8"/>
      <c r="H13" s="8">
        <f t="shared" si="1"/>
        <v>33</v>
      </c>
      <c r="I13" s="5">
        <f t="shared" si="2"/>
        <v>13.200000000000001</v>
      </c>
      <c r="J13" s="5">
        <f t="shared" si="3"/>
        <v>13</v>
      </c>
    </row>
    <row r="14" spans="1:10" ht="19.95" customHeight="1" x14ac:dyDescent="0.25">
      <c r="A14" s="4">
        <v>13</v>
      </c>
      <c r="B14" s="6">
        <v>201011098</v>
      </c>
      <c r="C14" s="3" t="s">
        <v>27</v>
      </c>
      <c r="D14" s="9">
        <v>21</v>
      </c>
      <c r="E14" s="9">
        <v>20</v>
      </c>
      <c r="F14" s="8"/>
      <c r="G14" s="8"/>
      <c r="H14" s="8">
        <f t="shared" si="1"/>
        <v>41</v>
      </c>
      <c r="I14" s="5">
        <f t="shared" si="2"/>
        <v>16.399999999999999</v>
      </c>
      <c r="J14" s="5">
        <f t="shared" si="3"/>
        <v>16</v>
      </c>
    </row>
    <row r="15" spans="1:10" ht="19.95" customHeight="1" x14ac:dyDescent="0.25">
      <c r="A15" s="4">
        <v>14</v>
      </c>
      <c r="B15" s="6">
        <v>201011101</v>
      </c>
      <c r="C15" s="3" t="s">
        <v>28</v>
      </c>
      <c r="D15" s="9">
        <v>19</v>
      </c>
      <c r="E15" s="9">
        <v>21</v>
      </c>
      <c r="F15" s="8"/>
      <c r="G15" s="8"/>
      <c r="H15" s="8">
        <f t="shared" si="1"/>
        <v>40</v>
      </c>
      <c r="I15" s="5">
        <f t="shared" si="2"/>
        <v>16</v>
      </c>
      <c r="J15" s="5">
        <f t="shared" si="3"/>
        <v>16</v>
      </c>
    </row>
    <row r="16" spans="1:10" ht="19.95" customHeight="1" x14ac:dyDescent="0.25">
      <c r="A16" s="4">
        <v>15</v>
      </c>
      <c r="B16" s="6">
        <v>201011114</v>
      </c>
      <c r="C16" s="3" t="s">
        <v>29</v>
      </c>
      <c r="D16" s="9">
        <v>20</v>
      </c>
      <c r="E16" s="9">
        <v>20</v>
      </c>
      <c r="F16" s="8"/>
      <c r="G16" s="8"/>
      <c r="H16" s="8">
        <f t="shared" si="1"/>
        <v>40</v>
      </c>
      <c r="I16" s="5">
        <f t="shared" si="2"/>
        <v>16</v>
      </c>
      <c r="J16" s="5">
        <f t="shared" si="3"/>
        <v>16</v>
      </c>
    </row>
    <row r="17" spans="1:10" ht="19.95" customHeight="1" x14ac:dyDescent="0.25">
      <c r="A17" s="4">
        <v>16</v>
      </c>
      <c r="B17" s="6">
        <v>201011125</v>
      </c>
      <c r="C17" s="3" t="s">
        <v>30</v>
      </c>
      <c r="D17" s="9">
        <v>19</v>
      </c>
      <c r="E17" s="9">
        <v>20.5</v>
      </c>
      <c r="F17" s="8"/>
      <c r="G17" s="8"/>
      <c r="H17" s="8">
        <f t="shared" si="1"/>
        <v>39.5</v>
      </c>
      <c r="I17" s="5">
        <f t="shared" si="2"/>
        <v>15.8</v>
      </c>
      <c r="J17" s="5">
        <f t="shared" si="3"/>
        <v>16</v>
      </c>
    </row>
    <row r="18" spans="1:10" ht="19.95" customHeight="1" x14ac:dyDescent="0.25">
      <c r="A18" s="4">
        <v>17</v>
      </c>
      <c r="B18" s="6">
        <v>201011132</v>
      </c>
      <c r="C18" s="3" t="s">
        <v>31</v>
      </c>
      <c r="D18" s="9">
        <v>18</v>
      </c>
      <c r="E18" s="9">
        <v>21.5</v>
      </c>
      <c r="F18" s="8"/>
      <c r="G18" s="8"/>
      <c r="H18" s="8">
        <f t="shared" si="1"/>
        <v>39.5</v>
      </c>
      <c r="I18" s="5">
        <f t="shared" si="2"/>
        <v>15.8</v>
      </c>
      <c r="J18" s="5">
        <f t="shared" si="3"/>
        <v>16</v>
      </c>
    </row>
    <row r="19" spans="1:10" ht="19.95" customHeight="1" x14ac:dyDescent="0.25">
      <c r="A19" s="4">
        <v>18</v>
      </c>
      <c r="B19" s="6">
        <v>201011144</v>
      </c>
      <c r="C19" s="3" t="s">
        <v>32</v>
      </c>
      <c r="D19" s="9">
        <v>19</v>
      </c>
      <c r="E19" s="9">
        <v>19</v>
      </c>
      <c r="F19" s="8"/>
      <c r="G19" s="8"/>
      <c r="H19" s="8">
        <f t="shared" si="1"/>
        <v>38</v>
      </c>
      <c r="I19" s="5">
        <f t="shared" si="2"/>
        <v>15.2</v>
      </c>
      <c r="J19" s="5">
        <f t="shared" si="3"/>
        <v>15</v>
      </c>
    </row>
    <row r="20" spans="1:10" ht="19.95" customHeight="1" x14ac:dyDescent="0.25">
      <c r="A20" s="4">
        <v>19</v>
      </c>
      <c r="B20" s="6">
        <v>201011151</v>
      </c>
      <c r="C20" s="3" t="s">
        <v>33</v>
      </c>
      <c r="D20" s="9">
        <v>19</v>
      </c>
      <c r="E20" s="9">
        <v>21</v>
      </c>
      <c r="F20" s="8"/>
      <c r="G20" s="8"/>
      <c r="H20" s="8">
        <f t="shared" si="1"/>
        <v>40</v>
      </c>
      <c r="I20" s="5">
        <f t="shared" si="2"/>
        <v>16</v>
      </c>
      <c r="J20" s="5">
        <f t="shared" si="3"/>
        <v>16</v>
      </c>
    </row>
    <row r="21" spans="1:10" ht="19.95" customHeight="1" x14ac:dyDescent="0.25">
      <c r="A21" s="4">
        <v>20</v>
      </c>
      <c r="B21" s="6">
        <v>201011165</v>
      </c>
      <c r="C21" s="3" t="s">
        <v>34</v>
      </c>
      <c r="D21" s="9">
        <v>19</v>
      </c>
      <c r="E21" s="9">
        <v>19</v>
      </c>
      <c r="F21" s="8"/>
      <c r="G21" s="8"/>
      <c r="H21" s="8">
        <f t="shared" si="1"/>
        <v>38</v>
      </c>
      <c r="I21" s="5">
        <f t="shared" si="2"/>
        <v>15.2</v>
      </c>
      <c r="J21" s="5">
        <f t="shared" si="3"/>
        <v>15</v>
      </c>
    </row>
    <row r="22" spans="1:10" ht="19.95" customHeight="1" x14ac:dyDescent="0.25">
      <c r="A22" s="4">
        <v>21</v>
      </c>
      <c r="B22" s="6">
        <v>201011177</v>
      </c>
      <c r="C22" s="3" t="s">
        <v>35</v>
      </c>
      <c r="D22" s="9">
        <v>19</v>
      </c>
      <c r="E22" s="9">
        <v>21</v>
      </c>
      <c r="F22" s="8"/>
      <c r="G22" s="8"/>
      <c r="H22" s="8">
        <f t="shared" si="1"/>
        <v>40</v>
      </c>
      <c r="I22" s="5">
        <f t="shared" si="2"/>
        <v>16</v>
      </c>
      <c r="J22" s="5">
        <f t="shared" si="3"/>
        <v>16</v>
      </c>
    </row>
    <row r="23" spans="1:10" ht="19.95" customHeight="1" x14ac:dyDescent="0.25">
      <c r="A23" s="4">
        <v>22</v>
      </c>
      <c r="B23" s="6">
        <v>201011178</v>
      </c>
      <c r="C23" s="3" t="s">
        <v>36</v>
      </c>
      <c r="D23" s="9">
        <v>19</v>
      </c>
      <c r="E23" s="9">
        <v>20.5</v>
      </c>
      <c r="F23" s="8"/>
      <c r="G23" s="8"/>
      <c r="H23" s="8">
        <f t="shared" si="1"/>
        <v>39.5</v>
      </c>
      <c r="I23" s="5">
        <f t="shared" si="2"/>
        <v>15.8</v>
      </c>
      <c r="J23" s="5">
        <f t="shared" si="3"/>
        <v>16</v>
      </c>
    </row>
    <row r="24" spans="1:10" ht="19.95" customHeight="1" x14ac:dyDescent="0.25">
      <c r="A24" s="4">
        <v>23</v>
      </c>
      <c r="B24" s="6">
        <v>201011180</v>
      </c>
      <c r="C24" s="3" t="s">
        <v>37</v>
      </c>
      <c r="D24" s="9">
        <v>21</v>
      </c>
      <c r="E24" s="9">
        <v>20.5</v>
      </c>
      <c r="F24" s="8"/>
      <c r="G24" s="8"/>
      <c r="H24" s="8">
        <f t="shared" si="1"/>
        <v>41.5</v>
      </c>
      <c r="I24" s="5">
        <f t="shared" si="2"/>
        <v>16.599999999999998</v>
      </c>
      <c r="J24" s="5">
        <f t="shared" si="3"/>
        <v>17</v>
      </c>
    </row>
    <row r="25" spans="1:10" ht="19.95" customHeight="1" x14ac:dyDescent="0.25">
      <c r="A25" s="4">
        <v>24</v>
      </c>
      <c r="B25" s="6">
        <v>201011183</v>
      </c>
      <c r="C25" s="3" t="s">
        <v>38</v>
      </c>
      <c r="D25" s="9">
        <v>19</v>
      </c>
      <c r="E25" s="9">
        <v>20.5</v>
      </c>
      <c r="F25" s="8"/>
      <c r="G25" s="8"/>
      <c r="H25" s="8">
        <f t="shared" si="1"/>
        <v>39.5</v>
      </c>
      <c r="I25" s="5">
        <f t="shared" si="2"/>
        <v>15.8</v>
      </c>
      <c r="J25" s="5">
        <f t="shared" si="3"/>
        <v>16</v>
      </c>
    </row>
    <row r="26" spans="1:10" ht="19.95" customHeight="1" x14ac:dyDescent="0.25">
      <c r="A26" s="4">
        <v>25</v>
      </c>
      <c r="B26" s="6">
        <v>201011186</v>
      </c>
      <c r="C26" s="3" t="s">
        <v>39</v>
      </c>
      <c r="D26" s="9">
        <v>19</v>
      </c>
      <c r="E26" s="9">
        <v>17.5</v>
      </c>
      <c r="F26" s="8"/>
      <c r="G26" s="8"/>
      <c r="H26" s="8">
        <f t="shared" si="1"/>
        <v>36.5</v>
      </c>
      <c r="I26" s="5">
        <f t="shared" si="2"/>
        <v>14.6</v>
      </c>
      <c r="J26" s="5">
        <f t="shared" si="3"/>
        <v>15</v>
      </c>
    </row>
    <row r="27" spans="1:10" ht="19.95" customHeight="1" x14ac:dyDescent="0.25">
      <c r="A27" s="4">
        <v>26</v>
      </c>
      <c r="B27" s="6">
        <v>201011202</v>
      </c>
      <c r="C27" s="3" t="s">
        <v>40</v>
      </c>
      <c r="D27" s="9">
        <v>19</v>
      </c>
      <c r="E27" s="9">
        <v>20.5</v>
      </c>
      <c r="F27" s="8"/>
      <c r="G27" s="8"/>
      <c r="H27" s="8">
        <f t="shared" si="1"/>
        <v>39.5</v>
      </c>
      <c r="I27" s="5">
        <f t="shared" si="2"/>
        <v>15.8</v>
      </c>
      <c r="J27" s="5">
        <f t="shared" si="3"/>
        <v>16</v>
      </c>
    </row>
    <row r="28" spans="1:10" ht="19.95" customHeight="1" x14ac:dyDescent="0.25">
      <c r="A28" s="4">
        <v>27</v>
      </c>
      <c r="B28" s="6">
        <v>201011210</v>
      </c>
      <c r="C28" s="3" t="s">
        <v>41</v>
      </c>
      <c r="D28" s="9">
        <v>0</v>
      </c>
      <c r="E28" s="9">
        <v>0</v>
      </c>
      <c r="F28" s="8"/>
      <c r="G28" s="8"/>
      <c r="H28" s="8">
        <f t="shared" si="1"/>
        <v>0</v>
      </c>
      <c r="I28" s="5">
        <f t="shared" si="2"/>
        <v>0</v>
      </c>
      <c r="J28" s="5">
        <f t="shared" si="3"/>
        <v>0</v>
      </c>
    </row>
    <row r="29" spans="1:10" ht="19.95" customHeight="1" x14ac:dyDescent="0.25">
      <c r="A29" s="4">
        <v>28</v>
      </c>
      <c r="B29" s="6">
        <v>201011214</v>
      </c>
      <c r="C29" s="3" t="s">
        <v>42</v>
      </c>
      <c r="D29" s="9">
        <v>2</v>
      </c>
      <c r="E29" s="9">
        <v>21</v>
      </c>
      <c r="F29" s="8"/>
      <c r="G29" s="8"/>
      <c r="H29" s="8">
        <f t="shared" si="1"/>
        <v>23</v>
      </c>
      <c r="I29" s="5">
        <f t="shared" si="2"/>
        <v>9.2000000000000011</v>
      </c>
      <c r="J29" s="5">
        <f t="shared" si="3"/>
        <v>9</v>
      </c>
    </row>
    <row r="30" spans="1:10" ht="19.95" customHeight="1" x14ac:dyDescent="0.25">
      <c r="A30" s="4">
        <v>29</v>
      </c>
      <c r="B30" s="6">
        <v>201011219</v>
      </c>
      <c r="C30" s="3" t="s">
        <v>43</v>
      </c>
      <c r="D30" s="9">
        <v>15</v>
      </c>
      <c r="E30" s="9">
        <v>18.5</v>
      </c>
      <c r="F30" s="8"/>
      <c r="G30" s="8"/>
      <c r="H30" s="8">
        <f t="shared" si="1"/>
        <v>33.5</v>
      </c>
      <c r="I30" s="5">
        <f t="shared" si="2"/>
        <v>13.4</v>
      </c>
      <c r="J30" s="5">
        <f t="shared" si="3"/>
        <v>13</v>
      </c>
    </row>
    <row r="31" spans="1:10" ht="19.95" customHeight="1" x14ac:dyDescent="0.25">
      <c r="A31" s="4">
        <v>30</v>
      </c>
      <c r="B31" s="6">
        <v>201011223</v>
      </c>
      <c r="C31" s="3" t="s">
        <v>44</v>
      </c>
      <c r="D31" s="9">
        <v>0</v>
      </c>
      <c r="E31" s="9">
        <v>0</v>
      </c>
      <c r="F31" s="8"/>
      <c r="G31" s="8"/>
      <c r="H31" s="8">
        <f t="shared" si="1"/>
        <v>0</v>
      </c>
      <c r="I31" s="5">
        <f t="shared" si="2"/>
        <v>0</v>
      </c>
      <c r="J31" s="5">
        <f t="shared" si="3"/>
        <v>0</v>
      </c>
    </row>
    <row r="32" spans="1:10" ht="19.95" customHeight="1" x14ac:dyDescent="0.25">
      <c r="A32" s="4">
        <v>31</v>
      </c>
      <c r="B32" s="6">
        <v>201011238</v>
      </c>
      <c r="C32" s="3" t="s">
        <v>45</v>
      </c>
      <c r="D32" s="9">
        <v>17</v>
      </c>
      <c r="E32" s="9">
        <v>18.5</v>
      </c>
      <c r="F32" s="8"/>
      <c r="G32" s="8"/>
      <c r="H32" s="8">
        <f t="shared" si="1"/>
        <v>35.5</v>
      </c>
      <c r="I32" s="5">
        <f t="shared" si="2"/>
        <v>14.2</v>
      </c>
      <c r="J32" s="5">
        <f t="shared" si="3"/>
        <v>14</v>
      </c>
    </row>
    <row r="33" spans="1:10" ht="19.95" customHeight="1" x14ac:dyDescent="0.25">
      <c r="A33" s="4">
        <v>32</v>
      </c>
      <c r="B33" s="6">
        <v>201012030</v>
      </c>
      <c r="C33" s="3" t="s">
        <v>46</v>
      </c>
      <c r="D33" s="9">
        <v>0</v>
      </c>
      <c r="E33" s="9">
        <v>0</v>
      </c>
      <c r="F33" s="8"/>
      <c r="G33" s="8"/>
      <c r="H33" s="8">
        <f t="shared" si="1"/>
        <v>0</v>
      </c>
      <c r="I33" s="5">
        <f t="shared" si="2"/>
        <v>0</v>
      </c>
      <c r="J33" s="5">
        <f t="shared" si="3"/>
        <v>0</v>
      </c>
    </row>
    <row r="34" spans="1:10" ht="19.95" customHeight="1" x14ac:dyDescent="0.25">
      <c r="A34" s="4">
        <v>33</v>
      </c>
      <c r="B34" s="6">
        <v>201012039</v>
      </c>
      <c r="C34" s="3" t="s">
        <v>47</v>
      </c>
      <c r="D34" s="9">
        <v>0</v>
      </c>
      <c r="E34" s="9">
        <v>0</v>
      </c>
      <c r="F34" s="8"/>
      <c r="G34" s="8"/>
      <c r="H34" s="8">
        <f t="shared" si="1"/>
        <v>0</v>
      </c>
      <c r="I34" s="5">
        <f t="shared" si="2"/>
        <v>0</v>
      </c>
      <c r="J34" s="5">
        <f t="shared" si="3"/>
        <v>0</v>
      </c>
    </row>
    <row r="35" spans="1:10" ht="19.95" customHeight="1" x14ac:dyDescent="0.25">
      <c r="A35" s="4">
        <v>34</v>
      </c>
      <c r="B35" s="6">
        <v>201012040</v>
      </c>
      <c r="C35" s="3" t="s">
        <v>48</v>
      </c>
      <c r="D35" s="9">
        <v>17</v>
      </c>
      <c r="E35" s="9">
        <v>15.5</v>
      </c>
      <c r="F35" s="8"/>
      <c r="G35" s="8"/>
      <c r="H35" s="8">
        <f t="shared" si="1"/>
        <v>32.5</v>
      </c>
      <c r="I35" s="5">
        <f t="shared" si="2"/>
        <v>13</v>
      </c>
      <c r="J35" s="5">
        <f t="shared" si="3"/>
        <v>13</v>
      </c>
    </row>
    <row r="36" spans="1:10" ht="19.95" customHeight="1" x14ac:dyDescent="0.25">
      <c r="A36" s="4">
        <v>35</v>
      </c>
      <c r="B36" s="6">
        <v>201013001</v>
      </c>
      <c r="C36" s="3" t="s">
        <v>49</v>
      </c>
      <c r="D36" s="9">
        <v>19</v>
      </c>
      <c r="E36" s="9">
        <v>20</v>
      </c>
      <c r="F36" s="8"/>
      <c r="G36" s="8"/>
      <c r="H36" s="8">
        <f t="shared" si="1"/>
        <v>39</v>
      </c>
      <c r="I36" s="5">
        <f t="shared" si="2"/>
        <v>15.600000000000001</v>
      </c>
      <c r="J36" s="5">
        <f t="shared" si="3"/>
        <v>16</v>
      </c>
    </row>
    <row r="37" spans="1:10" ht="19.95" customHeight="1" x14ac:dyDescent="0.25">
      <c r="A37" s="4">
        <v>36</v>
      </c>
      <c r="B37" s="6">
        <v>201013004</v>
      </c>
      <c r="C37" s="3" t="s">
        <v>50</v>
      </c>
      <c r="D37" s="9">
        <v>20</v>
      </c>
      <c r="E37" s="9">
        <v>19</v>
      </c>
      <c r="F37" s="8"/>
      <c r="G37" s="8"/>
      <c r="H37" s="8">
        <f t="shared" si="1"/>
        <v>39</v>
      </c>
      <c r="I37" s="5">
        <f t="shared" si="2"/>
        <v>15.600000000000001</v>
      </c>
      <c r="J37" s="5">
        <f t="shared" si="3"/>
        <v>16</v>
      </c>
    </row>
    <row r="38" spans="1:10" ht="19.95" customHeight="1" x14ac:dyDescent="0.25">
      <c r="A38" s="4">
        <v>37</v>
      </c>
      <c r="B38" s="6">
        <v>201013007</v>
      </c>
      <c r="C38" s="3" t="s">
        <v>51</v>
      </c>
      <c r="D38" s="9">
        <v>20</v>
      </c>
      <c r="E38" s="9">
        <v>19.5</v>
      </c>
      <c r="F38" s="8"/>
      <c r="G38" s="8"/>
      <c r="H38" s="8">
        <f t="shared" si="1"/>
        <v>39.5</v>
      </c>
      <c r="I38" s="5">
        <f t="shared" si="2"/>
        <v>15.8</v>
      </c>
      <c r="J38" s="5">
        <f t="shared" si="3"/>
        <v>16</v>
      </c>
    </row>
    <row r="39" spans="1:10" ht="19.95" customHeight="1" x14ac:dyDescent="0.25">
      <c r="A39" s="4">
        <v>38</v>
      </c>
      <c r="B39" s="6">
        <v>201013013</v>
      </c>
      <c r="C39" s="3" t="s">
        <v>52</v>
      </c>
      <c r="D39" s="9">
        <v>19</v>
      </c>
      <c r="E39" s="9">
        <v>21.5</v>
      </c>
      <c r="F39" s="8"/>
      <c r="G39" s="8"/>
      <c r="H39" s="8">
        <f t="shared" si="1"/>
        <v>40.5</v>
      </c>
      <c r="I39" s="5">
        <f t="shared" si="2"/>
        <v>16.200000000000003</v>
      </c>
      <c r="J39" s="5">
        <f t="shared" si="3"/>
        <v>16</v>
      </c>
    </row>
    <row r="40" spans="1:10" ht="19.95" customHeight="1" x14ac:dyDescent="0.25">
      <c r="A40" s="4">
        <v>39</v>
      </c>
      <c r="B40" s="6">
        <v>201013044</v>
      </c>
      <c r="C40" s="3" t="s">
        <v>53</v>
      </c>
      <c r="D40" s="9">
        <v>14</v>
      </c>
      <c r="E40" s="9">
        <v>19</v>
      </c>
      <c r="F40" s="8"/>
      <c r="G40" s="8"/>
      <c r="H40" s="8">
        <f t="shared" si="1"/>
        <v>33</v>
      </c>
      <c r="I40" s="5">
        <f t="shared" si="2"/>
        <v>13.200000000000001</v>
      </c>
      <c r="J40" s="5">
        <f t="shared" si="3"/>
        <v>13</v>
      </c>
    </row>
    <row r="41" spans="1:10" ht="19.95" customHeight="1" x14ac:dyDescent="0.25">
      <c r="A41" s="4">
        <v>40</v>
      </c>
      <c r="B41" s="6">
        <v>201013045</v>
      </c>
      <c r="C41" s="3" t="s">
        <v>54</v>
      </c>
      <c r="D41" s="9">
        <v>19</v>
      </c>
      <c r="E41" s="9">
        <v>19.5</v>
      </c>
      <c r="F41" s="8"/>
      <c r="G41" s="8"/>
      <c r="H41" s="8">
        <f t="shared" si="1"/>
        <v>38.5</v>
      </c>
      <c r="I41" s="5">
        <f t="shared" si="2"/>
        <v>15.4</v>
      </c>
      <c r="J41" s="5">
        <f t="shared" si="3"/>
        <v>15</v>
      </c>
    </row>
    <row r="42" spans="1:10" ht="19.95" customHeight="1" x14ac:dyDescent="0.25">
      <c r="A42" s="5">
        <v>41</v>
      </c>
      <c r="B42" s="7">
        <v>201013051</v>
      </c>
      <c r="C42" s="3" t="s">
        <v>55</v>
      </c>
      <c r="D42" s="9">
        <v>18</v>
      </c>
      <c r="E42" s="9">
        <v>18.5</v>
      </c>
      <c r="F42" s="8"/>
      <c r="G42" s="8"/>
      <c r="H42" s="8">
        <f t="shared" si="1"/>
        <v>36.5</v>
      </c>
      <c r="I42" s="5">
        <f t="shared" si="2"/>
        <v>14.6</v>
      </c>
      <c r="J42" s="5">
        <f t="shared" si="3"/>
        <v>15</v>
      </c>
    </row>
    <row r="43" spans="1:10" ht="19.95" customHeight="1" x14ac:dyDescent="0.25">
      <c r="A43" s="5">
        <v>42</v>
      </c>
      <c r="B43" s="7">
        <v>201013086</v>
      </c>
      <c r="C43" s="3" t="s">
        <v>56</v>
      </c>
      <c r="D43" s="9">
        <v>17</v>
      </c>
      <c r="E43" s="9">
        <v>19.5</v>
      </c>
      <c r="F43" s="8"/>
      <c r="G43" s="8"/>
      <c r="H43" s="8">
        <f t="shared" si="1"/>
        <v>36.5</v>
      </c>
      <c r="I43" s="5">
        <f t="shared" si="2"/>
        <v>14.6</v>
      </c>
      <c r="J43" s="5">
        <f t="shared" si="3"/>
        <v>15</v>
      </c>
    </row>
    <row r="44" spans="1:10" ht="19.95" customHeight="1" x14ac:dyDescent="0.25">
      <c r="A44" s="5">
        <v>43</v>
      </c>
      <c r="B44" s="7">
        <v>201013088</v>
      </c>
      <c r="C44" s="3" t="s">
        <v>57</v>
      </c>
      <c r="D44" s="9">
        <v>12</v>
      </c>
      <c r="E44" s="9">
        <v>20.5</v>
      </c>
      <c r="F44" s="8"/>
      <c r="G44" s="8"/>
      <c r="H44" s="8">
        <f t="shared" si="1"/>
        <v>32.5</v>
      </c>
      <c r="I44" s="5">
        <f t="shared" si="2"/>
        <v>13</v>
      </c>
      <c r="J44" s="5">
        <f t="shared" si="3"/>
        <v>13</v>
      </c>
    </row>
    <row r="45" spans="1:10" ht="19.95" customHeight="1" x14ac:dyDescent="0.25">
      <c r="A45" s="5">
        <v>44</v>
      </c>
      <c r="B45" s="7">
        <v>201013103</v>
      </c>
      <c r="C45" s="3" t="s">
        <v>58</v>
      </c>
      <c r="D45" s="9">
        <v>18</v>
      </c>
      <c r="E45" s="9">
        <v>17</v>
      </c>
      <c r="F45" s="8"/>
      <c r="G45" s="8"/>
      <c r="H45" s="8">
        <f t="shared" si="1"/>
        <v>35</v>
      </c>
      <c r="I45" s="5">
        <f t="shared" si="2"/>
        <v>14</v>
      </c>
      <c r="J45" s="5">
        <f t="shared" si="3"/>
        <v>14</v>
      </c>
    </row>
    <row r="46" spans="1:10" ht="19.95" customHeight="1" x14ac:dyDescent="0.25">
      <c r="A46" s="5">
        <v>45</v>
      </c>
      <c r="B46" s="7">
        <v>201013109</v>
      </c>
      <c r="C46" s="3" t="s">
        <v>59</v>
      </c>
      <c r="D46" s="9">
        <v>0</v>
      </c>
      <c r="E46" s="9">
        <v>0</v>
      </c>
      <c r="F46" s="8"/>
      <c r="G46" s="8"/>
      <c r="H46" s="8">
        <f t="shared" si="1"/>
        <v>0</v>
      </c>
      <c r="I46" s="5">
        <f t="shared" si="2"/>
        <v>0</v>
      </c>
      <c r="J46" s="5">
        <f t="shared" si="3"/>
        <v>0</v>
      </c>
    </row>
    <row r="47" spans="1:10" ht="19.95" customHeight="1" x14ac:dyDescent="0.25">
      <c r="A47" s="5">
        <v>46</v>
      </c>
      <c r="B47" s="7">
        <v>201016004</v>
      </c>
      <c r="C47" s="3" t="s">
        <v>60</v>
      </c>
      <c r="D47" s="9">
        <v>19</v>
      </c>
      <c r="E47" s="9">
        <v>21</v>
      </c>
      <c r="F47" s="8"/>
      <c r="G47" s="8"/>
      <c r="H47" s="8">
        <f t="shared" si="1"/>
        <v>40</v>
      </c>
      <c r="I47" s="5">
        <f t="shared" si="2"/>
        <v>16</v>
      </c>
      <c r="J47" s="5">
        <f t="shared" si="3"/>
        <v>16</v>
      </c>
    </row>
    <row r="48" spans="1:10" ht="19.95" customHeight="1" x14ac:dyDescent="0.25">
      <c r="A48" s="5">
        <v>47</v>
      </c>
      <c r="B48" s="7">
        <v>201016007</v>
      </c>
      <c r="C48" s="3" t="s">
        <v>61</v>
      </c>
      <c r="D48" s="9">
        <v>0</v>
      </c>
      <c r="E48" s="9">
        <v>0</v>
      </c>
      <c r="F48" s="8"/>
      <c r="G48" s="8"/>
      <c r="H48" s="8">
        <f t="shared" si="1"/>
        <v>0</v>
      </c>
      <c r="I48" s="5">
        <f t="shared" si="2"/>
        <v>0</v>
      </c>
      <c r="J48" s="5">
        <f t="shared" si="3"/>
        <v>0</v>
      </c>
    </row>
    <row r="51" spans="3:7" ht="19.95" customHeight="1" x14ac:dyDescent="0.25">
      <c r="C51" s="2" t="s">
        <v>11</v>
      </c>
      <c r="D51" s="2" t="s">
        <v>12</v>
      </c>
      <c r="E51" s="2" t="s">
        <v>5</v>
      </c>
      <c r="F51" s="2" t="s">
        <v>6</v>
      </c>
    </row>
    <row r="52" spans="3:7" ht="19.95" customHeight="1" x14ac:dyDescent="0.25">
      <c r="C52" s="7">
        <v>25</v>
      </c>
      <c r="D52" s="7">
        <v>25</v>
      </c>
      <c r="F52" s="7"/>
      <c r="G52" s="1">
        <f>SUM(C52:F52)</f>
        <v>50</v>
      </c>
    </row>
    <row r="55" spans="3:7" ht="19.95" customHeight="1" x14ac:dyDescent="0.25">
      <c r="F55" s="10" t="s">
        <v>8</v>
      </c>
      <c r="G55" s="1">
        <v>20</v>
      </c>
    </row>
  </sheetData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84F5-CF15-48AB-9A98-D90D29C0AB54}">
  <dimension ref="A1:J55"/>
  <sheetViews>
    <sheetView showOutlineSymbols="0" workbookViewId="0">
      <pane ySplit="1" topLeftCell="A2" activePane="bottomLeft" state="frozen"/>
      <selection pane="bottomLeft" activeCell="N6" sqref="N6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30.77734375" style="3" customWidth="1"/>
    <col min="4" max="5" width="14.77734375" style="7" customWidth="1"/>
    <col min="6" max="7" width="14.77734375" style="1" customWidth="1"/>
    <col min="8" max="8" width="10" style="1" customWidth="1"/>
    <col min="9" max="9" width="10.77734375" style="1" customWidth="1"/>
    <col min="10" max="16384" width="10" style="1"/>
  </cols>
  <sheetData>
    <row r="1" spans="1:10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>_xlfn.CONCAT(C51," (",C52,")")</f>
        <v>Mid (25)</v>
      </c>
      <c r="E1" s="2" t="str">
        <f t="shared" ref="E1:G1" si="0">_xlfn.CONCAT(D51," (",D52,")")</f>
        <v>Final (25)</v>
      </c>
      <c r="F1" s="2" t="str">
        <f t="shared" si="0"/>
        <v>Question 3 ()</v>
      </c>
      <c r="G1" s="2" t="str">
        <f t="shared" si="0"/>
        <v>Question 4 ()</v>
      </c>
      <c r="H1" s="2" t="s">
        <v>7</v>
      </c>
      <c r="I1" s="2" t="s">
        <v>10</v>
      </c>
      <c r="J1" s="2" t="s">
        <v>9</v>
      </c>
    </row>
    <row r="2" spans="1:10" ht="19.95" customHeight="1" x14ac:dyDescent="0.25">
      <c r="A2" s="4">
        <v>1</v>
      </c>
      <c r="B2" s="6">
        <v>182013026</v>
      </c>
      <c r="C2" s="3" t="s">
        <v>15</v>
      </c>
      <c r="D2" s="9">
        <v>19</v>
      </c>
      <c r="E2" s="9">
        <v>18.5</v>
      </c>
      <c r="F2" s="8"/>
      <c r="G2" s="8"/>
      <c r="H2" s="8">
        <f>SUM(D2:G2)</f>
        <v>37.5</v>
      </c>
      <c r="I2" s="5">
        <f>(H2/$G$52)*$G$55</f>
        <v>11.25</v>
      </c>
      <c r="J2" s="5">
        <f>ROUND(I2, 0)</f>
        <v>11</v>
      </c>
    </row>
    <row r="3" spans="1:10" ht="19.95" customHeight="1" x14ac:dyDescent="0.25">
      <c r="A3" s="4">
        <v>2</v>
      </c>
      <c r="B3" s="6">
        <v>191011084</v>
      </c>
      <c r="C3" s="3" t="s">
        <v>16</v>
      </c>
      <c r="D3" s="9">
        <v>18</v>
      </c>
      <c r="E3" s="9">
        <v>18.5</v>
      </c>
      <c r="F3" s="8"/>
      <c r="G3" s="8"/>
      <c r="H3" s="8">
        <f t="shared" ref="H3:H48" si="1">SUM(D3:G3)</f>
        <v>36.5</v>
      </c>
      <c r="I3" s="5">
        <f t="shared" ref="I3:I48" si="2">(H3/$G$52)*$G$55</f>
        <v>10.95</v>
      </c>
      <c r="J3" s="5">
        <f t="shared" ref="J3:J48" si="3">ROUND(I3, 0)</f>
        <v>11</v>
      </c>
    </row>
    <row r="4" spans="1:10" ht="19.95" customHeight="1" x14ac:dyDescent="0.25">
      <c r="A4" s="4">
        <v>3</v>
      </c>
      <c r="B4" s="6">
        <v>191011152</v>
      </c>
      <c r="C4" s="3" t="s">
        <v>17</v>
      </c>
      <c r="D4" s="9">
        <v>0</v>
      </c>
      <c r="E4" s="9">
        <v>0</v>
      </c>
      <c r="F4" s="8"/>
      <c r="G4" s="8"/>
      <c r="H4" s="8">
        <f t="shared" si="1"/>
        <v>0</v>
      </c>
      <c r="I4" s="5">
        <f t="shared" si="2"/>
        <v>0</v>
      </c>
      <c r="J4" s="5">
        <f t="shared" si="3"/>
        <v>0</v>
      </c>
    </row>
    <row r="5" spans="1:10" ht="19.95" customHeight="1" x14ac:dyDescent="0.25">
      <c r="A5" s="4">
        <v>4</v>
      </c>
      <c r="B5" s="6">
        <v>191013015</v>
      </c>
      <c r="C5" s="3" t="s">
        <v>18</v>
      </c>
      <c r="D5" s="9">
        <v>19</v>
      </c>
      <c r="E5" s="9">
        <v>21</v>
      </c>
      <c r="F5" s="8"/>
      <c r="G5" s="8"/>
      <c r="H5" s="8">
        <f t="shared" si="1"/>
        <v>40</v>
      </c>
      <c r="I5" s="5">
        <f t="shared" si="2"/>
        <v>12</v>
      </c>
      <c r="J5" s="5">
        <f t="shared" si="3"/>
        <v>12</v>
      </c>
    </row>
    <row r="6" spans="1:10" ht="19.95" customHeight="1" x14ac:dyDescent="0.25">
      <c r="A6" s="4">
        <v>5</v>
      </c>
      <c r="B6" s="6">
        <v>193011187</v>
      </c>
      <c r="C6" s="3" t="s">
        <v>19</v>
      </c>
      <c r="D6" s="9">
        <v>15</v>
      </c>
      <c r="E6" s="9">
        <v>11</v>
      </c>
      <c r="F6" s="8"/>
      <c r="G6" s="8"/>
      <c r="H6" s="8">
        <f t="shared" si="1"/>
        <v>26</v>
      </c>
      <c r="I6" s="5">
        <f t="shared" si="2"/>
        <v>7.8000000000000007</v>
      </c>
      <c r="J6" s="5">
        <f t="shared" si="3"/>
        <v>8</v>
      </c>
    </row>
    <row r="7" spans="1:10" ht="19.95" customHeight="1" x14ac:dyDescent="0.25">
      <c r="A7" s="4">
        <v>6</v>
      </c>
      <c r="B7" s="6">
        <v>193013063</v>
      </c>
      <c r="C7" s="3" t="s">
        <v>20</v>
      </c>
      <c r="D7" s="9">
        <v>17</v>
      </c>
      <c r="E7" s="9">
        <v>14</v>
      </c>
      <c r="F7" s="8"/>
      <c r="G7" s="8"/>
      <c r="H7" s="8">
        <f t="shared" si="1"/>
        <v>31</v>
      </c>
      <c r="I7" s="5">
        <f t="shared" si="2"/>
        <v>9.3000000000000007</v>
      </c>
      <c r="J7" s="5">
        <f t="shared" si="3"/>
        <v>9</v>
      </c>
    </row>
    <row r="8" spans="1:10" ht="19.95" customHeight="1" x14ac:dyDescent="0.25">
      <c r="A8" s="4">
        <v>7</v>
      </c>
      <c r="B8" s="6">
        <v>201011032</v>
      </c>
      <c r="C8" s="3" t="s">
        <v>21</v>
      </c>
      <c r="D8" s="9">
        <v>15</v>
      </c>
      <c r="E8" s="9">
        <v>19</v>
      </c>
      <c r="F8" s="8"/>
      <c r="G8" s="8"/>
      <c r="H8" s="8">
        <f t="shared" si="1"/>
        <v>34</v>
      </c>
      <c r="I8" s="5">
        <f t="shared" si="2"/>
        <v>10.200000000000001</v>
      </c>
      <c r="J8" s="5">
        <f t="shared" si="3"/>
        <v>10</v>
      </c>
    </row>
    <row r="9" spans="1:10" ht="19.95" customHeight="1" x14ac:dyDescent="0.25">
      <c r="A9" s="4">
        <v>8</v>
      </c>
      <c r="B9" s="6">
        <v>201011036</v>
      </c>
      <c r="C9" s="3" t="s">
        <v>22</v>
      </c>
      <c r="D9" s="9">
        <v>19</v>
      </c>
      <c r="E9" s="9">
        <v>18</v>
      </c>
      <c r="F9" s="8"/>
      <c r="G9" s="8"/>
      <c r="H9" s="8">
        <f t="shared" si="1"/>
        <v>37</v>
      </c>
      <c r="I9" s="5">
        <f t="shared" si="2"/>
        <v>11.1</v>
      </c>
      <c r="J9" s="5">
        <f t="shared" si="3"/>
        <v>11</v>
      </c>
    </row>
    <row r="10" spans="1:10" ht="19.95" customHeight="1" x14ac:dyDescent="0.25">
      <c r="A10" s="4">
        <v>9</v>
      </c>
      <c r="B10" s="6">
        <v>201011055</v>
      </c>
      <c r="C10" s="3" t="s">
        <v>23</v>
      </c>
      <c r="D10" s="9">
        <v>17</v>
      </c>
      <c r="E10" s="9">
        <v>21</v>
      </c>
      <c r="F10" s="8"/>
      <c r="G10" s="8"/>
      <c r="H10" s="8">
        <f t="shared" si="1"/>
        <v>38</v>
      </c>
      <c r="I10" s="5">
        <f t="shared" si="2"/>
        <v>11.4</v>
      </c>
      <c r="J10" s="5">
        <f t="shared" si="3"/>
        <v>11</v>
      </c>
    </row>
    <row r="11" spans="1:10" ht="19.95" customHeight="1" x14ac:dyDescent="0.25">
      <c r="A11" s="4">
        <v>10</v>
      </c>
      <c r="B11" s="6">
        <v>201011079</v>
      </c>
      <c r="C11" s="3" t="s">
        <v>24</v>
      </c>
      <c r="D11" s="9">
        <v>18</v>
      </c>
      <c r="E11" s="9">
        <v>19</v>
      </c>
      <c r="F11" s="8"/>
      <c r="G11" s="8"/>
      <c r="H11" s="8">
        <f t="shared" si="1"/>
        <v>37</v>
      </c>
      <c r="I11" s="5">
        <f t="shared" si="2"/>
        <v>11.1</v>
      </c>
      <c r="J11" s="5">
        <f t="shared" si="3"/>
        <v>11</v>
      </c>
    </row>
    <row r="12" spans="1:10" ht="19.95" customHeight="1" x14ac:dyDescent="0.25">
      <c r="A12" s="4">
        <v>11</v>
      </c>
      <c r="B12" s="6">
        <v>201011080</v>
      </c>
      <c r="C12" s="3" t="s">
        <v>25</v>
      </c>
      <c r="D12" s="9">
        <v>17</v>
      </c>
      <c r="E12" s="9">
        <v>19.5</v>
      </c>
      <c r="F12" s="8"/>
      <c r="G12" s="8"/>
      <c r="H12" s="8">
        <f t="shared" si="1"/>
        <v>36.5</v>
      </c>
      <c r="I12" s="5">
        <f t="shared" si="2"/>
        <v>10.95</v>
      </c>
      <c r="J12" s="5">
        <f t="shared" si="3"/>
        <v>11</v>
      </c>
    </row>
    <row r="13" spans="1:10" ht="19.95" customHeight="1" x14ac:dyDescent="0.25">
      <c r="A13" s="4">
        <v>12</v>
      </c>
      <c r="B13" s="6">
        <v>201011086</v>
      </c>
      <c r="C13" s="3" t="s">
        <v>26</v>
      </c>
      <c r="D13" s="9">
        <v>17</v>
      </c>
      <c r="E13" s="9">
        <v>16</v>
      </c>
      <c r="F13" s="8"/>
      <c r="G13" s="8"/>
      <c r="H13" s="8">
        <f t="shared" si="1"/>
        <v>33</v>
      </c>
      <c r="I13" s="5">
        <f t="shared" si="2"/>
        <v>9.9</v>
      </c>
      <c r="J13" s="5">
        <f t="shared" si="3"/>
        <v>10</v>
      </c>
    </row>
    <row r="14" spans="1:10" ht="19.95" customHeight="1" x14ac:dyDescent="0.25">
      <c r="A14" s="4">
        <v>13</v>
      </c>
      <c r="B14" s="6">
        <v>201011098</v>
      </c>
      <c r="C14" s="3" t="s">
        <v>27</v>
      </c>
      <c r="D14" s="9">
        <v>21</v>
      </c>
      <c r="E14" s="9">
        <v>20</v>
      </c>
      <c r="F14" s="8"/>
      <c r="G14" s="8"/>
      <c r="H14" s="8">
        <f t="shared" si="1"/>
        <v>41</v>
      </c>
      <c r="I14" s="5">
        <f t="shared" si="2"/>
        <v>12.299999999999999</v>
      </c>
      <c r="J14" s="5">
        <f t="shared" si="3"/>
        <v>12</v>
      </c>
    </row>
    <row r="15" spans="1:10" ht="19.95" customHeight="1" x14ac:dyDescent="0.25">
      <c r="A15" s="4">
        <v>14</v>
      </c>
      <c r="B15" s="6">
        <v>201011101</v>
      </c>
      <c r="C15" s="3" t="s">
        <v>28</v>
      </c>
      <c r="D15" s="9">
        <v>19</v>
      </c>
      <c r="E15" s="9">
        <v>21</v>
      </c>
      <c r="F15" s="8"/>
      <c r="G15" s="8"/>
      <c r="H15" s="8">
        <f t="shared" si="1"/>
        <v>40</v>
      </c>
      <c r="I15" s="5">
        <f t="shared" si="2"/>
        <v>12</v>
      </c>
      <c r="J15" s="5">
        <f t="shared" si="3"/>
        <v>12</v>
      </c>
    </row>
    <row r="16" spans="1:10" ht="19.95" customHeight="1" x14ac:dyDescent="0.25">
      <c r="A16" s="4">
        <v>15</v>
      </c>
      <c r="B16" s="6">
        <v>201011114</v>
      </c>
      <c r="C16" s="3" t="s">
        <v>29</v>
      </c>
      <c r="D16" s="9">
        <v>20</v>
      </c>
      <c r="E16" s="9">
        <v>20</v>
      </c>
      <c r="F16" s="8"/>
      <c r="G16" s="8"/>
      <c r="H16" s="8">
        <f t="shared" si="1"/>
        <v>40</v>
      </c>
      <c r="I16" s="5">
        <f t="shared" si="2"/>
        <v>12</v>
      </c>
      <c r="J16" s="5">
        <f t="shared" si="3"/>
        <v>12</v>
      </c>
    </row>
    <row r="17" spans="1:10" ht="19.95" customHeight="1" x14ac:dyDescent="0.25">
      <c r="A17" s="4">
        <v>16</v>
      </c>
      <c r="B17" s="6">
        <v>201011125</v>
      </c>
      <c r="C17" s="3" t="s">
        <v>30</v>
      </c>
      <c r="D17" s="9">
        <v>19</v>
      </c>
      <c r="E17" s="9">
        <v>20.5</v>
      </c>
      <c r="F17" s="8"/>
      <c r="G17" s="8"/>
      <c r="H17" s="8">
        <f t="shared" si="1"/>
        <v>39.5</v>
      </c>
      <c r="I17" s="5">
        <f t="shared" si="2"/>
        <v>11.850000000000001</v>
      </c>
      <c r="J17" s="5">
        <f t="shared" si="3"/>
        <v>12</v>
      </c>
    </row>
    <row r="18" spans="1:10" ht="19.95" customHeight="1" x14ac:dyDescent="0.25">
      <c r="A18" s="4">
        <v>17</v>
      </c>
      <c r="B18" s="6">
        <v>201011132</v>
      </c>
      <c r="C18" s="3" t="s">
        <v>31</v>
      </c>
      <c r="D18" s="9">
        <v>18</v>
      </c>
      <c r="E18" s="9">
        <v>21.5</v>
      </c>
      <c r="F18" s="8"/>
      <c r="G18" s="8"/>
      <c r="H18" s="8">
        <f t="shared" si="1"/>
        <v>39.5</v>
      </c>
      <c r="I18" s="5">
        <f t="shared" si="2"/>
        <v>11.850000000000001</v>
      </c>
      <c r="J18" s="5">
        <f t="shared" si="3"/>
        <v>12</v>
      </c>
    </row>
    <row r="19" spans="1:10" ht="19.95" customHeight="1" x14ac:dyDescent="0.25">
      <c r="A19" s="4">
        <v>18</v>
      </c>
      <c r="B19" s="6">
        <v>201011144</v>
      </c>
      <c r="C19" s="3" t="s">
        <v>32</v>
      </c>
      <c r="D19" s="9">
        <v>19</v>
      </c>
      <c r="E19" s="9">
        <v>19</v>
      </c>
      <c r="F19" s="8"/>
      <c r="G19" s="8"/>
      <c r="H19" s="8">
        <f t="shared" si="1"/>
        <v>38</v>
      </c>
      <c r="I19" s="5">
        <f t="shared" si="2"/>
        <v>11.4</v>
      </c>
      <c r="J19" s="5">
        <f t="shared" si="3"/>
        <v>11</v>
      </c>
    </row>
    <row r="20" spans="1:10" ht="19.95" customHeight="1" x14ac:dyDescent="0.25">
      <c r="A20" s="4">
        <v>19</v>
      </c>
      <c r="B20" s="6">
        <v>201011151</v>
      </c>
      <c r="C20" s="3" t="s">
        <v>33</v>
      </c>
      <c r="D20" s="9">
        <v>19</v>
      </c>
      <c r="E20" s="9">
        <v>21</v>
      </c>
      <c r="F20" s="8"/>
      <c r="G20" s="8"/>
      <c r="H20" s="8">
        <f t="shared" si="1"/>
        <v>40</v>
      </c>
      <c r="I20" s="5">
        <f t="shared" si="2"/>
        <v>12</v>
      </c>
      <c r="J20" s="5">
        <f t="shared" si="3"/>
        <v>12</v>
      </c>
    </row>
    <row r="21" spans="1:10" ht="19.95" customHeight="1" x14ac:dyDescent="0.25">
      <c r="A21" s="4">
        <v>20</v>
      </c>
      <c r="B21" s="6">
        <v>201011165</v>
      </c>
      <c r="C21" s="3" t="s">
        <v>34</v>
      </c>
      <c r="D21" s="9">
        <v>19</v>
      </c>
      <c r="E21" s="9">
        <v>19</v>
      </c>
      <c r="F21" s="8"/>
      <c r="G21" s="8"/>
      <c r="H21" s="8">
        <f t="shared" si="1"/>
        <v>38</v>
      </c>
      <c r="I21" s="5">
        <f t="shared" si="2"/>
        <v>11.4</v>
      </c>
      <c r="J21" s="5">
        <f t="shared" si="3"/>
        <v>11</v>
      </c>
    </row>
    <row r="22" spans="1:10" ht="19.95" customHeight="1" x14ac:dyDescent="0.25">
      <c r="A22" s="4">
        <v>21</v>
      </c>
      <c r="B22" s="6">
        <v>201011177</v>
      </c>
      <c r="C22" s="3" t="s">
        <v>35</v>
      </c>
      <c r="D22" s="9">
        <v>19</v>
      </c>
      <c r="E22" s="9">
        <v>21</v>
      </c>
      <c r="F22" s="8"/>
      <c r="G22" s="8"/>
      <c r="H22" s="8">
        <f t="shared" si="1"/>
        <v>40</v>
      </c>
      <c r="I22" s="5">
        <f t="shared" si="2"/>
        <v>12</v>
      </c>
      <c r="J22" s="5">
        <f t="shared" si="3"/>
        <v>12</v>
      </c>
    </row>
    <row r="23" spans="1:10" ht="19.95" customHeight="1" x14ac:dyDescent="0.25">
      <c r="A23" s="4">
        <v>22</v>
      </c>
      <c r="B23" s="6">
        <v>201011178</v>
      </c>
      <c r="C23" s="3" t="s">
        <v>36</v>
      </c>
      <c r="D23" s="9">
        <v>19</v>
      </c>
      <c r="E23" s="9">
        <v>20.5</v>
      </c>
      <c r="F23" s="8"/>
      <c r="G23" s="8"/>
      <c r="H23" s="8">
        <f t="shared" si="1"/>
        <v>39.5</v>
      </c>
      <c r="I23" s="5">
        <f t="shared" si="2"/>
        <v>11.850000000000001</v>
      </c>
      <c r="J23" s="5">
        <f t="shared" si="3"/>
        <v>12</v>
      </c>
    </row>
    <row r="24" spans="1:10" ht="19.95" customHeight="1" x14ac:dyDescent="0.25">
      <c r="A24" s="4">
        <v>23</v>
      </c>
      <c r="B24" s="6">
        <v>201011180</v>
      </c>
      <c r="C24" s="3" t="s">
        <v>37</v>
      </c>
      <c r="D24" s="9">
        <v>21</v>
      </c>
      <c r="E24" s="9">
        <v>20.5</v>
      </c>
      <c r="F24" s="8"/>
      <c r="G24" s="8"/>
      <c r="H24" s="8">
        <f t="shared" si="1"/>
        <v>41.5</v>
      </c>
      <c r="I24" s="5">
        <f t="shared" si="2"/>
        <v>12.45</v>
      </c>
      <c r="J24" s="5">
        <f t="shared" si="3"/>
        <v>12</v>
      </c>
    </row>
    <row r="25" spans="1:10" ht="19.95" customHeight="1" x14ac:dyDescent="0.25">
      <c r="A25" s="4">
        <v>24</v>
      </c>
      <c r="B25" s="6">
        <v>201011183</v>
      </c>
      <c r="C25" s="3" t="s">
        <v>38</v>
      </c>
      <c r="D25" s="9">
        <v>19</v>
      </c>
      <c r="E25" s="9">
        <v>20.5</v>
      </c>
      <c r="F25" s="8"/>
      <c r="G25" s="8"/>
      <c r="H25" s="8">
        <f t="shared" si="1"/>
        <v>39.5</v>
      </c>
      <c r="I25" s="5">
        <f t="shared" si="2"/>
        <v>11.850000000000001</v>
      </c>
      <c r="J25" s="5">
        <f t="shared" si="3"/>
        <v>12</v>
      </c>
    </row>
    <row r="26" spans="1:10" ht="19.95" customHeight="1" x14ac:dyDescent="0.25">
      <c r="A26" s="4">
        <v>25</v>
      </c>
      <c r="B26" s="6">
        <v>201011186</v>
      </c>
      <c r="C26" s="3" t="s">
        <v>39</v>
      </c>
      <c r="D26" s="9">
        <v>19</v>
      </c>
      <c r="E26" s="9">
        <v>17.5</v>
      </c>
      <c r="F26" s="8"/>
      <c r="G26" s="8"/>
      <c r="H26" s="8">
        <f t="shared" si="1"/>
        <v>36.5</v>
      </c>
      <c r="I26" s="5">
        <f t="shared" si="2"/>
        <v>10.95</v>
      </c>
      <c r="J26" s="5">
        <f t="shared" si="3"/>
        <v>11</v>
      </c>
    </row>
    <row r="27" spans="1:10" ht="19.95" customHeight="1" x14ac:dyDescent="0.25">
      <c r="A27" s="4">
        <v>26</v>
      </c>
      <c r="B27" s="6">
        <v>201011202</v>
      </c>
      <c r="C27" s="3" t="s">
        <v>40</v>
      </c>
      <c r="D27" s="9">
        <v>19</v>
      </c>
      <c r="E27" s="9">
        <v>20.5</v>
      </c>
      <c r="F27" s="8"/>
      <c r="G27" s="8"/>
      <c r="H27" s="8">
        <f t="shared" si="1"/>
        <v>39.5</v>
      </c>
      <c r="I27" s="5">
        <f t="shared" si="2"/>
        <v>11.850000000000001</v>
      </c>
      <c r="J27" s="5">
        <f t="shared" si="3"/>
        <v>12</v>
      </c>
    </row>
    <row r="28" spans="1:10" ht="19.95" customHeight="1" x14ac:dyDescent="0.25">
      <c r="A28" s="4">
        <v>27</v>
      </c>
      <c r="B28" s="6">
        <v>201011210</v>
      </c>
      <c r="C28" s="3" t="s">
        <v>41</v>
      </c>
      <c r="D28" s="9">
        <v>0</v>
      </c>
      <c r="E28" s="9">
        <v>0</v>
      </c>
      <c r="F28" s="8"/>
      <c r="G28" s="8"/>
      <c r="H28" s="8">
        <f t="shared" si="1"/>
        <v>0</v>
      </c>
      <c r="I28" s="5">
        <f t="shared" si="2"/>
        <v>0</v>
      </c>
      <c r="J28" s="5">
        <f t="shared" si="3"/>
        <v>0</v>
      </c>
    </row>
    <row r="29" spans="1:10" ht="19.95" customHeight="1" x14ac:dyDescent="0.25">
      <c r="A29" s="4">
        <v>28</v>
      </c>
      <c r="B29" s="6">
        <v>201011214</v>
      </c>
      <c r="C29" s="3" t="s">
        <v>42</v>
      </c>
      <c r="D29" s="9">
        <v>2</v>
      </c>
      <c r="E29" s="9">
        <v>21</v>
      </c>
      <c r="F29" s="8"/>
      <c r="G29" s="8"/>
      <c r="H29" s="8">
        <f t="shared" si="1"/>
        <v>23</v>
      </c>
      <c r="I29" s="5">
        <f t="shared" si="2"/>
        <v>6.9</v>
      </c>
      <c r="J29" s="5">
        <f t="shared" si="3"/>
        <v>7</v>
      </c>
    </row>
    <row r="30" spans="1:10" ht="19.95" customHeight="1" x14ac:dyDescent="0.25">
      <c r="A30" s="4">
        <v>29</v>
      </c>
      <c r="B30" s="6">
        <v>201011219</v>
      </c>
      <c r="C30" s="3" t="s">
        <v>43</v>
      </c>
      <c r="D30" s="9">
        <v>15</v>
      </c>
      <c r="E30" s="9">
        <v>18.5</v>
      </c>
      <c r="F30" s="8"/>
      <c r="G30" s="8"/>
      <c r="H30" s="8">
        <f t="shared" si="1"/>
        <v>33.5</v>
      </c>
      <c r="I30" s="5">
        <f t="shared" si="2"/>
        <v>10.050000000000001</v>
      </c>
      <c r="J30" s="5">
        <f t="shared" si="3"/>
        <v>10</v>
      </c>
    </row>
    <row r="31" spans="1:10" ht="19.95" customHeight="1" x14ac:dyDescent="0.25">
      <c r="A31" s="4">
        <v>30</v>
      </c>
      <c r="B31" s="6">
        <v>201011223</v>
      </c>
      <c r="C31" s="3" t="s">
        <v>44</v>
      </c>
      <c r="D31" s="9">
        <v>0</v>
      </c>
      <c r="E31" s="9">
        <v>0</v>
      </c>
      <c r="F31" s="8"/>
      <c r="G31" s="8"/>
      <c r="H31" s="8">
        <f t="shared" si="1"/>
        <v>0</v>
      </c>
      <c r="I31" s="5">
        <f t="shared" si="2"/>
        <v>0</v>
      </c>
      <c r="J31" s="5">
        <f t="shared" si="3"/>
        <v>0</v>
      </c>
    </row>
    <row r="32" spans="1:10" ht="19.95" customHeight="1" x14ac:dyDescent="0.25">
      <c r="A32" s="4">
        <v>31</v>
      </c>
      <c r="B32" s="6">
        <v>201011238</v>
      </c>
      <c r="C32" s="3" t="s">
        <v>45</v>
      </c>
      <c r="D32" s="9">
        <v>17</v>
      </c>
      <c r="E32" s="9">
        <v>18.5</v>
      </c>
      <c r="F32" s="8"/>
      <c r="G32" s="8"/>
      <c r="H32" s="8">
        <f t="shared" si="1"/>
        <v>35.5</v>
      </c>
      <c r="I32" s="5">
        <f t="shared" si="2"/>
        <v>10.649999999999999</v>
      </c>
      <c r="J32" s="5">
        <f t="shared" si="3"/>
        <v>11</v>
      </c>
    </row>
    <row r="33" spans="1:10" ht="19.95" customHeight="1" x14ac:dyDescent="0.25">
      <c r="A33" s="4">
        <v>32</v>
      </c>
      <c r="B33" s="6">
        <v>201012030</v>
      </c>
      <c r="C33" s="3" t="s">
        <v>46</v>
      </c>
      <c r="D33" s="9">
        <v>0</v>
      </c>
      <c r="E33" s="9">
        <v>0</v>
      </c>
      <c r="F33" s="8"/>
      <c r="G33" s="8"/>
      <c r="H33" s="8">
        <f t="shared" si="1"/>
        <v>0</v>
      </c>
      <c r="I33" s="5">
        <f t="shared" si="2"/>
        <v>0</v>
      </c>
      <c r="J33" s="5">
        <f t="shared" si="3"/>
        <v>0</v>
      </c>
    </row>
    <row r="34" spans="1:10" ht="19.95" customHeight="1" x14ac:dyDescent="0.25">
      <c r="A34" s="4">
        <v>33</v>
      </c>
      <c r="B34" s="6">
        <v>201012039</v>
      </c>
      <c r="C34" s="3" t="s">
        <v>47</v>
      </c>
      <c r="D34" s="9">
        <v>0</v>
      </c>
      <c r="E34" s="9">
        <v>0</v>
      </c>
      <c r="F34" s="8"/>
      <c r="G34" s="8"/>
      <c r="H34" s="8">
        <f t="shared" si="1"/>
        <v>0</v>
      </c>
      <c r="I34" s="5">
        <f t="shared" si="2"/>
        <v>0</v>
      </c>
      <c r="J34" s="5">
        <f t="shared" si="3"/>
        <v>0</v>
      </c>
    </row>
    <row r="35" spans="1:10" ht="19.95" customHeight="1" x14ac:dyDescent="0.25">
      <c r="A35" s="4">
        <v>34</v>
      </c>
      <c r="B35" s="6">
        <v>201012040</v>
      </c>
      <c r="C35" s="3" t="s">
        <v>48</v>
      </c>
      <c r="D35" s="9">
        <v>17</v>
      </c>
      <c r="E35" s="9">
        <v>15.5</v>
      </c>
      <c r="F35" s="8"/>
      <c r="G35" s="8"/>
      <c r="H35" s="8">
        <f t="shared" si="1"/>
        <v>32.5</v>
      </c>
      <c r="I35" s="5">
        <f t="shared" si="2"/>
        <v>9.75</v>
      </c>
      <c r="J35" s="5">
        <f t="shared" si="3"/>
        <v>10</v>
      </c>
    </row>
    <row r="36" spans="1:10" ht="19.95" customHeight="1" x14ac:dyDescent="0.25">
      <c r="A36" s="4">
        <v>35</v>
      </c>
      <c r="B36" s="6">
        <v>201013001</v>
      </c>
      <c r="C36" s="3" t="s">
        <v>49</v>
      </c>
      <c r="D36" s="9">
        <v>19</v>
      </c>
      <c r="E36" s="9">
        <v>20</v>
      </c>
      <c r="F36" s="8"/>
      <c r="G36" s="8"/>
      <c r="H36" s="8">
        <f t="shared" si="1"/>
        <v>39</v>
      </c>
      <c r="I36" s="5">
        <f t="shared" si="2"/>
        <v>11.700000000000001</v>
      </c>
      <c r="J36" s="5">
        <f t="shared" si="3"/>
        <v>12</v>
      </c>
    </row>
    <row r="37" spans="1:10" ht="19.95" customHeight="1" x14ac:dyDescent="0.25">
      <c r="A37" s="4">
        <v>36</v>
      </c>
      <c r="B37" s="6">
        <v>201013004</v>
      </c>
      <c r="C37" s="3" t="s">
        <v>50</v>
      </c>
      <c r="D37" s="9">
        <v>20</v>
      </c>
      <c r="E37" s="9">
        <v>19</v>
      </c>
      <c r="F37" s="8"/>
      <c r="G37" s="8"/>
      <c r="H37" s="8">
        <f t="shared" si="1"/>
        <v>39</v>
      </c>
      <c r="I37" s="5">
        <f t="shared" si="2"/>
        <v>11.700000000000001</v>
      </c>
      <c r="J37" s="5">
        <f t="shared" si="3"/>
        <v>12</v>
      </c>
    </row>
    <row r="38" spans="1:10" ht="19.95" customHeight="1" x14ac:dyDescent="0.25">
      <c r="A38" s="4">
        <v>37</v>
      </c>
      <c r="B38" s="6">
        <v>201013007</v>
      </c>
      <c r="C38" s="3" t="s">
        <v>51</v>
      </c>
      <c r="D38" s="9">
        <v>20</v>
      </c>
      <c r="E38" s="9">
        <v>19.5</v>
      </c>
      <c r="F38" s="8"/>
      <c r="G38" s="8"/>
      <c r="H38" s="8">
        <f t="shared" si="1"/>
        <v>39.5</v>
      </c>
      <c r="I38" s="5">
        <f t="shared" si="2"/>
        <v>11.850000000000001</v>
      </c>
      <c r="J38" s="5">
        <f t="shared" si="3"/>
        <v>12</v>
      </c>
    </row>
    <row r="39" spans="1:10" ht="19.95" customHeight="1" x14ac:dyDescent="0.25">
      <c r="A39" s="4">
        <v>38</v>
      </c>
      <c r="B39" s="6">
        <v>201013013</v>
      </c>
      <c r="C39" s="3" t="s">
        <v>52</v>
      </c>
      <c r="D39" s="9">
        <v>19</v>
      </c>
      <c r="E39" s="9">
        <v>21.5</v>
      </c>
      <c r="F39" s="8"/>
      <c r="G39" s="8"/>
      <c r="H39" s="8">
        <f t="shared" si="1"/>
        <v>40.5</v>
      </c>
      <c r="I39" s="5">
        <f t="shared" si="2"/>
        <v>12.15</v>
      </c>
      <c r="J39" s="5">
        <f t="shared" si="3"/>
        <v>12</v>
      </c>
    </row>
    <row r="40" spans="1:10" ht="19.95" customHeight="1" x14ac:dyDescent="0.25">
      <c r="A40" s="4">
        <v>39</v>
      </c>
      <c r="B40" s="6">
        <v>201013044</v>
      </c>
      <c r="C40" s="3" t="s">
        <v>53</v>
      </c>
      <c r="D40" s="9">
        <v>14</v>
      </c>
      <c r="E40" s="9">
        <v>19</v>
      </c>
      <c r="F40" s="8"/>
      <c r="G40" s="8"/>
      <c r="H40" s="8">
        <f t="shared" si="1"/>
        <v>33</v>
      </c>
      <c r="I40" s="5">
        <f t="shared" si="2"/>
        <v>9.9</v>
      </c>
      <c r="J40" s="5">
        <f t="shared" si="3"/>
        <v>10</v>
      </c>
    </row>
    <row r="41" spans="1:10" ht="19.95" customHeight="1" x14ac:dyDescent="0.25">
      <c r="A41" s="4">
        <v>40</v>
      </c>
      <c r="B41" s="6">
        <v>201013045</v>
      </c>
      <c r="C41" s="3" t="s">
        <v>54</v>
      </c>
      <c r="D41" s="9">
        <v>19</v>
      </c>
      <c r="E41" s="9">
        <v>19.5</v>
      </c>
      <c r="F41" s="8"/>
      <c r="G41" s="8"/>
      <c r="H41" s="8">
        <f t="shared" si="1"/>
        <v>38.5</v>
      </c>
      <c r="I41" s="5">
        <f t="shared" si="2"/>
        <v>11.55</v>
      </c>
      <c r="J41" s="5">
        <f t="shared" si="3"/>
        <v>12</v>
      </c>
    </row>
    <row r="42" spans="1:10" ht="19.95" customHeight="1" x14ac:dyDescent="0.25">
      <c r="A42" s="5">
        <v>41</v>
      </c>
      <c r="B42" s="7">
        <v>201013051</v>
      </c>
      <c r="C42" s="3" t="s">
        <v>55</v>
      </c>
      <c r="D42" s="9">
        <v>18</v>
      </c>
      <c r="E42" s="9">
        <v>18.5</v>
      </c>
      <c r="F42" s="8"/>
      <c r="G42" s="8"/>
      <c r="H42" s="8">
        <f t="shared" si="1"/>
        <v>36.5</v>
      </c>
      <c r="I42" s="5">
        <f t="shared" si="2"/>
        <v>10.95</v>
      </c>
      <c r="J42" s="5">
        <f t="shared" si="3"/>
        <v>11</v>
      </c>
    </row>
    <row r="43" spans="1:10" ht="19.95" customHeight="1" x14ac:dyDescent="0.25">
      <c r="A43" s="5">
        <v>42</v>
      </c>
      <c r="B43" s="7">
        <v>201013086</v>
      </c>
      <c r="C43" s="3" t="s">
        <v>56</v>
      </c>
      <c r="D43" s="9">
        <v>17</v>
      </c>
      <c r="E43" s="9">
        <v>19.5</v>
      </c>
      <c r="F43" s="8"/>
      <c r="G43" s="8"/>
      <c r="H43" s="8">
        <f t="shared" si="1"/>
        <v>36.5</v>
      </c>
      <c r="I43" s="5">
        <f t="shared" si="2"/>
        <v>10.95</v>
      </c>
      <c r="J43" s="5">
        <f t="shared" si="3"/>
        <v>11</v>
      </c>
    </row>
    <row r="44" spans="1:10" ht="19.95" customHeight="1" x14ac:dyDescent="0.25">
      <c r="A44" s="5">
        <v>43</v>
      </c>
      <c r="B44" s="7">
        <v>201013088</v>
      </c>
      <c r="C44" s="3" t="s">
        <v>57</v>
      </c>
      <c r="D44" s="9">
        <v>12</v>
      </c>
      <c r="E44" s="9">
        <v>20.5</v>
      </c>
      <c r="F44" s="8"/>
      <c r="G44" s="8"/>
      <c r="H44" s="8">
        <f t="shared" si="1"/>
        <v>32.5</v>
      </c>
      <c r="I44" s="5">
        <f t="shared" si="2"/>
        <v>9.75</v>
      </c>
      <c r="J44" s="5">
        <f t="shared" si="3"/>
        <v>10</v>
      </c>
    </row>
    <row r="45" spans="1:10" ht="19.95" customHeight="1" x14ac:dyDescent="0.25">
      <c r="A45" s="5">
        <v>44</v>
      </c>
      <c r="B45" s="7">
        <v>201013103</v>
      </c>
      <c r="C45" s="3" t="s">
        <v>58</v>
      </c>
      <c r="D45" s="9">
        <v>18</v>
      </c>
      <c r="E45" s="9">
        <v>17</v>
      </c>
      <c r="F45" s="8"/>
      <c r="G45" s="8"/>
      <c r="H45" s="8">
        <f t="shared" si="1"/>
        <v>35</v>
      </c>
      <c r="I45" s="5">
        <f t="shared" si="2"/>
        <v>10.5</v>
      </c>
      <c r="J45" s="5">
        <f t="shared" si="3"/>
        <v>11</v>
      </c>
    </row>
    <row r="46" spans="1:10" ht="19.95" customHeight="1" x14ac:dyDescent="0.25">
      <c r="A46" s="5">
        <v>45</v>
      </c>
      <c r="B46" s="7">
        <v>201013109</v>
      </c>
      <c r="C46" s="3" t="s">
        <v>59</v>
      </c>
      <c r="D46" s="9">
        <v>0</v>
      </c>
      <c r="E46" s="9">
        <v>0</v>
      </c>
      <c r="F46" s="8"/>
      <c r="G46" s="8"/>
      <c r="H46" s="8">
        <f t="shared" si="1"/>
        <v>0</v>
      </c>
      <c r="I46" s="5">
        <f t="shared" si="2"/>
        <v>0</v>
      </c>
      <c r="J46" s="5">
        <f t="shared" si="3"/>
        <v>0</v>
      </c>
    </row>
    <row r="47" spans="1:10" ht="19.95" customHeight="1" x14ac:dyDescent="0.25">
      <c r="A47" s="5">
        <v>46</v>
      </c>
      <c r="B47" s="7">
        <v>201016004</v>
      </c>
      <c r="C47" s="3" t="s">
        <v>60</v>
      </c>
      <c r="D47" s="9">
        <v>19</v>
      </c>
      <c r="E47" s="9">
        <v>21</v>
      </c>
      <c r="F47" s="8"/>
      <c r="G47" s="8"/>
      <c r="H47" s="8">
        <f t="shared" si="1"/>
        <v>40</v>
      </c>
      <c r="I47" s="5">
        <f t="shared" si="2"/>
        <v>12</v>
      </c>
      <c r="J47" s="5">
        <f t="shared" si="3"/>
        <v>12</v>
      </c>
    </row>
    <row r="48" spans="1:10" ht="19.95" customHeight="1" x14ac:dyDescent="0.25">
      <c r="A48" s="5">
        <v>47</v>
      </c>
      <c r="B48" s="7">
        <v>201016007</v>
      </c>
      <c r="C48" s="3" t="s">
        <v>61</v>
      </c>
      <c r="D48" s="9">
        <v>0</v>
      </c>
      <c r="E48" s="9">
        <v>0</v>
      </c>
      <c r="F48" s="8"/>
      <c r="G48" s="8"/>
      <c r="H48" s="8">
        <f t="shared" si="1"/>
        <v>0</v>
      </c>
      <c r="I48" s="5">
        <f t="shared" si="2"/>
        <v>0</v>
      </c>
      <c r="J48" s="5">
        <f t="shared" si="3"/>
        <v>0</v>
      </c>
    </row>
    <row r="51" spans="3:7" ht="19.95" customHeight="1" x14ac:dyDescent="0.25">
      <c r="C51" s="2" t="s">
        <v>11</v>
      </c>
      <c r="D51" s="2" t="s">
        <v>12</v>
      </c>
      <c r="E51" s="2" t="s">
        <v>5</v>
      </c>
      <c r="F51" s="2" t="s">
        <v>6</v>
      </c>
    </row>
    <row r="52" spans="3:7" ht="19.95" customHeight="1" x14ac:dyDescent="0.25">
      <c r="C52" s="7">
        <v>25</v>
      </c>
      <c r="D52" s="7">
        <v>25</v>
      </c>
      <c r="F52" s="7"/>
      <c r="G52" s="1">
        <f>SUM(C52:F52)</f>
        <v>50</v>
      </c>
    </row>
    <row r="55" spans="3:7" ht="19.95" customHeight="1" x14ac:dyDescent="0.25">
      <c r="F55" s="10" t="s">
        <v>8</v>
      </c>
      <c r="G55" s="1">
        <v>15</v>
      </c>
    </row>
  </sheetData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MidTerm</vt:lpstr>
      <vt:lpstr>Final</vt:lpstr>
      <vt:lpstr>Quiz</vt:lpstr>
      <vt:lpstr>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2020-06-13T15:19:12Z</dcterms:modified>
</cp:coreProperties>
</file>