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VCU\PA\Project\Phase 1\"/>
    </mc:Choice>
  </mc:AlternateContent>
  <xr:revisionPtr revIDLastSave="0" documentId="8_{2DDE3D5E-198E-4E28-B4D9-E23D08982277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tore Data" sheetId="1" r:id="rId1"/>
    <sheet name="Regional Office Data" sheetId="2" r:id="rId2"/>
    <sheet name="Travel" sheetId="3" r:id="rId3"/>
    <sheet name="OPTIMISATION_PART A" sheetId="7" r:id="rId4"/>
    <sheet name="OPTIMISATION_PART B" sheetId="8" r:id="rId5"/>
  </sheets>
  <definedNames>
    <definedName name="solver_adj" localSheetId="3" hidden="1">'OPTIMISATION_PART A'!$B$52:$E$94</definedName>
    <definedName name="solver_adj" localSheetId="4" hidden="1">'OPTIMISATION_PART B'!$B$52:$E$94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'OPTIMISATION_PART A'!#REF!</definedName>
    <definedName name="solver_lhs1" localSheetId="4" hidden="1">'OPTIMISATION_PART B'!$B$120:$B$162</definedName>
    <definedName name="solver_lhs2" localSheetId="3" hidden="1">'OPTIMISATION_PART A'!$B$52:$E$94</definedName>
    <definedName name="solver_lhs2" localSheetId="4" hidden="1">'OPTIMISATION_PART B'!$B$52:$E$94</definedName>
    <definedName name="solver_lhs3" localSheetId="3" hidden="1">'OPTIMISATION_PART A'!#REF!</definedName>
    <definedName name="solver_lhs3" localSheetId="4" hidden="1">'OPTIMISATION_PART B'!$C$97:$C$116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'OPTIMISATION_PART A'!$Z$49</definedName>
    <definedName name="solver_opt" localSheetId="4" hidden="1">'OPTIMISATION_PART B'!$Z$49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2</definedName>
    <definedName name="solver_rel1" localSheetId="4" hidden="1">2</definedName>
    <definedName name="solver_rel2" localSheetId="3" hidden="1">5</definedName>
    <definedName name="solver_rel2" localSheetId="4" hidden="1">5</definedName>
    <definedName name="solver_rel3" localSheetId="3" hidden="1">1</definedName>
    <definedName name="solver_rel3" localSheetId="4" hidden="1">1</definedName>
    <definedName name="solver_rhs1" localSheetId="3" hidden="1">'OPTIMISATION_PART A'!#REF!</definedName>
    <definedName name="solver_rhs1" localSheetId="4" hidden="1">'OPTIMISATION_PART B'!$D$120:$D$162</definedName>
    <definedName name="solver_rhs2" localSheetId="3" hidden="1">"binary"</definedName>
    <definedName name="solver_rhs2" localSheetId="4" hidden="1">"binary"</definedName>
    <definedName name="solver_rhs3" localSheetId="3" hidden="1">'OPTIMISATION_PART A'!#REF!</definedName>
    <definedName name="solver_rhs3" localSheetId="4" hidden="1">'OPTIMISATION_PART B'!$E$97:$E$116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 concurrentCalc="0"/>
</workbook>
</file>

<file path=xl/calcChain.xml><?xml version="1.0" encoding="utf-8"?>
<calcChain xmlns="http://schemas.openxmlformats.org/spreadsheetml/2006/main">
  <c r="C111" i="8" l="1"/>
  <c r="C116" i="8"/>
  <c r="C115" i="8"/>
  <c r="C114" i="8"/>
  <c r="C113" i="8"/>
  <c r="C112" i="8"/>
  <c r="C110" i="8"/>
  <c r="C109" i="8"/>
  <c r="C108" i="8"/>
  <c r="C107" i="8"/>
  <c r="C106" i="8"/>
  <c r="C105" i="8"/>
  <c r="C104" i="8"/>
  <c r="C103" i="8"/>
  <c r="C101" i="8"/>
  <c r="C100" i="8"/>
  <c r="C99" i="8"/>
  <c r="C98" i="8"/>
  <c r="C102" i="8"/>
  <c r="C97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6" i="8"/>
  <c r="E116" i="8"/>
  <c r="E115" i="8"/>
  <c r="E114" i="8"/>
  <c r="E113" i="8"/>
  <c r="E112" i="8"/>
  <c r="E111" i="8"/>
  <c r="E110" i="8"/>
  <c r="E109" i="8"/>
  <c r="E108" i="8"/>
  <c r="E107" i="8"/>
  <c r="G94" i="8"/>
  <c r="I94" i="8"/>
  <c r="F93" i="8"/>
  <c r="B161" i="8"/>
  <c r="F92" i="8"/>
  <c r="B160" i="8"/>
  <c r="G91" i="8"/>
  <c r="I91" i="8"/>
  <c r="G90" i="8"/>
  <c r="I90" i="8"/>
  <c r="F89" i="8"/>
  <c r="B157" i="8"/>
  <c r="F88" i="8"/>
  <c r="B156" i="8"/>
  <c r="G87" i="8"/>
  <c r="I87" i="8"/>
  <c r="G86" i="8"/>
  <c r="I86" i="8"/>
  <c r="F85" i="8"/>
  <c r="B153" i="8"/>
  <c r="F84" i="8"/>
  <c r="B152" i="8"/>
  <c r="G83" i="8"/>
  <c r="I83" i="8"/>
  <c r="G82" i="8"/>
  <c r="I82" i="8"/>
  <c r="F81" i="8"/>
  <c r="B149" i="8"/>
  <c r="F80" i="8"/>
  <c r="B148" i="8"/>
  <c r="G79" i="8"/>
  <c r="I79" i="8"/>
  <c r="G78" i="8"/>
  <c r="I78" i="8"/>
  <c r="F77" i="8"/>
  <c r="B145" i="8"/>
  <c r="F76" i="8"/>
  <c r="B144" i="8"/>
  <c r="G75" i="8"/>
  <c r="I75" i="8"/>
  <c r="G74" i="8"/>
  <c r="I74" i="8"/>
  <c r="F73" i="8"/>
  <c r="B141" i="8"/>
  <c r="F72" i="8"/>
  <c r="B140" i="8"/>
  <c r="G71" i="8"/>
  <c r="I71" i="8"/>
  <c r="G70" i="8"/>
  <c r="I70" i="8"/>
  <c r="F69" i="8"/>
  <c r="B137" i="8"/>
  <c r="F68" i="8"/>
  <c r="B136" i="8"/>
  <c r="G67" i="8"/>
  <c r="I67" i="8"/>
  <c r="G66" i="8"/>
  <c r="I66" i="8"/>
  <c r="F65" i="8"/>
  <c r="B133" i="8"/>
  <c r="F64" i="8"/>
  <c r="B132" i="8"/>
  <c r="G63" i="8"/>
  <c r="I63" i="8"/>
  <c r="G62" i="8"/>
  <c r="I62" i="8"/>
  <c r="F61" i="8"/>
  <c r="B129" i="8"/>
  <c r="F60" i="8"/>
  <c r="B128" i="8"/>
  <c r="G59" i="8"/>
  <c r="I59" i="8"/>
  <c r="G58" i="8"/>
  <c r="I58" i="8"/>
  <c r="F57" i="8"/>
  <c r="B125" i="8"/>
  <c r="F56" i="8"/>
  <c r="B124" i="8"/>
  <c r="G55" i="8"/>
  <c r="I55" i="8"/>
  <c r="G54" i="8"/>
  <c r="I54" i="8"/>
  <c r="F53" i="8"/>
  <c r="B121" i="8"/>
  <c r="F52" i="8"/>
  <c r="B120" i="8"/>
  <c r="E106" i="8"/>
  <c r="E105" i="8"/>
  <c r="E104" i="8"/>
  <c r="E103" i="8"/>
  <c r="E102" i="8"/>
  <c r="E101" i="8"/>
  <c r="E100" i="8"/>
  <c r="E99" i="8"/>
  <c r="E98" i="8"/>
  <c r="E97" i="8"/>
  <c r="F94" i="8"/>
  <c r="B162" i="8"/>
  <c r="G93" i="8"/>
  <c r="I93" i="8"/>
  <c r="G92" i="8"/>
  <c r="I92" i="8"/>
  <c r="F91" i="8"/>
  <c r="B159" i="8"/>
  <c r="F90" i="8"/>
  <c r="B158" i="8"/>
  <c r="G89" i="8"/>
  <c r="I89" i="8"/>
  <c r="G88" i="8"/>
  <c r="I88" i="8"/>
  <c r="F87" i="8"/>
  <c r="B155" i="8"/>
  <c r="F86" i="8"/>
  <c r="B154" i="8"/>
  <c r="G85" i="8"/>
  <c r="I85" i="8"/>
  <c r="G84" i="8"/>
  <c r="I84" i="8"/>
  <c r="F83" i="8"/>
  <c r="B151" i="8"/>
  <c r="F82" i="8"/>
  <c r="B150" i="8"/>
  <c r="G81" i="8"/>
  <c r="I81" i="8"/>
  <c r="G80" i="8"/>
  <c r="I80" i="8"/>
  <c r="F79" i="8"/>
  <c r="B147" i="8"/>
  <c r="F78" i="8"/>
  <c r="B146" i="8"/>
  <c r="G77" i="8"/>
  <c r="I77" i="8"/>
  <c r="G76" i="8"/>
  <c r="I76" i="8"/>
  <c r="F75" i="8"/>
  <c r="B143" i="8"/>
  <c r="F74" i="8"/>
  <c r="B142" i="8"/>
  <c r="G73" i="8"/>
  <c r="I73" i="8"/>
  <c r="G72" i="8"/>
  <c r="I72" i="8"/>
  <c r="F71" i="8"/>
  <c r="B139" i="8"/>
  <c r="F70" i="8"/>
  <c r="B138" i="8"/>
  <c r="G69" i="8"/>
  <c r="I69" i="8"/>
  <c r="G68" i="8"/>
  <c r="I68" i="8"/>
  <c r="F67" i="8"/>
  <c r="B135" i="8"/>
  <c r="F66" i="8"/>
  <c r="B134" i="8"/>
  <c r="G65" i="8"/>
  <c r="I65" i="8"/>
  <c r="G64" i="8"/>
  <c r="I64" i="8"/>
  <c r="F63" i="8"/>
  <c r="B131" i="8"/>
  <c r="F62" i="8"/>
  <c r="B130" i="8"/>
  <c r="G61" i="8"/>
  <c r="I61" i="8"/>
  <c r="G60" i="8"/>
  <c r="I60" i="8"/>
  <c r="F59" i="8"/>
  <c r="B127" i="8"/>
  <c r="F58" i="8"/>
  <c r="B126" i="8"/>
  <c r="G57" i="8"/>
  <c r="I57" i="8"/>
  <c r="G56" i="8"/>
  <c r="I56" i="8"/>
  <c r="F55" i="8"/>
  <c r="B123" i="8"/>
  <c r="F54" i="8"/>
  <c r="B122" i="8"/>
  <c r="G53" i="8"/>
  <c r="I53" i="8"/>
  <c r="G52" i="8"/>
  <c r="I52" i="8"/>
  <c r="W48" i="8"/>
  <c r="T48" i="8"/>
  <c r="S48" i="8"/>
  <c r="R48" i="8"/>
  <c r="Q48" i="8"/>
  <c r="O48" i="8"/>
  <c r="Y48" i="8"/>
  <c r="N48" i="8"/>
  <c r="X48" i="8"/>
  <c r="M48" i="8"/>
  <c r="L48" i="8"/>
  <c r="V48" i="8"/>
  <c r="T47" i="8"/>
  <c r="S47" i="8"/>
  <c r="R47" i="8"/>
  <c r="Q47" i="8"/>
  <c r="O47" i="8"/>
  <c r="Y47" i="8"/>
  <c r="N47" i="8"/>
  <c r="X47" i="8"/>
  <c r="M47" i="8"/>
  <c r="W47" i="8"/>
  <c r="L47" i="8"/>
  <c r="V47" i="8"/>
  <c r="W46" i="8"/>
  <c r="T46" i="8"/>
  <c r="S46" i="8"/>
  <c r="R46" i="8"/>
  <c r="Q46" i="8"/>
  <c r="O46" i="8"/>
  <c r="Y46" i="8"/>
  <c r="N46" i="8"/>
  <c r="X46" i="8"/>
  <c r="M46" i="8"/>
  <c r="L46" i="8"/>
  <c r="V46" i="8"/>
  <c r="T45" i="8"/>
  <c r="S45" i="8"/>
  <c r="R45" i="8"/>
  <c r="Q45" i="8"/>
  <c r="O45" i="8"/>
  <c r="Y45" i="8"/>
  <c r="N45" i="8"/>
  <c r="X45" i="8"/>
  <c r="M45" i="8"/>
  <c r="W45" i="8"/>
  <c r="L45" i="8"/>
  <c r="V45" i="8"/>
  <c r="W44" i="8"/>
  <c r="T44" i="8"/>
  <c r="S44" i="8"/>
  <c r="R44" i="8"/>
  <c r="Q44" i="8"/>
  <c r="O44" i="8"/>
  <c r="Y44" i="8"/>
  <c r="N44" i="8"/>
  <c r="X44" i="8"/>
  <c r="M44" i="8"/>
  <c r="L44" i="8"/>
  <c r="V44" i="8"/>
  <c r="T43" i="8"/>
  <c r="S43" i="8"/>
  <c r="R43" i="8"/>
  <c r="Q43" i="8"/>
  <c r="O43" i="8"/>
  <c r="Y43" i="8"/>
  <c r="N43" i="8"/>
  <c r="X43" i="8"/>
  <c r="M43" i="8"/>
  <c r="W43" i="8"/>
  <c r="L43" i="8"/>
  <c r="V43" i="8"/>
  <c r="W42" i="8"/>
  <c r="T42" i="8"/>
  <c r="S42" i="8"/>
  <c r="R42" i="8"/>
  <c r="Q42" i="8"/>
  <c r="O42" i="8"/>
  <c r="Y42" i="8"/>
  <c r="N42" i="8"/>
  <c r="X42" i="8"/>
  <c r="M42" i="8"/>
  <c r="L42" i="8"/>
  <c r="V42" i="8"/>
  <c r="T41" i="8"/>
  <c r="S41" i="8"/>
  <c r="R41" i="8"/>
  <c r="Q41" i="8"/>
  <c r="O41" i="8"/>
  <c r="Y41" i="8"/>
  <c r="N41" i="8"/>
  <c r="X41" i="8"/>
  <c r="M41" i="8"/>
  <c r="W41" i="8"/>
  <c r="L41" i="8"/>
  <c r="V41" i="8"/>
  <c r="W40" i="8"/>
  <c r="T40" i="8"/>
  <c r="S40" i="8"/>
  <c r="R40" i="8"/>
  <c r="Q40" i="8"/>
  <c r="O40" i="8"/>
  <c r="Y40" i="8"/>
  <c r="N40" i="8"/>
  <c r="X40" i="8"/>
  <c r="M40" i="8"/>
  <c r="L40" i="8"/>
  <c r="V40" i="8"/>
  <c r="T39" i="8"/>
  <c r="S39" i="8"/>
  <c r="R39" i="8"/>
  <c r="Q39" i="8"/>
  <c r="O39" i="8"/>
  <c r="Y39" i="8"/>
  <c r="N39" i="8"/>
  <c r="X39" i="8"/>
  <c r="M39" i="8"/>
  <c r="W39" i="8"/>
  <c r="L39" i="8"/>
  <c r="V39" i="8"/>
  <c r="W38" i="8"/>
  <c r="T38" i="8"/>
  <c r="S38" i="8"/>
  <c r="R38" i="8"/>
  <c r="Q38" i="8"/>
  <c r="O38" i="8"/>
  <c r="Y38" i="8"/>
  <c r="N38" i="8"/>
  <c r="X38" i="8"/>
  <c r="M38" i="8"/>
  <c r="L38" i="8"/>
  <c r="V38" i="8"/>
  <c r="T37" i="8"/>
  <c r="S37" i="8"/>
  <c r="R37" i="8"/>
  <c r="Q37" i="8"/>
  <c r="O37" i="8"/>
  <c r="Y37" i="8"/>
  <c r="N37" i="8"/>
  <c r="X37" i="8"/>
  <c r="M37" i="8"/>
  <c r="W37" i="8"/>
  <c r="L37" i="8"/>
  <c r="V37" i="8"/>
  <c r="T36" i="8"/>
  <c r="S36" i="8"/>
  <c r="R36" i="8"/>
  <c r="Q36" i="8"/>
  <c r="O36" i="8"/>
  <c r="Y36" i="8"/>
  <c r="N36" i="8"/>
  <c r="X36" i="8"/>
  <c r="M36" i="8"/>
  <c r="W36" i="8"/>
  <c r="L36" i="8"/>
  <c r="V36" i="8"/>
  <c r="T35" i="8"/>
  <c r="S35" i="8"/>
  <c r="R35" i="8"/>
  <c r="Q35" i="8"/>
  <c r="O35" i="8"/>
  <c r="Y35" i="8"/>
  <c r="N35" i="8"/>
  <c r="X35" i="8"/>
  <c r="M35" i="8"/>
  <c r="W35" i="8"/>
  <c r="L35" i="8"/>
  <c r="V35" i="8"/>
  <c r="T34" i="8"/>
  <c r="S34" i="8"/>
  <c r="R34" i="8"/>
  <c r="Q34" i="8"/>
  <c r="O34" i="8"/>
  <c r="Y34" i="8"/>
  <c r="N34" i="8"/>
  <c r="X34" i="8"/>
  <c r="M34" i="8"/>
  <c r="W34" i="8"/>
  <c r="L34" i="8"/>
  <c r="V34" i="8"/>
  <c r="T33" i="8"/>
  <c r="S33" i="8"/>
  <c r="R33" i="8"/>
  <c r="Q33" i="8"/>
  <c r="O33" i="8"/>
  <c r="Y33" i="8"/>
  <c r="N33" i="8"/>
  <c r="X33" i="8"/>
  <c r="M33" i="8"/>
  <c r="W33" i="8"/>
  <c r="L33" i="8"/>
  <c r="V33" i="8"/>
  <c r="T32" i="8"/>
  <c r="S32" i="8"/>
  <c r="R32" i="8"/>
  <c r="Q32" i="8"/>
  <c r="O32" i="8"/>
  <c r="Y32" i="8"/>
  <c r="N32" i="8"/>
  <c r="X32" i="8"/>
  <c r="M32" i="8"/>
  <c r="W32" i="8"/>
  <c r="L32" i="8"/>
  <c r="V32" i="8"/>
  <c r="T31" i="8"/>
  <c r="S31" i="8"/>
  <c r="R31" i="8"/>
  <c r="Q31" i="8"/>
  <c r="O31" i="8"/>
  <c r="Y31" i="8"/>
  <c r="N31" i="8"/>
  <c r="X31" i="8"/>
  <c r="M31" i="8"/>
  <c r="W31" i="8"/>
  <c r="L31" i="8"/>
  <c r="V31" i="8"/>
  <c r="T30" i="8"/>
  <c r="S30" i="8"/>
  <c r="R30" i="8"/>
  <c r="Q30" i="8"/>
  <c r="O30" i="8"/>
  <c r="Y30" i="8"/>
  <c r="N30" i="8"/>
  <c r="X30" i="8"/>
  <c r="M30" i="8"/>
  <c r="W30" i="8"/>
  <c r="L30" i="8"/>
  <c r="V30" i="8"/>
  <c r="T29" i="8"/>
  <c r="S29" i="8"/>
  <c r="R29" i="8"/>
  <c r="Q29" i="8"/>
  <c r="O29" i="8"/>
  <c r="Y29" i="8"/>
  <c r="N29" i="8"/>
  <c r="X29" i="8"/>
  <c r="M29" i="8"/>
  <c r="W29" i="8"/>
  <c r="L29" i="8"/>
  <c r="V29" i="8"/>
  <c r="T28" i="8"/>
  <c r="S28" i="8"/>
  <c r="R28" i="8"/>
  <c r="Q28" i="8"/>
  <c r="O28" i="8"/>
  <c r="Y28" i="8"/>
  <c r="N28" i="8"/>
  <c r="X28" i="8"/>
  <c r="M28" i="8"/>
  <c r="W28" i="8"/>
  <c r="L28" i="8"/>
  <c r="V28" i="8"/>
  <c r="T27" i="8"/>
  <c r="S27" i="8"/>
  <c r="R27" i="8"/>
  <c r="Q27" i="8"/>
  <c r="O27" i="8"/>
  <c r="Y27" i="8"/>
  <c r="N27" i="8"/>
  <c r="X27" i="8"/>
  <c r="M27" i="8"/>
  <c r="W27" i="8"/>
  <c r="L27" i="8"/>
  <c r="V27" i="8"/>
  <c r="T26" i="8"/>
  <c r="S26" i="8"/>
  <c r="R26" i="8"/>
  <c r="Q26" i="8"/>
  <c r="O26" i="8"/>
  <c r="Y26" i="8"/>
  <c r="N26" i="8"/>
  <c r="X26" i="8"/>
  <c r="M26" i="8"/>
  <c r="W26" i="8"/>
  <c r="L26" i="8"/>
  <c r="V26" i="8"/>
  <c r="T25" i="8"/>
  <c r="S25" i="8"/>
  <c r="R25" i="8"/>
  <c r="Q25" i="8"/>
  <c r="O25" i="8"/>
  <c r="Y25" i="8"/>
  <c r="N25" i="8"/>
  <c r="X25" i="8"/>
  <c r="M25" i="8"/>
  <c r="W25" i="8"/>
  <c r="L25" i="8"/>
  <c r="V25" i="8"/>
  <c r="T24" i="8"/>
  <c r="S24" i="8"/>
  <c r="R24" i="8"/>
  <c r="Q24" i="8"/>
  <c r="O24" i="8"/>
  <c r="Y24" i="8"/>
  <c r="N24" i="8"/>
  <c r="X24" i="8"/>
  <c r="M24" i="8"/>
  <c r="W24" i="8"/>
  <c r="L24" i="8"/>
  <c r="V24" i="8"/>
  <c r="T23" i="8"/>
  <c r="S23" i="8"/>
  <c r="R23" i="8"/>
  <c r="Q23" i="8"/>
  <c r="O23" i="8"/>
  <c r="Y23" i="8"/>
  <c r="N23" i="8"/>
  <c r="X23" i="8"/>
  <c r="M23" i="8"/>
  <c r="W23" i="8"/>
  <c r="L23" i="8"/>
  <c r="V23" i="8"/>
  <c r="T22" i="8"/>
  <c r="S22" i="8"/>
  <c r="R22" i="8"/>
  <c r="Q22" i="8"/>
  <c r="O22" i="8"/>
  <c r="Y22" i="8"/>
  <c r="N22" i="8"/>
  <c r="X22" i="8"/>
  <c r="M22" i="8"/>
  <c r="W22" i="8"/>
  <c r="L22" i="8"/>
  <c r="V22" i="8"/>
  <c r="W21" i="8"/>
  <c r="T21" i="8"/>
  <c r="S21" i="8"/>
  <c r="R21" i="8"/>
  <c r="Q21" i="8"/>
  <c r="O21" i="8"/>
  <c r="Y21" i="8"/>
  <c r="N21" i="8"/>
  <c r="X21" i="8"/>
  <c r="M21" i="8"/>
  <c r="L21" i="8"/>
  <c r="V21" i="8"/>
  <c r="T20" i="8"/>
  <c r="S20" i="8"/>
  <c r="R20" i="8"/>
  <c r="Q20" i="8"/>
  <c r="O20" i="8"/>
  <c r="Y20" i="8"/>
  <c r="N20" i="8"/>
  <c r="X20" i="8"/>
  <c r="M20" i="8"/>
  <c r="W20" i="8"/>
  <c r="L20" i="8"/>
  <c r="V20" i="8"/>
  <c r="W19" i="8"/>
  <c r="T19" i="8"/>
  <c r="S19" i="8"/>
  <c r="R19" i="8"/>
  <c r="Q19" i="8"/>
  <c r="O19" i="8"/>
  <c r="Y19" i="8"/>
  <c r="N19" i="8"/>
  <c r="X19" i="8"/>
  <c r="M19" i="8"/>
  <c r="L19" i="8"/>
  <c r="V19" i="8"/>
  <c r="T18" i="8"/>
  <c r="S18" i="8"/>
  <c r="R18" i="8"/>
  <c r="Q18" i="8"/>
  <c r="O18" i="8"/>
  <c r="Y18" i="8"/>
  <c r="N18" i="8"/>
  <c r="X18" i="8"/>
  <c r="M18" i="8"/>
  <c r="W18" i="8"/>
  <c r="L18" i="8"/>
  <c r="V18" i="8"/>
  <c r="W17" i="8"/>
  <c r="T17" i="8"/>
  <c r="S17" i="8"/>
  <c r="R17" i="8"/>
  <c r="Q17" i="8"/>
  <c r="O17" i="8"/>
  <c r="Y17" i="8"/>
  <c r="N17" i="8"/>
  <c r="X17" i="8"/>
  <c r="M17" i="8"/>
  <c r="L17" i="8"/>
  <c r="V17" i="8"/>
  <c r="T16" i="8"/>
  <c r="S16" i="8"/>
  <c r="R16" i="8"/>
  <c r="Q16" i="8"/>
  <c r="O16" i="8"/>
  <c r="Y16" i="8"/>
  <c r="N16" i="8"/>
  <c r="X16" i="8"/>
  <c r="M16" i="8"/>
  <c r="W16" i="8"/>
  <c r="L16" i="8"/>
  <c r="V16" i="8"/>
  <c r="W15" i="8"/>
  <c r="T15" i="8"/>
  <c r="S15" i="8"/>
  <c r="R15" i="8"/>
  <c r="Q15" i="8"/>
  <c r="O15" i="8"/>
  <c r="Y15" i="8"/>
  <c r="N15" i="8"/>
  <c r="X15" i="8"/>
  <c r="M15" i="8"/>
  <c r="L15" i="8"/>
  <c r="V15" i="8"/>
  <c r="T14" i="8"/>
  <c r="S14" i="8"/>
  <c r="R14" i="8"/>
  <c r="Q14" i="8"/>
  <c r="O14" i="8"/>
  <c r="Y14" i="8"/>
  <c r="N14" i="8"/>
  <c r="X14" i="8"/>
  <c r="M14" i="8"/>
  <c r="W14" i="8"/>
  <c r="L14" i="8"/>
  <c r="V14" i="8"/>
  <c r="W13" i="8"/>
  <c r="T13" i="8"/>
  <c r="S13" i="8"/>
  <c r="R13" i="8"/>
  <c r="Q13" i="8"/>
  <c r="O13" i="8"/>
  <c r="Y13" i="8"/>
  <c r="N13" i="8"/>
  <c r="X13" i="8"/>
  <c r="M13" i="8"/>
  <c r="L13" i="8"/>
  <c r="V13" i="8"/>
  <c r="T12" i="8"/>
  <c r="S12" i="8"/>
  <c r="R12" i="8"/>
  <c r="Q12" i="8"/>
  <c r="O12" i="8"/>
  <c r="Y12" i="8"/>
  <c r="N12" i="8"/>
  <c r="X12" i="8"/>
  <c r="M12" i="8"/>
  <c r="W12" i="8"/>
  <c r="L12" i="8"/>
  <c r="V12" i="8"/>
  <c r="W11" i="8"/>
  <c r="T11" i="8"/>
  <c r="S11" i="8"/>
  <c r="R11" i="8"/>
  <c r="Q11" i="8"/>
  <c r="O11" i="8"/>
  <c r="Y11" i="8"/>
  <c r="N11" i="8"/>
  <c r="X11" i="8"/>
  <c r="M11" i="8"/>
  <c r="L11" i="8"/>
  <c r="V11" i="8"/>
  <c r="T10" i="8"/>
  <c r="S10" i="8"/>
  <c r="R10" i="8"/>
  <c r="Q10" i="8"/>
  <c r="O10" i="8"/>
  <c r="Y10" i="8"/>
  <c r="N10" i="8"/>
  <c r="X10" i="8"/>
  <c r="M10" i="8"/>
  <c r="W10" i="8"/>
  <c r="L10" i="8"/>
  <c r="V10" i="8"/>
  <c r="W9" i="8"/>
  <c r="T9" i="8"/>
  <c r="S9" i="8"/>
  <c r="R9" i="8"/>
  <c r="Q9" i="8"/>
  <c r="O9" i="8"/>
  <c r="Y9" i="8"/>
  <c r="N9" i="8"/>
  <c r="X9" i="8"/>
  <c r="M9" i="8"/>
  <c r="L9" i="8"/>
  <c r="V9" i="8"/>
  <c r="T8" i="8"/>
  <c r="S8" i="8"/>
  <c r="R8" i="8"/>
  <c r="Q8" i="8"/>
  <c r="O8" i="8"/>
  <c r="Y8" i="8"/>
  <c r="N8" i="8"/>
  <c r="X8" i="8"/>
  <c r="M8" i="8"/>
  <c r="W8" i="8"/>
  <c r="L8" i="8"/>
  <c r="V8" i="8"/>
  <c r="W7" i="8"/>
  <c r="T7" i="8"/>
  <c r="S7" i="8"/>
  <c r="R7" i="8"/>
  <c r="Q7" i="8"/>
  <c r="O7" i="8"/>
  <c r="Y7" i="8"/>
  <c r="N7" i="8"/>
  <c r="X7" i="8"/>
  <c r="M7" i="8"/>
  <c r="L7" i="8"/>
  <c r="V7" i="8"/>
  <c r="T6" i="8"/>
  <c r="S6" i="8"/>
  <c r="R6" i="8"/>
  <c r="Q6" i="8"/>
  <c r="O6" i="8"/>
  <c r="Y6" i="8"/>
  <c r="N6" i="8"/>
  <c r="X6" i="8"/>
  <c r="M6" i="8"/>
  <c r="W6" i="8"/>
  <c r="L6" i="8"/>
  <c r="V6" i="8"/>
  <c r="Y5" i="8"/>
  <c r="X5" i="8"/>
  <c r="W5" i="8"/>
  <c r="V5" i="8"/>
  <c r="T5" i="8"/>
  <c r="S5" i="8"/>
  <c r="R5" i="8"/>
  <c r="Q5" i="8"/>
  <c r="O5" i="8"/>
  <c r="N5" i="8"/>
  <c r="M5" i="8"/>
  <c r="L5" i="8"/>
  <c r="Z7" i="7"/>
  <c r="Z8" i="7"/>
  <c r="Z9" i="7"/>
  <c r="Z10" i="7"/>
  <c r="Z11" i="7"/>
  <c r="Z12" i="7"/>
  <c r="Z13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6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B67" i="7"/>
  <c r="C67" i="7"/>
  <c r="D67" i="7"/>
  <c r="E67" i="7"/>
  <c r="B68" i="7"/>
  <c r="C68" i="7"/>
  <c r="D68" i="7"/>
  <c r="E68" i="7"/>
  <c r="B69" i="7"/>
  <c r="C69" i="7"/>
  <c r="D69" i="7"/>
  <c r="E69" i="7"/>
  <c r="B70" i="7"/>
  <c r="C70" i="7"/>
  <c r="D70" i="7"/>
  <c r="E70" i="7"/>
  <c r="B71" i="7"/>
  <c r="C71" i="7"/>
  <c r="D71" i="7"/>
  <c r="E71" i="7"/>
  <c r="B72" i="7"/>
  <c r="C72" i="7"/>
  <c r="D72" i="7"/>
  <c r="E72" i="7"/>
  <c r="B73" i="7"/>
  <c r="C73" i="7"/>
  <c r="D73" i="7"/>
  <c r="E73" i="7"/>
  <c r="B74" i="7"/>
  <c r="C74" i="7"/>
  <c r="D74" i="7"/>
  <c r="E74" i="7"/>
  <c r="B75" i="7"/>
  <c r="C75" i="7"/>
  <c r="D75" i="7"/>
  <c r="E75" i="7"/>
  <c r="B76" i="7"/>
  <c r="C76" i="7"/>
  <c r="D76" i="7"/>
  <c r="E76" i="7"/>
  <c r="B77" i="7"/>
  <c r="C77" i="7"/>
  <c r="D77" i="7"/>
  <c r="E77" i="7"/>
  <c r="B78" i="7"/>
  <c r="C78" i="7"/>
  <c r="D78" i="7"/>
  <c r="E78" i="7"/>
  <c r="B79" i="7"/>
  <c r="C79" i="7"/>
  <c r="D79" i="7"/>
  <c r="E79" i="7"/>
  <c r="B80" i="7"/>
  <c r="C80" i="7"/>
  <c r="D80" i="7"/>
  <c r="E80" i="7"/>
  <c r="B81" i="7"/>
  <c r="C81" i="7"/>
  <c r="D81" i="7"/>
  <c r="E81" i="7"/>
  <c r="B82" i="7"/>
  <c r="C82" i="7"/>
  <c r="D82" i="7"/>
  <c r="E82" i="7"/>
  <c r="B83" i="7"/>
  <c r="C83" i="7"/>
  <c r="D83" i="7"/>
  <c r="E83" i="7"/>
  <c r="B84" i="7"/>
  <c r="C84" i="7"/>
  <c r="D84" i="7"/>
  <c r="E84" i="7"/>
  <c r="B85" i="7"/>
  <c r="C85" i="7"/>
  <c r="D85" i="7"/>
  <c r="E85" i="7"/>
  <c r="B86" i="7"/>
  <c r="C86" i="7"/>
  <c r="D86" i="7"/>
  <c r="E86" i="7"/>
  <c r="B87" i="7"/>
  <c r="C87" i="7"/>
  <c r="D87" i="7"/>
  <c r="E87" i="7"/>
  <c r="B88" i="7"/>
  <c r="C88" i="7"/>
  <c r="D88" i="7"/>
  <c r="E88" i="7"/>
  <c r="B89" i="7"/>
  <c r="C89" i="7"/>
  <c r="D89" i="7"/>
  <c r="E89" i="7"/>
  <c r="B90" i="7"/>
  <c r="C90" i="7"/>
  <c r="D90" i="7"/>
  <c r="E90" i="7"/>
  <c r="B91" i="7"/>
  <c r="C91" i="7"/>
  <c r="D91" i="7"/>
  <c r="E91" i="7"/>
  <c r="B92" i="7"/>
  <c r="C92" i="7"/>
  <c r="D92" i="7"/>
  <c r="E92" i="7"/>
  <c r="B93" i="7"/>
  <c r="C93" i="7"/>
  <c r="D93" i="7"/>
  <c r="E93" i="7"/>
  <c r="B94" i="7"/>
  <c r="C94" i="7"/>
  <c r="D94" i="7"/>
  <c r="E94" i="7"/>
  <c r="C52" i="7"/>
  <c r="D52" i="7"/>
  <c r="E52" i="7"/>
  <c r="B52" i="7"/>
  <c r="F115" i="8"/>
  <c r="F116" i="8"/>
  <c r="F114" i="8"/>
  <c r="F106" i="8"/>
  <c r="F98" i="8"/>
  <c r="AA41" i="8"/>
  <c r="F111" i="8"/>
  <c r="AA34" i="8"/>
  <c r="AA26" i="8"/>
  <c r="AA18" i="8"/>
  <c r="AA10" i="8"/>
  <c r="F109" i="8"/>
  <c r="AA48" i="8"/>
  <c r="AA40" i="8"/>
  <c r="AA33" i="8"/>
  <c r="AA25" i="8"/>
  <c r="AA15" i="8"/>
  <c r="AA7" i="8"/>
  <c r="F108" i="8"/>
  <c r="F100" i="8"/>
  <c r="AA43" i="8"/>
  <c r="AA21" i="8"/>
  <c r="F99" i="8"/>
  <c r="AA28" i="8"/>
  <c r="AA20" i="8"/>
  <c r="AA12" i="8"/>
  <c r="F113" i="8"/>
  <c r="F97" i="8"/>
  <c r="AA42" i="8"/>
  <c r="AA35" i="8"/>
  <c r="AA27" i="8"/>
  <c r="AA17" i="8"/>
  <c r="AA9" i="8"/>
  <c r="F110" i="8"/>
  <c r="F102" i="8"/>
  <c r="AA45" i="8"/>
  <c r="AA37" i="8"/>
  <c r="F103" i="8"/>
  <c r="AA30" i="8"/>
  <c r="AA22" i="8"/>
  <c r="AA14" i="8"/>
  <c r="AA6" i="8"/>
  <c r="F101" i="8"/>
  <c r="AA44" i="8"/>
  <c r="AA36" i="8"/>
  <c r="AA29" i="8"/>
  <c r="AA19" i="8"/>
  <c r="AA11" i="8"/>
  <c r="F112" i="8"/>
  <c r="F104" i="8"/>
  <c r="AA47" i="8"/>
  <c r="AA39" i="8"/>
  <c r="F107" i="8"/>
  <c r="AA32" i="8"/>
  <c r="AA24" i="8"/>
  <c r="AA16" i="8"/>
  <c r="AA8" i="8"/>
  <c r="F105" i="8"/>
  <c r="AA46" i="8"/>
  <c r="AA38" i="8"/>
  <c r="AA31" i="8"/>
  <c r="AA23" i="8"/>
  <c r="AA13" i="8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W48" i="7"/>
  <c r="T48" i="7"/>
  <c r="S48" i="7"/>
  <c r="R48" i="7"/>
  <c r="Q48" i="7"/>
  <c r="O48" i="7"/>
  <c r="Y48" i="7"/>
  <c r="N48" i="7"/>
  <c r="X48" i="7"/>
  <c r="M48" i="7"/>
  <c r="L48" i="7"/>
  <c r="V48" i="7"/>
  <c r="T47" i="7"/>
  <c r="S47" i="7"/>
  <c r="R47" i="7"/>
  <c r="Q47" i="7"/>
  <c r="O47" i="7"/>
  <c r="Y47" i="7"/>
  <c r="N47" i="7"/>
  <c r="X47" i="7"/>
  <c r="M47" i="7"/>
  <c r="W47" i="7"/>
  <c r="L47" i="7"/>
  <c r="V47" i="7"/>
  <c r="T46" i="7"/>
  <c r="S46" i="7"/>
  <c r="R46" i="7"/>
  <c r="Q46" i="7"/>
  <c r="O46" i="7"/>
  <c r="Y46" i="7"/>
  <c r="N46" i="7"/>
  <c r="X46" i="7"/>
  <c r="M46" i="7"/>
  <c r="W46" i="7"/>
  <c r="L46" i="7"/>
  <c r="V46" i="7"/>
  <c r="T45" i="7"/>
  <c r="S45" i="7"/>
  <c r="R45" i="7"/>
  <c r="Q45" i="7"/>
  <c r="O45" i="7"/>
  <c r="Y45" i="7"/>
  <c r="N45" i="7"/>
  <c r="X45" i="7"/>
  <c r="M45" i="7"/>
  <c r="W45" i="7"/>
  <c r="L45" i="7"/>
  <c r="V45" i="7"/>
  <c r="W44" i="7"/>
  <c r="T44" i="7"/>
  <c r="S44" i="7"/>
  <c r="R44" i="7"/>
  <c r="Q44" i="7"/>
  <c r="O44" i="7"/>
  <c r="Y44" i="7"/>
  <c r="N44" i="7"/>
  <c r="X44" i="7"/>
  <c r="M44" i="7"/>
  <c r="L44" i="7"/>
  <c r="V44" i="7"/>
  <c r="T43" i="7"/>
  <c r="S43" i="7"/>
  <c r="R43" i="7"/>
  <c r="Q43" i="7"/>
  <c r="O43" i="7"/>
  <c r="Y43" i="7"/>
  <c r="N43" i="7"/>
  <c r="X43" i="7"/>
  <c r="M43" i="7"/>
  <c r="W43" i="7"/>
  <c r="L43" i="7"/>
  <c r="V43" i="7"/>
  <c r="T42" i="7"/>
  <c r="S42" i="7"/>
  <c r="R42" i="7"/>
  <c r="Q42" i="7"/>
  <c r="O42" i="7"/>
  <c r="Y42" i="7"/>
  <c r="N42" i="7"/>
  <c r="X42" i="7"/>
  <c r="M42" i="7"/>
  <c r="W42" i="7"/>
  <c r="L42" i="7"/>
  <c r="V42" i="7"/>
  <c r="T41" i="7"/>
  <c r="S41" i="7"/>
  <c r="R41" i="7"/>
  <c r="Q41" i="7"/>
  <c r="O41" i="7"/>
  <c r="Y41" i="7"/>
  <c r="N41" i="7"/>
  <c r="X41" i="7"/>
  <c r="M41" i="7"/>
  <c r="W41" i="7"/>
  <c r="L41" i="7"/>
  <c r="V41" i="7"/>
  <c r="W40" i="7"/>
  <c r="T40" i="7"/>
  <c r="S40" i="7"/>
  <c r="R40" i="7"/>
  <c r="Q40" i="7"/>
  <c r="O40" i="7"/>
  <c r="Y40" i="7"/>
  <c r="N40" i="7"/>
  <c r="X40" i="7"/>
  <c r="M40" i="7"/>
  <c r="L40" i="7"/>
  <c r="V40" i="7"/>
  <c r="T39" i="7"/>
  <c r="S39" i="7"/>
  <c r="R39" i="7"/>
  <c r="Q39" i="7"/>
  <c r="O39" i="7"/>
  <c r="Y39" i="7"/>
  <c r="N39" i="7"/>
  <c r="X39" i="7"/>
  <c r="M39" i="7"/>
  <c r="W39" i="7"/>
  <c r="L39" i="7"/>
  <c r="V39" i="7"/>
  <c r="T38" i="7"/>
  <c r="S38" i="7"/>
  <c r="R38" i="7"/>
  <c r="Q38" i="7"/>
  <c r="O38" i="7"/>
  <c r="Y38" i="7"/>
  <c r="N38" i="7"/>
  <c r="X38" i="7"/>
  <c r="M38" i="7"/>
  <c r="W38" i="7"/>
  <c r="L38" i="7"/>
  <c r="V38" i="7"/>
  <c r="T37" i="7"/>
  <c r="S37" i="7"/>
  <c r="R37" i="7"/>
  <c r="Q37" i="7"/>
  <c r="O37" i="7"/>
  <c r="Y37" i="7"/>
  <c r="N37" i="7"/>
  <c r="X37" i="7"/>
  <c r="M37" i="7"/>
  <c r="W37" i="7"/>
  <c r="L37" i="7"/>
  <c r="V37" i="7"/>
  <c r="W36" i="7"/>
  <c r="T36" i="7"/>
  <c r="S36" i="7"/>
  <c r="R36" i="7"/>
  <c r="Q36" i="7"/>
  <c r="O36" i="7"/>
  <c r="Y36" i="7"/>
  <c r="N36" i="7"/>
  <c r="X36" i="7"/>
  <c r="M36" i="7"/>
  <c r="L36" i="7"/>
  <c r="V36" i="7"/>
  <c r="T35" i="7"/>
  <c r="S35" i="7"/>
  <c r="R35" i="7"/>
  <c r="Q35" i="7"/>
  <c r="O35" i="7"/>
  <c r="Y35" i="7"/>
  <c r="N35" i="7"/>
  <c r="X35" i="7"/>
  <c r="M35" i="7"/>
  <c r="W35" i="7"/>
  <c r="L35" i="7"/>
  <c r="V35" i="7"/>
  <c r="T34" i="7"/>
  <c r="S34" i="7"/>
  <c r="R34" i="7"/>
  <c r="Q34" i="7"/>
  <c r="O34" i="7"/>
  <c r="Y34" i="7"/>
  <c r="N34" i="7"/>
  <c r="X34" i="7"/>
  <c r="M34" i="7"/>
  <c r="W34" i="7"/>
  <c r="L34" i="7"/>
  <c r="V34" i="7"/>
  <c r="T33" i="7"/>
  <c r="S33" i="7"/>
  <c r="R33" i="7"/>
  <c r="Q33" i="7"/>
  <c r="O33" i="7"/>
  <c r="Y33" i="7"/>
  <c r="N33" i="7"/>
  <c r="X33" i="7"/>
  <c r="M33" i="7"/>
  <c r="W33" i="7"/>
  <c r="L33" i="7"/>
  <c r="V33" i="7"/>
  <c r="W32" i="7"/>
  <c r="T32" i="7"/>
  <c r="S32" i="7"/>
  <c r="R32" i="7"/>
  <c r="Q32" i="7"/>
  <c r="O32" i="7"/>
  <c r="Y32" i="7"/>
  <c r="N32" i="7"/>
  <c r="X32" i="7"/>
  <c r="M32" i="7"/>
  <c r="L32" i="7"/>
  <c r="V32" i="7"/>
  <c r="T31" i="7"/>
  <c r="S31" i="7"/>
  <c r="R31" i="7"/>
  <c r="Q31" i="7"/>
  <c r="O31" i="7"/>
  <c r="Y31" i="7"/>
  <c r="N31" i="7"/>
  <c r="X31" i="7"/>
  <c r="M31" i="7"/>
  <c r="W31" i="7"/>
  <c r="L31" i="7"/>
  <c r="V31" i="7"/>
  <c r="T30" i="7"/>
  <c r="S30" i="7"/>
  <c r="R30" i="7"/>
  <c r="Q30" i="7"/>
  <c r="O30" i="7"/>
  <c r="Y30" i="7"/>
  <c r="N30" i="7"/>
  <c r="X30" i="7"/>
  <c r="M30" i="7"/>
  <c r="W30" i="7"/>
  <c r="L30" i="7"/>
  <c r="V30" i="7"/>
  <c r="T29" i="7"/>
  <c r="S29" i="7"/>
  <c r="R29" i="7"/>
  <c r="Q29" i="7"/>
  <c r="O29" i="7"/>
  <c r="Y29" i="7"/>
  <c r="N29" i="7"/>
  <c r="X29" i="7"/>
  <c r="M29" i="7"/>
  <c r="W29" i="7"/>
  <c r="L29" i="7"/>
  <c r="V29" i="7"/>
  <c r="T28" i="7"/>
  <c r="S28" i="7"/>
  <c r="R28" i="7"/>
  <c r="Q28" i="7"/>
  <c r="O28" i="7"/>
  <c r="Y28" i="7"/>
  <c r="N28" i="7"/>
  <c r="X28" i="7"/>
  <c r="M28" i="7"/>
  <c r="W28" i="7"/>
  <c r="L28" i="7"/>
  <c r="V28" i="7"/>
  <c r="T27" i="7"/>
  <c r="S27" i="7"/>
  <c r="R27" i="7"/>
  <c r="Q27" i="7"/>
  <c r="O27" i="7"/>
  <c r="Y27" i="7"/>
  <c r="N27" i="7"/>
  <c r="X27" i="7"/>
  <c r="M27" i="7"/>
  <c r="W27" i="7"/>
  <c r="L27" i="7"/>
  <c r="V27" i="7"/>
  <c r="T26" i="7"/>
  <c r="S26" i="7"/>
  <c r="R26" i="7"/>
  <c r="Q26" i="7"/>
  <c r="O26" i="7"/>
  <c r="Y26" i="7"/>
  <c r="N26" i="7"/>
  <c r="X26" i="7"/>
  <c r="M26" i="7"/>
  <c r="W26" i="7"/>
  <c r="L26" i="7"/>
  <c r="V26" i="7"/>
  <c r="T25" i="7"/>
  <c r="S25" i="7"/>
  <c r="R25" i="7"/>
  <c r="Q25" i="7"/>
  <c r="O25" i="7"/>
  <c r="Y25" i="7"/>
  <c r="N25" i="7"/>
  <c r="X25" i="7"/>
  <c r="M25" i="7"/>
  <c r="W25" i="7"/>
  <c r="L25" i="7"/>
  <c r="V25" i="7"/>
  <c r="T24" i="7"/>
  <c r="S24" i="7"/>
  <c r="R24" i="7"/>
  <c r="Q24" i="7"/>
  <c r="O24" i="7"/>
  <c r="Y24" i="7"/>
  <c r="N24" i="7"/>
  <c r="X24" i="7"/>
  <c r="M24" i="7"/>
  <c r="W24" i="7"/>
  <c r="L24" i="7"/>
  <c r="V24" i="7"/>
  <c r="T23" i="7"/>
  <c r="S23" i="7"/>
  <c r="R23" i="7"/>
  <c r="Q23" i="7"/>
  <c r="O23" i="7"/>
  <c r="Y23" i="7"/>
  <c r="N23" i="7"/>
  <c r="X23" i="7"/>
  <c r="M23" i="7"/>
  <c r="W23" i="7"/>
  <c r="L23" i="7"/>
  <c r="V23" i="7"/>
  <c r="T22" i="7"/>
  <c r="S22" i="7"/>
  <c r="R22" i="7"/>
  <c r="Q22" i="7"/>
  <c r="O22" i="7"/>
  <c r="Y22" i="7"/>
  <c r="N22" i="7"/>
  <c r="X22" i="7"/>
  <c r="M22" i="7"/>
  <c r="W22" i="7"/>
  <c r="L22" i="7"/>
  <c r="V22" i="7"/>
  <c r="T21" i="7"/>
  <c r="S21" i="7"/>
  <c r="R21" i="7"/>
  <c r="Q21" i="7"/>
  <c r="O21" i="7"/>
  <c r="Y21" i="7"/>
  <c r="N21" i="7"/>
  <c r="X21" i="7"/>
  <c r="M21" i="7"/>
  <c r="W21" i="7"/>
  <c r="L21" i="7"/>
  <c r="V21" i="7"/>
  <c r="T20" i="7"/>
  <c r="S20" i="7"/>
  <c r="R20" i="7"/>
  <c r="Q20" i="7"/>
  <c r="O20" i="7"/>
  <c r="Y20" i="7"/>
  <c r="N20" i="7"/>
  <c r="X20" i="7"/>
  <c r="M20" i="7"/>
  <c r="W20" i="7"/>
  <c r="L20" i="7"/>
  <c r="V20" i="7"/>
  <c r="T19" i="7"/>
  <c r="S19" i="7"/>
  <c r="R19" i="7"/>
  <c r="Q19" i="7"/>
  <c r="O19" i="7"/>
  <c r="Y19" i="7"/>
  <c r="N19" i="7"/>
  <c r="X19" i="7"/>
  <c r="M19" i="7"/>
  <c r="W19" i="7"/>
  <c r="L19" i="7"/>
  <c r="V19" i="7"/>
  <c r="T18" i="7"/>
  <c r="S18" i="7"/>
  <c r="R18" i="7"/>
  <c r="Q18" i="7"/>
  <c r="O18" i="7"/>
  <c r="Y18" i="7"/>
  <c r="N18" i="7"/>
  <c r="X18" i="7"/>
  <c r="M18" i="7"/>
  <c r="W18" i="7"/>
  <c r="L18" i="7"/>
  <c r="V18" i="7"/>
  <c r="T17" i="7"/>
  <c r="S17" i="7"/>
  <c r="R17" i="7"/>
  <c r="Q17" i="7"/>
  <c r="O17" i="7"/>
  <c r="Y17" i="7"/>
  <c r="N17" i="7"/>
  <c r="X17" i="7"/>
  <c r="M17" i="7"/>
  <c r="W17" i="7"/>
  <c r="L17" i="7"/>
  <c r="V17" i="7"/>
  <c r="T16" i="7"/>
  <c r="S16" i="7"/>
  <c r="R16" i="7"/>
  <c r="Q16" i="7"/>
  <c r="O16" i="7"/>
  <c r="Y16" i="7"/>
  <c r="N16" i="7"/>
  <c r="X16" i="7"/>
  <c r="M16" i="7"/>
  <c r="W16" i="7"/>
  <c r="L16" i="7"/>
  <c r="V16" i="7"/>
  <c r="T15" i="7"/>
  <c r="S15" i="7"/>
  <c r="R15" i="7"/>
  <c r="Q15" i="7"/>
  <c r="O15" i="7"/>
  <c r="Y15" i="7"/>
  <c r="N15" i="7"/>
  <c r="X15" i="7"/>
  <c r="M15" i="7"/>
  <c r="W15" i="7"/>
  <c r="L15" i="7"/>
  <c r="V15" i="7"/>
  <c r="W14" i="7"/>
  <c r="T14" i="7"/>
  <c r="S14" i="7"/>
  <c r="R14" i="7"/>
  <c r="Q14" i="7"/>
  <c r="O14" i="7"/>
  <c r="Y14" i="7"/>
  <c r="N14" i="7"/>
  <c r="X14" i="7"/>
  <c r="M14" i="7"/>
  <c r="L14" i="7"/>
  <c r="V14" i="7"/>
  <c r="Z14" i="7"/>
  <c r="T13" i="7"/>
  <c r="S13" i="7"/>
  <c r="R13" i="7"/>
  <c r="Q13" i="7"/>
  <c r="O13" i="7"/>
  <c r="Y13" i="7"/>
  <c r="N13" i="7"/>
  <c r="X13" i="7"/>
  <c r="M13" i="7"/>
  <c r="W13" i="7"/>
  <c r="L13" i="7"/>
  <c r="V13" i="7"/>
  <c r="T12" i="7"/>
  <c r="S12" i="7"/>
  <c r="R12" i="7"/>
  <c r="Q12" i="7"/>
  <c r="O12" i="7"/>
  <c r="Y12" i="7"/>
  <c r="N12" i="7"/>
  <c r="X12" i="7"/>
  <c r="M12" i="7"/>
  <c r="W12" i="7"/>
  <c r="L12" i="7"/>
  <c r="V12" i="7"/>
  <c r="T11" i="7"/>
  <c r="S11" i="7"/>
  <c r="R11" i="7"/>
  <c r="Q11" i="7"/>
  <c r="O11" i="7"/>
  <c r="Y11" i="7"/>
  <c r="N11" i="7"/>
  <c r="X11" i="7"/>
  <c r="M11" i="7"/>
  <c r="W11" i="7"/>
  <c r="L11" i="7"/>
  <c r="V11" i="7"/>
  <c r="W10" i="7"/>
  <c r="T10" i="7"/>
  <c r="S10" i="7"/>
  <c r="R10" i="7"/>
  <c r="Q10" i="7"/>
  <c r="O10" i="7"/>
  <c r="Y10" i="7"/>
  <c r="N10" i="7"/>
  <c r="X10" i="7"/>
  <c r="M10" i="7"/>
  <c r="L10" i="7"/>
  <c r="V10" i="7"/>
  <c r="T9" i="7"/>
  <c r="S9" i="7"/>
  <c r="R9" i="7"/>
  <c r="Q9" i="7"/>
  <c r="O9" i="7"/>
  <c r="Y9" i="7"/>
  <c r="N9" i="7"/>
  <c r="X9" i="7"/>
  <c r="M9" i="7"/>
  <c r="W9" i="7"/>
  <c r="L9" i="7"/>
  <c r="V9" i="7"/>
  <c r="T8" i="7"/>
  <c r="S8" i="7"/>
  <c r="R8" i="7"/>
  <c r="Q8" i="7"/>
  <c r="O8" i="7"/>
  <c r="Y8" i="7"/>
  <c r="N8" i="7"/>
  <c r="X8" i="7"/>
  <c r="M8" i="7"/>
  <c r="W8" i="7"/>
  <c r="L8" i="7"/>
  <c r="V8" i="7"/>
  <c r="T7" i="7"/>
  <c r="S7" i="7"/>
  <c r="R7" i="7"/>
  <c r="Q7" i="7"/>
  <c r="O7" i="7"/>
  <c r="Y7" i="7"/>
  <c r="N7" i="7"/>
  <c r="X7" i="7"/>
  <c r="M7" i="7"/>
  <c r="W7" i="7"/>
  <c r="L7" i="7"/>
  <c r="V7" i="7"/>
  <c r="W6" i="7"/>
  <c r="T6" i="7"/>
  <c r="S6" i="7"/>
  <c r="R6" i="7"/>
  <c r="Q6" i="7"/>
  <c r="O6" i="7"/>
  <c r="Y6" i="7"/>
  <c r="N6" i="7"/>
  <c r="X6" i="7"/>
  <c r="M6" i="7"/>
  <c r="L6" i="7"/>
  <c r="V6" i="7"/>
  <c r="Y5" i="7"/>
  <c r="X5" i="7"/>
  <c r="W5" i="7"/>
  <c r="V5" i="7"/>
  <c r="T5" i="7"/>
  <c r="S5" i="7"/>
  <c r="R5" i="7"/>
  <c r="Q5" i="7"/>
  <c r="O5" i="7"/>
  <c r="N5" i="7"/>
  <c r="M5" i="7"/>
  <c r="L5" i="7"/>
  <c r="AA45" i="7"/>
  <c r="AA29" i="7"/>
  <c r="AA13" i="7"/>
  <c r="AA40" i="7"/>
  <c r="AA24" i="7"/>
  <c r="AA8" i="7"/>
  <c r="AA35" i="7"/>
  <c r="AA19" i="7"/>
  <c r="AA46" i="7"/>
  <c r="AA30" i="7"/>
  <c r="AA14" i="7"/>
  <c r="AA41" i="7"/>
  <c r="AA25" i="7"/>
  <c r="AA9" i="7"/>
  <c r="AA36" i="7"/>
  <c r="AA20" i="7"/>
  <c r="AA47" i="7"/>
  <c r="AA31" i="7"/>
  <c r="AA15" i="7"/>
  <c r="AA42" i="7"/>
  <c r="AA26" i="7"/>
  <c r="AA10" i="7"/>
  <c r="AA37" i="7"/>
  <c r="AA21" i="7"/>
  <c r="AA48" i="7"/>
  <c r="AA32" i="7"/>
  <c r="AA16" i="7"/>
  <c r="AA43" i="7"/>
  <c r="AA27" i="7"/>
  <c r="AA11" i="7"/>
  <c r="AA38" i="7"/>
  <c r="AA22" i="7"/>
  <c r="AA6" i="7"/>
  <c r="AA33" i="7"/>
  <c r="AA17" i="7"/>
  <c r="AA44" i="7"/>
  <c r="AA28" i="7"/>
  <c r="AA12" i="7"/>
  <c r="AA39" i="7"/>
  <c r="AA23" i="7"/>
  <c r="AA7" i="7"/>
  <c r="AA34" i="7"/>
  <c r="AA18" i="7"/>
  <c r="Z49" i="8"/>
  <c r="Z49" i="7"/>
</calcChain>
</file>

<file path=xl/sharedStrings.xml><?xml version="1.0" encoding="utf-8"?>
<sst xmlns="http://schemas.openxmlformats.org/spreadsheetml/2006/main" count="679" uniqueCount="79">
  <si>
    <t>Albemarle_County</t>
  </si>
  <si>
    <t>Amherst_County</t>
  </si>
  <si>
    <t>Augusta_County</t>
  </si>
  <si>
    <t>Buckingham_County</t>
  </si>
  <si>
    <t>Caroline_County</t>
  </si>
  <si>
    <t>Charles_City_County</t>
  </si>
  <si>
    <t>Chesterfield_County</t>
  </si>
  <si>
    <t>City_of_Fredericksburg</t>
  </si>
  <si>
    <t>City_of_Richmond</t>
  </si>
  <si>
    <t>Culpeper_County</t>
  </si>
  <si>
    <t>Cumberland_County</t>
  </si>
  <si>
    <t>Dinwiddie_County</t>
  </si>
  <si>
    <t>Essex_County</t>
  </si>
  <si>
    <t>Fauquier_County</t>
  </si>
  <si>
    <t>Fluvanna_County</t>
  </si>
  <si>
    <t>Goochland_County</t>
  </si>
  <si>
    <t>Greene_County</t>
  </si>
  <si>
    <t>Hanover_County</t>
  </si>
  <si>
    <t>Henrico_County</t>
  </si>
  <si>
    <t>Hopewell_County</t>
  </si>
  <si>
    <t>James_City_County</t>
  </si>
  <si>
    <t>King_and_Queen_County</t>
  </si>
  <si>
    <t>King_George_County</t>
  </si>
  <si>
    <t>King_William_County</t>
  </si>
  <si>
    <t>Louisa_County</t>
  </si>
  <si>
    <t>Madison_County</t>
  </si>
  <si>
    <t>Mathews_County</t>
  </si>
  <si>
    <t>Nelson_County</t>
  </si>
  <si>
    <t>New_Kent_County</t>
  </si>
  <si>
    <t>Orange_County</t>
  </si>
  <si>
    <t>Page_County</t>
  </si>
  <si>
    <t>Powhatan_County</t>
  </si>
  <si>
    <t>Prince_George_County</t>
  </si>
  <si>
    <t>Prince_William_County</t>
  </si>
  <si>
    <t>Rappahannock_County</t>
  </si>
  <si>
    <t>Rockbridge_County</t>
  </si>
  <si>
    <t>Rockingham_County</t>
  </si>
  <si>
    <t>Shenandoah_County</t>
  </si>
  <si>
    <t>Spotsylvania_County</t>
  </si>
  <si>
    <t>Stafford_County</t>
  </si>
  <si>
    <t>Warren_County</t>
  </si>
  <si>
    <t>Westmoreland_County</t>
  </si>
  <si>
    <t>Richmond</t>
  </si>
  <si>
    <t>Tappahannock</t>
  </si>
  <si>
    <t>Warrenton</t>
  </si>
  <si>
    <t>York_County</t>
  </si>
  <si>
    <t>Staunton</t>
  </si>
  <si>
    <t>--</t>
  </si>
  <si>
    <t>Number of Hours Required Annually by Each Store in Each Area</t>
  </si>
  <si>
    <t>Inventory</t>
  </si>
  <si>
    <t>Payroll</t>
  </si>
  <si>
    <t>Hiring</t>
  </si>
  <si>
    <t>Marketing</t>
  </si>
  <si>
    <t>Merchandising</t>
  </si>
  <si>
    <t>Number of Annual Trips Required by Each Store in Each Area</t>
  </si>
  <si>
    <t>Employee Hours Available Annually at Each Regional Office in Each Area</t>
  </si>
  <si>
    <t>Mileage from Store to Regional Office</t>
  </si>
  <si>
    <t>Travel Time (Hrs) From Store to Regional Office</t>
  </si>
  <si>
    <t>Mileage Cost</t>
  </si>
  <si>
    <t>Employees' hourly pay</t>
  </si>
  <si>
    <t>999</t>
  </si>
  <si>
    <t>Please note instances of "--" are replaced with "999"</t>
  </si>
  <si>
    <t>State mileage rate ($/mile)</t>
  </si>
  <si>
    <t>Salary Cost</t>
  </si>
  <si>
    <t>Total Trips</t>
  </si>
  <si>
    <t>Total Cost (Mileage cost + Salary cost)</t>
  </si>
  <si>
    <t>Total Cost for each shop</t>
  </si>
  <si>
    <t>Assignment Decision</t>
  </si>
  <si>
    <t>ASSIGNMENT</t>
  </si>
  <si>
    <t>ALLOCATION OF RO</t>
  </si>
  <si>
    <t>OBJECTIVE FUNCTION - TOTAL</t>
  </si>
  <si>
    <t>&lt;=</t>
  </si>
  <si>
    <t>Stores</t>
  </si>
  <si>
    <t>=</t>
  </si>
  <si>
    <t>Assignment Constraint</t>
  </si>
  <si>
    <t>FORMULA</t>
  </si>
  <si>
    <r>
      <t xml:space="preserve">Calculated values are in </t>
    </r>
    <r>
      <rPr>
        <b/>
        <i/>
        <u/>
        <sz val="10"/>
        <color rgb="FF0070C0"/>
        <rFont val="Arial"/>
        <family val="2"/>
      </rPr>
      <t>BLUE</t>
    </r>
    <r>
      <rPr>
        <b/>
        <i/>
        <u/>
        <sz val="10"/>
        <rFont val="Arial"/>
        <family val="2"/>
      </rPr>
      <t xml:space="preserve"> font</t>
    </r>
  </si>
  <si>
    <t>PART A ALLOCATION</t>
  </si>
  <si>
    <t>Resource/Capacity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</si>
</sst>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i/>
      <u/>
      <sz val="10"/>
      <name val="Arial"/>
      <family val="2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i/>
      <u/>
      <sz val="10"/>
      <color rgb="FF0070C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8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5" fillId="0" borderId="9" xfId="0" applyFont="1" applyBorder="1"/>
    <xf numFmtId="0" fontId="3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4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9" xfId="0" applyFill="1" applyBorder="1"/>
    <xf numFmtId="0" fontId="0" fillId="0" borderId="20" xfId="0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25" xfId="0" applyBorder="1"/>
    <xf numFmtId="0" fontId="0" fillId="2" borderId="25" xfId="0" applyFill="1" applyBorder="1"/>
    <xf numFmtId="0" fontId="0" fillId="2" borderId="26" xfId="0" applyFill="1" applyBorder="1"/>
    <xf numFmtId="0" fontId="12" fillId="0" borderId="0" xfId="0" applyFont="1" applyAlignment="1">
      <alignment horizontal="center"/>
    </xf>
  </cellXfs>
  <cellStyles count="3">
    <cellStyle name="Normal" xfId="0" builtinId="0"/>
    <cellStyle name="Normal 2" xfId="1" xr:uid="{AD721893-8665-4DB9-8B04-38C3994142E0}"/>
    <cellStyle name="Normal 3" xfId="2" xr:uid="{66B6103C-31BE-4589-A769-C704F244E4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6"/>
  <sheetViews>
    <sheetView workbookViewId="0">
      <selection activeCell="H1" sqref="H1"/>
    </sheetView>
  </sheetViews>
  <sheetFormatPr defaultColWidth="8.77734375" defaultRowHeight="13.2" x14ac:dyDescent="0.25"/>
  <cols>
    <col min="1" max="1" width="21.44140625" customWidth="1"/>
    <col min="3" max="3" width="10.77734375" customWidth="1"/>
    <col min="8" max="8" width="10" customWidth="1"/>
    <col min="9" max="9" width="11.109375" customWidth="1"/>
  </cols>
  <sheetData>
    <row r="1" spans="1:63" x14ac:dyDescent="0.25">
      <c r="A1" s="1" t="s">
        <v>48</v>
      </c>
      <c r="H1" s="1" t="s">
        <v>54</v>
      </c>
    </row>
    <row r="2" spans="1:63" ht="13.8" thickBot="1" x14ac:dyDescent="0.3">
      <c r="B2" t="s">
        <v>49</v>
      </c>
      <c r="C2" t="s">
        <v>50</v>
      </c>
      <c r="D2" t="s">
        <v>51</v>
      </c>
      <c r="E2" t="s">
        <v>52</v>
      </c>
      <c r="F2" t="s">
        <v>53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</row>
    <row r="3" spans="1:63" s="19" customFormat="1" ht="13.8" thickTop="1" x14ac:dyDescent="0.25">
      <c r="A3" t="s">
        <v>0</v>
      </c>
      <c r="B3" s="2">
        <v>460</v>
      </c>
      <c r="C3" s="8">
        <v>771</v>
      </c>
      <c r="D3" s="3">
        <v>0</v>
      </c>
      <c r="E3" s="8">
        <v>96</v>
      </c>
      <c r="F3" s="10">
        <v>90</v>
      </c>
      <c r="G3"/>
      <c r="H3" s="2">
        <v>39</v>
      </c>
      <c r="I3" s="8">
        <v>133</v>
      </c>
      <c r="J3" s="3">
        <v>0</v>
      </c>
      <c r="K3" s="8">
        <v>19</v>
      </c>
      <c r="L3" s="10">
        <v>5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s="19" customFormat="1" x14ac:dyDescent="0.25">
      <c r="A4" t="s">
        <v>1</v>
      </c>
      <c r="B4" s="4">
        <v>2</v>
      </c>
      <c r="C4">
        <v>28</v>
      </c>
      <c r="D4" s="5">
        <v>0</v>
      </c>
      <c r="E4">
        <v>8</v>
      </c>
      <c r="F4" s="11">
        <v>0</v>
      </c>
      <c r="G4"/>
      <c r="H4" s="4">
        <v>0</v>
      </c>
      <c r="I4">
        <v>11</v>
      </c>
      <c r="J4" s="5">
        <v>0</v>
      </c>
      <c r="K4">
        <v>1</v>
      </c>
      <c r="L4" s="11">
        <v>0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s="19" customFormat="1" x14ac:dyDescent="0.25">
      <c r="A5" t="s">
        <v>2</v>
      </c>
      <c r="B5" s="4">
        <v>341</v>
      </c>
      <c r="C5">
        <v>737</v>
      </c>
      <c r="D5" s="5">
        <v>2806</v>
      </c>
      <c r="E5">
        <v>260</v>
      </c>
      <c r="F5" s="11">
        <v>65</v>
      </c>
      <c r="G5"/>
      <c r="H5" s="4">
        <v>92</v>
      </c>
      <c r="I5">
        <v>91</v>
      </c>
      <c r="J5" s="5">
        <v>186</v>
      </c>
      <c r="K5">
        <v>30</v>
      </c>
      <c r="L5" s="11">
        <v>30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s="19" customFormat="1" x14ac:dyDescent="0.25">
      <c r="A6" t="s">
        <v>3</v>
      </c>
      <c r="B6" s="4">
        <v>46</v>
      </c>
      <c r="C6">
        <v>40</v>
      </c>
      <c r="D6" s="5">
        <v>408</v>
      </c>
      <c r="E6">
        <v>84</v>
      </c>
      <c r="F6" s="11">
        <v>59</v>
      </c>
      <c r="G6"/>
      <c r="H6" s="4">
        <v>2</v>
      </c>
      <c r="I6">
        <v>2</v>
      </c>
      <c r="J6" s="5">
        <v>23</v>
      </c>
      <c r="K6">
        <v>15</v>
      </c>
      <c r="L6" s="11">
        <v>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s="19" customFormat="1" x14ac:dyDescent="0.25">
      <c r="A7" t="s">
        <v>4</v>
      </c>
      <c r="B7" s="4">
        <v>13</v>
      </c>
      <c r="C7">
        <v>136</v>
      </c>
      <c r="D7" s="5">
        <v>170</v>
      </c>
      <c r="E7">
        <v>10</v>
      </c>
      <c r="F7" s="11">
        <v>55</v>
      </c>
      <c r="G7"/>
      <c r="H7" s="4">
        <v>4</v>
      </c>
      <c r="I7">
        <v>17</v>
      </c>
      <c r="J7" s="5">
        <v>6</v>
      </c>
      <c r="K7">
        <v>5</v>
      </c>
      <c r="L7" s="11">
        <v>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s="19" customFormat="1" x14ac:dyDescent="0.25">
      <c r="A8" t="s">
        <v>5</v>
      </c>
      <c r="B8" s="4">
        <v>90</v>
      </c>
      <c r="C8">
        <v>26</v>
      </c>
      <c r="D8" s="5">
        <v>0</v>
      </c>
      <c r="E8">
        <v>40</v>
      </c>
      <c r="F8" s="11">
        <v>15</v>
      </c>
      <c r="G8"/>
      <c r="H8" s="4">
        <v>28</v>
      </c>
      <c r="I8">
        <v>6</v>
      </c>
      <c r="J8" s="5">
        <v>0</v>
      </c>
      <c r="K8">
        <v>10</v>
      </c>
      <c r="L8" s="11">
        <v>1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s="19" customFormat="1" x14ac:dyDescent="0.25">
      <c r="A9" t="s">
        <v>6</v>
      </c>
      <c r="B9" s="4">
        <v>655</v>
      </c>
      <c r="C9">
        <v>343</v>
      </c>
      <c r="D9" s="5">
        <v>17</v>
      </c>
      <c r="E9">
        <v>144</v>
      </c>
      <c r="F9" s="11">
        <v>8</v>
      </c>
      <c r="G9"/>
      <c r="H9" s="4">
        <v>55</v>
      </c>
      <c r="I9">
        <v>80</v>
      </c>
      <c r="J9" s="5">
        <v>3</v>
      </c>
      <c r="K9">
        <v>12</v>
      </c>
      <c r="L9" s="11">
        <v>3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s="19" customFormat="1" x14ac:dyDescent="0.25">
      <c r="A10" t="s">
        <v>7</v>
      </c>
      <c r="B10" s="4">
        <v>123</v>
      </c>
      <c r="C10">
        <v>64</v>
      </c>
      <c r="D10" s="5">
        <v>60</v>
      </c>
      <c r="E10">
        <v>0</v>
      </c>
      <c r="F10" s="11">
        <v>70</v>
      </c>
      <c r="G10"/>
      <c r="H10" s="4">
        <v>19</v>
      </c>
      <c r="I10">
        <v>8</v>
      </c>
      <c r="J10" s="5">
        <v>2</v>
      </c>
      <c r="K10">
        <v>0</v>
      </c>
      <c r="L10" s="11">
        <v>6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s="19" customFormat="1" x14ac:dyDescent="0.25">
      <c r="A11" t="s">
        <v>8</v>
      </c>
      <c r="B11" s="4">
        <v>468</v>
      </c>
      <c r="C11">
        <v>264</v>
      </c>
      <c r="D11" s="5">
        <v>0</v>
      </c>
      <c r="E11">
        <v>0</v>
      </c>
      <c r="F11" s="11">
        <v>2</v>
      </c>
      <c r="G11"/>
      <c r="H11" s="4">
        <v>41</v>
      </c>
      <c r="I11">
        <v>70</v>
      </c>
      <c r="J11" s="5">
        <v>0</v>
      </c>
      <c r="K11">
        <v>0</v>
      </c>
      <c r="L11" s="11">
        <v>1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s="19" customFormat="1" x14ac:dyDescent="0.25">
      <c r="A12" t="s">
        <v>9</v>
      </c>
      <c r="B12" s="4">
        <v>12</v>
      </c>
      <c r="C12">
        <v>96</v>
      </c>
      <c r="D12" s="5">
        <v>200</v>
      </c>
      <c r="E12">
        <v>0</v>
      </c>
      <c r="F12" s="11">
        <v>120</v>
      </c>
      <c r="G12"/>
      <c r="H12" s="4">
        <v>4</v>
      </c>
      <c r="I12">
        <v>12</v>
      </c>
      <c r="J12" s="5">
        <v>8</v>
      </c>
      <c r="K12">
        <v>0</v>
      </c>
      <c r="L12" s="11">
        <v>5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s="19" customFormat="1" x14ac:dyDescent="0.25">
      <c r="A13" t="s">
        <v>10</v>
      </c>
      <c r="B13" s="4">
        <v>21</v>
      </c>
      <c r="C13">
        <v>33</v>
      </c>
      <c r="D13" s="5">
        <v>0</v>
      </c>
      <c r="E13">
        <v>14</v>
      </c>
      <c r="F13" s="11">
        <v>0</v>
      </c>
      <c r="G13"/>
      <c r="H13" s="4">
        <v>7</v>
      </c>
      <c r="I13">
        <v>8</v>
      </c>
      <c r="J13" s="5">
        <v>19</v>
      </c>
      <c r="K13">
        <v>2</v>
      </c>
      <c r="L13" s="11">
        <v>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s="19" customFormat="1" x14ac:dyDescent="0.25">
      <c r="A14" t="s">
        <v>11</v>
      </c>
      <c r="B14" s="4">
        <v>300</v>
      </c>
      <c r="C14">
        <v>188</v>
      </c>
      <c r="D14" s="5">
        <v>480</v>
      </c>
      <c r="E14">
        <v>160</v>
      </c>
      <c r="F14" s="11">
        <v>50</v>
      </c>
      <c r="G14"/>
      <c r="H14" s="4">
        <v>35</v>
      </c>
      <c r="I14">
        <v>46</v>
      </c>
      <c r="J14" s="5">
        <v>24</v>
      </c>
      <c r="K14">
        <v>14</v>
      </c>
      <c r="L14" s="11">
        <v>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s="19" customFormat="1" x14ac:dyDescent="0.25">
      <c r="A15" t="s">
        <v>12</v>
      </c>
      <c r="B15" s="4">
        <v>63</v>
      </c>
      <c r="C15">
        <v>30</v>
      </c>
      <c r="D15" s="5">
        <v>680</v>
      </c>
      <c r="E15">
        <v>200</v>
      </c>
      <c r="F15" s="11">
        <v>80</v>
      </c>
      <c r="G15"/>
      <c r="H15" s="4">
        <v>11</v>
      </c>
      <c r="I15">
        <v>18</v>
      </c>
      <c r="J15" s="5">
        <v>24</v>
      </c>
      <c r="K15">
        <v>25</v>
      </c>
      <c r="L15" s="11">
        <v>1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s="19" customFormat="1" x14ac:dyDescent="0.25">
      <c r="A16" t="s">
        <v>13</v>
      </c>
      <c r="B16" s="4">
        <v>55</v>
      </c>
      <c r="C16">
        <v>228</v>
      </c>
      <c r="D16" s="5">
        <v>280</v>
      </c>
      <c r="E16">
        <v>320</v>
      </c>
      <c r="F16" s="11">
        <v>40</v>
      </c>
      <c r="G16"/>
      <c r="H16" s="4">
        <v>22</v>
      </c>
      <c r="I16">
        <v>36</v>
      </c>
      <c r="J16" s="5">
        <v>40</v>
      </c>
      <c r="K16">
        <v>19</v>
      </c>
      <c r="L16" s="11">
        <v>44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s="19" customFormat="1" x14ac:dyDescent="0.25">
      <c r="A17" t="s">
        <v>14</v>
      </c>
      <c r="B17" s="4">
        <v>4</v>
      </c>
      <c r="C17">
        <v>96</v>
      </c>
      <c r="D17" s="5">
        <v>0</v>
      </c>
      <c r="E17">
        <v>8</v>
      </c>
      <c r="F17" s="11">
        <v>0</v>
      </c>
      <c r="G17"/>
      <c r="H17" s="4">
        <v>0</v>
      </c>
      <c r="I17">
        <v>24</v>
      </c>
      <c r="J17" s="5">
        <v>0</v>
      </c>
      <c r="K17">
        <v>1</v>
      </c>
      <c r="L17" s="11">
        <v>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s="19" customFormat="1" x14ac:dyDescent="0.25">
      <c r="A18" t="s">
        <v>15</v>
      </c>
      <c r="B18" s="4">
        <v>12</v>
      </c>
      <c r="C18">
        <v>97</v>
      </c>
      <c r="D18" s="5">
        <v>0</v>
      </c>
      <c r="E18">
        <v>70</v>
      </c>
      <c r="F18" s="11">
        <v>5</v>
      </c>
      <c r="G18"/>
      <c r="H18" s="4">
        <v>1</v>
      </c>
      <c r="I18">
        <v>34</v>
      </c>
      <c r="J18" s="5">
        <v>0</v>
      </c>
      <c r="K18">
        <v>13</v>
      </c>
      <c r="L18" s="11">
        <v>2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s="19" customFormat="1" x14ac:dyDescent="0.25">
      <c r="A19" t="s">
        <v>16</v>
      </c>
      <c r="B19" s="4">
        <v>36</v>
      </c>
      <c r="C19">
        <v>88</v>
      </c>
      <c r="D19" s="5">
        <v>150</v>
      </c>
      <c r="E19">
        <v>0</v>
      </c>
      <c r="F19" s="11">
        <v>40</v>
      </c>
      <c r="G19"/>
      <c r="H19" s="4">
        <v>5</v>
      </c>
      <c r="I19">
        <v>11</v>
      </c>
      <c r="J19" s="5">
        <v>6</v>
      </c>
      <c r="K19">
        <v>0</v>
      </c>
      <c r="L19" s="11">
        <v>2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s="19" customFormat="1" x14ac:dyDescent="0.25">
      <c r="A20" t="s">
        <v>17</v>
      </c>
      <c r="B20" s="4">
        <v>0</v>
      </c>
      <c r="C20">
        <v>184</v>
      </c>
      <c r="D20" s="5">
        <v>150</v>
      </c>
      <c r="E20">
        <v>200</v>
      </c>
      <c r="F20" s="11">
        <v>120</v>
      </c>
      <c r="G20"/>
      <c r="H20" s="4">
        <v>0</v>
      </c>
      <c r="I20">
        <v>23</v>
      </c>
      <c r="J20" s="5">
        <v>6</v>
      </c>
      <c r="K20">
        <v>20</v>
      </c>
      <c r="L20" s="11">
        <v>6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s="19" customFormat="1" x14ac:dyDescent="0.25">
      <c r="A21" t="s">
        <v>18</v>
      </c>
      <c r="B21" s="4">
        <v>96</v>
      </c>
      <c r="C21">
        <v>227</v>
      </c>
      <c r="D21" s="5">
        <v>0</v>
      </c>
      <c r="E21">
        <v>84</v>
      </c>
      <c r="F21" s="11">
        <v>78</v>
      </c>
      <c r="G21"/>
      <c r="H21" s="4">
        <v>13</v>
      </c>
      <c r="I21">
        <v>71</v>
      </c>
      <c r="J21" s="5">
        <v>0</v>
      </c>
      <c r="K21">
        <v>16</v>
      </c>
      <c r="L21" s="11">
        <v>4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s="19" customFormat="1" x14ac:dyDescent="0.25">
      <c r="A22" t="s">
        <v>19</v>
      </c>
      <c r="B22" s="4">
        <v>7</v>
      </c>
      <c r="C22">
        <v>36</v>
      </c>
      <c r="D22" s="5">
        <v>0</v>
      </c>
      <c r="E22">
        <v>0</v>
      </c>
      <c r="F22" s="11">
        <v>4</v>
      </c>
      <c r="G22"/>
      <c r="H22" s="4">
        <v>1</v>
      </c>
      <c r="I22">
        <v>6</v>
      </c>
      <c r="J22" s="5">
        <v>0</v>
      </c>
      <c r="K22">
        <v>0</v>
      </c>
      <c r="L22" s="11">
        <v>2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s="19" customFormat="1" x14ac:dyDescent="0.25">
      <c r="A23" t="s">
        <v>20</v>
      </c>
      <c r="B23" s="4">
        <v>350</v>
      </c>
      <c r="C23">
        <v>127</v>
      </c>
      <c r="D23" s="5">
        <v>60</v>
      </c>
      <c r="E23">
        <v>0</v>
      </c>
      <c r="F23" s="11">
        <v>140</v>
      </c>
      <c r="G23"/>
      <c r="H23" s="4">
        <v>30</v>
      </c>
      <c r="I23">
        <v>42</v>
      </c>
      <c r="J23" s="5">
        <v>2</v>
      </c>
      <c r="K23">
        <v>0</v>
      </c>
      <c r="L23" s="11">
        <v>9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s="19" customFormat="1" x14ac:dyDescent="0.25">
      <c r="A24" t="s">
        <v>21</v>
      </c>
      <c r="B24" s="4">
        <v>25</v>
      </c>
      <c r="C24">
        <v>14</v>
      </c>
      <c r="D24" s="5">
        <v>340</v>
      </c>
      <c r="E24">
        <v>40</v>
      </c>
      <c r="F24" s="11">
        <v>60</v>
      </c>
      <c r="G24"/>
      <c r="H24" s="4">
        <v>2</v>
      </c>
      <c r="I24">
        <v>6</v>
      </c>
      <c r="J24" s="5">
        <v>12</v>
      </c>
      <c r="K24">
        <v>10</v>
      </c>
      <c r="L24" s="11">
        <v>2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s="19" customFormat="1" x14ac:dyDescent="0.25">
      <c r="A25" t="s">
        <v>22</v>
      </c>
      <c r="B25" s="4">
        <v>16</v>
      </c>
      <c r="C25">
        <v>56</v>
      </c>
      <c r="D25" s="5">
        <v>150</v>
      </c>
      <c r="E25">
        <v>0</v>
      </c>
      <c r="F25" s="11">
        <v>70</v>
      </c>
      <c r="G25"/>
      <c r="H25" s="4">
        <v>3</v>
      </c>
      <c r="I25">
        <v>7</v>
      </c>
      <c r="J25" s="5">
        <v>6</v>
      </c>
      <c r="K25">
        <v>0</v>
      </c>
      <c r="L25" s="11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s="19" customFormat="1" x14ac:dyDescent="0.25">
      <c r="A26" t="s">
        <v>23</v>
      </c>
      <c r="B26" s="4">
        <v>30</v>
      </c>
      <c r="C26">
        <v>70</v>
      </c>
      <c r="D26" s="5">
        <v>60</v>
      </c>
      <c r="E26">
        <v>40</v>
      </c>
      <c r="F26" s="11">
        <v>60</v>
      </c>
      <c r="G26"/>
      <c r="H26" s="4">
        <v>5</v>
      </c>
      <c r="I26">
        <v>14</v>
      </c>
      <c r="J26" s="5">
        <v>2</v>
      </c>
      <c r="K26">
        <v>10</v>
      </c>
      <c r="L26" s="11">
        <v>2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s="19" customFormat="1" x14ac:dyDescent="0.25">
      <c r="A27" t="s">
        <v>24</v>
      </c>
      <c r="B27" s="4">
        <v>270</v>
      </c>
      <c r="C27">
        <v>114</v>
      </c>
      <c r="D27" s="5">
        <v>0</v>
      </c>
      <c r="E27">
        <v>8</v>
      </c>
      <c r="F27" s="11">
        <v>25</v>
      </c>
      <c r="G27"/>
      <c r="H27" s="4">
        <v>16</v>
      </c>
      <c r="I27">
        <v>42</v>
      </c>
      <c r="J27" s="5">
        <v>0</v>
      </c>
      <c r="K27">
        <v>1</v>
      </c>
      <c r="L27" s="11">
        <v>1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s="19" customFormat="1" x14ac:dyDescent="0.25">
      <c r="A28" t="s">
        <v>25</v>
      </c>
      <c r="B28" s="4">
        <v>21</v>
      </c>
      <c r="C28">
        <v>32</v>
      </c>
      <c r="D28" s="5">
        <v>150</v>
      </c>
      <c r="E28">
        <v>0</v>
      </c>
      <c r="F28" s="11">
        <v>40</v>
      </c>
      <c r="G28"/>
      <c r="H28" s="4">
        <v>5</v>
      </c>
      <c r="I28">
        <v>4</v>
      </c>
      <c r="J28" s="5">
        <v>6</v>
      </c>
      <c r="K28">
        <v>0</v>
      </c>
      <c r="L28" s="11">
        <v>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s="19" customFormat="1" x14ac:dyDescent="0.25">
      <c r="A29" t="s">
        <v>26</v>
      </c>
      <c r="B29" s="4">
        <v>220</v>
      </c>
      <c r="C29">
        <v>21</v>
      </c>
      <c r="D29" s="5">
        <v>0</v>
      </c>
      <c r="E29">
        <v>10</v>
      </c>
      <c r="F29" s="11">
        <v>60</v>
      </c>
      <c r="G29"/>
      <c r="H29" s="4">
        <v>6</v>
      </c>
      <c r="I29">
        <v>10</v>
      </c>
      <c r="J29" s="5">
        <v>0</v>
      </c>
      <c r="K29">
        <v>5</v>
      </c>
      <c r="L29" s="11">
        <v>6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s="19" customFormat="1" x14ac:dyDescent="0.25">
      <c r="A30" t="s">
        <v>27</v>
      </c>
      <c r="B30" s="4">
        <v>14</v>
      </c>
      <c r="C30">
        <v>71</v>
      </c>
      <c r="D30" s="5">
        <v>0</v>
      </c>
      <c r="E30">
        <v>8</v>
      </c>
      <c r="F30" s="11">
        <v>0</v>
      </c>
      <c r="G30"/>
      <c r="H30" s="4">
        <v>2</v>
      </c>
      <c r="I30">
        <v>26</v>
      </c>
      <c r="J30" s="5">
        <v>0</v>
      </c>
      <c r="K30">
        <v>1</v>
      </c>
      <c r="L30" s="11"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s="19" customFormat="1" x14ac:dyDescent="0.25">
      <c r="A31" t="s">
        <v>28</v>
      </c>
      <c r="B31" s="4">
        <v>15</v>
      </c>
      <c r="C31">
        <v>52</v>
      </c>
      <c r="D31" s="5">
        <v>60</v>
      </c>
      <c r="E31">
        <v>200</v>
      </c>
      <c r="F31" s="11">
        <v>60</v>
      </c>
      <c r="G31"/>
      <c r="H31" s="4">
        <v>3</v>
      </c>
      <c r="I31">
        <v>22</v>
      </c>
      <c r="J31" s="5">
        <v>2</v>
      </c>
      <c r="K31">
        <v>25</v>
      </c>
      <c r="L31" s="11">
        <v>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s="19" customFormat="1" x14ac:dyDescent="0.25">
      <c r="A32" t="s">
        <v>29</v>
      </c>
      <c r="B32" s="4">
        <v>27</v>
      </c>
      <c r="C32">
        <v>136</v>
      </c>
      <c r="D32" s="5">
        <v>150</v>
      </c>
      <c r="E32">
        <v>0</v>
      </c>
      <c r="F32" s="11">
        <v>25</v>
      </c>
      <c r="G32"/>
      <c r="H32" s="4">
        <v>8</v>
      </c>
      <c r="I32">
        <v>17</v>
      </c>
      <c r="J32" s="5">
        <v>6</v>
      </c>
      <c r="K32">
        <v>0</v>
      </c>
      <c r="L32" s="11">
        <v>2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1:78" s="19" customFormat="1" x14ac:dyDescent="0.25">
      <c r="A33" t="s">
        <v>30</v>
      </c>
      <c r="B33" s="4">
        <v>100</v>
      </c>
      <c r="C33">
        <v>170</v>
      </c>
      <c r="D33" s="5">
        <v>176</v>
      </c>
      <c r="E33">
        <v>8</v>
      </c>
      <c r="F33" s="11">
        <v>40</v>
      </c>
      <c r="G33"/>
      <c r="H33" s="4">
        <v>8</v>
      </c>
      <c r="I33">
        <v>14</v>
      </c>
      <c r="J33" s="5">
        <v>13</v>
      </c>
      <c r="K33">
        <v>4</v>
      </c>
      <c r="L33" s="11">
        <v>15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1:78" s="19" customFormat="1" x14ac:dyDescent="0.25">
      <c r="A34" t="s">
        <v>31</v>
      </c>
      <c r="B34" s="4">
        <v>16</v>
      </c>
      <c r="C34">
        <v>148</v>
      </c>
      <c r="D34" s="5">
        <v>60</v>
      </c>
      <c r="E34">
        <v>22</v>
      </c>
      <c r="F34" s="11">
        <v>0</v>
      </c>
      <c r="G34"/>
      <c r="H34" s="4">
        <v>1</v>
      </c>
      <c r="I34">
        <v>30</v>
      </c>
      <c r="J34" s="5">
        <v>4</v>
      </c>
      <c r="K34">
        <v>2</v>
      </c>
      <c r="L34" s="11">
        <v>0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1:78" s="19" customFormat="1" x14ac:dyDescent="0.25">
      <c r="A35" t="s">
        <v>32</v>
      </c>
      <c r="B35" s="4">
        <v>8</v>
      </c>
      <c r="C35">
        <v>24</v>
      </c>
      <c r="D35" s="5">
        <v>60</v>
      </c>
      <c r="E35">
        <v>52</v>
      </c>
      <c r="F35" s="11">
        <v>0</v>
      </c>
      <c r="G35"/>
      <c r="H35" s="4">
        <v>1</v>
      </c>
      <c r="I35">
        <v>7</v>
      </c>
      <c r="J35" s="5">
        <v>4</v>
      </c>
      <c r="K35">
        <v>8</v>
      </c>
      <c r="L35" s="11">
        <v>0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1:78" s="19" customFormat="1" x14ac:dyDescent="0.25">
      <c r="A36" t="s">
        <v>33</v>
      </c>
      <c r="B36" s="4">
        <v>332</v>
      </c>
      <c r="C36">
        <v>385</v>
      </c>
      <c r="D36" s="5">
        <v>315</v>
      </c>
      <c r="E36">
        <v>256</v>
      </c>
      <c r="F36" s="11">
        <v>288</v>
      </c>
      <c r="G36"/>
      <c r="H36" s="4">
        <v>43</v>
      </c>
      <c r="I36">
        <v>60</v>
      </c>
      <c r="J36" s="5">
        <v>45</v>
      </c>
      <c r="K36">
        <v>18</v>
      </c>
      <c r="L36" s="11">
        <v>73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1:78" s="19" customFormat="1" x14ac:dyDescent="0.25">
      <c r="A37" t="s">
        <v>34</v>
      </c>
      <c r="B37" s="4">
        <v>0</v>
      </c>
      <c r="C37">
        <v>8</v>
      </c>
      <c r="D37" s="5">
        <v>150</v>
      </c>
      <c r="E37">
        <v>0</v>
      </c>
      <c r="F37" s="11">
        <v>130</v>
      </c>
      <c r="G37"/>
      <c r="H37" s="4">
        <v>0</v>
      </c>
      <c r="I37">
        <v>1</v>
      </c>
      <c r="J37" s="5">
        <v>6</v>
      </c>
      <c r="K37">
        <v>0</v>
      </c>
      <c r="L37" s="11">
        <v>6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1:78" s="19" customFormat="1" x14ac:dyDescent="0.25">
      <c r="A38" t="s">
        <v>35</v>
      </c>
      <c r="B38" s="4">
        <v>101</v>
      </c>
      <c r="C38">
        <v>470</v>
      </c>
      <c r="D38" s="5">
        <v>450</v>
      </c>
      <c r="E38">
        <v>226</v>
      </c>
      <c r="F38" s="11">
        <v>28</v>
      </c>
      <c r="G38"/>
      <c r="H38" s="4">
        <v>73</v>
      </c>
      <c r="I38">
        <v>46</v>
      </c>
      <c r="J38" s="5">
        <v>26</v>
      </c>
      <c r="K38">
        <v>18</v>
      </c>
      <c r="L38" s="11">
        <v>12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1:78" s="19" customFormat="1" x14ac:dyDescent="0.25">
      <c r="A39" t="s">
        <v>36</v>
      </c>
      <c r="B39" s="4">
        <v>600</v>
      </c>
      <c r="C39">
        <v>761</v>
      </c>
      <c r="D39" s="5">
        <v>3175</v>
      </c>
      <c r="E39">
        <v>288</v>
      </c>
      <c r="F39" s="11">
        <v>65</v>
      </c>
      <c r="G39"/>
      <c r="H39" s="4">
        <v>46</v>
      </c>
      <c r="I39">
        <v>68</v>
      </c>
      <c r="J39" s="5">
        <v>325</v>
      </c>
      <c r="K39">
        <v>16</v>
      </c>
      <c r="L39" s="11">
        <v>25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1:78" s="19" customFormat="1" x14ac:dyDescent="0.25">
      <c r="A40" t="s">
        <v>37</v>
      </c>
      <c r="B40" s="4">
        <v>100</v>
      </c>
      <c r="C40">
        <v>97</v>
      </c>
      <c r="D40" s="5">
        <v>120</v>
      </c>
      <c r="E40">
        <v>4</v>
      </c>
      <c r="F40" s="11">
        <v>25</v>
      </c>
      <c r="G40"/>
      <c r="H40" s="4">
        <v>8</v>
      </c>
      <c r="I40">
        <v>9</v>
      </c>
      <c r="J40" s="5">
        <v>8</v>
      </c>
      <c r="K40">
        <v>2</v>
      </c>
      <c r="L40" s="11">
        <v>10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1:78" s="19" customFormat="1" x14ac:dyDescent="0.25">
      <c r="A41" t="s">
        <v>38</v>
      </c>
      <c r="B41" s="4">
        <v>8</v>
      </c>
      <c r="C41">
        <v>192</v>
      </c>
      <c r="D41" s="5">
        <v>150</v>
      </c>
      <c r="E41">
        <v>0</v>
      </c>
      <c r="F41" s="11">
        <v>90</v>
      </c>
      <c r="G41"/>
      <c r="H41" s="4">
        <v>2</v>
      </c>
      <c r="I41">
        <v>24</v>
      </c>
      <c r="J41" s="5">
        <v>6</v>
      </c>
      <c r="K41">
        <v>0</v>
      </c>
      <c r="L41" s="11">
        <v>6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1:78" s="19" customFormat="1" x14ac:dyDescent="0.25">
      <c r="A42" t="s">
        <v>39</v>
      </c>
      <c r="B42" s="4">
        <v>16</v>
      </c>
      <c r="C42">
        <v>200</v>
      </c>
      <c r="D42" s="5">
        <v>100</v>
      </c>
      <c r="E42">
        <v>0</v>
      </c>
      <c r="F42" s="11">
        <v>110</v>
      </c>
      <c r="G42"/>
      <c r="H42" s="4">
        <v>4</v>
      </c>
      <c r="I42">
        <v>25</v>
      </c>
      <c r="J42" s="5">
        <v>4</v>
      </c>
      <c r="K42">
        <v>0</v>
      </c>
      <c r="L42" s="11">
        <v>5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1:78" s="19" customFormat="1" x14ac:dyDescent="0.25">
      <c r="A43" t="s">
        <v>40</v>
      </c>
      <c r="B43" s="4">
        <v>2</v>
      </c>
      <c r="C43">
        <v>121</v>
      </c>
      <c r="D43" s="5">
        <v>0</v>
      </c>
      <c r="E43">
        <v>2</v>
      </c>
      <c r="F43" s="11">
        <v>5</v>
      </c>
      <c r="G43"/>
      <c r="H43" s="4">
        <v>16</v>
      </c>
      <c r="I43">
        <v>7</v>
      </c>
      <c r="J43" s="5">
        <v>0</v>
      </c>
      <c r="K43">
        <v>1</v>
      </c>
      <c r="L43" s="11">
        <v>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78" s="19" customFormat="1" x14ac:dyDescent="0.25">
      <c r="A44" t="s">
        <v>41</v>
      </c>
      <c r="B44" s="4">
        <v>105</v>
      </c>
      <c r="C44">
        <v>17</v>
      </c>
      <c r="D44" s="5">
        <v>120</v>
      </c>
      <c r="E44">
        <v>10</v>
      </c>
      <c r="F44" s="11">
        <v>40</v>
      </c>
      <c r="G44"/>
      <c r="H44" s="4">
        <v>14</v>
      </c>
      <c r="I44">
        <v>8</v>
      </c>
      <c r="J44" s="5">
        <v>4</v>
      </c>
      <c r="K44">
        <v>5</v>
      </c>
      <c r="L44" s="11">
        <v>3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78" s="19" customFormat="1" ht="13.8" thickBot="1" x14ac:dyDescent="0.3">
      <c r="A45" t="s">
        <v>45</v>
      </c>
      <c r="B45" s="4">
        <v>30</v>
      </c>
      <c r="C45">
        <v>91</v>
      </c>
      <c r="D45" s="5">
        <v>0</v>
      </c>
      <c r="E45">
        <v>10</v>
      </c>
      <c r="F45" s="11">
        <v>50</v>
      </c>
      <c r="G45"/>
      <c r="H45" s="6">
        <v>6</v>
      </c>
      <c r="I45" s="9">
        <v>40</v>
      </c>
      <c r="J45" s="7">
        <v>0</v>
      </c>
      <c r="K45" s="9">
        <v>5</v>
      </c>
      <c r="L45" s="12">
        <v>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</row>
    <row r="46" spans="1:78" ht="13.8" thickTop="1" x14ac:dyDescent="0.25">
      <c r="B46" s="8"/>
      <c r="C46" s="8"/>
      <c r="D46" s="8"/>
      <c r="E46" s="8"/>
      <c r="F46" s="8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/>
  </sheetViews>
  <sheetFormatPr defaultColWidth="8.77734375" defaultRowHeight="13.2" x14ac:dyDescent="0.25"/>
  <cols>
    <col min="1" max="1" width="21.44140625" customWidth="1"/>
    <col min="3" max="3" width="10.77734375" customWidth="1"/>
    <col min="8" max="8" width="10" customWidth="1"/>
    <col min="9" max="9" width="11.109375" customWidth="1"/>
  </cols>
  <sheetData>
    <row r="1" spans="1:9" x14ac:dyDescent="0.25">
      <c r="A1" s="1" t="s">
        <v>55</v>
      </c>
      <c r="I1" s="1"/>
    </row>
    <row r="2" spans="1:9" ht="13.8" thickBot="1" x14ac:dyDescent="0.3">
      <c r="B2" t="s">
        <v>49</v>
      </c>
      <c r="C2" t="s">
        <v>50</v>
      </c>
      <c r="D2" t="s">
        <v>51</v>
      </c>
      <c r="E2" t="s">
        <v>52</v>
      </c>
      <c r="F2" t="s">
        <v>53</v>
      </c>
    </row>
    <row r="3" spans="1:9" ht="13.8" thickTop="1" x14ac:dyDescent="0.25">
      <c r="A3" t="s">
        <v>42</v>
      </c>
      <c r="B3" s="2">
        <v>5000</v>
      </c>
      <c r="C3" s="8">
        <v>3025</v>
      </c>
      <c r="D3" s="3">
        <v>1225</v>
      </c>
      <c r="E3" s="8">
        <v>1750</v>
      </c>
      <c r="F3" s="10">
        <v>3675</v>
      </c>
    </row>
    <row r="4" spans="1:9" x14ac:dyDescent="0.25">
      <c r="A4" t="s">
        <v>43</v>
      </c>
      <c r="B4" s="4">
        <v>3400</v>
      </c>
      <c r="C4">
        <v>5550</v>
      </c>
      <c r="D4" s="5">
        <v>3250</v>
      </c>
      <c r="E4">
        <v>1200</v>
      </c>
      <c r="F4" s="11">
        <v>1600</v>
      </c>
    </row>
    <row r="5" spans="1:9" x14ac:dyDescent="0.25">
      <c r="A5" t="s">
        <v>44</v>
      </c>
      <c r="B5" s="4">
        <v>825</v>
      </c>
      <c r="C5">
        <v>2500</v>
      </c>
      <c r="D5" s="5">
        <v>3375</v>
      </c>
      <c r="E5">
        <v>1325</v>
      </c>
      <c r="F5" s="11">
        <v>850</v>
      </c>
    </row>
    <row r="6" spans="1:9" ht="13.8" thickBot="1" x14ac:dyDescent="0.3">
      <c r="A6" t="s">
        <v>46</v>
      </c>
      <c r="B6" s="6">
        <v>3550</v>
      </c>
      <c r="C6" s="9">
        <v>3450</v>
      </c>
      <c r="D6" s="7">
        <v>9100</v>
      </c>
      <c r="E6" s="9">
        <v>1700</v>
      </c>
      <c r="F6" s="12">
        <v>1850</v>
      </c>
    </row>
    <row r="7" spans="1:9" ht="13.8" thickTop="1" x14ac:dyDescent="0.25"/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workbookViewId="0">
      <selection activeCell="G1" sqref="G1"/>
    </sheetView>
  </sheetViews>
  <sheetFormatPr defaultColWidth="8.77734375" defaultRowHeight="13.2" x14ac:dyDescent="0.25"/>
  <cols>
    <col min="1" max="1" width="21.44140625" customWidth="1"/>
    <col min="3" max="3" width="12.77734375" bestFit="1" customWidth="1"/>
    <col min="4" max="4" width="9.33203125" bestFit="1" customWidth="1"/>
    <col min="6" max="6" width="9.44140625" bestFit="1" customWidth="1"/>
    <col min="8" max="8" width="13.109375" bestFit="1" customWidth="1"/>
    <col min="9" max="9" width="11.109375" customWidth="1"/>
    <col min="12" max="12" width="12.77734375" bestFit="1" customWidth="1"/>
    <col min="13" max="13" width="9.33203125" bestFit="1" customWidth="1"/>
    <col min="15" max="15" width="9.44140625" bestFit="1" customWidth="1"/>
    <col min="16" max="16" width="9.33203125" bestFit="1" customWidth="1"/>
    <col min="17" max="17" width="13.109375" bestFit="1" customWidth="1"/>
  </cols>
  <sheetData>
    <row r="1" spans="1:10" x14ac:dyDescent="0.25">
      <c r="B1" s="1" t="s">
        <v>56</v>
      </c>
      <c r="G1" s="1" t="s">
        <v>57</v>
      </c>
    </row>
    <row r="2" spans="1:10" ht="13.8" thickBot="1" x14ac:dyDescent="0.3">
      <c r="B2" t="s">
        <v>46</v>
      </c>
      <c r="C2" t="s">
        <v>44</v>
      </c>
      <c r="D2" t="s">
        <v>42</v>
      </c>
      <c r="E2" t="s">
        <v>43</v>
      </c>
      <c r="G2" t="s">
        <v>46</v>
      </c>
      <c r="H2" t="s">
        <v>44</v>
      </c>
      <c r="I2" t="s">
        <v>42</v>
      </c>
      <c r="J2" t="s">
        <v>43</v>
      </c>
    </row>
    <row r="3" spans="1:10" ht="13.8" thickTop="1" x14ac:dyDescent="0.25">
      <c r="A3" t="s">
        <v>0</v>
      </c>
      <c r="B3" s="20">
        <v>37</v>
      </c>
      <c r="C3" s="14">
        <v>71</v>
      </c>
      <c r="D3" s="13">
        <v>70</v>
      </c>
      <c r="E3" s="21">
        <v>110</v>
      </c>
      <c r="G3" s="20">
        <v>0.66</v>
      </c>
      <c r="H3" s="14">
        <v>1.56</v>
      </c>
      <c r="I3" s="13">
        <v>1.22</v>
      </c>
      <c r="J3" s="21">
        <v>2</v>
      </c>
    </row>
    <row r="4" spans="1:10" x14ac:dyDescent="0.25">
      <c r="A4" t="s">
        <v>1</v>
      </c>
      <c r="B4" s="22">
        <v>56</v>
      </c>
      <c r="C4" s="16" t="s">
        <v>47</v>
      </c>
      <c r="D4" s="15">
        <v>120</v>
      </c>
      <c r="E4" s="23" t="s">
        <v>47</v>
      </c>
      <c r="G4" s="22">
        <v>1.08</v>
      </c>
      <c r="H4" s="16" t="s">
        <v>47</v>
      </c>
      <c r="I4" s="15">
        <v>2.1</v>
      </c>
      <c r="J4" s="23" t="s">
        <v>47</v>
      </c>
    </row>
    <row r="5" spans="1:10" x14ac:dyDescent="0.25">
      <c r="A5" t="s">
        <v>2</v>
      </c>
      <c r="B5" s="22">
        <v>0</v>
      </c>
      <c r="C5" s="16">
        <v>121</v>
      </c>
      <c r="D5" s="15" t="s">
        <v>47</v>
      </c>
      <c r="E5" s="23" t="s">
        <v>47</v>
      </c>
      <c r="G5" s="22">
        <v>0</v>
      </c>
      <c r="H5" s="16">
        <v>2.06</v>
      </c>
      <c r="I5" s="15" t="s">
        <v>47</v>
      </c>
      <c r="J5" s="23" t="s">
        <v>47</v>
      </c>
    </row>
    <row r="6" spans="1:10" x14ac:dyDescent="0.25">
      <c r="A6" t="s">
        <v>3</v>
      </c>
      <c r="B6" s="22">
        <v>66</v>
      </c>
      <c r="C6" s="16">
        <v>108</v>
      </c>
      <c r="D6" s="15">
        <v>72</v>
      </c>
      <c r="E6" s="23" t="s">
        <v>47</v>
      </c>
      <c r="G6" s="22">
        <v>1.3</v>
      </c>
      <c r="H6" s="16">
        <v>2.4300000000000002</v>
      </c>
      <c r="I6" s="15">
        <v>1.55</v>
      </c>
      <c r="J6" s="23" t="s">
        <v>47</v>
      </c>
    </row>
    <row r="7" spans="1:10" x14ac:dyDescent="0.25">
      <c r="A7" t="s">
        <v>4</v>
      </c>
      <c r="B7" s="22" t="s">
        <v>47</v>
      </c>
      <c r="C7" s="16">
        <v>62</v>
      </c>
      <c r="D7" s="15">
        <v>42</v>
      </c>
      <c r="E7" s="23">
        <v>38</v>
      </c>
      <c r="G7" s="22" t="s">
        <v>47</v>
      </c>
      <c r="H7" s="16">
        <v>1.45</v>
      </c>
      <c r="I7" s="15">
        <v>0.78</v>
      </c>
      <c r="J7" s="23">
        <v>0.82</v>
      </c>
    </row>
    <row r="8" spans="1:10" x14ac:dyDescent="0.25">
      <c r="A8" t="s">
        <v>5</v>
      </c>
      <c r="B8" s="22" t="s">
        <v>47</v>
      </c>
      <c r="C8" s="16" t="s">
        <v>47</v>
      </c>
      <c r="D8" s="15">
        <v>37</v>
      </c>
      <c r="E8" s="23">
        <v>72</v>
      </c>
      <c r="G8" s="22" t="s">
        <v>47</v>
      </c>
      <c r="H8" s="16" t="s">
        <v>47</v>
      </c>
      <c r="I8" s="15">
        <v>0.78</v>
      </c>
      <c r="J8" s="23">
        <v>1.52</v>
      </c>
    </row>
    <row r="9" spans="1:10" x14ac:dyDescent="0.25">
      <c r="A9" t="s">
        <v>6</v>
      </c>
      <c r="B9" s="22" t="s">
        <v>47</v>
      </c>
      <c r="C9" s="16">
        <v>112</v>
      </c>
      <c r="D9" s="15">
        <v>20</v>
      </c>
      <c r="E9" s="23">
        <v>65</v>
      </c>
      <c r="G9" s="22" t="s">
        <v>47</v>
      </c>
      <c r="H9" s="16">
        <v>2.08</v>
      </c>
      <c r="I9" s="15">
        <v>0.38</v>
      </c>
      <c r="J9" s="23">
        <v>1.32</v>
      </c>
    </row>
    <row r="10" spans="1:10" x14ac:dyDescent="0.25">
      <c r="A10" t="s">
        <v>7</v>
      </c>
      <c r="B10" s="22">
        <v>111</v>
      </c>
      <c r="C10" s="16">
        <v>38</v>
      </c>
      <c r="D10" s="15">
        <v>59</v>
      </c>
      <c r="E10" s="23">
        <v>47</v>
      </c>
      <c r="G10" s="22">
        <v>2.1800000000000002</v>
      </c>
      <c r="H10" s="16">
        <v>0.96</v>
      </c>
      <c r="I10" s="15">
        <v>1.03</v>
      </c>
      <c r="J10" s="23">
        <v>1.08</v>
      </c>
    </row>
    <row r="11" spans="1:10" x14ac:dyDescent="0.25">
      <c r="A11" t="s">
        <v>8</v>
      </c>
      <c r="B11" s="26" t="s">
        <v>47</v>
      </c>
      <c r="C11" s="16">
        <v>84</v>
      </c>
      <c r="D11" s="15">
        <v>0</v>
      </c>
      <c r="E11" s="23">
        <v>46</v>
      </c>
      <c r="G11" s="26" t="s">
        <v>47</v>
      </c>
      <c r="H11" s="16">
        <v>1.85</v>
      </c>
      <c r="I11" s="15">
        <v>0</v>
      </c>
      <c r="J11" s="23">
        <v>0.98</v>
      </c>
    </row>
    <row r="12" spans="1:10" x14ac:dyDescent="0.25">
      <c r="A12" t="s">
        <v>9</v>
      </c>
      <c r="B12" s="22">
        <v>80</v>
      </c>
      <c r="C12" s="16">
        <v>25</v>
      </c>
      <c r="D12" s="15">
        <v>89</v>
      </c>
      <c r="E12" s="23">
        <v>84</v>
      </c>
      <c r="G12" s="22">
        <v>1.53</v>
      </c>
      <c r="H12" s="16">
        <v>0.6</v>
      </c>
      <c r="I12" s="15">
        <v>1.75</v>
      </c>
      <c r="J12" s="23">
        <v>1.93</v>
      </c>
    </row>
    <row r="13" spans="1:10" x14ac:dyDescent="0.25">
      <c r="A13" t="s">
        <v>10</v>
      </c>
      <c r="B13" s="22">
        <v>88</v>
      </c>
      <c r="C13" s="16">
        <v>108</v>
      </c>
      <c r="D13" s="15">
        <v>53</v>
      </c>
      <c r="E13" s="23">
        <v>101</v>
      </c>
      <c r="G13" s="22">
        <v>1.72</v>
      </c>
      <c r="H13" s="16">
        <v>2.4300000000000002</v>
      </c>
      <c r="I13" s="15">
        <v>1.1299999999999999</v>
      </c>
      <c r="J13" s="23">
        <v>2.0299999999999998</v>
      </c>
    </row>
    <row r="14" spans="1:10" x14ac:dyDescent="0.25">
      <c r="A14" t="s">
        <v>11</v>
      </c>
      <c r="B14" s="22" t="s">
        <v>47</v>
      </c>
      <c r="C14" s="16" t="s">
        <v>47</v>
      </c>
      <c r="D14" s="15">
        <v>40</v>
      </c>
      <c r="E14" s="23">
        <v>85</v>
      </c>
      <c r="G14" s="22" t="s">
        <v>47</v>
      </c>
      <c r="H14" s="16" t="s">
        <v>47</v>
      </c>
      <c r="I14" s="15">
        <v>0.75</v>
      </c>
      <c r="J14" s="23">
        <v>1.68</v>
      </c>
    </row>
    <row r="15" spans="1:10" x14ac:dyDescent="0.25">
      <c r="A15" t="s">
        <v>12</v>
      </c>
      <c r="B15" s="22" t="s">
        <v>47</v>
      </c>
      <c r="C15" s="16">
        <v>89</v>
      </c>
      <c r="D15" s="15">
        <v>46</v>
      </c>
      <c r="E15" s="23">
        <v>0</v>
      </c>
      <c r="G15" s="22" t="s">
        <v>47</v>
      </c>
      <c r="H15" s="16">
        <v>1.95</v>
      </c>
      <c r="I15" s="15">
        <v>1</v>
      </c>
      <c r="J15" s="23">
        <v>0</v>
      </c>
    </row>
    <row r="16" spans="1:10" x14ac:dyDescent="0.25">
      <c r="A16" t="s">
        <v>13</v>
      </c>
      <c r="B16" s="22">
        <v>118</v>
      </c>
      <c r="C16" s="16">
        <v>0</v>
      </c>
      <c r="D16" s="15" t="s">
        <v>47</v>
      </c>
      <c r="E16" s="23">
        <v>89</v>
      </c>
      <c r="G16" s="22">
        <v>1.98</v>
      </c>
      <c r="H16" s="16">
        <v>0</v>
      </c>
      <c r="I16" s="15" t="s">
        <v>47</v>
      </c>
      <c r="J16" s="23">
        <v>1.96</v>
      </c>
    </row>
    <row r="17" spans="1:10" x14ac:dyDescent="0.25">
      <c r="A17" t="s">
        <v>14</v>
      </c>
      <c r="B17" s="22">
        <v>59</v>
      </c>
      <c r="C17" s="16">
        <v>73</v>
      </c>
      <c r="D17" s="15">
        <v>64</v>
      </c>
      <c r="E17" s="23">
        <v>104</v>
      </c>
      <c r="G17" s="22">
        <v>1</v>
      </c>
      <c r="H17" s="16">
        <v>1.65</v>
      </c>
      <c r="I17" s="15">
        <v>1.1000000000000001</v>
      </c>
      <c r="J17" s="23">
        <v>1.88</v>
      </c>
    </row>
    <row r="18" spans="1:10" x14ac:dyDescent="0.25">
      <c r="A18" t="s">
        <v>15</v>
      </c>
      <c r="B18" s="22">
        <v>81</v>
      </c>
      <c r="C18" s="16">
        <v>86</v>
      </c>
      <c r="D18" s="15">
        <v>32</v>
      </c>
      <c r="E18" s="23">
        <v>72</v>
      </c>
      <c r="G18" s="22">
        <v>1.37</v>
      </c>
      <c r="H18" s="16">
        <v>1.93</v>
      </c>
      <c r="I18" s="15">
        <v>0.63</v>
      </c>
      <c r="J18" s="23">
        <v>1.42</v>
      </c>
    </row>
    <row r="19" spans="1:10" x14ac:dyDescent="0.25">
      <c r="A19" t="s">
        <v>16</v>
      </c>
      <c r="B19" s="22">
        <v>59</v>
      </c>
      <c r="C19" s="16">
        <v>56</v>
      </c>
      <c r="D19" s="15">
        <v>86</v>
      </c>
      <c r="E19" s="23">
        <v>114</v>
      </c>
      <c r="G19" s="22">
        <v>1.17</v>
      </c>
      <c r="H19" s="16">
        <v>1.21</v>
      </c>
      <c r="I19" s="15">
        <v>1.57</v>
      </c>
      <c r="J19" s="23">
        <v>2.38</v>
      </c>
    </row>
    <row r="20" spans="1:10" x14ac:dyDescent="0.25">
      <c r="A20" t="s">
        <v>17</v>
      </c>
      <c r="B20" s="22">
        <v>115</v>
      </c>
      <c r="C20" s="16">
        <v>82</v>
      </c>
      <c r="D20" s="15">
        <v>24</v>
      </c>
      <c r="E20" s="23">
        <v>42</v>
      </c>
      <c r="G20" s="22">
        <v>1.87</v>
      </c>
      <c r="H20" s="16">
        <v>1.58</v>
      </c>
      <c r="I20" s="15">
        <v>0.45</v>
      </c>
      <c r="J20" s="23">
        <v>0.87</v>
      </c>
    </row>
    <row r="21" spans="1:10" x14ac:dyDescent="0.25">
      <c r="A21" t="s">
        <v>18</v>
      </c>
      <c r="B21" s="22" t="s">
        <v>47</v>
      </c>
      <c r="C21" s="16">
        <v>93</v>
      </c>
      <c r="D21" s="15">
        <v>0</v>
      </c>
      <c r="E21" s="23" t="s">
        <v>47</v>
      </c>
      <c r="G21" s="22" t="s">
        <v>47</v>
      </c>
      <c r="H21" s="16">
        <v>1.75</v>
      </c>
      <c r="I21" s="15">
        <v>0</v>
      </c>
      <c r="J21" s="23" t="s">
        <v>47</v>
      </c>
    </row>
    <row r="22" spans="1:10" x14ac:dyDescent="0.25">
      <c r="A22" t="s">
        <v>19</v>
      </c>
      <c r="B22" s="22" t="s">
        <v>47</v>
      </c>
      <c r="C22" s="16" t="s">
        <v>47</v>
      </c>
      <c r="D22" s="15">
        <v>22</v>
      </c>
      <c r="E22" s="23">
        <v>64</v>
      </c>
      <c r="G22" s="22" t="s">
        <v>47</v>
      </c>
      <c r="H22" s="16" t="s">
        <v>47</v>
      </c>
      <c r="I22" s="15">
        <v>0.5</v>
      </c>
      <c r="J22" s="23">
        <v>1.25</v>
      </c>
    </row>
    <row r="23" spans="1:10" x14ac:dyDescent="0.25">
      <c r="A23" t="s">
        <v>20</v>
      </c>
      <c r="B23" s="22" t="s">
        <v>47</v>
      </c>
      <c r="C23" s="16" t="s">
        <v>47</v>
      </c>
      <c r="D23" s="15">
        <v>52</v>
      </c>
      <c r="E23" s="23">
        <v>72</v>
      </c>
      <c r="G23" s="22" t="s">
        <v>47</v>
      </c>
      <c r="H23" s="16" t="s">
        <v>47</v>
      </c>
      <c r="I23" s="15">
        <v>0.88</v>
      </c>
      <c r="J23" s="23">
        <v>1.42</v>
      </c>
    </row>
    <row r="24" spans="1:10" x14ac:dyDescent="0.25">
      <c r="A24" t="s">
        <v>21</v>
      </c>
      <c r="B24" s="22" t="s">
        <v>47</v>
      </c>
      <c r="C24" s="16">
        <v>109</v>
      </c>
      <c r="D24" s="15">
        <v>43</v>
      </c>
      <c r="E24" s="23">
        <v>19</v>
      </c>
      <c r="G24" s="22" t="s">
        <v>47</v>
      </c>
      <c r="H24" s="16">
        <v>2.25</v>
      </c>
      <c r="I24" s="15">
        <v>0.97</v>
      </c>
      <c r="J24" s="23">
        <v>0.42</v>
      </c>
    </row>
    <row r="25" spans="1:10" x14ac:dyDescent="0.25">
      <c r="A25" t="s">
        <v>22</v>
      </c>
      <c r="B25" s="22" t="s">
        <v>47</v>
      </c>
      <c r="C25" s="16">
        <v>58</v>
      </c>
      <c r="D25" s="15">
        <v>62</v>
      </c>
      <c r="E25" s="23">
        <v>36</v>
      </c>
      <c r="G25" s="22" t="s">
        <v>47</v>
      </c>
      <c r="H25" s="16">
        <v>1.33</v>
      </c>
      <c r="I25" s="15">
        <v>1.22</v>
      </c>
      <c r="J25" s="23">
        <v>0.73</v>
      </c>
    </row>
    <row r="26" spans="1:10" x14ac:dyDescent="0.25">
      <c r="A26" t="s">
        <v>23</v>
      </c>
      <c r="B26" s="22" t="s">
        <v>47</v>
      </c>
      <c r="C26" s="16">
        <v>98</v>
      </c>
      <c r="D26" s="15">
        <v>32</v>
      </c>
      <c r="E26" s="23">
        <v>25</v>
      </c>
      <c r="G26" s="22" t="s">
        <v>47</v>
      </c>
      <c r="H26" s="16">
        <v>2.0099999999999998</v>
      </c>
      <c r="I26" s="15">
        <v>0.75</v>
      </c>
      <c r="J26" s="23">
        <v>0.55000000000000004</v>
      </c>
    </row>
    <row r="27" spans="1:10" x14ac:dyDescent="0.25">
      <c r="A27" t="s">
        <v>24</v>
      </c>
      <c r="B27" s="22" t="s">
        <v>47</v>
      </c>
      <c r="C27" s="16">
        <v>58</v>
      </c>
      <c r="D27" s="15">
        <v>55</v>
      </c>
      <c r="E27" s="23">
        <v>95</v>
      </c>
      <c r="G27" s="22" t="s">
        <v>47</v>
      </c>
      <c r="H27" s="16">
        <v>1.32</v>
      </c>
      <c r="I27" s="15">
        <v>1.05</v>
      </c>
      <c r="J27" s="23">
        <v>1.85</v>
      </c>
    </row>
    <row r="28" spans="1:10" x14ac:dyDescent="0.25">
      <c r="A28" t="s">
        <v>25</v>
      </c>
      <c r="B28" s="22">
        <v>63</v>
      </c>
      <c r="C28" s="16">
        <v>42</v>
      </c>
      <c r="D28" s="15">
        <v>86</v>
      </c>
      <c r="E28" s="23">
        <v>102</v>
      </c>
      <c r="G28" s="22">
        <v>1.1599999999999999</v>
      </c>
      <c r="H28" s="16">
        <v>0.92</v>
      </c>
      <c r="I28" s="15">
        <v>1.61</v>
      </c>
      <c r="J28" s="23">
        <v>2.1800000000000002</v>
      </c>
    </row>
    <row r="29" spans="1:10" x14ac:dyDescent="0.25">
      <c r="A29" t="s">
        <v>26</v>
      </c>
      <c r="B29" s="22" t="s">
        <v>47</v>
      </c>
      <c r="C29" s="16" t="s">
        <v>47</v>
      </c>
      <c r="D29" s="15">
        <v>73</v>
      </c>
      <c r="E29" s="23">
        <v>53</v>
      </c>
      <c r="G29" s="22" t="s">
        <v>47</v>
      </c>
      <c r="H29" s="16" t="s">
        <v>47</v>
      </c>
      <c r="I29" s="15">
        <v>1.5</v>
      </c>
      <c r="J29" s="23">
        <v>1.1299999999999999</v>
      </c>
    </row>
    <row r="30" spans="1:10" x14ac:dyDescent="0.25">
      <c r="A30" t="s">
        <v>27</v>
      </c>
      <c r="B30" s="22">
        <v>38</v>
      </c>
      <c r="C30" s="16">
        <v>100</v>
      </c>
      <c r="D30" s="15">
        <v>102</v>
      </c>
      <c r="E30" s="23" t="s">
        <v>47</v>
      </c>
      <c r="G30" s="22">
        <v>0.73</v>
      </c>
      <c r="H30" s="16">
        <v>2.11</v>
      </c>
      <c r="I30" s="15">
        <v>2.1</v>
      </c>
      <c r="J30" s="23" t="s">
        <v>47</v>
      </c>
    </row>
    <row r="31" spans="1:10" x14ac:dyDescent="0.25">
      <c r="A31" t="s">
        <v>28</v>
      </c>
      <c r="B31" s="22" t="s">
        <v>47</v>
      </c>
      <c r="C31" s="16" t="s">
        <v>47</v>
      </c>
      <c r="D31" s="15">
        <v>29</v>
      </c>
      <c r="E31" s="23">
        <v>54</v>
      </c>
      <c r="G31" s="22" t="s">
        <v>47</v>
      </c>
      <c r="H31" s="16" t="s">
        <v>47</v>
      </c>
      <c r="I31" s="15">
        <v>0.55000000000000004</v>
      </c>
      <c r="J31" s="23">
        <v>1.1299999999999999</v>
      </c>
    </row>
    <row r="32" spans="1:10" x14ac:dyDescent="0.25">
      <c r="A32" t="s">
        <v>29</v>
      </c>
      <c r="B32" s="22">
        <v>72</v>
      </c>
      <c r="C32" s="16">
        <v>43</v>
      </c>
      <c r="D32" s="15">
        <v>76</v>
      </c>
      <c r="E32" s="23">
        <v>87</v>
      </c>
      <c r="G32" s="22">
        <v>1.26</v>
      </c>
      <c r="H32" s="16">
        <v>1</v>
      </c>
      <c r="I32" s="15">
        <v>1.35</v>
      </c>
      <c r="J32" s="23">
        <v>1.83</v>
      </c>
    </row>
    <row r="33" spans="1:10" x14ac:dyDescent="0.25">
      <c r="A33" t="s">
        <v>30</v>
      </c>
      <c r="B33" s="22">
        <v>57</v>
      </c>
      <c r="C33" s="16">
        <v>44</v>
      </c>
      <c r="D33" s="15" t="s">
        <v>47</v>
      </c>
      <c r="E33" s="23" t="s">
        <v>47</v>
      </c>
      <c r="G33" s="22">
        <v>1.06</v>
      </c>
      <c r="H33" s="16">
        <v>1.05</v>
      </c>
      <c r="I33" s="15" t="s">
        <v>47</v>
      </c>
      <c r="J33" s="23" t="s">
        <v>47</v>
      </c>
    </row>
    <row r="34" spans="1:10" x14ac:dyDescent="0.25">
      <c r="A34" t="s">
        <v>31</v>
      </c>
      <c r="B34" s="22">
        <v>93</v>
      </c>
      <c r="C34" s="16">
        <v>98</v>
      </c>
      <c r="D34" s="15">
        <v>34</v>
      </c>
      <c r="E34" s="23">
        <v>82</v>
      </c>
      <c r="G34" s="22">
        <v>1.66</v>
      </c>
      <c r="H34" s="16">
        <v>2.25</v>
      </c>
      <c r="I34" s="15">
        <v>0.75</v>
      </c>
      <c r="J34" s="23">
        <v>1.7</v>
      </c>
    </row>
    <row r="35" spans="1:10" x14ac:dyDescent="0.25">
      <c r="A35" t="s">
        <v>32</v>
      </c>
      <c r="B35" s="22" t="s">
        <v>47</v>
      </c>
      <c r="C35" s="16" t="s">
        <v>47</v>
      </c>
      <c r="D35" s="15">
        <v>24</v>
      </c>
      <c r="E35" s="23">
        <v>68</v>
      </c>
      <c r="G35" s="22" t="s">
        <v>47</v>
      </c>
      <c r="H35" s="16" t="s">
        <v>47</v>
      </c>
      <c r="I35" s="15">
        <v>0.45</v>
      </c>
      <c r="J35" s="23">
        <v>1.38</v>
      </c>
    </row>
    <row r="36" spans="1:10" x14ac:dyDescent="0.25">
      <c r="A36" t="s">
        <v>33</v>
      </c>
      <c r="B36" s="22" t="s">
        <v>47</v>
      </c>
      <c r="C36" s="16">
        <v>22</v>
      </c>
      <c r="D36" s="15">
        <v>96</v>
      </c>
      <c r="E36" s="23">
        <v>91</v>
      </c>
      <c r="G36" s="22" t="s">
        <v>47</v>
      </c>
      <c r="H36" s="16">
        <v>0.57999999999999996</v>
      </c>
      <c r="I36" s="15">
        <v>1.75</v>
      </c>
      <c r="J36" s="23">
        <v>1.95</v>
      </c>
    </row>
    <row r="37" spans="1:10" x14ac:dyDescent="0.25">
      <c r="A37" t="s">
        <v>34</v>
      </c>
      <c r="B37" s="22">
        <v>79</v>
      </c>
      <c r="C37" s="16">
        <v>22</v>
      </c>
      <c r="D37" s="15">
        <v>119</v>
      </c>
      <c r="E37" s="23">
        <v>111</v>
      </c>
      <c r="G37" s="22">
        <v>1.56</v>
      </c>
      <c r="H37" s="16">
        <v>0.5</v>
      </c>
      <c r="I37" s="15">
        <v>2.2000000000000002</v>
      </c>
      <c r="J37" s="23">
        <v>2.48</v>
      </c>
    </row>
    <row r="38" spans="1:10" x14ac:dyDescent="0.25">
      <c r="A38" t="s">
        <v>35</v>
      </c>
      <c r="B38" s="22">
        <v>35</v>
      </c>
      <c r="C38" s="16" t="s">
        <v>47</v>
      </c>
      <c r="D38" s="15" t="s">
        <v>47</v>
      </c>
      <c r="E38" s="23" t="s">
        <v>47</v>
      </c>
      <c r="G38" s="22">
        <v>0.57999999999999996</v>
      </c>
      <c r="H38" s="16" t="s">
        <v>47</v>
      </c>
      <c r="I38" s="15" t="s">
        <v>47</v>
      </c>
      <c r="J38" s="23" t="s">
        <v>47</v>
      </c>
    </row>
    <row r="39" spans="1:10" x14ac:dyDescent="0.25">
      <c r="A39" t="s">
        <v>36</v>
      </c>
      <c r="B39" s="22">
        <v>26</v>
      </c>
      <c r="C39" s="16">
        <v>95</v>
      </c>
      <c r="D39" s="15" t="s">
        <v>47</v>
      </c>
      <c r="E39" s="23" t="s">
        <v>47</v>
      </c>
      <c r="G39" s="22">
        <v>0.52</v>
      </c>
      <c r="H39" s="16">
        <v>1.65</v>
      </c>
      <c r="I39" s="15" t="s">
        <v>47</v>
      </c>
      <c r="J39" s="23" t="s">
        <v>47</v>
      </c>
    </row>
    <row r="40" spans="1:10" x14ac:dyDescent="0.25">
      <c r="A40" t="s">
        <v>37</v>
      </c>
      <c r="B40" s="22">
        <v>64</v>
      </c>
      <c r="C40" s="16">
        <v>56</v>
      </c>
      <c r="D40" s="15" t="s">
        <v>47</v>
      </c>
      <c r="E40" s="23" t="s">
        <v>47</v>
      </c>
      <c r="G40" s="22">
        <v>1</v>
      </c>
      <c r="H40" s="16">
        <v>1.03</v>
      </c>
      <c r="I40" s="15" t="s">
        <v>47</v>
      </c>
      <c r="J40" s="23" t="s">
        <v>47</v>
      </c>
    </row>
    <row r="41" spans="1:10" x14ac:dyDescent="0.25">
      <c r="A41" t="s">
        <v>38</v>
      </c>
      <c r="B41" s="22">
        <v>106</v>
      </c>
      <c r="C41" s="16">
        <v>47</v>
      </c>
      <c r="D41" s="15">
        <v>59</v>
      </c>
      <c r="E41" s="23">
        <v>54</v>
      </c>
      <c r="G41" s="22">
        <v>2.0499999999999998</v>
      </c>
      <c r="H41" s="16">
        <v>1.1299999999999999</v>
      </c>
      <c r="I41" s="15">
        <v>1.03</v>
      </c>
      <c r="J41" s="23">
        <v>1.22</v>
      </c>
    </row>
    <row r="42" spans="1:10" x14ac:dyDescent="0.25">
      <c r="A42" t="s">
        <v>39</v>
      </c>
      <c r="B42" s="22" t="s">
        <v>47</v>
      </c>
      <c r="C42" s="16">
        <v>42</v>
      </c>
      <c r="D42" s="15">
        <v>67</v>
      </c>
      <c r="E42" s="23">
        <v>62</v>
      </c>
      <c r="G42" s="22" t="s">
        <v>47</v>
      </c>
      <c r="H42" s="16">
        <v>0.96</v>
      </c>
      <c r="I42" s="15">
        <v>1.08</v>
      </c>
      <c r="J42" s="23">
        <v>1.28</v>
      </c>
    </row>
    <row r="43" spans="1:10" x14ac:dyDescent="0.25">
      <c r="A43" t="s">
        <v>40</v>
      </c>
      <c r="B43" s="22">
        <v>88</v>
      </c>
      <c r="C43" s="16">
        <v>33</v>
      </c>
      <c r="D43" s="15" t="s">
        <v>47</v>
      </c>
      <c r="E43" s="23" t="s">
        <v>47</v>
      </c>
      <c r="G43" s="22">
        <v>1.5</v>
      </c>
      <c r="H43" s="16">
        <v>0.75</v>
      </c>
      <c r="I43" s="15" t="s">
        <v>47</v>
      </c>
      <c r="J43" s="23" t="s">
        <v>47</v>
      </c>
    </row>
    <row r="44" spans="1:10" x14ac:dyDescent="0.25">
      <c r="A44" t="s">
        <v>41</v>
      </c>
      <c r="B44" s="22" t="s">
        <v>47</v>
      </c>
      <c r="C44" s="16">
        <v>84</v>
      </c>
      <c r="D44" s="15">
        <v>65</v>
      </c>
      <c r="E44" s="23">
        <v>19</v>
      </c>
      <c r="G44" s="22" t="s">
        <v>47</v>
      </c>
      <c r="H44" s="16">
        <v>1.87</v>
      </c>
      <c r="I44" s="15">
        <v>1.42</v>
      </c>
      <c r="J44" s="23">
        <v>0.4</v>
      </c>
    </row>
    <row r="45" spans="1:10" ht="13.8" thickBot="1" x14ac:dyDescent="0.3">
      <c r="A45" t="s">
        <v>45</v>
      </c>
      <c r="B45" s="24" t="s">
        <v>47</v>
      </c>
      <c r="C45" s="18" t="s">
        <v>47</v>
      </c>
      <c r="D45" s="17">
        <v>64</v>
      </c>
      <c r="E45" s="25">
        <v>59</v>
      </c>
      <c r="G45" s="24" t="s">
        <v>47</v>
      </c>
      <c r="H45" s="18" t="s">
        <v>47</v>
      </c>
      <c r="I45" s="17">
        <v>1.1200000000000001</v>
      </c>
      <c r="J45" s="25">
        <v>1.1200000000000001</v>
      </c>
    </row>
    <row r="46" spans="1:10" ht="13.8" thickTop="1" x14ac:dyDescent="0.25"/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3D83-C3F8-4191-A4B7-7058FE1864E9}">
  <dimension ref="A1:AT94"/>
  <sheetViews>
    <sheetView topLeftCell="A44" workbookViewId="0">
      <selection activeCell="AA58" sqref="AA58"/>
    </sheetView>
  </sheetViews>
  <sheetFormatPr defaultColWidth="8.77734375" defaultRowHeight="13.2" x14ac:dyDescent="0.25"/>
  <cols>
    <col min="1" max="1" width="22.109375" customWidth="1"/>
    <col min="2" max="2" width="14.33203125" customWidth="1"/>
    <col min="3" max="3" width="10.44140625" bestFit="1" customWidth="1"/>
    <col min="4" max="4" width="9.77734375" bestFit="1" customWidth="1"/>
    <col min="5" max="5" width="13.88671875" bestFit="1" customWidth="1"/>
    <col min="6" max="6" width="15.44140625" customWidth="1"/>
    <col min="7" max="7" width="19.6640625" customWidth="1"/>
    <col min="8" max="8" width="13.109375" bestFit="1" customWidth="1"/>
    <col min="9" max="9" width="11.109375" customWidth="1"/>
    <col min="10" max="10" width="12.88671875" bestFit="1" customWidth="1"/>
    <col min="12" max="12" width="23.88671875" bestFit="1" customWidth="1"/>
    <col min="13" max="13" width="9.6640625" bestFit="1" customWidth="1"/>
    <col min="14" max="14" width="9.109375" bestFit="1" customWidth="1"/>
    <col min="15" max="15" width="12.88671875" bestFit="1" customWidth="1"/>
    <col min="16" max="16" width="9.33203125" bestFit="1" customWidth="1"/>
    <col min="17" max="17" width="13.109375" bestFit="1" customWidth="1"/>
    <col min="20" max="20" width="12.88671875" bestFit="1" customWidth="1"/>
    <col min="21" max="21" width="12.88671875" customWidth="1"/>
    <col min="22" max="22" width="16.33203125" customWidth="1"/>
    <col min="23" max="23" width="9.6640625" bestFit="1" customWidth="1"/>
    <col min="24" max="24" width="9.109375" bestFit="1" customWidth="1"/>
    <col min="25" max="25" width="30.6640625" bestFit="1" customWidth="1"/>
    <col min="26" max="26" width="22.88671875" bestFit="1" customWidth="1"/>
    <col min="27" max="27" width="48.33203125" bestFit="1" customWidth="1"/>
    <col min="29" max="29" width="6.5546875" bestFit="1" customWidth="1"/>
    <col min="30" max="30" width="5.77734375" bestFit="1" customWidth="1"/>
    <col min="31" max="31" width="8.88671875" bestFit="1" customWidth="1"/>
    <col min="32" max="32" width="12.88671875" bestFit="1" customWidth="1"/>
    <col min="35" max="35" width="6.5546875" bestFit="1" customWidth="1"/>
    <col min="36" max="36" width="5.77734375" bestFit="1" customWidth="1"/>
    <col min="37" max="37" width="8.88671875" bestFit="1" customWidth="1"/>
    <col min="38" max="38" width="12.88671875" bestFit="1" customWidth="1"/>
    <col min="39" max="39" width="10.33203125" bestFit="1" customWidth="1"/>
    <col min="41" max="41" width="15.6640625" customWidth="1"/>
    <col min="42" max="42" width="8.44140625" bestFit="1" customWidth="1"/>
    <col min="43" max="43" width="6.5546875" bestFit="1" customWidth="1"/>
    <col min="44" max="44" width="5.77734375" bestFit="1" customWidth="1"/>
    <col min="45" max="45" width="8.88671875" bestFit="1" customWidth="1"/>
    <col min="46" max="46" width="12.88671875" bestFit="1" customWidth="1"/>
  </cols>
  <sheetData>
    <row r="1" spans="1:46" x14ac:dyDescent="0.25">
      <c r="A1" s="28" t="s">
        <v>61</v>
      </c>
      <c r="L1" s="29" t="s">
        <v>62</v>
      </c>
      <c r="M1" s="33">
        <v>0.58499999999999996</v>
      </c>
    </row>
    <row r="2" spans="1:46" x14ac:dyDescent="0.25">
      <c r="A2" s="28" t="s">
        <v>76</v>
      </c>
      <c r="L2" s="29" t="s">
        <v>59</v>
      </c>
      <c r="M2" s="33">
        <v>26</v>
      </c>
    </row>
    <row r="4" spans="1:46" ht="14.4" x14ac:dyDescent="0.3">
      <c r="B4" s="1" t="s">
        <v>56</v>
      </c>
      <c r="G4" s="1" t="s">
        <v>57</v>
      </c>
      <c r="L4" s="34" t="s">
        <v>58</v>
      </c>
      <c r="Q4" s="35" t="s">
        <v>63</v>
      </c>
      <c r="V4" s="34" t="s">
        <v>65</v>
      </c>
      <c r="W4" s="1"/>
      <c r="X4" s="1"/>
      <c r="Y4" s="1"/>
      <c r="AB4" s="1" t="s">
        <v>48</v>
      </c>
      <c r="AH4" s="1" t="s">
        <v>54</v>
      </c>
      <c r="AO4" s="1" t="s">
        <v>55</v>
      </c>
    </row>
    <row r="5" spans="1:46" ht="13.8" thickBot="1" x14ac:dyDescent="0.3">
      <c r="B5" t="s">
        <v>46</v>
      </c>
      <c r="C5" t="s">
        <v>44</v>
      </c>
      <c r="D5" t="s">
        <v>42</v>
      </c>
      <c r="E5" t="s">
        <v>43</v>
      </c>
      <c r="G5" t="s">
        <v>46</v>
      </c>
      <c r="H5" t="s">
        <v>44</v>
      </c>
      <c r="I5" t="s">
        <v>42</v>
      </c>
      <c r="J5" t="s">
        <v>43</v>
      </c>
      <c r="L5" s="15" t="str">
        <f>B5</f>
        <v>Staunton</v>
      </c>
      <c r="M5" s="15" t="str">
        <f>C5</f>
        <v>Warrenton</v>
      </c>
      <c r="N5" s="15" t="str">
        <f>D5</f>
        <v>Richmond</v>
      </c>
      <c r="O5" s="15" t="str">
        <f>E5</f>
        <v>Tappahannock</v>
      </c>
      <c r="Q5" s="15" t="str">
        <f>G5</f>
        <v>Staunton</v>
      </c>
      <c r="R5" s="15" t="str">
        <f>H5</f>
        <v>Warrenton</v>
      </c>
      <c r="S5" s="15" t="str">
        <f>I5</f>
        <v>Richmond</v>
      </c>
      <c r="T5" s="15" t="str">
        <f>J5</f>
        <v>Tappahannock</v>
      </c>
      <c r="U5" s="15"/>
      <c r="V5" s="15" t="str">
        <f>B5</f>
        <v>Staunton</v>
      </c>
      <c r="W5" s="15" t="str">
        <f>C5</f>
        <v>Warrenton</v>
      </c>
      <c r="X5" s="15" t="str">
        <f>D5</f>
        <v>Richmond</v>
      </c>
      <c r="Y5" s="15" t="str">
        <f>E5</f>
        <v>Tappahannock</v>
      </c>
      <c r="Z5" s="36" t="s">
        <v>66</v>
      </c>
      <c r="AA5" s="37" t="s">
        <v>75</v>
      </c>
      <c r="AB5" t="s">
        <v>49</v>
      </c>
      <c r="AC5" t="s">
        <v>50</v>
      </c>
      <c r="AD5" t="s">
        <v>51</v>
      </c>
      <c r="AE5" t="s">
        <v>52</v>
      </c>
      <c r="AF5" t="s">
        <v>53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s="34" t="s">
        <v>64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</row>
    <row r="6" spans="1:46" ht="13.8" thickTop="1" x14ac:dyDescent="0.25">
      <c r="A6" t="s">
        <v>0</v>
      </c>
      <c r="B6" s="20">
        <v>37</v>
      </c>
      <c r="C6" s="14">
        <v>71</v>
      </c>
      <c r="D6" s="13">
        <v>70</v>
      </c>
      <c r="E6" s="21">
        <v>110</v>
      </c>
      <c r="G6" s="20">
        <v>0.66</v>
      </c>
      <c r="H6" s="14">
        <v>1.56</v>
      </c>
      <c r="I6" s="13">
        <v>1.22</v>
      </c>
      <c r="J6" s="21">
        <v>2</v>
      </c>
      <c r="L6" s="15">
        <f>B6*$M$1</f>
        <v>21.645</v>
      </c>
      <c r="M6" s="15">
        <f t="shared" ref="M6:O21" si="0">C6*$M$1</f>
        <v>41.534999999999997</v>
      </c>
      <c r="N6" s="15">
        <f t="shared" si="0"/>
        <v>40.949999999999996</v>
      </c>
      <c r="O6" s="15">
        <f t="shared" si="0"/>
        <v>64.349999999999994</v>
      </c>
      <c r="Q6" s="15">
        <f>G6*$M$2</f>
        <v>17.16</v>
      </c>
      <c r="R6" s="15">
        <f t="shared" ref="R6:T21" si="1">H6*$M$2</f>
        <v>40.56</v>
      </c>
      <c r="S6" s="15">
        <f t="shared" si="1"/>
        <v>31.72</v>
      </c>
      <c r="T6" s="15">
        <f t="shared" si="1"/>
        <v>52</v>
      </c>
      <c r="U6" s="15"/>
      <c r="V6" s="15">
        <f>L6+Q6</f>
        <v>38.805</v>
      </c>
      <c r="W6" s="15">
        <f t="shared" ref="W6:Y21" si="2">M6+R6</f>
        <v>82.094999999999999</v>
      </c>
      <c r="X6" s="15">
        <f t="shared" si="2"/>
        <v>72.669999999999987</v>
      </c>
      <c r="Y6" s="15">
        <f t="shared" si="2"/>
        <v>116.35</v>
      </c>
      <c r="Z6" s="15">
        <f>(2*AM6)*((V6*B52)+(W6*C52)+(X6*D52)+(Y6*E52))</f>
        <v>15211.56</v>
      </c>
      <c r="AA6" s="15" t="str">
        <f ca="1">_xlfn.FORMULATEXT(Z6)</f>
        <v>=(2*AM6)*((V6*B52)+(W6*C52)+(X6*D52)+(Y6*E52))</v>
      </c>
      <c r="AB6" s="2">
        <v>460</v>
      </c>
      <c r="AC6" s="8">
        <v>771</v>
      </c>
      <c r="AD6" s="3">
        <v>0</v>
      </c>
      <c r="AE6" s="8">
        <v>96</v>
      </c>
      <c r="AF6" s="10">
        <v>90</v>
      </c>
      <c r="AH6" s="2">
        <v>39</v>
      </c>
      <c r="AI6" s="8">
        <v>133</v>
      </c>
      <c r="AJ6" s="3">
        <v>0</v>
      </c>
      <c r="AK6" s="8">
        <v>19</v>
      </c>
      <c r="AL6" s="10">
        <v>5</v>
      </c>
      <c r="AM6">
        <f>SUM(AH6:AL6)</f>
        <v>196</v>
      </c>
      <c r="AO6" t="s">
        <v>42</v>
      </c>
      <c r="AP6" s="2">
        <v>5000</v>
      </c>
      <c r="AQ6" s="8">
        <v>3025</v>
      </c>
      <c r="AR6" s="3">
        <v>1225</v>
      </c>
      <c r="AS6" s="8">
        <v>1750</v>
      </c>
      <c r="AT6" s="10">
        <v>3675</v>
      </c>
    </row>
    <row r="7" spans="1:46" x14ac:dyDescent="0.25">
      <c r="A7" t="s">
        <v>1</v>
      </c>
      <c r="B7" s="22">
        <v>56</v>
      </c>
      <c r="C7" s="16">
        <v>999</v>
      </c>
      <c r="D7" s="15">
        <v>120</v>
      </c>
      <c r="E7" s="23">
        <v>999</v>
      </c>
      <c r="G7" s="22">
        <v>1.08</v>
      </c>
      <c r="H7" s="16">
        <v>999</v>
      </c>
      <c r="I7" s="15">
        <v>2.1</v>
      </c>
      <c r="J7" s="23">
        <v>999</v>
      </c>
      <c r="L7" s="15">
        <f t="shared" ref="L7:O48" si="3">B7*$M$1</f>
        <v>32.76</v>
      </c>
      <c r="M7" s="15">
        <f t="shared" si="0"/>
        <v>584.41499999999996</v>
      </c>
      <c r="N7" s="15">
        <f t="shared" si="0"/>
        <v>70.199999999999989</v>
      </c>
      <c r="O7" s="15">
        <f t="shared" si="0"/>
        <v>584.41499999999996</v>
      </c>
      <c r="Q7" s="15">
        <f t="shared" ref="Q7:T48" si="4">G7*$M$2</f>
        <v>28.080000000000002</v>
      </c>
      <c r="R7" s="15">
        <f t="shared" si="1"/>
        <v>25974</v>
      </c>
      <c r="S7" s="15">
        <f t="shared" si="1"/>
        <v>54.6</v>
      </c>
      <c r="T7" s="15">
        <f t="shared" si="1"/>
        <v>25974</v>
      </c>
      <c r="U7" s="15"/>
      <c r="V7" s="15">
        <f t="shared" ref="V7:Y48" si="5">L7+Q7</f>
        <v>60.84</v>
      </c>
      <c r="W7" s="15">
        <f t="shared" si="2"/>
        <v>26558.415000000001</v>
      </c>
      <c r="X7" s="15">
        <f t="shared" si="2"/>
        <v>124.79999999999998</v>
      </c>
      <c r="Y7" s="15">
        <f t="shared" si="2"/>
        <v>26558.415000000001</v>
      </c>
      <c r="Z7" s="15">
        <f t="shared" ref="Z7:Z48" si="6">(2*AM7)*((V7*B53)+(W7*C53)+(X7*D53)+(Y7*E53))</f>
        <v>1460.16</v>
      </c>
      <c r="AA7" s="15" t="str">
        <f t="shared" ref="AA7:AA48" ca="1" si="7">_xlfn.FORMULATEXT(Z7)</f>
        <v>=(2*AM7)*((V7*B53)+(W7*C53)+(X7*D53)+(Y7*E53))</v>
      </c>
      <c r="AB7" s="4">
        <v>2</v>
      </c>
      <c r="AC7">
        <v>28</v>
      </c>
      <c r="AD7" s="5">
        <v>0</v>
      </c>
      <c r="AE7">
        <v>8</v>
      </c>
      <c r="AF7" s="11">
        <v>0</v>
      </c>
      <c r="AH7" s="4">
        <v>0</v>
      </c>
      <c r="AI7">
        <v>11</v>
      </c>
      <c r="AJ7" s="5">
        <v>0</v>
      </c>
      <c r="AK7">
        <v>1</v>
      </c>
      <c r="AL7" s="11">
        <v>0</v>
      </c>
      <c r="AM7">
        <f t="shared" ref="AM7:AM48" si="8">SUM(AH7:AL7)</f>
        <v>12</v>
      </c>
      <c r="AO7" t="s">
        <v>43</v>
      </c>
      <c r="AP7" s="4">
        <v>3400</v>
      </c>
      <c r="AQ7">
        <v>5550</v>
      </c>
      <c r="AR7" s="5">
        <v>3250</v>
      </c>
      <c r="AS7">
        <v>1200</v>
      </c>
      <c r="AT7" s="11">
        <v>1600</v>
      </c>
    </row>
    <row r="8" spans="1:46" x14ac:dyDescent="0.25">
      <c r="A8" t="s">
        <v>2</v>
      </c>
      <c r="B8" s="22">
        <v>0</v>
      </c>
      <c r="C8" s="16">
        <v>121</v>
      </c>
      <c r="D8" s="15">
        <v>999</v>
      </c>
      <c r="E8" s="23">
        <v>999</v>
      </c>
      <c r="G8" s="22">
        <v>0</v>
      </c>
      <c r="H8" s="16">
        <v>2.06</v>
      </c>
      <c r="I8" s="15">
        <v>999</v>
      </c>
      <c r="J8" s="23">
        <v>999</v>
      </c>
      <c r="L8" s="15">
        <f t="shared" si="3"/>
        <v>0</v>
      </c>
      <c r="M8" s="15">
        <f t="shared" si="0"/>
        <v>70.784999999999997</v>
      </c>
      <c r="N8" s="15">
        <f t="shared" si="0"/>
        <v>584.41499999999996</v>
      </c>
      <c r="O8" s="15">
        <f t="shared" si="0"/>
        <v>584.41499999999996</v>
      </c>
      <c r="Q8" s="15">
        <f t="shared" si="4"/>
        <v>0</v>
      </c>
      <c r="R8" s="15">
        <f t="shared" si="1"/>
        <v>53.56</v>
      </c>
      <c r="S8" s="15">
        <f t="shared" si="1"/>
        <v>25974</v>
      </c>
      <c r="T8" s="15">
        <f t="shared" si="1"/>
        <v>25974</v>
      </c>
      <c r="U8" s="15"/>
      <c r="V8" s="15">
        <f t="shared" si="5"/>
        <v>0</v>
      </c>
      <c r="W8" s="15">
        <f t="shared" si="2"/>
        <v>124.345</v>
      </c>
      <c r="X8" s="15">
        <f t="shared" si="2"/>
        <v>26558.415000000001</v>
      </c>
      <c r="Y8" s="15">
        <f t="shared" si="2"/>
        <v>26558.415000000001</v>
      </c>
      <c r="Z8" s="15">
        <f t="shared" si="6"/>
        <v>0</v>
      </c>
      <c r="AA8" s="15" t="str">
        <f t="shared" ca="1" si="7"/>
        <v>=(2*AM8)*((V8*B54)+(W8*C54)+(X8*D54)+(Y8*E54))</v>
      </c>
      <c r="AB8" s="4">
        <v>341</v>
      </c>
      <c r="AC8">
        <v>737</v>
      </c>
      <c r="AD8" s="5">
        <v>2806</v>
      </c>
      <c r="AE8">
        <v>260</v>
      </c>
      <c r="AF8" s="11">
        <v>65</v>
      </c>
      <c r="AH8" s="4">
        <v>92</v>
      </c>
      <c r="AI8">
        <v>91</v>
      </c>
      <c r="AJ8" s="5">
        <v>186</v>
      </c>
      <c r="AK8">
        <v>30</v>
      </c>
      <c r="AL8" s="11">
        <v>30</v>
      </c>
      <c r="AM8">
        <f t="shared" si="8"/>
        <v>429</v>
      </c>
      <c r="AO8" t="s">
        <v>44</v>
      </c>
      <c r="AP8" s="4">
        <v>825</v>
      </c>
      <c r="AQ8">
        <v>2500</v>
      </c>
      <c r="AR8" s="5">
        <v>3375</v>
      </c>
      <c r="AS8">
        <v>1325</v>
      </c>
      <c r="AT8" s="11">
        <v>850</v>
      </c>
    </row>
    <row r="9" spans="1:46" ht="13.8" thickBot="1" x14ac:dyDescent="0.3">
      <c r="A9" t="s">
        <v>3</v>
      </c>
      <c r="B9" s="22">
        <v>66</v>
      </c>
      <c r="C9" s="16">
        <v>108</v>
      </c>
      <c r="D9" s="15">
        <v>72</v>
      </c>
      <c r="E9" s="23">
        <v>999</v>
      </c>
      <c r="G9" s="22">
        <v>1.3</v>
      </c>
      <c r="H9" s="16">
        <v>2.4300000000000002</v>
      </c>
      <c r="I9" s="15">
        <v>1.55</v>
      </c>
      <c r="J9" s="23">
        <v>999</v>
      </c>
      <c r="L9" s="15">
        <f t="shared" si="3"/>
        <v>38.61</v>
      </c>
      <c r="M9" s="15">
        <f t="shared" si="0"/>
        <v>63.179999999999993</v>
      </c>
      <c r="N9" s="15">
        <f t="shared" si="0"/>
        <v>42.12</v>
      </c>
      <c r="O9" s="15">
        <f t="shared" si="0"/>
        <v>584.41499999999996</v>
      </c>
      <c r="Q9" s="15">
        <f t="shared" si="4"/>
        <v>33.800000000000004</v>
      </c>
      <c r="R9" s="15">
        <f t="shared" si="1"/>
        <v>63.180000000000007</v>
      </c>
      <c r="S9" s="15">
        <f t="shared" si="1"/>
        <v>40.300000000000004</v>
      </c>
      <c r="T9" s="15">
        <f t="shared" si="1"/>
        <v>25974</v>
      </c>
      <c r="U9" s="15"/>
      <c r="V9" s="15">
        <f t="shared" si="5"/>
        <v>72.41</v>
      </c>
      <c r="W9" s="15">
        <f t="shared" si="2"/>
        <v>126.36</v>
      </c>
      <c r="X9" s="15">
        <f t="shared" si="2"/>
        <v>82.42</v>
      </c>
      <c r="Y9" s="15">
        <f t="shared" si="2"/>
        <v>26558.415000000001</v>
      </c>
      <c r="Z9" s="15">
        <f t="shared" si="6"/>
        <v>6661.7199999999993</v>
      </c>
      <c r="AA9" s="15" t="str">
        <f t="shared" ca="1" si="7"/>
        <v>=(2*AM9)*((V9*B55)+(W9*C55)+(X9*D55)+(Y9*E55))</v>
      </c>
      <c r="AB9" s="4">
        <v>46</v>
      </c>
      <c r="AC9">
        <v>40</v>
      </c>
      <c r="AD9" s="5">
        <v>408</v>
      </c>
      <c r="AE9">
        <v>84</v>
      </c>
      <c r="AF9" s="11">
        <v>59</v>
      </c>
      <c r="AH9" s="4">
        <v>2</v>
      </c>
      <c r="AI9">
        <v>2</v>
      </c>
      <c r="AJ9" s="5">
        <v>23</v>
      </c>
      <c r="AK9">
        <v>15</v>
      </c>
      <c r="AL9" s="11">
        <v>4</v>
      </c>
      <c r="AM9">
        <f t="shared" si="8"/>
        <v>46</v>
      </c>
      <c r="AO9" t="s">
        <v>46</v>
      </c>
      <c r="AP9" s="6">
        <v>3550</v>
      </c>
      <c r="AQ9" s="9">
        <v>3450</v>
      </c>
      <c r="AR9" s="7">
        <v>9100</v>
      </c>
      <c r="AS9" s="9">
        <v>1700</v>
      </c>
      <c r="AT9" s="12">
        <v>1850</v>
      </c>
    </row>
    <row r="10" spans="1:46" ht="13.8" thickTop="1" x14ac:dyDescent="0.25">
      <c r="A10" t="s">
        <v>4</v>
      </c>
      <c r="B10" s="22">
        <v>999</v>
      </c>
      <c r="C10" s="16">
        <v>62</v>
      </c>
      <c r="D10" s="15">
        <v>42</v>
      </c>
      <c r="E10" s="23">
        <v>38</v>
      </c>
      <c r="G10" s="22">
        <v>999</v>
      </c>
      <c r="H10" s="16">
        <v>1.45</v>
      </c>
      <c r="I10" s="15">
        <v>0.78</v>
      </c>
      <c r="J10" s="23">
        <v>0.82</v>
      </c>
      <c r="L10" s="15">
        <f t="shared" si="3"/>
        <v>584.41499999999996</v>
      </c>
      <c r="M10" s="15">
        <f t="shared" si="0"/>
        <v>36.269999999999996</v>
      </c>
      <c r="N10" s="15">
        <f t="shared" si="0"/>
        <v>24.57</v>
      </c>
      <c r="O10" s="15">
        <f t="shared" si="0"/>
        <v>22.229999999999997</v>
      </c>
      <c r="Q10" s="15">
        <f t="shared" si="4"/>
        <v>25974</v>
      </c>
      <c r="R10" s="15">
        <f t="shared" si="1"/>
        <v>37.699999999999996</v>
      </c>
      <c r="S10" s="15">
        <f t="shared" si="1"/>
        <v>20.28</v>
      </c>
      <c r="T10" s="15">
        <f t="shared" si="1"/>
        <v>21.32</v>
      </c>
      <c r="U10" s="15"/>
      <c r="V10" s="15">
        <f t="shared" si="5"/>
        <v>26558.415000000001</v>
      </c>
      <c r="W10" s="15">
        <f t="shared" si="2"/>
        <v>73.97</v>
      </c>
      <c r="X10" s="15">
        <f t="shared" si="2"/>
        <v>44.85</v>
      </c>
      <c r="Y10" s="15">
        <f t="shared" si="2"/>
        <v>43.55</v>
      </c>
      <c r="Z10" s="15">
        <f t="shared" si="6"/>
        <v>3135.6</v>
      </c>
      <c r="AA10" s="15" t="str">
        <f t="shared" ca="1" si="7"/>
        <v>=(2*AM10)*((V10*B56)+(W10*C56)+(X10*D56)+(Y10*E56))</v>
      </c>
      <c r="AB10" s="4">
        <v>13</v>
      </c>
      <c r="AC10">
        <v>136</v>
      </c>
      <c r="AD10" s="5">
        <v>170</v>
      </c>
      <c r="AE10">
        <v>10</v>
      </c>
      <c r="AF10" s="11">
        <v>55</v>
      </c>
      <c r="AH10" s="4">
        <v>4</v>
      </c>
      <c r="AI10">
        <v>17</v>
      </c>
      <c r="AJ10" s="5">
        <v>6</v>
      </c>
      <c r="AK10">
        <v>5</v>
      </c>
      <c r="AL10" s="11">
        <v>4</v>
      </c>
      <c r="AM10">
        <f t="shared" si="8"/>
        <v>36</v>
      </c>
    </row>
    <row r="11" spans="1:46" x14ac:dyDescent="0.25">
      <c r="A11" t="s">
        <v>5</v>
      </c>
      <c r="B11" s="22">
        <v>999</v>
      </c>
      <c r="C11" s="16">
        <v>999</v>
      </c>
      <c r="D11" s="15">
        <v>37</v>
      </c>
      <c r="E11" s="23">
        <v>72</v>
      </c>
      <c r="G11" s="22">
        <v>999</v>
      </c>
      <c r="H11" s="16">
        <v>999</v>
      </c>
      <c r="I11" s="15">
        <v>0.78</v>
      </c>
      <c r="J11" s="23">
        <v>1.52</v>
      </c>
      <c r="L11" s="15">
        <f t="shared" si="3"/>
        <v>584.41499999999996</v>
      </c>
      <c r="M11" s="15">
        <f t="shared" si="0"/>
        <v>584.41499999999996</v>
      </c>
      <c r="N11" s="15">
        <f t="shared" si="0"/>
        <v>21.645</v>
      </c>
      <c r="O11" s="15">
        <f t="shared" si="0"/>
        <v>42.12</v>
      </c>
      <c r="Q11" s="15">
        <f t="shared" si="4"/>
        <v>25974</v>
      </c>
      <c r="R11" s="15">
        <f t="shared" si="1"/>
        <v>25974</v>
      </c>
      <c r="S11" s="15">
        <f t="shared" si="1"/>
        <v>20.28</v>
      </c>
      <c r="T11" s="15">
        <f t="shared" si="1"/>
        <v>39.520000000000003</v>
      </c>
      <c r="U11" s="15"/>
      <c r="V11" s="15">
        <f t="shared" si="5"/>
        <v>26558.415000000001</v>
      </c>
      <c r="W11" s="15">
        <f t="shared" si="2"/>
        <v>26558.415000000001</v>
      </c>
      <c r="X11" s="15">
        <f t="shared" si="2"/>
        <v>41.924999999999997</v>
      </c>
      <c r="Y11" s="15">
        <f t="shared" si="2"/>
        <v>81.64</v>
      </c>
      <c r="Z11" s="15">
        <f t="shared" si="6"/>
        <v>3773.2499999999995</v>
      </c>
      <c r="AA11" s="15" t="str">
        <f t="shared" ca="1" si="7"/>
        <v>=(2*AM11)*((V11*B57)+(W11*C57)+(X11*D57)+(Y11*E57))</v>
      </c>
      <c r="AB11" s="4">
        <v>90</v>
      </c>
      <c r="AC11">
        <v>26</v>
      </c>
      <c r="AD11" s="5">
        <v>0</v>
      </c>
      <c r="AE11">
        <v>40</v>
      </c>
      <c r="AF11" s="11">
        <v>15</v>
      </c>
      <c r="AH11" s="4">
        <v>28</v>
      </c>
      <c r="AI11">
        <v>6</v>
      </c>
      <c r="AJ11" s="5">
        <v>0</v>
      </c>
      <c r="AK11">
        <v>10</v>
      </c>
      <c r="AL11" s="11">
        <v>1</v>
      </c>
      <c r="AM11">
        <f t="shared" si="8"/>
        <v>45</v>
      </c>
    </row>
    <row r="12" spans="1:46" x14ac:dyDescent="0.25">
      <c r="A12" t="s">
        <v>6</v>
      </c>
      <c r="B12" s="22">
        <v>999</v>
      </c>
      <c r="C12" s="16">
        <v>112</v>
      </c>
      <c r="D12" s="15">
        <v>20</v>
      </c>
      <c r="E12" s="23">
        <v>65</v>
      </c>
      <c r="G12" s="22">
        <v>999</v>
      </c>
      <c r="H12" s="16">
        <v>2.08</v>
      </c>
      <c r="I12" s="15">
        <v>0.38</v>
      </c>
      <c r="J12" s="23">
        <v>1.32</v>
      </c>
      <c r="L12" s="15">
        <f t="shared" si="3"/>
        <v>584.41499999999996</v>
      </c>
      <c r="M12" s="15">
        <f t="shared" si="0"/>
        <v>65.52</v>
      </c>
      <c r="N12" s="15">
        <f t="shared" si="0"/>
        <v>11.7</v>
      </c>
      <c r="O12" s="15">
        <f t="shared" si="0"/>
        <v>38.024999999999999</v>
      </c>
      <c r="Q12" s="15">
        <f t="shared" si="4"/>
        <v>25974</v>
      </c>
      <c r="R12" s="15">
        <f t="shared" si="1"/>
        <v>54.08</v>
      </c>
      <c r="S12" s="15">
        <f t="shared" si="1"/>
        <v>9.8800000000000008</v>
      </c>
      <c r="T12" s="15">
        <f t="shared" si="1"/>
        <v>34.32</v>
      </c>
      <c r="U12" s="15"/>
      <c r="V12" s="15">
        <f t="shared" si="5"/>
        <v>26558.415000000001</v>
      </c>
      <c r="W12" s="15">
        <f t="shared" si="2"/>
        <v>119.6</v>
      </c>
      <c r="X12" s="15">
        <f t="shared" si="2"/>
        <v>21.58</v>
      </c>
      <c r="Y12" s="15">
        <f t="shared" si="2"/>
        <v>72.344999999999999</v>
      </c>
      <c r="Z12" s="15">
        <f t="shared" si="6"/>
        <v>6603.48</v>
      </c>
      <c r="AA12" s="15" t="str">
        <f t="shared" ca="1" si="7"/>
        <v>=(2*AM12)*((V12*B58)+(W12*C58)+(X12*D58)+(Y12*E58))</v>
      </c>
      <c r="AB12" s="4">
        <v>655</v>
      </c>
      <c r="AC12">
        <v>343</v>
      </c>
      <c r="AD12" s="5">
        <v>17</v>
      </c>
      <c r="AE12">
        <v>144</v>
      </c>
      <c r="AF12" s="11">
        <v>8</v>
      </c>
      <c r="AH12" s="4">
        <v>55</v>
      </c>
      <c r="AI12">
        <v>80</v>
      </c>
      <c r="AJ12" s="5">
        <v>3</v>
      </c>
      <c r="AK12">
        <v>12</v>
      </c>
      <c r="AL12" s="11">
        <v>3</v>
      </c>
      <c r="AM12">
        <f t="shared" si="8"/>
        <v>153</v>
      </c>
    </row>
    <row r="13" spans="1:46" x14ac:dyDescent="0.25">
      <c r="A13" t="s">
        <v>7</v>
      </c>
      <c r="B13" s="22">
        <v>111</v>
      </c>
      <c r="C13" s="16">
        <v>38</v>
      </c>
      <c r="D13" s="15">
        <v>59</v>
      </c>
      <c r="E13" s="23">
        <v>47</v>
      </c>
      <c r="G13" s="22">
        <v>2.1800000000000002</v>
      </c>
      <c r="H13" s="16">
        <v>0.96</v>
      </c>
      <c r="I13" s="15">
        <v>1.03</v>
      </c>
      <c r="J13" s="23">
        <v>1.08</v>
      </c>
      <c r="L13" s="15">
        <f t="shared" si="3"/>
        <v>64.935000000000002</v>
      </c>
      <c r="M13" s="15">
        <f t="shared" si="0"/>
        <v>22.229999999999997</v>
      </c>
      <c r="N13" s="15">
        <f t="shared" si="0"/>
        <v>34.515000000000001</v>
      </c>
      <c r="O13" s="15">
        <f t="shared" si="0"/>
        <v>27.494999999999997</v>
      </c>
      <c r="Q13" s="15">
        <f t="shared" si="4"/>
        <v>56.680000000000007</v>
      </c>
      <c r="R13" s="15">
        <f t="shared" si="1"/>
        <v>24.96</v>
      </c>
      <c r="S13" s="15">
        <f t="shared" si="1"/>
        <v>26.78</v>
      </c>
      <c r="T13" s="15">
        <f t="shared" si="1"/>
        <v>28.080000000000002</v>
      </c>
      <c r="U13" s="15"/>
      <c r="V13" s="15">
        <f t="shared" si="5"/>
        <v>121.61500000000001</v>
      </c>
      <c r="W13" s="15">
        <f t="shared" si="2"/>
        <v>47.19</v>
      </c>
      <c r="X13" s="15">
        <f t="shared" si="2"/>
        <v>61.295000000000002</v>
      </c>
      <c r="Y13" s="15">
        <f t="shared" si="2"/>
        <v>55.575000000000003</v>
      </c>
      <c r="Z13" s="15">
        <f t="shared" si="6"/>
        <v>3303.2999999999997</v>
      </c>
      <c r="AA13" s="15" t="str">
        <f t="shared" ca="1" si="7"/>
        <v>=(2*AM13)*((V13*B59)+(W13*C59)+(X13*D59)+(Y13*E59))</v>
      </c>
      <c r="AB13" s="4">
        <v>123</v>
      </c>
      <c r="AC13">
        <v>64</v>
      </c>
      <c r="AD13" s="5">
        <v>60</v>
      </c>
      <c r="AE13">
        <v>0</v>
      </c>
      <c r="AF13" s="11">
        <v>70</v>
      </c>
      <c r="AH13" s="4">
        <v>19</v>
      </c>
      <c r="AI13">
        <v>8</v>
      </c>
      <c r="AJ13" s="5">
        <v>2</v>
      </c>
      <c r="AK13">
        <v>0</v>
      </c>
      <c r="AL13" s="11">
        <v>6</v>
      </c>
      <c r="AM13">
        <f t="shared" si="8"/>
        <v>35</v>
      </c>
    </row>
    <row r="14" spans="1:46" x14ac:dyDescent="0.25">
      <c r="A14" t="s">
        <v>8</v>
      </c>
      <c r="B14" s="26" t="s">
        <v>60</v>
      </c>
      <c r="C14" s="16">
        <v>84</v>
      </c>
      <c r="D14" s="15">
        <v>0</v>
      </c>
      <c r="E14" s="23">
        <v>46</v>
      </c>
      <c r="G14" s="26">
        <v>999</v>
      </c>
      <c r="H14" s="16">
        <v>1.85</v>
      </c>
      <c r="I14" s="15">
        <v>0</v>
      </c>
      <c r="J14" s="23">
        <v>0.98</v>
      </c>
      <c r="L14" s="15">
        <f t="shared" si="3"/>
        <v>584.41499999999996</v>
      </c>
      <c r="M14" s="15">
        <f t="shared" si="0"/>
        <v>49.14</v>
      </c>
      <c r="N14" s="15">
        <f t="shared" si="0"/>
        <v>0</v>
      </c>
      <c r="O14" s="15">
        <f t="shared" si="0"/>
        <v>26.909999999999997</v>
      </c>
      <c r="Q14" s="15">
        <f t="shared" si="4"/>
        <v>25974</v>
      </c>
      <c r="R14" s="15">
        <f t="shared" si="1"/>
        <v>48.1</v>
      </c>
      <c r="S14" s="15">
        <f t="shared" si="1"/>
        <v>0</v>
      </c>
      <c r="T14" s="15">
        <f t="shared" si="1"/>
        <v>25.48</v>
      </c>
      <c r="U14" s="15"/>
      <c r="V14" s="15">
        <f t="shared" si="5"/>
        <v>26558.415000000001</v>
      </c>
      <c r="W14" s="15">
        <f t="shared" si="2"/>
        <v>97.240000000000009</v>
      </c>
      <c r="X14" s="15">
        <f t="shared" si="2"/>
        <v>0</v>
      </c>
      <c r="Y14" s="15">
        <f t="shared" si="2"/>
        <v>52.39</v>
      </c>
      <c r="Z14" s="15">
        <f t="shared" si="6"/>
        <v>0</v>
      </c>
      <c r="AA14" s="15" t="str">
        <f t="shared" ca="1" si="7"/>
        <v>=(2*AM14)*((V14*B60)+(W14*C60)+(X14*D60)+(Y14*E60))</v>
      </c>
      <c r="AB14" s="4">
        <v>468</v>
      </c>
      <c r="AC14">
        <v>264</v>
      </c>
      <c r="AD14" s="5">
        <v>0</v>
      </c>
      <c r="AE14">
        <v>0</v>
      </c>
      <c r="AF14" s="11">
        <v>2</v>
      </c>
      <c r="AH14" s="4">
        <v>41</v>
      </c>
      <c r="AI14">
        <v>70</v>
      </c>
      <c r="AJ14" s="5">
        <v>0</v>
      </c>
      <c r="AK14">
        <v>0</v>
      </c>
      <c r="AL14" s="11">
        <v>1</v>
      </c>
      <c r="AM14">
        <f t="shared" si="8"/>
        <v>112</v>
      </c>
    </row>
    <row r="15" spans="1:46" x14ac:dyDescent="0.25">
      <c r="A15" t="s">
        <v>9</v>
      </c>
      <c r="B15" s="22">
        <v>80</v>
      </c>
      <c r="C15" s="16">
        <v>25</v>
      </c>
      <c r="D15" s="15">
        <v>89</v>
      </c>
      <c r="E15" s="23">
        <v>84</v>
      </c>
      <c r="G15" s="22">
        <v>1.53</v>
      </c>
      <c r="H15" s="16">
        <v>0.6</v>
      </c>
      <c r="I15" s="15">
        <v>1.75</v>
      </c>
      <c r="J15" s="23">
        <v>1.93</v>
      </c>
      <c r="L15" s="15">
        <f t="shared" si="3"/>
        <v>46.8</v>
      </c>
      <c r="M15" s="15">
        <f t="shared" si="0"/>
        <v>14.625</v>
      </c>
      <c r="N15" s="15">
        <f t="shared" si="0"/>
        <v>52.064999999999998</v>
      </c>
      <c r="O15" s="15">
        <f t="shared" si="0"/>
        <v>49.14</v>
      </c>
      <c r="Q15" s="15">
        <f t="shared" si="4"/>
        <v>39.78</v>
      </c>
      <c r="R15" s="15">
        <f t="shared" si="1"/>
        <v>15.6</v>
      </c>
      <c r="S15" s="15">
        <f t="shared" si="1"/>
        <v>45.5</v>
      </c>
      <c r="T15" s="15">
        <f t="shared" si="1"/>
        <v>50.18</v>
      </c>
      <c r="U15" s="15"/>
      <c r="V15" s="15">
        <f t="shared" si="5"/>
        <v>86.58</v>
      </c>
      <c r="W15" s="15">
        <f t="shared" si="2"/>
        <v>30.225000000000001</v>
      </c>
      <c r="X15" s="15">
        <f t="shared" si="2"/>
        <v>97.564999999999998</v>
      </c>
      <c r="Y15" s="15">
        <f t="shared" si="2"/>
        <v>99.32</v>
      </c>
      <c r="Z15" s="15">
        <f t="shared" si="6"/>
        <v>1753.0500000000002</v>
      </c>
      <c r="AA15" s="15" t="str">
        <f t="shared" ca="1" si="7"/>
        <v>=(2*AM15)*((V15*B61)+(W15*C61)+(X15*D61)+(Y15*E61))</v>
      </c>
      <c r="AB15" s="4">
        <v>12</v>
      </c>
      <c r="AC15">
        <v>96</v>
      </c>
      <c r="AD15" s="5">
        <v>200</v>
      </c>
      <c r="AE15">
        <v>0</v>
      </c>
      <c r="AF15" s="11">
        <v>120</v>
      </c>
      <c r="AH15" s="4">
        <v>4</v>
      </c>
      <c r="AI15">
        <v>12</v>
      </c>
      <c r="AJ15" s="5">
        <v>8</v>
      </c>
      <c r="AK15">
        <v>0</v>
      </c>
      <c r="AL15" s="11">
        <v>5</v>
      </c>
      <c r="AM15">
        <f t="shared" si="8"/>
        <v>29</v>
      </c>
    </row>
    <row r="16" spans="1:46" x14ac:dyDescent="0.25">
      <c r="A16" t="s">
        <v>10</v>
      </c>
      <c r="B16" s="22">
        <v>88</v>
      </c>
      <c r="C16" s="16">
        <v>108</v>
      </c>
      <c r="D16" s="15">
        <v>53</v>
      </c>
      <c r="E16" s="23">
        <v>101</v>
      </c>
      <c r="G16" s="22">
        <v>1.72</v>
      </c>
      <c r="H16" s="16">
        <v>2.4300000000000002</v>
      </c>
      <c r="I16" s="15">
        <v>1.1299999999999999</v>
      </c>
      <c r="J16" s="23">
        <v>2.0299999999999998</v>
      </c>
      <c r="L16" s="15">
        <f t="shared" si="3"/>
        <v>51.48</v>
      </c>
      <c r="M16" s="15">
        <f t="shared" si="0"/>
        <v>63.179999999999993</v>
      </c>
      <c r="N16" s="15">
        <f t="shared" si="0"/>
        <v>31.004999999999999</v>
      </c>
      <c r="O16" s="15">
        <f t="shared" si="0"/>
        <v>59.084999999999994</v>
      </c>
      <c r="Q16" s="15">
        <f t="shared" si="4"/>
        <v>44.72</v>
      </c>
      <c r="R16" s="15">
        <f t="shared" si="1"/>
        <v>63.180000000000007</v>
      </c>
      <c r="S16" s="15">
        <f t="shared" si="1"/>
        <v>29.379999999999995</v>
      </c>
      <c r="T16" s="15">
        <f t="shared" si="1"/>
        <v>52.779999999999994</v>
      </c>
      <c r="U16" s="15"/>
      <c r="V16" s="15">
        <f t="shared" si="5"/>
        <v>96.199999999999989</v>
      </c>
      <c r="W16" s="15">
        <f t="shared" si="2"/>
        <v>126.36</v>
      </c>
      <c r="X16" s="15">
        <f t="shared" si="2"/>
        <v>60.384999999999991</v>
      </c>
      <c r="Y16" s="15">
        <f t="shared" si="2"/>
        <v>111.86499999999998</v>
      </c>
      <c r="Z16" s="15">
        <f t="shared" si="6"/>
        <v>4347.7199999999993</v>
      </c>
      <c r="AA16" s="15" t="str">
        <f t="shared" ca="1" si="7"/>
        <v>=(2*AM16)*((V16*B62)+(W16*C62)+(X16*D62)+(Y16*E62))</v>
      </c>
      <c r="AB16" s="4">
        <v>21</v>
      </c>
      <c r="AC16">
        <v>33</v>
      </c>
      <c r="AD16" s="5">
        <v>0</v>
      </c>
      <c r="AE16">
        <v>14</v>
      </c>
      <c r="AF16" s="11">
        <v>0</v>
      </c>
      <c r="AH16" s="4">
        <v>7</v>
      </c>
      <c r="AI16">
        <v>8</v>
      </c>
      <c r="AJ16" s="5">
        <v>19</v>
      </c>
      <c r="AK16">
        <v>2</v>
      </c>
      <c r="AL16" s="11">
        <v>0</v>
      </c>
      <c r="AM16">
        <f t="shared" si="8"/>
        <v>36</v>
      </c>
    </row>
    <row r="17" spans="1:39" x14ac:dyDescent="0.25">
      <c r="A17" t="s">
        <v>11</v>
      </c>
      <c r="B17" s="22">
        <v>999</v>
      </c>
      <c r="C17" s="16">
        <v>999</v>
      </c>
      <c r="D17" s="15">
        <v>40</v>
      </c>
      <c r="E17" s="23">
        <v>85</v>
      </c>
      <c r="G17" s="22">
        <v>999</v>
      </c>
      <c r="H17" s="16">
        <v>999</v>
      </c>
      <c r="I17" s="15">
        <v>0.75</v>
      </c>
      <c r="J17" s="23">
        <v>1.68</v>
      </c>
      <c r="L17" s="15">
        <f t="shared" si="3"/>
        <v>584.41499999999996</v>
      </c>
      <c r="M17" s="15">
        <f t="shared" si="0"/>
        <v>584.41499999999996</v>
      </c>
      <c r="N17" s="15">
        <f t="shared" si="0"/>
        <v>23.4</v>
      </c>
      <c r="O17" s="15">
        <f t="shared" si="0"/>
        <v>49.724999999999994</v>
      </c>
      <c r="Q17" s="15">
        <f t="shared" si="4"/>
        <v>25974</v>
      </c>
      <c r="R17" s="15">
        <f t="shared" si="1"/>
        <v>25974</v>
      </c>
      <c r="S17" s="15">
        <f t="shared" si="1"/>
        <v>19.5</v>
      </c>
      <c r="T17" s="15">
        <f t="shared" si="1"/>
        <v>43.68</v>
      </c>
      <c r="U17" s="15"/>
      <c r="V17" s="15">
        <f t="shared" si="5"/>
        <v>26558.415000000001</v>
      </c>
      <c r="W17" s="15">
        <f t="shared" si="2"/>
        <v>26558.415000000001</v>
      </c>
      <c r="X17" s="15">
        <f t="shared" si="2"/>
        <v>42.9</v>
      </c>
      <c r="Y17" s="15">
        <f t="shared" si="2"/>
        <v>93.405000000000001</v>
      </c>
      <c r="Z17" s="15">
        <f t="shared" si="6"/>
        <v>10639.199999999999</v>
      </c>
      <c r="AA17" s="15" t="str">
        <f t="shared" ca="1" si="7"/>
        <v>=(2*AM17)*((V17*B63)+(W17*C63)+(X17*D63)+(Y17*E63))</v>
      </c>
      <c r="AB17" s="4">
        <v>300</v>
      </c>
      <c r="AC17">
        <v>188</v>
      </c>
      <c r="AD17" s="5">
        <v>480</v>
      </c>
      <c r="AE17">
        <v>160</v>
      </c>
      <c r="AF17" s="11">
        <v>50</v>
      </c>
      <c r="AH17" s="4">
        <v>35</v>
      </c>
      <c r="AI17">
        <v>46</v>
      </c>
      <c r="AJ17" s="5">
        <v>24</v>
      </c>
      <c r="AK17">
        <v>14</v>
      </c>
      <c r="AL17" s="11">
        <v>5</v>
      </c>
      <c r="AM17">
        <f t="shared" si="8"/>
        <v>124</v>
      </c>
    </row>
    <row r="18" spans="1:39" x14ac:dyDescent="0.25">
      <c r="A18" t="s">
        <v>12</v>
      </c>
      <c r="B18" s="22">
        <v>999</v>
      </c>
      <c r="C18" s="16">
        <v>89</v>
      </c>
      <c r="D18" s="15">
        <v>46</v>
      </c>
      <c r="E18" s="23">
        <v>0</v>
      </c>
      <c r="G18" s="22">
        <v>999</v>
      </c>
      <c r="H18" s="16">
        <v>1.95</v>
      </c>
      <c r="I18" s="15">
        <v>1</v>
      </c>
      <c r="J18" s="23">
        <v>0</v>
      </c>
      <c r="L18" s="15">
        <f t="shared" si="3"/>
        <v>584.41499999999996</v>
      </c>
      <c r="M18" s="15">
        <f t="shared" si="0"/>
        <v>52.064999999999998</v>
      </c>
      <c r="N18" s="15">
        <f t="shared" si="0"/>
        <v>26.909999999999997</v>
      </c>
      <c r="O18" s="15">
        <f t="shared" si="0"/>
        <v>0</v>
      </c>
      <c r="Q18" s="15">
        <f t="shared" si="4"/>
        <v>25974</v>
      </c>
      <c r="R18" s="15">
        <f t="shared" si="1"/>
        <v>50.699999999999996</v>
      </c>
      <c r="S18" s="15">
        <f t="shared" si="1"/>
        <v>26</v>
      </c>
      <c r="T18" s="15">
        <f t="shared" si="1"/>
        <v>0</v>
      </c>
      <c r="U18" s="15"/>
      <c r="V18" s="15">
        <f t="shared" si="5"/>
        <v>26558.415000000001</v>
      </c>
      <c r="W18" s="15">
        <f t="shared" si="2"/>
        <v>102.76499999999999</v>
      </c>
      <c r="X18" s="15">
        <f t="shared" si="2"/>
        <v>52.91</v>
      </c>
      <c r="Y18" s="15">
        <f t="shared" si="2"/>
        <v>0</v>
      </c>
      <c r="Z18" s="15">
        <f t="shared" si="6"/>
        <v>0</v>
      </c>
      <c r="AA18" s="15" t="str">
        <f t="shared" ca="1" si="7"/>
        <v>=(2*AM18)*((V18*B64)+(W18*C64)+(X18*D64)+(Y18*E64))</v>
      </c>
      <c r="AB18" s="4">
        <v>63</v>
      </c>
      <c r="AC18">
        <v>30</v>
      </c>
      <c r="AD18" s="5">
        <v>680</v>
      </c>
      <c r="AE18">
        <v>200</v>
      </c>
      <c r="AF18" s="11">
        <v>80</v>
      </c>
      <c r="AH18" s="4">
        <v>11</v>
      </c>
      <c r="AI18">
        <v>18</v>
      </c>
      <c r="AJ18" s="5">
        <v>24</v>
      </c>
      <c r="AK18">
        <v>25</v>
      </c>
      <c r="AL18" s="11">
        <v>1</v>
      </c>
      <c r="AM18">
        <f t="shared" si="8"/>
        <v>79</v>
      </c>
    </row>
    <row r="19" spans="1:39" x14ac:dyDescent="0.25">
      <c r="A19" t="s">
        <v>13</v>
      </c>
      <c r="B19" s="22">
        <v>118</v>
      </c>
      <c r="C19" s="16">
        <v>0</v>
      </c>
      <c r="D19" s="15">
        <v>999</v>
      </c>
      <c r="E19" s="23">
        <v>89</v>
      </c>
      <c r="G19" s="22">
        <v>1.98</v>
      </c>
      <c r="H19" s="16">
        <v>0</v>
      </c>
      <c r="I19" s="15">
        <v>999</v>
      </c>
      <c r="J19" s="23">
        <v>1.96</v>
      </c>
      <c r="L19" s="15">
        <f t="shared" si="3"/>
        <v>69.03</v>
      </c>
      <c r="M19" s="15">
        <f t="shared" si="0"/>
        <v>0</v>
      </c>
      <c r="N19" s="15">
        <f t="shared" si="0"/>
        <v>584.41499999999996</v>
      </c>
      <c r="O19" s="15">
        <f t="shared" si="0"/>
        <v>52.064999999999998</v>
      </c>
      <c r="Q19" s="15">
        <f t="shared" si="4"/>
        <v>51.48</v>
      </c>
      <c r="R19" s="15">
        <f t="shared" si="1"/>
        <v>0</v>
      </c>
      <c r="S19" s="15">
        <f t="shared" si="1"/>
        <v>25974</v>
      </c>
      <c r="T19" s="15">
        <f t="shared" si="1"/>
        <v>50.96</v>
      </c>
      <c r="U19" s="15"/>
      <c r="V19" s="15">
        <f t="shared" si="5"/>
        <v>120.50999999999999</v>
      </c>
      <c r="W19" s="15">
        <f t="shared" si="2"/>
        <v>0</v>
      </c>
      <c r="X19" s="15">
        <f t="shared" si="2"/>
        <v>26558.415000000001</v>
      </c>
      <c r="Y19" s="15">
        <f t="shared" si="2"/>
        <v>103.02500000000001</v>
      </c>
      <c r="Z19" s="15">
        <f t="shared" si="6"/>
        <v>0</v>
      </c>
      <c r="AA19" s="15" t="str">
        <f t="shared" ca="1" si="7"/>
        <v>=(2*AM19)*((V19*B65)+(W19*C65)+(X19*D65)+(Y19*E65))</v>
      </c>
      <c r="AB19" s="4">
        <v>55</v>
      </c>
      <c r="AC19">
        <v>228</v>
      </c>
      <c r="AD19" s="5">
        <v>280</v>
      </c>
      <c r="AE19">
        <v>320</v>
      </c>
      <c r="AF19" s="11">
        <v>40</v>
      </c>
      <c r="AH19" s="4">
        <v>22</v>
      </c>
      <c r="AI19">
        <v>36</v>
      </c>
      <c r="AJ19" s="5">
        <v>40</v>
      </c>
      <c r="AK19">
        <v>19</v>
      </c>
      <c r="AL19" s="11">
        <v>44</v>
      </c>
      <c r="AM19">
        <f t="shared" si="8"/>
        <v>161</v>
      </c>
    </row>
    <row r="20" spans="1:39" x14ac:dyDescent="0.25">
      <c r="A20" t="s">
        <v>14</v>
      </c>
      <c r="B20" s="22">
        <v>59</v>
      </c>
      <c r="C20" s="16">
        <v>73</v>
      </c>
      <c r="D20" s="15">
        <v>64</v>
      </c>
      <c r="E20" s="23">
        <v>104</v>
      </c>
      <c r="G20" s="22">
        <v>1</v>
      </c>
      <c r="H20" s="16">
        <v>1.65</v>
      </c>
      <c r="I20" s="15">
        <v>1.1000000000000001</v>
      </c>
      <c r="J20" s="23">
        <v>1.88</v>
      </c>
      <c r="L20" s="15">
        <f t="shared" si="3"/>
        <v>34.515000000000001</v>
      </c>
      <c r="M20" s="15">
        <f t="shared" si="0"/>
        <v>42.704999999999998</v>
      </c>
      <c r="N20" s="15">
        <f t="shared" si="0"/>
        <v>37.44</v>
      </c>
      <c r="O20" s="15">
        <f t="shared" si="0"/>
        <v>60.839999999999996</v>
      </c>
      <c r="Q20" s="15">
        <f t="shared" si="4"/>
        <v>26</v>
      </c>
      <c r="R20" s="15">
        <f t="shared" si="1"/>
        <v>42.9</v>
      </c>
      <c r="S20" s="15">
        <f t="shared" si="1"/>
        <v>28.6</v>
      </c>
      <c r="T20" s="15">
        <f t="shared" si="1"/>
        <v>48.879999999999995</v>
      </c>
      <c r="U20" s="15"/>
      <c r="V20" s="15">
        <f t="shared" si="5"/>
        <v>60.515000000000001</v>
      </c>
      <c r="W20" s="15">
        <f t="shared" si="2"/>
        <v>85.60499999999999</v>
      </c>
      <c r="X20" s="15">
        <f t="shared" si="2"/>
        <v>66.039999999999992</v>
      </c>
      <c r="Y20" s="15">
        <f t="shared" si="2"/>
        <v>109.72</v>
      </c>
      <c r="Z20" s="15">
        <f t="shared" si="6"/>
        <v>3025.75</v>
      </c>
      <c r="AA20" s="15" t="str">
        <f t="shared" ca="1" si="7"/>
        <v>=(2*AM20)*((V20*B66)+(W20*C66)+(X20*D66)+(Y20*E66))</v>
      </c>
      <c r="AB20" s="4">
        <v>4</v>
      </c>
      <c r="AC20">
        <v>96</v>
      </c>
      <c r="AD20" s="5">
        <v>0</v>
      </c>
      <c r="AE20">
        <v>8</v>
      </c>
      <c r="AF20" s="11">
        <v>0</v>
      </c>
      <c r="AH20" s="4">
        <v>0</v>
      </c>
      <c r="AI20">
        <v>24</v>
      </c>
      <c r="AJ20" s="5">
        <v>0</v>
      </c>
      <c r="AK20">
        <v>1</v>
      </c>
      <c r="AL20" s="11">
        <v>0</v>
      </c>
      <c r="AM20">
        <f t="shared" si="8"/>
        <v>25</v>
      </c>
    </row>
    <row r="21" spans="1:39" x14ac:dyDescent="0.25">
      <c r="A21" t="s">
        <v>15</v>
      </c>
      <c r="B21" s="22">
        <v>81</v>
      </c>
      <c r="C21" s="16">
        <v>86</v>
      </c>
      <c r="D21" s="15">
        <v>32</v>
      </c>
      <c r="E21" s="23">
        <v>72</v>
      </c>
      <c r="G21" s="22">
        <v>1.37</v>
      </c>
      <c r="H21" s="16">
        <v>1.93</v>
      </c>
      <c r="I21" s="15">
        <v>0.63</v>
      </c>
      <c r="J21" s="23">
        <v>1.42</v>
      </c>
      <c r="L21" s="15">
        <f t="shared" si="3"/>
        <v>47.384999999999998</v>
      </c>
      <c r="M21" s="15">
        <f t="shared" si="0"/>
        <v>50.309999999999995</v>
      </c>
      <c r="N21" s="15">
        <f t="shared" si="0"/>
        <v>18.72</v>
      </c>
      <c r="O21" s="15">
        <f t="shared" si="0"/>
        <v>42.12</v>
      </c>
      <c r="Q21" s="15">
        <f t="shared" si="4"/>
        <v>35.620000000000005</v>
      </c>
      <c r="R21" s="15">
        <f t="shared" si="1"/>
        <v>50.18</v>
      </c>
      <c r="S21" s="15">
        <f t="shared" si="1"/>
        <v>16.38</v>
      </c>
      <c r="T21" s="15">
        <f t="shared" si="1"/>
        <v>36.92</v>
      </c>
      <c r="U21" s="15"/>
      <c r="V21" s="15">
        <f t="shared" si="5"/>
        <v>83.004999999999995</v>
      </c>
      <c r="W21" s="15">
        <f t="shared" si="2"/>
        <v>100.49</v>
      </c>
      <c r="X21" s="15">
        <f t="shared" si="2"/>
        <v>35.099999999999994</v>
      </c>
      <c r="Y21" s="15">
        <f t="shared" si="2"/>
        <v>79.039999999999992</v>
      </c>
      <c r="Z21" s="15">
        <f t="shared" si="6"/>
        <v>3509.9999999999995</v>
      </c>
      <c r="AA21" s="15" t="str">
        <f t="shared" ca="1" si="7"/>
        <v>=(2*AM21)*((V21*B67)+(W21*C67)+(X21*D67)+(Y21*E67))</v>
      </c>
      <c r="AB21" s="4">
        <v>12</v>
      </c>
      <c r="AC21">
        <v>97</v>
      </c>
      <c r="AD21" s="5">
        <v>0</v>
      </c>
      <c r="AE21">
        <v>70</v>
      </c>
      <c r="AF21" s="11">
        <v>5</v>
      </c>
      <c r="AH21" s="4">
        <v>1</v>
      </c>
      <c r="AI21">
        <v>34</v>
      </c>
      <c r="AJ21" s="5">
        <v>0</v>
      </c>
      <c r="AK21">
        <v>13</v>
      </c>
      <c r="AL21" s="11">
        <v>2</v>
      </c>
      <c r="AM21">
        <f t="shared" si="8"/>
        <v>50</v>
      </c>
    </row>
    <row r="22" spans="1:39" x14ac:dyDescent="0.25">
      <c r="A22" t="s">
        <v>16</v>
      </c>
      <c r="B22" s="22">
        <v>59</v>
      </c>
      <c r="C22" s="16">
        <v>56</v>
      </c>
      <c r="D22" s="15">
        <v>86</v>
      </c>
      <c r="E22" s="23">
        <v>114</v>
      </c>
      <c r="G22" s="22">
        <v>1.17</v>
      </c>
      <c r="H22" s="16">
        <v>1.21</v>
      </c>
      <c r="I22" s="15">
        <v>1.57</v>
      </c>
      <c r="J22" s="23">
        <v>2.38</v>
      </c>
      <c r="L22" s="15">
        <f t="shared" si="3"/>
        <v>34.515000000000001</v>
      </c>
      <c r="M22" s="15">
        <f t="shared" si="3"/>
        <v>32.76</v>
      </c>
      <c r="N22" s="15">
        <f t="shared" si="3"/>
        <v>50.309999999999995</v>
      </c>
      <c r="O22" s="15">
        <f t="shared" si="3"/>
        <v>66.69</v>
      </c>
      <c r="Q22" s="15">
        <f t="shared" si="4"/>
        <v>30.419999999999998</v>
      </c>
      <c r="R22" s="15">
        <f t="shared" si="4"/>
        <v>31.46</v>
      </c>
      <c r="S22" s="15">
        <f t="shared" si="4"/>
        <v>40.82</v>
      </c>
      <c r="T22" s="15">
        <f t="shared" si="4"/>
        <v>61.879999999999995</v>
      </c>
      <c r="U22" s="15"/>
      <c r="V22" s="15">
        <f t="shared" si="5"/>
        <v>64.935000000000002</v>
      </c>
      <c r="W22" s="15">
        <f t="shared" si="5"/>
        <v>64.22</v>
      </c>
      <c r="X22" s="15">
        <f t="shared" si="5"/>
        <v>91.13</v>
      </c>
      <c r="Y22" s="15">
        <f t="shared" si="5"/>
        <v>128.57</v>
      </c>
      <c r="Z22" s="15">
        <f t="shared" si="6"/>
        <v>3082.56</v>
      </c>
      <c r="AA22" s="15" t="str">
        <f t="shared" ca="1" si="7"/>
        <v>=(2*AM22)*((V22*B68)+(W22*C68)+(X22*D68)+(Y22*E68))</v>
      </c>
      <c r="AB22" s="4">
        <v>36</v>
      </c>
      <c r="AC22">
        <v>88</v>
      </c>
      <c r="AD22" s="5">
        <v>150</v>
      </c>
      <c r="AE22">
        <v>0</v>
      </c>
      <c r="AF22" s="11">
        <v>40</v>
      </c>
      <c r="AH22" s="4">
        <v>5</v>
      </c>
      <c r="AI22">
        <v>11</v>
      </c>
      <c r="AJ22" s="5">
        <v>6</v>
      </c>
      <c r="AK22">
        <v>0</v>
      </c>
      <c r="AL22" s="11">
        <v>2</v>
      </c>
      <c r="AM22">
        <f t="shared" si="8"/>
        <v>24</v>
      </c>
    </row>
    <row r="23" spans="1:39" x14ac:dyDescent="0.25">
      <c r="A23" t="s">
        <v>17</v>
      </c>
      <c r="B23" s="22">
        <v>115</v>
      </c>
      <c r="C23" s="16">
        <v>82</v>
      </c>
      <c r="D23" s="15">
        <v>24</v>
      </c>
      <c r="E23" s="23">
        <v>42</v>
      </c>
      <c r="G23" s="22">
        <v>1.87</v>
      </c>
      <c r="H23" s="16">
        <v>1.58</v>
      </c>
      <c r="I23" s="15">
        <v>0.45</v>
      </c>
      <c r="J23" s="23">
        <v>0.87</v>
      </c>
      <c r="L23" s="15">
        <f t="shared" si="3"/>
        <v>67.274999999999991</v>
      </c>
      <c r="M23" s="15">
        <f t="shared" si="3"/>
        <v>47.97</v>
      </c>
      <c r="N23" s="15">
        <f t="shared" si="3"/>
        <v>14.04</v>
      </c>
      <c r="O23" s="15">
        <f t="shared" si="3"/>
        <v>24.57</v>
      </c>
      <c r="Q23" s="15">
        <f t="shared" si="4"/>
        <v>48.620000000000005</v>
      </c>
      <c r="R23" s="15">
        <f t="shared" si="4"/>
        <v>41.08</v>
      </c>
      <c r="S23" s="15">
        <f t="shared" si="4"/>
        <v>11.700000000000001</v>
      </c>
      <c r="T23" s="15">
        <f t="shared" si="4"/>
        <v>22.62</v>
      </c>
      <c r="U23" s="15"/>
      <c r="V23" s="15">
        <f t="shared" si="5"/>
        <v>115.895</v>
      </c>
      <c r="W23" s="15">
        <f t="shared" si="5"/>
        <v>89.05</v>
      </c>
      <c r="X23" s="15">
        <f t="shared" si="5"/>
        <v>25.740000000000002</v>
      </c>
      <c r="Y23" s="15">
        <f t="shared" si="5"/>
        <v>47.19</v>
      </c>
      <c r="Z23" s="15">
        <f t="shared" si="6"/>
        <v>2831.4</v>
      </c>
      <c r="AA23" s="15" t="str">
        <f t="shared" ca="1" si="7"/>
        <v>=(2*AM23)*((V23*B69)+(W23*C69)+(X23*D69)+(Y23*E69))</v>
      </c>
      <c r="AB23" s="4">
        <v>0</v>
      </c>
      <c r="AC23">
        <v>184</v>
      </c>
      <c r="AD23" s="5">
        <v>150</v>
      </c>
      <c r="AE23">
        <v>200</v>
      </c>
      <c r="AF23" s="11">
        <v>120</v>
      </c>
      <c r="AH23" s="4">
        <v>0</v>
      </c>
      <c r="AI23">
        <v>23</v>
      </c>
      <c r="AJ23" s="5">
        <v>6</v>
      </c>
      <c r="AK23">
        <v>20</v>
      </c>
      <c r="AL23" s="11">
        <v>6</v>
      </c>
      <c r="AM23">
        <f t="shared" si="8"/>
        <v>55</v>
      </c>
    </row>
    <row r="24" spans="1:39" x14ac:dyDescent="0.25">
      <c r="A24" t="s">
        <v>18</v>
      </c>
      <c r="B24" s="22">
        <v>999</v>
      </c>
      <c r="C24" s="16">
        <v>93</v>
      </c>
      <c r="D24" s="15">
        <v>0</v>
      </c>
      <c r="E24" s="23">
        <v>999</v>
      </c>
      <c r="G24" s="22">
        <v>999</v>
      </c>
      <c r="H24" s="16">
        <v>1.75</v>
      </c>
      <c r="I24" s="15">
        <v>0</v>
      </c>
      <c r="J24" s="23">
        <v>999</v>
      </c>
      <c r="L24" s="15">
        <f t="shared" si="3"/>
        <v>584.41499999999996</v>
      </c>
      <c r="M24" s="15">
        <f t="shared" si="3"/>
        <v>54.404999999999994</v>
      </c>
      <c r="N24" s="15">
        <f t="shared" si="3"/>
        <v>0</v>
      </c>
      <c r="O24" s="15">
        <f t="shared" si="3"/>
        <v>584.41499999999996</v>
      </c>
      <c r="Q24" s="15">
        <f t="shared" si="4"/>
        <v>25974</v>
      </c>
      <c r="R24" s="15">
        <f t="shared" si="4"/>
        <v>45.5</v>
      </c>
      <c r="S24" s="15">
        <f t="shared" si="4"/>
        <v>0</v>
      </c>
      <c r="T24" s="15">
        <f t="shared" si="4"/>
        <v>25974</v>
      </c>
      <c r="U24" s="15"/>
      <c r="V24" s="15">
        <f t="shared" si="5"/>
        <v>26558.415000000001</v>
      </c>
      <c r="W24" s="15">
        <f t="shared" si="5"/>
        <v>99.905000000000001</v>
      </c>
      <c r="X24" s="15">
        <f t="shared" si="5"/>
        <v>0</v>
      </c>
      <c r="Y24" s="15">
        <f t="shared" si="5"/>
        <v>26558.415000000001</v>
      </c>
      <c r="Z24" s="15">
        <f t="shared" si="6"/>
        <v>0</v>
      </c>
      <c r="AA24" s="15" t="str">
        <f t="shared" ca="1" si="7"/>
        <v>=(2*AM24)*((V24*B70)+(W24*C70)+(X24*D70)+(Y24*E70))</v>
      </c>
      <c r="AB24" s="4">
        <v>96</v>
      </c>
      <c r="AC24">
        <v>227</v>
      </c>
      <c r="AD24" s="5">
        <v>0</v>
      </c>
      <c r="AE24">
        <v>84</v>
      </c>
      <c r="AF24" s="11">
        <v>78</v>
      </c>
      <c r="AH24" s="4">
        <v>13</v>
      </c>
      <c r="AI24">
        <v>71</v>
      </c>
      <c r="AJ24" s="5">
        <v>0</v>
      </c>
      <c r="AK24">
        <v>16</v>
      </c>
      <c r="AL24" s="11">
        <v>4</v>
      </c>
      <c r="AM24">
        <f t="shared" si="8"/>
        <v>104</v>
      </c>
    </row>
    <row r="25" spans="1:39" x14ac:dyDescent="0.25">
      <c r="A25" t="s">
        <v>19</v>
      </c>
      <c r="B25" s="22">
        <v>999</v>
      </c>
      <c r="C25" s="16">
        <v>999</v>
      </c>
      <c r="D25" s="15">
        <v>22</v>
      </c>
      <c r="E25" s="23">
        <v>64</v>
      </c>
      <c r="G25" s="22">
        <v>999</v>
      </c>
      <c r="H25" s="16">
        <v>999</v>
      </c>
      <c r="I25" s="15">
        <v>0.5</v>
      </c>
      <c r="J25" s="23">
        <v>1.25</v>
      </c>
      <c r="L25" s="15">
        <f t="shared" si="3"/>
        <v>584.41499999999996</v>
      </c>
      <c r="M25" s="15">
        <f t="shared" si="3"/>
        <v>584.41499999999996</v>
      </c>
      <c r="N25" s="15">
        <f t="shared" si="3"/>
        <v>12.87</v>
      </c>
      <c r="O25" s="15">
        <f t="shared" si="3"/>
        <v>37.44</v>
      </c>
      <c r="Q25" s="15">
        <f t="shared" si="4"/>
        <v>25974</v>
      </c>
      <c r="R25" s="15">
        <f t="shared" si="4"/>
        <v>25974</v>
      </c>
      <c r="S25" s="15">
        <f t="shared" si="4"/>
        <v>13</v>
      </c>
      <c r="T25" s="15">
        <f t="shared" si="4"/>
        <v>32.5</v>
      </c>
      <c r="U25" s="15"/>
      <c r="V25" s="15">
        <f t="shared" si="5"/>
        <v>26558.415000000001</v>
      </c>
      <c r="W25" s="15">
        <f t="shared" si="5"/>
        <v>26558.415000000001</v>
      </c>
      <c r="X25" s="15">
        <f t="shared" si="5"/>
        <v>25.869999999999997</v>
      </c>
      <c r="Y25" s="15">
        <f t="shared" si="5"/>
        <v>69.94</v>
      </c>
      <c r="Z25" s="15">
        <f t="shared" si="6"/>
        <v>465.65999999999997</v>
      </c>
      <c r="AA25" s="15" t="str">
        <f t="shared" ca="1" si="7"/>
        <v>=(2*AM25)*((V25*B71)+(W25*C71)+(X25*D71)+(Y25*E71))</v>
      </c>
      <c r="AB25" s="4">
        <v>7</v>
      </c>
      <c r="AC25">
        <v>36</v>
      </c>
      <c r="AD25" s="5">
        <v>0</v>
      </c>
      <c r="AE25">
        <v>0</v>
      </c>
      <c r="AF25" s="11">
        <v>4</v>
      </c>
      <c r="AH25" s="4">
        <v>1</v>
      </c>
      <c r="AI25">
        <v>6</v>
      </c>
      <c r="AJ25" s="5">
        <v>0</v>
      </c>
      <c r="AK25">
        <v>0</v>
      </c>
      <c r="AL25" s="11">
        <v>2</v>
      </c>
      <c r="AM25">
        <f t="shared" si="8"/>
        <v>9</v>
      </c>
    </row>
    <row r="26" spans="1:39" x14ac:dyDescent="0.25">
      <c r="A26" t="s">
        <v>20</v>
      </c>
      <c r="B26" s="22">
        <v>999</v>
      </c>
      <c r="C26" s="16">
        <v>999</v>
      </c>
      <c r="D26" s="15">
        <v>52</v>
      </c>
      <c r="E26" s="23">
        <v>72</v>
      </c>
      <c r="G26" s="22">
        <v>999</v>
      </c>
      <c r="H26" s="16">
        <v>999</v>
      </c>
      <c r="I26" s="15">
        <v>0.88</v>
      </c>
      <c r="J26" s="23">
        <v>1.42</v>
      </c>
      <c r="L26" s="15">
        <f t="shared" si="3"/>
        <v>584.41499999999996</v>
      </c>
      <c r="M26" s="15">
        <f t="shared" si="3"/>
        <v>584.41499999999996</v>
      </c>
      <c r="N26" s="15">
        <f t="shared" si="3"/>
        <v>30.419999999999998</v>
      </c>
      <c r="O26" s="15">
        <f t="shared" si="3"/>
        <v>42.12</v>
      </c>
      <c r="Q26" s="15">
        <f t="shared" si="4"/>
        <v>25974</v>
      </c>
      <c r="R26" s="15">
        <f t="shared" si="4"/>
        <v>25974</v>
      </c>
      <c r="S26" s="15">
        <f t="shared" si="4"/>
        <v>22.88</v>
      </c>
      <c r="T26" s="15">
        <f t="shared" si="4"/>
        <v>36.92</v>
      </c>
      <c r="U26" s="15"/>
      <c r="V26" s="15">
        <f t="shared" si="5"/>
        <v>26558.415000000001</v>
      </c>
      <c r="W26" s="15">
        <f t="shared" si="5"/>
        <v>26558.415000000001</v>
      </c>
      <c r="X26" s="15">
        <f t="shared" si="5"/>
        <v>53.3</v>
      </c>
      <c r="Y26" s="15">
        <f t="shared" si="5"/>
        <v>79.039999999999992</v>
      </c>
      <c r="Z26" s="15">
        <f t="shared" si="6"/>
        <v>8847.7999999999993</v>
      </c>
      <c r="AA26" s="15" t="str">
        <f t="shared" ca="1" si="7"/>
        <v>=(2*AM26)*((V26*B72)+(W26*C72)+(X26*D72)+(Y26*E72))</v>
      </c>
      <c r="AB26" s="4">
        <v>350</v>
      </c>
      <c r="AC26">
        <v>127</v>
      </c>
      <c r="AD26" s="5">
        <v>60</v>
      </c>
      <c r="AE26">
        <v>0</v>
      </c>
      <c r="AF26" s="11">
        <v>140</v>
      </c>
      <c r="AH26" s="4">
        <v>30</v>
      </c>
      <c r="AI26">
        <v>42</v>
      </c>
      <c r="AJ26" s="5">
        <v>2</v>
      </c>
      <c r="AK26">
        <v>0</v>
      </c>
      <c r="AL26" s="11">
        <v>9</v>
      </c>
      <c r="AM26">
        <f t="shared" si="8"/>
        <v>83</v>
      </c>
    </row>
    <row r="27" spans="1:39" x14ac:dyDescent="0.25">
      <c r="A27" t="s">
        <v>21</v>
      </c>
      <c r="B27" s="22">
        <v>999</v>
      </c>
      <c r="C27" s="16">
        <v>109</v>
      </c>
      <c r="D27" s="15">
        <v>43</v>
      </c>
      <c r="E27" s="23">
        <v>19</v>
      </c>
      <c r="G27" s="22">
        <v>999</v>
      </c>
      <c r="H27" s="16">
        <v>2.25</v>
      </c>
      <c r="I27" s="15">
        <v>0.97</v>
      </c>
      <c r="J27" s="23">
        <v>0.42</v>
      </c>
      <c r="L27" s="15">
        <f t="shared" si="3"/>
        <v>584.41499999999996</v>
      </c>
      <c r="M27" s="15">
        <f t="shared" si="3"/>
        <v>63.764999999999993</v>
      </c>
      <c r="N27" s="15">
        <f t="shared" si="3"/>
        <v>25.154999999999998</v>
      </c>
      <c r="O27" s="15">
        <f t="shared" si="3"/>
        <v>11.114999999999998</v>
      </c>
      <c r="Q27" s="15">
        <f t="shared" si="4"/>
        <v>25974</v>
      </c>
      <c r="R27" s="15">
        <f t="shared" si="4"/>
        <v>58.5</v>
      </c>
      <c r="S27" s="15">
        <f t="shared" si="4"/>
        <v>25.22</v>
      </c>
      <c r="T27" s="15">
        <f t="shared" si="4"/>
        <v>10.92</v>
      </c>
      <c r="U27" s="15"/>
      <c r="V27" s="15">
        <f t="shared" si="5"/>
        <v>26558.415000000001</v>
      </c>
      <c r="W27" s="15">
        <f t="shared" si="5"/>
        <v>122.26499999999999</v>
      </c>
      <c r="X27" s="15">
        <f t="shared" si="5"/>
        <v>50.375</v>
      </c>
      <c r="Y27" s="15">
        <f t="shared" si="5"/>
        <v>22.034999999999997</v>
      </c>
      <c r="Z27" s="15">
        <f t="shared" si="6"/>
        <v>1410.2399999999998</v>
      </c>
      <c r="AA27" s="15" t="str">
        <f t="shared" ca="1" si="7"/>
        <v>=(2*AM27)*((V27*B73)+(W27*C73)+(X27*D73)+(Y27*E73))</v>
      </c>
      <c r="AB27" s="4">
        <v>25</v>
      </c>
      <c r="AC27">
        <v>14</v>
      </c>
      <c r="AD27" s="5">
        <v>340</v>
      </c>
      <c r="AE27">
        <v>40</v>
      </c>
      <c r="AF27" s="11">
        <v>60</v>
      </c>
      <c r="AH27" s="4">
        <v>2</v>
      </c>
      <c r="AI27">
        <v>6</v>
      </c>
      <c r="AJ27" s="5">
        <v>12</v>
      </c>
      <c r="AK27">
        <v>10</v>
      </c>
      <c r="AL27" s="11">
        <v>2</v>
      </c>
      <c r="AM27">
        <f t="shared" si="8"/>
        <v>32</v>
      </c>
    </row>
    <row r="28" spans="1:39" x14ac:dyDescent="0.25">
      <c r="A28" t="s">
        <v>22</v>
      </c>
      <c r="B28" s="22">
        <v>999</v>
      </c>
      <c r="C28" s="16">
        <v>58</v>
      </c>
      <c r="D28" s="15">
        <v>62</v>
      </c>
      <c r="E28" s="23">
        <v>36</v>
      </c>
      <c r="G28" s="22">
        <v>999</v>
      </c>
      <c r="H28" s="16">
        <v>1.33</v>
      </c>
      <c r="I28" s="15">
        <v>1.22</v>
      </c>
      <c r="J28" s="23">
        <v>0.73</v>
      </c>
      <c r="L28" s="15">
        <f t="shared" si="3"/>
        <v>584.41499999999996</v>
      </c>
      <c r="M28" s="15">
        <f t="shared" si="3"/>
        <v>33.93</v>
      </c>
      <c r="N28" s="15">
        <f t="shared" si="3"/>
        <v>36.269999999999996</v>
      </c>
      <c r="O28" s="15">
        <f t="shared" si="3"/>
        <v>21.06</v>
      </c>
      <c r="Q28" s="15">
        <f t="shared" si="4"/>
        <v>25974</v>
      </c>
      <c r="R28" s="15">
        <f t="shared" si="4"/>
        <v>34.58</v>
      </c>
      <c r="S28" s="15">
        <f t="shared" si="4"/>
        <v>31.72</v>
      </c>
      <c r="T28" s="15">
        <f t="shared" si="4"/>
        <v>18.98</v>
      </c>
      <c r="U28" s="15"/>
      <c r="V28" s="15">
        <f t="shared" si="5"/>
        <v>26558.415000000001</v>
      </c>
      <c r="W28" s="15">
        <f t="shared" si="5"/>
        <v>68.509999999999991</v>
      </c>
      <c r="X28" s="15">
        <f t="shared" si="5"/>
        <v>67.989999999999995</v>
      </c>
      <c r="Y28" s="15">
        <f t="shared" si="5"/>
        <v>40.04</v>
      </c>
      <c r="Z28" s="15">
        <f t="shared" si="6"/>
        <v>1601.6</v>
      </c>
      <c r="AA28" s="15" t="str">
        <f t="shared" ca="1" si="7"/>
        <v>=(2*AM28)*((V28*B74)+(W28*C74)+(X28*D74)+(Y28*E74))</v>
      </c>
      <c r="AB28" s="4">
        <v>16</v>
      </c>
      <c r="AC28">
        <v>56</v>
      </c>
      <c r="AD28" s="5">
        <v>150</v>
      </c>
      <c r="AE28">
        <v>0</v>
      </c>
      <c r="AF28" s="11">
        <v>70</v>
      </c>
      <c r="AH28" s="4">
        <v>3</v>
      </c>
      <c r="AI28">
        <v>7</v>
      </c>
      <c r="AJ28" s="5">
        <v>6</v>
      </c>
      <c r="AK28">
        <v>0</v>
      </c>
      <c r="AL28" s="11">
        <v>4</v>
      </c>
      <c r="AM28">
        <f t="shared" si="8"/>
        <v>20</v>
      </c>
    </row>
    <row r="29" spans="1:39" x14ac:dyDescent="0.25">
      <c r="A29" t="s">
        <v>23</v>
      </c>
      <c r="B29" s="22">
        <v>999</v>
      </c>
      <c r="C29" s="16">
        <v>98</v>
      </c>
      <c r="D29" s="15">
        <v>32</v>
      </c>
      <c r="E29" s="23">
        <v>25</v>
      </c>
      <c r="G29" s="22">
        <v>999</v>
      </c>
      <c r="H29" s="16">
        <v>2.0099999999999998</v>
      </c>
      <c r="I29" s="15">
        <v>0.75</v>
      </c>
      <c r="J29" s="23">
        <v>0.55000000000000004</v>
      </c>
      <c r="L29" s="15">
        <f t="shared" si="3"/>
        <v>584.41499999999996</v>
      </c>
      <c r="M29" s="15">
        <f t="shared" si="3"/>
        <v>57.33</v>
      </c>
      <c r="N29" s="15">
        <f t="shared" si="3"/>
        <v>18.72</v>
      </c>
      <c r="O29" s="15">
        <f t="shared" si="3"/>
        <v>14.625</v>
      </c>
      <c r="Q29" s="15">
        <f t="shared" si="4"/>
        <v>25974</v>
      </c>
      <c r="R29" s="15">
        <f t="shared" si="4"/>
        <v>52.259999999999991</v>
      </c>
      <c r="S29" s="15">
        <f t="shared" si="4"/>
        <v>19.5</v>
      </c>
      <c r="T29" s="15">
        <f t="shared" si="4"/>
        <v>14.3</v>
      </c>
      <c r="U29" s="15"/>
      <c r="V29" s="15">
        <f t="shared" si="5"/>
        <v>26558.415000000001</v>
      </c>
      <c r="W29" s="15">
        <f t="shared" si="5"/>
        <v>109.58999999999999</v>
      </c>
      <c r="X29" s="15">
        <f t="shared" si="5"/>
        <v>38.22</v>
      </c>
      <c r="Y29" s="15">
        <f t="shared" si="5"/>
        <v>28.925000000000001</v>
      </c>
      <c r="Z29" s="15">
        <f t="shared" si="6"/>
        <v>1909.05</v>
      </c>
      <c r="AA29" s="15" t="str">
        <f t="shared" ca="1" si="7"/>
        <v>=(2*AM29)*((V29*B75)+(W29*C75)+(X29*D75)+(Y29*E75))</v>
      </c>
      <c r="AB29" s="4">
        <v>30</v>
      </c>
      <c r="AC29">
        <v>70</v>
      </c>
      <c r="AD29" s="5">
        <v>60</v>
      </c>
      <c r="AE29">
        <v>40</v>
      </c>
      <c r="AF29" s="11">
        <v>60</v>
      </c>
      <c r="AH29" s="4">
        <v>5</v>
      </c>
      <c r="AI29">
        <v>14</v>
      </c>
      <c r="AJ29" s="5">
        <v>2</v>
      </c>
      <c r="AK29">
        <v>10</v>
      </c>
      <c r="AL29" s="11">
        <v>2</v>
      </c>
      <c r="AM29">
        <f t="shared" si="8"/>
        <v>33</v>
      </c>
    </row>
    <row r="30" spans="1:39" x14ac:dyDescent="0.25">
      <c r="A30" t="s">
        <v>24</v>
      </c>
      <c r="B30" s="22">
        <v>999</v>
      </c>
      <c r="C30" s="16">
        <v>58</v>
      </c>
      <c r="D30" s="15">
        <v>55</v>
      </c>
      <c r="E30" s="23">
        <v>95</v>
      </c>
      <c r="G30" s="22">
        <v>999</v>
      </c>
      <c r="H30" s="16">
        <v>1.32</v>
      </c>
      <c r="I30" s="15">
        <v>1.05</v>
      </c>
      <c r="J30" s="23">
        <v>1.85</v>
      </c>
      <c r="L30" s="15">
        <f t="shared" si="3"/>
        <v>584.41499999999996</v>
      </c>
      <c r="M30" s="15">
        <f t="shared" si="3"/>
        <v>33.93</v>
      </c>
      <c r="N30" s="15">
        <f t="shared" si="3"/>
        <v>32.174999999999997</v>
      </c>
      <c r="O30" s="15">
        <f t="shared" si="3"/>
        <v>55.574999999999996</v>
      </c>
      <c r="Q30" s="15">
        <f t="shared" si="4"/>
        <v>25974</v>
      </c>
      <c r="R30" s="15">
        <f t="shared" si="4"/>
        <v>34.32</v>
      </c>
      <c r="S30" s="15">
        <f t="shared" si="4"/>
        <v>27.3</v>
      </c>
      <c r="T30" s="15">
        <f t="shared" si="4"/>
        <v>48.1</v>
      </c>
      <c r="U30" s="15"/>
      <c r="V30" s="15">
        <f t="shared" si="5"/>
        <v>26558.415000000001</v>
      </c>
      <c r="W30" s="15">
        <f t="shared" si="5"/>
        <v>68.25</v>
      </c>
      <c r="X30" s="15">
        <f t="shared" si="5"/>
        <v>59.474999999999994</v>
      </c>
      <c r="Y30" s="15">
        <f t="shared" si="5"/>
        <v>103.675</v>
      </c>
      <c r="Z30" s="15">
        <f t="shared" si="6"/>
        <v>7136.9999999999991</v>
      </c>
      <c r="AA30" s="15" t="str">
        <f t="shared" ca="1" si="7"/>
        <v>=(2*AM30)*((V30*B76)+(W30*C76)+(X30*D76)+(Y30*E76))</v>
      </c>
      <c r="AB30" s="4">
        <v>270</v>
      </c>
      <c r="AC30">
        <v>114</v>
      </c>
      <c r="AD30" s="5">
        <v>0</v>
      </c>
      <c r="AE30">
        <v>8</v>
      </c>
      <c r="AF30" s="11">
        <v>25</v>
      </c>
      <c r="AH30" s="4">
        <v>16</v>
      </c>
      <c r="AI30">
        <v>42</v>
      </c>
      <c r="AJ30" s="5">
        <v>0</v>
      </c>
      <c r="AK30">
        <v>1</v>
      </c>
      <c r="AL30" s="11">
        <v>1</v>
      </c>
      <c r="AM30">
        <f t="shared" si="8"/>
        <v>60</v>
      </c>
    </row>
    <row r="31" spans="1:39" x14ac:dyDescent="0.25">
      <c r="A31" t="s">
        <v>25</v>
      </c>
      <c r="B31" s="22">
        <v>63</v>
      </c>
      <c r="C31" s="16">
        <v>42</v>
      </c>
      <c r="D31" s="15">
        <v>86</v>
      </c>
      <c r="E31" s="23">
        <v>102</v>
      </c>
      <c r="G31" s="22">
        <v>1.1599999999999999</v>
      </c>
      <c r="H31" s="16">
        <v>0.92</v>
      </c>
      <c r="I31" s="15">
        <v>1.61</v>
      </c>
      <c r="J31" s="23">
        <v>2.1800000000000002</v>
      </c>
      <c r="L31" s="15">
        <f t="shared" si="3"/>
        <v>36.854999999999997</v>
      </c>
      <c r="M31" s="15">
        <f t="shared" si="3"/>
        <v>24.57</v>
      </c>
      <c r="N31" s="15">
        <f t="shared" si="3"/>
        <v>50.309999999999995</v>
      </c>
      <c r="O31" s="15">
        <f t="shared" si="3"/>
        <v>59.669999999999995</v>
      </c>
      <c r="Q31" s="15">
        <f t="shared" si="4"/>
        <v>30.159999999999997</v>
      </c>
      <c r="R31" s="15">
        <f t="shared" si="4"/>
        <v>23.92</v>
      </c>
      <c r="S31" s="15">
        <f t="shared" si="4"/>
        <v>41.86</v>
      </c>
      <c r="T31" s="15">
        <f t="shared" si="4"/>
        <v>56.680000000000007</v>
      </c>
      <c r="U31" s="15"/>
      <c r="V31" s="15">
        <f t="shared" si="5"/>
        <v>67.014999999999986</v>
      </c>
      <c r="W31" s="15">
        <f t="shared" si="5"/>
        <v>48.49</v>
      </c>
      <c r="X31" s="15">
        <f t="shared" si="5"/>
        <v>92.169999999999987</v>
      </c>
      <c r="Y31" s="15">
        <f t="shared" si="5"/>
        <v>116.35</v>
      </c>
      <c r="Z31" s="15">
        <f t="shared" si="6"/>
        <v>1842.6200000000001</v>
      </c>
      <c r="AA31" s="15" t="str">
        <f t="shared" ca="1" si="7"/>
        <v>=(2*AM31)*((V31*B77)+(W31*C77)+(X31*D77)+(Y31*E77))</v>
      </c>
      <c r="AB31" s="4">
        <v>21</v>
      </c>
      <c r="AC31">
        <v>32</v>
      </c>
      <c r="AD31" s="5">
        <v>150</v>
      </c>
      <c r="AE31">
        <v>0</v>
      </c>
      <c r="AF31" s="11">
        <v>40</v>
      </c>
      <c r="AH31" s="4">
        <v>5</v>
      </c>
      <c r="AI31">
        <v>4</v>
      </c>
      <c r="AJ31" s="5">
        <v>6</v>
      </c>
      <c r="AK31">
        <v>0</v>
      </c>
      <c r="AL31" s="11">
        <v>4</v>
      </c>
      <c r="AM31">
        <f t="shared" si="8"/>
        <v>19</v>
      </c>
    </row>
    <row r="32" spans="1:39" x14ac:dyDescent="0.25">
      <c r="A32" t="s">
        <v>26</v>
      </c>
      <c r="B32" s="22">
        <v>999</v>
      </c>
      <c r="C32" s="16">
        <v>999</v>
      </c>
      <c r="D32" s="15">
        <v>73</v>
      </c>
      <c r="E32" s="23">
        <v>53</v>
      </c>
      <c r="G32" s="22">
        <v>999</v>
      </c>
      <c r="H32" s="16">
        <v>999</v>
      </c>
      <c r="I32" s="15">
        <v>1.5</v>
      </c>
      <c r="J32" s="23">
        <v>1.1299999999999999</v>
      </c>
      <c r="L32" s="15">
        <f t="shared" si="3"/>
        <v>584.41499999999996</v>
      </c>
      <c r="M32" s="15">
        <f t="shared" si="3"/>
        <v>584.41499999999996</v>
      </c>
      <c r="N32" s="15">
        <f t="shared" si="3"/>
        <v>42.704999999999998</v>
      </c>
      <c r="O32" s="15">
        <f t="shared" si="3"/>
        <v>31.004999999999999</v>
      </c>
      <c r="Q32" s="15">
        <f t="shared" si="4"/>
        <v>25974</v>
      </c>
      <c r="R32" s="15">
        <f t="shared" si="4"/>
        <v>25974</v>
      </c>
      <c r="S32" s="15">
        <f t="shared" si="4"/>
        <v>39</v>
      </c>
      <c r="T32" s="15">
        <f t="shared" si="4"/>
        <v>29.379999999999995</v>
      </c>
      <c r="U32" s="15"/>
      <c r="V32" s="15">
        <f t="shared" si="5"/>
        <v>26558.415000000001</v>
      </c>
      <c r="W32" s="15">
        <f t="shared" si="5"/>
        <v>26558.415000000001</v>
      </c>
      <c r="X32" s="15">
        <f t="shared" si="5"/>
        <v>81.704999999999998</v>
      </c>
      <c r="Y32" s="15">
        <f t="shared" si="5"/>
        <v>60.384999999999991</v>
      </c>
      <c r="Z32" s="15">
        <f t="shared" si="6"/>
        <v>3260.7899999999995</v>
      </c>
      <c r="AA32" s="15" t="str">
        <f t="shared" ca="1" si="7"/>
        <v>=(2*AM32)*((V32*B78)+(W32*C78)+(X32*D78)+(Y32*E78))</v>
      </c>
      <c r="AB32" s="4">
        <v>220</v>
      </c>
      <c r="AC32">
        <v>21</v>
      </c>
      <c r="AD32" s="5">
        <v>0</v>
      </c>
      <c r="AE32">
        <v>10</v>
      </c>
      <c r="AF32" s="11">
        <v>60</v>
      </c>
      <c r="AH32" s="4">
        <v>6</v>
      </c>
      <c r="AI32">
        <v>10</v>
      </c>
      <c r="AJ32" s="5">
        <v>0</v>
      </c>
      <c r="AK32">
        <v>5</v>
      </c>
      <c r="AL32" s="11">
        <v>6</v>
      </c>
      <c r="AM32">
        <f t="shared" si="8"/>
        <v>27</v>
      </c>
    </row>
    <row r="33" spans="1:39" x14ac:dyDescent="0.25">
      <c r="A33" t="s">
        <v>27</v>
      </c>
      <c r="B33" s="22">
        <v>38</v>
      </c>
      <c r="C33" s="16">
        <v>100</v>
      </c>
      <c r="D33" s="15">
        <v>102</v>
      </c>
      <c r="E33" s="23">
        <v>999</v>
      </c>
      <c r="G33" s="22">
        <v>0.73</v>
      </c>
      <c r="H33" s="16">
        <v>2.11</v>
      </c>
      <c r="I33" s="15">
        <v>2.1</v>
      </c>
      <c r="J33" s="23">
        <v>999</v>
      </c>
      <c r="L33" s="15">
        <f t="shared" si="3"/>
        <v>22.229999999999997</v>
      </c>
      <c r="M33" s="15">
        <f t="shared" si="3"/>
        <v>58.5</v>
      </c>
      <c r="N33" s="15">
        <f t="shared" si="3"/>
        <v>59.669999999999995</v>
      </c>
      <c r="O33" s="15">
        <f t="shared" si="3"/>
        <v>584.41499999999996</v>
      </c>
      <c r="Q33" s="15">
        <f t="shared" si="4"/>
        <v>18.98</v>
      </c>
      <c r="R33" s="15">
        <f t="shared" si="4"/>
        <v>54.86</v>
      </c>
      <c r="S33" s="15">
        <f t="shared" si="4"/>
        <v>54.6</v>
      </c>
      <c r="T33" s="15">
        <f t="shared" si="4"/>
        <v>25974</v>
      </c>
      <c r="U33" s="15"/>
      <c r="V33" s="15">
        <f t="shared" si="5"/>
        <v>41.209999999999994</v>
      </c>
      <c r="W33" s="15">
        <f t="shared" si="5"/>
        <v>113.36</v>
      </c>
      <c r="X33" s="15">
        <f t="shared" si="5"/>
        <v>114.27</v>
      </c>
      <c r="Y33" s="15">
        <f t="shared" si="5"/>
        <v>26558.415000000001</v>
      </c>
      <c r="Z33" s="15">
        <f t="shared" si="6"/>
        <v>2390.1799999999998</v>
      </c>
      <c r="AA33" s="15" t="str">
        <f t="shared" ca="1" si="7"/>
        <v>=(2*AM33)*((V33*B79)+(W33*C79)+(X33*D79)+(Y33*E79))</v>
      </c>
      <c r="AB33" s="4">
        <v>14</v>
      </c>
      <c r="AC33">
        <v>71</v>
      </c>
      <c r="AD33" s="5">
        <v>0</v>
      </c>
      <c r="AE33">
        <v>8</v>
      </c>
      <c r="AF33" s="11">
        <v>0</v>
      </c>
      <c r="AH33" s="4">
        <v>2</v>
      </c>
      <c r="AI33">
        <v>26</v>
      </c>
      <c r="AJ33" s="5">
        <v>0</v>
      </c>
      <c r="AK33">
        <v>1</v>
      </c>
      <c r="AL33" s="11">
        <v>0</v>
      </c>
      <c r="AM33">
        <f t="shared" si="8"/>
        <v>29</v>
      </c>
    </row>
    <row r="34" spans="1:39" x14ac:dyDescent="0.25">
      <c r="A34" t="s">
        <v>28</v>
      </c>
      <c r="B34" s="22">
        <v>999</v>
      </c>
      <c r="C34" s="16">
        <v>999</v>
      </c>
      <c r="D34" s="15">
        <v>29</v>
      </c>
      <c r="E34" s="23">
        <v>54</v>
      </c>
      <c r="G34" s="22">
        <v>999</v>
      </c>
      <c r="H34" s="16">
        <v>999</v>
      </c>
      <c r="I34" s="15">
        <v>0.55000000000000004</v>
      </c>
      <c r="J34" s="23">
        <v>1.1299999999999999</v>
      </c>
      <c r="L34" s="15">
        <f t="shared" si="3"/>
        <v>584.41499999999996</v>
      </c>
      <c r="M34" s="15">
        <f t="shared" si="3"/>
        <v>584.41499999999996</v>
      </c>
      <c r="N34" s="15">
        <f t="shared" si="3"/>
        <v>16.965</v>
      </c>
      <c r="O34" s="15">
        <f t="shared" si="3"/>
        <v>31.589999999999996</v>
      </c>
      <c r="Q34" s="15">
        <f t="shared" si="4"/>
        <v>25974</v>
      </c>
      <c r="R34" s="15">
        <f t="shared" si="4"/>
        <v>25974</v>
      </c>
      <c r="S34" s="15">
        <f t="shared" si="4"/>
        <v>14.3</v>
      </c>
      <c r="T34" s="15">
        <f t="shared" si="4"/>
        <v>29.379999999999995</v>
      </c>
      <c r="U34" s="15"/>
      <c r="V34" s="15">
        <f t="shared" si="5"/>
        <v>26558.415000000001</v>
      </c>
      <c r="W34" s="15">
        <f t="shared" si="5"/>
        <v>26558.415000000001</v>
      </c>
      <c r="X34" s="15">
        <f t="shared" si="5"/>
        <v>31.265000000000001</v>
      </c>
      <c r="Y34" s="15">
        <f t="shared" si="5"/>
        <v>60.969999999999992</v>
      </c>
      <c r="Z34" s="15">
        <f t="shared" si="6"/>
        <v>3501.6800000000003</v>
      </c>
      <c r="AA34" s="15" t="str">
        <f t="shared" ca="1" si="7"/>
        <v>=(2*AM34)*((V34*B80)+(W34*C80)+(X34*D80)+(Y34*E80))</v>
      </c>
      <c r="AB34" s="4">
        <v>15</v>
      </c>
      <c r="AC34">
        <v>52</v>
      </c>
      <c r="AD34" s="5">
        <v>60</v>
      </c>
      <c r="AE34">
        <v>200</v>
      </c>
      <c r="AF34" s="11">
        <v>60</v>
      </c>
      <c r="AH34" s="4">
        <v>3</v>
      </c>
      <c r="AI34">
        <v>22</v>
      </c>
      <c r="AJ34" s="5">
        <v>2</v>
      </c>
      <c r="AK34">
        <v>25</v>
      </c>
      <c r="AL34" s="11">
        <v>4</v>
      </c>
      <c r="AM34">
        <f t="shared" si="8"/>
        <v>56</v>
      </c>
    </row>
    <row r="35" spans="1:39" x14ac:dyDescent="0.25">
      <c r="A35" t="s">
        <v>29</v>
      </c>
      <c r="B35" s="22">
        <v>72</v>
      </c>
      <c r="C35" s="16">
        <v>43</v>
      </c>
      <c r="D35" s="15">
        <v>76</v>
      </c>
      <c r="E35" s="23">
        <v>87</v>
      </c>
      <c r="G35" s="22">
        <v>1.26</v>
      </c>
      <c r="H35" s="16">
        <v>1</v>
      </c>
      <c r="I35" s="15">
        <v>1.35</v>
      </c>
      <c r="J35" s="23">
        <v>1.83</v>
      </c>
      <c r="L35" s="15">
        <f t="shared" si="3"/>
        <v>42.12</v>
      </c>
      <c r="M35" s="15">
        <f t="shared" si="3"/>
        <v>25.154999999999998</v>
      </c>
      <c r="N35" s="15">
        <f t="shared" si="3"/>
        <v>44.459999999999994</v>
      </c>
      <c r="O35" s="15">
        <f t="shared" si="3"/>
        <v>50.894999999999996</v>
      </c>
      <c r="Q35" s="15">
        <f t="shared" si="4"/>
        <v>32.76</v>
      </c>
      <c r="R35" s="15">
        <f t="shared" si="4"/>
        <v>26</v>
      </c>
      <c r="S35" s="15">
        <f t="shared" si="4"/>
        <v>35.1</v>
      </c>
      <c r="T35" s="15">
        <f t="shared" si="4"/>
        <v>47.58</v>
      </c>
      <c r="U35" s="15"/>
      <c r="V35" s="15">
        <f t="shared" si="5"/>
        <v>74.88</v>
      </c>
      <c r="W35" s="15">
        <f t="shared" si="5"/>
        <v>51.155000000000001</v>
      </c>
      <c r="X35" s="15">
        <f t="shared" si="5"/>
        <v>79.56</v>
      </c>
      <c r="Y35" s="15">
        <f t="shared" si="5"/>
        <v>98.474999999999994</v>
      </c>
      <c r="Z35" s="15">
        <f t="shared" si="6"/>
        <v>3376.23</v>
      </c>
      <c r="AA35" s="15" t="str">
        <f t="shared" ca="1" si="7"/>
        <v>=(2*AM35)*((V35*B81)+(W35*C81)+(X35*D81)+(Y35*E81))</v>
      </c>
      <c r="AB35" s="4">
        <v>27</v>
      </c>
      <c r="AC35">
        <v>136</v>
      </c>
      <c r="AD35" s="5">
        <v>150</v>
      </c>
      <c r="AE35">
        <v>0</v>
      </c>
      <c r="AF35" s="11">
        <v>25</v>
      </c>
      <c r="AH35" s="4">
        <v>8</v>
      </c>
      <c r="AI35">
        <v>17</v>
      </c>
      <c r="AJ35" s="5">
        <v>6</v>
      </c>
      <c r="AK35">
        <v>0</v>
      </c>
      <c r="AL35" s="11">
        <v>2</v>
      </c>
      <c r="AM35">
        <f t="shared" si="8"/>
        <v>33</v>
      </c>
    </row>
    <row r="36" spans="1:39" x14ac:dyDescent="0.25">
      <c r="A36" t="s">
        <v>30</v>
      </c>
      <c r="B36" s="22">
        <v>57</v>
      </c>
      <c r="C36" s="16">
        <v>44</v>
      </c>
      <c r="D36" s="15">
        <v>999</v>
      </c>
      <c r="E36" s="23">
        <v>999</v>
      </c>
      <c r="G36" s="22">
        <v>1.06</v>
      </c>
      <c r="H36" s="16">
        <v>1.05</v>
      </c>
      <c r="I36" s="15">
        <v>999</v>
      </c>
      <c r="J36" s="23">
        <v>999</v>
      </c>
      <c r="L36" s="15">
        <f t="shared" si="3"/>
        <v>33.344999999999999</v>
      </c>
      <c r="M36" s="15">
        <f t="shared" si="3"/>
        <v>25.74</v>
      </c>
      <c r="N36" s="15">
        <f t="shared" si="3"/>
        <v>584.41499999999996</v>
      </c>
      <c r="O36" s="15">
        <f t="shared" si="3"/>
        <v>584.41499999999996</v>
      </c>
      <c r="Q36" s="15">
        <f t="shared" si="4"/>
        <v>27.560000000000002</v>
      </c>
      <c r="R36" s="15">
        <f t="shared" si="4"/>
        <v>27.3</v>
      </c>
      <c r="S36" s="15">
        <f t="shared" si="4"/>
        <v>25974</v>
      </c>
      <c r="T36" s="15">
        <f t="shared" si="4"/>
        <v>25974</v>
      </c>
      <c r="U36" s="15"/>
      <c r="V36" s="15">
        <f t="shared" si="5"/>
        <v>60.905000000000001</v>
      </c>
      <c r="W36" s="15">
        <f t="shared" si="5"/>
        <v>53.04</v>
      </c>
      <c r="X36" s="15">
        <f t="shared" si="5"/>
        <v>26558.415000000001</v>
      </c>
      <c r="Y36" s="15">
        <f t="shared" si="5"/>
        <v>26558.415000000001</v>
      </c>
      <c r="Z36" s="15">
        <f t="shared" si="6"/>
        <v>5728.32</v>
      </c>
      <c r="AA36" s="15" t="str">
        <f t="shared" ca="1" si="7"/>
        <v>=(2*AM36)*((V36*B82)+(W36*C82)+(X36*D82)+(Y36*E82))</v>
      </c>
      <c r="AB36" s="4">
        <v>100</v>
      </c>
      <c r="AC36">
        <v>170</v>
      </c>
      <c r="AD36" s="5">
        <v>176</v>
      </c>
      <c r="AE36">
        <v>8</v>
      </c>
      <c r="AF36" s="11">
        <v>40</v>
      </c>
      <c r="AH36" s="4">
        <v>8</v>
      </c>
      <c r="AI36">
        <v>14</v>
      </c>
      <c r="AJ36" s="5">
        <v>13</v>
      </c>
      <c r="AK36">
        <v>4</v>
      </c>
      <c r="AL36" s="11">
        <v>15</v>
      </c>
      <c r="AM36">
        <f t="shared" si="8"/>
        <v>54</v>
      </c>
    </row>
    <row r="37" spans="1:39" x14ac:dyDescent="0.25">
      <c r="A37" t="s">
        <v>31</v>
      </c>
      <c r="B37" s="22">
        <v>93</v>
      </c>
      <c r="C37" s="16">
        <v>98</v>
      </c>
      <c r="D37" s="15">
        <v>34</v>
      </c>
      <c r="E37" s="23">
        <v>82</v>
      </c>
      <c r="G37" s="22">
        <v>1.66</v>
      </c>
      <c r="H37" s="16">
        <v>2.25</v>
      </c>
      <c r="I37" s="15">
        <v>0.75</v>
      </c>
      <c r="J37" s="23">
        <v>1.7</v>
      </c>
      <c r="L37" s="15">
        <f t="shared" si="3"/>
        <v>54.404999999999994</v>
      </c>
      <c r="M37" s="15">
        <f t="shared" si="3"/>
        <v>57.33</v>
      </c>
      <c r="N37" s="15">
        <f t="shared" si="3"/>
        <v>19.89</v>
      </c>
      <c r="O37" s="15">
        <f t="shared" si="3"/>
        <v>47.97</v>
      </c>
      <c r="Q37" s="15">
        <f t="shared" si="4"/>
        <v>43.16</v>
      </c>
      <c r="R37" s="15">
        <f t="shared" si="4"/>
        <v>58.5</v>
      </c>
      <c r="S37" s="15">
        <f t="shared" si="4"/>
        <v>19.5</v>
      </c>
      <c r="T37" s="15">
        <f t="shared" si="4"/>
        <v>44.199999999999996</v>
      </c>
      <c r="U37" s="15"/>
      <c r="V37" s="15">
        <f t="shared" si="5"/>
        <v>97.564999999999998</v>
      </c>
      <c r="W37" s="15">
        <f t="shared" si="5"/>
        <v>115.83</v>
      </c>
      <c r="X37" s="15">
        <f t="shared" si="5"/>
        <v>39.39</v>
      </c>
      <c r="Y37" s="15">
        <f t="shared" si="5"/>
        <v>92.169999999999987</v>
      </c>
      <c r="Z37" s="15">
        <f t="shared" si="6"/>
        <v>2914.86</v>
      </c>
      <c r="AA37" s="15" t="str">
        <f t="shared" ca="1" si="7"/>
        <v>=(2*AM37)*((V37*B83)+(W37*C83)+(X37*D83)+(Y37*E83))</v>
      </c>
      <c r="AB37" s="4">
        <v>16</v>
      </c>
      <c r="AC37">
        <v>148</v>
      </c>
      <c r="AD37" s="5">
        <v>60</v>
      </c>
      <c r="AE37">
        <v>22</v>
      </c>
      <c r="AF37" s="11">
        <v>0</v>
      </c>
      <c r="AH37" s="4">
        <v>1</v>
      </c>
      <c r="AI37">
        <v>30</v>
      </c>
      <c r="AJ37" s="5">
        <v>4</v>
      </c>
      <c r="AK37">
        <v>2</v>
      </c>
      <c r="AL37" s="11">
        <v>0</v>
      </c>
      <c r="AM37">
        <f t="shared" si="8"/>
        <v>37</v>
      </c>
    </row>
    <row r="38" spans="1:39" x14ac:dyDescent="0.25">
      <c r="A38" t="s">
        <v>32</v>
      </c>
      <c r="B38" s="22">
        <v>999</v>
      </c>
      <c r="C38" s="16">
        <v>999</v>
      </c>
      <c r="D38" s="15">
        <v>24</v>
      </c>
      <c r="E38" s="23">
        <v>68</v>
      </c>
      <c r="G38" s="22">
        <v>999</v>
      </c>
      <c r="H38" s="16">
        <v>999</v>
      </c>
      <c r="I38" s="15">
        <v>0.45</v>
      </c>
      <c r="J38" s="23">
        <v>1.38</v>
      </c>
      <c r="L38" s="15">
        <f t="shared" si="3"/>
        <v>584.41499999999996</v>
      </c>
      <c r="M38" s="15">
        <f t="shared" si="3"/>
        <v>584.41499999999996</v>
      </c>
      <c r="N38" s="15">
        <f t="shared" si="3"/>
        <v>14.04</v>
      </c>
      <c r="O38" s="15">
        <f t="shared" si="3"/>
        <v>39.78</v>
      </c>
      <c r="Q38" s="15">
        <f t="shared" si="4"/>
        <v>25974</v>
      </c>
      <c r="R38" s="15">
        <f t="shared" si="4"/>
        <v>25974</v>
      </c>
      <c r="S38" s="15">
        <f t="shared" si="4"/>
        <v>11.700000000000001</v>
      </c>
      <c r="T38" s="15">
        <f t="shared" si="4"/>
        <v>35.879999999999995</v>
      </c>
      <c r="U38" s="15"/>
      <c r="V38" s="15">
        <f t="shared" si="5"/>
        <v>26558.415000000001</v>
      </c>
      <c r="W38" s="15">
        <f t="shared" si="5"/>
        <v>26558.415000000001</v>
      </c>
      <c r="X38" s="15">
        <f t="shared" si="5"/>
        <v>25.740000000000002</v>
      </c>
      <c r="Y38" s="15">
        <f t="shared" si="5"/>
        <v>75.66</v>
      </c>
      <c r="Z38" s="15">
        <f t="shared" si="6"/>
        <v>1029.6000000000001</v>
      </c>
      <c r="AA38" s="15" t="str">
        <f t="shared" ca="1" si="7"/>
        <v>=(2*AM38)*((V38*B84)+(W38*C84)+(X38*D84)+(Y38*E84))</v>
      </c>
      <c r="AB38" s="4">
        <v>8</v>
      </c>
      <c r="AC38">
        <v>24</v>
      </c>
      <c r="AD38" s="5">
        <v>60</v>
      </c>
      <c r="AE38">
        <v>52</v>
      </c>
      <c r="AF38" s="11">
        <v>0</v>
      </c>
      <c r="AH38" s="4">
        <v>1</v>
      </c>
      <c r="AI38">
        <v>7</v>
      </c>
      <c r="AJ38" s="5">
        <v>4</v>
      </c>
      <c r="AK38">
        <v>8</v>
      </c>
      <c r="AL38" s="11">
        <v>0</v>
      </c>
      <c r="AM38">
        <f t="shared" si="8"/>
        <v>20</v>
      </c>
    </row>
    <row r="39" spans="1:39" x14ac:dyDescent="0.25">
      <c r="A39" t="s">
        <v>33</v>
      </c>
      <c r="B39" s="22">
        <v>999</v>
      </c>
      <c r="C39" s="16">
        <v>22</v>
      </c>
      <c r="D39" s="15">
        <v>96</v>
      </c>
      <c r="E39" s="23">
        <v>91</v>
      </c>
      <c r="G39" s="22">
        <v>999</v>
      </c>
      <c r="H39" s="16">
        <v>0.57999999999999996</v>
      </c>
      <c r="I39" s="15">
        <v>1.75</v>
      </c>
      <c r="J39" s="23">
        <v>1.95</v>
      </c>
      <c r="L39" s="15">
        <f t="shared" si="3"/>
        <v>584.41499999999996</v>
      </c>
      <c r="M39" s="15">
        <f t="shared" si="3"/>
        <v>12.87</v>
      </c>
      <c r="N39" s="15">
        <f t="shared" si="3"/>
        <v>56.16</v>
      </c>
      <c r="O39" s="15">
        <f t="shared" si="3"/>
        <v>53.234999999999999</v>
      </c>
      <c r="Q39" s="15">
        <f t="shared" si="4"/>
        <v>25974</v>
      </c>
      <c r="R39" s="15">
        <f t="shared" si="4"/>
        <v>15.079999999999998</v>
      </c>
      <c r="S39" s="15">
        <f t="shared" si="4"/>
        <v>45.5</v>
      </c>
      <c r="T39" s="15">
        <f t="shared" si="4"/>
        <v>50.699999999999996</v>
      </c>
      <c r="U39" s="15"/>
      <c r="V39" s="15">
        <f t="shared" si="5"/>
        <v>26558.415000000001</v>
      </c>
      <c r="W39" s="15">
        <f t="shared" si="5"/>
        <v>27.949999999999996</v>
      </c>
      <c r="X39" s="15">
        <f t="shared" si="5"/>
        <v>101.66</v>
      </c>
      <c r="Y39" s="15">
        <f t="shared" si="5"/>
        <v>103.935</v>
      </c>
      <c r="Z39" s="15">
        <f t="shared" si="6"/>
        <v>13360.099999999999</v>
      </c>
      <c r="AA39" s="15" t="str">
        <f t="shared" ca="1" si="7"/>
        <v>=(2*AM39)*((V39*B85)+(W39*C85)+(X39*D85)+(Y39*E85))</v>
      </c>
      <c r="AB39" s="4">
        <v>332</v>
      </c>
      <c r="AC39">
        <v>385</v>
      </c>
      <c r="AD39" s="5">
        <v>315</v>
      </c>
      <c r="AE39">
        <v>256</v>
      </c>
      <c r="AF39" s="11">
        <v>288</v>
      </c>
      <c r="AH39" s="4">
        <v>43</v>
      </c>
      <c r="AI39">
        <v>60</v>
      </c>
      <c r="AJ39" s="5">
        <v>45</v>
      </c>
      <c r="AK39">
        <v>18</v>
      </c>
      <c r="AL39" s="11">
        <v>73</v>
      </c>
      <c r="AM39">
        <f t="shared" si="8"/>
        <v>239</v>
      </c>
    </row>
    <row r="40" spans="1:39" x14ac:dyDescent="0.25">
      <c r="A40" t="s">
        <v>34</v>
      </c>
      <c r="B40" s="22">
        <v>79</v>
      </c>
      <c r="C40" s="16">
        <v>22</v>
      </c>
      <c r="D40" s="15">
        <v>119</v>
      </c>
      <c r="E40" s="23">
        <v>111</v>
      </c>
      <c r="G40" s="22">
        <v>1.56</v>
      </c>
      <c r="H40" s="16">
        <v>0.5</v>
      </c>
      <c r="I40" s="15">
        <v>2.2000000000000002</v>
      </c>
      <c r="J40" s="23">
        <v>2.48</v>
      </c>
      <c r="L40" s="15">
        <f t="shared" si="3"/>
        <v>46.214999999999996</v>
      </c>
      <c r="M40" s="15">
        <f t="shared" si="3"/>
        <v>12.87</v>
      </c>
      <c r="N40" s="15">
        <f t="shared" si="3"/>
        <v>69.614999999999995</v>
      </c>
      <c r="O40" s="15">
        <f t="shared" si="3"/>
        <v>64.935000000000002</v>
      </c>
      <c r="Q40" s="15">
        <f t="shared" si="4"/>
        <v>40.56</v>
      </c>
      <c r="R40" s="15">
        <f t="shared" si="4"/>
        <v>13</v>
      </c>
      <c r="S40" s="15">
        <f t="shared" si="4"/>
        <v>57.2</v>
      </c>
      <c r="T40" s="15">
        <f t="shared" si="4"/>
        <v>64.48</v>
      </c>
      <c r="U40" s="15"/>
      <c r="V40" s="15">
        <f t="shared" si="5"/>
        <v>86.775000000000006</v>
      </c>
      <c r="W40" s="15">
        <f t="shared" si="5"/>
        <v>25.869999999999997</v>
      </c>
      <c r="X40" s="15">
        <f t="shared" si="5"/>
        <v>126.815</v>
      </c>
      <c r="Y40" s="15">
        <f t="shared" si="5"/>
        <v>129.41500000000002</v>
      </c>
      <c r="Z40" s="15">
        <f t="shared" si="6"/>
        <v>672.61999999999989</v>
      </c>
      <c r="AA40" s="15" t="str">
        <f t="shared" ca="1" si="7"/>
        <v>=(2*AM40)*((V40*B86)+(W40*C86)+(X40*D86)+(Y40*E86))</v>
      </c>
      <c r="AB40" s="4">
        <v>0</v>
      </c>
      <c r="AC40">
        <v>8</v>
      </c>
      <c r="AD40" s="5">
        <v>150</v>
      </c>
      <c r="AE40">
        <v>0</v>
      </c>
      <c r="AF40" s="11">
        <v>130</v>
      </c>
      <c r="AH40" s="4">
        <v>0</v>
      </c>
      <c r="AI40">
        <v>1</v>
      </c>
      <c r="AJ40" s="5">
        <v>6</v>
      </c>
      <c r="AK40">
        <v>0</v>
      </c>
      <c r="AL40" s="11">
        <v>6</v>
      </c>
      <c r="AM40">
        <f t="shared" si="8"/>
        <v>13</v>
      </c>
    </row>
    <row r="41" spans="1:39" x14ac:dyDescent="0.25">
      <c r="A41" t="s">
        <v>35</v>
      </c>
      <c r="B41" s="22">
        <v>35</v>
      </c>
      <c r="C41" s="16">
        <v>999</v>
      </c>
      <c r="D41" s="15">
        <v>999</v>
      </c>
      <c r="E41" s="23">
        <v>999</v>
      </c>
      <c r="G41" s="22">
        <v>0.57999999999999996</v>
      </c>
      <c r="H41" s="16">
        <v>999</v>
      </c>
      <c r="I41" s="15">
        <v>999</v>
      </c>
      <c r="J41" s="23">
        <v>999</v>
      </c>
      <c r="L41" s="15">
        <f t="shared" si="3"/>
        <v>20.474999999999998</v>
      </c>
      <c r="M41" s="15">
        <f t="shared" si="3"/>
        <v>584.41499999999996</v>
      </c>
      <c r="N41" s="15">
        <f t="shared" si="3"/>
        <v>584.41499999999996</v>
      </c>
      <c r="O41" s="15">
        <f t="shared" si="3"/>
        <v>584.41499999999996</v>
      </c>
      <c r="Q41" s="15">
        <f t="shared" si="4"/>
        <v>15.079999999999998</v>
      </c>
      <c r="R41" s="15">
        <f t="shared" si="4"/>
        <v>25974</v>
      </c>
      <c r="S41" s="15">
        <f t="shared" si="4"/>
        <v>25974</v>
      </c>
      <c r="T41" s="15">
        <f t="shared" si="4"/>
        <v>25974</v>
      </c>
      <c r="U41" s="15"/>
      <c r="V41" s="15">
        <f t="shared" si="5"/>
        <v>35.554999999999993</v>
      </c>
      <c r="W41" s="15">
        <f t="shared" si="5"/>
        <v>26558.415000000001</v>
      </c>
      <c r="X41" s="15">
        <f t="shared" si="5"/>
        <v>26558.415000000001</v>
      </c>
      <c r="Y41" s="15">
        <f t="shared" si="5"/>
        <v>26558.415000000001</v>
      </c>
      <c r="Z41" s="15">
        <f t="shared" si="6"/>
        <v>12444.249999999998</v>
      </c>
      <c r="AA41" s="15" t="str">
        <f t="shared" ca="1" si="7"/>
        <v>=(2*AM41)*((V41*B87)+(W41*C87)+(X41*D87)+(Y41*E87))</v>
      </c>
      <c r="AB41" s="4">
        <v>101</v>
      </c>
      <c r="AC41">
        <v>470</v>
      </c>
      <c r="AD41" s="5">
        <v>450</v>
      </c>
      <c r="AE41">
        <v>226</v>
      </c>
      <c r="AF41" s="11">
        <v>28</v>
      </c>
      <c r="AH41" s="4">
        <v>73</v>
      </c>
      <c r="AI41">
        <v>46</v>
      </c>
      <c r="AJ41" s="5">
        <v>26</v>
      </c>
      <c r="AK41">
        <v>18</v>
      </c>
      <c r="AL41" s="11">
        <v>12</v>
      </c>
      <c r="AM41">
        <f t="shared" si="8"/>
        <v>175</v>
      </c>
    </row>
    <row r="42" spans="1:39" x14ac:dyDescent="0.25">
      <c r="A42" t="s">
        <v>36</v>
      </c>
      <c r="B42" s="22">
        <v>26</v>
      </c>
      <c r="C42" s="16">
        <v>95</v>
      </c>
      <c r="D42" s="15">
        <v>999</v>
      </c>
      <c r="E42" s="23">
        <v>999</v>
      </c>
      <c r="G42" s="22">
        <v>0.52</v>
      </c>
      <c r="H42" s="16">
        <v>1.65</v>
      </c>
      <c r="I42" s="15">
        <v>999</v>
      </c>
      <c r="J42" s="23">
        <v>999</v>
      </c>
      <c r="L42" s="15">
        <f t="shared" si="3"/>
        <v>15.209999999999999</v>
      </c>
      <c r="M42" s="15">
        <f t="shared" si="3"/>
        <v>55.574999999999996</v>
      </c>
      <c r="N42" s="15">
        <f t="shared" si="3"/>
        <v>584.41499999999996</v>
      </c>
      <c r="O42" s="15">
        <f t="shared" si="3"/>
        <v>584.41499999999996</v>
      </c>
      <c r="Q42" s="15">
        <f t="shared" si="4"/>
        <v>13.52</v>
      </c>
      <c r="R42" s="15">
        <f t="shared" si="4"/>
        <v>42.9</v>
      </c>
      <c r="S42" s="15">
        <f t="shared" si="4"/>
        <v>25974</v>
      </c>
      <c r="T42" s="15">
        <f t="shared" si="4"/>
        <v>25974</v>
      </c>
      <c r="U42" s="15"/>
      <c r="V42" s="15">
        <f t="shared" si="5"/>
        <v>28.729999999999997</v>
      </c>
      <c r="W42" s="15">
        <f t="shared" si="5"/>
        <v>98.474999999999994</v>
      </c>
      <c r="X42" s="15">
        <f t="shared" si="5"/>
        <v>26558.415000000001</v>
      </c>
      <c r="Y42" s="15">
        <f t="shared" si="5"/>
        <v>26558.415000000001</v>
      </c>
      <c r="Z42" s="15">
        <f t="shared" si="6"/>
        <v>27580.799999999996</v>
      </c>
      <c r="AA42" s="15" t="str">
        <f t="shared" ca="1" si="7"/>
        <v>=(2*AM42)*((V42*B88)+(W42*C88)+(X42*D88)+(Y42*E88))</v>
      </c>
      <c r="AB42" s="4">
        <v>600</v>
      </c>
      <c r="AC42">
        <v>761</v>
      </c>
      <c r="AD42" s="5">
        <v>3175</v>
      </c>
      <c r="AE42">
        <v>288</v>
      </c>
      <c r="AF42" s="11">
        <v>65</v>
      </c>
      <c r="AH42" s="4">
        <v>46</v>
      </c>
      <c r="AI42">
        <v>68</v>
      </c>
      <c r="AJ42" s="5">
        <v>325</v>
      </c>
      <c r="AK42">
        <v>16</v>
      </c>
      <c r="AL42" s="11">
        <v>25</v>
      </c>
      <c r="AM42">
        <f t="shared" si="8"/>
        <v>480</v>
      </c>
    </row>
    <row r="43" spans="1:39" x14ac:dyDescent="0.25">
      <c r="A43" t="s">
        <v>37</v>
      </c>
      <c r="B43" s="22">
        <v>64</v>
      </c>
      <c r="C43" s="16">
        <v>56</v>
      </c>
      <c r="D43" s="15">
        <v>999</v>
      </c>
      <c r="E43" s="23">
        <v>999</v>
      </c>
      <c r="G43" s="22">
        <v>1</v>
      </c>
      <c r="H43" s="16">
        <v>1.03</v>
      </c>
      <c r="I43" s="15">
        <v>999</v>
      </c>
      <c r="J43" s="23">
        <v>999</v>
      </c>
      <c r="L43" s="15">
        <f t="shared" si="3"/>
        <v>37.44</v>
      </c>
      <c r="M43" s="15">
        <f t="shared" si="3"/>
        <v>32.76</v>
      </c>
      <c r="N43" s="15">
        <f t="shared" si="3"/>
        <v>584.41499999999996</v>
      </c>
      <c r="O43" s="15">
        <f t="shared" si="3"/>
        <v>584.41499999999996</v>
      </c>
      <c r="Q43" s="15">
        <f t="shared" si="4"/>
        <v>26</v>
      </c>
      <c r="R43" s="15">
        <f t="shared" si="4"/>
        <v>26.78</v>
      </c>
      <c r="S43" s="15">
        <f t="shared" si="4"/>
        <v>25974</v>
      </c>
      <c r="T43" s="15">
        <f t="shared" si="4"/>
        <v>25974</v>
      </c>
      <c r="U43" s="15"/>
      <c r="V43" s="15">
        <f t="shared" si="5"/>
        <v>63.44</v>
      </c>
      <c r="W43" s="15">
        <f t="shared" si="5"/>
        <v>59.54</v>
      </c>
      <c r="X43" s="15">
        <f t="shared" si="5"/>
        <v>26558.415000000001</v>
      </c>
      <c r="Y43" s="15">
        <f t="shared" si="5"/>
        <v>26558.415000000001</v>
      </c>
      <c r="Z43" s="15">
        <f t="shared" si="6"/>
        <v>4405.96</v>
      </c>
      <c r="AA43" s="15" t="str">
        <f t="shared" ca="1" si="7"/>
        <v>=(2*AM43)*((V43*B89)+(W43*C89)+(X43*D89)+(Y43*E89))</v>
      </c>
      <c r="AB43" s="4">
        <v>100</v>
      </c>
      <c r="AC43">
        <v>97</v>
      </c>
      <c r="AD43" s="5">
        <v>120</v>
      </c>
      <c r="AE43">
        <v>4</v>
      </c>
      <c r="AF43" s="11">
        <v>25</v>
      </c>
      <c r="AH43" s="4">
        <v>8</v>
      </c>
      <c r="AI43">
        <v>9</v>
      </c>
      <c r="AJ43" s="5">
        <v>8</v>
      </c>
      <c r="AK43">
        <v>2</v>
      </c>
      <c r="AL43" s="11">
        <v>10</v>
      </c>
      <c r="AM43">
        <f t="shared" si="8"/>
        <v>37</v>
      </c>
    </row>
    <row r="44" spans="1:39" x14ac:dyDescent="0.25">
      <c r="A44" t="s">
        <v>38</v>
      </c>
      <c r="B44" s="22">
        <v>106</v>
      </c>
      <c r="C44" s="16">
        <v>47</v>
      </c>
      <c r="D44" s="15">
        <v>59</v>
      </c>
      <c r="E44" s="23">
        <v>54</v>
      </c>
      <c r="G44" s="22">
        <v>2.0499999999999998</v>
      </c>
      <c r="H44" s="16">
        <v>1.1299999999999999</v>
      </c>
      <c r="I44" s="15">
        <v>1.03</v>
      </c>
      <c r="J44" s="23">
        <v>1.22</v>
      </c>
      <c r="L44" s="15">
        <f t="shared" si="3"/>
        <v>62.01</v>
      </c>
      <c r="M44" s="15">
        <f t="shared" si="3"/>
        <v>27.494999999999997</v>
      </c>
      <c r="N44" s="15">
        <f t="shared" si="3"/>
        <v>34.515000000000001</v>
      </c>
      <c r="O44" s="15">
        <f t="shared" si="3"/>
        <v>31.589999999999996</v>
      </c>
      <c r="Q44" s="15">
        <f t="shared" si="4"/>
        <v>53.3</v>
      </c>
      <c r="R44" s="15">
        <f t="shared" si="4"/>
        <v>29.379999999999995</v>
      </c>
      <c r="S44" s="15">
        <f t="shared" si="4"/>
        <v>26.78</v>
      </c>
      <c r="T44" s="15">
        <f t="shared" si="4"/>
        <v>31.72</v>
      </c>
      <c r="U44" s="15"/>
      <c r="V44" s="15">
        <f t="shared" si="5"/>
        <v>115.31</v>
      </c>
      <c r="W44" s="15">
        <f t="shared" si="5"/>
        <v>56.874999999999993</v>
      </c>
      <c r="X44" s="15">
        <f t="shared" si="5"/>
        <v>61.295000000000002</v>
      </c>
      <c r="Y44" s="15">
        <f t="shared" si="5"/>
        <v>63.309999999999995</v>
      </c>
      <c r="Z44" s="15">
        <f t="shared" si="6"/>
        <v>4322.4999999999991</v>
      </c>
      <c r="AA44" s="15" t="str">
        <f t="shared" ca="1" si="7"/>
        <v>=(2*AM44)*((V44*B90)+(W44*C90)+(X44*D90)+(Y44*E90))</v>
      </c>
      <c r="AB44" s="4">
        <v>8</v>
      </c>
      <c r="AC44">
        <v>192</v>
      </c>
      <c r="AD44" s="5">
        <v>150</v>
      </c>
      <c r="AE44">
        <v>0</v>
      </c>
      <c r="AF44" s="11">
        <v>90</v>
      </c>
      <c r="AH44" s="4">
        <v>2</v>
      </c>
      <c r="AI44">
        <v>24</v>
      </c>
      <c r="AJ44" s="5">
        <v>6</v>
      </c>
      <c r="AK44">
        <v>0</v>
      </c>
      <c r="AL44" s="11">
        <v>6</v>
      </c>
      <c r="AM44">
        <f t="shared" si="8"/>
        <v>38</v>
      </c>
    </row>
    <row r="45" spans="1:39" x14ac:dyDescent="0.25">
      <c r="A45" t="s">
        <v>39</v>
      </c>
      <c r="B45" s="22">
        <v>999</v>
      </c>
      <c r="C45" s="16">
        <v>42</v>
      </c>
      <c r="D45" s="15">
        <v>67</v>
      </c>
      <c r="E45" s="23">
        <v>62</v>
      </c>
      <c r="G45" s="22">
        <v>999</v>
      </c>
      <c r="H45" s="16">
        <v>0.96</v>
      </c>
      <c r="I45" s="15">
        <v>1.08</v>
      </c>
      <c r="J45" s="23">
        <v>1.28</v>
      </c>
      <c r="L45" s="15">
        <f t="shared" si="3"/>
        <v>584.41499999999996</v>
      </c>
      <c r="M45" s="15">
        <f t="shared" si="3"/>
        <v>24.57</v>
      </c>
      <c r="N45" s="15">
        <f t="shared" si="3"/>
        <v>39.195</v>
      </c>
      <c r="O45" s="15">
        <f t="shared" si="3"/>
        <v>36.269999999999996</v>
      </c>
      <c r="Q45" s="15">
        <f t="shared" si="4"/>
        <v>25974</v>
      </c>
      <c r="R45" s="15">
        <f t="shared" si="4"/>
        <v>24.96</v>
      </c>
      <c r="S45" s="15">
        <f t="shared" si="4"/>
        <v>28.080000000000002</v>
      </c>
      <c r="T45" s="15">
        <f t="shared" si="4"/>
        <v>33.28</v>
      </c>
      <c r="U45" s="15"/>
      <c r="V45" s="15">
        <f t="shared" si="5"/>
        <v>26558.415000000001</v>
      </c>
      <c r="W45" s="15">
        <f t="shared" si="5"/>
        <v>49.53</v>
      </c>
      <c r="X45" s="15">
        <f t="shared" si="5"/>
        <v>67.275000000000006</v>
      </c>
      <c r="Y45" s="15">
        <f t="shared" si="5"/>
        <v>69.55</v>
      </c>
      <c r="Z45" s="15">
        <f t="shared" si="6"/>
        <v>3764.28</v>
      </c>
      <c r="AA45" s="15" t="str">
        <f t="shared" ca="1" si="7"/>
        <v>=(2*AM45)*((V45*B91)+(W45*C91)+(X45*D91)+(Y45*E91))</v>
      </c>
      <c r="AB45" s="4">
        <v>16</v>
      </c>
      <c r="AC45">
        <v>200</v>
      </c>
      <c r="AD45" s="5">
        <v>100</v>
      </c>
      <c r="AE45">
        <v>0</v>
      </c>
      <c r="AF45" s="11">
        <v>110</v>
      </c>
      <c r="AH45" s="4">
        <v>4</v>
      </c>
      <c r="AI45">
        <v>25</v>
      </c>
      <c r="AJ45" s="5">
        <v>4</v>
      </c>
      <c r="AK45">
        <v>0</v>
      </c>
      <c r="AL45" s="11">
        <v>5</v>
      </c>
      <c r="AM45">
        <f t="shared" si="8"/>
        <v>38</v>
      </c>
    </row>
    <row r="46" spans="1:39" x14ac:dyDescent="0.25">
      <c r="A46" t="s">
        <v>40</v>
      </c>
      <c r="B46" s="22">
        <v>88</v>
      </c>
      <c r="C46" s="16">
        <v>33</v>
      </c>
      <c r="D46" s="15">
        <v>999</v>
      </c>
      <c r="E46" s="23">
        <v>999</v>
      </c>
      <c r="G46" s="22">
        <v>1.5</v>
      </c>
      <c r="H46" s="16">
        <v>0.75</v>
      </c>
      <c r="I46" s="15">
        <v>999</v>
      </c>
      <c r="J46" s="23">
        <v>999</v>
      </c>
      <c r="L46" s="15">
        <f t="shared" si="3"/>
        <v>51.48</v>
      </c>
      <c r="M46" s="15">
        <f t="shared" si="3"/>
        <v>19.305</v>
      </c>
      <c r="N46" s="15">
        <f t="shared" si="3"/>
        <v>584.41499999999996</v>
      </c>
      <c r="O46" s="15">
        <f t="shared" si="3"/>
        <v>584.41499999999996</v>
      </c>
      <c r="Q46" s="15">
        <f t="shared" si="4"/>
        <v>39</v>
      </c>
      <c r="R46" s="15">
        <f t="shared" si="4"/>
        <v>19.5</v>
      </c>
      <c r="S46" s="15">
        <f t="shared" si="4"/>
        <v>25974</v>
      </c>
      <c r="T46" s="15">
        <f t="shared" si="4"/>
        <v>25974</v>
      </c>
      <c r="U46" s="15"/>
      <c r="V46" s="15">
        <f t="shared" si="5"/>
        <v>90.47999999999999</v>
      </c>
      <c r="W46" s="15">
        <f t="shared" si="5"/>
        <v>38.805</v>
      </c>
      <c r="X46" s="15">
        <f t="shared" si="5"/>
        <v>26558.415000000001</v>
      </c>
      <c r="Y46" s="15">
        <f t="shared" si="5"/>
        <v>26558.415000000001</v>
      </c>
      <c r="Z46" s="15">
        <f t="shared" si="6"/>
        <v>2017.86</v>
      </c>
      <c r="AA46" s="15" t="str">
        <f t="shared" ca="1" si="7"/>
        <v>=(2*AM46)*((V46*B92)+(W46*C92)+(X46*D92)+(Y46*E92))</v>
      </c>
      <c r="AB46" s="4">
        <v>2</v>
      </c>
      <c r="AC46">
        <v>121</v>
      </c>
      <c r="AD46" s="5">
        <v>0</v>
      </c>
      <c r="AE46">
        <v>2</v>
      </c>
      <c r="AF46" s="11">
        <v>5</v>
      </c>
      <c r="AH46" s="4">
        <v>16</v>
      </c>
      <c r="AI46">
        <v>7</v>
      </c>
      <c r="AJ46" s="5">
        <v>0</v>
      </c>
      <c r="AK46">
        <v>1</v>
      </c>
      <c r="AL46" s="11">
        <v>2</v>
      </c>
      <c r="AM46">
        <f t="shared" si="8"/>
        <v>26</v>
      </c>
    </row>
    <row r="47" spans="1:39" x14ac:dyDescent="0.25">
      <c r="A47" t="s">
        <v>41</v>
      </c>
      <c r="B47" s="22">
        <v>999</v>
      </c>
      <c r="C47" s="16">
        <v>84</v>
      </c>
      <c r="D47" s="15">
        <v>65</v>
      </c>
      <c r="E47" s="23">
        <v>19</v>
      </c>
      <c r="G47" s="22">
        <v>999</v>
      </c>
      <c r="H47" s="16">
        <v>1.87</v>
      </c>
      <c r="I47" s="15">
        <v>1.42</v>
      </c>
      <c r="J47" s="23">
        <v>0.4</v>
      </c>
      <c r="L47" s="15">
        <f t="shared" si="3"/>
        <v>584.41499999999996</v>
      </c>
      <c r="M47" s="15">
        <f t="shared" si="3"/>
        <v>49.14</v>
      </c>
      <c r="N47" s="15">
        <f t="shared" si="3"/>
        <v>38.024999999999999</v>
      </c>
      <c r="O47" s="15">
        <f t="shared" si="3"/>
        <v>11.114999999999998</v>
      </c>
      <c r="Q47" s="15">
        <f t="shared" si="4"/>
        <v>25974</v>
      </c>
      <c r="R47" s="15">
        <f t="shared" si="4"/>
        <v>48.620000000000005</v>
      </c>
      <c r="S47" s="15">
        <f t="shared" si="4"/>
        <v>36.92</v>
      </c>
      <c r="T47" s="15">
        <f t="shared" si="4"/>
        <v>10.4</v>
      </c>
      <c r="U47" s="15"/>
      <c r="V47" s="15">
        <f t="shared" si="5"/>
        <v>26558.415000000001</v>
      </c>
      <c r="W47" s="15">
        <f t="shared" si="5"/>
        <v>97.76</v>
      </c>
      <c r="X47" s="15">
        <f t="shared" si="5"/>
        <v>74.944999999999993</v>
      </c>
      <c r="Y47" s="15">
        <f t="shared" si="5"/>
        <v>21.515000000000001</v>
      </c>
      <c r="Z47" s="15">
        <f t="shared" si="6"/>
        <v>1463.02</v>
      </c>
      <c r="AA47" s="15" t="str">
        <f t="shared" ca="1" si="7"/>
        <v>=(2*AM47)*((V47*B93)+(W47*C93)+(X47*D93)+(Y47*E93))</v>
      </c>
      <c r="AB47" s="4">
        <v>105</v>
      </c>
      <c r="AC47">
        <v>17</v>
      </c>
      <c r="AD47" s="5">
        <v>120</v>
      </c>
      <c r="AE47">
        <v>10</v>
      </c>
      <c r="AF47" s="11">
        <v>40</v>
      </c>
      <c r="AH47" s="4">
        <v>14</v>
      </c>
      <c r="AI47">
        <v>8</v>
      </c>
      <c r="AJ47" s="5">
        <v>4</v>
      </c>
      <c r="AK47">
        <v>5</v>
      </c>
      <c r="AL47" s="11">
        <v>3</v>
      </c>
      <c r="AM47">
        <f t="shared" si="8"/>
        <v>34</v>
      </c>
    </row>
    <row r="48" spans="1:39" ht="13.8" thickBot="1" x14ac:dyDescent="0.3">
      <c r="A48" t="s">
        <v>45</v>
      </c>
      <c r="B48" s="24">
        <v>999</v>
      </c>
      <c r="C48" s="18">
        <v>999</v>
      </c>
      <c r="D48" s="17">
        <v>64</v>
      </c>
      <c r="E48" s="25">
        <v>59</v>
      </c>
      <c r="G48" s="24">
        <v>999</v>
      </c>
      <c r="H48" s="18">
        <v>999</v>
      </c>
      <c r="I48" s="17">
        <v>1.1200000000000001</v>
      </c>
      <c r="J48" s="25">
        <v>1.1200000000000001</v>
      </c>
      <c r="L48" s="15">
        <f t="shared" si="3"/>
        <v>584.41499999999996</v>
      </c>
      <c r="M48" s="15">
        <f t="shared" si="3"/>
        <v>584.41499999999996</v>
      </c>
      <c r="N48" s="15">
        <f t="shared" si="3"/>
        <v>37.44</v>
      </c>
      <c r="O48" s="15">
        <f t="shared" si="3"/>
        <v>34.515000000000001</v>
      </c>
      <c r="Q48" s="15">
        <f t="shared" si="4"/>
        <v>25974</v>
      </c>
      <c r="R48" s="15">
        <f t="shared" si="4"/>
        <v>25974</v>
      </c>
      <c r="S48" s="15">
        <f t="shared" si="4"/>
        <v>29.120000000000005</v>
      </c>
      <c r="T48" s="15">
        <f t="shared" si="4"/>
        <v>29.120000000000005</v>
      </c>
      <c r="U48" s="15"/>
      <c r="V48" s="15">
        <f t="shared" si="5"/>
        <v>26558.415000000001</v>
      </c>
      <c r="W48" s="15">
        <f t="shared" si="5"/>
        <v>26558.415000000001</v>
      </c>
      <c r="X48" s="15">
        <f t="shared" si="5"/>
        <v>66.56</v>
      </c>
      <c r="Y48" s="15">
        <f t="shared" si="5"/>
        <v>63.635000000000005</v>
      </c>
      <c r="Z48" s="15">
        <f t="shared" si="6"/>
        <v>7254.39</v>
      </c>
      <c r="AA48" s="15" t="str">
        <f t="shared" ca="1" si="7"/>
        <v>=(2*AM48)*((V48*B94)+(W48*C94)+(X48*D94)+(Y48*E94))</v>
      </c>
      <c r="AB48" s="4">
        <v>30</v>
      </c>
      <c r="AC48">
        <v>91</v>
      </c>
      <c r="AD48" s="5">
        <v>0</v>
      </c>
      <c r="AE48">
        <v>10</v>
      </c>
      <c r="AF48" s="11">
        <v>50</v>
      </c>
      <c r="AH48" s="6">
        <v>6</v>
      </c>
      <c r="AI48" s="9">
        <v>40</v>
      </c>
      <c r="AJ48" s="7">
        <v>0</v>
      </c>
      <c r="AK48" s="9">
        <v>5</v>
      </c>
      <c r="AL48" s="12">
        <v>6</v>
      </c>
      <c r="AM48">
        <f t="shared" si="8"/>
        <v>57</v>
      </c>
    </row>
    <row r="49" spans="1:26" ht="14.4" thickTop="1" thickBot="1" x14ac:dyDescent="0.3">
      <c r="Y49" s="31" t="s">
        <v>70</v>
      </c>
      <c r="Z49" s="32">
        <f>SUM(Z6:Z48)</f>
        <v>192040.15999999995</v>
      </c>
    </row>
    <row r="50" spans="1:26" x14ac:dyDescent="0.25">
      <c r="A50" s="1" t="s">
        <v>67</v>
      </c>
    </row>
    <row r="51" spans="1:26" ht="13.8" thickBot="1" x14ac:dyDescent="0.3">
      <c r="B51" s="1" t="s">
        <v>46</v>
      </c>
      <c r="C51" s="1" t="s">
        <v>44</v>
      </c>
      <c r="D51" s="1" t="s">
        <v>42</v>
      </c>
      <c r="E51" s="1" t="s">
        <v>43</v>
      </c>
      <c r="F51" s="1" t="s">
        <v>68</v>
      </c>
      <c r="G51" s="1" t="s">
        <v>69</v>
      </c>
    </row>
    <row r="52" spans="1:26" x14ac:dyDescent="0.25">
      <c r="A52" t="s">
        <v>0</v>
      </c>
      <c r="B52" s="39">
        <f t="shared" ref="B52:E71" si="9">IF(B6=MIN($B6:$E6),1,0)</f>
        <v>1</v>
      </c>
      <c r="C52" s="40">
        <f t="shared" si="9"/>
        <v>0</v>
      </c>
      <c r="D52" s="40">
        <f t="shared" si="9"/>
        <v>0</v>
      </c>
      <c r="E52" s="41">
        <f t="shared" si="9"/>
        <v>0</v>
      </c>
      <c r="F52" s="15">
        <f>SUM(B52:E52)</f>
        <v>1</v>
      </c>
      <c r="G52" s="15" t="str">
        <f>INDEX($B$51:$E$51, MATCH(MAX(B52:E52), B52:E52, 0))</f>
        <v>Staunton</v>
      </c>
    </row>
    <row r="53" spans="1:26" x14ac:dyDescent="0.25">
      <c r="A53" t="s">
        <v>1</v>
      </c>
      <c r="B53" s="42">
        <f t="shared" si="9"/>
        <v>1</v>
      </c>
      <c r="C53" s="15">
        <f t="shared" si="9"/>
        <v>0</v>
      </c>
      <c r="D53" s="15">
        <f t="shared" si="9"/>
        <v>0</v>
      </c>
      <c r="E53" s="43">
        <f t="shared" si="9"/>
        <v>0</v>
      </c>
      <c r="F53" s="15">
        <f t="shared" ref="F53:F94" si="10">SUM(B53:E53)</f>
        <v>1</v>
      </c>
      <c r="G53" s="15" t="str">
        <f t="shared" ref="G53:G94" si="11">INDEX($B$51:$E$51, MATCH(MAX(B53:E53), B53:E53, 0))</f>
        <v>Staunton</v>
      </c>
    </row>
    <row r="54" spans="1:26" x14ac:dyDescent="0.25">
      <c r="A54" t="s">
        <v>2</v>
      </c>
      <c r="B54" s="42">
        <f t="shared" si="9"/>
        <v>1</v>
      </c>
      <c r="C54" s="15">
        <f t="shared" si="9"/>
        <v>0</v>
      </c>
      <c r="D54" s="15">
        <f t="shared" si="9"/>
        <v>0</v>
      </c>
      <c r="E54" s="43">
        <f t="shared" si="9"/>
        <v>0</v>
      </c>
      <c r="F54" s="15">
        <f t="shared" si="10"/>
        <v>1</v>
      </c>
      <c r="G54" s="15" t="str">
        <f t="shared" si="11"/>
        <v>Staunton</v>
      </c>
    </row>
    <row r="55" spans="1:26" x14ac:dyDescent="0.25">
      <c r="A55" t="s">
        <v>3</v>
      </c>
      <c r="B55" s="42">
        <f t="shared" si="9"/>
        <v>1</v>
      </c>
      <c r="C55" s="15">
        <f t="shared" si="9"/>
        <v>0</v>
      </c>
      <c r="D55" s="15">
        <f t="shared" si="9"/>
        <v>0</v>
      </c>
      <c r="E55" s="43">
        <f t="shared" si="9"/>
        <v>0</v>
      </c>
      <c r="F55" s="15">
        <f t="shared" si="10"/>
        <v>1</v>
      </c>
      <c r="G55" s="15" t="str">
        <f t="shared" si="11"/>
        <v>Staunton</v>
      </c>
    </row>
    <row r="56" spans="1:26" x14ac:dyDescent="0.25">
      <c r="A56" t="s">
        <v>4</v>
      </c>
      <c r="B56" s="42">
        <f t="shared" si="9"/>
        <v>0</v>
      </c>
      <c r="C56" s="15">
        <f t="shared" si="9"/>
        <v>0</v>
      </c>
      <c r="D56" s="15">
        <f t="shared" si="9"/>
        <v>0</v>
      </c>
      <c r="E56" s="43">
        <f t="shared" si="9"/>
        <v>1</v>
      </c>
      <c r="F56" s="15">
        <f t="shared" si="10"/>
        <v>1</v>
      </c>
      <c r="G56" s="15" t="str">
        <f t="shared" si="11"/>
        <v>Tappahannock</v>
      </c>
    </row>
    <row r="57" spans="1:26" x14ac:dyDescent="0.25">
      <c r="A57" t="s">
        <v>5</v>
      </c>
      <c r="B57" s="42">
        <f t="shared" si="9"/>
        <v>0</v>
      </c>
      <c r="C57" s="15">
        <f t="shared" si="9"/>
        <v>0</v>
      </c>
      <c r="D57" s="15">
        <f t="shared" si="9"/>
        <v>1</v>
      </c>
      <c r="E57" s="43">
        <f t="shared" si="9"/>
        <v>0</v>
      </c>
      <c r="F57" s="15">
        <f t="shared" si="10"/>
        <v>1</v>
      </c>
      <c r="G57" s="15" t="str">
        <f t="shared" si="11"/>
        <v>Richmond</v>
      </c>
    </row>
    <row r="58" spans="1:26" x14ac:dyDescent="0.25">
      <c r="A58" t="s">
        <v>6</v>
      </c>
      <c r="B58" s="42">
        <f t="shared" si="9"/>
        <v>0</v>
      </c>
      <c r="C58" s="15">
        <f t="shared" si="9"/>
        <v>0</v>
      </c>
      <c r="D58" s="15">
        <f t="shared" si="9"/>
        <v>1</v>
      </c>
      <c r="E58" s="43">
        <f t="shared" si="9"/>
        <v>0</v>
      </c>
      <c r="F58" s="15">
        <f t="shared" si="10"/>
        <v>1</v>
      </c>
      <c r="G58" s="15" t="str">
        <f t="shared" si="11"/>
        <v>Richmond</v>
      </c>
    </row>
    <row r="59" spans="1:26" x14ac:dyDescent="0.25">
      <c r="A59" t="s">
        <v>7</v>
      </c>
      <c r="B59" s="42">
        <f t="shared" si="9"/>
        <v>0</v>
      </c>
      <c r="C59" s="15">
        <f t="shared" si="9"/>
        <v>1</v>
      </c>
      <c r="D59" s="15">
        <f t="shared" si="9"/>
        <v>0</v>
      </c>
      <c r="E59" s="43">
        <f t="shared" si="9"/>
        <v>0</v>
      </c>
      <c r="F59" s="15">
        <f t="shared" si="10"/>
        <v>1</v>
      </c>
      <c r="G59" s="15" t="str">
        <f t="shared" si="11"/>
        <v>Warrenton</v>
      </c>
    </row>
    <row r="60" spans="1:26" x14ac:dyDescent="0.25">
      <c r="A60" t="s">
        <v>8</v>
      </c>
      <c r="B60" s="42">
        <f t="shared" si="9"/>
        <v>0</v>
      </c>
      <c r="C60" s="15">
        <f t="shared" si="9"/>
        <v>0</v>
      </c>
      <c r="D60" s="15">
        <f t="shared" si="9"/>
        <v>1</v>
      </c>
      <c r="E60" s="43">
        <f t="shared" si="9"/>
        <v>0</v>
      </c>
      <c r="F60" s="15">
        <f t="shared" si="10"/>
        <v>1</v>
      </c>
      <c r="G60" s="15" t="str">
        <f t="shared" si="11"/>
        <v>Richmond</v>
      </c>
    </row>
    <row r="61" spans="1:26" x14ac:dyDescent="0.25">
      <c r="A61" t="s">
        <v>9</v>
      </c>
      <c r="B61" s="42">
        <f t="shared" si="9"/>
        <v>0</v>
      </c>
      <c r="C61" s="15">
        <f t="shared" si="9"/>
        <v>1</v>
      </c>
      <c r="D61" s="15">
        <f t="shared" si="9"/>
        <v>0</v>
      </c>
      <c r="E61" s="43">
        <f t="shared" si="9"/>
        <v>0</v>
      </c>
      <c r="F61" s="15">
        <f t="shared" si="10"/>
        <v>1</v>
      </c>
      <c r="G61" s="15" t="str">
        <f t="shared" si="11"/>
        <v>Warrenton</v>
      </c>
    </row>
    <row r="62" spans="1:26" x14ac:dyDescent="0.25">
      <c r="A62" t="s">
        <v>10</v>
      </c>
      <c r="B62" s="42">
        <f t="shared" si="9"/>
        <v>0</v>
      </c>
      <c r="C62" s="15">
        <f t="shared" si="9"/>
        <v>0</v>
      </c>
      <c r="D62" s="15">
        <f t="shared" si="9"/>
        <v>1</v>
      </c>
      <c r="E62" s="43">
        <f t="shared" si="9"/>
        <v>0</v>
      </c>
      <c r="F62" s="15">
        <f t="shared" si="10"/>
        <v>1</v>
      </c>
      <c r="G62" s="15" t="str">
        <f t="shared" si="11"/>
        <v>Richmond</v>
      </c>
    </row>
    <row r="63" spans="1:26" x14ac:dyDescent="0.25">
      <c r="A63" t="s">
        <v>11</v>
      </c>
      <c r="B63" s="42">
        <f t="shared" si="9"/>
        <v>0</v>
      </c>
      <c r="C63" s="15">
        <f t="shared" si="9"/>
        <v>0</v>
      </c>
      <c r="D63" s="15">
        <f t="shared" si="9"/>
        <v>1</v>
      </c>
      <c r="E63" s="43">
        <f t="shared" si="9"/>
        <v>0</v>
      </c>
      <c r="F63" s="15">
        <f t="shared" si="10"/>
        <v>1</v>
      </c>
      <c r="G63" s="15" t="str">
        <f t="shared" si="11"/>
        <v>Richmond</v>
      </c>
    </row>
    <row r="64" spans="1:26" x14ac:dyDescent="0.25">
      <c r="A64" t="s">
        <v>12</v>
      </c>
      <c r="B64" s="42">
        <f t="shared" si="9"/>
        <v>0</v>
      </c>
      <c r="C64" s="15">
        <f t="shared" si="9"/>
        <v>0</v>
      </c>
      <c r="D64" s="15">
        <f t="shared" si="9"/>
        <v>0</v>
      </c>
      <c r="E64" s="43">
        <f t="shared" si="9"/>
        <v>1</v>
      </c>
      <c r="F64" s="15">
        <f t="shared" si="10"/>
        <v>1</v>
      </c>
      <c r="G64" s="15" t="str">
        <f t="shared" si="11"/>
        <v>Tappahannock</v>
      </c>
    </row>
    <row r="65" spans="1:7" x14ac:dyDescent="0.25">
      <c r="A65" t="s">
        <v>13</v>
      </c>
      <c r="B65" s="42">
        <f t="shared" si="9"/>
        <v>0</v>
      </c>
      <c r="C65" s="15">
        <f t="shared" si="9"/>
        <v>1</v>
      </c>
      <c r="D65" s="15">
        <f t="shared" si="9"/>
        <v>0</v>
      </c>
      <c r="E65" s="43">
        <f t="shared" si="9"/>
        <v>0</v>
      </c>
      <c r="F65" s="15">
        <f t="shared" si="10"/>
        <v>1</v>
      </c>
      <c r="G65" s="15" t="str">
        <f t="shared" si="11"/>
        <v>Warrenton</v>
      </c>
    </row>
    <row r="66" spans="1:7" x14ac:dyDescent="0.25">
      <c r="A66" t="s">
        <v>14</v>
      </c>
      <c r="B66" s="42">
        <f t="shared" si="9"/>
        <v>1</v>
      </c>
      <c r="C66" s="15">
        <f t="shared" si="9"/>
        <v>0</v>
      </c>
      <c r="D66" s="15">
        <f t="shared" si="9"/>
        <v>0</v>
      </c>
      <c r="E66" s="43">
        <f t="shared" si="9"/>
        <v>0</v>
      </c>
      <c r="F66" s="15">
        <f t="shared" si="10"/>
        <v>1</v>
      </c>
      <c r="G66" s="15" t="str">
        <f t="shared" si="11"/>
        <v>Staunton</v>
      </c>
    </row>
    <row r="67" spans="1:7" x14ac:dyDescent="0.25">
      <c r="A67" t="s">
        <v>15</v>
      </c>
      <c r="B67" s="42">
        <f t="shared" si="9"/>
        <v>0</v>
      </c>
      <c r="C67" s="15">
        <f t="shared" si="9"/>
        <v>0</v>
      </c>
      <c r="D67" s="15">
        <f t="shared" si="9"/>
        <v>1</v>
      </c>
      <c r="E67" s="43">
        <f t="shared" si="9"/>
        <v>0</v>
      </c>
      <c r="F67" s="15">
        <f t="shared" si="10"/>
        <v>1</v>
      </c>
      <c r="G67" s="15" t="str">
        <f t="shared" si="11"/>
        <v>Richmond</v>
      </c>
    </row>
    <row r="68" spans="1:7" x14ac:dyDescent="0.25">
      <c r="A68" t="s">
        <v>16</v>
      </c>
      <c r="B68" s="42">
        <f t="shared" si="9"/>
        <v>0</v>
      </c>
      <c r="C68" s="15">
        <f t="shared" si="9"/>
        <v>1</v>
      </c>
      <c r="D68" s="15">
        <f t="shared" si="9"/>
        <v>0</v>
      </c>
      <c r="E68" s="43">
        <f t="shared" si="9"/>
        <v>0</v>
      </c>
      <c r="F68" s="15">
        <f t="shared" si="10"/>
        <v>1</v>
      </c>
      <c r="G68" s="15" t="str">
        <f t="shared" si="11"/>
        <v>Warrenton</v>
      </c>
    </row>
    <row r="69" spans="1:7" x14ac:dyDescent="0.25">
      <c r="A69" t="s">
        <v>17</v>
      </c>
      <c r="B69" s="42">
        <f t="shared" si="9"/>
        <v>0</v>
      </c>
      <c r="C69" s="15">
        <f t="shared" si="9"/>
        <v>0</v>
      </c>
      <c r="D69" s="15">
        <f t="shared" si="9"/>
        <v>1</v>
      </c>
      <c r="E69" s="43">
        <f t="shared" si="9"/>
        <v>0</v>
      </c>
      <c r="F69" s="15">
        <f t="shared" si="10"/>
        <v>1</v>
      </c>
      <c r="G69" s="15" t="str">
        <f t="shared" si="11"/>
        <v>Richmond</v>
      </c>
    </row>
    <row r="70" spans="1:7" x14ac:dyDescent="0.25">
      <c r="A70" t="s">
        <v>18</v>
      </c>
      <c r="B70" s="42">
        <f t="shared" si="9"/>
        <v>0</v>
      </c>
      <c r="C70" s="15">
        <f t="shared" si="9"/>
        <v>0</v>
      </c>
      <c r="D70" s="15">
        <f t="shared" si="9"/>
        <v>1</v>
      </c>
      <c r="E70" s="43">
        <f t="shared" si="9"/>
        <v>0</v>
      </c>
      <c r="F70" s="15">
        <f t="shared" si="10"/>
        <v>1</v>
      </c>
      <c r="G70" s="15" t="str">
        <f t="shared" si="11"/>
        <v>Richmond</v>
      </c>
    </row>
    <row r="71" spans="1:7" x14ac:dyDescent="0.25">
      <c r="A71" t="s">
        <v>19</v>
      </c>
      <c r="B71" s="42">
        <f t="shared" si="9"/>
        <v>0</v>
      </c>
      <c r="C71" s="15">
        <f t="shared" si="9"/>
        <v>0</v>
      </c>
      <c r="D71" s="15">
        <f t="shared" si="9"/>
        <v>1</v>
      </c>
      <c r="E71" s="43">
        <f t="shared" si="9"/>
        <v>0</v>
      </c>
      <c r="F71" s="15">
        <f t="shared" si="10"/>
        <v>1</v>
      </c>
      <c r="G71" s="15" t="str">
        <f t="shared" si="11"/>
        <v>Richmond</v>
      </c>
    </row>
    <row r="72" spans="1:7" x14ac:dyDescent="0.25">
      <c r="A72" t="s">
        <v>20</v>
      </c>
      <c r="B72" s="42">
        <f t="shared" ref="B72:E91" si="12">IF(B26=MIN($B26:$E26),1,0)</f>
        <v>0</v>
      </c>
      <c r="C72" s="15">
        <f t="shared" si="12"/>
        <v>0</v>
      </c>
      <c r="D72" s="15">
        <f t="shared" si="12"/>
        <v>1</v>
      </c>
      <c r="E72" s="43">
        <f t="shared" si="12"/>
        <v>0</v>
      </c>
      <c r="F72" s="15">
        <f t="shared" si="10"/>
        <v>1</v>
      </c>
      <c r="G72" s="15" t="str">
        <f t="shared" si="11"/>
        <v>Richmond</v>
      </c>
    </row>
    <row r="73" spans="1:7" x14ac:dyDescent="0.25">
      <c r="A73" t="s">
        <v>21</v>
      </c>
      <c r="B73" s="42">
        <f t="shared" si="12"/>
        <v>0</v>
      </c>
      <c r="C73" s="15">
        <f t="shared" si="12"/>
        <v>0</v>
      </c>
      <c r="D73" s="15">
        <f t="shared" si="12"/>
        <v>0</v>
      </c>
      <c r="E73" s="43">
        <f t="shared" si="12"/>
        <v>1</v>
      </c>
      <c r="F73" s="15">
        <f t="shared" si="10"/>
        <v>1</v>
      </c>
      <c r="G73" s="15" t="str">
        <f t="shared" si="11"/>
        <v>Tappahannock</v>
      </c>
    </row>
    <row r="74" spans="1:7" x14ac:dyDescent="0.25">
      <c r="A74" t="s">
        <v>22</v>
      </c>
      <c r="B74" s="42">
        <f t="shared" si="12"/>
        <v>0</v>
      </c>
      <c r="C74" s="15">
        <f t="shared" si="12"/>
        <v>0</v>
      </c>
      <c r="D74" s="15">
        <f t="shared" si="12"/>
        <v>0</v>
      </c>
      <c r="E74" s="43">
        <f t="shared" si="12"/>
        <v>1</v>
      </c>
      <c r="F74" s="15">
        <f t="shared" si="10"/>
        <v>1</v>
      </c>
      <c r="G74" s="15" t="str">
        <f t="shared" si="11"/>
        <v>Tappahannock</v>
      </c>
    </row>
    <row r="75" spans="1:7" x14ac:dyDescent="0.25">
      <c r="A75" t="s">
        <v>23</v>
      </c>
      <c r="B75" s="42">
        <f t="shared" si="12"/>
        <v>0</v>
      </c>
      <c r="C75" s="15">
        <f t="shared" si="12"/>
        <v>0</v>
      </c>
      <c r="D75" s="15">
        <f t="shared" si="12"/>
        <v>0</v>
      </c>
      <c r="E75" s="43">
        <f t="shared" si="12"/>
        <v>1</v>
      </c>
      <c r="F75" s="15">
        <f t="shared" si="10"/>
        <v>1</v>
      </c>
      <c r="G75" s="15" t="str">
        <f t="shared" si="11"/>
        <v>Tappahannock</v>
      </c>
    </row>
    <row r="76" spans="1:7" x14ac:dyDescent="0.25">
      <c r="A76" t="s">
        <v>24</v>
      </c>
      <c r="B76" s="42">
        <f t="shared" si="12"/>
        <v>0</v>
      </c>
      <c r="C76" s="15">
        <f t="shared" si="12"/>
        <v>0</v>
      </c>
      <c r="D76" s="15">
        <f t="shared" si="12"/>
        <v>1</v>
      </c>
      <c r="E76" s="43">
        <f t="shared" si="12"/>
        <v>0</v>
      </c>
      <c r="F76" s="15">
        <f t="shared" si="10"/>
        <v>1</v>
      </c>
      <c r="G76" s="15" t="str">
        <f t="shared" si="11"/>
        <v>Richmond</v>
      </c>
    </row>
    <row r="77" spans="1:7" x14ac:dyDescent="0.25">
      <c r="A77" t="s">
        <v>25</v>
      </c>
      <c r="B77" s="42">
        <f t="shared" si="12"/>
        <v>0</v>
      </c>
      <c r="C77" s="15">
        <f t="shared" si="12"/>
        <v>1</v>
      </c>
      <c r="D77" s="15">
        <f t="shared" si="12"/>
        <v>0</v>
      </c>
      <c r="E77" s="43">
        <f t="shared" si="12"/>
        <v>0</v>
      </c>
      <c r="F77" s="15">
        <f t="shared" si="10"/>
        <v>1</v>
      </c>
      <c r="G77" s="15" t="str">
        <f t="shared" si="11"/>
        <v>Warrenton</v>
      </c>
    </row>
    <row r="78" spans="1:7" x14ac:dyDescent="0.25">
      <c r="A78" t="s">
        <v>26</v>
      </c>
      <c r="B78" s="42">
        <f t="shared" si="12"/>
        <v>0</v>
      </c>
      <c r="C78" s="15">
        <f t="shared" si="12"/>
        <v>0</v>
      </c>
      <c r="D78" s="15">
        <f t="shared" si="12"/>
        <v>0</v>
      </c>
      <c r="E78" s="43">
        <f t="shared" si="12"/>
        <v>1</v>
      </c>
      <c r="F78" s="15">
        <f t="shared" si="10"/>
        <v>1</v>
      </c>
      <c r="G78" s="15" t="str">
        <f t="shared" si="11"/>
        <v>Tappahannock</v>
      </c>
    </row>
    <row r="79" spans="1:7" x14ac:dyDescent="0.25">
      <c r="A79" t="s">
        <v>27</v>
      </c>
      <c r="B79" s="42">
        <f t="shared" si="12"/>
        <v>1</v>
      </c>
      <c r="C79" s="15">
        <f t="shared" si="12"/>
        <v>0</v>
      </c>
      <c r="D79" s="15">
        <f t="shared" si="12"/>
        <v>0</v>
      </c>
      <c r="E79" s="43">
        <f t="shared" si="12"/>
        <v>0</v>
      </c>
      <c r="F79" s="15">
        <f t="shared" si="10"/>
        <v>1</v>
      </c>
      <c r="G79" s="15" t="str">
        <f t="shared" si="11"/>
        <v>Staunton</v>
      </c>
    </row>
    <row r="80" spans="1:7" x14ac:dyDescent="0.25">
      <c r="A80" t="s">
        <v>28</v>
      </c>
      <c r="B80" s="42">
        <f t="shared" si="12"/>
        <v>0</v>
      </c>
      <c r="C80" s="15">
        <f t="shared" si="12"/>
        <v>0</v>
      </c>
      <c r="D80" s="15">
        <f t="shared" si="12"/>
        <v>1</v>
      </c>
      <c r="E80" s="43">
        <f t="shared" si="12"/>
        <v>0</v>
      </c>
      <c r="F80" s="15">
        <f t="shared" si="10"/>
        <v>1</v>
      </c>
      <c r="G80" s="15" t="str">
        <f t="shared" si="11"/>
        <v>Richmond</v>
      </c>
    </row>
    <row r="81" spans="1:7" x14ac:dyDescent="0.25">
      <c r="A81" t="s">
        <v>29</v>
      </c>
      <c r="B81" s="42">
        <f t="shared" si="12"/>
        <v>0</v>
      </c>
      <c r="C81" s="15">
        <f t="shared" si="12"/>
        <v>1</v>
      </c>
      <c r="D81" s="15">
        <f t="shared" si="12"/>
        <v>0</v>
      </c>
      <c r="E81" s="43">
        <f t="shared" si="12"/>
        <v>0</v>
      </c>
      <c r="F81" s="15">
        <f t="shared" si="10"/>
        <v>1</v>
      </c>
      <c r="G81" s="15" t="str">
        <f t="shared" si="11"/>
        <v>Warrenton</v>
      </c>
    </row>
    <row r="82" spans="1:7" x14ac:dyDescent="0.25">
      <c r="A82" t="s">
        <v>30</v>
      </c>
      <c r="B82" s="42">
        <f t="shared" si="12"/>
        <v>0</v>
      </c>
      <c r="C82" s="15">
        <f t="shared" si="12"/>
        <v>1</v>
      </c>
      <c r="D82" s="15">
        <f t="shared" si="12"/>
        <v>0</v>
      </c>
      <c r="E82" s="43">
        <f t="shared" si="12"/>
        <v>0</v>
      </c>
      <c r="F82" s="15">
        <f t="shared" si="10"/>
        <v>1</v>
      </c>
      <c r="G82" s="15" t="str">
        <f t="shared" si="11"/>
        <v>Warrenton</v>
      </c>
    </row>
    <row r="83" spans="1:7" x14ac:dyDescent="0.25">
      <c r="A83" t="s">
        <v>31</v>
      </c>
      <c r="B83" s="42">
        <f t="shared" si="12"/>
        <v>0</v>
      </c>
      <c r="C83" s="15">
        <f t="shared" si="12"/>
        <v>0</v>
      </c>
      <c r="D83" s="15">
        <f t="shared" si="12"/>
        <v>1</v>
      </c>
      <c r="E83" s="43">
        <f t="shared" si="12"/>
        <v>0</v>
      </c>
      <c r="F83" s="15">
        <f t="shared" si="10"/>
        <v>1</v>
      </c>
      <c r="G83" s="15" t="str">
        <f t="shared" si="11"/>
        <v>Richmond</v>
      </c>
    </row>
    <row r="84" spans="1:7" x14ac:dyDescent="0.25">
      <c r="A84" t="s">
        <v>32</v>
      </c>
      <c r="B84" s="42">
        <f t="shared" si="12"/>
        <v>0</v>
      </c>
      <c r="C84" s="15">
        <f t="shared" si="12"/>
        <v>0</v>
      </c>
      <c r="D84" s="15">
        <f t="shared" si="12"/>
        <v>1</v>
      </c>
      <c r="E84" s="43">
        <f t="shared" si="12"/>
        <v>0</v>
      </c>
      <c r="F84" s="15">
        <f t="shared" si="10"/>
        <v>1</v>
      </c>
      <c r="G84" s="15" t="str">
        <f t="shared" si="11"/>
        <v>Richmond</v>
      </c>
    </row>
    <row r="85" spans="1:7" x14ac:dyDescent="0.25">
      <c r="A85" t="s">
        <v>33</v>
      </c>
      <c r="B85" s="42">
        <f t="shared" si="12"/>
        <v>0</v>
      </c>
      <c r="C85" s="15">
        <f t="shared" si="12"/>
        <v>1</v>
      </c>
      <c r="D85" s="15">
        <f t="shared" si="12"/>
        <v>0</v>
      </c>
      <c r="E85" s="43">
        <f t="shared" si="12"/>
        <v>0</v>
      </c>
      <c r="F85" s="15">
        <f t="shared" si="10"/>
        <v>1</v>
      </c>
      <c r="G85" s="15" t="str">
        <f t="shared" si="11"/>
        <v>Warrenton</v>
      </c>
    </row>
    <row r="86" spans="1:7" x14ac:dyDescent="0.25">
      <c r="A86" t="s">
        <v>34</v>
      </c>
      <c r="B86" s="42">
        <f t="shared" si="12"/>
        <v>0</v>
      </c>
      <c r="C86" s="15">
        <f t="shared" si="12"/>
        <v>1</v>
      </c>
      <c r="D86" s="15">
        <f t="shared" si="12"/>
        <v>0</v>
      </c>
      <c r="E86" s="43">
        <f t="shared" si="12"/>
        <v>0</v>
      </c>
      <c r="F86" s="15">
        <f t="shared" si="10"/>
        <v>1</v>
      </c>
      <c r="G86" s="15" t="str">
        <f t="shared" si="11"/>
        <v>Warrenton</v>
      </c>
    </row>
    <row r="87" spans="1:7" x14ac:dyDescent="0.25">
      <c r="A87" t="s">
        <v>35</v>
      </c>
      <c r="B87" s="42">
        <f t="shared" si="12"/>
        <v>1</v>
      </c>
      <c r="C87" s="15">
        <f t="shared" si="12"/>
        <v>0</v>
      </c>
      <c r="D87" s="15">
        <f t="shared" si="12"/>
        <v>0</v>
      </c>
      <c r="E87" s="43">
        <f t="shared" si="12"/>
        <v>0</v>
      </c>
      <c r="F87" s="15">
        <f t="shared" si="10"/>
        <v>1</v>
      </c>
      <c r="G87" s="15" t="str">
        <f t="shared" si="11"/>
        <v>Staunton</v>
      </c>
    </row>
    <row r="88" spans="1:7" x14ac:dyDescent="0.25">
      <c r="A88" t="s">
        <v>36</v>
      </c>
      <c r="B88" s="42">
        <f t="shared" si="12"/>
        <v>1</v>
      </c>
      <c r="C88" s="15">
        <f t="shared" si="12"/>
        <v>0</v>
      </c>
      <c r="D88" s="15">
        <f t="shared" si="12"/>
        <v>0</v>
      </c>
      <c r="E88" s="43">
        <f t="shared" si="12"/>
        <v>0</v>
      </c>
      <c r="F88" s="15">
        <f t="shared" si="10"/>
        <v>1</v>
      </c>
      <c r="G88" s="15" t="str">
        <f t="shared" si="11"/>
        <v>Staunton</v>
      </c>
    </row>
    <row r="89" spans="1:7" x14ac:dyDescent="0.25">
      <c r="A89" t="s">
        <v>37</v>
      </c>
      <c r="B89" s="42">
        <f t="shared" si="12"/>
        <v>0</v>
      </c>
      <c r="C89" s="15">
        <f t="shared" si="12"/>
        <v>1</v>
      </c>
      <c r="D89" s="15">
        <f t="shared" si="12"/>
        <v>0</v>
      </c>
      <c r="E89" s="43">
        <f t="shared" si="12"/>
        <v>0</v>
      </c>
      <c r="F89" s="15">
        <f t="shared" si="10"/>
        <v>1</v>
      </c>
      <c r="G89" s="15" t="str">
        <f t="shared" si="11"/>
        <v>Warrenton</v>
      </c>
    </row>
    <row r="90" spans="1:7" x14ac:dyDescent="0.25">
      <c r="A90" t="s">
        <v>38</v>
      </c>
      <c r="B90" s="42">
        <f t="shared" si="12"/>
        <v>0</v>
      </c>
      <c r="C90" s="15">
        <f t="shared" si="12"/>
        <v>1</v>
      </c>
      <c r="D90" s="15">
        <f t="shared" si="12"/>
        <v>0</v>
      </c>
      <c r="E90" s="43">
        <f t="shared" si="12"/>
        <v>0</v>
      </c>
      <c r="F90" s="15">
        <f t="shared" si="10"/>
        <v>1</v>
      </c>
      <c r="G90" s="15" t="str">
        <f t="shared" si="11"/>
        <v>Warrenton</v>
      </c>
    </row>
    <row r="91" spans="1:7" x14ac:dyDescent="0.25">
      <c r="A91" t="s">
        <v>39</v>
      </c>
      <c r="B91" s="42">
        <f t="shared" si="12"/>
        <v>0</v>
      </c>
      <c r="C91" s="15">
        <f t="shared" si="12"/>
        <v>1</v>
      </c>
      <c r="D91" s="15">
        <f t="shared" si="12"/>
        <v>0</v>
      </c>
      <c r="E91" s="43">
        <f t="shared" si="12"/>
        <v>0</v>
      </c>
      <c r="F91" s="15">
        <f t="shared" si="10"/>
        <v>1</v>
      </c>
      <c r="G91" s="15" t="str">
        <f t="shared" si="11"/>
        <v>Warrenton</v>
      </c>
    </row>
    <row r="92" spans="1:7" x14ac:dyDescent="0.25">
      <c r="A92" t="s">
        <v>40</v>
      </c>
      <c r="B92" s="42">
        <f t="shared" ref="B92:E94" si="13">IF(B46=MIN($B46:$E46),1,0)</f>
        <v>0</v>
      </c>
      <c r="C92" s="15">
        <f t="shared" si="13"/>
        <v>1</v>
      </c>
      <c r="D92" s="15">
        <f t="shared" si="13"/>
        <v>0</v>
      </c>
      <c r="E92" s="43">
        <f t="shared" si="13"/>
        <v>0</v>
      </c>
      <c r="F92" s="15">
        <f t="shared" si="10"/>
        <v>1</v>
      </c>
      <c r="G92" s="15" t="str">
        <f t="shared" si="11"/>
        <v>Warrenton</v>
      </c>
    </row>
    <row r="93" spans="1:7" x14ac:dyDescent="0.25">
      <c r="A93" t="s">
        <v>41</v>
      </c>
      <c r="B93" s="42">
        <f t="shared" si="13"/>
        <v>0</v>
      </c>
      <c r="C93" s="15">
        <f t="shared" si="13"/>
        <v>0</v>
      </c>
      <c r="D93" s="15">
        <f t="shared" si="13"/>
        <v>0</v>
      </c>
      <c r="E93" s="43">
        <f t="shared" si="13"/>
        <v>1</v>
      </c>
      <c r="F93" s="15">
        <f t="shared" si="10"/>
        <v>1</v>
      </c>
      <c r="G93" s="15" t="str">
        <f t="shared" si="11"/>
        <v>Tappahannock</v>
      </c>
    </row>
    <row r="94" spans="1:7" ht="13.8" thickBot="1" x14ac:dyDescent="0.3">
      <c r="A94" t="s">
        <v>45</v>
      </c>
      <c r="B94" s="44">
        <f t="shared" si="13"/>
        <v>0</v>
      </c>
      <c r="C94" s="45">
        <f t="shared" si="13"/>
        <v>0</v>
      </c>
      <c r="D94" s="45">
        <f t="shared" si="13"/>
        <v>0</v>
      </c>
      <c r="E94" s="46">
        <f t="shared" si="13"/>
        <v>1</v>
      </c>
      <c r="F94" s="15">
        <f t="shared" si="10"/>
        <v>1</v>
      </c>
      <c r="G94" s="15" t="str">
        <f t="shared" si="11"/>
        <v>Tappahannock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5227-0F88-469B-AE74-BC8B2E04BDCF}">
  <dimension ref="A1:AT162"/>
  <sheetViews>
    <sheetView tabSelected="1" topLeftCell="O37" workbookViewId="0">
      <selection activeCell="Z49" sqref="Z49"/>
    </sheetView>
  </sheetViews>
  <sheetFormatPr defaultColWidth="8.77734375" defaultRowHeight="13.2" x14ac:dyDescent="0.25"/>
  <cols>
    <col min="1" max="1" width="22.109375" customWidth="1"/>
    <col min="2" max="2" width="14.33203125" customWidth="1"/>
    <col min="3" max="3" width="10.44140625" bestFit="1" customWidth="1"/>
    <col min="4" max="4" width="9.77734375" bestFit="1" customWidth="1"/>
    <col min="5" max="5" width="13.88671875" bestFit="1" customWidth="1"/>
    <col min="6" max="6" width="15.44140625" customWidth="1"/>
    <col min="7" max="7" width="19.6640625" customWidth="1"/>
    <col min="8" max="8" width="13.109375" bestFit="1" customWidth="1"/>
    <col min="9" max="9" width="11.109375" customWidth="1"/>
    <col min="10" max="10" width="12.88671875" bestFit="1" customWidth="1"/>
    <col min="12" max="12" width="23.88671875" bestFit="1" customWidth="1"/>
    <col min="13" max="13" width="9.6640625" bestFit="1" customWidth="1"/>
    <col min="14" max="14" width="9.109375" bestFit="1" customWidth="1"/>
    <col min="15" max="15" width="12.88671875" bestFit="1" customWidth="1"/>
    <col min="16" max="16" width="9.33203125" bestFit="1" customWidth="1"/>
    <col min="17" max="17" width="13.109375" bestFit="1" customWidth="1"/>
    <col min="20" max="20" width="12.88671875" bestFit="1" customWidth="1"/>
    <col min="21" max="21" width="12.88671875" customWidth="1"/>
    <col min="22" max="22" width="16.33203125" customWidth="1"/>
    <col min="23" max="23" width="9.6640625" bestFit="1" customWidth="1"/>
    <col min="24" max="24" width="9.109375" bestFit="1" customWidth="1"/>
    <col min="25" max="25" width="30.6640625" bestFit="1" customWidth="1"/>
    <col min="26" max="26" width="22.88671875" bestFit="1" customWidth="1"/>
    <col min="27" max="27" width="48.33203125" bestFit="1" customWidth="1"/>
    <col min="29" max="29" width="6.5546875" bestFit="1" customWidth="1"/>
    <col min="30" max="30" width="5.77734375" bestFit="1" customWidth="1"/>
    <col min="31" max="31" width="8.88671875" bestFit="1" customWidth="1"/>
    <col min="32" max="32" width="12.88671875" bestFit="1" customWidth="1"/>
    <col min="35" max="35" width="6.5546875" bestFit="1" customWidth="1"/>
    <col min="36" max="36" width="5.77734375" bestFit="1" customWidth="1"/>
    <col min="37" max="37" width="8.88671875" bestFit="1" customWidth="1"/>
    <col min="38" max="38" width="12.88671875" bestFit="1" customWidth="1"/>
    <col min="39" max="39" width="10.33203125" bestFit="1" customWidth="1"/>
    <col min="41" max="41" width="15.6640625" customWidth="1"/>
    <col min="42" max="42" width="8.44140625" bestFit="1" customWidth="1"/>
    <col min="43" max="43" width="6.5546875" bestFit="1" customWidth="1"/>
    <col min="44" max="44" width="5.77734375" bestFit="1" customWidth="1"/>
    <col min="45" max="45" width="8.88671875" bestFit="1" customWidth="1"/>
    <col min="46" max="46" width="12.88671875" bestFit="1" customWidth="1"/>
  </cols>
  <sheetData>
    <row r="1" spans="1:46" x14ac:dyDescent="0.25">
      <c r="A1" s="28" t="s">
        <v>61</v>
      </c>
      <c r="L1" s="29" t="s">
        <v>62</v>
      </c>
      <c r="M1" s="33">
        <v>0.58499999999999996</v>
      </c>
    </row>
    <row r="2" spans="1:46" x14ac:dyDescent="0.25">
      <c r="A2" s="28" t="s">
        <v>76</v>
      </c>
      <c r="L2" s="29" t="s">
        <v>59</v>
      </c>
      <c r="M2" s="33">
        <v>26</v>
      </c>
    </row>
    <row r="4" spans="1:46" ht="14.4" x14ac:dyDescent="0.3">
      <c r="B4" s="1" t="s">
        <v>56</v>
      </c>
      <c r="G4" s="1" t="s">
        <v>57</v>
      </c>
      <c r="L4" s="34" t="s">
        <v>58</v>
      </c>
      <c r="Q4" s="35" t="s">
        <v>63</v>
      </c>
      <c r="V4" s="34" t="s">
        <v>65</v>
      </c>
      <c r="W4" s="1"/>
      <c r="X4" s="1"/>
      <c r="Y4" s="1"/>
      <c r="AB4" s="1" t="s">
        <v>48</v>
      </c>
      <c r="AH4" s="1" t="s">
        <v>54</v>
      </c>
      <c r="AO4" s="1" t="s">
        <v>55</v>
      </c>
    </row>
    <row r="5" spans="1:46" ht="13.8" thickBot="1" x14ac:dyDescent="0.3">
      <c r="B5" t="s">
        <v>46</v>
      </c>
      <c r="C5" t="s">
        <v>44</v>
      </c>
      <c r="D5" t="s">
        <v>42</v>
      </c>
      <c r="E5" t="s">
        <v>43</v>
      </c>
      <c r="G5" t="s">
        <v>46</v>
      </c>
      <c r="H5" t="s">
        <v>44</v>
      </c>
      <c r="I5" t="s">
        <v>42</v>
      </c>
      <c r="J5" t="s">
        <v>43</v>
      </c>
      <c r="L5" s="15" t="str">
        <f>B5</f>
        <v>Staunton</v>
      </c>
      <c r="M5" s="15" t="str">
        <f>C5</f>
        <v>Warrenton</v>
      </c>
      <c r="N5" s="15" t="str">
        <f>D5</f>
        <v>Richmond</v>
      </c>
      <c r="O5" s="15" t="str">
        <f>E5</f>
        <v>Tappahannock</v>
      </c>
      <c r="Q5" s="15" t="str">
        <f>G5</f>
        <v>Staunton</v>
      </c>
      <c r="R5" s="15" t="str">
        <f>H5</f>
        <v>Warrenton</v>
      </c>
      <c r="S5" s="15" t="str">
        <f>I5</f>
        <v>Richmond</v>
      </c>
      <c r="T5" s="15" t="str">
        <f>J5</f>
        <v>Tappahannock</v>
      </c>
      <c r="U5" s="15"/>
      <c r="V5" s="15" t="str">
        <f>B5</f>
        <v>Staunton</v>
      </c>
      <c r="W5" s="15" t="str">
        <f>C5</f>
        <v>Warrenton</v>
      </c>
      <c r="X5" s="15" t="str">
        <f>D5</f>
        <v>Richmond</v>
      </c>
      <c r="Y5" s="15" t="str">
        <f>E5</f>
        <v>Tappahannock</v>
      </c>
      <c r="Z5" s="36" t="s">
        <v>66</v>
      </c>
      <c r="AA5" s="37" t="s">
        <v>75</v>
      </c>
      <c r="AB5" t="s">
        <v>49</v>
      </c>
      <c r="AC5" t="s">
        <v>50</v>
      </c>
      <c r="AD5" t="s">
        <v>51</v>
      </c>
      <c r="AE5" t="s">
        <v>52</v>
      </c>
      <c r="AF5" t="s">
        <v>53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s="34" t="s">
        <v>64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</row>
    <row r="6" spans="1:46" ht="13.8" thickTop="1" x14ac:dyDescent="0.25">
      <c r="A6" t="s">
        <v>0</v>
      </c>
      <c r="B6" s="20">
        <v>37</v>
      </c>
      <c r="C6" s="14">
        <v>71</v>
      </c>
      <c r="D6" s="13">
        <v>70</v>
      </c>
      <c r="E6" s="21">
        <v>110</v>
      </c>
      <c r="G6" s="20">
        <v>0.66</v>
      </c>
      <c r="H6" s="14">
        <v>1.56</v>
      </c>
      <c r="I6" s="13">
        <v>1.22</v>
      </c>
      <c r="J6" s="21">
        <v>2</v>
      </c>
      <c r="L6" s="15">
        <f>B6*$M$1</f>
        <v>21.645</v>
      </c>
      <c r="M6" s="15">
        <f t="shared" ref="M6:O21" si="0">C6*$M$1</f>
        <v>41.534999999999997</v>
      </c>
      <c r="N6" s="15">
        <f t="shared" si="0"/>
        <v>40.949999999999996</v>
      </c>
      <c r="O6" s="15">
        <f t="shared" si="0"/>
        <v>64.349999999999994</v>
      </c>
      <c r="Q6" s="15">
        <f>G6*$M$2</f>
        <v>17.16</v>
      </c>
      <c r="R6" s="15">
        <f t="shared" ref="R6:T21" si="1">H6*$M$2</f>
        <v>40.56</v>
      </c>
      <c r="S6" s="15">
        <f t="shared" si="1"/>
        <v>31.72</v>
      </c>
      <c r="T6" s="15">
        <f t="shared" si="1"/>
        <v>52</v>
      </c>
      <c r="U6" s="15"/>
      <c r="V6" s="15">
        <f>L6+Q6</f>
        <v>38.805</v>
      </c>
      <c r="W6" s="15">
        <f t="shared" ref="W6:Y21" si="2">M6+R6</f>
        <v>82.094999999999999</v>
      </c>
      <c r="X6" s="15">
        <f t="shared" si="2"/>
        <v>72.669999999999987</v>
      </c>
      <c r="Y6" s="15">
        <f t="shared" si="2"/>
        <v>116.35</v>
      </c>
      <c r="Z6" s="15">
        <f>(2*AM6)*((V6*B52)+(W6*C52)+(X6*D52)+(Y6*E52))</f>
        <v>15211.56</v>
      </c>
      <c r="AA6" s="15" t="str">
        <f ca="1">_xlfn.FORMULATEXT(Z6)</f>
        <v>=(2*AM6)*((V6*B52)+(W6*C52)+(X6*D52)+(Y6*E52))</v>
      </c>
      <c r="AB6" s="47">
        <v>460</v>
      </c>
      <c r="AC6" s="48">
        <v>771</v>
      </c>
      <c r="AD6" s="49">
        <v>0</v>
      </c>
      <c r="AE6" s="48">
        <v>96</v>
      </c>
      <c r="AF6" s="50">
        <v>90</v>
      </c>
      <c r="AH6" s="2">
        <v>39</v>
      </c>
      <c r="AI6" s="8">
        <v>133</v>
      </c>
      <c r="AJ6" s="3">
        <v>0</v>
      </c>
      <c r="AK6" s="8">
        <v>19</v>
      </c>
      <c r="AL6" s="10">
        <v>5</v>
      </c>
      <c r="AM6">
        <f>SUM(AH6:AL6)</f>
        <v>196</v>
      </c>
      <c r="AO6" t="s">
        <v>42</v>
      </c>
      <c r="AP6" s="2">
        <v>5000</v>
      </c>
      <c r="AQ6" s="8">
        <v>3025</v>
      </c>
      <c r="AR6" s="3">
        <v>1225</v>
      </c>
      <c r="AS6" s="8">
        <v>1750</v>
      </c>
      <c r="AT6" s="10">
        <v>3675</v>
      </c>
    </row>
    <row r="7" spans="1:46" x14ac:dyDescent="0.25">
      <c r="A7" t="s">
        <v>1</v>
      </c>
      <c r="B7" s="22">
        <v>56</v>
      </c>
      <c r="C7" s="16">
        <v>999</v>
      </c>
      <c r="D7" s="15">
        <v>120</v>
      </c>
      <c r="E7" s="23">
        <v>999</v>
      </c>
      <c r="G7" s="22">
        <v>1.08</v>
      </c>
      <c r="H7" s="16">
        <v>999</v>
      </c>
      <c r="I7" s="15">
        <v>2.1</v>
      </c>
      <c r="J7" s="23">
        <v>999</v>
      </c>
      <c r="L7" s="15">
        <f t="shared" ref="L7:O48" si="3">B7*$M$1</f>
        <v>32.76</v>
      </c>
      <c r="M7" s="15">
        <f t="shared" si="0"/>
        <v>584.41499999999996</v>
      </c>
      <c r="N7" s="15">
        <f t="shared" si="0"/>
        <v>70.199999999999989</v>
      </c>
      <c r="O7" s="15">
        <f t="shared" si="0"/>
        <v>584.41499999999996</v>
      </c>
      <c r="Q7" s="15">
        <f t="shared" ref="Q7:T48" si="4">G7*$M$2</f>
        <v>28.080000000000002</v>
      </c>
      <c r="R7" s="15">
        <f t="shared" si="1"/>
        <v>25974</v>
      </c>
      <c r="S7" s="15">
        <f t="shared" si="1"/>
        <v>54.6</v>
      </c>
      <c r="T7" s="15">
        <f t="shared" si="1"/>
        <v>25974</v>
      </c>
      <c r="U7" s="15"/>
      <c r="V7" s="15">
        <f t="shared" ref="V7:Y48" si="5">L7+Q7</f>
        <v>60.84</v>
      </c>
      <c r="W7" s="15">
        <f t="shared" si="2"/>
        <v>26558.415000000001</v>
      </c>
      <c r="X7" s="15">
        <f t="shared" si="2"/>
        <v>124.79999999999998</v>
      </c>
      <c r="Y7" s="15">
        <f t="shared" si="2"/>
        <v>26558.415000000001</v>
      </c>
      <c r="Z7" s="15">
        <f t="shared" ref="Z7:Z48" si="6">(2*AM7)*((V7*B53)+(W7*C53)+(X7*D53)+(Y7*E53))</f>
        <v>1460.16</v>
      </c>
      <c r="AA7" s="15" t="str">
        <f t="shared" ref="AA7:AA48" ca="1" si="7">_xlfn.FORMULATEXT(Z7)</f>
        <v>=(2*AM7)*((V7*B53)+(W7*C53)+(X7*D53)+(Y7*E53))</v>
      </c>
      <c r="AB7" s="51">
        <v>2</v>
      </c>
      <c r="AC7">
        <v>28</v>
      </c>
      <c r="AD7" s="5">
        <v>0</v>
      </c>
      <c r="AE7">
        <v>8</v>
      </c>
      <c r="AF7" s="52">
        <v>0</v>
      </c>
      <c r="AH7" s="4">
        <v>0</v>
      </c>
      <c r="AI7">
        <v>11</v>
      </c>
      <c r="AJ7" s="5">
        <v>0</v>
      </c>
      <c r="AK7">
        <v>1</v>
      </c>
      <c r="AL7" s="11">
        <v>0</v>
      </c>
      <c r="AM7">
        <f t="shared" ref="AM7:AM48" si="8">SUM(AH7:AL7)</f>
        <v>12</v>
      </c>
      <c r="AO7" t="s">
        <v>43</v>
      </c>
      <c r="AP7" s="4">
        <v>3400</v>
      </c>
      <c r="AQ7">
        <v>5550</v>
      </c>
      <c r="AR7" s="5">
        <v>3250</v>
      </c>
      <c r="AS7">
        <v>1200</v>
      </c>
      <c r="AT7" s="11">
        <v>1600</v>
      </c>
    </row>
    <row r="8" spans="1:46" x14ac:dyDescent="0.25">
      <c r="A8" t="s">
        <v>2</v>
      </c>
      <c r="B8" s="22">
        <v>0</v>
      </c>
      <c r="C8" s="16">
        <v>121</v>
      </c>
      <c r="D8" s="15">
        <v>999</v>
      </c>
      <c r="E8" s="23">
        <v>999</v>
      </c>
      <c r="G8" s="22">
        <v>0</v>
      </c>
      <c r="H8" s="16">
        <v>2.06</v>
      </c>
      <c r="I8" s="15">
        <v>999</v>
      </c>
      <c r="J8" s="23">
        <v>999</v>
      </c>
      <c r="L8" s="15">
        <f t="shared" si="3"/>
        <v>0</v>
      </c>
      <c r="M8" s="15">
        <f t="shared" si="0"/>
        <v>70.784999999999997</v>
      </c>
      <c r="N8" s="15">
        <f t="shared" si="0"/>
        <v>584.41499999999996</v>
      </c>
      <c r="O8" s="15">
        <f t="shared" si="0"/>
        <v>584.41499999999996</v>
      </c>
      <c r="Q8" s="15">
        <f t="shared" si="4"/>
        <v>0</v>
      </c>
      <c r="R8" s="15">
        <f t="shared" si="1"/>
        <v>53.56</v>
      </c>
      <c r="S8" s="15">
        <f t="shared" si="1"/>
        <v>25974</v>
      </c>
      <c r="T8" s="15">
        <f t="shared" si="1"/>
        <v>25974</v>
      </c>
      <c r="U8" s="15"/>
      <c r="V8" s="15">
        <f t="shared" si="5"/>
        <v>0</v>
      </c>
      <c r="W8" s="15">
        <f t="shared" si="2"/>
        <v>124.345</v>
      </c>
      <c r="X8" s="15">
        <f t="shared" si="2"/>
        <v>26558.415000000001</v>
      </c>
      <c r="Y8" s="15">
        <f t="shared" si="2"/>
        <v>26558.415000000001</v>
      </c>
      <c r="Z8" s="15">
        <f t="shared" si="6"/>
        <v>0</v>
      </c>
      <c r="AA8" s="15" t="str">
        <f t="shared" ca="1" si="7"/>
        <v>=(2*AM8)*((V8*B54)+(W8*C54)+(X8*D54)+(Y8*E54))</v>
      </c>
      <c r="AB8" s="51">
        <v>341</v>
      </c>
      <c r="AC8">
        <v>737</v>
      </c>
      <c r="AD8" s="5">
        <v>2806</v>
      </c>
      <c r="AE8">
        <v>260</v>
      </c>
      <c r="AF8" s="52">
        <v>65</v>
      </c>
      <c r="AH8" s="4">
        <v>92</v>
      </c>
      <c r="AI8">
        <v>91</v>
      </c>
      <c r="AJ8" s="5">
        <v>186</v>
      </c>
      <c r="AK8">
        <v>30</v>
      </c>
      <c r="AL8" s="11">
        <v>30</v>
      </c>
      <c r="AM8">
        <f t="shared" si="8"/>
        <v>429</v>
      </c>
      <c r="AO8" t="s">
        <v>44</v>
      </c>
      <c r="AP8" s="4">
        <v>825</v>
      </c>
      <c r="AQ8">
        <v>2500</v>
      </c>
      <c r="AR8" s="5">
        <v>3375</v>
      </c>
      <c r="AS8">
        <v>1325</v>
      </c>
      <c r="AT8" s="11">
        <v>850</v>
      </c>
    </row>
    <row r="9" spans="1:46" ht="13.8" thickBot="1" x14ac:dyDescent="0.3">
      <c r="A9" t="s">
        <v>3</v>
      </c>
      <c r="B9" s="22">
        <v>66</v>
      </c>
      <c r="C9" s="16">
        <v>108</v>
      </c>
      <c r="D9" s="15">
        <v>72</v>
      </c>
      <c r="E9" s="23">
        <v>999</v>
      </c>
      <c r="G9" s="22">
        <v>1.3</v>
      </c>
      <c r="H9" s="16">
        <v>2.4300000000000002</v>
      </c>
      <c r="I9" s="15">
        <v>1.55</v>
      </c>
      <c r="J9" s="23">
        <v>999</v>
      </c>
      <c r="L9" s="15">
        <f t="shared" si="3"/>
        <v>38.61</v>
      </c>
      <c r="M9" s="15">
        <f t="shared" si="0"/>
        <v>63.179999999999993</v>
      </c>
      <c r="N9" s="15">
        <f t="shared" si="0"/>
        <v>42.12</v>
      </c>
      <c r="O9" s="15">
        <f t="shared" si="0"/>
        <v>584.41499999999996</v>
      </c>
      <c r="Q9" s="15">
        <f t="shared" si="4"/>
        <v>33.800000000000004</v>
      </c>
      <c r="R9" s="15">
        <f t="shared" si="1"/>
        <v>63.180000000000007</v>
      </c>
      <c r="S9" s="15">
        <f t="shared" si="1"/>
        <v>40.300000000000004</v>
      </c>
      <c r="T9" s="15">
        <f t="shared" si="1"/>
        <v>25974</v>
      </c>
      <c r="U9" s="15"/>
      <c r="V9" s="15">
        <f t="shared" si="5"/>
        <v>72.41</v>
      </c>
      <c r="W9" s="15">
        <f t="shared" si="2"/>
        <v>126.36</v>
      </c>
      <c r="X9" s="15">
        <f t="shared" si="2"/>
        <v>82.42</v>
      </c>
      <c r="Y9" s="15">
        <f t="shared" si="2"/>
        <v>26558.415000000001</v>
      </c>
      <c r="Z9" s="15">
        <f t="shared" si="6"/>
        <v>6661.7199999999993</v>
      </c>
      <c r="AA9" s="15" t="str">
        <f t="shared" ca="1" si="7"/>
        <v>=(2*AM9)*((V9*B55)+(W9*C55)+(X9*D55)+(Y9*E55))</v>
      </c>
      <c r="AB9" s="51">
        <v>46</v>
      </c>
      <c r="AC9">
        <v>40</v>
      </c>
      <c r="AD9" s="5">
        <v>408</v>
      </c>
      <c r="AE9">
        <v>84</v>
      </c>
      <c r="AF9" s="52">
        <v>59</v>
      </c>
      <c r="AH9" s="4">
        <v>2</v>
      </c>
      <c r="AI9">
        <v>2</v>
      </c>
      <c r="AJ9" s="5">
        <v>23</v>
      </c>
      <c r="AK9">
        <v>15</v>
      </c>
      <c r="AL9" s="11">
        <v>4</v>
      </c>
      <c r="AM9">
        <f t="shared" si="8"/>
        <v>46</v>
      </c>
      <c r="AO9" t="s">
        <v>46</v>
      </c>
      <c r="AP9" s="6">
        <v>3550</v>
      </c>
      <c r="AQ9" s="9">
        <v>3450</v>
      </c>
      <c r="AR9" s="7">
        <v>9100</v>
      </c>
      <c r="AS9" s="9">
        <v>1700</v>
      </c>
      <c r="AT9" s="12">
        <v>1850</v>
      </c>
    </row>
    <row r="10" spans="1:46" ht="13.8" thickTop="1" x14ac:dyDescent="0.25">
      <c r="A10" t="s">
        <v>4</v>
      </c>
      <c r="B10" s="22">
        <v>999</v>
      </c>
      <c r="C10" s="16">
        <v>62</v>
      </c>
      <c r="D10" s="15">
        <v>42</v>
      </c>
      <c r="E10" s="23">
        <v>38</v>
      </c>
      <c r="G10" s="22">
        <v>999</v>
      </c>
      <c r="H10" s="16">
        <v>1.45</v>
      </c>
      <c r="I10" s="15">
        <v>0.78</v>
      </c>
      <c r="J10" s="23">
        <v>0.82</v>
      </c>
      <c r="L10" s="15">
        <f t="shared" si="3"/>
        <v>584.41499999999996</v>
      </c>
      <c r="M10" s="15">
        <f t="shared" si="0"/>
        <v>36.269999999999996</v>
      </c>
      <c r="N10" s="15">
        <f t="shared" si="0"/>
        <v>24.57</v>
      </c>
      <c r="O10" s="15">
        <f t="shared" si="0"/>
        <v>22.229999999999997</v>
      </c>
      <c r="Q10" s="15">
        <f t="shared" si="4"/>
        <v>25974</v>
      </c>
      <c r="R10" s="15">
        <f t="shared" si="1"/>
        <v>37.699999999999996</v>
      </c>
      <c r="S10" s="15">
        <f t="shared" si="1"/>
        <v>20.28</v>
      </c>
      <c r="T10" s="15">
        <f t="shared" si="1"/>
        <v>21.32</v>
      </c>
      <c r="U10" s="15"/>
      <c r="V10" s="15">
        <f t="shared" si="5"/>
        <v>26558.415000000001</v>
      </c>
      <c r="W10" s="15">
        <f t="shared" si="2"/>
        <v>73.97</v>
      </c>
      <c r="X10" s="15">
        <f t="shared" si="2"/>
        <v>44.85</v>
      </c>
      <c r="Y10" s="15">
        <f t="shared" si="2"/>
        <v>43.55</v>
      </c>
      <c r="Z10" s="15">
        <f t="shared" si="6"/>
        <v>3135.6</v>
      </c>
      <c r="AA10" s="15" t="str">
        <f t="shared" ca="1" si="7"/>
        <v>=(2*AM10)*((V10*B56)+(W10*C56)+(X10*D56)+(Y10*E56))</v>
      </c>
      <c r="AB10" s="51">
        <v>13</v>
      </c>
      <c r="AC10">
        <v>136</v>
      </c>
      <c r="AD10" s="5">
        <v>170</v>
      </c>
      <c r="AE10">
        <v>10</v>
      </c>
      <c r="AF10" s="52">
        <v>55</v>
      </c>
      <c r="AH10" s="4">
        <v>4</v>
      </c>
      <c r="AI10">
        <v>17</v>
      </c>
      <c r="AJ10" s="5">
        <v>6</v>
      </c>
      <c r="AK10">
        <v>5</v>
      </c>
      <c r="AL10" s="11">
        <v>4</v>
      </c>
      <c r="AM10">
        <f t="shared" si="8"/>
        <v>36</v>
      </c>
    </row>
    <row r="11" spans="1:46" x14ac:dyDescent="0.25">
      <c r="A11" t="s">
        <v>5</v>
      </c>
      <c r="B11" s="22">
        <v>999</v>
      </c>
      <c r="C11" s="16">
        <v>999</v>
      </c>
      <c r="D11" s="15">
        <v>37</v>
      </c>
      <c r="E11" s="23">
        <v>72</v>
      </c>
      <c r="G11" s="22">
        <v>999</v>
      </c>
      <c r="H11" s="16">
        <v>999</v>
      </c>
      <c r="I11" s="15">
        <v>0.78</v>
      </c>
      <c r="J11" s="23">
        <v>1.52</v>
      </c>
      <c r="L11" s="15">
        <f t="shared" si="3"/>
        <v>584.41499999999996</v>
      </c>
      <c r="M11" s="15">
        <f t="shared" si="0"/>
        <v>584.41499999999996</v>
      </c>
      <c r="N11" s="15">
        <f t="shared" si="0"/>
        <v>21.645</v>
      </c>
      <c r="O11" s="15">
        <f t="shared" si="0"/>
        <v>42.12</v>
      </c>
      <c r="Q11" s="15">
        <f t="shared" si="4"/>
        <v>25974</v>
      </c>
      <c r="R11" s="15">
        <f t="shared" si="1"/>
        <v>25974</v>
      </c>
      <c r="S11" s="15">
        <f t="shared" si="1"/>
        <v>20.28</v>
      </c>
      <c r="T11" s="15">
        <f t="shared" si="1"/>
        <v>39.520000000000003</v>
      </c>
      <c r="U11" s="15"/>
      <c r="V11" s="15">
        <f t="shared" si="5"/>
        <v>26558.415000000001</v>
      </c>
      <c r="W11" s="15">
        <f t="shared" si="2"/>
        <v>26558.415000000001</v>
      </c>
      <c r="X11" s="15">
        <f t="shared" si="2"/>
        <v>41.924999999999997</v>
      </c>
      <c r="Y11" s="15">
        <f t="shared" si="2"/>
        <v>81.64</v>
      </c>
      <c r="Z11" s="15">
        <f t="shared" si="6"/>
        <v>3773.2499999999995</v>
      </c>
      <c r="AA11" s="15" t="str">
        <f t="shared" ca="1" si="7"/>
        <v>=(2*AM11)*((V11*B57)+(W11*C57)+(X11*D57)+(Y11*E57))</v>
      </c>
      <c r="AB11" s="51">
        <v>90</v>
      </c>
      <c r="AC11">
        <v>26</v>
      </c>
      <c r="AD11" s="5">
        <v>0</v>
      </c>
      <c r="AE11">
        <v>40</v>
      </c>
      <c r="AF11" s="52">
        <v>15</v>
      </c>
      <c r="AH11" s="4">
        <v>28</v>
      </c>
      <c r="AI11">
        <v>6</v>
      </c>
      <c r="AJ11" s="5">
        <v>0</v>
      </c>
      <c r="AK11">
        <v>10</v>
      </c>
      <c r="AL11" s="11">
        <v>1</v>
      </c>
      <c r="AM11">
        <f t="shared" si="8"/>
        <v>45</v>
      </c>
    </row>
    <row r="12" spans="1:46" x14ac:dyDescent="0.25">
      <c r="A12" t="s">
        <v>6</v>
      </c>
      <c r="B12" s="22">
        <v>999</v>
      </c>
      <c r="C12" s="16">
        <v>112</v>
      </c>
      <c r="D12" s="15">
        <v>20</v>
      </c>
      <c r="E12" s="23">
        <v>65</v>
      </c>
      <c r="G12" s="22">
        <v>999</v>
      </c>
      <c r="H12" s="16">
        <v>2.08</v>
      </c>
      <c r="I12" s="15">
        <v>0.38</v>
      </c>
      <c r="J12" s="23">
        <v>1.32</v>
      </c>
      <c r="L12" s="15">
        <f t="shared" si="3"/>
        <v>584.41499999999996</v>
      </c>
      <c r="M12" s="15">
        <f t="shared" si="0"/>
        <v>65.52</v>
      </c>
      <c r="N12" s="15">
        <f t="shared" si="0"/>
        <v>11.7</v>
      </c>
      <c r="O12" s="15">
        <f t="shared" si="0"/>
        <v>38.024999999999999</v>
      </c>
      <c r="Q12" s="15">
        <f t="shared" si="4"/>
        <v>25974</v>
      </c>
      <c r="R12" s="15">
        <f t="shared" si="1"/>
        <v>54.08</v>
      </c>
      <c r="S12" s="15">
        <f t="shared" si="1"/>
        <v>9.8800000000000008</v>
      </c>
      <c r="T12" s="15">
        <f t="shared" si="1"/>
        <v>34.32</v>
      </c>
      <c r="U12" s="15"/>
      <c r="V12" s="15">
        <f t="shared" si="5"/>
        <v>26558.415000000001</v>
      </c>
      <c r="W12" s="15">
        <f t="shared" si="2"/>
        <v>119.6</v>
      </c>
      <c r="X12" s="15">
        <f t="shared" si="2"/>
        <v>21.58</v>
      </c>
      <c r="Y12" s="15">
        <f t="shared" si="2"/>
        <v>72.344999999999999</v>
      </c>
      <c r="Z12" s="15">
        <f t="shared" si="6"/>
        <v>6603.48</v>
      </c>
      <c r="AA12" s="15" t="str">
        <f t="shared" ca="1" si="7"/>
        <v>=(2*AM12)*((V12*B58)+(W12*C58)+(X12*D58)+(Y12*E58))</v>
      </c>
      <c r="AB12" s="51">
        <v>655</v>
      </c>
      <c r="AC12">
        <v>343</v>
      </c>
      <c r="AD12" s="5">
        <v>17</v>
      </c>
      <c r="AE12">
        <v>144</v>
      </c>
      <c r="AF12" s="52">
        <v>8</v>
      </c>
      <c r="AH12" s="4">
        <v>55</v>
      </c>
      <c r="AI12">
        <v>80</v>
      </c>
      <c r="AJ12" s="5">
        <v>3</v>
      </c>
      <c r="AK12">
        <v>12</v>
      </c>
      <c r="AL12" s="11">
        <v>3</v>
      </c>
      <c r="AM12">
        <f t="shared" si="8"/>
        <v>153</v>
      </c>
    </row>
    <row r="13" spans="1:46" x14ac:dyDescent="0.25">
      <c r="A13" t="s">
        <v>7</v>
      </c>
      <c r="B13" s="22">
        <v>111</v>
      </c>
      <c r="C13" s="16">
        <v>38</v>
      </c>
      <c r="D13" s="15">
        <v>59</v>
      </c>
      <c r="E13" s="23">
        <v>47</v>
      </c>
      <c r="G13" s="22">
        <v>2.1800000000000002</v>
      </c>
      <c r="H13" s="16">
        <v>0.96</v>
      </c>
      <c r="I13" s="15">
        <v>1.03</v>
      </c>
      <c r="J13" s="23">
        <v>1.08</v>
      </c>
      <c r="L13" s="15">
        <f t="shared" si="3"/>
        <v>64.935000000000002</v>
      </c>
      <c r="M13" s="15">
        <f t="shared" si="0"/>
        <v>22.229999999999997</v>
      </c>
      <c r="N13" s="15">
        <f t="shared" si="0"/>
        <v>34.515000000000001</v>
      </c>
      <c r="O13" s="15">
        <f t="shared" si="0"/>
        <v>27.494999999999997</v>
      </c>
      <c r="Q13" s="15">
        <f t="shared" si="4"/>
        <v>56.680000000000007</v>
      </c>
      <c r="R13" s="15">
        <f t="shared" si="1"/>
        <v>24.96</v>
      </c>
      <c r="S13" s="15">
        <f t="shared" si="1"/>
        <v>26.78</v>
      </c>
      <c r="T13" s="15">
        <f t="shared" si="1"/>
        <v>28.080000000000002</v>
      </c>
      <c r="U13" s="15"/>
      <c r="V13" s="15">
        <f t="shared" si="5"/>
        <v>121.61500000000001</v>
      </c>
      <c r="W13" s="15">
        <f t="shared" si="2"/>
        <v>47.19</v>
      </c>
      <c r="X13" s="15">
        <f t="shared" si="2"/>
        <v>61.295000000000002</v>
      </c>
      <c r="Y13" s="15">
        <f t="shared" si="2"/>
        <v>55.575000000000003</v>
      </c>
      <c r="Z13" s="15">
        <f t="shared" si="6"/>
        <v>3890.25</v>
      </c>
      <c r="AA13" s="15" t="str">
        <f t="shared" ca="1" si="7"/>
        <v>=(2*AM13)*((V13*B59)+(W13*C59)+(X13*D59)+(Y13*E59))</v>
      </c>
      <c r="AB13" s="51">
        <v>123</v>
      </c>
      <c r="AC13">
        <v>64</v>
      </c>
      <c r="AD13" s="5">
        <v>60</v>
      </c>
      <c r="AE13">
        <v>0</v>
      </c>
      <c r="AF13" s="52">
        <v>70</v>
      </c>
      <c r="AH13" s="4">
        <v>19</v>
      </c>
      <c r="AI13">
        <v>8</v>
      </c>
      <c r="AJ13" s="5">
        <v>2</v>
      </c>
      <c r="AK13">
        <v>0</v>
      </c>
      <c r="AL13" s="11">
        <v>6</v>
      </c>
      <c r="AM13">
        <f t="shared" si="8"/>
        <v>35</v>
      </c>
    </row>
    <row r="14" spans="1:46" x14ac:dyDescent="0.25">
      <c r="A14" t="s">
        <v>8</v>
      </c>
      <c r="B14" s="26">
        <v>999</v>
      </c>
      <c r="C14" s="16">
        <v>84</v>
      </c>
      <c r="D14" s="15">
        <v>0</v>
      </c>
      <c r="E14" s="23">
        <v>46</v>
      </c>
      <c r="G14" s="26">
        <v>999</v>
      </c>
      <c r="H14" s="16">
        <v>1.85</v>
      </c>
      <c r="I14" s="15">
        <v>0</v>
      </c>
      <c r="J14" s="23">
        <v>0.98</v>
      </c>
      <c r="L14" s="15">
        <f t="shared" si="3"/>
        <v>584.41499999999996</v>
      </c>
      <c r="M14" s="15">
        <f t="shared" si="0"/>
        <v>49.14</v>
      </c>
      <c r="N14" s="15">
        <f t="shared" si="0"/>
        <v>0</v>
      </c>
      <c r="O14" s="15">
        <f t="shared" si="0"/>
        <v>26.909999999999997</v>
      </c>
      <c r="Q14" s="15">
        <f t="shared" si="4"/>
        <v>25974</v>
      </c>
      <c r="R14" s="15">
        <f t="shared" si="1"/>
        <v>48.1</v>
      </c>
      <c r="S14" s="15">
        <f t="shared" si="1"/>
        <v>0</v>
      </c>
      <c r="T14" s="15">
        <f t="shared" si="1"/>
        <v>25.48</v>
      </c>
      <c r="U14" s="15"/>
      <c r="V14" s="15">
        <f t="shared" si="5"/>
        <v>26558.415000000001</v>
      </c>
      <c r="W14" s="15">
        <f t="shared" si="2"/>
        <v>97.240000000000009</v>
      </c>
      <c r="X14" s="15">
        <f t="shared" si="2"/>
        <v>0</v>
      </c>
      <c r="Y14" s="15">
        <f t="shared" si="2"/>
        <v>52.39</v>
      </c>
      <c r="Z14" s="15">
        <f t="shared" si="6"/>
        <v>0</v>
      </c>
      <c r="AA14" s="15" t="str">
        <f t="shared" ca="1" si="7"/>
        <v>=(2*AM14)*((V14*B60)+(W14*C60)+(X14*D60)+(Y14*E60))</v>
      </c>
      <c r="AB14" s="51">
        <v>468</v>
      </c>
      <c r="AC14">
        <v>264</v>
      </c>
      <c r="AD14" s="5">
        <v>0</v>
      </c>
      <c r="AE14">
        <v>0</v>
      </c>
      <c r="AF14" s="52">
        <v>2</v>
      </c>
      <c r="AH14" s="4">
        <v>41</v>
      </c>
      <c r="AI14">
        <v>70</v>
      </c>
      <c r="AJ14" s="5">
        <v>0</v>
      </c>
      <c r="AK14">
        <v>0</v>
      </c>
      <c r="AL14" s="11">
        <v>1</v>
      </c>
      <c r="AM14">
        <f t="shared" si="8"/>
        <v>112</v>
      </c>
    </row>
    <row r="15" spans="1:46" x14ac:dyDescent="0.25">
      <c r="A15" t="s">
        <v>9</v>
      </c>
      <c r="B15" s="22">
        <v>80</v>
      </c>
      <c r="C15" s="16">
        <v>25</v>
      </c>
      <c r="D15" s="15">
        <v>89</v>
      </c>
      <c r="E15" s="23">
        <v>84</v>
      </c>
      <c r="G15" s="22">
        <v>1.53</v>
      </c>
      <c r="H15" s="16">
        <v>0.6</v>
      </c>
      <c r="I15" s="15">
        <v>1.75</v>
      </c>
      <c r="J15" s="23">
        <v>1.93</v>
      </c>
      <c r="L15" s="15">
        <f t="shared" si="3"/>
        <v>46.8</v>
      </c>
      <c r="M15" s="15">
        <f t="shared" si="0"/>
        <v>14.625</v>
      </c>
      <c r="N15" s="15">
        <f t="shared" si="0"/>
        <v>52.064999999999998</v>
      </c>
      <c r="O15" s="15">
        <f t="shared" si="0"/>
        <v>49.14</v>
      </c>
      <c r="Q15" s="15">
        <f t="shared" si="4"/>
        <v>39.78</v>
      </c>
      <c r="R15" s="15">
        <f t="shared" si="1"/>
        <v>15.6</v>
      </c>
      <c r="S15" s="15">
        <f t="shared" si="1"/>
        <v>45.5</v>
      </c>
      <c r="T15" s="15">
        <f t="shared" si="1"/>
        <v>50.18</v>
      </c>
      <c r="U15" s="15"/>
      <c r="V15" s="15">
        <f t="shared" si="5"/>
        <v>86.58</v>
      </c>
      <c r="W15" s="15">
        <f t="shared" si="2"/>
        <v>30.225000000000001</v>
      </c>
      <c r="X15" s="15">
        <f t="shared" si="2"/>
        <v>97.564999999999998</v>
      </c>
      <c r="Y15" s="15">
        <f t="shared" si="2"/>
        <v>99.32</v>
      </c>
      <c r="Z15" s="15">
        <f t="shared" si="6"/>
        <v>1753.0500000000002</v>
      </c>
      <c r="AA15" s="15" t="str">
        <f t="shared" ca="1" si="7"/>
        <v>=(2*AM15)*((V15*B61)+(W15*C61)+(X15*D61)+(Y15*E61))</v>
      </c>
      <c r="AB15" s="51">
        <v>12</v>
      </c>
      <c r="AC15">
        <v>96</v>
      </c>
      <c r="AD15" s="5">
        <v>200</v>
      </c>
      <c r="AE15">
        <v>0</v>
      </c>
      <c r="AF15" s="52">
        <v>120</v>
      </c>
      <c r="AH15" s="4">
        <v>4</v>
      </c>
      <c r="AI15">
        <v>12</v>
      </c>
      <c r="AJ15" s="5">
        <v>8</v>
      </c>
      <c r="AK15">
        <v>0</v>
      </c>
      <c r="AL15" s="11">
        <v>5</v>
      </c>
      <c r="AM15">
        <f t="shared" si="8"/>
        <v>29</v>
      </c>
    </row>
    <row r="16" spans="1:46" x14ac:dyDescent="0.25">
      <c r="A16" t="s">
        <v>10</v>
      </c>
      <c r="B16" s="22">
        <v>88</v>
      </c>
      <c r="C16" s="16">
        <v>108</v>
      </c>
      <c r="D16" s="15">
        <v>53</v>
      </c>
      <c r="E16" s="23">
        <v>101</v>
      </c>
      <c r="G16" s="22">
        <v>1.72</v>
      </c>
      <c r="H16" s="16">
        <v>2.4300000000000002</v>
      </c>
      <c r="I16" s="15">
        <v>1.1299999999999999</v>
      </c>
      <c r="J16" s="23">
        <v>2.0299999999999998</v>
      </c>
      <c r="L16" s="15">
        <f t="shared" si="3"/>
        <v>51.48</v>
      </c>
      <c r="M16" s="15">
        <f t="shared" si="0"/>
        <v>63.179999999999993</v>
      </c>
      <c r="N16" s="15">
        <f t="shared" si="0"/>
        <v>31.004999999999999</v>
      </c>
      <c r="O16" s="15">
        <f t="shared" si="0"/>
        <v>59.084999999999994</v>
      </c>
      <c r="Q16" s="15">
        <f t="shared" si="4"/>
        <v>44.72</v>
      </c>
      <c r="R16" s="15">
        <f t="shared" si="1"/>
        <v>63.180000000000007</v>
      </c>
      <c r="S16" s="15">
        <f t="shared" si="1"/>
        <v>29.379999999999995</v>
      </c>
      <c r="T16" s="15">
        <f t="shared" si="1"/>
        <v>52.779999999999994</v>
      </c>
      <c r="U16" s="15"/>
      <c r="V16" s="15">
        <f t="shared" si="5"/>
        <v>96.199999999999989</v>
      </c>
      <c r="W16" s="15">
        <f t="shared" si="2"/>
        <v>126.36</v>
      </c>
      <c r="X16" s="15">
        <f t="shared" si="2"/>
        <v>60.384999999999991</v>
      </c>
      <c r="Y16" s="15">
        <f t="shared" si="2"/>
        <v>111.86499999999998</v>
      </c>
      <c r="Z16" s="15">
        <f t="shared" si="6"/>
        <v>4347.7199999999993</v>
      </c>
      <c r="AA16" s="15" t="str">
        <f t="shared" ca="1" si="7"/>
        <v>=(2*AM16)*((V16*B62)+(W16*C62)+(X16*D62)+(Y16*E62))</v>
      </c>
      <c r="AB16" s="51">
        <v>21</v>
      </c>
      <c r="AC16">
        <v>33</v>
      </c>
      <c r="AD16" s="5">
        <v>0</v>
      </c>
      <c r="AE16">
        <v>14</v>
      </c>
      <c r="AF16" s="52">
        <v>0</v>
      </c>
      <c r="AH16" s="4">
        <v>7</v>
      </c>
      <c r="AI16">
        <v>8</v>
      </c>
      <c r="AJ16" s="5">
        <v>19</v>
      </c>
      <c r="AK16">
        <v>2</v>
      </c>
      <c r="AL16" s="11">
        <v>0</v>
      </c>
      <c r="AM16">
        <f t="shared" si="8"/>
        <v>36</v>
      </c>
    </row>
    <row r="17" spans="1:39" x14ac:dyDescent="0.25">
      <c r="A17" t="s">
        <v>11</v>
      </c>
      <c r="B17" s="22">
        <v>999</v>
      </c>
      <c r="C17" s="16">
        <v>999</v>
      </c>
      <c r="D17" s="15">
        <v>40</v>
      </c>
      <c r="E17" s="23">
        <v>85</v>
      </c>
      <c r="G17" s="22">
        <v>999</v>
      </c>
      <c r="H17" s="16">
        <v>999</v>
      </c>
      <c r="I17" s="15">
        <v>0.75</v>
      </c>
      <c r="J17" s="23">
        <v>1.68</v>
      </c>
      <c r="L17" s="15">
        <f t="shared" si="3"/>
        <v>584.41499999999996</v>
      </c>
      <c r="M17" s="15">
        <f t="shared" si="0"/>
        <v>584.41499999999996</v>
      </c>
      <c r="N17" s="15">
        <f t="shared" si="0"/>
        <v>23.4</v>
      </c>
      <c r="O17" s="15">
        <f t="shared" si="0"/>
        <v>49.724999999999994</v>
      </c>
      <c r="Q17" s="15">
        <f t="shared" si="4"/>
        <v>25974</v>
      </c>
      <c r="R17" s="15">
        <f t="shared" si="1"/>
        <v>25974</v>
      </c>
      <c r="S17" s="15">
        <f t="shared" si="1"/>
        <v>19.5</v>
      </c>
      <c r="T17" s="15">
        <f t="shared" si="1"/>
        <v>43.68</v>
      </c>
      <c r="U17" s="15"/>
      <c r="V17" s="15">
        <f t="shared" si="5"/>
        <v>26558.415000000001</v>
      </c>
      <c r="W17" s="15">
        <f t="shared" si="2"/>
        <v>26558.415000000001</v>
      </c>
      <c r="X17" s="15">
        <f t="shared" si="2"/>
        <v>42.9</v>
      </c>
      <c r="Y17" s="15">
        <f t="shared" si="2"/>
        <v>93.405000000000001</v>
      </c>
      <c r="Z17" s="15">
        <f t="shared" si="6"/>
        <v>10639.199999999999</v>
      </c>
      <c r="AA17" s="15" t="str">
        <f t="shared" ca="1" si="7"/>
        <v>=(2*AM17)*((V17*B63)+(W17*C63)+(X17*D63)+(Y17*E63))</v>
      </c>
      <c r="AB17" s="51">
        <v>300</v>
      </c>
      <c r="AC17">
        <v>188</v>
      </c>
      <c r="AD17" s="5">
        <v>480</v>
      </c>
      <c r="AE17">
        <v>160</v>
      </c>
      <c r="AF17" s="52">
        <v>50</v>
      </c>
      <c r="AH17" s="4">
        <v>35</v>
      </c>
      <c r="AI17">
        <v>46</v>
      </c>
      <c r="AJ17" s="5">
        <v>24</v>
      </c>
      <c r="AK17">
        <v>14</v>
      </c>
      <c r="AL17" s="11">
        <v>5</v>
      </c>
      <c r="AM17">
        <f t="shared" si="8"/>
        <v>124</v>
      </c>
    </row>
    <row r="18" spans="1:39" x14ac:dyDescent="0.25">
      <c r="A18" t="s">
        <v>12</v>
      </c>
      <c r="B18" s="22">
        <v>999</v>
      </c>
      <c r="C18" s="16">
        <v>89</v>
      </c>
      <c r="D18" s="15">
        <v>46</v>
      </c>
      <c r="E18" s="23">
        <v>0</v>
      </c>
      <c r="G18" s="22">
        <v>999</v>
      </c>
      <c r="H18" s="16">
        <v>1.95</v>
      </c>
      <c r="I18" s="15">
        <v>1</v>
      </c>
      <c r="J18" s="23">
        <v>0</v>
      </c>
      <c r="L18" s="15">
        <f t="shared" si="3"/>
        <v>584.41499999999996</v>
      </c>
      <c r="M18" s="15">
        <f t="shared" si="0"/>
        <v>52.064999999999998</v>
      </c>
      <c r="N18" s="15">
        <f t="shared" si="0"/>
        <v>26.909999999999997</v>
      </c>
      <c r="O18" s="15">
        <f t="shared" si="0"/>
        <v>0</v>
      </c>
      <c r="Q18" s="15">
        <f t="shared" si="4"/>
        <v>25974</v>
      </c>
      <c r="R18" s="15">
        <f t="shared" si="1"/>
        <v>50.699999999999996</v>
      </c>
      <c r="S18" s="15">
        <f t="shared" si="1"/>
        <v>26</v>
      </c>
      <c r="T18" s="15">
        <f t="shared" si="1"/>
        <v>0</v>
      </c>
      <c r="U18" s="15"/>
      <c r="V18" s="15">
        <f t="shared" si="5"/>
        <v>26558.415000000001</v>
      </c>
      <c r="W18" s="15">
        <f t="shared" si="2"/>
        <v>102.76499999999999</v>
      </c>
      <c r="X18" s="15">
        <f t="shared" si="2"/>
        <v>52.91</v>
      </c>
      <c r="Y18" s="15">
        <f t="shared" si="2"/>
        <v>0</v>
      </c>
      <c r="Z18" s="15">
        <f t="shared" si="6"/>
        <v>0</v>
      </c>
      <c r="AA18" s="15" t="str">
        <f t="shared" ca="1" si="7"/>
        <v>=(2*AM18)*((V18*B64)+(W18*C64)+(X18*D64)+(Y18*E64))</v>
      </c>
      <c r="AB18" s="51">
        <v>63</v>
      </c>
      <c r="AC18">
        <v>30</v>
      </c>
      <c r="AD18" s="5">
        <v>680</v>
      </c>
      <c r="AE18">
        <v>200</v>
      </c>
      <c r="AF18" s="52">
        <v>80</v>
      </c>
      <c r="AH18" s="4">
        <v>11</v>
      </c>
      <c r="AI18">
        <v>18</v>
      </c>
      <c r="AJ18" s="5">
        <v>24</v>
      </c>
      <c r="AK18">
        <v>25</v>
      </c>
      <c r="AL18" s="11">
        <v>1</v>
      </c>
      <c r="AM18">
        <f t="shared" si="8"/>
        <v>79</v>
      </c>
    </row>
    <row r="19" spans="1:39" x14ac:dyDescent="0.25">
      <c r="A19" t="s">
        <v>13</v>
      </c>
      <c r="B19" s="22">
        <v>118</v>
      </c>
      <c r="C19" s="16">
        <v>0</v>
      </c>
      <c r="D19" s="15">
        <v>999</v>
      </c>
      <c r="E19" s="23">
        <v>89</v>
      </c>
      <c r="G19" s="22">
        <v>1.98</v>
      </c>
      <c r="H19" s="16">
        <v>0</v>
      </c>
      <c r="I19" s="15">
        <v>999</v>
      </c>
      <c r="J19" s="23">
        <v>1.96</v>
      </c>
      <c r="L19" s="15">
        <f t="shared" si="3"/>
        <v>69.03</v>
      </c>
      <c r="M19" s="15">
        <f t="shared" si="0"/>
        <v>0</v>
      </c>
      <c r="N19" s="15">
        <f t="shared" si="0"/>
        <v>584.41499999999996</v>
      </c>
      <c r="O19" s="15">
        <f t="shared" si="0"/>
        <v>52.064999999999998</v>
      </c>
      <c r="Q19" s="15">
        <f t="shared" si="4"/>
        <v>51.48</v>
      </c>
      <c r="R19" s="15">
        <f t="shared" si="1"/>
        <v>0</v>
      </c>
      <c r="S19" s="15">
        <f t="shared" si="1"/>
        <v>25974</v>
      </c>
      <c r="T19" s="15">
        <f t="shared" si="1"/>
        <v>50.96</v>
      </c>
      <c r="U19" s="15"/>
      <c r="V19" s="15">
        <f t="shared" si="5"/>
        <v>120.50999999999999</v>
      </c>
      <c r="W19" s="15">
        <f t="shared" si="2"/>
        <v>0</v>
      </c>
      <c r="X19" s="15">
        <f t="shared" si="2"/>
        <v>26558.415000000001</v>
      </c>
      <c r="Y19" s="15">
        <f t="shared" si="2"/>
        <v>103.02500000000001</v>
      </c>
      <c r="Z19" s="15">
        <f t="shared" si="6"/>
        <v>0</v>
      </c>
      <c r="AA19" s="15" t="str">
        <f t="shared" ca="1" si="7"/>
        <v>=(2*AM19)*((V19*B65)+(W19*C65)+(X19*D65)+(Y19*E65))</v>
      </c>
      <c r="AB19" s="51">
        <v>55</v>
      </c>
      <c r="AC19">
        <v>228</v>
      </c>
      <c r="AD19" s="5">
        <v>280</v>
      </c>
      <c r="AE19">
        <v>320</v>
      </c>
      <c r="AF19" s="52">
        <v>40</v>
      </c>
      <c r="AH19" s="4">
        <v>22</v>
      </c>
      <c r="AI19">
        <v>36</v>
      </c>
      <c r="AJ19" s="5">
        <v>40</v>
      </c>
      <c r="AK19">
        <v>19</v>
      </c>
      <c r="AL19" s="11">
        <v>44</v>
      </c>
      <c r="AM19">
        <f t="shared" si="8"/>
        <v>161</v>
      </c>
    </row>
    <row r="20" spans="1:39" x14ac:dyDescent="0.25">
      <c r="A20" t="s">
        <v>14</v>
      </c>
      <c r="B20" s="22">
        <v>59</v>
      </c>
      <c r="C20" s="16">
        <v>73</v>
      </c>
      <c r="D20" s="15">
        <v>64</v>
      </c>
      <c r="E20" s="23">
        <v>104</v>
      </c>
      <c r="G20" s="22">
        <v>1</v>
      </c>
      <c r="H20" s="16">
        <v>1.65</v>
      </c>
      <c r="I20" s="15">
        <v>1.1000000000000001</v>
      </c>
      <c r="J20" s="23">
        <v>1.88</v>
      </c>
      <c r="L20" s="15">
        <f t="shared" si="3"/>
        <v>34.515000000000001</v>
      </c>
      <c r="M20" s="15">
        <f t="shared" si="0"/>
        <v>42.704999999999998</v>
      </c>
      <c r="N20" s="15">
        <f t="shared" si="0"/>
        <v>37.44</v>
      </c>
      <c r="O20" s="15">
        <f t="shared" si="0"/>
        <v>60.839999999999996</v>
      </c>
      <c r="Q20" s="15">
        <f t="shared" si="4"/>
        <v>26</v>
      </c>
      <c r="R20" s="15">
        <f t="shared" si="1"/>
        <v>42.9</v>
      </c>
      <c r="S20" s="15">
        <f t="shared" si="1"/>
        <v>28.6</v>
      </c>
      <c r="T20" s="15">
        <f t="shared" si="1"/>
        <v>48.879999999999995</v>
      </c>
      <c r="U20" s="15"/>
      <c r="V20" s="15">
        <f t="shared" si="5"/>
        <v>60.515000000000001</v>
      </c>
      <c r="W20" s="15">
        <f t="shared" si="2"/>
        <v>85.60499999999999</v>
      </c>
      <c r="X20" s="15">
        <f t="shared" si="2"/>
        <v>66.039999999999992</v>
      </c>
      <c r="Y20" s="15">
        <f t="shared" si="2"/>
        <v>109.72</v>
      </c>
      <c r="Z20" s="15">
        <f t="shared" si="6"/>
        <v>3301.9999999999995</v>
      </c>
      <c r="AA20" s="15" t="str">
        <f t="shared" ca="1" si="7"/>
        <v>=(2*AM20)*((V20*B66)+(W20*C66)+(X20*D66)+(Y20*E66))</v>
      </c>
      <c r="AB20" s="51">
        <v>4</v>
      </c>
      <c r="AC20">
        <v>96</v>
      </c>
      <c r="AD20" s="5">
        <v>0</v>
      </c>
      <c r="AE20">
        <v>8</v>
      </c>
      <c r="AF20" s="52">
        <v>0</v>
      </c>
      <c r="AH20" s="4">
        <v>0</v>
      </c>
      <c r="AI20">
        <v>24</v>
      </c>
      <c r="AJ20" s="5">
        <v>0</v>
      </c>
      <c r="AK20">
        <v>1</v>
      </c>
      <c r="AL20" s="11">
        <v>0</v>
      </c>
      <c r="AM20">
        <f t="shared" si="8"/>
        <v>25</v>
      </c>
    </row>
    <row r="21" spans="1:39" x14ac:dyDescent="0.25">
      <c r="A21" t="s">
        <v>15</v>
      </c>
      <c r="B21" s="22">
        <v>81</v>
      </c>
      <c r="C21" s="16">
        <v>86</v>
      </c>
      <c r="D21" s="15">
        <v>32</v>
      </c>
      <c r="E21" s="23">
        <v>72</v>
      </c>
      <c r="G21" s="22">
        <v>1.37</v>
      </c>
      <c r="H21" s="16">
        <v>1.93</v>
      </c>
      <c r="I21" s="15">
        <v>0.63</v>
      </c>
      <c r="J21" s="23">
        <v>1.42</v>
      </c>
      <c r="L21" s="15">
        <f t="shared" si="3"/>
        <v>47.384999999999998</v>
      </c>
      <c r="M21" s="15">
        <f t="shared" si="0"/>
        <v>50.309999999999995</v>
      </c>
      <c r="N21" s="15">
        <f t="shared" si="0"/>
        <v>18.72</v>
      </c>
      <c r="O21" s="15">
        <f t="shared" si="0"/>
        <v>42.12</v>
      </c>
      <c r="Q21" s="15">
        <f t="shared" si="4"/>
        <v>35.620000000000005</v>
      </c>
      <c r="R21" s="15">
        <f t="shared" si="1"/>
        <v>50.18</v>
      </c>
      <c r="S21" s="15">
        <f t="shared" si="1"/>
        <v>16.38</v>
      </c>
      <c r="T21" s="15">
        <f t="shared" si="1"/>
        <v>36.92</v>
      </c>
      <c r="U21" s="15"/>
      <c r="V21" s="15">
        <f t="shared" si="5"/>
        <v>83.004999999999995</v>
      </c>
      <c r="W21" s="15">
        <f t="shared" si="2"/>
        <v>100.49</v>
      </c>
      <c r="X21" s="15">
        <f t="shared" si="2"/>
        <v>35.099999999999994</v>
      </c>
      <c r="Y21" s="15">
        <f t="shared" si="2"/>
        <v>79.039999999999992</v>
      </c>
      <c r="Z21" s="15">
        <f t="shared" si="6"/>
        <v>3509.9999999999995</v>
      </c>
      <c r="AA21" s="15" t="str">
        <f t="shared" ca="1" si="7"/>
        <v>=(2*AM21)*((V21*B67)+(W21*C67)+(X21*D67)+(Y21*E67))</v>
      </c>
      <c r="AB21" s="51">
        <v>12</v>
      </c>
      <c r="AC21">
        <v>97</v>
      </c>
      <c r="AD21" s="5">
        <v>0</v>
      </c>
      <c r="AE21">
        <v>70</v>
      </c>
      <c r="AF21" s="52">
        <v>5</v>
      </c>
      <c r="AH21" s="4">
        <v>1</v>
      </c>
      <c r="AI21">
        <v>34</v>
      </c>
      <c r="AJ21" s="5">
        <v>0</v>
      </c>
      <c r="AK21">
        <v>13</v>
      </c>
      <c r="AL21" s="11">
        <v>2</v>
      </c>
      <c r="AM21">
        <f t="shared" si="8"/>
        <v>50</v>
      </c>
    </row>
    <row r="22" spans="1:39" x14ac:dyDescent="0.25">
      <c r="A22" t="s">
        <v>16</v>
      </c>
      <c r="B22" s="22">
        <v>59</v>
      </c>
      <c r="C22" s="16">
        <v>56</v>
      </c>
      <c r="D22" s="15">
        <v>86</v>
      </c>
      <c r="E22" s="23">
        <v>114</v>
      </c>
      <c r="G22" s="22">
        <v>1.17</v>
      </c>
      <c r="H22" s="16">
        <v>1.21</v>
      </c>
      <c r="I22" s="15">
        <v>1.57</v>
      </c>
      <c r="J22" s="23">
        <v>2.38</v>
      </c>
      <c r="L22" s="15">
        <f t="shared" si="3"/>
        <v>34.515000000000001</v>
      </c>
      <c r="M22" s="15">
        <f t="shared" si="3"/>
        <v>32.76</v>
      </c>
      <c r="N22" s="15">
        <f t="shared" si="3"/>
        <v>50.309999999999995</v>
      </c>
      <c r="O22" s="15">
        <f t="shared" si="3"/>
        <v>66.69</v>
      </c>
      <c r="Q22" s="15">
        <f t="shared" si="4"/>
        <v>30.419999999999998</v>
      </c>
      <c r="R22" s="15">
        <f t="shared" si="4"/>
        <v>31.46</v>
      </c>
      <c r="S22" s="15">
        <f t="shared" si="4"/>
        <v>40.82</v>
      </c>
      <c r="T22" s="15">
        <f t="shared" si="4"/>
        <v>61.879999999999995</v>
      </c>
      <c r="U22" s="15"/>
      <c r="V22" s="15">
        <f t="shared" si="5"/>
        <v>64.935000000000002</v>
      </c>
      <c r="W22" s="15">
        <f t="shared" si="5"/>
        <v>64.22</v>
      </c>
      <c r="X22" s="15">
        <f t="shared" si="5"/>
        <v>91.13</v>
      </c>
      <c r="Y22" s="15">
        <f t="shared" si="5"/>
        <v>128.57</v>
      </c>
      <c r="Z22" s="15">
        <f t="shared" si="6"/>
        <v>3116.88</v>
      </c>
      <c r="AA22" s="15" t="str">
        <f t="shared" ca="1" si="7"/>
        <v>=(2*AM22)*((V22*B68)+(W22*C68)+(X22*D68)+(Y22*E68))</v>
      </c>
      <c r="AB22" s="51">
        <v>36</v>
      </c>
      <c r="AC22">
        <v>88</v>
      </c>
      <c r="AD22" s="5">
        <v>150</v>
      </c>
      <c r="AE22">
        <v>0</v>
      </c>
      <c r="AF22" s="52">
        <v>40</v>
      </c>
      <c r="AH22" s="4">
        <v>5</v>
      </c>
      <c r="AI22">
        <v>11</v>
      </c>
      <c r="AJ22" s="5">
        <v>6</v>
      </c>
      <c r="AK22">
        <v>0</v>
      </c>
      <c r="AL22" s="11">
        <v>2</v>
      </c>
      <c r="AM22">
        <f t="shared" si="8"/>
        <v>24</v>
      </c>
    </row>
    <row r="23" spans="1:39" x14ac:dyDescent="0.25">
      <c r="A23" t="s">
        <v>17</v>
      </c>
      <c r="B23" s="22">
        <v>115</v>
      </c>
      <c r="C23" s="16">
        <v>82</v>
      </c>
      <c r="D23" s="15">
        <v>24</v>
      </c>
      <c r="E23" s="23">
        <v>42</v>
      </c>
      <c r="G23" s="22">
        <v>1.87</v>
      </c>
      <c r="H23" s="16">
        <v>1.58</v>
      </c>
      <c r="I23" s="15">
        <v>0.45</v>
      </c>
      <c r="J23" s="23">
        <v>0.87</v>
      </c>
      <c r="L23" s="15">
        <f t="shared" si="3"/>
        <v>67.274999999999991</v>
      </c>
      <c r="M23" s="15">
        <f t="shared" si="3"/>
        <v>47.97</v>
      </c>
      <c r="N23" s="15">
        <f t="shared" si="3"/>
        <v>14.04</v>
      </c>
      <c r="O23" s="15">
        <f t="shared" si="3"/>
        <v>24.57</v>
      </c>
      <c r="Q23" s="15">
        <f t="shared" si="4"/>
        <v>48.620000000000005</v>
      </c>
      <c r="R23" s="15">
        <f t="shared" si="4"/>
        <v>41.08</v>
      </c>
      <c r="S23" s="15">
        <f t="shared" si="4"/>
        <v>11.700000000000001</v>
      </c>
      <c r="T23" s="15">
        <f t="shared" si="4"/>
        <v>22.62</v>
      </c>
      <c r="U23" s="15"/>
      <c r="V23" s="15">
        <f t="shared" si="5"/>
        <v>115.895</v>
      </c>
      <c r="W23" s="15">
        <f t="shared" si="5"/>
        <v>89.05</v>
      </c>
      <c r="X23" s="15">
        <f t="shared" si="5"/>
        <v>25.740000000000002</v>
      </c>
      <c r="Y23" s="15">
        <f t="shared" si="5"/>
        <v>47.19</v>
      </c>
      <c r="Z23" s="15">
        <f t="shared" si="6"/>
        <v>2831.4</v>
      </c>
      <c r="AA23" s="15" t="str">
        <f t="shared" ca="1" si="7"/>
        <v>=(2*AM23)*((V23*B69)+(W23*C69)+(X23*D69)+(Y23*E69))</v>
      </c>
      <c r="AB23" s="51">
        <v>0</v>
      </c>
      <c r="AC23">
        <v>184</v>
      </c>
      <c r="AD23" s="5">
        <v>150</v>
      </c>
      <c r="AE23">
        <v>200</v>
      </c>
      <c r="AF23" s="52">
        <v>120</v>
      </c>
      <c r="AH23" s="4">
        <v>0</v>
      </c>
      <c r="AI23">
        <v>23</v>
      </c>
      <c r="AJ23" s="5">
        <v>6</v>
      </c>
      <c r="AK23">
        <v>20</v>
      </c>
      <c r="AL23" s="11">
        <v>6</v>
      </c>
      <c r="AM23">
        <f t="shared" si="8"/>
        <v>55</v>
      </c>
    </row>
    <row r="24" spans="1:39" x14ac:dyDescent="0.25">
      <c r="A24" t="s">
        <v>18</v>
      </c>
      <c r="B24" s="22">
        <v>999</v>
      </c>
      <c r="C24" s="16">
        <v>93</v>
      </c>
      <c r="D24" s="15">
        <v>0</v>
      </c>
      <c r="E24" s="23">
        <v>999</v>
      </c>
      <c r="G24" s="22">
        <v>999</v>
      </c>
      <c r="H24" s="16">
        <v>1.75</v>
      </c>
      <c r="I24" s="15">
        <v>0</v>
      </c>
      <c r="J24" s="23">
        <v>999</v>
      </c>
      <c r="L24" s="15">
        <f t="shared" si="3"/>
        <v>584.41499999999996</v>
      </c>
      <c r="M24" s="15">
        <f t="shared" si="3"/>
        <v>54.404999999999994</v>
      </c>
      <c r="N24" s="15">
        <f t="shared" si="3"/>
        <v>0</v>
      </c>
      <c r="O24" s="15">
        <f t="shared" si="3"/>
        <v>584.41499999999996</v>
      </c>
      <c r="Q24" s="15">
        <f t="shared" si="4"/>
        <v>25974</v>
      </c>
      <c r="R24" s="15">
        <f t="shared" si="4"/>
        <v>45.5</v>
      </c>
      <c r="S24" s="15">
        <f t="shared" si="4"/>
        <v>0</v>
      </c>
      <c r="T24" s="15">
        <f t="shared" si="4"/>
        <v>25974</v>
      </c>
      <c r="U24" s="15"/>
      <c r="V24" s="15">
        <f t="shared" si="5"/>
        <v>26558.415000000001</v>
      </c>
      <c r="W24" s="15">
        <f t="shared" si="5"/>
        <v>99.905000000000001</v>
      </c>
      <c r="X24" s="15">
        <f t="shared" si="5"/>
        <v>0</v>
      </c>
      <c r="Y24" s="15">
        <f t="shared" si="5"/>
        <v>26558.415000000001</v>
      </c>
      <c r="Z24" s="15">
        <f t="shared" si="6"/>
        <v>0</v>
      </c>
      <c r="AA24" s="15" t="str">
        <f t="shared" ca="1" si="7"/>
        <v>=(2*AM24)*((V24*B70)+(W24*C70)+(X24*D70)+(Y24*E70))</v>
      </c>
      <c r="AB24" s="51">
        <v>96</v>
      </c>
      <c r="AC24">
        <v>227</v>
      </c>
      <c r="AD24" s="5">
        <v>0</v>
      </c>
      <c r="AE24">
        <v>84</v>
      </c>
      <c r="AF24" s="52">
        <v>78</v>
      </c>
      <c r="AH24" s="4">
        <v>13</v>
      </c>
      <c r="AI24">
        <v>71</v>
      </c>
      <c r="AJ24" s="5">
        <v>0</v>
      </c>
      <c r="AK24">
        <v>16</v>
      </c>
      <c r="AL24" s="11">
        <v>4</v>
      </c>
      <c r="AM24">
        <f t="shared" si="8"/>
        <v>104</v>
      </c>
    </row>
    <row r="25" spans="1:39" x14ac:dyDescent="0.25">
      <c r="A25" t="s">
        <v>19</v>
      </c>
      <c r="B25" s="22">
        <v>999</v>
      </c>
      <c r="C25" s="16">
        <v>999</v>
      </c>
      <c r="D25" s="15">
        <v>22</v>
      </c>
      <c r="E25" s="23">
        <v>64</v>
      </c>
      <c r="G25" s="22">
        <v>999</v>
      </c>
      <c r="H25" s="16">
        <v>999</v>
      </c>
      <c r="I25" s="15">
        <v>0.5</v>
      </c>
      <c r="J25" s="23">
        <v>1.25</v>
      </c>
      <c r="L25" s="15">
        <f t="shared" si="3"/>
        <v>584.41499999999996</v>
      </c>
      <c r="M25" s="15">
        <f t="shared" si="3"/>
        <v>584.41499999999996</v>
      </c>
      <c r="N25" s="15">
        <f t="shared" si="3"/>
        <v>12.87</v>
      </c>
      <c r="O25" s="15">
        <f t="shared" si="3"/>
        <v>37.44</v>
      </c>
      <c r="Q25" s="15">
        <f t="shared" si="4"/>
        <v>25974</v>
      </c>
      <c r="R25" s="15">
        <f t="shared" si="4"/>
        <v>25974</v>
      </c>
      <c r="S25" s="15">
        <f t="shared" si="4"/>
        <v>13</v>
      </c>
      <c r="T25" s="15">
        <f t="shared" si="4"/>
        <v>32.5</v>
      </c>
      <c r="U25" s="15"/>
      <c r="V25" s="15">
        <f t="shared" si="5"/>
        <v>26558.415000000001</v>
      </c>
      <c r="W25" s="15">
        <f t="shared" si="5"/>
        <v>26558.415000000001</v>
      </c>
      <c r="X25" s="15">
        <f t="shared" si="5"/>
        <v>25.869999999999997</v>
      </c>
      <c r="Y25" s="15">
        <f t="shared" si="5"/>
        <v>69.94</v>
      </c>
      <c r="Z25" s="15">
        <f t="shared" si="6"/>
        <v>465.65999999999997</v>
      </c>
      <c r="AA25" s="15" t="str">
        <f t="shared" ca="1" si="7"/>
        <v>=(2*AM25)*((V25*B71)+(W25*C71)+(X25*D71)+(Y25*E71))</v>
      </c>
      <c r="AB25" s="51">
        <v>7</v>
      </c>
      <c r="AC25">
        <v>36</v>
      </c>
      <c r="AD25" s="5">
        <v>0</v>
      </c>
      <c r="AE25">
        <v>0</v>
      </c>
      <c r="AF25" s="52">
        <v>4</v>
      </c>
      <c r="AH25" s="4">
        <v>1</v>
      </c>
      <c r="AI25">
        <v>6</v>
      </c>
      <c r="AJ25" s="5">
        <v>0</v>
      </c>
      <c r="AK25">
        <v>0</v>
      </c>
      <c r="AL25" s="11">
        <v>2</v>
      </c>
      <c r="AM25">
        <f t="shared" si="8"/>
        <v>9</v>
      </c>
    </row>
    <row r="26" spans="1:39" x14ac:dyDescent="0.25">
      <c r="A26" t="s">
        <v>20</v>
      </c>
      <c r="B26" s="22">
        <v>999</v>
      </c>
      <c r="C26" s="16">
        <v>999</v>
      </c>
      <c r="D26" s="15">
        <v>52</v>
      </c>
      <c r="E26" s="23">
        <v>72</v>
      </c>
      <c r="G26" s="22">
        <v>999</v>
      </c>
      <c r="H26" s="16">
        <v>999</v>
      </c>
      <c r="I26" s="15">
        <v>0.88</v>
      </c>
      <c r="J26" s="23">
        <v>1.42</v>
      </c>
      <c r="L26" s="15">
        <f t="shared" si="3"/>
        <v>584.41499999999996</v>
      </c>
      <c r="M26" s="15">
        <f t="shared" si="3"/>
        <v>584.41499999999996</v>
      </c>
      <c r="N26" s="15">
        <f t="shared" si="3"/>
        <v>30.419999999999998</v>
      </c>
      <c r="O26" s="15">
        <f t="shared" si="3"/>
        <v>42.12</v>
      </c>
      <c r="Q26" s="15">
        <f t="shared" si="4"/>
        <v>25974</v>
      </c>
      <c r="R26" s="15">
        <f t="shared" si="4"/>
        <v>25974</v>
      </c>
      <c r="S26" s="15">
        <f t="shared" si="4"/>
        <v>22.88</v>
      </c>
      <c r="T26" s="15">
        <f t="shared" si="4"/>
        <v>36.92</v>
      </c>
      <c r="U26" s="15"/>
      <c r="V26" s="15">
        <f t="shared" si="5"/>
        <v>26558.415000000001</v>
      </c>
      <c r="W26" s="15">
        <f t="shared" si="5"/>
        <v>26558.415000000001</v>
      </c>
      <c r="X26" s="15">
        <f t="shared" si="5"/>
        <v>53.3</v>
      </c>
      <c r="Y26" s="15">
        <f t="shared" si="5"/>
        <v>79.039999999999992</v>
      </c>
      <c r="Z26" s="15">
        <f t="shared" si="6"/>
        <v>8847.7999999999993</v>
      </c>
      <c r="AA26" s="15" t="str">
        <f t="shared" ca="1" si="7"/>
        <v>=(2*AM26)*((V26*B72)+(W26*C72)+(X26*D72)+(Y26*E72))</v>
      </c>
      <c r="AB26" s="51">
        <v>350</v>
      </c>
      <c r="AC26">
        <v>127</v>
      </c>
      <c r="AD26" s="5">
        <v>60</v>
      </c>
      <c r="AE26">
        <v>0</v>
      </c>
      <c r="AF26" s="52">
        <v>140</v>
      </c>
      <c r="AH26" s="4">
        <v>30</v>
      </c>
      <c r="AI26">
        <v>42</v>
      </c>
      <c r="AJ26" s="5">
        <v>2</v>
      </c>
      <c r="AK26">
        <v>0</v>
      </c>
      <c r="AL26" s="11">
        <v>9</v>
      </c>
      <c r="AM26">
        <f t="shared" si="8"/>
        <v>83</v>
      </c>
    </row>
    <row r="27" spans="1:39" x14ac:dyDescent="0.25">
      <c r="A27" t="s">
        <v>21</v>
      </c>
      <c r="B27" s="22">
        <v>999</v>
      </c>
      <c r="C27" s="16">
        <v>109</v>
      </c>
      <c r="D27" s="15">
        <v>43</v>
      </c>
      <c r="E27" s="23">
        <v>19</v>
      </c>
      <c r="G27" s="22">
        <v>999</v>
      </c>
      <c r="H27" s="16">
        <v>2.25</v>
      </c>
      <c r="I27" s="15">
        <v>0.97</v>
      </c>
      <c r="J27" s="23">
        <v>0.42</v>
      </c>
      <c r="L27" s="15">
        <f t="shared" si="3"/>
        <v>584.41499999999996</v>
      </c>
      <c r="M27" s="15">
        <f t="shared" si="3"/>
        <v>63.764999999999993</v>
      </c>
      <c r="N27" s="15">
        <f t="shared" si="3"/>
        <v>25.154999999999998</v>
      </c>
      <c r="O27" s="15">
        <f t="shared" si="3"/>
        <v>11.114999999999998</v>
      </c>
      <c r="Q27" s="15">
        <f t="shared" si="4"/>
        <v>25974</v>
      </c>
      <c r="R27" s="15">
        <f t="shared" si="4"/>
        <v>58.5</v>
      </c>
      <c r="S27" s="15">
        <f t="shared" si="4"/>
        <v>25.22</v>
      </c>
      <c r="T27" s="15">
        <f t="shared" si="4"/>
        <v>10.92</v>
      </c>
      <c r="U27" s="15"/>
      <c r="V27" s="15">
        <f t="shared" si="5"/>
        <v>26558.415000000001</v>
      </c>
      <c r="W27" s="15">
        <f t="shared" si="5"/>
        <v>122.26499999999999</v>
      </c>
      <c r="X27" s="15">
        <f t="shared" si="5"/>
        <v>50.375</v>
      </c>
      <c r="Y27" s="15">
        <f t="shared" si="5"/>
        <v>22.034999999999997</v>
      </c>
      <c r="Z27" s="15">
        <f t="shared" si="6"/>
        <v>1410.2399999999998</v>
      </c>
      <c r="AA27" s="15" t="str">
        <f t="shared" ca="1" si="7"/>
        <v>=(2*AM27)*((V27*B73)+(W27*C73)+(X27*D73)+(Y27*E73))</v>
      </c>
      <c r="AB27" s="51">
        <v>25</v>
      </c>
      <c r="AC27">
        <v>14</v>
      </c>
      <c r="AD27" s="5">
        <v>340</v>
      </c>
      <c r="AE27">
        <v>40</v>
      </c>
      <c r="AF27" s="52">
        <v>60</v>
      </c>
      <c r="AH27" s="4">
        <v>2</v>
      </c>
      <c r="AI27">
        <v>6</v>
      </c>
      <c r="AJ27" s="5">
        <v>12</v>
      </c>
      <c r="AK27">
        <v>10</v>
      </c>
      <c r="AL27" s="11">
        <v>2</v>
      </c>
      <c r="AM27">
        <f t="shared" si="8"/>
        <v>32</v>
      </c>
    </row>
    <row r="28" spans="1:39" x14ac:dyDescent="0.25">
      <c r="A28" t="s">
        <v>22</v>
      </c>
      <c r="B28" s="22">
        <v>999</v>
      </c>
      <c r="C28" s="16">
        <v>58</v>
      </c>
      <c r="D28" s="15">
        <v>62</v>
      </c>
      <c r="E28" s="23">
        <v>36</v>
      </c>
      <c r="G28" s="22">
        <v>999</v>
      </c>
      <c r="H28" s="16">
        <v>1.33</v>
      </c>
      <c r="I28" s="15">
        <v>1.22</v>
      </c>
      <c r="J28" s="23">
        <v>0.73</v>
      </c>
      <c r="L28" s="15">
        <f t="shared" si="3"/>
        <v>584.41499999999996</v>
      </c>
      <c r="M28" s="15">
        <f t="shared" si="3"/>
        <v>33.93</v>
      </c>
      <c r="N28" s="15">
        <f t="shared" si="3"/>
        <v>36.269999999999996</v>
      </c>
      <c r="O28" s="15">
        <f t="shared" si="3"/>
        <v>21.06</v>
      </c>
      <c r="Q28" s="15">
        <f t="shared" si="4"/>
        <v>25974</v>
      </c>
      <c r="R28" s="15">
        <f t="shared" si="4"/>
        <v>34.58</v>
      </c>
      <c r="S28" s="15">
        <f t="shared" si="4"/>
        <v>31.72</v>
      </c>
      <c r="T28" s="15">
        <f t="shared" si="4"/>
        <v>18.98</v>
      </c>
      <c r="U28" s="15"/>
      <c r="V28" s="15">
        <f t="shared" si="5"/>
        <v>26558.415000000001</v>
      </c>
      <c r="W28" s="15">
        <f t="shared" si="5"/>
        <v>68.509999999999991</v>
      </c>
      <c r="X28" s="15">
        <f t="shared" si="5"/>
        <v>67.989999999999995</v>
      </c>
      <c r="Y28" s="15">
        <f t="shared" si="5"/>
        <v>40.04</v>
      </c>
      <c r="Z28" s="15">
        <f t="shared" si="6"/>
        <v>1601.6</v>
      </c>
      <c r="AA28" s="15" t="str">
        <f t="shared" ca="1" si="7"/>
        <v>=(2*AM28)*((V28*B74)+(W28*C74)+(X28*D74)+(Y28*E74))</v>
      </c>
      <c r="AB28" s="51">
        <v>16</v>
      </c>
      <c r="AC28">
        <v>56</v>
      </c>
      <c r="AD28" s="5">
        <v>150</v>
      </c>
      <c r="AE28">
        <v>0</v>
      </c>
      <c r="AF28" s="52">
        <v>70</v>
      </c>
      <c r="AH28" s="4">
        <v>3</v>
      </c>
      <c r="AI28">
        <v>7</v>
      </c>
      <c r="AJ28" s="5">
        <v>6</v>
      </c>
      <c r="AK28">
        <v>0</v>
      </c>
      <c r="AL28" s="11">
        <v>4</v>
      </c>
      <c r="AM28">
        <f t="shared" si="8"/>
        <v>20</v>
      </c>
    </row>
    <row r="29" spans="1:39" x14ac:dyDescent="0.25">
      <c r="A29" t="s">
        <v>23</v>
      </c>
      <c r="B29" s="22">
        <v>999</v>
      </c>
      <c r="C29" s="16">
        <v>98</v>
      </c>
      <c r="D29" s="15">
        <v>32</v>
      </c>
      <c r="E29" s="23">
        <v>25</v>
      </c>
      <c r="G29" s="22">
        <v>999</v>
      </c>
      <c r="H29" s="16">
        <v>2.0099999999999998</v>
      </c>
      <c r="I29" s="15">
        <v>0.75</v>
      </c>
      <c r="J29" s="23">
        <v>0.55000000000000004</v>
      </c>
      <c r="L29" s="15">
        <f t="shared" si="3"/>
        <v>584.41499999999996</v>
      </c>
      <c r="M29" s="15">
        <f t="shared" si="3"/>
        <v>57.33</v>
      </c>
      <c r="N29" s="15">
        <f t="shared" si="3"/>
        <v>18.72</v>
      </c>
      <c r="O29" s="15">
        <f t="shared" si="3"/>
        <v>14.625</v>
      </c>
      <c r="Q29" s="15">
        <f t="shared" si="4"/>
        <v>25974</v>
      </c>
      <c r="R29" s="15">
        <f t="shared" si="4"/>
        <v>52.259999999999991</v>
      </c>
      <c r="S29" s="15">
        <f t="shared" si="4"/>
        <v>19.5</v>
      </c>
      <c r="T29" s="15">
        <f t="shared" si="4"/>
        <v>14.3</v>
      </c>
      <c r="U29" s="15"/>
      <c r="V29" s="15">
        <f t="shared" si="5"/>
        <v>26558.415000000001</v>
      </c>
      <c r="W29" s="15">
        <f t="shared" si="5"/>
        <v>109.58999999999999</v>
      </c>
      <c r="X29" s="15">
        <f t="shared" si="5"/>
        <v>38.22</v>
      </c>
      <c r="Y29" s="15">
        <f t="shared" si="5"/>
        <v>28.925000000000001</v>
      </c>
      <c r="Z29" s="15">
        <f t="shared" si="6"/>
        <v>1909.05</v>
      </c>
      <c r="AA29" s="15" t="str">
        <f t="shared" ca="1" si="7"/>
        <v>=(2*AM29)*((V29*B75)+(W29*C75)+(X29*D75)+(Y29*E75))</v>
      </c>
      <c r="AB29" s="51">
        <v>30</v>
      </c>
      <c r="AC29">
        <v>70</v>
      </c>
      <c r="AD29" s="5">
        <v>60</v>
      </c>
      <c r="AE29">
        <v>40</v>
      </c>
      <c r="AF29" s="52">
        <v>60</v>
      </c>
      <c r="AH29" s="4">
        <v>5</v>
      </c>
      <c r="AI29">
        <v>14</v>
      </c>
      <c r="AJ29" s="5">
        <v>2</v>
      </c>
      <c r="AK29">
        <v>10</v>
      </c>
      <c r="AL29" s="11">
        <v>2</v>
      </c>
      <c r="AM29">
        <f t="shared" si="8"/>
        <v>33</v>
      </c>
    </row>
    <row r="30" spans="1:39" x14ac:dyDescent="0.25">
      <c r="A30" t="s">
        <v>24</v>
      </c>
      <c r="B30" s="22">
        <v>999</v>
      </c>
      <c r="C30" s="16">
        <v>58</v>
      </c>
      <c r="D30" s="15">
        <v>55</v>
      </c>
      <c r="E30" s="23">
        <v>95</v>
      </c>
      <c r="G30" s="22">
        <v>999</v>
      </c>
      <c r="H30" s="16">
        <v>1.32</v>
      </c>
      <c r="I30" s="15">
        <v>1.05</v>
      </c>
      <c r="J30" s="23">
        <v>1.85</v>
      </c>
      <c r="L30" s="15">
        <f t="shared" si="3"/>
        <v>584.41499999999996</v>
      </c>
      <c r="M30" s="15">
        <f t="shared" si="3"/>
        <v>33.93</v>
      </c>
      <c r="N30" s="15">
        <f t="shared" si="3"/>
        <v>32.174999999999997</v>
      </c>
      <c r="O30" s="15">
        <f t="shared" si="3"/>
        <v>55.574999999999996</v>
      </c>
      <c r="Q30" s="15">
        <f t="shared" si="4"/>
        <v>25974</v>
      </c>
      <c r="R30" s="15">
        <f t="shared" si="4"/>
        <v>34.32</v>
      </c>
      <c r="S30" s="15">
        <f t="shared" si="4"/>
        <v>27.3</v>
      </c>
      <c r="T30" s="15">
        <f t="shared" si="4"/>
        <v>48.1</v>
      </c>
      <c r="U30" s="15"/>
      <c r="V30" s="15">
        <f t="shared" si="5"/>
        <v>26558.415000000001</v>
      </c>
      <c r="W30" s="15">
        <f t="shared" si="5"/>
        <v>68.25</v>
      </c>
      <c r="X30" s="15">
        <f t="shared" si="5"/>
        <v>59.474999999999994</v>
      </c>
      <c r="Y30" s="15">
        <f t="shared" si="5"/>
        <v>103.675</v>
      </c>
      <c r="Z30" s="15">
        <f t="shared" si="6"/>
        <v>7136.9999999999991</v>
      </c>
      <c r="AA30" s="15" t="str">
        <f t="shared" ca="1" si="7"/>
        <v>=(2*AM30)*((V30*B76)+(W30*C76)+(X30*D76)+(Y30*E76))</v>
      </c>
      <c r="AB30" s="51">
        <v>270</v>
      </c>
      <c r="AC30">
        <v>114</v>
      </c>
      <c r="AD30" s="5">
        <v>0</v>
      </c>
      <c r="AE30">
        <v>8</v>
      </c>
      <c r="AF30" s="52">
        <v>25</v>
      </c>
      <c r="AH30" s="4">
        <v>16</v>
      </c>
      <c r="AI30">
        <v>42</v>
      </c>
      <c r="AJ30" s="5">
        <v>0</v>
      </c>
      <c r="AK30">
        <v>1</v>
      </c>
      <c r="AL30" s="11">
        <v>1</v>
      </c>
      <c r="AM30">
        <f t="shared" si="8"/>
        <v>60</v>
      </c>
    </row>
    <row r="31" spans="1:39" x14ac:dyDescent="0.25">
      <c r="A31" t="s">
        <v>25</v>
      </c>
      <c r="B31" s="22">
        <v>63</v>
      </c>
      <c r="C31" s="16">
        <v>42</v>
      </c>
      <c r="D31" s="15">
        <v>86</v>
      </c>
      <c r="E31" s="23">
        <v>102</v>
      </c>
      <c r="G31" s="22">
        <v>1.1599999999999999</v>
      </c>
      <c r="H31" s="16">
        <v>0.92</v>
      </c>
      <c r="I31" s="15">
        <v>1.61</v>
      </c>
      <c r="J31" s="23">
        <v>2.1800000000000002</v>
      </c>
      <c r="L31" s="15">
        <f t="shared" si="3"/>
        <v>36.854999999999997</v>
      </c>
      <c r="M31" s="15">
        <f t="shared" si="3"/>
        <v>24.57</v>
      </c>
      <c r="N31" s="15">
        <f t="shared" si="3"/>
        <v>50.309999999999995</v>
      </c>
      <c r="O31" s="15">
        <f t="shared" si="3"/>
        <v>59.669999999999995</v>
      </c>
      <c r="Q31" s="15">
        <f t="shared" si="4"/>
        <v>30.159999999999997</v>
      </c>
      <c r="R31" s="15">
        <f t="shared" si="4"/>
        <v>23.92</v>
      </c>
      <c r="S31" s="15">
        <f t="shared" si="4"/>
        <v>41.86</v>
      </c>
      <c r="T31" s="15">
        <f t="shared" si="4"/>
        <v>56.680000000000007</v>
      </c>
      <c r="U31" s="15"/>
      <c r="V31" s="15">
        <f t="shared" si="5"/>
        <v>67.014999999999986</v>
      </c>
      <c r="W31" s="15">
        <f t="shared" si="5"/>
        <v>48.49</v>
      </c>
      <c r="X31" s="15">
        <f t="shared" si="5"/>
        <v>92.169999999999987</v>
      </c>
      <c r="Y31" s="15">
        <f t="shared" si="5"/>
        <v>116.35</v>
      </c>
      <c r="Z31" s="15">
        <f t="shared" si="6"/>
        <v>2546.5699999999997</v>
      </c>
      <c r="AA31" s="15" t="str">
        <f t="shared" ca="1" si="7"/>
        <v>=(2*AM31)*((V31*B77)+(W31*C77)+(X31*D77)+(Y31*E77))</v>
      </c>
      <c r="AB31" s="51">
        <v>21</v>
      </c>
      <c r="AC31">
        <v>32</v>
      </c>
      <c r="AD31" s="5">
        <v>150</v>
      </c>
      <c r="AE31">
        <v>0</v>
      </c>
      <c r="AF31" s="52">
        <v>40</v>
      </c>
      <c r="AH31" s="4">
        <v>5</v>
      </c>
      <c r="AI31">
        <v>4</v>
      </c>
      <c r="AJ31" s="5">
        <v>6</v>
      </c>
      <c r="AK31">
        <v>0</v>
      </c>
      <c r="AL31" s="11">
        <v>4</v>
      </c>
      <c r="AM31">
        <f t="shared" si="8"/>
        <v>19</v>
      </c>
    </row>
    <row r="32" spans="1:39" x14ac:dyDescent="0.25">
      <c r="A32" t="s">
        <v>26</v>
      </c>
      <c r="B32" s="22">
        <v>999</v>
      </c>
      <c r="C32" s="16">
        <v>999</v>
      </c>
      <c r="D32" s="15">
        <v>73</v>
      </c>
      <c r="E32" s="23">
        <v>53</v>
      </c>
      <c r="G32" s="22">
        <v>999</v>
      </c>
      <c r="H32" s="16">
        <v>999</v>
      </c>
      <c r="I32" s="15">
        <v>1.5</v>
      </c>
      <c r="J32" s="23">
        <v>1.1299999999999999</v>
      </c>
      <c r="L32" s="15">
        <f t="shared" si="3"/>
        <v>584.41499999999996</v>
      </c>
      <c r="M32" s="15">
        <f t="shared" si="3"/>
        <v>584.41499999999996</v>
      </c>
      <c r="N32" s="15">
        <f t="shared" si="3"/>
        <v>42.704999999999998</v>
      </c>
      <c r="O32" s="15">
        <f t="shared" si="3"/>
        <v>31.004999999999999</v>
      </c>
      <c r="Q32" s="15">
        <f t="shared" si="4"/>
        <v>25974</v>
      </c>
      <c r="R32" s="15">
        <f t="shared" si="4"/>
        <v>25974</v>
      </c>
      <c r="S32" s="15">
        <f t="shared" si="4"/>
        <v>39</v>
      </c>
      <c r="T32" s="15">
        <f t="shared" si="4"/>
        <v>29.379999999999995</v>
      </c>
      <c r="U32" s="15"/>
      <c r="V32" s="15">
        <f t="shared" si="5"/>
        <v>26558.415000000001</v>
      </c>
      <c r="W32" s="15">
        <f t="shared" si="5"/>
        <v>26558.415000000001</v>
      </c>
      <c r="X32" s="15">
        <f t="shared" si="5"/>
        <v>81.704999999999998</v>
      </c>
      <c r="Y32" s="15">
        <f t="shared" si="5"/>
        <v>60.384999999999991</v>
      </c>
      <c r="Z32" s="15">
        <f t="shared" si="6"/>
        <v>3260.7899999999995</v>
      </c>
      <c r="AA32" s="15" t="str">
        <f t="shared" ca="1" si="7"/>
        <v>=(2*AM32)*((V32*B78)+(W32*C78)+(X32*D78)+(Y32*E78))</v>
      </c>
      <c r="AB32" s="51">
        <v>220</v>
      </c>
      <c r="AC32">
        <v>21</v>
      </c>
      <c r="AD32" s="5">
        <v>0</v>
      </c>
      <c r="AE32">
        <v>10</v>
      </c>
      <c r="AF32" s="52">
        <v>60</v>
      </c>
      <c r="AH32" s="4">
        <v>6</v>
      </c>
      <c r="AI32">
        <v>10</v>
      </c>
      <c r="AJ32" s="5">
        <v>0</v>
      </c>
      <c r="AK32">
        <v>5</v>
      </c>
      <c r="AL32" s="11">
        <v>6</v>
      </c>
      <c r="AM32">
        <f t="shared" si="8"/>
        <v>27</v>
      </c>
    </row>
    <row r="33" spans="1:39" x14ac:dyDescent="0.25">
      <c r="A33" t="s">
        <v>27</v>
      </c>
      <c r="B33" s="22">
        <v>38</v>
      </c>
      <c r="C33" s="16">
        <v>100</v>
      </c>
      <c r="D33" s="15">
        <v>102</v>
      </c>
      <c r="E33" s="23">
        <v>999</v>
      </c>
      <c r="G33" s="22">
        <v>0.73</v>
      </c>
      <c r="H33" s="16">
        <v>2.11</v>
      </c>
      <c r="I33" s="15">
        <v>2.1</v>
      </c>
      <c r="J33" s="23">
        <v>999</v>
      </c>
      <c r="L33" s="15">
        <f t="shared" si="3"/>
        <v>22.229999999999997</v>
      </c>
      <c r="M33" s="15">
        <f t="shared" si="3"/>
        <v>58.5</v>
      </c>
      <c r="N33" s="15">
        <f t="shared" si="3"/>
        <v>59.669999999999995</v>
      </c>
      <c r="O33" s="15">
        <f t="shared" si="3"/>
        <v>584.41499999999996</v>
      </c>
      <c r="Q33" s="15">
        <f t="shared" si="4"/>
        <v>18.98</v>
      </c>
      <c r="R33" s="15">
        <f t="shared" si="4"/>
        <v>54.86</v>
      </c>
      <c r="S33" s="15">
        <f t="shared" si="4"/>
        <v>54.6</v>
      </c>
      <c r="T33" s="15">
        <f t="shared" si="4"/>
        <v>25974</v>
      </c>
      <c r="U33" s="15"/>
      <c r="V33" s="15">
        <f t="shared" si="5"/>
        <v>41.209999999999994</v>
      </c>
      <c r="W33" s="15">
        <f t="shared" si="5"/>
        <v>113.36</v>
      </c>
      <c r="X33" s="15">
        <f t="shared" si="5"/>
        <v>114.27</v>
      </c>
      <c r="Y33" s="15">
        <f t="shared" si="5"/>
        <v>26558.415000000001</v>
      </c>
      <c r="Z33" s="15">
        <f t="shared" si="6"/>
        <v>2390.1799999999998</v>
      </c>
      <c r="AA33" s="15" t="str">
        <f t="shared" ca="1" si="7"/>
        <v>=(2*AM33)*((V33*B79)+(W33*C79)+(X33*D79)+(Y33*E79))</v>
      </c>
      <c r="AB33" s="51">
        <v>14</v>
      </c>
      <c r="AC33">
        <v>71</v>
      </c>
      <c r="AD33" s="5">
        <v>0</v>
      </c>
      <c r="AE33">
        <v>8</v>
      </c>
      <c r="AF33" s="52">
        <v>0</v>
      </c>
      <c r="AH33" s="4">
        <v>2</v>
      </c>
      <c r="AI33">
        <v>26</v>
      </c>
      <c r="AJ33" s="5">
        <v>0</v>
      </c>
      <c r="AK33">
        <v>1</v>
      </c>
      <c r="AL33" s="11">
        <v>0</v>
      </c>
      <c r="AM33">
        <f t="shared" si="8"/>
        <v>29</v>
      </c>
    </row>
    <row r="34" spans="1:39" x14ac:dyDescent="0.25">
      <c r="A34" t="s">
        <v>28</v>
      </c>
      <c r="B34" s="22">
        <v>999</v>
      </c>
      <c r="C34" s="16">
        <v>999</v>
      </c>
      <c r="D34" s="15">
        <v>29</v>
      </c>
      <c r="E34" s="23">
        <v>54</v>
      </c>
      <c r="G34" s="22">
        <v>999</v>
      </c>
      <c r="H34" s="16">
        <v>999</v>
      </c>
      <c r="I34" s="15">
        <v>0.55000000000000004</v>
      </c>
      <c r="J34" s="23">
        <v>1.1299999999999999</v>
      </c>
      <c r="L34" s="15">
        <f t="shared" si="3"/>
        <v>584.41499999999996</v>
      </c>
      <c r="M34" s="15">
        <f t="shared" si="3"/>
        <v>584.41499999999996</v>
      </c>
      <c r="N34" s="15">
        <f t="shared" si="3"/>
        <v>16.965</v>
      </c>
      <c r="O34" s="15">
        <f t="shared" si="3"/>
        <v>31.589999999999996</v>
      </c>
      <c r="Q34" s="15">
        <f t="shared" si="4"/>
        <v>25974</v>
      </c>
      <c r="R34" s="15">
        <f t="shared" si="4"/>
        <v>25974</v>
      </c>
      <c r="S34" s="15">
        <f t="shared" si="4"/>
        <v>14.3</v>
      </c>
      <c r="T34" s="15">
        <f t="shared" si="4"/>
        <v>29.379999999999995</v>
      </c>
      <c r="U34" s="15"/>
      <c r="V34" s="15">
        <f t="shared" si="5"/>
        <v>26558.415000000001</v>
      </c>
      <c r="W34" s="15">
        <f t="shared" si="5"/>
        <v>26558.415000000001</v>
      </c>
      <c r="X34" s="15">
        <f t="shared" si="5"/>
        <v>31.265000000000001</v>
      </c>
      <c r="Y34" s="15">
        <f t="shared" si="5"/>
        <v>60.969999999999992</v>
      </c>
      <c r="Z34" s="15">
        <f t="shared" si="6"/>
        <v>3501.6800000000003</v>
      </c>
      <c r="AA34" s="15" t="str">
        <f t="shared" ca="1" si="7"/>
        <v>=(2*AM34)*((V34*B80)+(W34*C80)+(X34*D80)+(Y34*E80))</v>
      </c>
      <c r="AB34" s="51">
        <v>15</v>
      </c>
      <c r="AC34">
        <v>52</v>
      </c>
      <c r="AD34" s="5">
        <v>60</v>
      </c>
      <c r="AE34">
        <v>200</v>
      </c>
      <c r="AF34" s="52">
        <v>60</v>
      </c>
      <c r="AH34" s="4">
        <v>3</v>
      </c>
      <c r="AI34">
        <v>22</v>
      </c>
      <c r="AJ34" s="5">
        <v>2</v>
      </c>
      <c r="AK34">
        <v>25</v>
      </c>
      <c r="AL34" s="11">
        <v>4</v>
      </c>
      <c r="AM34">
        <f t="shared" si="8"/>
        <v>56</v>
      </c>
    </row>
    <row r="35" spans="1:39" x14ac:dyDescent="0.25">
      <c r="A35" t="s">
        <v>29</v>
      </c>
      <c r="B35" s="22">
        <v>72</v>
      </c>
      <c r="C35" s="16">
        <v>43</v>
      </c>
      <c r="D35" s="15">
        <v>76</v>
      </c>
      <c r="E35" s="23">
        <v>87</v>
      </c>
      <c r="G35" s="22">
        <v>1.26</v>
      </c>
      <c r="H35" s="16">
        <v>1</v>
      </c>
      <c r="I35" s="15">
        <v>1.35</v>
      </c>
      <c r="J35" s="23">
        <v>1.83</v>
      </c>
      <c r="L35" s="15">
        <f t="shared" si="3"/>
        <v>42.12</v>
      </c>
      <c r="M35" s="15">
        <f t="shared" si="3"/>
        <v>25.154999999999998</v>
      </c>
      <c r="N35" s="15">
        <f t="shared" si="3"/>
        <v>44.459999999999994</v>
      </c>
      <c r="O35" s="15">
        <f t="shared" si="3"/>
        <v>50.894999999999996</v>
      </c>
      <c r="Q35" s="15">
        <f t="shared" si="4"/>
        <v>32.76</v>
      </c>
      <c r="R35" s="15">
        <f t="shared" si="4"/>
        <v>26</v>
      </c>
      <c r="S35" s="15">
        <f t="shared" si="4"/>
        <v>35.1</v>
      </c>
      <c r="T35" s="15">
        <f t="shared" si="4"/>
        <v>47.58</v>
      </c>
      <c r="U35" s="15"/>
      <c r="V35" s="15">
        <f t="shared" si="5"/>
        <v>74.88</v>
      </c>
      <c r="W35" s="15">
        <f t="shared" si="5"/>
        <v>51.155000000000001</v>
      </c>
      <c r="X35" s="15">
        <f t="shared" si="5"/>
        <v>79.56</v>
      </c>
      <c r="Y35" s="15">
        <f t="shared" si="5"/>
        <v>98.474999999999994</v>
      </c>
      <c r="Z35" s="15">
        <f t="shared" si="6"/>
        <v>3376.23</v>
      </c>
      <c r="AA35" s="15" t="str">
        <f t="shared" ca="1" si="7"/>
        <v>=(2*AM35)*((V35*B81)+(W35*C81)+(X35*D81)+(Y35*E81))</v>
      </c>
      <c r="AB35" s="51">
        <v>27</v>
      </c>
      <c r="AC35">
        <v>136</v>
      </c>
      <c r="AD35" s="5">
        <v>150</v>
      </c>
      <c r="AE35">
        <v>0</v>
      </c>
      <c r="AF35" s="52">
        <v>25</v>
      </c>
      <c r="AH35" s="4">
        <v>8</v>
      </c>
      <c r="AI35">
        <v>17</v>
      </c>
      <c r="AJ35" s="5">
        <v>6</v>
      </c>
      <c r="AK35">
        <v>0</v>
      </c>
      <c r="AL35" s="11">
        <v>2</v>
      </c>
      <c r="AM35">
        <f t="shared" si="8"/>
        <v>33</v>
      </c>
    </row>
    <row r="36" spans="1:39" x14ac:dyDescent="0.25">
      <c r="A36" t="s">
        <v>30</v>
      </c>
      <c r="B36" s="22">
        <v>57</v>
      </c>
      <c r="C36" s="16">
        <v>44</v>
      </c>
      <c r="D36" s="15">
        <v>999</v>
      </c>
      <c r="E36" s="23">
        <v>999</v>
      </c>
      <c r="G36" s="22">
        <v>1.06</v>
      </c>
      <c r="H36" s="16">
        <v>1.05</v>
      </c>
      <c r="I36" s="15">
        <v>999</v>
      </c>
      <c r="J36" s="23">
        <v>999</v>
      </c>
      <c r="L36" s="15">
        <f t="shared" si="3"/>
        <v>33.344999999999999</v>
      </c>
      <c r="M36" s="15">
        <f t="shared" si="3"/>
        <v>25.74</v>
      </c>
      <c r="N36" s="15">
        <f t="shared" si="3"/>
        <v>584.41499999999996</v>
      </c>
      <c r="O36" s="15">
        <f t="shared" si="3"/>
        <v>584.41499999999996</v>
      </c>
      <c r="Q36" s="15">
        <f t="shared" si="4"/>
        <v>27.560000000000002</v>
      </c>
      <c r="R36" s="15">
        <f t="shared" si="4"/>
        <v>27.3</v>
      </c>
      <c r="S36" s="15">
        <f t="shared" si="4"/>
        <v>25974</v>
      </c>
      <c r="T36" s="15">
        <f t="shared" si="4"/>
        <v>25974</v>
      </c>
      <c r="U36" s="15"/>
      <c r="V36" s="15">
        <f t="shared" si="5"/>
        <v>60.905000000000001</v>
      </c>
      <c r="W36" s="15">
        <f t="shared" si="5"/>
        <v>53.04</v>
      </c>
      <c r="X36" s="15">
        <f t="shared" si="5"/>
        <v>26558.415000000001</v>
      </c>
      <c r="Y36" s="15">
        <f t="shared" si="5"/>
        <v>26558.415000000001</v>
      </c>
      <c r="Z36" s="15">
        <f t="shared" si="6"/>
        <v>5728.32</v>
      </c>
      <c r="AA36" s="15" t="str">
        <f t="shared" ca="1" si="7"/>
        <v>=(2*AM36)*((V36*B82)+(W36*C82)+(X36*D82)+(Y36*E82))</v>
      </c>
      <c r="AB36" s="51">
        <v>100</v>
      </c>
      <c r="AC36">
        <v>170</v>
      </c>
      <c r="AD36" s="5">
        <v>176</v>
      </c>
      <c r="AE36">
        <v>8</v>
      </c>
      <c r="AF36" s="52">
        <v>40</v>
      </c>
      <c r="AH36" s="4">
        <v>8</v>
      </c>
      <c r="AI36">
        <v>14</v>
      </c>
      <c r="AJ36" s="5">
        <v>13</v>
      </c>
      <c r="AK36">
        <v>4</v>
      </c>
      <c r="AL36" s="11">
        <v>15</v>
      </c>
      <c r="AM36">
        <f t="shared" si="8"/>
        <v>54</v>
      </c>
    </row>
    <row r="37" spans="1:39" x14ac:dyDescent="0.25">
      <c r="A37" t="s">
        <v>31</v>
      </c>
      <c r="B37" s="22">
        <v>93</v>
      </c>
      <c r="C37" s="16">
        <v>98</v>
      </c>
      <c r="D37" s="15">
        <v>34</v>
      </c>
      <c r="E37" s="23">
        <v>82</v>
      </c>
      <c r="G37" s="22">
        <v>1.66</v>
      </c>
      <c r="H37" s="16">
        <v>2.25</v>
      </c>
      <c r="I37" s="15">
        <v>0.75</v>
      </c>
      <c r="J37" s="23">
        <v>1.7</v>
      </c>
      <c r="L37" s="15">
        <f t="shared" si="3"/>
        <v>54.404999999999994</v>
      </c>
      <c r="M37" s="15">
        <f t="shared" si="3"/>
        <v>57.33</v>
      </c>
      <c r="N37" s="15">
        <f t="shared" si="3"/>
        <v>19.89</v>
      </c>
      <c r="O37" s="15">
        <f t="shared" si="3"/>
        <v>47.97</v>
      </c>
      <c r="Q37" s="15">
        <f t="shared" si="4"/>
        <v>43.16</v>
      </c>
      <c r="R37" s="15">
        <f t="shared" si="4"/>
        <v>58.5</v>
      </c>
      <c r="S37" s="15">
        <f t="shared" si="4"/>
        <v>19.5</v>
      </c>
      <c r="T37" s="15">
        <f t="shared" si="4"/>
        <v>44.199999999999996</v>
      </c>
      <c r="U37" s="15"/>
      <c r="V37" s="15">
        <f t="shared" si="5"/>
        <v>97.564999999999998</v>
      </c>
      <c r="W37" s="15">
        <f t="shared" si="5"/>
        <v>115.83</v>
      </c>
      <c r="X37" s="15">
        <f t="shared" si="5"/>
        <v>39.39</v>
      </c>
      <c r="Y37" s="15">
        <f t="shared" si="5"/>
        <v>92.169999999999987</v>
      </c>
      <c r="Z37" s="15">
        <f t="shared" si="6"/>
        <v>2914.86</v>
      </c>
      <c r="AA37" s="15" t="str">
        <f t="shared" ca="1" si="7"/>
        <v>=(2*AM37)*((V37*B83)+(W37*C83)+(X37*D83)+(Y37*E83))</v>
      </c>
      <c r="AB37" s="51">
        <v>16</v>
      </c>
      <c r="AC37">
        <v>148</v>
      </c>
      <c r="AD37" s="5">
        <v>60</v>
      </c>
      <c r="AE37">
        <v>22</v>
      </c>
      <c r="AF37" s="52">
        <v>0</v>
      </c>
      <c r="AH37" s="4">
        <v>1</v>
      </c>
      <c r="AI37">
        <v>30</v>
      </c>
      <c r="AJ37" s="5">
        <v>4</v>
      </c>
      <c r="AK37">
        <v>2</v>
      </c>
      <c r="AL37" s="11">
        <v>0</v>
      </c>
      <c r="AM37">
        <f t="shared" si="8"/>
        <v>37</v>
      </c>
    </row>
    <row r="38" spans="1:39" x14ac:dyDescent="0.25">
      <c r="A38" t="s">
        <v>32</v>
      </c>
      <c r="B38" s="22">
        <v>999</v>
      </c>
      <c r="C38" s="16">
        <v>999</v>
      </c>
      <c r="D38" s="15">
        <v>24</v>
      </c>
      <c r="E38" s="23">
        <v>68</v>
      </c>
      <c r="G38" s="22">
        <v>999</v>
      </c>
      <c r="H38" s="16">
        <v>999</v>
      </c>
      <c r="I38" s="15">
        <v>0.45</v>
      </c>
      <c r="J38" s="23">
        <v>1.38</v>
      </c>
      <c r="L38" s="15">
        <f t="shared" si="3"/>
        <v>584.41499999999996</v>
      </c>
      <c r="M38" s="15">
        <f t="shared" si="3"/>
        <v>584.41499999999996</v>
      </c>
      <c r="N38" s="15">
        <f t="shared" si="3"/>
        <v>14.04</v>
      </c>
      <c r="O38" s="15">
        <f t="shared" si="3"/>
        <v>39.78</v>
      </c>
      <c r="Q38" s="15">
        <f t="shared" si="4"/>
        <v>25974</v>
      </c>
      <c r="R38" s="15">
        <f t="shared" si="4"/>
        <v>25974</v>
      </c>
      <c r="S38" s="15">
        <f t="shared" si="4"/>
        <v>11.700000000000001</v>
      </c>
      <c r="T38" s="15">
        <f t="shared" si="4"/>
        <v>35.879999999999995</v>
      </c>
      <c r="U38" s="15"/>
      <c r="V38" s="15">
        <f t="shared" si="5"/>
        <v>26558.415000000001</v>
      </c>
      <c r="W38" s="15">
        <f t="shared" si="5"/>
        <v>26558.415000000001</v>
      </c>
      <c r="X38" s="15">
        <f t="shared" si="5"/>
        <v>25.740000000000002</v>
      </c>
      <c r="Y38" s="15">
        <f t="shared" si="5"/>
        <v>75.66</v>
      </c>
      <c r="Z38" s="15">
        <f t="shared" si="6"/>
        <v>1029.6000000000001</v>
      </c>
      <c r="AA38" s="15" t="str">
        <f t="shared" ca="1" si="7"/>
        <v>=(2*AM38)*((V38*B84)+(W38*C84)+(X38*D84)+(Y38*E84))</v>
      </c>
      <c r="AB38" s="51">
        <v>8</v>
      </c>
      <c r="AC38">
        <v>24</v>
      </c>
      <c r="AD38" s="5">
        <v>60</v>
      </c>
      <c r="AE38">
        <v>52</v>
      </c>
      <c r="AF38" s="52">
        <v>0</v>
      </c>
      <c r="AH38" s="4">
        <v>1</v>
      </c>
      <c r="AI38">
        <v>7</v>
      </c>
      <c r="AJ38" s="5">
        <v>4</v>
      </c>
      <c r="AK38">
        <v>8</v>
      </c>
      <c r="AL38" s="11">
        <v>0</v>
      </c>
      <c r="AM38">
        <f t="shared" si="8"/>
        <v>20</v>
      </c>
    </row>
    <row r="39" spans="1:39" x14ac:dyDescent="0.25">
      <c r="A39" t="s">
        <v>33</v>
      </c>
      <c r="B39" s="22">
        <v>999</v>
      </c>
      <c r="C39" s="16">
        <v>22</v>
      </c>
      <c r="D39" s="15">
        <v>96</v>
      </c>
      <c r="E39" s="23">
        <v>91</v>
      </c>
      <c r="G39" s="22">
        <v>999</v>
      </c>
      <c r="H39" s="16">
        <v>0.57999999999999996</v>
      </c>
      <c r="I39" s="15">
        <v>1.75</v>
      </c>
      <c r="J39" s="23">
        <v>1.95</v>
      </c>
      <c r="L39" s="15">
        <f t="shared" si="3"/>
        <v>584.41499999999996</v>
      </c>
      <c r="M39" s="15">
        <f t="shared" si="3"/>
        <v>12.87</v>
      </c>
      <c r="N39" s="15">
        <f t="shared" si="3"/>
        <v>56.16</v>
      </c>
      <c r="O39" s="15">
        <f t="shared" si="3"/>
        <v>53.234999999999999</v>
      </c>
      <c r="Q39" s="15">
        <f t="shared" si="4"/>
        <v>25974</v>
      </c>
      <c r="R39" s="15">
        <f t="shared" si="4"/>
        <v>15.079999999999998</v>
      </c>
      <c r="S39" s="15">
        <f t="shared" si="4"/>
        <v>45.5</v>
      </c>
      <c r="T39" s="15">
        <f t="shared" si="4"/>
        <v>50.699999999999996</v>
      </c>
      <c r="U39" s="15"/>
      <c r="V39" s="15">
        <f t="shared" si="5"/>
        <v>26558.415000000001</v>
      </c>
      <c r="W39" s="15">
        <f t="shared" si="5"/>
        <v>27.949999999999996</v>
      </c>
      <c r="X39" s="15">
        <f t="shared" si="5"/>
        <v>101.66</v>
      </c>
      <c r="Y39" s="15">
        <f t="shared" si="5"/>
        <v>103.935</v>
      </c>
      <c r="Z39" s="15">
        <f t="shared" si="6"/>
        <v>13360.099999999999</v>
      </c>
      <c r="AA39" s="15" t="str">
        <f t="shared" ca="1" si="7"/>
        <v>=(2*AM39)*((V39*B85)+(W39*C85)+(X39*D85)+(Y39*E85))</v>
      </c>
      <c r="AB39" s="51">
        <v>332</v>
      </c>
      <c r="AC39">
        <v>385</v>
      </c>
      <c r="AD39" s="5">
        <v>315</v>
      </c>
      <c r="AE39">
        <v>256</v>
      </c>
      <c r="AF39" s="52">
        <v>288</v>
      </c>
      <c r="AH39" s="4">
        <v>43</v>
      </c>
      <c r="AI39">
        <v>60</v>
      </c>
      <c r="AJ39" s="5">
        <v>45</v>
      </c>
      <c r="AK39">
        <v>18</v>
      </c>
      <c r="AL39" s="11">
        <v>73</v>
      </c>
      <c r="AM39">
        <f t="shared" si="8"/>
        <v>239</v>
      </c>
    </row>
    <row r="40" spans="1:39" x14ac:dyDescent="0.25">
      <c r="A40" t="s">
        <v>34</v>
      </c>
      <c r="B40" s="22">
        <v>79</v>
      </c>
      <c r="C40" s="16">
        <v>22</v>
      </c>
      <c r="D40" s="15">
        <v>119</v>
      </c>
      <c r="E40" s="23">
        <v>111</v>
      </c>
      <c r="G40" s="22">
        <v>1.56</v>
      </c>
      <c r="H40" s="16">
        <v>0.5</v>
      </c>
      <c r="I40" s="15">
        <v>2.2000000000000002</v>
      </c>
      <c r="J40" s="23">
        <v>2.48</v>
      </c>
      <c r="L40" s="15">
        <f t="shared" si="3"/>
        <v>46.214999999999996</v>
      </c>
      <c r="M40" s="15">
        <f t="shared" si="3"/>
        <v>12.87</v>
      </c>
      <c r="N40" s="15">
        <f t="shared" si="3"/>
        <v>69.614999999999995</v>
      </c>
      <c r="O40" s="15">
        <f t="shared" si="3"/>
        <v>64.935000000000002</v>
      </c>
      <c r="Q40" s="15">
        <f t="shared" si="4"/>
        <v>40.56</v>
      </c>
      <c r="R40" s="15">
        <f t="shared" si="4"/>
        <v>13</v>
      </c>
      <c r="S40" s="15">
        <f t="shared" si="4"/>
        <v>57.2</v>
      </c>
      <c r="T40" s="15">
        <f t="shared" si="4"/>
        <v>64.48</v>
      </c>
      <c r="U40" s="15"/>
      <c r="V40" s="15">
        <f t="shared" si="5"/>
        <v>86.775000000000006</v>
      </c>
      <c r="W40" s="15">
        <f t="shared" si="5"/>
        <v>25.869999999999997</v>
      </c>
      <c r="X40" s="15">
        <f t="shared" si="5"/>
        <v>126.815</v>
      </c>
      <c r="Y40" s="15">
        <f t="shared" si="5"/>
        <v>129.41500000000002</v>
      </c>
      <c r="Z40" s="15">
        <f t="shared" si="6"/>
        <v>672.61999999999989</v>
      </c>
      <c r="AA40" s="15" t="str">
        <f t="shared" ca="1" si="7"/>
        <v>=(2*AM40)*((V40*B86)+(W40*C86)+(X40*D86)+(Y40*E86))</v>
      </c>
      <c r="AB40" s="51">
        <v>0</v>
      </c>
      <c r="AC40">
        <v>8</v>
      </c>
      <c r="AD40" s="5">
        <v>150</v>
      </c>
      <c r="AE40">
        <v>0</v>
      </c>
      <c r="AF40" s="52">
        <v>130</v>
      </c>
      <c r="AH40" s="4">
        <v>0</v>
      </c>
      <c r="AI40">
        <v>1</v>
      </c>
      <c r="AJ40" s="5">
        <v>6</v>
      </c>
      <c r="AK40">
        <v>0</v>
      </c>
      <c r="AL40" s="11">
        <v>6</v>
      </c>
      <c r="AM40">
        <f t="shared" si="8"/>
        <v>13</v>
      </c>
    </row>
    <row r="41" spans="1:39" x14ac:dyDescent="0.25">
      <c r="A41" t="s">
        <v>35</v>
      </c>
      <c r="B41" s="22">
        <v>35</v>
      </c>
      <c r="C41" s="16">
        <v>999</v>
      </c>
      <c r="D41" s="15">
        <v>999</v>
      </c>
      <c r="E41" s="23">
        <v>999</v>
      </c>
      <c r="G41" s="22">
        <v>0.57999999999999996</v>
      </c>
      <c r="H41" s="16">
        <v>999</v>
      </c>
      <c r="I41" s="15">
        <v>999</v>
      </c>
      <c r="J41" s="23">
        <v>999</v>
      </c>
      <c r="L41" s="15">
        <f t="shared" si="3"/>
        <v>20.474999999999998</v>
      </c>
      <c r="M41" s="15">
        <f t="shared" si="3"/>
        <v>584.41499999999996</v>
      </c>
      <c r="N41" s="15">
        <f t="shared" si="3"/>
        <v>584.41499999999996</v>
      </c>
      <c r="O41" s="15">
        <f t="shared" si="3"/>
        <v>584.41499999999996</v>
      </c>
      <c r="Q41" s="15">
        <f t="shared" si="4"/>
        <v>15.079999999999998</v>
      </c>
      <c r="R41" s="15">
        <f t="shared" si="4"/>
        <v>25974</v>
      </c>
      <c r="S41" s="15">
        <f t="shared" si="4"/>
        <v>25974</v>
      </c>
      <c r="T41" s="15">
        <f t="shared" si="4"/>
        <v>25974</v>
      </c>
      <c r="U41" s="15"/>
      <c r="V41" s="15">
        <f t="shared" si="5"/>
        <v>35.554999999999993</v>
      </c>
      <c r="W41" s="15">
        <f t="shared" si="5"/>
        <v>26558.415000000001</v>
      </c>
      <c r="X41" s="15">
        <f t="shared" si="5"/>
        <v>26558.415000000001</v>
      </c>
      <c r="Y41" s="15">
        <f t="shared" si="5"/>
        <v>26558.415000000001</v>
      </c>
      <c r="Z41" s="15">
        <f t="shared" si="6"/>
        <v>12444.249999999998</v>
      </c>
      <c r="AA41" s="15" t="str">
        <f t="shared" ca="1" si="7"/>
        <v>=(2*AM41)*((V41*B87)+(W41*C87)+(X41*D87)+(Y41*E87))</v>
      </c>
      <c r="AB41" s="51">
        <v>101</v>
      </c>
      <c r="AC41">
        <v>470</v>
      </c>
      <c r="AD41" s="5">
        <v>450</v>
      </c>
      <c r="AE41">
        <v>226</v>
      </c>
      <c r="AF41" s="52">
        <v>28</v>
      </c>
      <c r="AH41" s="4">
        <v>73</v>
      </c>
      <c r="AI41">
        <v>46</v>
      </c>
      <c r="AJ41" s="5">
        <v>26</v>
      </c>
      <c r="AK41">
        <v>18</v>
      </c>
      <c r="AL41" s="11">
        <v>12</v>
      </c>
      <c r="AM41">
        <f t="shared" si="8"/>
        <v>175</v>
      </c>
    </row>
    <row r="42" spans="1:39" x14ac:dyDescent="0.25">
      <c r="A42" t="s">
        <v>36</v>
      </c>
      <c r="B42" s="22">
        <v>26</v>
      </c>
      <c r="C42" s="16">
        <v>95</v>
      </c>
      <c r="D42" s="15">
        <v>999</v>
      </c>
      <c r="E42" s="23">
        <v>999</v>
      </c>
      <c r="G42" s="22">
        <v>0.52</v>
      </c>
      <c r="H42" s="16">
        <v>1.65</v>
      </c>
      <c r="I42" s="15">
        <v>999</v>
      </c>
      <c r="J42" s="23">
        <v>999</v>
      </c>
      <c r="L42" s="15">
        <f t="shared" si="3"/>
        <v>15.209999999999999</v>
      </c>
      <c r="M42" s="15">
        <f t="shared" si="3"/>
        <v>55.574999999999996</v>
      </c>
      <c r="N42" s="15">
        <f t="shared" si="3"/>
        <v>584.41499999999996</v>
      </c>
      <c r="O42" s="15">
        <f t="shared" si="3"/>
        <v>584.41499999999996</v>
      </c>
      <c r="Q42" s="15">
        <f t="shared" si="4"/>
        <v>13.52</v>
      </c>
      <c r="R42" s="15">
        <f t="shared" si="4"/>
        <v>42.9</v>
      </c>
      <c r="S42" s="15">
        <f t="shared" si="4"/>
        <v>25974</v>
      </c>
      <c r="T42" s="15">
        <f t="shared" si="4"/>
        <v>25974</v>
      </c>
      <c r="U42" s="15"/>
      <c r="V42" s="15">
        <f t="shared" si="5"/>
        <v>28.729999999999997</v>
      </c>
      <c r="W42" s="15">
        <f t="shared" si="5"/>
        <v>98.474999999999994</v>
      </c>
      <c r="X42" s="15">
        <f t="shared" si="5"/>
        <v>26558.415000000001</v>
      </c>
      <c r="Y42" s="15">
        <f t="shared" si="5"/>
        <v>26558.415000000001</v>
      </c>
      <c r="Z42" s="15">
        <f t="shared" si="6"/>
        <v>27580.799999999996</v>
      </c>
      <c r="AA42" s="15" t="str">
        <f t="shared" ca="1" si="7"/>
        <v>=(2*AM42)*((V42*B88)+(W42*C88)+(X42*D88)+(Y42*E88))</v>
      </c>
      <c r="AB42" s="51">
        <v>600</v>
      </c>
      <c r="AC42">
        <v>761</v>
      </c>
      <c r="AD42" s="5">
        <v>3175</v>
      </c>
      <c r="AE42">
        <v>288</v>
      </c>
      <c r="AF42" s="52">
        <v>65</v>
      </c>
      <c r="AH42" s="4">
        <v>46</v>
      </c>
      <c r="AI42">
        <v>68</v>
      </c>
      <c r="AJ42" s="5">
        <v>325</v>
      </c>
      <c r="AK42">
        <v>16</v>
      </c>
      <c r="AL42" s="11">
        <v>25</v>
      </c>
      <c r="AM42">
        <f t="shared" si="8"/>
        <v>480</v>
      </c>
    </row>
    <row r="43" spans="1:39" x14ac:dyDescent="0.25">
      <c r="A43" t="s">
        <v>37</v>
      </c>
      <c r="B43" s="22">
        <v>64</v>
      </c>
      <c r="C43" s="16">
        <v>56</v>
      </c>
      <c r="D43" s="15">
        <v>999</v>
      </c>
      <c r="E43" s="23">
        <v>999</v>
      </c>
      <c r="G43" s="22">
        <v>1</v>
      </c>
      <c r="H43" s="16">
        <v>1.03</v>
      </c>
      <c r="I43" s="15">
        <v>999</v>
      </c>
      <c r="J43" s="23">
        <v>999</v>
      </c>
      <c r="L43" s="15">
        <f t="shared" si="3"/>
        <v>37.44</v>
      </c>
      <c r="M43" s="15">
        <f t="shared" si="3"/>
        <v>32.76</v>
      </c>
      <c r="N43" s="15">
        <f t="shared" si="3"/>
        <v>584.41499999999996</v>
      </c>
      <c r="O43" s="15">
        <f t="shared" si="3"/>
        <v>584.41499999999996</v>
      </c>
      <c r="Q43" s="15">
        <f t="shared" si="4"/>
        <v>26</v>
      </c>
      <c r="R43" s="15">
        <f t="shared" si="4"/>
        <v>26.78</v>
      </c>
      <c r="S43" s="15">
        <f t="shared" si="4"/>
        <v>25974</v>
      </c>
      <c r="T43" s="15">
        <f t="shared" si="4"/>
        <v>25974</v>
      </c>
      <c r="U43" s="15"/>
      <c r="V43" s="15">
        <f t="shared" si="5"/>
        <v>63.44</v>
      </c>
      <c r="W43" s="15">
        <f t="shared" si="5"/>
        <v>59.54</v>
      </c>
      <c r="X43" s="15">
        <f t="shared" si="5"/>
        <v>26558.415000000001</v>
      </c>
      <c r="Y43" s="15">
        <f t="shared" si="5"/>
        <v>26558.415000000001</v>
      </c>
      <c r="Z43" s="15">
        <f t="shared" si="6"/>
        <v>4405.96</v>
      </c>
      <c r="AA43" s="15" t="str">
        <f t="shared" ca="1" si="7"/>
        <v>=(2*AM43)*((V43*B89)+(W43*C89)+(X43*D89)+(Y43*E89))</v>
      </c>
      <c r="AB43" s="51">
        <v>100</v>
      </c>
      <c r="AC43">
        <v>97</v>
      </c>
      <c r="AD43" s="5">
        <v>120</v>
      </c>
      <c r="AE43">
        <v>4</v>
      </c>
      <c r="AF43" s="52">
        <v>25</v>
      </c>
      <c r="AH43" s="4">
        <v>8</v>
      </c>
      <c r="AI43">
        <v>9</v>
      </c>
      <c r="AJ43" s="5">
        <v>8</v>
      </c>
      <c r="AK43">
        <v>2</v>
      </c>
      <c r="AL43" s="11">
        <v>10</v>
      </c>
      <c r="AM43">
        <f t="shared" si="8"/>
        <v>37</v>
      </c>
    </row>
    <row r="44" spans="1:39" x14ac:dyDescent="0.25">
      <c r="A44" t="s">
        <v>38</v>
      </c>
      <c r="B44" s="22">
        <v>106</v>
      </c>
      <c r="C44" s="16">
        <v>47</v>
      </c>
      <c r="D44" s="15">
        <v>59</v>
      </c>
      <c r="E44" s="23">
        <v>54</v>
      </c>
      <c r="G44" s="22">
        <v>2.0499999999999998</v>
      </c>
      <c r="H44" s="16">
        <v>1.1299999999999999</v>
      </c>
      <c r="I44" s="15">
        <v>1.03</v>
      </c>
      <c r="J44" s="23">
        <v>1.22</v>
      </c>
      <c r="L44" s="15">
        <f t="shared" si="3"/>
        <v>62.01</v>
      </c>
      <c r="M44" s="15">
        <f t="shared" si="3"/>
        <v>27.494999999999997</v>
      </c>
      <c r="N44" s="15">
        <f t="shared" si="3"/>
        <v>34.515000000000001</v>
      </c>
      <c r="O44" s="15">
        <f t="shared" si="3"/>
        <v>31.589999999999996</v>
      </c>
      <c r="Q44" s="15">
        <f t="shared" si="4"/>
        <v>53.3</v>
      </c>
      <c r="R44" s="15">
        <f t="shared" si="4"/>
        <v>29.379999999999995</v>
      </c>
      <c r="S44" s="15">
        <f t="shared" si="4"/>
        <v>26.78</v>
      </c>
      <c r="T44" s="15">
        <f t="shared" si="4"/>
        <v>31.72</v>
      </c>
      <c r="U44" s="15"/>
      <c r="V44" s="15">
        <f t="shared" si="5"/>
        <v>115.31</v>
      </c>
      <c r="W44" s="15">
        <f t="shared" si="5"/>
        <v>56.874999999999993</v>
      </c>
      <c r="X44" s="15">
        <f t="shared" si="5"/>
        <v>61.295000000000002</v>
      </c>
      <c r="Y44" s="15">
        <f t="shared" si="5"/>
        <v>63.309999999999995</v>
      </c>
      <c r="Z44" s="15">
        <f t="shared" si="6"/>
        <v>4811.5599999999995</v>
      </c>
      <c r="AA44" s="15" t="str">
        <f t="shared" ca="1" si="7"/>
        <v>=(2*AM44)*((V44*B90)+(W44*C90)+(X44*D90)+(Y44*E90))</v>
      </c>
      <c r="AB44" s="51">
        <v>8</v>
      </c>
      <c r="AC44">
        <v>192</v>
      </c>
      <c r="AD44" s="5">
        <v>150</v>
      </c>
      <c r="AE44">
        <v>0</v>
      </c>
      <c r="AF44" s="52">
        <v>90</v>
      </c>
      <c r="AH44" s="4">
        <v>2</v>
      </c>
      <c r="AI44">
        <v>24</v>
      </c>
      <c r="AJ44" s="5">
        <v>6</v>
      </c>
      <c r="AK44">
        <v>0</v>
      </c>
      <c r="AL44" s="11">
        <v>6</v>
      </c>
      <c r="AM44">
        <f t="shared" si="8"/>
        <v>38</v>
      </c>
    </row>
    <row r="45" spans="1:39" x14ac:dyDescent="0.25">
      <c r="A45" t="s">
        <v>39</v>
      </c>
      <c r="B45" s="22">
        <v>999</v>
      </c>
      <c r="C45" s="16">
        <v>42</v>
      </c>
      <c r="D45" s="15">
        <v>67</v>
      </c>
      <c r="E45" s="23">
        <v>62</v>
      </c>
      <c r="G45" s="22">
        <v>999</v>
      </c>
      <c r="H45" s="16">
        <v>0.96</v>
      </c>
      <c r="I45" s="15">
        <v>1.08</v>
      </c>
      <c r="J45" s="23">
        <v>1.28</v>
      </c>
      <c r="L45" s="15">
        <f t="shared" si="3"/>
        <v>584.41499999999996</v>
      </c>
      <c r="M45" s="15">
        <f t="shared" si="3"/>
        <v>24.57</v>
      </c>
      <c r="N45" s="15">
        <f t="shared" si="3"/>
        <v>39.195</v>
      </c>
      <c r="O45" s="15">
        <f t="shared" si="3"/>
        <v>36.269999999999996</v>
      </c>
      <c r="Q45" s="15">
        <f t="shared" si="4"/>
        <v>25974</v>
      </c>
      <c r="R45" s="15">
        <f t="shared" si="4"/>
        <v>24.96</v>
      </c>
      <c r="S45" s="15">
        <f t="shared" si="4"/>
        <v>28.080000000000002</v>
      </c>
      <c r="T45" s="15">
        <f t="shared" si="4"/>
        <v>33.28</v>
      </c>
      <c r="U45" s="15"/>
      <c r="V45" s="15">
        <f t="shared" si="5"/>
        <v>26558.415000000001</v>
      </c>
      <c r="W45" s="15">
        <f t="shared" si="5"/>
        <v>49.53</v>
      </c>
      <c r="X45" s="15">
        <f t="shared" si="5"/>
        <v>67.275000000000006</v>
      </c>
      <c r="Y45" s="15">
        <f t="shared" si="5"/>
        <v>69.55</v>
      </c>
      <c r="Z45" s="15">
        <f t="shared" si="6"/>
        <v>5112.9000000000005</v>
      </c>
      <c r="AA45" s="15" t="str">
        <f t="shared" ca="1" si="7"/>
        <v>=(2*AM45)*((V45*B91)+(W45*C91)+(X45*D91)+(Y45*E91))</v>
      </c>
      <c r="AB45" s="51">
        <v>16</v>
      </c>
      <c r="AC45">
        <v>200</v>
      </c>
      <c r="AD45" s="5">
        <v>100</v>
      </c>
      <c r="AE45">
        <v>0</v>
      </c>
      <c r="AF45" s="52">
        <v>110</v>
      </c>
      <c r="AH45" s="4">
        <v>4</v>
      </c>
      <c r="AI45">
        <v>25</v>
      </c>
      <c r="AJ45" s="5">
        <v>4</v>
      </c>
      <c r="AK45">
        <v>0</v>
      </c>
      <c r="AL45" s="11">
        <v>5</v>
      </c>
      <c r="AM45">
        <f t="shared" si="8"/>
        <v>38</v>
      </c>
    </row>
    <row r="46" spans="1:39" x14ac:dyDescent="0.25">
      <c r="A46" t="s">
        <v>40</v>
      </c>
      <c r="B46" s="22">
        <v>88</v>
      </c>
      <c r="C46" s="16">
        <v>33</v>
      </c>
      <c r="D46" s="15">
        <v>999</v>
      </c>
      <c r="E46" s="23">
        <v>999</v>
      </c>
      <c r="G46" s="22">
        <v>1.5</v>
      </c>
      <c r="H46" s="16">
        <v>0.75</v>
      </c>
      <c r="I46" s="15">
        <v>999</v>
      </c>
      <c r="J46" s="23">
        <v>999</v>
      </c>
      <c r="L46" s="15">
        <f t="shared" si="3"/>
        <v>51.48</v>
      </c>
      <c r="M46" s="15">
        <f t="shared" si="3"/>
        <v>19.305</v>
      </c>
      <c r="N46" s="15">
        <f t="shared" si="3"/>
        <v>584.41499999999996</v>
      </c>
      <c r="O46" s="15">
        <f t="shared" si="3"/>
        <v>584.41499999999996</v>
      </c>
      <c r="Q46" s="15">
        <f t="shared" si="4"/>
        <v>39</v>
      </c>
      <c r="R46" s="15">
        <f t="shared" si="4"/>
        <v>19.5</v>
      </c>
      <c r="S46" s="15">
        <f t="shared" si="4"/>
        <v>25974</v>
      </c>
      <c r="T46" s="15">
        <f t="shared" si="4"/>
        <v>25974</v>
      </c>
      <c r="U46" s="15"/>
      <c r="V46" s="15">
        <f t="shared" si="5"/>
        <v>90.47999999999999</v>
      </c>
      <c r="W46" s="15">
        <f t="shared" si="5"/>
        <v>38.805</v>
      </c>
      <c r="X46" s="15">
        <f t="shared" si="5"/>
        <v>26558.415000000001</v>
      </c>
      <c r="Y46" s="15">
        <f t="shared" si="5"/>
        <v>26558.415000000001</v>
      </c>
      <c r="Z46" s="15">
        <f t="shared" si="6"/>
        <v>2017.86</v>
      </c>
      <c r="AA46" s="15" t="str">
        <f t="shared" ca="1" si="7"/>
        <v>=(2*AM46)*((V46*B92)+(W46*C92)+(X46*D92)+(Y46*E92))</v>
      </c>
      <c r="AB46" s="51">
        <v>2</v>
      </c>
      <c r="AC46">
        <v>121</v>
      </c>
      <c r="AD46" s="5">
        <v>0</v>
      </c>
      <c r="AE46">
        <v>2</v>
      </c>
      <c r="AF46" s="52">
        <v>5</v>
      </c>
      <c r="AH46" s="4">
        <v>16</v>
      </c>
      <c r="AI46">
        <v>7</v>
      </c>
      <c r="AJ46" s="5">
        <v>0</v>
      </c>
      <c r="AK46">
        <v>1</v>
      </c>
      <c r="AL46" s="11">
        <v>2</v>
      </c>
      <c r="AM46">
        <f t="shared" si="8"/>
        <v>26</v>
      </c>
    </row>
    <row r="47" spans="1:39" x14ac:dyDescent="0.25">
      <c r="A47" t="s">
        <v>41</v>
      </c>
      <c r="B47" s="22">
        <v>999</v>
      </c>
      <c r="C47" s="16">
        <v>84</v>
      </c>
      <c r="D47" s="15">
        <v>65</v>
      </c>
      <c r="E47" s="23">
        <v>19</v>
      </c>
      <c r="G47" s="22">
        <v>999</v>
      </c>
      <c r="H47" s="16">
        <v>1.87</v>
      </c>
      <c r="I47" s="15">
        <v>1.42</v>
      </c>
      <c r="J47" s="23">
        <v>0.4</v>
      </c>
      <c r="L47" s="15">
        <f t="shared" si="3"/>
        <v>584.41499999999996</v>
      </c>
      <c r="M47" s="15">
        <f t="shared" si="3"/>
        <v>49.14</v>
      </c>
      <c r="N47" s="15">
        <f t="shared" si="3"/>
        <v>38.024999999999999</v>
      </c>
      <c r="O47" s="15">
        <f t="shared" si="3"/>
        <v>11.114999999999998</v>
      </c>
      <c r="Q47" s="15">
        <f t="shared" si="4"/>
        <v>25974</v>
      </c>
      <c r="R47" s="15">
        <f t="shared" si="4"/>
        <v>48.620000000000005</v>
      </c>
      <c r="S47" s="15">
        <f t="shared" si="4"/>
        <v>36.92</v>
      </c>
      <c r="T47" s="15">
        <f t="shared" si="4"/>
        <v>10.4</v>
      </c>
      <c r="U47" s="15"/>
      <c r="V47" s="15">
        <f t="shared" si="5"/>
        <v>26558.415000000001</v>
      </c>
      <c r="W47" s="15">
        <f t="shared" si="5"/>
        <v>97.76</v>
      </c>
      <c r="X47" s="15">
        <f t="shared" si="5"/>
        <v>74.944999999999993</v>
      </c>
      <c r="Y47" s="15">
        <f t="shared" si="5"/>
        <v>21.515000000000001</v>
      </c>
      <c r="Z47" s="15">
        <f t="shared" si="6"/>
        <v>1463.02</v>
      </c>
      <c r="AA47" s="15" t="str">
        <f t="shared" ca="1" si="7"/>
        <v>=(2*AM47)*((V47*B93)+(W47*C93)+(X47*D93)+(Y47*E93))</v>
      </c>
      <c r="AB47" s="51">
        <v>105</v>
      </c>
      <c r="AC47">
        <v>17</v>
      </c>
      <c r="AD47" s="5">
        <v>120</v>
      </c>
      <c r="AE47">
        <v>10</v>
      </c>
      <c r="AF47" s="52">
        <v>40</v>
      </c>
      <c r="AH47" s="4">
        <v>14</v>
      </c>
      <c r="AI47">
        <v>8</v>
      </c>
      <c r="AJ47" s="5">
        <v>4</v>
      </c>
      <c r="AK47">
        <v>5</v>
      </c>
      <c r="AL47" s="11">
        <v>3</v>
      </c>
      <c r="AM47">
        <f t="shared" si="8"/>
        <v>34</v>
      </c>
    </row>
    <row r="48" spans="1:39" ht="13.8" thickBot="1" x14ac:dyDescent="0.3">
      <c r="A48" t="s">
        <v>45</v>
      </c>
      <c r="B48" s="24">
        <v>999</v>
      </c>
      <c r="C48" s="18">
        <v>999</v>
      </c>
      <c r="D48" s="17">
        <v>64</v>
      </c>
      <c r="E48" s="25">
        <v>59</v>
      </c>
      <c r="G48" s="24">
        <v>999</v>
      </c>
      <c r="H48" s="18">
        <v>999</v>
      </c>
      <c r="I48" s="17">
        <v>1.1200000000000001</v>
      </c>
      <c r="J48" s="25">
        <v>1.1200000000000001</v>
      </c>
      <c r="L48" s="15">
        <f t="shared" si="3"/>
        <v>584.41499999999996</v>
      </c>
      <c r="M48" s="15">
        <f t="shared" si="3"/>
        <v>584.41499999999996</v>
      </c>
      <c r="N48" s="15">
        <f t="shared" si="3"/>
        <v>37.44</v>
      </c>
      <c r="O48" s="15">
        <f t="shared" si="3"/>
        <v>34.515000000000001</v>
      </c>
      <c r="Q48" s="15">
        <f t="shared" si="4"/>
        <v>25974</v>
      </c>
      <c r="R48" s="15">
        <f t="shared" si="4"/>
        <v>25974</v>
      </c>
      <c r="S48" s="15">
        <f t="shared" si="4"/>
        <v>29.120000000000005</v>
      </c>
      <c r="T48" s="15">
        <f t="shared" si="4"/>
        <v>29.120000000000005</v>
      </c>
      <c r="U48" s="15"/>
      <c r="V48" s="15">
        <f t="shared" si="5"/>
        <v>26558.415000000001</v>
      </c>
      <c r="W48" s="15">
        <f t="shared" si="5"/>
        <v>26558.415000000001</v>
      </c>
      <c r="X48" s="15">
        <f t="shared" si="5"/>
        <v>66.56</v>
      </c>
      <c r="Y48" s="15">
        <f t="shared" si="5"/>
        <v>63.635000000000005</v>
      </c>
      <c r="Z48" s="15">
        <f t="shared" si="6"/>
        <v>7254.39</v>
      </c>
      <c r="AA48" s="15" t="str">
        <f t="shared" ca="1" si="7"/>
        <v>=(2*AM48)*((V48*B94)+(W48*C94)+(X48*D94)+(Y48*E94))</v>
      </c>
      <c r="AB48" s="53">
        <v>30</v>
      </c>
      <c r="AC48" s="54">
        <v>91</v>
      </c>
      <c r="AD48" s="55">
        <v>0</v>
      </c>
      <c r="AE48" s="54">
        <v>10</v>
      </c>
      <c r="AF48" s="56">
        <v>50</v>
      </c>
      <c r="AH48" s="6">
        <v>6</v>
      </c>
      <c r="AI48" s="9">
        <v>40</v>
      </c>
      <c r="AJ48" s="7">
        <v>0</v>
      </c>
      <c r="AK48" s="9">
        <v>5</v>
      </c>
      <c r="AL48" s="12">
        <v>6</v>
      </c>
      <c r="AM48">
        <f t="shared" si="8"/>
        <v>57</v>
      </c>
    </row>
    <row r="49" spans="1:26" ht="14.4" thickTop="1" thickBot="1" x14ac:dyDescent="0.3">
      <c r="Y49" s="31" t="s">
        <v>70</v>
      </c>
      <c r="Z49" s="32">
        <f>SUM(Z6:Z48)</f>
        <v>195479.30999999997</v>
      </c>
    </row>
    <row r="50" spans="1:26" x14ac:dyDescent="0.25">
      <c r="A50" s="1" t="s">
        <v>67</v>
      </c>
      <c r="Z50" s="15"/>
    </row>
    <row r="51" spans="1:26" ht="13.8" thickBot="1" x14ac:dyDescent="0.3">
      <c r="B51" s="1" t="s">
        <v>46</v>
      </c>
      <c r="C51" s="1" t="s">
        <v>44</v>
      </c>
      <c r="D51" s="1" t="s">
        <v>42</v>
      </c>
      <c r="E51" s="1" t="s">
        <v>43</v>
      </c>
      <c r="F51" s="1" t="s">
        <v>68</v>
      </c>
      <c r="G51" s="1" t="s">
        <v>69</v>
      </c>
      <c r="H51" s="1" t="s">
        <v>77</v>
      </c>
    </row>
    <row r="52" spans="1:26" x14ac:dyDescent="0.25">
      <c r="A52" t="s">
        <v>0</v>
      </c>
      <c r="B52" s="39">
        <v>1</v>
      </c>
      <c r="C52" s="40">
        <v>0</v>
      </c>
      <c r="D52" s="40">
        <v>0</v>
      </c>
      <c r="E52" s="41">
        <v>0</v>
      </c>
      <c r="F52" s="15">
        <f>SUM(B52:E52)</f>
        <v>1</v>
      </c>
      <c r="G52" s="15" t="str">
        <f>INDEX($B$51:$E$51, MATCH(MAX(B52:E52), B52:E52, 0))</f>
        <v>Staunton</v>
      </c>
      <c r="H52" s="15" t="s">
        <v>46</v>
      </c>
      <c r="I52" s="15" t="b">
        <f>H52=G52</f>
        <v>1</v>
      </c>
    </row>
    <row r="53" spans="1:26" x14ac:dyDescent="0.25">
      <c r="A53" t="s">
        <v>1</v>
      </c>
      <c r="B53" s="42">
        <v>1</v>
      </c>
      <c r="C53" s="15">
        <v>0</v>
      </c>
      <c r="D53" s="15">
        <v>0</v>
      </c>
      <c r="E53" s="43">
        <v>0</v>
      </c>
      <c r="F53" s="15">
        <f t="shared" ref="F53:F94" si="9">SUM(B53:E53)</f>
        <v>1</v>
      </c>
      <c r="G53" s="15" t="str">
        <f t="shared" ref="G53:G94" si="10">INDEX($B$51:$E$51, MATCH(MAX(B53:E53), B53:E53, 0))</f>
        <v>Staunton</v>
      </c>
      <c r="H53" s="15" t="s">
        <v>46</v>
      </c>
      <c r="I53" s="15" t="b">
        <f t="shared" ref="I53:I94" si="11">H53=G53</f>
        <v>1</v>
      </c>
    </row>
    <row r="54" spans="1:26" x14ac:dyDescent="0.25">
      <c r="A54" t="s">
        <v>2</v>
      </c>
      <c r="B54" s="42">
        <v>1</v>
      </c>
      <c r="C54" s="15">
        <v>0</v>
      </c>
      <c r="D54" s="15">
        <v>0</v>
      </c>
      <c r="E54" s="43">
        <v>0</v>
      </c>
      <c r="F54" s="15">
        <f t="shared" si="9"/>
        <v>1</v>
      </c>
      <c r="G54" s="15" t="str">
        <f t="shared" si="10"/>
        <v>Staunton</v>
      </c>
      <c r="H54" s="15" t="s">
        <v>46</v>
      </c>
      <c r="I54" s="15" t="b">
        <f t="shared" si="11"/>
        <v>1</v>
      </c>
    </row>
    <row r="55" spans="1:26" x14ac:dyDescent="0.25">
      <c r="A55" t="s">
        <v>3</v>
      </c>
      <c r="B55" s="42">
        <v>1</v>
      </c>
      <c r="C55" s="15">
        <v>0</v>
      </c>
      <c r="D55" s="15">
        <v>0</v>
      </c>
      <c r="E55" s="43">
        <v>0</v>
      </c>
      <c r="F55" s="15">
        <f t="shared" si="9"/>
        <v>1</v>
      </c>
      <c r="G55" s="15" t="str">
        <f t="shared" si="10"/>
        <v>Staunton</v>
      </c>
      <c r="H55" s="15" t="s">
        <v>46</v>
      </c>
      <c r="I55" s="15" t="b">
        <f t="shared" si="11"/>
        <v>1</v>
      </c>
    </row>
    <row r="56" spans="1:26" x14ac:dyDescent="0.25">
      <c r="A56" t="s">
        <v>4</v>
      </c>
      <c r="B56" s="42">
        <v>0</v>
      </c>
      <c r="C56" s="15">
        <v>0</v>
      </c>
      <c r="D56" s="15">
        <v>0</v>
      </c>
      <c r="E56" s="43">
        <v>1</v>
      </c>
      <c r="F56" s="15">
        <f t="shared" si="9"/>
        <v>1</v>
      </c>
      <c r="G56" s="15" t="str">
        <f t="shared" si="10"/>
        <v>Tappahannock</v>
      </c>
      <c r="H56" s="15" t="s">
        <v>43</v>
      </c>
      <c r="I56" s="15" t="b">
        <f t="shared" si="11"/>
        <v>1</v>
      </c>
    </row>
    <row r="57" spans="1:26" x14ac:dyDescent="0.25">
      <c r="A57" t="s">
        <v>5</v>
      </c>
      <c r="B57" s="42">
        <v>0</v>
      </c>
      <c r="C57" s="15">
        <v>0</v>
      </c>
      <c r="D57" s="15">
        <v>1</v>
      </c>
      <c r="E57" s="43">
        <v>0</v>
      </c>
      <c r="F57" s="15">
        <f t="shared" si="9"/>
        <v>1</v>
      </c>
      <c r="G57" s="15" t="str">
        <f t="shared" si="10"/>
        <v>Richmond</v>
      </c>
      <c r="H57" s="15" t="s">
        <v>42</v>
      </c>
      <c r="I57" s="15" t="b">
        <f t="shared" si="11"/>
        <v>1</v>
      </c>
    </row>
    <row r="58" spans="1:26" x14ac:dyDescent="0.25">
      <c r="A58" t="s">
        <v>6</v>
      </c>
      <c r="B58" s="42">
        <v>0</v>
      </c>
      <c r="C58" s="15">
        <v>0</v>
      </c>
      <c r="D58" s="15">
        <v>1</v>
      </c>
      <c r="E58" s="43">
        <v>0</v>
      </c>
      <c r="F58" s="15">
        <f t="shared" si="9"/>
        <v>1</v>
      </c>
      <c r="G58" s="15" t="str">
        <f t="shared" si="10"/>
        <v>Richmond</v>
      </c>
      <c r="H58" s="15" t="s">
        <v>42</v>
      </c>
      <c r="I58" s="15" t="b">
        <f t="shared" si="11"/>
        <v>1</v>
      </c>
    </row>
    <row r="59" spans="1:26" x14ac:dyDescent="0.25">
      <c r="A59" t="s">
        <v>7</v>
      </c>
      <c r="B59" s="42">
        <v>0</v>
      </c>
      <c r="C59" s="15">
        <v>0</v>
      </c>
      <c r="D59" s="15">
        <v>0</v>
      </c>
      <c r="E59" s="43">
        <v>1</v>
      </c>
      <c r="F59" s="15">
        <f t="shared" si="9"/>
        <v>1</v>
      </c>
      <c r="G59" s="15" t="str">
        <f t="shared" si="10"/>
        <v>Tappahannock</v>
      </c>
      <c r="H59" s="15" t="s">
        <v>44</v>
      </c>
      <c r="I59" s="15" t="b">
        <f t="shared" si="11"/>
        <v>0</v>
      </c>
    </row>
    <row r="60" spans="1:26" x14ac:dyDescent="0.25">
      <c r="A60" t="s">
        <v>8</v>
      </c>
      <c r="B60" s="42">
        <v>0</v>
      </c>
      <c r="C60" s="15">
        <v>0</v>
      </c>
      <c r="D60" s="15">
        <v>1</v>
      </c>
      <c r="E60" s="43">
        <v>0</v>
      </c>
      <c r="F60" s="15">
        <f t="shared" si="9"/>
        <v>1</v>
      </c>
      <c r="G60" s="15" t="str">
        <f t="shared" si="10"/>
        <v>Richmond</v>
      </c>
      <c r="H60" s="15" t="s">
        <v>42</v>
      </c>
      <c r="I60" s="15" t="b">
        <f t="shared" si="11"/>
        <v>1</v>
      </c>
    </row>
    <row r="61" spans="1:26" x14ac:dyDescent="0.25">
      <c r="A61" t="s">
        <v>9</v>
      </c>
      <c r="B61" s="42">
        <v>0</v>
      </c>
      <c r="C61" s="15">
        <v>1</v>
      </c>
      <c r="D61" s="15">
        <v>0</v>
      </c>
      <c r="E61" s="43">
        <v>0</v>
      </c>
      <c r="F61" s="15">
        <f t="shared" si="9"/>
        <v>1</v>
      </c>
      <c r="G61" s="15" t="str">
        <f t="shared" si="10"/>
        <v>Warrenton</v>
      </c>
      <c r="H61" s="15" t="s">
        <v>44</v>
      </c>
      <c r="I61" s="15" t="b">
        <f t="shared" si="11"/>
        <v>1</v>
      </c>
    </row>
    <row r="62" spans="1:26" x14ac:dyDescent="0.25">
      <c r="A62" t="s">
        <v>10</v>
      </c>
      <c r="B62" s="42">
        <v>0</v>
      </c>
      <c r="C62" s="15">
        <v>0</v>
      </c>
      <c r="D62" s="15">
        <v>1</v>
      </c>
      <c r="E62" s="43">
        <v>0</v>
      </c>
      <c r="F62" s="15">
        <f t="shared" si="9"/>
        <v>1</v>
      </c>
      <c r="G62" s="15" t="str">
        <f t="shared" si="10"/>
        <v>Richmond</v>
      </c>
      <c r="H62" s="15" t="s">
        <v>42</v>
      </c>
      <c r="I62" s="15" t="b">
        <f t="shared" si="11"/>
        <v>1</v>
      </c>
    </row>
    <row r="63" spans="1:26" x14ac:dyDescent="0.25">
      <c r="A63" t="s">
        <v>11</v>
      </c>
      <c r="B63" s="42">
        <v>0</v>
      </c>
      <c r="C63" s="15">
        <v>0</v>
      </c>
      <c r="D63" s="15">
        <v>1</v>
      </c>
      <c r="E63" s="43">
        <v>0</v>
      </c>
      <c r="F63" s="15">
        <f t="shared" si="9"/>
        <v>1</v>
      </c>
      <c r="G63" s="15" t="str">
        <f t="shared" si="10"/>
        <v>Richmond</v>
      </c>
      <c r="H63" s="15" t="s">
        <v>42</v>
      </c>
      <c r="I63" s="15" t="b">
        <f t="shared" si="11"/>
        <v>1</v>
      </c>
    </row>
    <row r="64" spans="1:26" x14ac:dyDescent="0.25">
      <c r="A64" t="s">
        <v>12</v>
      </c>
      <c r="B64" s="42">
        <v>0</v>
      </c>
      <c r="C64" s="15">
        <v>0</v>
      </c>
      <c r="D64" s="15">
        <v>0</v>
      </c>
      <c r="E64" s="43">
        <v>1</v>
      </c>
      <c r="F64" s="15">
        <f t="shared" si="9"/>
        <v>1</v>
      </c>
      <c r="G64" s="15" t="str">
        <f t="shared" si="10"/>
        <v>Tappahannock</v>
      </c>
      <c r="H64" s="15" t="s">
        <v>43</v>
      </c>
      <c r="I64" s="15" t="b">
        <f t="shared" si="11"/>
        <v>1</v>
      </c>
    </row>
    <row r="65" spans="1:9" x14ac:dyDescent="0.25">
      <c r="A65" t="s">
        <v>13</v>
      </c>
      <c r="B65" s="42">
        <v>0</v>
      </c>
      <c r="C65" s="15">
        <v>1</v>
      </c>
      <c r="D65" s="15">
        <v>0</v>
      </c>
      <c r="E65" s="43">
        <v>0</v>
      </c>
      <c r="F65" s="15">
        <f t="shared" si="9"/>
        <v>1</v>
      </c>
      <c r="G65" s="15" t="str">
        <f t="shared" si="10"/>
        <v>Warrenton</v>
      </c>
      <c r="H65" s="15" t="s">
        <v>44</v>
      </c>
      <c r="I65" s="15" t="b">
        <f t="shared" si="11"/>
        <v>1</v>
      </c>
    </row>
    <row r="66" spans="1:9" x14ac:dyDescent="0.25">
      <c r="A66" t="s">
        <v>14</v>
      </c>
      <c r="B66" s="42">
        <v>0</v>
      </c>
      <c r="C66" s="15">
        <v>0</v>
      </c>
      <c r="D66" s="15">
        <v>1</v>
      </c>
      <c r="E66" s="43">
        <v>0</v>
      </c>
      <c r="F66" s="15">
        <f t="shared" si="9"/>
        <v>1</v>
      </c>
      <c r="G66" s="15" t="str">
        <f t="shared" si="10"/>
        <v>Richmond</v>
      </c>
      <c r="H66" s="15" t="s">
        <v>46</v>
      </c>
      <c r="I66" s="15" t="b">
        <f t="shared" si="11"/>
        <v>0</v>
      </c>
    </row>
    <row r="67" spans="1:9" x14ac:dyDescent="0.25">
      <c r="A67" t="s">
        <v>15</v>
      </c>
      <c r="B67" s="42">
        <v>0</v>
      </c>
      <c r="C67" s="15">
        <v>0</v>
      </c>
      <c r="D67" s="15">
        <v>1</v>
      </c>
      <c r="E67" s="43">
        <v>0</v>
      </c>
      <c r="F67" s="15">
        <f t="shared" si="9"/>
        <v>1</v>
      </c>
      <c r="G67" s="15" t="str">
        <f t="shared" si="10"/>
        <v>Richmond</v>
      </c>
      <c r="H67" s="15" t="s">
        <v>42</v>
      </c>
      <c r="I67" s="15" t="b">
        <f t="shared" si="11"/>
        <v>1</v>
      </c>
    </row>
    <row r="68" spans="1:9" x14ac:dyDescent="0.25">
      <c r="A68" t="s">
        <v>16</v>
      </c>
      <c r="B68" s="42">
        <v>1</v>
      </c>
      <c r="C68" s="15">
        <v>0</v>
      </c>
      <c r="D68" s="15">
        <v>0</v>
      </c>
      <c r="E68" s="43">
        <v>0</v>
      </c>
      <c r="F68" s="15">
        <f t="shared" si="9"/>
        <v>1</v>
      </c>
      <c r="G68" s="15" t="str">
        <f t="shared" si="10"/>
        <v>Staunton</v>
      </c>
      <c r="H68" s="15" t="s">
        <v>44</v>
      </c>
      <c r="I68" s="15" t="b">
        <f t="shared" si="11"/>
        <v>0</v>
      </c>
    </row>
    <row r="69" spans="1:9" x14ac:dyDescent="0.25">
      <c r="A69" t="s">
        <v>17</v>
      </c>
      <c r="B69" s="42">
        <v>0</v>
      </c>
      <c r="C69" s="15">
        <v>0</v>
      </c>
      <c r="D69" s="15">
        <v>1</v>
      </c>
      <c r="E69" s="43">
        <v>0</v>
      </c>
      <c r="F69" s="15">
        <f t="shared" si="9"/>
        <v>1</v>
      </c>
      <c r="G69" s="15" t="str">
        <f t="shared" si="10"/>
        <v>Richmond</v>
      </c>
      <c r="H69" s="15" t="s">
        <v>42</v>
      </c>
      <c r="I69" s="15" t="b">
        <f t="shared" si="11"/>
        <v>1</v>
      </c>
    </row>
    <row r="70" spans="1:9" x14ac:dyDescent="0.25">
      <c r="A70" t="s">
        <v>18</v>
      </c>
      <c r="B70" s="42">
        <v>0</v>
      </c>
      <c r="C70" s="15">
        <v>0</v>
      </c>
      <c r="D70" s="15">
        <v>1</v>
      </c>
      <c r="E70" s="43">
        <v>0</v>
      </c>
      <c r="F70" s="15">
        <f t="shared" si="9"/>
        <v>1</v>
      </c>
      <c r="G70" s="15" t="str">
        <f t="shared" si="10"/>
        <v>Richmond</v>
      </c>
      <c r="H70" s="15" t="s">
        <v>42</v>
      </c>
      <c r="I70" s="15" t="b">
        <f t="shared" si="11"/>
        <v>1</v>
      </c>
    </row>
    <row r="71" spans="1:9" x14ac:dyDescent="0.25">
      <c r="A71" t="s">
        <v>19</v>
      </c>
      <c r="B71" s="42">
        <v>0</v>
      </c>
      <c r="C71" s="15">
        <v>0</v>
      </c>
      <c r="D71" s="15">
        <v>1</v>
      </c>
      <c r="E71" s="43">
        <v>0</v>
      </c>
      <c r="F71" s="15">
        <f t="shared" si="9"/>
        <v>1</v>
      </c>
      <c r="G71" s="15" t="str">
        <f t="shared" si="10"/>
        <v>Richmond</v>
      </c>
      <c r="H71" s="15" t="s">
        <v>42</v>
      </c>
      <c r="I71" s="15" t="b">
        <f t="shared" si="11"/>
        <v>1</v>
      </c>
    </row>
    <row r="72" spans="1:9" x14ac:dyDescent="0.25">
      <c r="A72" t="s">
        <v>20</v>
      </c>
      <c r="B72" s="42">
        <v>0</v>
      </c>
      <c r="C72" s="15">
        <v>0</v>
      </c>
      <c r="D72" s="15">
        <v>1</v>
      </c>
      <c r="E72" s="43">
        <v>0</v>
      </c>
      <c r="F72" s="15">
        <f t="shared" si="9"/>
        <v>1</v>
      </c>
      <c r="G72" s="15" t="str">
        <f t="shared" si="10"/>
        <v>Richmond</v>
      </c>
      <c r="H72" s="15" t="s">
        <v>42</v>
      </c>
      <c r="I72" s="15" t="b">
        <f t="shared" si="11"/>
        <v>1</v>
      </c>
    </row>
    <row r="73" spans="1:9" x14ac:dyDescent="0.25">
      <c r="A73" t="s">
        <v>21</v>
      </c>
      <c r="B73" s="42">
        <v>0</v>
      </c>
      <c r="C73" s="15">
        <v>0</v>
      </c>
      <c r="D73" s="15">
        <v>0</v>
      </c>
      <c r="E73" s="43">
        <v>1</v>
      </c>
      <c r="F73" s="15">
        <f t="shared" si="9"/>
        <v>1</v>
      </c>
      <c r="G73" s="15" t="str">
        <f t="shared" si="10"/>
        <v>Tappahannock</v>
      </c>
      <c r="H73" s="15" t="s">
        <v>43</v>
      </c>
      <c r="I73" s="15" t="b">
        <f t="shared" si="11"/>
        <v>1</v>
      </c>
    </row>
    <row r="74" spans="1:9" x14ac:dyDescent="0.25">
      <c r="A74" t="s">
        <v>22</v>
      </c>
      <c r="B74" s="42">
        <v>0</v>
      </c>
      <c r="C74" s="15">
        <v>0</v>
      </c>
      <c r="D74" s="15">
        <v>0</v>
      </c>
      <c r="E74" s="43">
        <v>1</v>
      </c>
      <c r="F74" s="15">
        <f t="shared" si="9"/>
        <v>1</v>
      </c>
      <c r="G74" s="15" t="str">
        <f t="shared" si="10"/>
        <v>Tappahannock</v>
      </c>
      <c r="H74" s="15" t="s">
        <v>43</v>
      </c>
      <c r="I74" s="15" t="b">
        <f t="shared" si="11"/>
        <v>1</v>
      </c>
    </row>
    <row r="75" spans="1:9" x14ac:dyDescent="0.25">
      <c r="A75" t="s">
        <v>23</v>
      </c>
      <c r="B75" s="42">
        <v>0</v>
      </c>
      <c r="C75" s="15">
        <v>0</v>
      </c>
      <c r="D75" s="15">
        <v>0</v>
      </c>
      <c r="E75" s="43">
        <v>1</v>
      </c>
      <c r="F75" s="15">
        <f t="shared" si="9"/>
        <v>1</v>
      </c>
      <c r="G75" s="15" t="str">
        <f t="shared" si="10"/>
        <v>Tappahannock</v>
      </c>
      <c r="H75" s="15" t="s">
        <v>43</v>
      </c>
      <c r="I75" s="15" t="b">
        <f t="shared" si="11"/>
        <v>1</v>
      </c>
    </row>
    <row r="76" spans="1:9" x14ac:dyDescent="0.25">
      <c r="A76" t="s">
        <v>24</v>
      </c>
      <c r="B76" s="42">
        <v>0</v>
      </c>
      <c r="C76" s="15">
        <v>0</v>
      </c>
      <c r="D76" s="15">
        <v>1</v>
      </c>
      <c r="E76" s="43">
        <v>0</v>
      </c>
      <c r="F76" s="15">
        <f t="shared" si="9"/>
        <v>1</v>
      </c>
      <c r="G76" s="15" t="str">
        <f t="shared" si="10"/>
        <v>Richmond</v>
      </c>
      <c r="H76" s="15" t="s">
        <v>42</v>
      </c>
      <c r="I76" s="15" t="b">
        <f t="shared" si="11"/>
        <v>1</v>
      </c>
    </row>
    <row r="77" spans="1:9" x14ac:dyDescent="0.25">
      <c r="A77" t="s">
        <v>25</v>
      </c>
      <c r="B77" s="42">
        <v>1</v>
      </c>
      <c r="C77" s="15">
        <v>0</v>
      </c>
      <c r="D77" s="15">
        <v>0</v>
      </c>
      <c r="E77" s="43">
        <v>0</v>
      </c>
      <c r="F77" s="15">
        <f t="shared" si="9"/>
        <v>1</v>
      </c>
      <c r="G77" s="15" t="str">
        <f t="shared" si="10"/>
        <v>Staunton</v>
      </c>
      <c r="H77" s="15" t="s">
        <v>44</v>
      </c>
      <c r="I77" s="15" t="b">
        <f t="shared" si="11"/>
        <v>0</v>
      </c>
    </row>
    <row r="78" spans="1:9" x14ac:dyDescent="0.25">
      <c r="A78" t="s">
        <v>26</v>
      </c>
      <c r="B78" s="42">
        <v>0</v>
      </c>
      <c r="C78" s="15">
        <v>0</v>
      </c>
      <c r="D78" s="15">
        <v>0</v>
      </c>
      <c r="E78" s="43">
        <v>1</v>
      </c>
      <c r="F78" s="15">
        <f t="shared" si="9"/>
        <v>1</v>
      </c>
      <c r="G78" s="15" t="str">
        <f t="shared" si="10"/>
        <v>Tappahannock</v>
      </c>
      <c r="H78" s="15" t="s">
        <v>43</v>
      </c>
      <c r="I78" s="15" t="b">
        <f t="shared" si="11"/>
        <v>1</v>
      </c>
    </row>
    <row r="79" spans="1:9" x14ac:dyDescent="0.25">
      <c r="A79" t="s">
        <v>27</v>
      </c>
      <c r="B79" s="42">
        <v>1</v>
      </c>
      <c r="C79" s="15">
        <v>0</v>
      </c>
      <c r="D79" s="15">
        <v>0</v>
      </c>
      <c r="E79" s="43">
        <v>0</v>
      </c>
      <c r="F79" s="15">
        <f t="shared" si="9"/>
        <v>1</v>
      </c>
      <c r="G79" s="15" t="str">
        <f t="shared" si="10"/>
        <v>Staunton</v>
      </c>
      <c r="H79" s="15" t="s">
        <v>46</v>
      </c>
      <c r="I79" s="15" t="b">
        <f t="shared" si="11"/>
        <v>1</v>
      </c>
    </row>
    <row r="80" spans="1:9" x14ac:dyDescent="0.25">
      <c r="A80" t="s">
        <v>28</v>
      </c>
      <c r="B80" s="42">
        <v>0</v>
      </c>
      <c r="C80" s="15">
        <v>0</v>
      </c>
      <c r="D80" s="15">
        <v>1</v>
      </c>
      <c r="E80" s="43">
        <v>0</v>
      </c>
      <c r="F80" s="15">
        <f t="shared" si="9"/>
        <v>1</v>
      </c>
      <c r="G80" s="15" t="str">
        <f t="shared" si="10"/>
        <v>Richmond</v>
      </c>
      <c r="H80" s="15" t="s">
        <v>42</v>
      </c>
      <c r="I80" s="15" t="b">
        <f t="shared" si="11"/>
        <v>1</v>
      </c>
    </row>
    <row r="81" spans="1:9" x14ac:dyDescent="0.25">
      <c r="A81" t="s">
        <v>29</v>
      </c>
      <c r="B81" s="42">
        <v>0</v>
      </c>
      <c r="C81" s="15">
        <v>1</v>
      </c>
      <c r="D81" s="15">
        <v>0</v>
      </c>
      <c r="E81" s="43">
        <v>0</v>
      </c>
      <c r="F81" s="15">
        <f t="shared" si="9"/>
        <v>1</v>
      </c>
      <c r="G81" s="15" t="str">
        <f t="shared" si="10"/>
        <v>Warrenton</v>
      </c>
      <c r="H81" s="15" t="s">
        <v>44</v>
      </c>
      <c r="I81" s="15" t="b">
        <f t="shared" si="11"/>
        <v>1</v>
      </c>
    </row>
    <row r="82" spans="1:9" x14ac:dyDescent="0.25">
      <c r="A82" t="s">
        <v>30</v>
      </c>
      <c r="B82" s="42">
        <v>0</v>
      </c>
      <c r="C82" s="15">
        <v>1</v>
      </c>
      <c r="D82" s="15">
        <v>0</v>
      </c>
      <c r="E82" s="43">
        <v>0</v>
      </c>
      <c r="F82" s="15">
        <f t="shared" si="9"/>
        <v>1</v>
      </c>
      <c r="G82" s="15" t="str">
        <f t="shared" si="10"/>
        <v>Warrenton</v>
      </c>
      <c r="H82" s="15" t="s">
        <v>44</v>
      </c>
      <c r="I82" s="15" t="b">
        <f t="shared" si="11"/>
        <v>1</v>
      </c>
    </row>
    <row r="83" spans="1:9" x14ac:dyDescent="0.25">
      <c r="A83" t="s">
        <v>31</v>
      </c>
      <c r="B83" s="42">
        <v>0</v>
      </c>
      <c r="C83" s="15">
        <v>0</v>
      </c>
      <c r="D83" s="15">
        <v>1</v>
      </c>
      <c r="E83" s="43">
        <v>0</v>
      </c>
      <c r="F83" s="15">
        <f t="shared" si="9"/>
        <v>1</v>
      </c>
      <c r="G83" s="15" t="str">
        <f t="shared" si="10"/>
        <v>Richmond</v>
      </c>
      <c r="H83" s="15" t="s">
        <v>42</v>
      </c>
      <c r="I83" s="15" t="b">
        <f t="shared" si="11"/>
        <v>1</v>
      </c>
    </row>
    <row r="84" spans="1:9" x14ac:dyDescent="0.25">
      <c r="A84" t="s">
        <v>32</v>
      </c>
      <c r="B84" s="42">
        <v>0</v>
      </c>
      <c r="C84" s="15">
        <v>0</v>
      </c>
      <c r="D84" s="15">
        <v>1</v>
      </c>
      <c r="E84" s="43">
        <v>0</v>
      </c>
      <c r="F84" s="15">
        <f t="shared" si="9"/>
        <v>1</v>
      </c>
      <c r="G84" s="15" t="str">
        <f t="shared" si="10"/>
        <v>Richmond</v>
      </c>
      <c r="H84" s="15" t="s">
        <v>42</v>
      </c>
      <c r="I84" s="15" t="b">
        <f t="shared" si="11"/>
        <v>1</v>
      </c>
    </row>
    <row r="85" spans="1:9" x14ac:dyDescent="0.25">
      <c r="A85" t="s">
        <v>33</v>
      </c>
      <c r="B85" s="42">
        <v>0</v>
      </c>
      <c r="C85" s="15">
        <v>1</v>
      </c>
      <c r="D85" s="15">
        <v>0</v>
      </c>
      <c r="E85" s="43">
        <v>0</v>
      </c>
      <c r="F85" s="15">
        <f t="shared" si="9"/>
        <v>1</v>
      </c>
      <c r="G85" s="15" t="str">
        <f t="shared" si="10"/>
        <v>Warrenton</v>
      </c>
      <c r="H85" s="15" t="s">
        <v>44</v>
      </c>
      <c r="I85" s="15" t="b">
        <f t="shared" si="11"/>
        <v>1</v>
      </c>
    </row>
    <row r="86" spans="1:9" x14ac:dyDescent="0.25">
      <c r="A86" t="s">
        <v>34</v>
      </c>
      <c r="B86" s="42">
        <v>0</v>
      </c>
      <c r="C86" s="15">
        <v>1</v>
      </c>
      <c r="D86" s="15">
        <v>0</v>
      </c>
      <c r="E86" s="43">
        <v>0</v>
      </c>
      <c r="F86" s="15">
        <f t="shared" si="9"/>
        <v>1</v>
      </c>
      <c r="G86" s="15" t="str">
        <f t="shared" si="10"/>
        <v>Warrenton</v>
      </c>
      <c r="H86" s="15" t="s">
        <v>44</v>
      </c>
      <c r="I86" s="15" t="b">
        <f t="shared" si="11"/>
        <v>1</v>
      </c>
    </row>
    <row r="87" spans="1:9" x14ac:dyDescent="0.25">
      <c r="A87" t="s">
        <v>35</v>
      </c>
      <c r="B87" s="42">
        <v>1</v>
      </c>
      <c r="C87" s="15">
        <v>0</v>
      </c>
      <c r="D87" s="15">
        <v>0</v>
      </c>
      <c r="E87" s="43">
        <v>0</v>
      </c>
      <c r="F87" s="15">
        <f t="shared" si="9"/>
        <v>1</v>
      </c>
      <c r="G87" s="15" t="str">
        <f t="shared" si="10"/>
        <v>Staunton</v>
      </c>
      <c r="H87" s="15" t="s">
        <v>46</v>
      </c>
      <c r="I87" s="15" t="b">
        <f t="shared" si="11"/>
        <v>1</v>
      </c>
    </row>
    <row r="88" spans="1:9" x14ac:dyDescent="0.25">
      <c r="A88" t="s">
        <v>36</v>
      </c>
      <c r="B88" s="42">
        <v>1</v>
      </c>
      <c r="C88" s="15">
        <v>0</v>
      </c>
      <c r="D88" s="15">
        <v>0</v>
      </c>
      <c r="E88" s="43">
        <v>0</v>
      </c>
      <c r="F88" s="15">
        <f t="shared" si="9"/>
        <v>1</v>
      </c>
      <c r="G88" s="15" t="str">
        <f t="shared" si="10"/>
        <v>Staunton</v>
      </c>
      <c r="H88" s="15" t="s">
        <v>46</v>
      </c>
      <c r="I88" s="15" t="b">
        <f t="shared" si="11"/>
        <v>1</v>
      </c>
    </row>
    <row r="89" spans="1:9" x14ac:dyDescent="0.25">
      <c r="A89" t="s">
        <v>37</v>
      </c>
      <c r="B89" s="42">
        <v>0</v>
      </c>
      <c r="C89" s="15">
        <v>1</v>
      </c>
      <c r="D89" s="15">
        <v>0</v>
      </c>
      <c r="E89" s="43">
        <v>0</v>
      </c>
      <c r="F89" s="15">
        <f t="shared" si="9"/>
        <v>1</v>
      </c>
      <c r="G89" s="15" t="str">
        <f t="shared" si="10"/>
        <v>Warrenton</v>
      </c>
      <c r="H89" s="15" t="s">
        <v>44</v>
      </c>
      <c r="I89" s="15" t="b">
        <f t="shared" si="11"/>
        <v>1</v>
      </c>
    </row>
    <row r="90" spans="1:9" x14ac:dyDescent="0.25">
      <c r="A90" t="s">
        <v>38</v>
      </c>
      <c r="B90" s="42">
        <v>0</v>
      </c>
      <c r="C90" s="15">
        <v>0</v>
      </c>
      <c r="D90" s="15">
        <v>0</v>
      </c>
      <c r="E90" s="43">
        <v>1</v>
      </c>
      <c r="F90" s="15">
        <f t="shared" si="9"/>
        <v>1</v>
      </c>
      <c r="G90" s="15" t="str">
        <f t="shared" si="10"/>
        <v>Tappahannock</v>
      </c>
      <c r="H90" s="15" t="s">
        <v>44</v>
      </c>
      <c r="I90" s="15" t="b">
        <f t="shared" si="11"/>
        <v>0</v>
      </c>
    </row>
    <row r="91" spans="1:9" x14ac:dyDescent="0.25">
      <c r="A91" t="s">
        <v>39</v>
      </c>
      <c r="B91" s="42">
        <v>0</v>
      </c>
      <c r="C91" s="15">
        <v>0</v>
      </c>
      <c r="D91" s="15">
        <v>1</v>
      </c>
      <c r="E91" s="43">
        <v>0</v>
      </c>
      <c r="F91" s="15">
        <f t="shared" si="9"/>
        <v>1</v>
      </c>
      <c r="G91" s="15" t="str">
        <f t="shared" si="10"/>
        <v>Richmond</v>
      </c>
      <c r="H91" s="15" t="s">
        <v>44</v>
      </c>
      <c r="I91" s="15" t="b">
        <f t="shared" si="11"/>
        <v>0</v>
      </c>
    </row>
    <row r="92" spans="1:9" x14ac:dyDescent="0.25">
      <c r="A92" t="s">
        <v>40</v>
      </c>
      <c r="B92" s="42">
        <v>0</v>
      </c>
      <c r="C92" s="15">
        <v>1</v>
      </c>
      <c r="D92" s="15">
        <v>0</v>
      </c>
      <c r="E92" s="43">
        <v>0</v>
      </c>
      <c r="F92" s="15">
        <f t="shared" si="9"/>
        <v>1</v>
      </c>
      <c r="G92" s="15" t="str">
        <f t="shared" si="10"/>
        <v>Warrenton</v>
      </c>
      <c r="H92" s="15" t="s">
        <v>44</v>
      </c>
      <c r="I92" s="15" t="b">
        <f t="shared" si="11"/>
        <v>1</v>
      </c>
    </row>
    <row r="93" spans="1:9" x14ac:dyDescent="0.25">
      <c r="A93" t="s">
        <v>41</v>
      </c>
      <c r="B93" s="42">
        <v>0</v>
      </c>
      <c r="C93" s="15">
        <v>0</v>
      </c>
      <c r="D93" s="15">
        <v>0</v>
      </c>
      <c r="E93" s="43">
        <v>1</v>
      </c>
      <c r="F93" s="15">
        <f t="shared" si="9"/>
        <v>1</v>
      </c>
      <c r="G93" s="15" t="str">
        <f t="shared" si="10"/>
        <v>Tappahannock</v>
      </c>
      <c r="H93" s="15" t="s">
        <v>43</v>
      </c>
      <c r="I93" s="15" t="b">
        <f t="shared" si="11"/>
        <v>1</v>
      </c>
    </row>
    <row r="94" spans="1:9" ht="13.8" thickBot="1" x14ac:dyDescent="0.3">
      <c r="A94" t="s">
        <v>45</v>
      </c>
      <c r="B94" s="44">
        <v>0</v>
      </c>
      <c r="C94" s="45">
        <v>0</v>
      </c>
      <c r="D94" s="45">
        <v>0</v>
      </c>
      <c r="E94" s="46">
        <v>1</v>
      </c>
      <c r="F94" s="15">
        <f t="shared" si="9"/>
        <v>1</v>
      </c>
      <c r="G94" s="15" t="str">
        <f t="shared" si="10"/>
        <v>Tappahannock</v>
      </c>
      <c r="H94" s="15" t="s">
        <v>43</v>
      </c>
      <c r="I94" s="15" t="b">
        <f t="shared" si="11"/>
        <v>1</v>
      </c>
    </row>
    <row r="95" spans="1:9" x14ac:dyDescent="0.25">
      <c r="B95" s="1"/>
      <c r="C95" s="1"/>
      <c r="D95" s="1"/>
      <c r="E95" s="1"/>
    </row>
    <row r="96" spans="1:9" x14ac:dyDescent="0.25">
      <c r="A96" s="1" t="s">
        <v>78</v>
      </c>
      <c r="F96" s="38" t="s">
        <v>75</v>
      </c>
    </row>
    <row r="97" spans="1:13" x14ac:dyDescent="0.25">
      <c r="A97" t="s">
        <v>46</v>
      </c>
      <c r="B97" t="s">
        <v>49</v>
      </c>
      <c r="C97" s="57">
        <f>SUMPRODUCT($B$52:$B$94,$AB$6:$AB$48)+SUMPRODUCT($B$52:$B$94,$G$6:$G$48,2*$AH$6:$AH$48)</f>
        <v>1836.42</v>
      </c>
      <c r="D97" s="15" t="s">
        <v>71</v>
      </c>
      <c r="E97" s="15">
        <f>AP9</f>
        <v>3550</v>
      </c>
      <c r="F97" s="30" t="str">
        <f ca="1">_xlfn.FORMULATEXT(C97)</f>
        <v>=SUMPRODUCT($B$52:$B$94,$AB$6:$AB$48)+SUMPRODUCT($B$52:$B$94,$G$6:$G$48,2*$AH$6:$AH$48)</v>
      </c>
      <c r="I97" s="1"/>
      <c r="J97" s="1"/>
      <c r="K97" s="1"/>
      <c r="L97" s="1"/>
    </row>
    <row r="98" spans="1:13" x14ac:dyDescent="0.25">
      <c r="A98" t="s">
        <v>46</v>
      </c>
      <c r="B98" t="s">
        <v>50</v>
      </c>
      <c r="C98" s="57">
        <f>SUMPRODUCT($B$52:$B$94,$AC$6:$AC$48)+SUMPRODUCT($B$52:$B$94,$G$6:$G$48,2*$AI$6:$AI$48)</f>
        <v>3399.58</v>
      </c>
      <c r="D98" s="15" t="s">
        <v>71</v>
      </c>
      <c r="E98" s="15">
        <f>AQ9</f>
        <v>3450</v>
      </c>
      <c r="F98" s="30" t="str">
        <f t="shared" ref="F98:F116" ca="1" si="12">_xlfn.FORMULATEXT(C98)</f>
        <v>=SUMPRODUCT($B$52:$B$94,$AC$6:$AC$48)+SUMPRODUCT($B$52:$B$94,$G$6:$G$48,2*$AI$6:$AI$48)</v>
      </c>
    </row>
    <row r="99" spans="1:13" x14ac:dyDescent="0.25">
      <c r="A99" t="s">
        <v>46</v>
      </c>
      <c r="B99" t="s">
        <v>51</v>
      </c>
      <c r="C99" s="57">
        <f>SUMPRODUCT($B$52:$B$94,$AD$6:$AD$48)+SUMPRODUCT($B$52:$B$94,$G$6:$G$48,2*$AJ$6:$AJ$48)</f>
        <v>7594.92</v>
      </c>
      <c r="D99" s="15" t="s">
        <v>71</v>
      </c>
      <c r="E99" s="15">
        <f>AR9</f>
        <v>9100</v>
      </c>
      <c r="F99" s="30" t="str">
        <f t="shared" ca="1" si="12"/>
        <v>=SUMPRODUCT($B$52:$B$94,$AD$6:$AD$48)+SUMPRODUCT($B$52:$B$94,$G$6:$G$48,2*$AJ$6:$AJ$48)</v>
      </c>
      <c r="I99" s="27"/>
      <c r="J99" s="27"/>
      <c r="K99" s="27"/>
      <c r="L99" s="27"/>
      <c r="M99" s="27"/>
    </row>
    <row r="100" spans="1:13" x14ac:dyDescent="0.25">
      <c r="A100" t="s">
        <v>46</v>
      </c>
      <c r="B100" t="s">
        <v>52</v>
      </c>
      <c r="C100" s="57">
        <f>SUMPRODUCT($B$52:$B$94,$AE$6:$AE$48)+SUMPRODUCT($B$52:$B$94,$G$6:$G$48,2*$AK$6:$AK$48)</f>
        <v>1075.22</v>
      </c>
      <c r="D100" s="15" t="s">
        <v>71</v>
      </c>
      <c r="E100" s="15">
        <f>AS9</f>
        <v>1700</v>
      </c>
      <c r="F100" s="30" t="str">
        <f t="shared" ca="1" si="12"/>
        <v>=SUMPRODUCT($B$52:$B$94,$AE$6:$AE$48)+SUMPRODUCT($B$52:$B$94,$G$6:$G$48,2*$AK$6:$AK$48)</v>
      </c>
    </row>
    <row r="101" spans="1:13" x14ac:dyDescent="0.25">
      <c r="A101" t="s">
        <v>46</v>
      </c>
      <c r="B101" t="s">
        <v>53</v>
      </c>
      <c r="C101" s="57">
        <f>SUMPRODUCT($B$52:$B$94,$AF$6:$AF$48)+SUMPRODUCT($B$52:$B$94,$G$6:$G$48,2*$AL$6:$AL$48)</f>
        <v>457.88</v>
      </c>
      <c r="D101" s="15" t="s">
        <v>71</v>
      </c>
      <c r="E101" s="15">
        <f>AT9</f>
        <v>1850</v>
      </c>
      <c r="F101" s="30" t="str">
        <f t="shared" ca="1" si="12"/>
        <v>=SUMPRODUCT($B$52:$B$94,$AF$6:$AF$48)+SUMPRODUCT($B$52:$B$94,$G$6:$G$48,2*$AL$6:$AL$48)</v>
      </c>
    </row>
    <row r="102" spans="1:13" x14ac:dyDescent="0.25">
      <c r="A102" t="s">
        <v>44</v>
      </c>
      <c r="B102" t="s">
        <v>49</v>
      </c>
      <c r="C102" s="57">
        <f>SUMPRODUCT($C$52:$C$94,$AB$6:$AB$48)+SUMPRODUCT($C$52:$C$94,$H$6:$H$48,2*$AH$6:$AH$48)</f>
        <v>755.96</v>
      </c>
      <c r="D102" s="15" t="s">
        <v>71</v>
      </c>
      <c r="E102" s="15">
        <f>AP8</f>
        <v>825</v>
      </c>
      <c r="F102" s="30" t="str">
        <f t="shared" ca="1" si="12"/>
        <v>=SUMPRODUCT($C$52:$C$94,$AB$6:$AB$48)+SUMPRODUCT($C$52:$C$94,$H$6:$H$48,2*$AH$6:$AH$48)</v>
      </c>
    </row>
    <row r="103" spans="1:13" x14ac:dyDescent="0.25">
      <c r="A103" t="s">
        <v>44</v>
      </c>
      <c r="B103" t="s">
        <v>50</v>
      </c>
      <c r="C103" s="57">
        <f>SUMPRODUCT($C$52:$C$94,$AC$6:$AC$48)+SUMPRODUCT($C$52:$C$94,$H$6:$H$48,2*$AI$6:$AI$48)</f>
        <v>1418.44</v>
      </c>
      <c r="D103" s="15" t="s">
        <v>71</v>
      </c>
      <c r="E103" s="15">
        <f>AQ8</f>
        <v>2500</v>
      </c>
      <c r="F103" s="30" t="str">
        <f t="shared" ca="1" si="12"/>
        <v>=SUMPRODUCT($C$52:$C$94,$AC$6:$AC$48)+SUMPRODUCT($C$52:$C$94,$H$6:$H$48,2*$AI$6:$AI$48)</v>
      </c>
    </row>
    <row r="104" spans="1:13" x14ac:dyDescent="0.25">
      <c r="A104" t="s">
        <v>44</v>
      </c>
      <c r="B104" t="s">
        <v>51</v>
      </c>
      <c r="C104" s="57">
        <f>SUMPRODUCT($C$52:$C$94,$AD$6:$AD$48)+SUMPRODUCT($C$52:$C$94,$H$6:$H$48,2*$AJ$6:$AJ$48)</f>
        <v>1514.58</v>
      </c>
      <c r="D104" s="15" t="s">
        <v>71</v>
      </c>
      <c r="E104" s="15">
        <f>AR8</f>
        <v>3375</v>
      </c>
      <c r="F104" s="30" t="str">
        <f t="shared" ca="1" si="12"/>
        <v>=SUMPRODUCT($C$52:$C$94,$AD$6:$AD$48)+SUMPRODUCT($C$52:$C$94,$H$6:$H$48,2*$AJ$6:$AJ$48)</v>
      </c>
    </row>
    <row r="105" spans="1:13" x14ac:dyDescent="0.25">
      <c r="A105" t="s">
        <v>44</v>
      </c>
      <c r="B105" t="s">
        <v>52</v>
      </c>
      <c r="C105" s="57">
        <f>SUMPRODUCT($C$52:$C$94,$AE$6:$AE$48)+SUMPRODUCT($C$52:$C$94,$H$6:$H$48,2*$AK$6:$AK$48)</f>
        <v>624.9</v>
      </c>
      <c r="D105" s="15" t="s">
        <v>71</v>
      </c>
      <c r="E105" s="15">
        <f>AS8</f>
        <v>1325</v>
      </c>
      <c r="F105" s="30" t="str">
        <f t="shared" ca="1" si="12"/>
        <v>=SUMPRODUCT($C$52:$C$94,$AE$6:$AE$48)+SUMPRODUCT($C$52:$C$94,$H$6:$H$48,2*$AK$6:$AK$48)</v>
      </c>
    </row>
    <row r="106" spans="1:13" x14ac:dyDescent="0.25">
      <c r="A106" t="s">
        <v>44</v>
      </c>
      <c r="B106" t="s">
        <v>53</v>
      </c>
      <c r="C106" s="57">
        <f>SUMPRODUCT($C$52:$C$94,$AF$6:$AF$48)+SUMPRODUCT($C$52:$C$94,$H$6:$H$48,2*$AL$6:$AL$48)</f>
        <v>828.78</v>
      </c>
      <c r="D106" s="15" t="s">
        <v>71</v>
      </c>
      <c r="E106" s="15">
        <f>AT8</f>
        <v>850</v>
      </c>
      <c r="F106" s="30" t="str">
        <f t="shared" ca="1" si="12"/>
        <v>=SUMPRODUCT($C$52:$C$94,$AF$6:$AF$48)+SUMPRODUCT($C$52:$C$94,$H$6:$H$48,2*$AL$6:$AL$48)</v>
      </c>
    </row>
    <row r="107" spans="1:13" x14ac:dyDescent="0.25">
      <c r="A107" t="s">
        <v>42</v>
      </c>
      <c r="B107" t="s">
        <v>49</v>
      </c>
      <c r="C107" s="57">
        <f>SUMPRODUCT($D$52:$D$94,$AB$6:$AB$48)+SUMPRODUCT($D$52:$D$94,$I$6:$I$48,2*$AH$6:$AH$48)</f>
        <v>2584.8000000000002</v>
      </c>
      <c r="D107" s="15" t="s">
        <v>71</v>
      </c>
      <c r="E107" s="15">
        <f>AP6</f>
        <v>5000</v>
      </c>
      <c r="F107" s="30" t="str">
        <f t="shared" ca="1" si="12"/>
        <v>=SUMPRODUCT($D$52:$D$94,$AB$6:$AB$48)+SUMPRODUCT($D$52:$D$94,$I$6:$I$48,2*$AH$6:$AH$48)</v>
      </c>
    </row>
    <row r="108" spans="1:13" x14ac:dyDescent="0.25">
      <c r="A108" t="s">
        <v>42</v>
      </c>
      <c r="B108" t="s">
        <v>50</v>
      </c>
      <c r="C108" s="57">
        <f>SUMPRODUCT($D$52:$D$94,$AC$6:$AC$48)+SUMPRODUCT($D$52:$D$94,$I$6:$I$48,2*$AI$6:$AI$48)</f>
        <v>2730.2</v>
      </c>
      <c r="D108" s="15" t="s">
        <v>71</v>
      </c>
      <c r="E108" s="15">
        <f>AQ6</f>
        <v>3025</v>
      </c>
      <c r="F108" s="30" t="str">
        <f t="shared" ca="1" si="12"/>
        <v>=SUMPRODUCT($D$52:$D$94,$AC$6:$AC$48)+SUMPRODUCT($D$52:$D$94,$I$6:$I$48,2*$AI$6:$AI$48)</v>
      </c>
    </row>
    <row r="109" spans="1:13" x14ac:dyDescent="0.25">
      <c r="A109" t="s">
        <v>42</v>
      </c>
      <c r="B109" t="s">
        <v>51</v>
      </c>
      <c r="C109" s="57">
        <f>SUMPRODUCT($D$52:$D$94,$AD$6:$AD$48)+SUMPRODUCT($D$52:$D$94,$I$6:$I$48,2*$AJ$6:$AJ$48)</f>
        <v>1097.58</v>
      </c>
      <c r="D109" s="15" t="s">
        <v>71</v>
      </c>
      <c r="E109" s="15">
        <f>AR6</f>
        <v>1225</v>
      </c>
      <c r="F109" s="30" t="str">
        <f t="shared" ca="1" si="12"/>
        <v>=SUMPRODUCT($D$52:$D$94,$AD$6:$AD$48)+SUMPRODUCT($D$52:$D$94,$I$6:$I$48,2*$AJ$6:$AJ$48)</v>
      </c>
    </row>
    <row r="110" spans="1:13" x14ac:dyDescent="0.25">
      <c r="A110" t="s">
        <v>42</v>
      </c>
      <c r="B110" t="s">
        <v>52</v>
      </c>
      <c r="C110" s="57">
        <f>SUMPRODUCT($D$52:$D$94,$AE$6:$AE$48)+SUMPRODUCT($D$52:$D$94,$I$6:$I$48,2*$AK$6:$AK$48)</f>
        <v>1128.6199999999999</v>
      </c>
      <c r="D110" s="15" t="s">
        <v>71</v>
      </c>
      <c r="E110" s="15">
        <f>AS6</f>
        <v>1750</v>
      </c>
      <c r="F110" s="30" t="str">
        <f t="shared" ca="1" si="12"/>
        <v>=SUMPRODUCT($D$52:$D$94,$AE$6:$AE$48)+SUMPRODUCT($D$52:$D$94,$I$6:$I$48,2*$AK$6:$AK$48)</v>
      </c>
    </row>
    <row r="111" spans="1:13" x14ac:dyDescent="0.25">
      <c r="A111" t="s">
        <v>42</v>
      </c>
      <c r="B111" t="s">
        <v>53</v>
      </c>
      <c r="C111" s="57">
        <f>SUMPRODUCT($D$52:$D$94,$AF$6:$AF$48)+SUMPRODUCT($D$52:$D$94,$I$6:$I$48,2*$AL$6:$AL$48)</f>
        <v>671.4</v>
      </c>
      <c r="D111" s="15" t="s">
        <v>71</v>
      </c>
      <c r="E111" s="15">
        <f>AT6</f>
        <v>3675</v>
      </c>
      <c r="F111" s="30" t="str">
        <f t="shared" ca="1" si="12"/>
        <v>=SUMPRODUCT($D$52:$D$94,$AF$6:$AF$48)+SUMPRODUCT($D$52:$D$94,$I$6:$I$48,2*$AL$6:$AL$48)</v>
      </c>
    </row>
    <row r="112" spans="1:13" x14ac:dyDescent="0.25">
      <c r="A112" t="s">
        <v>43</v>
      </c>
      <c r="B112" t="s">
        <v>49</v>
      </c>
      <c r="C112" s="57">
        <f>SUMPRODUCT($E$52:$E$94,$AB$6:$AB$48)+SUMPRODUCT($E$52:$E$94,$J$6:$J$48,2*$AH$6:$AH$48)</f>
        <v>735.24</v>
      </c>
      <c r="D112" s="15" t="s">
        <v>71</v>
      </c>
      <c r="E112" s="15">
        <f>AP7</f>
        <v>3400</v>
      </c>
      <c r="F112" s="30" t="str">
        <f t="shared" ca="1" si="12"/>
        <v>=SUMPRODUCT($E$52:$E$94,$AB$6:$AB$48)+SUMPRODUCT($E$52:$E$94,$J$6:$J$48,2*$AH$6:$AH$48)</v>
      </c>
    </row>
    <row r="113" spans="1:6" x14ac:dyDescent="0.25">
      <c r="A113" t="s">
        <v>43</v>
      </c>
      <c r="B113" t="s">
        <v>50</v>
      </c>
      <c r="C113" s="57">
        <f>SUMPRODUCT($E$52:$E$94,$AC$6:$AC$48)+SUMPRODUCT($E$52:$E$94,$J$6:$J$48,2*$AI$6:$AI$48)</f>
        <v>943.98</v>
      </c>
      <c r="D113" s="15" t="s">
        <v>71</v>
      </c>
      <c r="E113" s="15">
        <f>AQ7</f>
        <v>5550</v>
      </c>
      <c r="F113" s="30" t="str">
        <f t="shared" ca="1" si="12"/>
        <v>=SUMPRODUCT($E$52:$E$94,$AC$6:$AC$48)+SUMPRODUCT($E$52:$E$94,$J$6:$J$48,2*$AI$6:$AI$48)</v>
      </c>
    </row>
    <row r="114" spans="1:6" x14ac:dyDescent="0.25">
      <c r="A114" t="s">
        <v>43</v>
      </c>
      <c r="B114" t="s">
        <v>51</v>
      </c>
      <c r="C114" s="57">
        <f>SUMPRODUCT($E$52:$E$94,$AD$6:$AD$48)+SUMPRODUCT($E$52:$E$94,$J$6:$J$48,2*$AJ$6:$AJ$48)</f>
        <v>1783.04</v>
      </c>
      <c r="D114" s="15" t="s">
        <v>71</v>
      </c>
      <c r="E114" s="15">
        <f>AR7</f>
        <v>3250</v>
      </c>
      <c r="F114" s="30" t="str">
        <f t="shared" ca="1" si="12"/>
        <v>=SUMPRODUCT($E$52:$E$94,$AD$6:$AD$48)+SUMPRODUCT($E$52:$E$94,$J$6:$J$48,2*$AJ$6:$AJ$48)</v>
      </c>
    </row>
    <row r="115" spans="1:6" x14ac:dyDescent="0.25">
      <c r="A115" t="s">
        <v>43</v>
      </c>
      <c r="B115" t="s">
        <v>52</v>
      </c>
      <c r="C115" s="57">
        <f>SUMPRODUCT($E$52:$E$94,$AE$6:$AE$48)+SUMPRODUCT($E$52:$E$94,$J$6:$J$48,2*$AK$6:$AK$48)</f>
        <v>374.1</v>
      </c>
      <c r="D115" s="15" t="s">
        <v>71</v>
      </c>
      <c r="E115" s="15">
        <f>AS7</f>
        <v>1200</v>
      </c>
      <c r="F115" s="30" t="str">
        <f t="shared" ca="1" si="12"/>
        <v>=SUMPRODUCT($E$52:$E$94,$AE$6:$AE$48)+SUMPRODUCT($E$52:$E$94,$J$6:$J$48,2*$AK$6:$AK$48)</v>
      </c>
    </row>
    <row r="116" spans="1:6" x14ac:dyDescent="0.25">
      <c r="A116" t="s">
        <v>43</v>
      </c>
      <c r="B116" t="s">
        <v>53</v>
      </c>
      <c r="C116" s="57">
        <f>SUMPRODUCT($E$52:$E$94,$AF$6:$AF$48)+SUMPRODUCT($E$52:$E$94,$J$6:$J$48,2*$AL$6:$AL$48)</f>
        <v>708.28</v>
      </c>
      <c r="D116" s="15" t="s">
        <v>71</v>
      </c>
      <c r="E116" s="15">
        <f>AT7</f>
        <v>1600</v>
      </c>
      <c r="F116" s="30" t="str">
        <f t="shared" ca="1" si="12"/>
        <v>=SUMPRODUCT($E$52:$E$94,$AF$6:$AF$48)+SUMPRODUCT($E$52:$E$94,$J$6:$J$48,2*$AL$6:$AL$48)</v>
      </c>
    </row>
    <row r="118" spans="1:6" x14ac:dyDescent="0.25">
      <c r="A118" s="1" t="s">
        <v>74</v>
      </c>
    </row>
    <row r="119" spans="1:6" x14ac:dyDescent="0.25">
      <c r="A119" s="27" t="s">
        <v>72</v>
      </c>
    </row>
    <row r="120" spans="1:6" x14ac:dyDescent="0.25">
      <c r="A120" t="s">
        <v>0</v>
      </c>
      <c r="B120" s="15">
        <f>F52</f>
        <v>1</v>
      </c>
      <c r="C120" s="15" t="s">
        <v>73</v>
      </c>
      <c r="D120" s="15">
        <v>1</v>
      </c>
    </row>
    <row r="121" spans="1:6" x14ac:dyDescent="0.25">
      <c r="A121" t="s">
        <v>1</v>
      </c>
      <c r="B121" s="15">
        <f t="shared" ref="B121:B162" si="13">F53</f>
        <v>1</v>
      </c>
      <c r="C121" s="15" t="s">
        <v>73</v>
      </c>
      <c r="D121" s="15">
        <v>1</v>
      </c>
    </row>
    <row r="122" spans="1:6" x14ac:dyDescent="0.25">
      <c r="A122" t="s">
        <v>2</v>
      </c>
      <c r="B122" s="15">
        <f t="shared" si="13"/>
        <v>1</v>
      </c>
      <c r="C122" s="15" t="s">
        <v>73</v>
      </c>
      <c r="D122" s="15">
        <v>1</v>
      </c>
    </row>
    <row r="123" spans="1:6" x14ac:dyDescent="0.25">
      <c r="A123" t="s">
        <v>3</v>
      </c>
      <c r="B123" s="15">
        <f t="shared" si="13"/>
        <v>1</v>
      </c>
      <c r="C123" s="15" t="s">
        <v>73</v>
      </c>
      <c r="D123" s="15">
        <v>1</v>
      </c>
    </row>
    <row r="124" spans="1:6" x14ac:dyDescent="0.25">
      <c r="A124" t="s">
        <v>4</v>
      </c>
      <c r="B124" s="15">
        <f t="shared" si="13"/>
        <v>1</v>
      </c>
      <c r="C124" s="15" t="s">
        <v>73</v>
      </c>
      <c r="D124" s="15">
        <v>1</v>
      </c>
    </row>
    <row r="125" spans="1:6" x14ac:dyDescent="0.25">
      <c r="A125" t="s">
        <v>5</v>
      </c>
      <c r="B125" s="15">
        <f t="shared" si="13"/>
        <v>1</v>
      </c>
      <c r="C125" s="15" t="s">
        <v>73</v>
      </c>
      <c r="D125" s="15">
        <v>1</v>
      </c>
    </row>
    <row r="126" spans="1:6" x14ac:dyDescent="0.25">
      <c r="A126" t="s">
        <v>6</v>
      </c>
      <c r="B126" s="15">
        <f t="shared" si="13"/>
        <v>1</v>
      </c>
      <c r="C126" s="15" t="s">
        <v>73</v>
      </c>
      <c r="D126" s="15">
        <v>1</v>
      </c>
    </row>
    <row r="127" spans="1:6" x14ac:dyDescent="0.25">
      <c r="A127" t="s">
        <v>7</v>
      </c>
      <c r="B127" s="15">
        <f t="shared" si="13"/>
        <v>1</v>
      </c>
      <c r="C127" s="15" t="s">
        <v>73</v>
      </c>
      <c r="D127" s="15">
        <v>1</v>
      </c>
    </row>
    <row r="128" spans="1:6" x14ac:dyDescent="0.25">
      <c r="A128" t="s">
        <v>8</v>
      </c>
      <c r="B128" s="15">
        <f t="shared" si="13"/>
        <v>1</v>
      </c>
      <c r="C128" s="15" t="s">
        <v>73</v>
      </c>
      <c r="D128" s="15">
        <v>1</v>
      </c>
    </row>
    <row r="129" spans="1:4" x14ac:dyDescent="0.25">
      <c r="A129" t="s">
        <v>9</v>
      </c>
      <c r="B129" s="15">
        <f t="shared" si="13"/>
        <v>1</v>
      </c>
      <c r="C129" s="15" t="s">
        <v>73</v>
      </c>
      <c r="D129" s="15">
        <v>1</v>
      </c>
    </row>
    <row r="130" spans="1:4" x14ac:dyDescent="0.25">
      <c r="A130" t="s">
        <v>10</v>
      </c>
      <c r="B130" s="15">
        <f t="shared" si="13"/>
        <v>1</v>
      </c>
      <c r="C130" s="15" t="s">
        <v>73</v>
      </c>
      <c r="D130" s="15">
        <v>1</v>
      </c>
    </row>
    <row r="131" spans="1:4" x14ac:dyDescent="0.25">
      <c r="A131" t="s">
        <v>11</v>
      </c>
      <c r="B131" s="15">
        <f t="shared" si="13"/>
        <v>1</v>
      </c>
      <c r="C131" s="15" t="s">
        <v>73</v>
      </c>
      <c r="D131" s="15">
        <v>1</v>
      </c>
    </row>
    <row r="132" spans="1:4" x14ac:dyDescent="0.25">
      <c r="A132" t="s">
        <v>12</v>
      </c>
      <c r="B132" s="15">
        <f t="shared" si="13"/>
        <v>1</v>
      </c>
      <c r="C132" s="15" t="s">
        <v>73</v>
      </c>
      <c r="D132" s="15">
        <v>1</v>
      </c>
    </row>
    <row r="133" spans="1:4" x14ac:dyDescent="0.25">
      <c r="A133" t="s">
        <v>13</v>
      </c>
      <c r="B133" s="15">
        <f t="shared" si="13"/>
        <v>1</v>
      </c>
      <c r="C133" s="15" t="s">
        <v>73</v>
      </c>
      <c r="D133" s="15">
        <v>1</v>
      </c>
    </row>
    <row r="134" spans="1:4" x14ac:dyDescent="0.25">
      <c r="A134" t="s">
        <v>14</v>
      </c>
      <c r="B134" s="15">
        <f t="shared" si="13"/>
        <v>1</v>
      </c>
      <c r="C134" s="15" t="s">
        <v>73</v>
      </c>
      <c r="D134" s="15">
        <v>1</v>
      </c>
    </row>
    <row r="135" spans="1:4" x14ac:dyDescent="0.25">
      <c r="A135" t="s">
        <v>15</v>
      </c>
      <c r="B135" s="15">
        <f t="shared" si="13"/>
        <v>1</v>
      </c>
      <c r="C135" s="15" t="s">
        <v>73</v>
      </c>
      <c r="D135" s="15">
        <v>1</v>
      </c>
    </row>
    <row r="136" spans="1:4" x14ac:dyDescent="0.25">
      <c r="A136" t="s">
        <v>16</v>
      </c>
      <c r="B136" s="15">
        <f t="shared" si="13"/>
        <v>1</v>
      </c>
      <c r="C136" s="15" t="s">
        <v>73</v>
      </c>
      <c r="D136" s="15">
        <v>1</v>
      </c>
    </row>
    <row r="137" spans="1:4" x14ac:dyDescent="0.25">
      <c r="A137" t="s">
        <v>17</v>
      </c>
      <c r="B137" s="15">
        <f t="shared" si="13"/>
        <v>1</v>
      </c>
      <c r="C137" s="15" t="s">
        <v>73</v>
      </c>
      <c r="D137" s="15">
        <v>1</v>
      </c>
    </row>
    <row r="138" spans="1:4" x14ac:dyDescent="0.25">
      <c r="A138" t="s">
        <v>18</v>
      </c>
      <c r="B138" s="15">
        <f t="shared" si="13"/>
        <v>1</v>
      </c>
      <c r="C138" s="15" t="s">
        <v>73</v>
      </c>
      <c r="D138" s="15">
        <v>1</v>
      </c>
    </row>
    <row r="139" spans="1:4" x14ac:dyDescent="0.25">
      <c r="A139" t="s">
        <v>19</v>
      </c>
      <c r="B139" s="15">
        <f t="shared" si="13"/>
        <v>1</v>
      </c>
      <c r="C139" s="15" t="s">
        <v>73</v>
      </c>
      <c r="D139" s="15">
        <v>1</v>
      </c>
    </row>
    <row r="140" spans="1:4" x14ac:dyDescent="0.25">
      <c r="A140" t="s">
        <v>20</v>
      </c>
      <c r="B140" s="15">
        <f t="shared" si="13"/>
        <v>1</v>
      </c>
      <c r="C140" s="15" t="s">
        <v>73</v>
      </c>
      <c r="D140" s="15">
        <v>1</v>
      </c>
    </row>
    <row r="141" spans="1:4" x14ac:dyDescent="0.25">
      <c r="A141" t="s">
        <v>21</v>
      </c>
      <c r="B141" s="15">
        <f t="shared" si="13"/>
        <v>1</v>
      </c>
      <c r="C141" s="15" t="s">
        <v>73</v>
      </c>
      <c r="D141" s="15">
        <v>1</v>
      </c>
    </row>
    <row r="142" spans="1:4" x14ac:dyDescent="0.25">
      <c r="A142" t="s">
        <v>22</v>
      </c>
      <c r="B142" s="15">
        <f t="shared" si="13"/>
        <v>1</v>
      </c>
      <c r="C142" s="15" t="s">
        <v>73</v>
      </c>
      <c r="D142" s="15">
        <v>1</v>
      </c>
    </row>
    <row r="143" spans="1:4" x14ac:dyDescent="0.25">
      <c r="A143" t="s">
        <v>23</v>
      </c>
      <c r="B143" s="15">
        <f t="shared" si="13"/>
        <v>1</v>
      </c>
      <c r="C143" s="15" t="s">
        <v>73</v>
      </c>
      <c r="D143" s="15">
        <v>1</v>
      </c>
    </row>
    <row r="144" spans="1:4" x14ac:dyDescent="0.25">
      <c r="A144" t="s">
        <v>24</v>
      </c>
      <c r="B144" s="15">
        <f t="shared" si="13"/>
        <v>1</v>
      </c>
      <c r="C144" s="15" t="s">
        <v>73</v>
      </c>
      <c r="D144" s="15">
        <v>1</v>
      </c>
    </row>
    <row r="145" spans="1:4" x14ac:dyDescent="0.25">
      <c r="A145" t="s">
        <v>25</v>
      </c>
      <c r="B145" s="15">
        <f t="shared" si="13"/>
        <v>1</v>
      </c>
      <c r="C145" s="15" t="s">
        <v>73</v>
      </c>
      <c r="D145" s="15">
        <v>1</v>
      </c>
    </row>
    <row r="146" spans="1:4" x14ac:dyDescent="0.25">
      <c r="A146" t="s">
        <v>26</v>
      </c>
      <c r="B146" s="15">
        <f t="shared" si="13"/>
        <v>1</v>
      </c>
      <c r="C146" s="15" t="s">
        <v>73</v>
      </c>
      <c r="D146" s="15">
        <v>1</v>
      </c>
    </row>
    <row r="147" spans="1:4" x14ac:dyDescent="0.25">
      <c r="A147" t="s">
        <v>27</v>
      </c>
      <c r="B147" s="15">
        <f t="shared" si="13"/>
        <v>1</v>
      </c>
      <c r="C147" s="15" t="s">
        <v>73</v>
      </c>
      <c r="D147" s="15">
        <v>1</v>
      </c>
    </row>
    <row r="148" spans="1:4" x14ac:dyDescent="0.25">
      <c r="A148" t="s">
        <v>28</v>
      </c>
      <c r="B148" s="15">
        <f t="shared" si="13"/>
        <v>1</v>
      </c>
      <c r="C148" s="15" t="s">
        <v>73</v>
      </c>
      <c r="D148" s="15">
        <v>1</v>
      </c>
    </row>
    <row r="149" spans="1:4" x14ac:dyDescent="0.25">
      <c r="A149" t="s">
        <v>29</v>
      </c>
      <c r="B149" s="15">
        <f t="shared" si="13"/>
        <v>1</v>
      </c>
      <c r="C149" s="15" t="s">
        <v>73</v>
      </c>
      <c r="D149" s="15">
        <v>1</v>
      </c>
    </row>
    <row r="150" spans="1:4" x14ac:dyDescent="0.25">
      <c r="A150" t="s">
        <v>30</v>
      </c>
      <c r="B150" s="15">
        <f t="shared" si="13"/>
        <v>1</v>
      </c>
      <c r="C150" s="15" t="s">
        <v>73</v>
      </c>
      <c r="D150" s="15">
        <v>1</v>
      </c>
    </row>
    <row r="151" spans="1:4" x14ac:dyDescent="0.25">
      <c r="A151" t="s">
        <v>31</v>
      </c>
      <c r="B151" s="15">
        <f t="shared" si="13"/>
        <v>1</v>
      </c>
      <c r="C151" s="15" t="s">
        <v>73</v>
      </c>
      <c r="D151" s="15">
        <v>1</v>
      </c>
    </row>
    <row r="152" spans="1:4" x14ac:dyDescent="0.25">
      <c r="A152" t="s">
        <v>32</v>
      </c>
      <c r="B152" s="15">
        <f t="shared" si="13"/>
        <v>1</v>
      </c>
      <c r="C152" s="15" t="s">
        <v>73</v>
      </c>
      <c r="D152" s="15">
        <v>1</v>
      </c>
    </row>
    <row r="153" spans="1:4" x14ac:dyDescent="0.25">
      <c r="A153" t="s">
        <v>33</v>
      </c>
      <c r="B153" s="15">
        <f t="shared" si="13"/>
        <v>1</v>
      </c>
      <c r="C153" s="15" t="s">
        <v>73</v>
      </c>
      <c r="D153" s="15">
        <v>1</v>
      </c>
    </row>
    <row r="154" spans="1:4" x14ac:dyDescent="0.25">
      <c r="A154" t="s">
        <v>34</v>
      </c>
      <c r="B154" s="15">
        <f t="shared" si="13"/>
        <v>1</v>
      </c>
      <c r="C154" s="15" t="s">
        <v>73</v>
      </c>
      <c r="D154" s="15">
        <v>1</v>
      </c>
    </row>
    <row r="155" spans="1:4" x14ac:dyDescent="0.25">
      <c r="A155" t="s">
        <v>35</v>
      </c>
      <c r="B155" s="15">
        <f t="shared" si="13"/>
        <v>1</v>
      </c>
      <c r="C155" s="15" t="s">
        <v>73</v>
      </c>
      <c r="D155" s="15">
        <v>1</v>
      </c>
    </row>
    <row r="156" spans="1:4" x14ac:dyDescent="0.25">
      <c r="A156" t="s">
        <v>36</v>
      </c>
      <c r="B156" s="15">
        <f t="shared" si="13"/>
        <v>1</v>
      </c>
      <c r="C156" s="15" t="s">
        <v>73</v>
      </c>
      <c r="D156" s="15">
        <v>1</v>
      </c>
    </row>
    <row r="157" spans="1:4" x14ac:dyDescent="0.25">
      <c r="A157" t="s">
        <v>37</v>
      </c>
      <c r="B157" s="15">
        <f t="shared" si="13"/>
        <v>1</v>
      </c>
      <c r="C157" s="15" t="s">
        <v>73</v>
      </c>
      <c r="D157" s="15">
        <v>1</v>
      </c>
    </row>
    <row r="158" spans="1:4" x14ac:dyDescent="0.25">
      <c r="A158" t="s">
        <v>38</v>
      </c>
      <c r="B158" s="15">
        <f t="shared" si="13"/>
        <v>1</v>
      </c>
      <c r="C158" s="15" t="s">
        <v>73</v>
      </c>
      <c r="D158" s="15">
        <v>1</v>
      </c>
    </row>
    <row r="159" spans="1:4" x14ac:dyDescent="0.25">
      <c r="A159" t="s">
        <v>39</v>
      </c>
      <c r="B159" s="15">
        <f t="shared" si="13"/>
        <v>1</v>
      </c>
      <c r="C159" s="15" t="s">
        <v>73</v>
      </c>
      <c r="D159" s="15">
        <v>1</v>
      </c>
    </row>
    <row r="160" spans="1:4" x14ac:dyDescent="0.25">
      <c r="A160" t="s">
        <v>40</v>
      </c>
      <c r="B160" s="15">
        <f t="shared" si="13"/>
        <v>1</v>
      </c>
      <c r="C160" s="15" t="s">
        <v>73</v>
      </c>
      <c r="D160" s="15">
        <v>1</v>
      </c>
    </row>
    <row r="161" spans="1:4" x14ac:dyDescent="0.25">
      <c r="A161" t="s">
        <v>41</v>
      </c>
      <c r="B161" s="15">
        <f t="shared" si="13"/>
        <v>1</v>
      </c>
      <c r="C161" s="15" t="s">
        <v>73</v>
      </c>
      <c r="D161" s="15">
        <v>1</v>
      </c>
    </row>
    <row r="162" spans="1:4" x14ac:dyDescent="0.25">
      <c r="A162" t="s">
        <v>45</v>
      </c>
      <c r="B162" s="15">
        <f t="shared" si="13"/>
        <v>1</v>
      </c>
      <c r="C162" s="15" t="s">
        <v>73</v>
      </c>
      <c r="D162" s="15">
        <v>1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 Data</vt:lpstr>
      <vt:lpstr>Regional Office Data</vt:lpstr>
      <vt:lpstr>Travel</vt:lpstr>
      <vt:lpstr>OPTIMISATION_PART A</vt:lpstr>
      <vt:lpstr>OPTIMISATION_PART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Brooks</dc:creator>
  <cp:lastModifiedBy>Sathwik Nag C V</cp:lastModifiedBy>
  <dcterms:created xsi:type="dcterms:W3CDTF">2009-10-01T20:42:50Z</dcterms:created>
  <dcterms:modified xsi:type="dcterms:W3CDTF">2024-12-06T22:37:52Z</dcterms:modified>
</cp:coreProperties>
</file>