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practice\"/>
    </mc:Choice>
  </mc:AlternateContent>
  <xr:revisionPtr revIDLastSave="0" documentId="13_ncr:1_{F200286B-DF8B-49D2-A0A3-D664E2CE2009}" xr6:coauthVersionLast="47" xr6:coauthVersionMax="47" xr10:uidLastSave="{00000000-0000-0000-0000-000000000000}"/>
  <bookViews>
    <workbookView xWindow="-110" yWindow="-110" windowWidth="19420" windowHeight="10420" xr2:uid="{01CBB001-28A9-484F-BCA3-FD915BDACCEA}"/>
  </bookViews>
  <sheets>
    <sheet name="PAYROLLS.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2" l="1"/>
  <c r="G36" i="2"/>
  <c r="F36" i="2"/>
  <c r="E36" i="2"/>
  <c r="D36" i="2"/>
  <c r="I25" i="2"/>
  <c r="I26" i="2"/>
  <c r="I27" i="2"/>
  <c r="I28" i="2"/>
  <c r="I29" i="2"/>
  <c r="I30" i="2"/>
  <c r="I31" i="2"/>
  <c r="I32" i="2"/>
  <c r="I33" i="2"/>
  <c r="I34" i="2"/>
  <c r="I35" i="2"/>
  <c r="G25" i="2"/>
  <c r="G26" i="2"/>
  <c r="G27" i="2"/>
  <c r="G28" i="2"/>
  <c r="G29" i="2"/>
  <c r="G30" i="2"/>
  <c r="G31" i="2"/>
  <c r="G32" i="2"/>
  <c r="G33" i="2"/>
  <c r="G34" i="2"/>
  <c r="G35" i="2"/>
  <c r="F25" i="2"/>
  <c r="F26" i="2"/>
  <c r="F27" i="2"/>
  <c r="F28" i="2"/>
  <c r="F29" i="2"/>
  <c r="F30" i="2"/>
  <c r="F31" i="2"/>
  <c r="F32" i="2"/>
  <c r="F33" i="2"/>
  <c r="F34" i="2"/>
  <c r="F35" i="2"/>
  <c r="E25" i="2"/>
  <c r="E26" i="2"/>
  <c r="E27" i="2"/>
  <c r="E28" i="2"/>
  <c r="E29" i="2"/>
  <c r="E30" i="2"/>
  <c r="E31" i="2"/>
  <c r="E32" i="2"/>
  <c r="E33" i="2"/>
  <c r="E34" i="2"/>
  <c r="E35" i="2"/>
  <c r="D25" i="2"/>
  <c r="D26" i="2"/>
  <c r="D27" i="2"/>
  <c r="D28" i="2"/>
  <c r="D29" i="2"/>
  <c r="D30" i="2"/>
  <c r="D31" i="2"/>
  <c r="D32" i="2"/>
  <c r="D33" i="2"/>
  <c r="D34" i="2"/>
  <c r="D35" i="2"/>
  <c r="H36" i="2" l="1"/>
  <c r="K36" i="2" s="1"/>
  <c r="H32" i="2"/>
  <c r="K32" i="2" s="1"/>
  <c r="H28" i="2"/>
  <c r="K28" i="2" s="1"/>
  <c r="H35" i="2"/>
  <c r="K35" i="2" s="1"/>
  <c r="H31" i="2"/>
  <c r="K31" i="2" s="1"/>
  <c r="H27" i="2"/>
  <c r="K27" i="2" s="1"/>
  <c r="H34" i="2"/>
  <c r="K34" i="2" s="1"/>
  <c r="H30" i="2"/>
  <c r="K30" i="2" s="1"/>
  <c r="H26" i="2"/>
  <c r="K26" i="2" s="1"/>
  <c r="H33" i="2"/>
  <c r="K33" i="2" s="1"/>
  <c r="C43" i="2" s="1"/>
  <c r="C47" i="2" s="1"/>
  <c r="H29" i="2"/>
  <c r="K29" i="2" s="1"/>
  <c r="H25" i="2"/>
  <c r="K25" i="2" s="1"/>
  <c r="C49" i="2" l="1"/>
  <c r="C51" i="2" s="1"/>
</calcChain>
</file>

<file path=xl/sharedStrings.xml><?xml version="1.0" encoding="utf-8"?>
<sst xmlns="http://schemas.openxmlformats.org/spreadsheetml/2006/main" count="44" uniqueCount="37">
  <si>
    <t>S.NO</t>
  </si>
  <si>
    <t>NAME</t>
  </si>
  <si>
    <t>BASIC</t>
  </si>
  <si>
    <t>DA</t>
  </si>
  <si>
    <t>HRA</t>
  </si>
  <si>
    <t>CCA</t>
  </si>
  <si>
    <t>PF</t>
  </si>
  <si>
    <t>TOTAL</t>
  </si>
  <si>
    <t>MONTH</t>
  </si>
  <si>
    <t>AJIT SINGH</t>
  </si>
  <si>
    <t>ABHAY CHAURASIA</t>
  </si>
  <si>
    <t>NEELESH CHAUBEY</t>
  </si>
  <si>
    <t>SACHIN JAIN</t>
  </si>
  <si>
    <t>KARTIK PARASAR</t>
  </si>
  <si>
    <t>NIKHIL SINGH</t>
  </si>
  <si>
    <t>RAGHVENDRA NAMDEV</t>
  </si>
  <si>
    <t>MANU NAYAK</t>
  </si>
  <si>
    <t>PRIYANSHU SHIVHARE</t>
  </si>
  <si>
    <t>MOHAN PATEL</t>
  </si>
  <si>
    <t>RAZIQ HASHMI</t>
  </si>
  <si>
    <t>ANNUAL INCOME</t>
  </si>
  <si>
    <t>JANUARY</t>
  </si>
  <si>
    <t>MARCH</t>
  </si>
  <si>
    <t>APRIL</t>
  </si>
  <si>
    <t>JULY</t>
  </si>
  <si>
    <t>AUGUST</t>
  </si>
  <si>
    <t>SEPTEMBER</t>
  </si>
  <si>
    <t>AKASH RAJPUT</t>
  </si>
  <si>
    <t>TAX CALCULATION</t>
  </si>
  <si>
    <t xml:space="preserve">NAME </t>
  </si>
  <si>
    <t>ANNAUAL INCOME</t>
  </si>
  <si>
    <t>ANY OTHER DEDUCTION</t>
  </si>
  <si>
    <t>TAXABLE AMOUNT</t>
  </si>
  <si>
    <t xml:space="preserve">TAX SLAB </t>
  </si>
  <si>
    <t>STANDARD DEDUCTION</t>
  </si>
  <si>
    <t>TAX AMOUNT TO BE PAID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</si>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</sst>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Algerian"/>
      <family val="5"/>
    </font>
    <font>
      <sz val="16"/>
      <color theme="1"/>
      <name val="Algerian"/>
      <family val="5"/>
    </font>
    <font>
      <sz val="11"/>
      <color rgb="FF00206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Sitka Small"/>
    </font>
    <font>
      <sz val="13"/>
      <color theme="1"/>
      <name val="Sitka Small"/>
    </font>
    <font>
      <b/>
      <sz val="13"/>
      <color theme="8" tint="-0.249977111117893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  <font>
      <b/>
      <sz val="13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8" borderId="0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right"/>
    </xf>
    <xf numFmtId="164" fontId="1" fillId="6" borderId="3" xfId="0" applyNumberFormat="1" applyFont="1" applyFill="1" applyBorder="1" applyAlignment="1">
      <alignment horizontal="center" vertical="center"/>
    </xf>
    <xf numFmtId="0" fontId="0" fillId="6" borderId="4" xfId="0" applyFill="1" applyBorder="1" applyAlignment="1">
      <alignment horizontal="right"/>
    </xf>
    <xf numFmtId="0" fontId="9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right"/>
    </xf>
    <xf numFmtId="164" fontId="10" fillId="7" borderId="5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horizontal="right"/>
    </xf>
    <xf numFmtId="0" fontId="1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right"/>
    </xf>
    <xf numFmtId="0" fontId="1" fillId="8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0" xfId="0" applyFont="1" applyFill="1"/>
    <xf numFmtId="0" fontId="12" fillId="2" borderId="2" xfId="0" applyFont="1" applyFill="1" applyBorder="1" applyAlignment="1">
      <alignment horizontal="left" vertical="center" wrapText="1"/>
    </xf>
    <xf numFmtId="0" fontId="0" fillId="0" borderId="7" xfId="0" applyBorder="1"/>
    <xf numFmtId="0" fontId="0" fillId="8" borderId="3" xfId="0" applyFill="1" applyBorder="1"/>
    <xf numFmtId="0" fontId="6" fillId="5" borderId="2" xfId="0" applyFont="1" applyFill="1" applyBorder="1" applyAlignment="1">
      <alignment horizontal="left" vertical="center" indent="9"/>
    </xf>
    <xf numFmtId="0" fontId="7" fillId="5" borderId="8" xfId="0" applyFont="1" applyFill="1" applyBorder="1"/>
    <xf numFmtId="0" fontId="7" fillId="5" borderId="9" xfId="0" applyFont="1" applyFill="1" applyBorder="1" applyAlignment="1">
      <alignment horizontal="right"/>
    </xf>
    <xf numFmtId="0" fontId="14" fillId="0" borderId="0" xfId="0" applyFont="1"/>
    <xf numFmtId="0" fontId="0" fillId="0" borderId="0" xfId="0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64" fontId="15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7" fillId="0" borderId="0" xfId="0" applyNumberFormat="1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4" fontId="11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/>
    <xf numFmtId="0" fontId="12" fillId="2" borderId="10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font>
        <b/>
        <strike val="0"/>
        <outline val="0"/>
        <shadow val="0"/>
        <u val="none"/>
        <vertAlign val="baseline"/>
        <sz val="13"/>
        <color rgb="FF00B050"/>
        <name val="Arial"/>
        <family val="2"/>
        <scheme val="none"/>
      </font>
      <numFmt numFmtId="164" formatCode="&quot;₹&quot;\ #,##0.00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3"/>
        <color theme="9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3"/>
        <color theme="8" tint="-0.249977111117893"/>
        <name val="Calibri"/>
        <family val="2"/>
        <scheme val="minor"/>
      </font>
      <numFmt numFmtId="164" formatCode="&quot;₹&quot;\ 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Sitka Smal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680359</xdr:colOff>
      <xdr:row>0</xdr:row>
      <xdr:rowOff>0</xdr:rowOff>
    </xdr:from>
    <xdr:to>
      <xdr:col>11</xdr:col>
      <xdr:colOff>385536</xdr:colOff>
      <xdr:row>20</xdr:row>
      <xdr:rowOff>98273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CF45CD-8259-4077-8856-D1D65AE98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299" y="0"/>
          <a:ext cx="7574642" cy="42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784A8-F820-43AE-925C-C3259AB4749F}" name="Table1" displayName="Table1" ref="A24:K36" totalsRowShown="0" headerRowDxfId="13" dataDxfId="12" tableBorderDxfId="11">
  <autoFilter ref="A24:K36" xr:uid="{A9C784A8-F820-43AE-925C-C3259AB4749F}"/>
  <tableColumns count="11">
    <tableColumn id="1" xr3:uid="{523ACAB1-934E-41E3-9407-503C0CC422B6}" name="S.NO" dataDxfId="10"/>
    <tableColumn id="2" xr3:uid="{BC984B36-AA7E-4176-926C-7C8C27EA06CA}" name="NAME" dataDxfId="9"/>
    <tableColumn id="3" xr3:uid="{8C2352A0-2B23-4880-9901-91FB09DADD8A}" name="BASIC" dataDxfId="8"/>
    <tableColumn id="4" xr3:uid="{DCF4CD32-0761-444F-B22A-B1FD8CD02A23}" name="DA" dataDxfId="7">
      <calculatedColumnFormula>IF(C25&lt;=10000,C25*0.45,C25*0.5)</calculatedColumnFormula>
    </tableColumn>
    <tableColumn id="5" xr3:uid="{38ECAE04-FA75-4277-8A1A-7898EB8ACCEE}" name="HRA" dataDxfId="6">
      <calculatedColumnFormula>IF(C25&lt;=10000,C25*0.06,C25*0.1)</calculatedColumnFormula>
    </tableColumn>
    <tableColumn id="6" xr3:uid="{5675F6B8-9088-4C82-BBE2-DA8C9D990B03}" name="CCA" dataDxfId="5">
      <calculatedColumnFormula>IF(C25&lt;=10000,C25*0.03,C25*0.05)</calculatedColumnFormula>
    </tableColumn>
    <tableColumn id="7" xr3:uid="{F19B0C8C-33D4-42FE-93B9-9CDB491F263A}" name="PF" dataDxfId="4">
      <calculatedColumnFormula>IF(C25&lt;=10000,1500,2000)</calculatedColumnFormula>
    </tableColumn>
    <tableColumn id="8" xr3:uid="{8C9A76F9-47AF-43C3-A8AD-2293430C546F}" name="TOTAL" dataDxfId="3">
      <calculatedColumnFormula>SUM(Table1[[#This Row],[BASIC]:[PF]])</calculatedColumnFormula>
    </tableColumn>
    <tableColumn id="9" xr3:uid="{E169C5A4-1C19-49F6-877F-0D4B8141744A}" name="GRADE" dataDxfId="2">
      <calculatedColumnFormula>IF(C25&lt;=10000,"II","I")</calculatedColumnFormula>
    </tableColumn>
    <tableColumn id="12" xr3:uid="{FAF76B76-3CFC-4063-8E8C-A1E18BCE8272}" name="MONTH" dataDxfId="1"/>
    <tableColumn id="10" xr3:uid="{311E42DD-B331-47D0-82D4-245579FE6C05}" name="ANNUAL INCOME" dataDxfId="0">
      <calculatedColumnFormula>H25*12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AB3-5764-466F-914C-6395D92D948F}">
  <sheetPr codeName="Sheet2"/>
  <dimension ref="A1:N51"/>
  <sheetViews>
    <sheetView tabSelected="1" topLeftCell="A37" zoomScale="84" zoomScaleNormal="84" workbookViewId="0">
      <selection activeCell="C8" sqref="C8"/>
    </sheetView>
  </sheetViews>
  <sheetFormatPr defaultRowHeight="14.5" x14ac:dyDescent="0.35"/>
  <cols>
    <col min="1" max="1" width="8" customWidth="1"/>
    <col min="2" max="2" width="25.81640625" customWidth="1"/>
    <col min="3" max="3" width="25.08984375" customWidth="1"/>
    <col min="4" max="4" width="13.54296875" style="3" customWidth="1"/>
    <col min="5" max="5" width="13.1796875" customWidth="1"/>
    <col min="6" max="6" width="14.26953125" customWidth="1"/>
    <col min="7" max="7" width="13.54296875" customWidth="1"/>
    <col min="8" max="8" width="13.90625" customWidth="1"/>
    <col min="9" max="9" width="12.26953125" customWidth="1"/>
    <col min="10" max="10" width="12.6328125" customWidth="1"/>
    <col min="11" max="11" width="19.26953125" customWidth="1"/>
    <col min="14" max="14" width="27.08984375" customWidth="1"/>
  </cols>
  <sheetData>
    <row r="1" spans="2:14" s="2" customFormat="1" ht="21" x14ac:dyDescent="0.35"/>
    <row r="2" spans="2:14" ht="22.5" x14ac:dyDescent="0.7">
      <c r="B2" s="28"/>
      <c r="C2" s="28"/>
      <c r="D2" s="21"/>
    </row>
    <row r="3" spans="2:14" ht="22.5" x14ac:dyDescent="0.7">
      <c r="B3" s="28"/>
      <c r="C3" s="28"/>
      <c r="D3" s="21"/>
    </row>
    <row r="4" spans="2:14" ht="22.5" x14ac:dyDescent="0.7">
      <c r="B4" s="28"/>
      <c r="C4" s="28"/>
      <c r="D4" s="21"/>
    </row>
    <row r="6" spans="2:14" x14ac:dyDescent="0.35">
      <c r="N6" s="1"/>
    </row>
    <row r="8" spans="2:14" s="28" customFormat="1" ht="22.5" x14ac:dyDescent="0.7"/>
    <row r="24" spans="1:11" ht="49" customHeight="1" x14ac:dyDescent="0.35">
      <c r="A24" s="30" t="s">
        <v>0</v>
      </c>
      <c r="B24" s="30" t="s">
        <v>1</v>
      </c>
      <c r="C24" s="30" t="s">
        <v>2</v>
      </c>
      <c r="D24" s="30" t="s">
        <v>3</v>
      </c>
      <c r="E24" s="30" t="s">
        <v>4</v>
      </c>
      <c r="F24" s="30" t="s">
        <v>5</v>
      </c>
      <c r="G24" s="30" t="s">
        <v>6</v>
      </c>
      <c r="H24" s="30" t="s">
        <v>7</v>
      </c>
      <c r="I24" s="30" t="s">
        <v>36</v>
      </c>
      <c r="J24" s="30" t="s">
        <v>8</v>
      </c>
      <c r="K24" s="31" t="s">
        <v>20</v>
      </c>
    </row>
    <row r="25" spans="1:11" ht="19.5" customHeight="1" x14ac:dyDescent="0.4">
      <c r="A25" s="32">
        <v>1</v>
      </c>
      <c r="B25" s="33" t="s">
        <v>9</v>
      </c>
      <c r="C25" s="34">
        <v>9500</v>
      </c>
      <c r="D25" s="35">
        <f>IF(C25&lt;=10000,C25*0.45,C25*0.5)</f>
        <v>4275</v>
      </c>
      <c r="E25" s="35">
        <f t="shared" ref="E25:E36" si="0">IF(C25&lt;=10000,C25*0.06,C25*0.1)</f>
        <v>570</v>
      </c>
      <c r="F25" s="35">
        <f t="shared" ref="F25:F36" si="1">IF(C25&lt;=10000,C25*0.03,C25*0.05)</f>
        <v>285</v>
      </c>
      <c r="G25" s="35">
        <f t="shared" ref="G25:G36" si="2">IF(C25&lt;=10000,1500,2000)</f>
        <v>1500</v>
      </c>
      <c r="H25" s="35">
        <f>SUM(Table1[[#This Row],[BASIC]:[PF]])</f>
        <v>16130</v>
      </c>
      <c r="I25" s="36" t="str">
        <f t="shared" ref="I25:I36" si="3">IF(C25&lt;=10000,"II","I")</f>
        <v>II</v>
      </c>
      <c r="J25" s="32" t="s">
        <v>21</v>
      </c>
      <c r="K25" s="37">
        <f t="shared" ref="K25:K36" si="4">H25*12</f>
        <v>193560</v>
      </c>
    </row>
    <row r="26" spans="1:11" s="29" customFormat="1" ht="17" customHeight="1" x14ac:dyDescent="0.35">
      <c r="A26" s="38">
        <v>2</v>
      </c>
      <c r="B26" s="39" t="s">
        <v>10</v>
      </c>
      <c r="C26" s="34">
        <v>20000</v>
      </c>
      <c r="D26" s="40">
        <f>IF(C26&lt;=10000,C26*0.45,C26*0.5)</f>
        <v>10000</v>
      </c>
      <c r="E26" s="40">
        <f t="shared" si="0"/>
        <v>2000</v>
      </c>
      <c r="F26" s="40">
        <f t="shared" si="1"/>
        <v>1000</v>
      </c>
      <c r="G26" s="40">
        <f t="shared" si="2"/>
        <v>2000</v>
      </c>
      <c r="H26" s="40">
        <f>SUM(Table1[[#This Row],[BASIC]:[PF]])</f>
        <v>35000</v>
      </c>
      <c r="I26" s="41" t="str">
        <f t="shared" si="3"/>
        <v>I</v>
      </c>
      <c r="J26" s="38" t="s">
        <v>21</v>
      </c>
      <c r="K26" s="42">
        <f t="shared" si="4"/>
        <v>420000</v>
      </c>
    </row>
    <row r="27" spans="1:11" ht="17" x14ac:dyDescent="0.4">
      <c r="A27" s="32">
        <v>3</v>
      </c>
      <c r="B27" s="33" t="s">
        <v>11</v>
      </c>
      <c r="C27" s="34">
        <v>9500</v>
      </c>
      <c r="D27" s="35">
        <f t="shared" ref="D27:D36" si="5">IF(C27&lt;=10000,C27*0.45,C27*0.5)</f>
        <v>4275</v>
      </c>
      <c r="E27" s="35">
        <f t="shared" si="0"/>
        <v>570</v>
      </c>
      <c r="F27" s="35">
        <f t="shared" si="1"/>
        <v>285</v>
      </c>
      <c r="G27" s="35">
        <f t="shared" si="2"/>
        <v>1500</v>
      </c>
      <c r="H27" s="35">
        <f>SUM(Table1[[#This Row],[BASIC]:[PF]])</f>
        <v>16130</v>
      </c>
      <c r="I27" s="36" t="str">
        <f t="shared" si="3"/>
        <v>II</v>
      </c>
      <c r="J27" s="32" t="s">
        <v>22</v>
      </c>
      <c r="K27" s="37">
        <f t="shared" si="4"/>
        <v>193560</v>
      </c>
    </row>
    <row r="28" spans="1:11" ht="17" x14ac:dyDescent="0.4">
      <c r="A28" s="32">
        <v>4</v>
      </c>
      <c r="B28" s="33" t="s">
        <v>12</v>
      </c>
      <c r="C28" s="34">
        <v>30000</v>
      </c>
      <c r="D28" s="35">
        <f t="shared" si="5"/>
        <v>15000</v>
      </c>
      <c r="E28" s="35">
        <f t="shared" si="0"/>
        <v>3000</v>
      </c>
      <c r="F28" s="35">
        <f t="shared" si="1"/>
        <v>1500</v>
      </c>
      <c r="G28" s="35">
        <f t="shared" si="2"/>
        <v>2000</v>
      </c>
      <c r="H28" s="35">
        <f>SUM(Table1[[#This Row],[BASIC]:[PF]])</f>
        <v>51500</v>
      </c>
      <c r="I28" s="36" t="str">
        <f t="shared" si="3"/>
        <v>I</v>
      </c>
      <c r="J28" s="32" t="s">
        <v>23</v>
      </c>
      <c r="K28" s="37">
        <f t="shared" si="4"/>
        <v>618000</v>
      </c>
    </row>
    <row r="29" spans="1:11" ht="17" x14ac:dyDescent="0.4">
      <c r="A29" s="32">
        <v>5</v>
      </c>
      <c r="B29" s="33" t="s">
        <v>13</v>
      </c>
      <c r="C29" s="34">
        <v>15000</v>
      </c>
      <c r="D29" s="35">
        <f t="shared" si="5"/>
        <v>7500</v>
      </c>
      <c r="E29" s="35">
        <f t="shared" si="0"/>
        <v>1500</v>
      </c>
      <c r="F29" s="35">
        <f t="shared" si="1"/>
        <v>750</v>
      </c>
      <c r="G29" s="35">
        <f t="shared" si="2"/>
        <v>2000</v>
      </c>
      <c r="H29" s="35">
        <f>SUM(Table1[[#This Row],[BASIC]:[PF]])</f>
        <v>26750</v>
      </c>
      <c r="I29" s="36" t="str">
        <f t="shared" si="3"/>
        <v>I</v>
      </c>
      <c r="J29" s="32" t="s">
        <v>21</v>
      </c>
      <c r="K29" s="37">
        <f t="shared" si="4"/>
        <v>321000</v>
      </c>
    </row>
    <row r="30" spans="1:11" ht="17" x14ac:dyDescent="0.4">
      <c r="A30" s="32">
        <v>6</v>
      </c>
      <c r="B30" s="33" t="s">
        <v>14</v>
      </c>
      <c r="C30" s="34">
        <v>25000</v>
      </c>
      <c r="D30" s="35">
        <f t="shared" si="5"/>
        <v>12500</v>
      </c>
      <c r="E30" s="35">
        <f t="shared" si="0"/>
        <v>2500</v>
      </c>
      <c r="F30" s="35">
        <f t="shared" si="1"/>
        <v>1250</v>
      </c>
      <c r="G30" s="35">
        <f t="shared" si="2"/>
        <v>2000</v>
      </c>
      <c r="H30" s="35">
        <f>SUM(Table1[[#This Row],[BASIC]:[PF]])</f>
        <v>43250</v>
      </c>
      <c r="I30" s="36" t="str">
        <f t="shared" si="3"/>
        <v>I</v>
      </c>
      <c r="J30" s="32" t="s">
        <v>21</v>
      </c>
      <c r="K30" s="37">
        <f t="shared" si="4"/>
        <v>519000</v>
      </c>
    </row>
    <row r="31" spans="1:11" ht="17" x14ac:dyDescent="0.4">
      <c r="A31" s="32">
        <v>7</v>
      </c>
      <c r="B31" s="33" t="s">
        <v>15</v>
      </c>
      <c r="C31" s="34">
        <v>10000</v>
      </c>
      <c r="D31" s="35">
        <f t="shared" si="5"/>
        <v>4500</v>
      </c>
      <c r="E31" s="35">
        <f t="shared" si="0"/>
        <v>600</v>
      </c>
      <c r="F31" s="35">
        <f t="shared" si="1"/>
        <v>300</v>
      </c>
      <c r="G31" s="35">
        <f t="shared" si="2"/>
        <v>1500</v>
      </c>
      <c r="H31" s="35">
        <f>SUM(Table1[[#This Row],[BASIC]:[PF]])</f>
        <v>16900</v>
      </c>
      <c r="I31" s="36" t="str">
        <f t="shared" si="3"/>
        <v>II</v>
      </c>
      <c r="J31" s="32" t="s">
        <v>24</v>
      </c>
      <c r="K31" s="37">
        <f t="shared" si="4"/>
        <v>202800</v>
      </c>
    </row>
    <row r="32" spans="1:11" ht="17" x14ac:dyDescent="0.4">
      <c r="A32" s="32">
        <v>8</v>
      </c>
      <c r="B32" s="33" t="s">
        <v>16</v>
      </c>
      <c r="C32" s="34">
        <v>40000</v>
      </c>
      <c r="D32" s="35">
        <f t="shared" si="5"/>
        <v>20000</v>
      </c>
      <c r="E32" s="35">
        <f t="shared" si="0"/>
        <v>4000</v>
      </c>
      <c r="F32" s="35">
        <f t="shared" si="1"/>
        <v>2000</v>
      </c>
      <c r="G32" s="35">
        <f t="shared" si="2"/>
        <v>2000</v>
      </c>
      <c r="H32" s="35">
        <f>SUM(Table1[[#This Row],[BASIC]:[PF]])</f>
        <v>68000</v>
      </c>
      <c r="I32" s="36" t="str">
        <f t="shared" si="3"/>
        <v>I</v>
      </c>
      <c r="J32" s="32" t="s">
        <v>25</v>
      </c>
      <c r="K32" s="37">
        <f t="shared" si="4"/>
        <v>816000</v>
      </c>
    </row>
    <row r="33" spans="1:11" ht="17" x14ac:dyDescent="0.4">
      <c r="A33" s="32">
        <v>9</v>
      </c>
      <c r="B33" s="33" t="s">
        <v>17</v>
      </c>
      <c r="C33" s="34">
        <v>35000</v>
      </c>
      <c r="D33" s="35">
        <f t="shared" si="5"/>
        <v>17500</v>
      </c>
      <c r="E33" s="35">
        <f t="shared" si="0"/>
        <v>3500</v>
      </c>
      <c r="F33" s="35">
        <f t="shared" si="1"/>
        <v>1750</v>
      </c>
      <c r="G33" s="35">
        <f t="shared" si="2"/>
        <v>2000</v>
      </c>
      <c r="H33" s="35">
        <f>SUM(Table1[[#This Row],[BASIC]:[PF]])</f>
        <v>59750</v>
      </c>
      <c r="I33" s="36" t="str">
        <f t="shared" si="3"/>
        <v>I</v>
      </c>
      <c r="J33" s="32" t="s">
        <v>26</v>
      </c>
      <c r="K33" s="37">
        <f t="shared" si="4"/>
        <v>717000</v>
      </c>
    </row>
    <row r="34" spans="1:11" ht="17" x14ac:dyDescent="0.4">
      <c r="A34" s="32">
        <v>10</v>
      </c>
      <c r="B34" s="33" t="s">
        <v>18</v>
      </c>
      <c r="C34" s="34">
        <v>8000</v>
      </c>
      <c r="D34" s="35">
        <f t="shared" si="5"/>
        <v>3600</v>
      </c>
      <c r="E34" s="35">
        <f t="shared" si="0"/>
        <v>480</v>
      </c>
      <c r="F34" s="35">
        <f t="shared" si="1"/>
        <v>240</v>
      </c>
      <c r="G34" s="35">
        <f t="shared" si="2"/>
        <v>1500</v>
      </c>
      <c r="H34" s="35">
        <f>SUM(Table1[[#This Row],[BASIC]:[PF]])</f>
        <v>13820</v>
      </c>
      <c r="I34" s="36" t="str">
        <f t="shared" si="3"/>
        <v>II</v>
      </c>
      <c r="J34" s="32" t="s">
        <v>21</v>
      </c>
      <c r="K34" s="37">
        <f t="shared" si="4"/>
        <v>165840</v>
      </c>
    </row>
    <row r="35" spans="1:11" ht="17" x14ac:dyDescent="0.4">
      <c r="A35" s="32">
        <v>11</v>
      </c>
      <c r="B35" s="33" t="s">
        <v>19</v>
      </c>
      <c r="C35" s="34">
        <v>7000</v>
      </c>
      <c r="D35" s="35">
        <f t="shared" si="5"/>
        <v>3150</v>
      </c>
      <c r="E35" s="35">
        <f t="shared" si="0"/>
        <v>420</v>
      </c>
      <c r="F35" s="35">
        <f t="shared" si="1"/>
        <v>210</v>
      </c>
      <c r="G35" s="35">
        <f t="shared" si="2"/>
        <v>1500</v>
      </c>
      <c r="H35" s="35">
        <f>SUM(Table1[[#This Row],[BASIC]:[PF]])</f>
        <v>12280</v>
      </c>
      <c r="I35" s="36" t="str">
        <f t="shared" si="3"/>
        <v>II</v>
      </c>
      <c r="J35" s="32" t="s">
        <v>21</v>
      </c>
      <c r="K35" s="37">
        <f t="shared" si="4"/>
        <v>147360</v>
      </c>
    </row>
    <row r="36" spans="1:11" ht="17" x14ac:dyDescent="0.4">
      <c r="A36" s="32">
        <v>12</v>
      </c>
      <c r="B36" s="43" t="s">
        <v>27</v>
      </c>
      <c r="C36" s="34">
        <v>50000</v>
      </c>
      <c r="D36" s="35">
        <f t="shared" si="5"/>
        <v>25000</v>
      </c>
      <c r="E36" s="35">
        <f t="shared" si="0"/>
        <v>5000</v>
      </c>
      <c r="F36" s="35">
        <f t="shared" si="1"/>
        <v>2500</v>
      </c>
      <c r="G36" s="35">
        <f t="shared" si="2"/>
        <v>2000</v>
      </c>
      <c r="H36" s="35">
        <f>SUM(Table1[[#This Row],[BASIC]:[PF]])</f>
        <v>84500</v>
      </c>
      <c r="I36" s="36" t="str">
        <f t="shared" si="3"/>
        <v>I</v>
      </c>
      <c r="J36" s="32" t="s">
        <v>21</v>
      </c>
      <c r="K36" s="37">
        <f t="shared" si="4"/>
        <v>1014000</v>
      </c>
    </row>
    <row r="40" spans="1:11" ht="23" x14ac:dyDescent="0.55000000000000004">
      <c r="B40" s="25" t="s">
        <v>28</v>
      </c>
      <c r="C40" s="26"/>
      <c r="D40" s="27"/>
    </row>
    <row r="41" spans="1:11" x14ac:dyDescent="0.35">
      <c r="B41" s="23"/>
      <c r="C41" s="24"/>
      <c r="D41" s="18"/>
    </row>
    <row r="42" spans="1:11" ht="19.5" x14ac:dyDescent="0.35">
      <c r="B42" s="22" t="s">
        <v>29</v>
      </c>
      <c r="C42" s="20" t="s">
        <v>19</v>
      </c>
      <c r="D42" s="5"/>
    </row>
    <row r="43" spans="1:11" ht="19.5" x14ac:dyDescent="0.35">
      <c r="B43" s="22" t="s">
        <v>30</v>
      </c>
      <c r="C43" s="6">
        <f>VLOOKUP(C42,B1:K36,10,FALSE)</f>
        <v>147360</v>
      </c>
      <c r="D43" s="5"/>
      <c r="E43" s="3"/>
    </row>
    <row r="44" spans="1:11" ht="39" x14ac:dyDescent="0.45">
      <c r="B44" s="22" t="s">
        <v>34</v>
      </c>
      <c r="C44" s="7">
        <v>40000</v>
      </c>
      <c r="D44" s="8"/>
    </row>
    <row r="45" spans="1:11" ht="39" x14ac:dyDescent="0.35">
      <c r="B45" s="44" t="s">
        <v>31</v>
      </c>
      <c r="C45" s="9"/>
      <c r="D45" s="10"/>
    </row>
    <row r="46" spans="1:11" ht="19.5" x14ac:dyDescent="0.35">
      <c r="B46" s="46"/>
      <c r="C46" s="4"/>
      <c r="D46" s="10"/>
    </row>
    <row r="47" spans="1:11" ht="19.5" x14ac:dyDescent="0.35">
      <c r="B47" s="45" t="s">
        <v>32</v>
      </c>
      <c r="C47" s="11">
        <f>C43-(C44+C45)</f>
        <v>107360</v>
      </c>
      <c r="D47" s="12"/>
    </row>
    <row r="48" spans="1:11" ht="19.5" x14ac:dyDescent="0.35">
      <c r="B48" s="22"/>
      <c r="C48" s="17"/>
      <c r="D48" s="18"/>
    </row>
    <row r="49" spans="2:4" ht="19.5" x14ac:dyDescent="0.35">
      <c r="B49" s="22" t="s">
        <v>33</v>
      </c>
      <c r="C49" s="13" t="str">
        <f>IF(C47&lt;250000,"NO TAX  PAYABLE",IF(AND(C47&gt;250000,C47&lt;500000),"5%","10%"))</f>
        <v>NO TAX  PAYABLE</v>
      </c>
      <c r="D49" s="14"/>
    </row>
    <row r="50" spans="2:4" ht="19.5" x14ac:dyDescent="0.35">
      <c r="B50" s="22"/>
      <c r="C50" s="19"/>
      <c r="D50" s="18"/>
    </row>
    <row r="51" spans="2:4" ht="39.5" thickBot="1" x14ac:dyDescent="0.4">
      <c r="B51" s="22" t="s">
        <v>35</v>
      </c>
      <c r="C51" s="15" t="str">
        <f>IF(OR(C49="10%",C49="5%"),C47*C49,"0")</f>
        <v>0</v>
      </c>
      <c r="D51" s="16"/>
    </row>
  </sheetData>
  <phoneticPr fontId="4" type="noConversion"/>
  <dataValidations count="1">
    <dataValidation type="list" allowBlank="1" showInputMessage="1" showErrorMessage="1" sqref="C42" xr:uid="{94EFB1A2-550C-4380-91F1-8D95AE0B58B3}">
      <formula1>$B$25:$B$36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PAYROLLS.NO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2022-01-06T11:32:08Z</dcterms:created>
  <dcterms:modified xsi:type="dcterms:W3CDTF">2022-10-31T13:19:58Z</dcterms:modified>
</cp:coreProperties>
</file>