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tables/table7.xml" ContentType="application/vnd.openxmlformats-officedocument.spreadsheetml.table+xml"/>
  <Override PartName="/xl/pivotTables/pivotTable2.xml" ContentType="application/vnd.openxmlformats-officedocument.spreadsheetml.pivot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drawings/drawing1.xml" ContentType="application/vnd.openxmlformats-officedocument.drawing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13_ncr:1_{2DB6909E-F89B-4282-9E1F-7F6D8C78EE52}" xr6:coauthVersionLast="47" xr6:coauthVersionMax="47" xr10:uidLastSave="{00000000-0000-0000-0000-000000000000}"/>
  <bookViews>
    <workbookView xWindow="-110" yWindow="-110" windowWidth="19420" windowHeight="10420" firstSheet="2" activeTab="11" xr2:uid="{369EA207-53FD-4A51-B34E-DB0F7C47DAED}"/>
  </bookViews>
  <sheets>
    <sheet name="STUDENT record" sheetId="1" r:id="rId1"/>
    <sheet name="ATT SHEET" sheetId="5" r:id="rId2"/>
    <sheet name="ANS-1" sheetId="2" r:id="rId3"/>
    <sheet name="ANS-2" sheetId="3" r:id="rId4"/>
    <sheet name="ANS-3" sheetId="17" r:id="rId5"/>
    <sheet name="ANS-4" sheetId="9" r:id="rId6"/>
    <sheet name="ANS-5" sheetId="18" r:id="rId7"/>
    <sheet name="ANS-6" sheetId="10" r:id="rId8"/>
    <sheet name="ANS-7" sheetId="11" r:id="rId9"/>
    <sheet name="ANS-8" sheetId="15" r:id="rId10"/>
    <sheet name="ANS-9" sheetId="14" r:id="rId11"/>
    <sheet name="ANS-10" sheetId="16" r:id="rId12"/>
  </sheets>
  <externalReferences>
    <externalReference r:id="rId13"/>
  </externalReferences>
  <calcPr calcId="19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6" l="1"/>
  <c r="I5" i="16"/>
  <c r="I6" i="16"/>
  <c r="I7" i="16"/>
  <c r="I8" i="16"/>
  <c r="I9" i="16"/>
  <c r="I10" i="16"/>
  <c r="I11" i="16"/>
  <c r="I12" i="16"/>
  <c r="I13" i="16"/>
  <c r="E23" i="9"/>
  <c r="E19" i="9"/>
  <c r="J8" i="9"/>
  <c r="J5" i="15"/>
  <c r="L5" i="15" s="1"/>
  <c r="J6" i="15"/>
  <c r="J7" i="15"/>
  <c r="J8" i="15"/>
  <c r="J9" i="15"/>
  <c r="J10" i="15"/>
  <c r="J11" i="15"/>
  <c r="J12" i="15"/>
  <c r="J13" i="15"/>
  <c r="L13" i="15" s="1"/>
  <c r="J14" i="15"/>
  <c r="K5" i="15"/>
  <c r="K6" i="15"/>
  <c r="L6" i="15" s="1"/>
  <c r="K7" i="15"/>
  <c r="K8" i="15"/>
  <c r="K9" i="15"/>
  <c r="L9" i="15" s="1"/>
  <c r="K10" i="15"/>
  <c r="L10" i="15" s="1"/>
  <c r="K11" i="15"/>
  <c r="K12" i="15"/>
  <c r="K13" i="15"/>
  <c r="K14" i="15"/>
  <c r="L14" i="15" s="1"/>
  <c r="K15" i="10"/>
  <c r="J15" i="10"/>
  <c r="I15" i="10"/>
  <c r="H15" i="10"/>
  <c r="G15" i="10"/>
  <c r="F15" i="10"/>
  <c r="K14" i="10"/>
  <c r="J14" i="10"/>
  <c r="I14" i="10"/>
  <c r="H14" i="10"/>
  <c r="G14" i="10"/>
  <c r="F14" i="10"/>
  <c r="K13" i="10"/>
  <c r="J13" i="10"/>
  <c r="I13" i="10"/>
  <c r="H13" i="10"/>
  <c r="G13" i="10"/>
  <c r="F13" i="10"/>
  <c r="K12" i="10"/>
  <c r="J12" i="10"/>
  <c r="I12" i="10"/>
  <c r="H12" i="10"/>
  <c r="G12" i="10"/>
  <c r="F12" i="10"/>
  <c r="K11" i="10"/>
  <c r="J11" i="10"/>
  <c r="I11" i="10"/>
  <c r="H11" i="10"/>
  <c r="G11" i="10"/>
  <c r="F11" i="10"/>
  <c r="K10" i="10"/>
  <c r="J10" i="10"/>
  <c r="I10" i="10"/>
  <c r="H10" i="10"/>
  <c r="G10" i="10"/>
  <c r="F10" i="10"/>
  <c r="K9" i="10"/>
  <c r="J9" i="10"/>
  <c r="I9" i="10"/>
  <c r="H9" i="10"/>
  <c r="G9" i="10"/>
  <c r="F9" i="10"/>
  <c r="K8" i="10"/>
  <c r="J8" i="10"/>
  <c r="I8" i="10"/>
  <c r="H8" i="10"/>
  <c r="G8" i="10"/>
  <c r="F8" i="10"/>
  <c r="K7" i="10"/>
  <c r="J7" i="10"/>
  <c r="I7" i="10"/>
  <c r="H7" i="10"/>
  <c r="G7" i="10"/>
  <c r="F7" i="10"/>
  <c r="K6" i="10"/>
  <c r="J6" i="10"/>
  <c r="I6" i="10"/>
  <c r="H6" i="10"/>
  <c r="G6" i="10"/>
  <c r="F6" i="10"/>
  <c r="J5" i="9"/>
  <c r="J6" i="9"/>
  <c r="J7" i="9"/>
  <c r="J9" i="9"/>
  <c r="J10" i="9"/>
  <c r="J11" i="9"/>
  <c r="J12" i="9"/>
  <c r="J13" i="9"/>
  <c r="J14" i="9"/>
  <c r="L12" i="15" l="1"/>
  <c r="L8" i="15"/>
  <c r="L11" i="15"/>
  <c r="L7" i="15"/>
</calcChain>
</file>

<file path=xl/sharedStrings.xml><?xml version="1.0" encoding="utf-8"?>
<sst xmlns="http://schemas.openxmlformats.org/spreadsheetml/2006/main" count="734" uniqueCount="97">
  <si>
    <t>Srollno</t>
  </si>
  <si>
    <t>sname</t>
  </si>
  <si>
    <t>percentage</t>
  </si>
  <si>
    <t>gender</t>
  </si>
  <si>
    <t>category</t>
  </si>
  <si>
    <t>attendance</t>
  </si>
  <si>
    <t>fees</t>
  </si>
  <si>
    <t>srollno</t>
  </si>
  <si>
    <t>fees_status</t>
  </si>
  <si>
    <t>A</t>
  </si>
  <si>
    <t>M</t>
  </si>
  <si>
    <t>GEN</t>
  </si>
  <si>
    <t>PAID</t>
  </si>
  <si>
    <t>B</t>
  </si>
  <si>
    <t>F</t>
  </si>
  <si>
    <t>OBC</t>
  </si>
  <si>
    <t>UNPAID</t>
  </si>
  <si>
    <t>C</t>
  </si>
  <si>
    <t>D</t>
  </si>
  <si>
    <t>SC</t>
  </si>
  <si>
    <t>E</t>
  </si>
  <si>
    <t>ST</t>
  </si>
  <si>
    <t>G</t>
  </si>
  <si>
    <t>H</t>
  </si>
  <si>
    <t>I</t>
  </si>
  <si>
    <t>J</t>
  </si>
  <si>
    <t>ANSWER -1</t>
  </si>
  <si>
    <t>*SORT ON BASIS OF PERCENTAGE</t>
  </si>
  <si>
    <t xml:space="preserve">*SORT ON BASIS OF GENDER </t>
  </si>
  <si>
    <r>
      <t>*</t>
    </r>
    <r>
      <rPr>
        <b/>
        <sz val="11"/>
        <color theme="1"/>
        <rFont val="Calibri"/>
        <family val="2"/>
        <scheme val="minor"/>
      </rPr>
      <t>SORT ON THE BASIS OF NAME</t>
    </r>
  </si>
  <si>
    <t>COMBINE SORT</t>
  </si>
  <si>
    <t>Grand Total</t>
  </si>
  <si>
    <t>Sum of fees</t>
  </si>
  <si>
    <t>(Multiple Items)</t>
  </si>
  <si>
    <t>Session</t>
  </si>
  <si>
    <t>Total_Days</t>
  </si>
  <si>
    <t>Presentdays</t>
  </si>
  <si>
    <t>JAN-MAY</t>
  </si>
  <si>
    <t>ATT STATUS</t>
  </si>
  <si>
    <t xml:space="preserve">MINIMUM ATTENDANCE </t>
  </si>
  <si>
    <t>AVERAGE ATTENDANCE</t>
  </si>
  <si>
    <t>MAXIMUM ATTNEDANCE</t>
  </si>
  <si>
    <t>ATTENDANCE CRITERIA</t>
  </si>
  <si>
    <t>Below 75</t>
  </si>
  <si>
    <t>Minimum</t>
  </si>
  <si>
    <t>between 75 and 90</t>
  </si>
  <si>
    <t>Average</t>
  </si>
  <si>
    <t>Above 90</t>
  </si>
  <si>
    <t>Maximum</t>
  </si>
  <si>
    <t>FEES INCREMENT</t>
  </si>
  <si>
    <t>Sname</t>
  </si>
  <si>
    <t>Fees</t>
  </si>
  <si>
    <t xml:space="preserve">A </t>
  </si>
  <si>
    <t xml:space="preserve">I </t>
  </si>
  <si>
    <t>2%</t>
  </si>
  <si>
    <t>2.50%</t>
  </si>
  <si>
    <t>3.50%</t>
  </si>
  <si>
    <t>4%</t>
  </si>
  <si>
    <t>5%</t>
  </si>
  <si>
    <t>5.50%</t>
  </si>
  <si>
    <t>Percentage</t>
  </si>
  <si>
    <t>Gender</t>
  </si>
  <si>
    <t>Category</t>
  </si>
  <si>
    <t>Attendance(in percentage)</t>
  </si>
  <si>
    <t>Fees-Status</t>
  </si>
  <si>
    <t xml:space="preserve">PRESENT DAYS </t>
  </si>
  <si>
    <t>TOTAL DAYS</t>
  </si>
  <si>
    <t>Attendance percentage</t>
  </si>
  <si>
    <t>ELIGIBILITY</t>
  </si>
  <si>
    <t>Not Eligible</t>
  </si>
  <si>
    <t>Eligible</t>
  </si>
  <si>
    <t>End If</t>
  </si>
  <si>
    <t>GRADE</t>
  </si>
  <si>
    <t>Grade B</t>
  </si>
  <si>
    <t>Grade C</t>
  </si>
  <si>
    <t>Grade A</t>
  </si>
  <si>
    <t xml:space="preserve">CREATED A MACRO CALLED -GRADE </t>
  </si>
  <si>
    <t>Sub Grade()</t>
  </si>
  <si>
    <t>Dim x As Integer</t>
  </si>
  <si>
    <t>For x = 4 To 13</t>
  </si>
  <si>
    <t>If Cells(x, 3).Value &gt;= 0 And Cells(x, 3).Value &lt; 20 Then</t>
  </si>
  <si>
    <t xml:space="preserve">   Cells(x, 9).Value = "Grade E"</t>
  </si>
  <si>
    <t>ElseIf Cells(x, 3).Value &gt;= 20 And Cells(x, 3).Value &lt; 40 Then</t>
  </si>
  <si>
    <t xml:space="preserve">   Cells(x, 9).Value = "Grade D"</t>
  </si>
  <si>
    <t>ElseIf Cells(x, 3).Value &gt;= 40 And Cells(x, 3).Value &lt; 60 Then</t>
  </si>
  <si>
    <t xml:space="preserve">   Cells(x, 9).Value = "Grade C"</t>
  </si>
  <si>
    <t>ElseIf Cells(x, 3).Value &gt;= 60 And Cells(x, 3).Value &lt; 80 Then</t>
  </si>
  <si>
    <t xml:space="preserve">   Cells(x, 9).Value = "Grade B"</t>
  </si>
  <si>
    <t>ElseIf Cells(x, 3).Value &gt;= 80 And Cells(x, 3).Value &lt;= 100 Then</t>
  </si>
  <si>
    <t xml:space="preserve">   Cells(x, 9).Value = "Grade A"</t>
  </si>
  <si>
    <t>Else</t>
  </si>
  <si>
    <t xml:space="preserve">   Cells(x, 9).Value = "No grade"</t>
  </si>
  <si>
    <t>Next</t>
  </si>
  <si>
    <t xml:space="preserve">  </t>
  </si>
  <si>
    <t xml:space="preserve">   </t>
  </si>
  <si>
    <t>End Sub</t>
  </si>
  <si>
    <t xml:space="preserve">               SUMMARY OF ATTENDANCE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</si>
</sst>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  <numFmt numFmtId="165" formatCode="_ &quot;₹&quot;\ * #,##0_ ;_ &quot;₹&quot;\ * \-#,##0_ ;_ &quot;₹&quot;\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817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0" fillId="0" borderId="1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13" xfId="0" applyBorder="1"/>
    <xf numFmtId="0" fontId="0" fillId="0" borderId="14" xfId="0" applyBorder="1"/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/>
    </xf>
    <xf numFmtId="165" fontId="0" fillId="0" borderId="19" xfId="1" applyNumberFormat="1" applyFont="1" applyBorder="1" applyAlignment="1">
      <alignment horizontal="center"/>
    </xf>
    <xf numFmtId="165" fontId="0" fillId="0" borderId="24" xfId="1" applyNumberFormat="1" applyFon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/>
    </xf>
    <xf numFmtId="165" fontId="0" fillId="0" borderId="25" xfId="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2" fillId="0" borderId="0" xfId="0" applyFont="1"/>
    <xf numFmtId="9" fontId="4" fillId="0" borderId="1" xfId="2" applyFont="1" applyBorder="1" applyAlignment="1">
      <alignment horizontal="center" vertical="center" wrapText="1"/>
    </xf>
    <xf numFmtId="9" fontId="4" fillId="0" borderId="5" xfId="2" applyFont="1" applyBorder="1" applyAlignment="1">
      <alignment horizontal="center" vertical="center" wrapText="1"/>
    </xf>
    <xf numFmtId="9" fontId="4" fillId="0" borderId="8" xfId="2" applyFont="1" applyBorder="1" applyAlignment="1">
      <alignment horizontal="center" vertical="center" wrapText="1"/>
    </xf>
    <xf numFmtId="0" fontId="4" fillId="0" borderId="5" xfId="0" quotePrefix="1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0" xfId="0" applyFont="1" applyFill="1"/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8" xfId="0" pivotButton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1" xfId="0" pivotButton="1" applyBorder="1" applyAlignment="1">
      <alignment horizontal="center"/>
    </xf>
    <xf numFmtId="0" fontId="0" fillId="0" borderId="17" xfId="0" pivotButton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pivotButton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26" xfId="0" pivotButton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/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0" fillId="8" borderId="13" xfId="0" applyFill="1" applyBorder="1"/>
    <xf numFmtId="0" fontId="0" fillId="8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10" borderId="13" xfId="0" applyFill="1" applyBorder="1"/>
    <xf numFmtId="0" fontId="0" fillId="10" borderId="14" xfId="0" applyFill="1" applyBorder="1"/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11" borderId="11" xfId="0" applyFont="1" applyFill="1" applyBorder="1"/>
    <xf numFmtId="0" fontId="2" fillId="11" borderId="17" xfId="0" applyFont="1" applyFill="1" applyBorder="1"/>
    <xf numFmtId="0" fontId="0" fillId="11" borderId="12" xfId="0" applyFill="1" applyBorder="1"/>
    <xf numFmtId="0" fontId="2" fillId="4" borderId="13" xfId="0" applyFont="1" applyFill="1" applyBorder="1"/>
    <xf numFmtId="0" fontId="2" fillId="4" borderId="0" xfId="0" applyFont="1" applyFill="1" applyBorder="1"/>
    <xf numFmtId="0" fontId="0" fillId="4" borderId="14" xfId="0" applyFill="1" applyBorder="1"/>
    <xf numFmtId="0" fontId="2" fillId="4" borderId="15" xfId="0" applyFont="1" applyFill="1" applyBorder="1"/>
    <xf numFmtId="0" fontId="2" fillId="4" borderId="27" xfId="0" applyFont="1" applyFill="1" applyBorder="1"/>
    <xf numFmtId="0" fontId="0" fillId="4" borderId="16" xfId="0" applyFill="1" applyBorder="1"/>
    <xf numFmtId="0" fontId="2" fillId="12" borderId="0" xfId="0" applyFont="1" applyFill="1"/>
    <xf numFmtId="0" fontId="0" fillId="12" borderId="0" xfId="0" applyFill="1"/>
    <xf numFmtId="0" fontId="2" fillId="5" borderId="28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horizontal="center"/>
    </xf>
    <xf numFmtId="164" fontId="2" fillId="6" borderId="22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2" tint="-0.249977111117893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top style="medium">
          <color rgb="FF000000"/>
        </top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numFmt numFmtId="165" formatCode="_ &quot;₹&quot;\ * #,##0_ ;_ &quot;₹&quot;\ * \-#,##0_ ;_ &quot;₹&quot;\ * &quot;-&quot;??_ ;_ @_ 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 &quot;₹&quot;\ * #,##0_ ;_ &quot;₹&quot;\ * \-#,##0_ ;_ &quot;₹&quot;\ * &quot;-&quot;??_ ;_ @_ 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 &quot;₹&quot;\ * #,##0_ ;_ &quot;₹&quot;\ * \-#,##0_ ;_ &quot;₹&quot;\ * &quot;-&quot;??_ ;_ @_ 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 &quot;₹&quot;\ * #,##0_ ;_ &quot;₹&quot;\ * \-#,##0_ ;_ &quot;₹&quot;\ * &quot;-&quot;??_ ;_ @_ 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 &quot;₹&quot;\ * #,##0_ ;_ &quot;₹&quot;\ * \-#,##0_ ;_ &quot;₹&quot;\ * &quot;-&quot;??_ ;_ @_ 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 &quot;₹&quot;\ * #,##0_ ;_ &quot;₹&quot;\ * \-#,##0_ ;_ &quot;₹&quot;\ * &quot;-&quot;??_ ;_ @_ 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 &quot;₹&quot;\ * #,##0_ ;_ &quot;₹&quot;\ * \-#,##0_ ;_ &quot;₹&quot;\ * &quot;-&quot;??_ ;_ @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colors>
    <mruColors>
      <color rgb="FFF58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STUDENT</a:t>
            </a:r>
            <a:r>
              <a:rPr lang="en-IN" sz="1600" b="1" baseline="0"/>
              <a:t> DATA</a:t>
            </a:r>
            <a:endParaRPr lang="en-IN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41394902226553"/>
          <c:y val="0.15782407407407409"/>
          <c:w val="0.73456133552957592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'ANS-7'!$D$3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'ANS-7'!$C$4:$C$13</c:f>
              <c:strCache>
                <c:ptCount val="5"/>
                <c:pt idx="0">
                  <c:v>B</c:v>
                </c:pt>
                <c:pt idx="1">
                  <c:v>F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'ANS-7'!$D$4:$D$13</c:f>
              <c:numCache>
                <c:formatCode>General</c:formatCode>
                <c:ptCount val="5"/>
                <c:pt idx="0">
                  <c:v>78</c:v>
                </c:pt>
                <c:pt idx="1">
                  <c:v>85</c:v>
                </c:pt>
                <c:pt idx="2">
                  <c:v>70</c:v>
                </c:pt>
                <c:pt idx="3">
                  <c:v>73</c:v>
                </c:pt>
                <c:pt idx="4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C-4F70-A557-AFA8F62DDDCD}"/>
            </c:ext>
          </c:extLst>
        </c:ser>
        <c:ser>
          <c:idx val="1"/>
          <c:order val="1"/>
          <c:tx>
            <c:strRef>
              <c:f>'ANS-7'!$G$3</c:f>
              <c:strCache>
                <c:ptCount val="1"/>
                <c:pt idx="0">
                  <c:v>attendance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'ANS-7'!$C$4:$C$13</c:f>
              <c:strCache>
                <c:ptCount val="5"/>
                <c:pt idx="0">
                  <c:v>B</c:v>
                </c:pt>
                <c:pt idx="1">
                  <c:v>F</c:v>
                </c:pt>
                <c:pt idx="2">
                  <c:v>H</c:v>
                </c:pt>
                <c:pt idx="3">
                  <c:v>I</c:v>
                </c:pt>
                <c:pt idx="4">
                  <c:v>J</c:v>
                </c:pt>
              </c:strCache>
            </c:strRef>
          </c:cat>
          <c:val>
            <c:numRef>
              <c:f>'ANS-7'!$G$4:$G$13</c:f>
              <c:numCache>
                <c:formatCode>General</c:formatCode>
                <c:ptCount val="5"/>
                <c:pt idx="0">
                  <c:v>81</c:v>
                </c:pt>
                <c:pt idx="1">
                  <c:v>32</c:v>
                </c:pt>
                <c:pt idx="2">
                  <c:v>97</c:v>
                </c:pt>
                <c:pt idx="3">
                  <c:v>71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C-4F70-A557-AFA8F62DD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608831"/>
        <c:axId val="1984612159"/>
      </c:barChart>
      <c:catAx>
        <c:axId val="198460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NAME</a:t>
                </a:r>
                <a:r>
                  <a:rPr lang="en-IN" sz="1400" b="1" baseline="0"/>
                  <a:t> OF STUDENT</a:t>
                </a:r>
                <a:endParaRPr lang="en-IN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12159"/>
        <c:crosses val="autoZero"/>
        <c:auto val="1"/>
        <c:lblAlgn val="ctr"/>
        <c:lblOffset val="100"/>
        <c:noMultiLvlLbl val="0"/>
      </c:catAx>
      <c:valAx>
        <c:axId val="19846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PERCENTAGE</a:t>
                </a:r>
                <a:r>
                  <a:rPr lang="en-IN" sz="1200" b="1" baseline="0"/>
                  <a:t> VALUE</a:t>
                </a:r>
                <a:endParaRPr lang="en-IN" sz="1200" b="1"/>
              </a:p>
            </c:rich>
          </c:tx>
          <c:layout>
            <c:manualLayout>
              <c:xMode val="edge"/>
              <c:yMode val="edge"/>
              <c:x val="3.6559895368132277E-2"/>
              <c:y val="0.21097623213764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60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377357128441204"/>
          <c:y val="0.46013815981335665"/>
          <c:w val="9.6187966386696327E-2"/>
          <c:h val="0.18402887139107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313851</xdr:colOff>
      <xdr:row>16</xdr:row>
      <xdr:rowOff>138678</xdr:rowOff>
    </xdr:from>
    <xdr:to>
      <xdr:col>11</xdr:col>
      <xdr:colOff>204369</xdr:colOff>
      <xdr:row>33</xdr:row>
      <xdr:rowOff>32260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5CFF8-E31D-41E1-AD90-4F344D942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T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ATT SHEET"/>
      <sheetName val="ANS-1"/>
      <sheetName val="ANS-2"/>
      <sheetName val="ANS-3"/>
      <sheetName val="ANS-4"/>
      <sheetName val="ANS-5"/>
      <sheetName val="ANS-6"/>
      <sheetName val="ANS-7"/>
      <sheetName val="ANS-8"/>
      <sheetName val="ANS-9"/>
      <sheetName val="ANS-10"/>
      <sheetName val="Sheet14"/>
      <sheetName val="ATTSHEET"/>
    </sheetNames>
    <sheetDataSet>
      <sheetData sheetId="0"/>
      <sheetData sheetId="1">
        <row r="5">
          <cell r="D5">
            <v>31</v>
          </cell>
        </row>
        <row r="6">
          <cell r="D6">
            <v>31</v>
          </cell>
        </row>
        <row r="7">
          <cell r="D7">
            <v>31</v>
          </cell>
        </row>
        <row r="8">
          <cell r="D8">
            <v>31</v>
          </cell>
        </row>
        <row r="9">
          <cell r="D9">
            <v>31</v>
          </cell>
        </row>
        <row r="10">
          <cell r="D10">
            <v>31</v>
          </cell>
        </row>
        <row r="11">
          <cell r="D11">
            <v>31</v>
          </cell>
        </row>
        <row r="12">
          <cell r="D12">
            <v>31</v>
          </cell>
        </row>
        <row r="13">
          <cell r="D13">
            <v>31</v>
          </cell>
        </row>
        <row r="14">
          <cell r="D14">
            <v>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80.63492326389" createdVersion="7" refreshedVersion="7" minRefreshableVersion="3" recordCount="10" xr:uid="{1FC857EB-843F-4C48-8F64-5780EDB05A07}">
  <cacheSource type="worksheet">
    <worksheetSource name="Table245"/>
  </cacheSource>
  <cacheFields count="8">
    <cacheField name="srollno" numFmtId="0">
      <sharedItems containsSemiMixedTypes="0" containsString="0" containsNumber="1" containsInteger="1" minValue="222001" maxValue="222010"/>
    </cacheField>
    <cacheField name="sname" numFmtId="0">
      <sharedItems count="10">
        <s v="D"/>
        <s v="C"/>
        <s v="A"/>
        <s v="G"/>
        <s v="E"/>
        <s v="H"/>
        <s v="I"/>
        <s v="B"/>
        <s v="J"/>
        <s v="F"/>
      </sharedItems>
    </cacheField>
    <cacheField name="percentage" numFmtId="0">
      <sharedItems containsSemiMixedTypes="0" containsString="0" containsNumber="1" containsInteger="1" minValue="45" maxValue="85" count="10">
        <n v="45"/>
        <n v="52"/>
        <n v="60"/>
        <n v="65"/>
        <n v="69"/>
        <n v="70"/>
        <n v="73"/>
        <n v="78"/>
        <n v="79"/>
        <n v="85"/>
      </sharedItems>
    </cacheField>
    <cacheField name="gender" numFmtId="0">
      <sharedItems/>
    </cacheField>
    <cacheField name="category" numFmtId="0">
      <sharedItems/>
    </cacheField>
    <cacheField name="attendance" numFmtId="0">
      <sharedItems containsSemiMixedTypes="0" containsString="0" containsNumber="1" containsInteger="1" minValue="32" maxValue="97"/>
    </cacheField>
    <cacheField name="fees" numFmtId="0">
      <sharedItems containsSemiMixedTypes="0" containsString="0" containsNumber="1" containsInteger="1" minValue="22000" maxValue="25000" count="2">
        <n v="25000"/>
        <n v="22000"/>
      </sharedItems>
    </cacheField>
    <cacheField name="fees_status" numFmtId="0">
      <sharedItems count="2">
        <s v="UNPAID"/>
        <s v="PA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580.736120833331" createdVersion="7" refreshedVersion="7" minRefreshableVersion="3" recordCount="10" xr:uid="{872E0126-F11F-445E-9636-135EFF64A5B3}">
  <cacheSource type="worksheet">
    <worksheetSource name="Table223"/>
  </cacheSource>
  <cacheFields count="8">
    <cacheField name="srollno" numFmtId="0">
      <sharedItems containsSemiMixedTypes="0" containsString="0" containsNumber="1" containsInteger="1" minValue="222001" maxValue="222010"/>
    </cacheField>
    <cacheField name="sname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percentage" numFmtId="0">
      <sharedItems containsSemiMixedTypes="0" containsString="0" containsNumber="1" containsInteger="1" minValue="45" maxValue="85"/>
    </cacheField>
    <cacheField name="gender" numFmtId="0">
      <sharedItems/>
    </cacheField>
    <cacheField name="category" numFmtId="0">
      <sharedItems/>
    </cacheField>
    <cacheField name="attendance" numFmtId="0">
      <sharedItems containsSemiMixedTypes="0" containsString="0" containsNumber="1" containsInteger="1" minValue="32" maxValue="97" count="9">
        <n v="90"/>
        <n v="81"/>
        <n v="97"/>
        <n v="52"/>
        <n v="45"/>
        <n v="32"/>
        <n v="94"/>
        <n v="71"/>
        <n v="55"/>
      </sharedItems>
    </cacheField>
    <cacheField name="fees" numFmtId="0">
      <sharedItems containsSemiMixedTypes="0" containsString="0" containsNumber="1" containsInteger="1" minValue="22000" maxValue="25000"/>
    </cacheField>
    <cacheField name="fees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22004"/>
    <x v="0"/>
    <x v="0"/>
    <s v="M"/>
    <s v="SC"/>
    <n v="52"/>
    <x v="0"/>
    <x v="0"/>
  </r>
  <r>
    <n v="222003"/>
    <x v="1"/>
    <x v="1"/>
    <s v="M"/>
    <s v="GEN"/>
    <n v="97"/>
    <x v="0"/>
    <x v="1"/>
  </r>
  <r>
    <n v="222001"/>
    <x v="2"/>
    <x v="2"/>
    <s v="M"/>
    <s v="GEN"/>
    <n v="90"/>
    <x v="0"/>
    <x v="1"/>
  </r>
  <r>
    <n v="222007"/>
    <x v="3"/>
    <x v="3"/>
    <s v="M"/>
    <s v="OBC"/>
    <n v="94"/>
    <x v="0"/>
    <x v="1"/>
  </r>
  <r>
    <n v="222005"/>
    <x v="4"/>
    <x v="4"/>
    <s v="F"/>
    <s v="SC"/>
    <n v="45"/>
    <x v="1"/>
    <x v="1"/>
  </r>
  <r>
    <n v="222008"/>
    <x v="5"/>
    <x v="5"/>
    <s v="M"/>
    <s v="GEN"/>
    <n v="97"/>
    <x v="0"/>
    <x v="0"/>
  </r>
  <r>
    <n v="222009"/>
    <x v="6"/>
    <x v="6"/>
    <s v="M"/>
    <s v="GEN"/>
    <n v="71"/>
    <x v="0"/>
    <x v="1"/>
  </r>
  <r>
    <n v="222002"/>
    <x v="7"/>
    <x v="7"/>
    <s v="F"/>
    <s v="OBC"/>
    <n v="81"/>
    <x v="1"/>
    <x v="0"/>
  </r>
  <r>
    <n v="222010"/>
    <x v="8"/>
    <x v="8"/>
    <s v="F"/>
    <s v="GEN"/>
    <n v="55"/>
    <x v="1"/>
    <x v="0"/>
  </r>
  <r>
    <n v="222006"/>
    <x v="9"/>
    <x v="9"/>
    <s v="F"/>
    <s v="ST"/>
    <n v="32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22001"/>
    <x v="0"/>
    <n v="60"/>
    <s v="M"/>
    <s v="GEN"/>
    <x v="0"/>
    <n v="25000"/>
    <s v="PAID"/>
  </r>
  <r>
    <n v="222002"/>
    <x v="1"/>
    <n v="78"/>
    <s v="F"/>
    <s v="OBC"/>
    <x v="1"/>
    <n v="22000"/>
    <s v="UNPAID"/>
  </r>
  <r>
    <n v="222003"/>
    <x v="2"/>
    <n v="52"/>
    <s v="M"/>
    <s v="GEN"/>
    <x v="2"/>
    <n v="25000"/>
    <s v="PAID"/>
  </r>
  <r>
    <n v="222004"/>
    <x v="3"/>
    <n v="45"/>
    <s v="M"/>
    <s v="SC"/>
    <x v="3"/>
    <n v="25000"/>
    <s v="UNPAID"/>
  </r>
  <r>
    <n v="222005"/>
    <x v="4"/>
    <n v="69"/>
    <s v="F"/>
    <s v="SC"/>
    <x v="4"/>
    <n v="22000"/>
    <s v="PAID"/>
  </r>
  <r>
    <n v="222006"/>
    <x v="5"/>
    <n v="85"/>
    <s v="F"/>
    <s v="ST"/>
    <x v="5"/>
    <n v="22000"/>
    <s v="UNPAID"/>
  </r>
  <r>
    <n v="222007"/>
    <x v="6"/>
    <n v="65"/>
    <s v="M"/>
    <s v="OBC"/>
    <x v="6"/>
    <n v="25000"/>
    <s v="PAID"/>
  </r>
  <r>
    <n v="222008"/>
    <x v="7"/>
    <n v="70"/>
    <s v="M"/>
    <s v="GEN"/>
    <x v="2"/>
    <n v="25000"/>
    <s v="UNPAID"/>
  </r>
  <r>
    <n v="222009"/>
    <x v="8"/>
    <n v="73"/>
    <s v="M"/>
    <s v="GEN"/>
    <x v="7"/>
    <n v="25000"/>
    <s v="PAID"/>
  </r>
  <r>
    <n v="222010"/>
    <x v="9"/>
    <n v="79"/>
    <s v="F"/>
    <s v="GEN"/>
    <x v="8"/>
    <n v="22000"/>
    <s v="UN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91311-C5EE-4CDC-A2B2-21AE353A059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K5:N14" firstHeaderRow="1" firstDataRow="2" firstDataCol="1" rowPageCount="1" colPageCount="1"/>
  <pivotFields count="8">
    <pivotField compact="0" outline="0" showAll="0"/>
    <pivotField axis="axisRow" compact="0" outline="0" showAll="0">
      <items count="11">
        <item x="9"/>
        <item x="2"/>
        <item x="7"/>
        <item x="1"/>
        <item x="0"/>
        <item x="4"/>
        <item x="3"/>
        <item x="5"/>
        <item x="6"/>
        <item x="8"/>
        <item t="default"/>
      </items>
    </pivotField>
    <pivotField axis="axisPage" compact="0" outline="0" multipleItemSelectionAllowed="1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>
      <items count="3">
        <item x="1"/>
        <item x="0"/>
        <item t="default"/>
      </items>
    </pivotField>
    <pivotField axis="axisCol" compact="0" outline="0" showAll="0">
      <items count="3">
        <item x="1"/>
        <item x="0"/>
        <item t="default"/>
      </items>
    </pivotField>
  </pivotFields>
  <rowFields count="1">
    <field x="1"/>
  </rowFields>
  <rowItems count="8">
    <i>
      <x/>
    </i>
    <i>
      <x v="2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3">
    <i>
      <x/>
    </i>
    <i>
      <x v="1"/>
    </i>
    <i t="grand">
      <x/>
    </i>
  </colItems>
  <pageFields count="1">
    <pageField fld="2" hier="-1"/>
  </pageFields>
  <dataFields count="1">
    <dataField name="Sum of fees" fld="6" baseField="0" baseItem="0"/>
  </dataFields>
  <formats count="5">
    <format dxfId="142">
      <pivotArea type="all" dataOnly="0" outline="0" fieldPosition="0"/>
    </format>
    <format dxfId="141">
      <pivotArea field="1" type="button" dataOnly="0" labelOnly="1" outline="0" axis="axisRow" fieldPosition="0"/>
    </format>
    <format dxfId="140">
      <pivotArea dataOnly="0" labelOnly="1" outline="0" fieldPosition="0">
        <references count="1">
          <reference field="1" count="0"/>
        </references>
      </pivotArea>
    </format>
    <format dxfId="139">
      <pivotArea dataOnly="0" labelOnly="1" grandRow="1" outline="0" fieldPosition="0"/>
    </format>
    <format dxfId="4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33415-D0D1-472F-A2EE-94FE74315B38}" name="PivotTable3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7" indent="0" compact="0" outline="1" outlineData="1" compactData="0" multipleFieldFilters="0">
  <location ref="K4:L14" firstHeaderRow="1" firstDataRow="1" firstDataCol="2"/>
  <pivotFields count="8">
    <pivotField compact="0" showAll="0"/>
    <pivotField axis="axisRow" compact="0" showAll="0">
      <items count="11">
        <item x="5"/>
        <item x="0"/>
        <item x="1"/>
        <item x="2"/>
        <item x="3"/>
        <item x="4"/>
        <item x="6"/>
        <item x="7"/>
        <item x="8"/>
        <item x="9"/>
        <item t="default"/>
      </items>
    </pivotField>
    <pivotField compact="0" showAll="0"/>
    <pivotField compact="0" showAll="0"/>
    <pivotField compact="0" showAll="0"/>
    <pivotField axis="axisRow" compact="0" showAll="0">
      <items count="10">
        <item x="5"/>
        <item x="4"/>
        <item x="3"/>
        <item x="8"/>
        <item x="7"/>
        <item x="1"/>
        <item x="0"/>
        <item x="6"/>
        <item x="2"/>
        <item t="default"/>
      </items>
    </pivotField>
    <pivotField compact="0" showAll="0"/>
    <pivotField compact="0" showAll="0"/>
  </pivotFields>
  <rowFields count="2">
    <field x="1"/>
    <field x="5"/>
  </rowFields>
  <rowItems count="10">
    <i>
      <x v="1"/>
    </i>
    <i r="1">
      <x v="6"/>
    </i>
    <i>
      <x v="2"/>
    </i>
    <i r="1">
      <x v="5"/>
    </i>
    <i>
      <x v="3"/>
    </i>
    <i r="1">
      <x v="8"/>
    </i>
    <i>
      <x v="6"/>
    </i>
    <i r="1">
      <x v="7"/>
    </i>
    <i>
      <x v="7"/>
    </i>
    <i r="1">
      <x v="8"/>
    </i>
  </rowItems>
  <colItems count="1">
    <i/>
  </colItems>
  <formats count="9">
    <format dxfId="40">
      <pivotArea type="all" dataOnly="0" outline="0" fieldPosition="0"/>
    </format>
    <format dxfId="39">
      <pivotArea field="1" type="button" dataOnly="0" labelOnly="1" outline="0" axis="axisRow" fieldPosition="0"/>
    </format>
    <format dxfId="38">
      <pivotArea field="5" type="button" dataOnly="0" labelOnly="1" outline="0" axis="axisRow" fieldPosition="1"/>
    </format>
    <format dxfId="37">
      <pivotArea dataOnly="0" labelOnly="1" outline="0" fieldPosition="0">
        <references count="1">
          <reference field="1" count="5">
            <x v="1"/>
            <x v="2"/>
            <x v="3"/>
            <x v="6"/>
            <x v="7"/>
          </reference>
        </references>
      </pivotArea>
    </format>
    <format dxfId="36">
      <pivotArea dataOnly="0" labelOnly="1" outline="0" fieldPosition="0">
        <references count="2">
          <reference field="1" count="1" selected="0">
            <x v="1"/>
          </reference>
          <reference field="5" count="1">
            <x v="6"/>
          </reference>
        </references>
      </pivotArea>
    </format>
    <format dxfId="35">
      <pivotArea dataOnly="0" labelOnly="1" outline="0" fieldPosition="0">
        <references count="2">
          <reference field="1" count="1" selected="0">
            <x v="2"/>
          </reference>
          <reference field="5" count="1">
            <x v="5"/>
          </reference>
        </references>
      </pivotArea>
    </format>
    <format dxfId="34">
      <pivotArea dataOnly="0" labelOnly="1" outline="0" fieldPosition="0">
        <references count="2">
          <reference field="1" count="1" selected="0">
            <x v="3"/>
          </reference>
          <reference field="5" count="1">
            <x v="8"/>
          </reference>
        </references>
      </pivotArea>
    </format>
    <format dxfId="33">
      <pivotArea dataOnly="0" labelOnly="1" outline="0" fieldPosition="0">
        <references count="2">
          <reference field="1" count="1" selected="0">
            <x v="6"/>
          </reference>
          <reference field="5" count="1">
            <x v="7"/>
          </reference>
        </references>
      </pivotArea>
    </format>
    <format dxfId="32">
      <pivotArea dataOnly="0" labelOnly="1" outline="0" fieldPosition="0">
        <references count="2">
          <reference field="1" count="1" selected="0">
            <x v="7"/>
          </reference>
          <reference field="5" count="1">
            <x v="8"/>
          </reference>
        </references>
      </pivotArea>
    </format>
  </formats>
  <pivotTableStyleInfo name="PivotStyleLight16" showRowHeaders="1" showColHeaders="1" showRowStripes="0" showColStripes="0" showLastColumn="1"/>
  <filters count="1">
    <filter fld="5" type="captionGreaterThan" evalOrder="-1" id="1" stringValue1="75">
      <autoFilter ref="A1">
        <filterColumn colId="0">
          <customFilters>
            <customFilter operator="greaterThan" val="7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3F576-ED80-4569-AE2E-EB98A7B62A35}" name="Table2" displayName="Table2" ref="B3:I13" totalsRowShown="0" headerRowDxfId="209" dataDxfId="207" headerRowBorderDxfId="208" tableBorderDxfId="206" totalsRowBorderDxfId="205">
  <autoFilter ref="B3:I13" xr:uid="{42F3F576-ED80-4569-AE2E-EB98A7B62A35}"/>
  <tableColumns count="8">
    <tableColumn id="1" xr3:uid="{044ADD2C-865D-4612-A233-036697F78780}" name="srollno" dataDxfId="204"/>
    <tableColumn id="2" xr3:uid="{3F82D6C8-19F4-4C72-B734-2D434C53B9CE}" name="sname" dataDxfId="203"/>
    <tableColumn id="3" xr3:uid="{F9B7F901-2CD3-4F63-8259-35C92E4A416C}" name="percentage" dataDxfId="202"/>
    <tableColumn id="4" xr3:uid="{47625A7B-1FA9-4E5E-BC7E-026EF32F5934}" name="gender" dataDxfId="201"/>
    <tableColumn id="5" xr3:uid="{D40BD889-22AE-4746-9B27-760936A61075}" name="category" dataDxfId="200"/>
    <tableColumn id="6" xr3:uid="{6C728D8E-67EC-4EA2-872F-AF68AD05F31C}" name="attendance" dataDxfId="199"/>
    <tableColumn id="7" xr3:uid="{E870A842-B00A-48D0-B464-71D422CCFE12}" name="fees" dataDxfId="198"/>
    <tableColumn id="8" xr3:uid="{A06C7337-2E16-4B2B-8D3F-13644691FCB6}" name="fees_status" dataDxfId="19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D72F38-2D3A-4983-B333-E1E29F10E71A}" name="Table224" displayName="Table224" ref="B3:J13" totalsRowShown="0" headerRowDxfId="13" dataDxfId="115" headerRowBorderDxfId="116" tableBorderDxfId="114" totalsRowBorderDxfId="113">
  <autoFilter ref="B3:J13" xr:uid="{09D72F38-2D3A-4983-B333-E1E29F10E71A}"/>
  <tableColumns count="9">
    <tableColumn id="1" xr3:uid="{9D7486CE-0458-4E1F-BDB3-52B7E8682DD5}" name="srollno" dataDxfId="112"/>
    <tableColumn id="2" xr3:uid="{FB5343D7-99EC-406B-A276-EF41529E4E41}" name="sname" dataDxfId="111"/>
    <tableColumn id="3" xr3:uid="{E0CE804A-E9C9-4583-BE43-371E0FD09A06}" name="percentage" dataDxfId="110"/>
    <tableColumn id="4" xr3:uid="{19291AB9-9C84-4208-87BC-C541DD121FEC}" name="gender" dataDxfId="109"/>
    <tableColumn id="5" xr3:uid="{CB24F235-874B-4704-B34D-8D65F05F95AF}" name="category" dataDxfId="108"/>
    <tableColumn id="6" xr3:uid="{70061206-9BEE-4A13-BA3A-7D2BDBE1C529}" name="attendance" dataDxfId="107"/>
    <tableColumn id="7" xr3:uid="{D0E047BC-B69D-4D11-AAF5-5A91E379BC12}" name="fees" dataDxfId="106"/>
    <tableColumn id="8" xr3:uid="{D607DE86-19A8-4F98-9AD9-48C81BF866E2}" name="fees_status" dataDxfId="105"/>
    <tableColumn id="9" xr3:uid="{8BF5D8A0-15C1-4296-BC81-51F0872885F6}" name="GRADE" dataDxfId="104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DC60807-A0EE-4F02-8EFE-27CDB0D36D3D}" name="Table14" displayName="Table14" ref="C5:K15" totalsRowShown="0" headerRowDxfId="12" dataDxfId="102" headerRowBorderDxfId="103" tableBorderDxfId="101" totalsRowBorderDxfId="100">
  <autoFilter ref="C5:K15" xr:uid="{2DC60807-A0EE-4F02-8EFE-27CDB0D36D3D}"/>
  <tableColumns count="9">
    <tableColumn id="1" xr3:uid="{CA17CCD5-8B73-49F5-97A3-6C0A16C4C85B}" name="Srollno" dataDxfId="99"/>
    <tableColumn id="2" xr3:uid="{653E8405-B89A-4B3D-82E7-B1B82B5382FE}" name="Sname" dataDxfId="98"/>
    <tableColumn id="3" xr3:uid="{8C23FBFB-D857-49CC-8283-C066FA9D8E14}" name="Fees" dataDxfId="97" dataCellStyle="Currency"/>
    <tableColumn id="4" xr3:uid="{546788CC-082C-440D-B0C4-AB3E33D41748}" name="2%" dataDxfId="96" dataCellStyle="Currency">
      <calculatedColumnFormula>E6*102%</calculatedColumnFormula>
    </tableColumn>
    <tableColumn id="5" xr3:uid="{F3AFDB71-05B9-442C-B695-642044440B10}" name="2.50%" dataDxfId="95" dataCellStyle="Currency">
      <calculatedColumnFormula>E6*102.5%</calculatedColumnFormula>
    </tableColumn>
    <tableColumn id="6" xr3:uid="{C0B589C5-4FF2-4977-AA77-197760B683C8}" name="3.50%" dataDxfId="94" dataCellStyle="Currency">
      <calculatedColumnFormula>E6*103.5%</calculatedColumnFormula>
    </tableColumn>
    <tableColumn id="7" xr3:uid="{0190A2C7-CC07-4A8A-A033-B4F5BAF3016D}" name="4%" dataDxfId="93" dataCellStyle="Currency">
      <calculatedColumnFormula>E6*104%</calculatedColumnFormula>
    </tableColumn>
    <tableColumn id="8" xr3:uid="{9172966C-C3B8-4554-841A-07B2BBA33C71}" name="5%" dataDxfId="92" dataCellStyle="Currency">
      <calculatedColumnFormula>E6*105%</calculatedColumnFormula>
    </tableColumn>
    <tableColumn id="9" xr3:uid="{0413A9D3-FF01-4F0D-A170-71932E1A4BF0}" name="5.50%" dataDxfId="91" dataCellStyle="Currency">
      <calculatedColumnFormula>E6*105.5%</calculatedColumnFormula>
    </tableColumn>
  </tableColumns>
  <tableStyleInfo name="TableStyleLight1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E3FD95A-EF4B-4181-9FF6-F5AA6589AA42}" name="Table217" displayName="Table217" ref="B3:I13" totalsRowShown="0" headerRowDxfId="11" dataDxfId="89" headerRowBorderDxfId="90" tableBorderDxfId="88" totalsRowBorderDxfId="87">
  <autoFilter ref="B3:I13" xr:uid="{5E3FD95A-EF4B-4181-9FF6-F5AA6589AA42}">
    <filterColumn colId="2">
      <top10 val="5" filterVal="70"/>
    </filterColumn>
  </autoFilter>
  <tableColumns count="8">
    <tableColumn id="1" xr3:uid="{3B395DB9-23C3-460D-8DF8-578DE765A018}" name="srollno" dataDxfId="86"/>
    <tableColumn id="2" xr3:uid="{FFC5DA08-C0FC-431B-ADA6-D04680946D91}" name="sname" dataDxfId="85"/>
    <tableColumn id="3" xr3:uid="{A937B87B-0ECA-4DE5-B17D-21CB4D18CF42}" name="percentage" dataDxfId="84"/>
    <tableColumn id="4" xr3:uid="{E3DF881D-B72D-45ED-B4E8-3816FEC67CDB}" name="gender" dataDxfId="83"/>
    <tableColumn id="5" xr3:uid="{B221FB4A-7362-4002-B2C0-B20C10294406}" name="category" dataDxfId="82"/>
    <tableColumn id="6" xr3:uid="{D85BD008-E003-4CA0-87B3-EB5F45ABCBA2}" name="attendance" dataDxfId="81"/>
    <tableColumn id="7" xr3:uid="{06BDDF91-1BE5-4C48-89EC-8A7CFDD30D7B}" name="fees" dataDxfId="80"/>
    <tableColumn id="8" xr3:uid="{90C74B9C-E87B-4659-87DE-FBE7DEDAA8D4}" name="fees_status" dataDxfId="79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5503E8-5060-41DE-85F3-11533C457D7E}" name="Table220" displayName="Table220" ref="B4:L14" totalsRowShown="0" headerRowDxfId="10" dataDxfId="77" headerRowBorderDxfId="78" tableBorderDxfId="76" totalsRowBorderDxfId="75">
  <autoFilter ref="B4:L14" xr:uid="{2E5503E8-5060-41DE-85F3-11533C457D7E}"/>
  <tableColumns count="11">
    <tableColumn id="1" xr3:uid="{5AF243B9-4072-4836-A316-4E4996B4F9C8}" name="srollno" dataDxfId="74"/>
    <tableColumn id="2" xr3:uid="{11841754-C0B8-4842-9A0A-E1E487683B98}" name="sname" dataDxfId="73"/>
    <tableColumn id="3" xr3:uid="{95A184A0-0267-450B-9B74-3566F0483741}" name="percentage" dataDxfId="72"/>
    <tableColumn id="4" xr3:uid="{2166E2B5-6B08-44FB-B6BE-77B3EBD0E54F}" name="gender" dataDxfId="71"/>
    <tableColumn id="5" xr3:uid="{48BBEEB2-C221-4F91-8678-99A5DDB4F90C}" name="category" dataDxfId="70"/>
    <tableColumn id="6" xr3:uid="{22814B82-01A4-4528-9093-8877B4229796}" name="attendance" dataDxfId="69"/>
    <tableColumn id="7" xr3:uid="{878A3AE6-8660-4230-B51A-44E18319D53C}" name="fees" dataDxfId="68"/>
    <tableColumn id="8" xr3:uid="{E5994F1C-D026-433E-8ED0-0290E9AD11A4}" name="fees_status" dataDxfId="67"/>
    <tableColumn id="9" xr3:uid="{93CC263B-9682-4901-B61D-7E3857A550C2}" name="PRESENT DAYS " dataDxfId="66">
      <calculatedColumnFormula>'ATT SHEET'!E5</calculatedColumnFormula>
    </tableColumn>
    <tableColumn id="10" xr3:uid="{99B72F39-D94D-417C-9E40-3AC8AE41F215}" name="TOTAL DAYS" dataDxfId="65">
      <calculatedColumnFormula>'[1]ATT SHEET'!D5</calculatedColumnFormula>
    </tableColumn>
    <tableColumn id="11" xr3:uid="{8E8E75A0-CEC8-4033-ACDA-E8E37162BA76}" name="Attendance percentage" dataDxfId="64" dataCellStyle="Percent">
      <calculatedColumnFormula>Table220[[#This Row],[PRESENT DAYS ]]/Table220[[#This Row],[TOTAL DAYS]]</calculatedColumnFormula>
    </tableColumn>
  </tableColumns>
  <tableStyleInfo name="TableStyleLight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44AEDDC-2356-4AFD-90F0-8219A2887126}" name="Table17" displayName="Table17" ref="B4:I14" totalsRowShown="0" headerRowDxfId="9" dataDxfId="63">
  <autoFilter ref="B4:I14" xr:uid="{744AEDDC-2356-4AFD-90F0-8219A2887126}"/>
  <tableColumns count="8">
    <tableColumn id="1" xr3:uid="{9C3506EA-60E0-4981-ACB5-EA06BD7A2D79}" name="Srollno" dataDxfId="62"/>
    <tableColumn id="2" xr3:uid="{7C77F901-DCB4-430B-86F6-257F9CC94834}" name="Sname" dataDxfId="61"/>
    <tableColumn id="3" xr3:uid="{A1D86CE2-162B-4FA2-9DEE-00067A7A5DE9}" name="Percentage" dataDxfId="60"/>
    <tableColumn id="4" xr3:uid="{915BCF8F-D8B3-4273-B81C-7B56186075C4}" name="Gender" dataDxfId="59"/>
    <tableColumn id="5" xr3:uid="{A8CF2B7E-517A-4016-A159-1A37BCF35131}" name="Category" dataDxfId="58"/>
    <tableColumn id="6" xr3:uid="{D789AA41-D2A6-4561-9C37-2993F55FDA4E}" name="Attendance(in percentage)" dataDxfId="57"/>
    <tableColumn id="7" xr3:uid="{BC2618BD-659C-4157-8086-71C64216523F}" name="Fees" dataDxfId="56"/>
    <tableColumn id="8" xr3:uid="{44721D34-404E-4526-AC77-ABD06270D2F4}" name="Fees-Status" dataDxfId="55"/>
  </tableColumns>
  <tableStyleInfo name="TableStyleLight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661BC70-1F8B-4FEF-9A6E-4D60569633F4}" name="Table221" displayName="Table221" ref="A3:I13" totalsRowShown="0" headerRowDxfId="8" dataDxfId="7" headerRowBorderDxfId="5" tableBorderDxfId="6" totalsRowBorderDxfId="4">
  <autoFilter ref="A3:I13" xr:uid="{B661BC70-1F8B-4FEF-9A6E-4D60569633F4}"/>
  <tableColumns count="9">
    <tableColumn id="1" xr3:uid="{1B9BBD97-687A-422B-B8A1-48D3CC66EAF6}" name="srollno" dataDxfId="54"/>
    <tableColumn id="2" xr3:uid="{F2A1B0C4-FEE5-430E-A71F-1D3CBF44A12F}" name="sname" dataDxfId="53"/>
    <tableColumn id="3" xr3:uid="{8429475F-1CCC-4C50-ADA3-A9FB76D8692A}" name="percentage" dataDxfId="52"/>
    <tableColumn id="4" xr3:uid="{22781EEF-FF3A-4B29-9070-CF5530AE823A}" name="gender" dataDxfId="51"/>
    <tableColumn id="5" xr3:uid="{FCAA1B16-38AB-41F5-8E64-81FD2EC443EA}" name="category" dataDxfId="50"/>
    <tableColumn id="6" xr3:uid="{90B4B6FB-6236-43A5-B7D4-77B10CDB6C4A}" name="attendance" dataDxfId="49"/>
    <tableColumn id="7" xr3:uid="{5FFF2C55-8984-4623-AE98-443220D22BCA}" name="fees" dataDxfId="48"/>
    <tableColumn id="8" xr3:uid="{D04B05A3-5FD9-4646-84D4-6F3F4022AD81}" name="fees_status" dataDxfId="47"/>
    <tableColumn id="9" xr3:uid="{31CE9C89-DCAA-4997-A7D3-9B2E6479616B}" name="ELIGIBILITY" dataDxfId="0">
      <calculatedColumnFormula>IF(F4&gt;=75,"Eligible","Not Eligible")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EA232B0-1ADF-476E-BCB8-A0EC0947938D}" name="Table18" displayName="Table18" ref="B4:E14" totalsRowShown="0" headerRowDxfId="196" dataDxfId="195" tableBorderDxfId="46">
  <autoFilter ref="B4:E14" xr:uid="{2EA232B0-1ADF-476E-BCB8-A0EC0947938D}"/>
  <tableColumns count="4">
    <tableColumn id="1" xr3:uid="{454F494A-6505-4E1E-8F7F-0CB97C6B221F}" name="Srollno" dataDxfId="45"/>
    <tableColumn id="2" xr3:uid="{55B56DD7-C982-494E-AECC-E8DE4F4D7EA8}" name="Session" dataDxfId="44"/>
    <tableColumn id="3" xr3:uid="{989D0D10-C4E4-458F-8A02-9E94A71868E5}" name="Total_Days" dataDxfId="43"/>
    <tableColumn id="4" xr3:uid="{AF997393-BC09-4A35-B9EB-3BB79DE3EAB2}" name="Presentdays" dataDxfId="4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632F1F-A8FD-4C9D-8F64-1C30F0FFBD44}" name="Table24" displayName="Table24" ref="B5:I15" totalsRowShown="0" headerRowDxfId="194" dataDxfId="192" headerRowBorderDxfId="193" tableBorderDxfId="191" totalsRowBorderDxfId="190">
  <autoFilter ref="B5:I15" xr:uid="{0B632F1F-A8FD-4C9D-8F64-1C30F0FFBD44}"/>
  <sortState xmlns:xlrd2="http://schemas.microsoft.com/office/spreadsheetml/2017/richdata2" ref="B6:I15">
    <sortCondition ref="D6:D15"/>
  </sortState>
  <tableColumns count="8">
    <tableColumn id="1" xr3:uid="{6D6DA0DC-0A35-4A79-B3FE-3832D3D04568}" name="srollno" dataDxfId="189"/>
    <tableColumn id="2" xr3:uid="{D9F3621F-6B89-4CA9-AB35-BA63FE461E93}" name="sname" dataDxfId="188"/>
    <tableColumn id="3" xr3:uid="{B582C85C-18D7-4C42-A442-E67532BE0AB7}" name="percentage" dataDxfId="187"/>
    <tableColumn id="4" xr3:uid="{44AC8127-DC63-46DF-A73B-5DFCAD8E0391}" name="gender" dataDxfId="186"/>
    <tableColumn id="5" xr3:uid="{0A578615-2C9B-43F7-8BAC-CF40202CF23B}" name="category" dataDxfId="185"/>
    <tableColumn id="6" xr3:uid="{9EF7AA0C-549E-4572-A23A-8BA90AD1F24F}" name="attendance" dataDxfId="184"/>
    <tableColumn id="7" xr3:uid="{86517AA0-369B-43DD-96A5-074B24B1DC06}" name="fees" dataDxfId="183"/>
    <tableColumn id="8" xr3:uid="{424673B9-4E04-41F9-B48E-5185BDD0E492}" name="fees_status" dataDxfId="18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C860B7-9BB9-4577-BEE2-64B2CD4AD06C}" name="Table26" displayName="Table26" ref="B20:I30" totalsRowShown="0" headerRowDxfId="181" dataDxfId="179" headerRowBorderDxfId="180" tableBorderDxfId="178" totalsRowBorderDxfId="177">
  <autoFilter ref="B20:I30" xr:uid="{B3C860B7-9BB9-4577-BEE2-64B2CD4AD06C}"/>
  <sortState xmlns:xlrd2="http://schemas.microsoft.com/office/spreadsheetml/2017/richdata2" ref="B21:I30">
    <sortCondition ref="E21:E30"/>
  </sortState>
  <tableColumns count="8">
    <tableColumn id="1" xr3:uid="{B5C1A138-4075-44A1-A62F-E32AB1C96C90}" name="srollno" dataDxfId="176"/>
    <tableColumn id="2" xr3:uid="{C0A52BD1-34C1-44AD-9CC6-C0EEE529E06E}" name="sname" dataDxfId="175"/>
    <tableColumn id="3" xr3:uid="{E34EAB53-FCAB-4DDF-A5BD-B3C7898D9AA5}" name="percentage" dataDxfId="174"/>
    <tableColumn id="4" xr3:uid="{33CBD5B7-DE39-4A8B-8BA4-75CE952C3711}" name="gender" dataDxfId="173"/>
    <tableColumn id="5" xr3:uid="{BCD1E3C5-25DD-4662-8B98-D65D02B13275}" name="category" dataDxfId="172"/>
    <tableColumn id="6" xr3:uid="{61B92602-089D-4130-AB5D-7A976E9285FC}" name="attendance" dataDxfId="171"/>
    <tableColumn id="7" xr3:uid="{F24D5FCB-F746-4EF9-B377-FF9AFE4C2B4F}" name="fees" dataDxfId="170"/>
    <tableColumn id="8" xr3:uid="{CD9990BD-6E21-48E9-8EF7-CD299860B9F9}" name="fees_status" dataDxfId="16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4F352B-ED9F-41CA-BF73-E1259AE089EF}" name="Table27" displayName="Table27" ref="B35:I45" totalsRowShown="0" headerRowDxfId="168" dataDxfId="166" headerRowBorderDxfId="167" tableBorderDxfId="165" totalsRowBorderDxfId="164">
  <autoFilter ref="B35:I45" xr:uid="{EA4F352B-ED9F-41CA-BF73-E1259AE089EF}"/>
  <sortState xmlns:xlrd2="http://schemas.microsoft.com/office/spreadsheetml/2017/richdata2" ref="B36:I45">
    <sortCondition ref="C36:C45"/>
  </sortState>
  <tableColumns count="8">
    <tableColumn id="1" xr3:uid="{758A5E78-79B3-4424-AC8D-EF0CF4887BB2}" name="srollno" dataDxfId="163"/>
    <tableColumn id="2" xr3:uid="{290D8E2C-FA4B-45B7-9B30-2F346752AB42}" name="sname" dataDxfId="162"/>
    <tableColumn id="3" xr3:uid="{1D09713A-8441-48F7-A749-502413A240CC}" name="percentage" dataDxfId="161"/>
    <tableColumn id="4" xr3:uid="{4AB1FCC1-999B-494E-A16A-DF640836BBBF}" name="gender" dataDxfId="160"/>
    <tableColumn id="5" xr3:uid="{96D346DF-5322-4830-83D9-9C75B7A3CCDA}" name="category" dataDxfId="159"/>
    <tableColumn id="6" xr3:uid="{2F2ADA39-D99A-4C31-B006-6FACD000C526}" name="attendance" dataDxfId="158"/>
    <tableColumn id="7" xr3:uid="{30334346-DE88-49BE-B6D0-A7A417C31ECD}" name="fees" dataDxfId="157"/>
    <tableColumn id="8" xr3:uid="{DA544BA6-BD93-4681-85A4-2C19CF0D06BC}" name="fees_status" dataDxfId="1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49ACB0-BF13-43AA-823E-3217441C4D09}" name="Table278" displayName="Table278" ref="B51:I61" totalsRowShown="0" headerRowDxfId="155" dataDxfId="153" headerRowBorderDxfId="154" tableBorderDxfId="152" totalsRowBorderDxfId="151">
  <autoFilter ref="B51:I61" xr:uid="{2049ACB0-BF13-43AA-823E-3217441C4D09}"/>
  <sortState xmlns:xlrd2="http://schemas.microsoft.com/office/spreadsheetml/2017/richdata2" ref="B52:I61">
    <sortCondition ref="D52:D61"/>
    <sortCondition ref="E52:E61"/>
    <sortCondition ref="C52:C61"/>
  </sortState>
  <tableColumns count="8">
    <tableColumn id="1" xr3:uid="{BA9A4E84-B315-4295-AF15-F725C85398E3}" name="srollno" dataDxfId="150"/>
    <tableColumn id="2" xr3:uid="{2EBCE589-D850-49E4-AE09-0D6B2C98DF84}" name="sname" dataDxfId="149"/>
    <tableColumn id="3" xr3:uid="{DDBB6BD8-476A-4286-9650-1653A812FD0B}" name="percentage" dataDxfId="148"/>
    <tableColumn id="4" xr3:uid="{43147E93-B615-4255-9569-8B5936783308}" name="gender" dataDxfId="147"/>
    <tableColumn id="5" xr3:uid="{2B9C551C-7263-45D3-BA77-75F6B3B611DD}" name="category" dataDxfId="146"/>
    <tableColumn id="6" xr3:uid="{A68B4293-D311-418D-A105-0F82D9A02FF5}" name="attendance" dataDxfId="145"/>
    <tableColumn id="7" xr3:uid="{E9C28361-BF52-430E-A088-98AB47F48150}" name="fees" dataDxfId="144"/>
    <tableColumn id="8" xr3:uid="{F2D7EFD4-CEF2-4A41-91C3-7A7F1DA4929E}" name="fees_status" dataDxfId="14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273512-98AF-4381-A050-DD8EFF669FFF}" name="Table245" displayName="Table245" ref="B3:I13" totalsRowShown="0" headerRowDxfId="15" dataDxfId="16" headerRowBorderDxfId="25" tableBorderDxfId="26" totalsRowBorderDxfId="137">
  <autoFilter ref="B3:I13" xr:uid="{FD273512-98AF-4381-A050-DD8EFF669FFF}"/>
  <sortState xmlns:xlrd2="http://schemas.microsoft.com/office/spreadsheetml/2017/richdata2" ref="B4:I13">
    <sortCondition ref="D4:D13"/>
  </sortState>
  <tableColumns count="8">
    <tableColumn id="1" xr3:uid="{7889A548-A6B4-4411-AA86-2118798A2062}" name="srollno" dataDxfId="24"/>
    <tableColumn id="2" xr3:uid="{198344FB-ACF2-4121-8E10-58FF34B79F78}" name="sname" dataDxfId="23"/>
    <tableColumn id="3" xr3:uid="{2A99A66F-2064-40E0-861B-EDEB7B9022C9}" name="percentage" dataDxfId="22"/>
    <tableColumn id="4" xr3:uid="{29D98A8C-C2B0-4798-BB03-A12FC4F6E74B}" name="gender" dataDxfId="21"/>
    <tableColumn id="5" xr3:uid="{A1953B77-FAC4-407E-B9B9-B11771CC85B0}" name="category" dataDxfId="20"/>
    <tableColumn id="6" xr3:uid="{9EEF8B85-DCB9-4B61-BA76-A2EC25D38D8C}" name="attendance" dataDxfId="19"/>
    <tableColumn id="7" xr3:uid="{F51ECF76-79A0-406C-8DCF-7137E6F5234E}" name="fees" dataDxfId="18"/>
    <tableColumn id="8" xr3:uid="{B54F9BD7-9D9D-448B-BBEB-EA9C84CAADE8}" name="fees_status" dataDxfId="17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F2EEC1F-DA90-4FC8-B9E1-C88119F3C4C1}" name="Table223" displayName="Table223" ref="B3:I13" totalsRowShown="0" headerRowDxfId="27" dataDxfId="31" headerRowBorderDxfId="29" tableBorderDxfId="30" totalsRowBorderDxfId="28">
  <autoFilter ref="B3:I13" xr:uid="{BF2EEC1F-DA90-4FC8-B9E1-C88119F3C4C1}"/>
  <tableColumns count="8">
    <tableColumn id="1" xr3:uid="{37CB1E4B-637E-4670-844D-E4A749243C74}" name="srollno" dataDxfId="136"/>
    <tableColumn id="2" xr3:uid="{9C6A401F-B761-4AF8-9969-15947FA7F1BC}" name="sname" dataDxfId="135"/>
    <tableColumn id="3" xr3:uid="{AAF78874-B077-4225-AFC1-DC6F4CC2E355}" name="percentage" dataDxfId="134"/>
    <tableColumn id="4" xr3:uid="{08C9327C-575B-41B3-898D-B82885DD055B}" name="gender" dataDxfId="133"/>
    <tableColumn id="5" xr3:uid="{CE9C1C8F-3126-48C2-8FBA-F6BF425F8312}" name="category" dataDxfId="132"/>
    <tableColumn id="6" xr3:uid="{0B343394-1E28-4B92-9795-E65026ECB03F}" name="attendance" dataDxfId="131"/>
    <tableColumn id="7" xr3:uid="{8232E708-FFDB-47AB-BC5F-55ECC60D0E68}" name="fees" dataDxfId="130"/>
    <tableColumn id="8" xr3:uid="{3BDA4186-E3FC-4930-B769-0B00D389548B}" name="fees_status" dataDxfId="129"/>
  </tableColumns>
  <tableStyleInfo name="TableStyleLight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E298B7E-36A5-49EE-B849-13DFDE55CA17}" name="Table214" displayName="Table214" ref="B4:J14" totalsRowShown="0" headerRowDxfId="14" dataDxfId="127" headerRowBorderDxfId="128" tableBorderDxfId="126" totalsRowBorderDxfId="125">
  <autoFilter ref="B4:J14" xr:uid="{1E298B7E-36A5-49EE-B849-13DFDE55CA17}"/>
  <tableColumns count="9">
    <tableColumn id="1" xr3:uid="{12071F87-5D84-4DC1-8A69-BCC813E18CC5}" name="srollno" dataDxfId="124"/>
    <tableColumn id="2" xr3:uid="{63558921-0CF7-4A7A-B9FD-166C1D8F2EF3}" name="sname" dataDxfId="123"/>
    <tableColumn id="3" xr3:uid="{E7DEA90C-5C4F-4A08-A6C1-D75A6FE9F9E4}" name="percentage" dataDxfId="122"/>
    <tableColumn id="4" xr3:uid="{2332C7EB-97FB-4158-9993-5F25E2A88931}" name="gender" dataDxfId="121"/>
    <tableColumn id="5" xr3:uid="{94928143-974C-4503-A06D-7760F5349C59}" name="category" dataDxfId="120"/>
    <tableColumn id="6" xr3:uid="{6908E432-A317-4472-A8AD-B7FF3C7134BF}" name="attendance" dataDxfId="119"/>
    <tableColumn id="7" xr3:uid="{08BB5D47-B6C8-42A0-9999-E562D6B4DDE5}" name="fees" dataDxfId="118"/>
    <tableColumn id="8" xr3:uid="{2F347A9E-5EAC-4C3E-B41E-150170872807}" name="fees_status" dataDxfId="117"/>
    <tableColumn id="9" xr3:uid="{C914553A-7E37-4F49-AD3D-0A950CCA19E0}" name="ATT STATUS" dataCellStyle="Normal">
      <calculatedColumnFormula>IF(G5&gt;=90, "Maximum",IF(G5&gt;75,"Average","Minimum"))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6895-EF18-4CA4-B11E-B0C6FDF7666F}">
  <sheetPr codeName="Sheet1"/>
  <dimension ref="A2:I13"/>
  <sheetViews>
    <sheetView workbookViewId="0">
      <selection activeCell="F19" sqref="F19"/>
    </sheetView>
  </sheetViews>
  <sheetFormatPr defaultColWidth="15.1796875" defaultRowHeight="14.5" x14ac:dyDescent="0.35"/>
  <cols>
    <col min="1" max="1" width="15.1796875" style="32"/>
  </cols>
  <sheetData>
    <row r="2" spans="1:9" s="1" customFormat="1" x14ac:dyDescent="0.35">
      <c r="A2" s="31"/>
    </row>
    <row r="3" spans="1:9" s="4" customFormat="1" ht="15" thickBot="1" x14ac:dyDescent="0.4">
      <c r="B3" s="7" t="s">
        <v>7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5</v>
      </c>
      <c r="H3" s="8" t="s">
        <v>6</v>
      </c>
      <c r="I3" s="9" t="s">
        <v>8</v>
      </c>
    </row>
    <row r="4" spans="1:9" ht="15" thickBot="1" x14ac:dyDescent="0.4">
      <c r="B4" s="5">
        <v>222001</v>
      </c>
      <c r="C4" s="2" t="s">
        <v>9</v>
      </c>
      <c r="D4" s="2">
        <v>60</v>
      </c>
      <c r="E4" s="2" t="s">
        <v>10</v>
      </c>
      <c r="F4" s="2" t="s">
        <v>11</v>
      </c>
      <c r="G4" s="2">
        <v>90</v>
      </c>
      <c r="H4" s="2">
        <v>25000</v>
      </c>
      <c r="I4" s="6" t="s">
        <v>12</v>
      </c>
    </row>
    <row r="5" spans="1:9" ht="15" thickBot="1" x14ac:dyDescent="0.4">
      <c r="B5" s="5">
        <v>222002</v>
      </c>
      <c r="C5" s="2" t="s">
        <v>13</v>
      </c>
      <c r="D5" s="2">
        <v>78</v>
      </c>
      <c r="E5" s="2" t="s">
        <v>14</v>
      </c>
      <c r="F5" s="2" t="s">
        <v>15</v>
      </c>
      <c r="G5" s="2">
        <v>81</v>
      </c>
      <c r="H5" s="2">
        <v>22000</v>
      </c>
      <c r="I5" s="6" t="s">
        <v>16</v>
      </c>
    </row>
    <row r="6" spans="1:9" ht="15" thickBot="1" x14ac:dyDescent="0.4">
      <c r="B6" s="5">
        <v>222003</v>
      </c>
      <c r="C6" s="2" t="s">
        <v>17</v>
      </c>
      <c r="D6" s="2">
        <v>52</v>
      </c>
      <c r="E6" s="2" t="s">
        <v>10</v>
      </c>
      <c r="F6" s="2" t="s">
        <v>11</v>
      </c>
      <c r="G6" s="2">
        <v>97</v>
      </c>
      <c r="H6" s="2">
        <v>25000</v>
      </c>
      <c r="I6" s="6" t="s">
        <v>12</v>
      </c>
    </row>
    <row r="7" spans="1:9" ht="15" thickBot="1" x14ac:dyDescent="0.4">
      <c r="B7" s="5">
        <v>222004</v>
      </c>
      <c r="C7" s="2" t="s">
        <v>18</v>
      </c>
      <c r="D7" s="2">
        <v>45</v>
      </c>
      <c r="E7" s="2" t="s">
        <v>10</v>
      </c>
      <c r="F7" s="2" t="s">
        <v>19</v>
      </c>
      <c r="G7" s="2">
        <v>52</v>
      </c>
      <c r="H7" s="2">
        <v>25000</v>
      </c>
      <c r="I7" s="6" t="s">
        <v>16</v>
      </c>
    </row>
    <row r="8" spans="1:9" ht="15" thickBot="1" x14ac:dyDescent="0.4">
      <c r="B8" s="5">
        <v>222005</v>
      </c>
      <c r="C8" s="2" t="s">
        <v>20</v>
      </c>
      <c r="D8" s="2">
        <v>69</v>
      </c>
      <c r="E8" s="2" t="s">
        <v>14</v>
      </c>
      <c r="F8" s="2" t="s">
        <v>19</v>
      </c>
      <c r="G8" s="2">
        <v>45</v>
      </c>
      <c r="H8" s="2">
        <v>22000</v>
      </c>
      <c r="I8" s="6" t="s">
        <v>12</v>
      </c>
    </row>
    <row r="9" spans="1:9" ht="15" thickBot="1" x14ac:dyDescent="0.4">
      <c r="B9" s="5">
        <v>222006</v>
      </c>
      <c r="C9" s="2" t="s">
        <v>14</v>
      </c>
      <c r="D9" s="2">
        <v>85</v>
      </c>
      <c r="E9" s="2" t="s">
        <v>14</v>
      </c>
      <c r="F9" s="2" t="s">
        <v>21</v>
      </c>
      <c r="G9" s="2">
        <v>32</v>
      </c>
      <c r="H9" s="2">
        <v>22000</v>
      </c>
      <c r="I9" s="6" t="s">
        <v>16</v>
      </c>
    </row>
    <row r="10" spans="1:9" ht="15" thickBot="1" x14ac:dyDescent="0.4">
      <c r="B10" s="5">
        <v>222007</v>
      </c>
      <c r="C10" s="2" t="s">
        <v>22</v>
      </c>
      <c r="D10" s="2">
        <v>65</v>
      </c>
      <c r="E10" s="2" t="s">
        <v>10</v>
      </c>
      <c r="F10" s="2" t="s">
        <v>15</v>
      </c>
      <c r="G10" s="2">
        <v>94</v>
      </c>
      <c r="H10" s="2">
        <v>25000</v>
      </c>
      <c r="I10" s="6" t="s">
        <v>12</v>
      </c>
    </row>
    <row r="11" spans="1:9" ht="15" thickBot="1" x14ac:dyDescent="0.4">
      <c r="B11" s="5">
        <v>222008</v>
      </c>
      <c r="C11" s="2" t="s">
        <v>23</v>
      </c>
      <c r="D11" s="2">
        <v>70</v>
      </c>
      <c r="E11" s="2" t="s">
        <v>10</v>
      </c>
      <c r="F11" s="2" t="s">
        <v>11</v>
      </c>
      <c r="G11" s="2">
        <v>97</v>
      </c>
      <c r="H11" s="2">
        <v>25000</v>
      </c>
      <c r="I11" s="6" t="s">
        <v>16</v>
      </c>
    </row>
    <row r="12" spans="1:9" ht="15" thickBot="1" x14ac:dyDescent="0.4">
      <c r="B12" s="5">
        <v>222009</v>
      </c>
      <c r="C12" s="2" t="s">
        <v>24</v>
      </c>
      <c r="D12" s="2">
        <v>73</v>
      </c>
      <c r="E12" s="2" t="s">
        <v>10</v>
      </c>
      <c r="F12" s="2" t="s">
        <v>11</v>
      </c>
      <c r="G12" s="2">
        <v>71</v>
      </c>
      <c r="H12" s="2">
        <v>25000</v>
      </c>
      <c r="I12" s="6" t="s">
        <v>12</v>
      </c>
    </row>
    <row r="13" spans="1:9" x14ac:dyDescent="0.35">
      <c r="B13" s="10">
        <v>222010</v>
      </c>
      <c r="C13" s="11" t="s">
        <v>25</v>
      </c>
      <c r="D13" s="11">
        <v>79</v>
      </c>
      <c r="E13" s="11" t="s">
        <v>14</v>
      </c>
      <c r="F13" s="11" t="s">
        <v>11</v>
      </c>
      <c r="G13" s="11">
        <v>55</v>
      </c>
      <c r="H13" s="11">
        <v>22000</v>
      </c>
      <c r="I13" s="12" t="s"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F390-553D-4B5A-86D3-D28FB32750E8}">
  <sheetPr codeName="Sheet9"/>
  <dimension ref="A4:L14"/>
  <sheetViews>
    <sheetView workbookViewId="0">
      <selection activeCell="J18" sqref="J18"/>
    </sheetView>
  </sheetViews>
  <sheetFormatPr defaultColWidth="12.08984375" defaultRowHeight="14.5" x14ac:dyDescent="0.35"/>
  <cols>
    <col min="1" max="1" width="12.08984375" style="32"/>
    <col min="12" max="12" width="14.6328125" customWidth="1"/>
  </cols>
  <sheetData>
    <row r="4" spans="2:12" ht="28.5" thickBot="1" x14ac:dyDescent="0.4">
      <c r="B4" s="62" t="s">
        <v>7</v>
      </c>
      <c r="C4" s="63" t="s">
        <v>1</v>
      </c>
      <c r="D4" s="63" t="s">
        <v>2</v>
      </c>
      <c r="E4" s="63" t="s">
        <v>3</v>
      </c>
      <c r="F4" s="63" t="s">
        <v>4</v>
      </c>
      <c r="G4" s="63" t="s">
        <v>5</v>
      </c>
      <c r="H4" s="63" t="s">
        <v>6</v>
      </c>
      <c r="I4" s="64" t="s">
        <v>8</v>
      </c>
      <c r="J4" s="63" t="s">
        <v>65</v>
      </c>
      <c r="K4" s="63" t="s">
        <v>66</v>
      </c>
      <c r="L4" s="63" t="s">
        <v>67</v>
      </c>
    </row>
    <row r="5" spans="2:12" ht="15" thickBot="1" x14ac:dyDescent="0.4">
      <c r="B5" s="5">
        <v>222001</v>
      </c>
      <c r="C5" s="2" t="s">
        <v>9</v>
      </c>
      <c r="D5" s="2">
        <v>60</v>
      </c>
      <c r="E5" s="2" t="s">
        <v>10</v>
      </c>
      <c r="F5" s="2" t="s">
        <v>11</v>
      </c>
      <c r="G5" s="2">
        <v>90</v>
      </c>
      <c r="H5" s="2">
        <v>25000</v>
      </c>
      <c r="I5" s="6" t="s">
        <v>12</v>
      </c>
      <c r="J5" s="16">
        <f>'ATT SHEET'!E5</f>
        <v>28</v>
      </c>
      <c r="K5" s="16">
        <f>'[1]ATT SHEET'!D5</f>
        <v>31</v>
      </c>
      <c r="L5" s="35">
        <f>Table220[[#This Row],[PRESENT DAYS ]]/Table220[[#This Row],[TOTAL DAYS]]</f>
        <v>0.90322580645161288</v>
      </c>
    </row>
    <row r="6" spans="2:12" ht="15" thickBot="1" x14ac:dyDescent="0.4">
      <c r="B6" s="5">
        <v>222002</v>
      </c>
      <c r="C6" s="2" t="s">
        <v>13</v>
      </c>
      <c r="D6" s="2">
        <v>78</v>
      </c>
      <c r="E6" s="2" t="s">
        <v>14</v>
      </c>
      <c r="F6" s="2" t="s">
        <v>15</v>
      </c>
      <c r="G6" s="2">
        <v>81</v>
      </c>
      <c r="H6" s="2">
        <v>22000</v>
      </c>
      <c r="I6" s="6" t="s">
        <v>16</v>
      </c>
      <c r="J6" s="2">
        <f>'ATT SHEET'!E6</f>
        <v>25</v>
      </c>
      <c r="K6" s="2">
        <f>'[1]ATT SHEET'!D6</f>
        <v>31</v>
      </c>
      <c r="L6" s="34">
        <f>Table220[[#This Row],[PRESENT DAYS ]]/Table220[[#This Row],[TOTAL DAYS]]</f>
        <v>0.80645161290322576</v>
      </c>
    </row>
    <row r="7" spans="2:12" ht="15" thickBot="1" x14ac:dyDescent="0.4">
      <c r="B7" s="5">
        <v>222003</v>
      </c>
      <c r="C7" s="2" t="s">
        <v>17</v>
      </c>
      <c r="D7" s="2">
        <v>52</v>
      </c>
      <c r="E7" s="2" t="s">
        <v>10</v>
      </c>
      <c r="F7" s="2" t="s">
        <v>11</v>
      </c>
      <c r="G7" s="2">
        <v>97</v>
      </c>
      <c r="H7" s="2">
        <v>25000</v>
      </c>
      <c r="I7" s="6" t="s">
        <v>12</v>
      </c>
      <c r="J7" s="2">
        <f>'ATT SHEET'!E7</f>
        <v>30</v>
      </c>
      <c r="K7" s="2">
        <f>'[1]ATT SHEET'!D7</f>
        <v>31</v>
      </c>
      <c r="L7" s="34">
        <f>Table220[[#This Row],[PRESENT DAYS ]]/Table220[[#This Row],[TOTAL DAYS]]</f>
        <v>0.967741935483871</v>
      </c>
    </row>
    <row r="8" spans="2:12" ht="15" thickBot="1" x14ac:dyDescent="0.4">
      <c r="B8" s="5">
        <v>222004</v>
      </c>
      <c r="C8" s="2" t="s">
        <v>18</v>
      </c>
      <c r="D8" s="2">
        <v>45</v>
      </c>
      <c r="E8" s="2" t="s">
        <v>10</v>
      </c>
      <c r="F8" s="2" t="s">
        <v>19</v>
      </c>
      <c r="G8" s="2">
        <v>52</v>
      </c>
      <c r="H8" s="2">
        <v>25000</v>
      </c>
      <c r="I8" s="6" t="s">
        <v>16</v>
      </c>
      <c r="J8" s="2">
        <f>'ATT SHEET'!E8</f>
        <v>16</v>
      </c>
      <c r="K8" s="2">
        <f>'[1]ATT SHEET'!D8</f>
        <v>31</v>
      </c>
      <c r="L8" s="34">
        <f>Table220[[#This Row],[PRESENT DAYS ]]/Table220[[#This Row],[TOTAL DAYS]]</f>
        <v>0.5161290322580645</v>
      </c>
    </row>
    <row r="9" spans="2:12" ht="15" thickBot="1" x14ac:dyDescent="0.4">
      <c r="B9" s="5">
        <v>222005</v>
      </c>
      <c r="C9" s="2" t="s">
        <v>20</v>
      </c>
      <c r="D9" s="2">
        <v>69</v>
      </c>
      <c r="E9" s="2" t="s">
        <v>14</v>
      </c>
      <c r="F9" s="2" t="s">
        <v>19</v>
      </c>
      <c r="G9" s="2">
        <v>45</v>
      </c>
      <c r="H9" s="2">
        <v>22000</v>
      </c>
      <c r="I9" s="6" t="s">
        <v>12</v>
      </c>
      <c r="J9" s="2">
        <f>'ATT SHEET'!E9</f>
        <v>14</v>
      </c>
      <c r="K9" s="2">
        <f>'[1]ATT SHEET'!D9</f>
        <v>31</v>
      </c>
      <c r="L9" s="34">
        <f>Table220[[#This Row],[PRESENT DAYS ]]/Table220[[#This Row],[TOTAL DAYS]]</f>
        <v>0.45161290322580644</v>
      </c>
    </row>
    <row r="10" spans="2:12" ht="15" thickBot="1" x14ac:dyDescent="0.4">
      <c r="B10" s="5">
        <v>222006</v>
      </c>
      <c r="C10" s="2" t="s">
        <v>14</v>
      </c>
      <c r="D10" s="2">
        <v>85</v>
      </c>
      <c r="E10" s="2" t="s">
        <v>14</v>
      </c>
      <c r="F10" s="2" t="s">
        <v>21</v>
      </c>
      <c r="G10" s="2">
        <v>32</v>
      </c>
      <c r="H10" s="2">
        <v>22000</v>
      </c>
      <c r="I10" s="6" t="s">
        <v>16</v>
      </c>
      <c r="J10" s="2">
        <f>'ATT SHEET'!E10</f>
        <v>10</v>
      </c>
      <c r="K10" s="2">
        <f>'[1]ATT SHEET'!D10</f>
        <v>31</v>
      </c>
      <c r="L10" s="34">
        <f>Table220[[#This Row],[PRESENT DAYS ]]/Table220[[#This Row],[TOTAL DAYS]]</f>
        <v>0.32258064516129031</v>
      </c>
    </row>
    <row r="11" spans="2:12" ht="15" thickBot="1" x14ac:dyDescent="0.4">
      <c r="B11" s="5">
        <v>222007</v>
      </c>
      <c r="C11" s="2" t="s">
        <v>22</v>
      </c>
      <c r="D11" s="2">
        <v>65</v>
      </c>
      <c r="E11" s="2" t="s">
        <v>10</v>
      </c>
      <c r="F11" s="2" t="s">
        <v>15</v>
      </c>
      <c r="G11" s="2">
        <v>94</v>
      </c>
      <c r="H11" s="2">
        <v>25000</v>
      </c>
      <c r="I11" s="6" t="s">
        <v>12</v>
      </c>
      <c r="J11" s="2">
        <f>'ATT SHEET'!E11</f>
        <v>29</v>
      </c>
      <c r="K11" s="2">
        <f>'[1]ATT SHEET'!D11</f>
        <v>31</v>
      </c>
      <c r="L11" s="34">
        <f>Table220[[#This Row],[PRESENT DAYS ]]/Table220[[#This Row],[TOTAL DAYS]]</f>
        <v>0.93548387096774188</v>
      </c>
    </row>
    <row r="12" spans="2:12" ht="15" thickBot="1" x14ac:dyDescent="0.4">
      <c r="B12" s="5">
        <v>222008</v>
      </c>
      <c r="C12" s="2" t="s">
        <v>23</v>
      </c>
      <c r="D12" s="2">
        <v>70</v>
      </c>
      <c r="E12" s="2" t="s">
        <v>10</v>
      </c>
      <c r="F12" s="2" t="s">
        <v>11</v>
      </c>
      <c r="G12" s="2">
        <v>97</v>
      </c>
      <c r="H12" s="2">
        <v>25000</v>
      </c>
      <c r="I12" s="6" t="s">
        <v>16</v>
      </c>
      <c r="J12" s="2">
        <f>'ATT SHEET'!E12</f>
        <v>30</v>
      </c>
      <c r="K12" s="2">
        <f>'[1]ATT SHEET'!D12</f>
        <v>31</v>
      </c>
      <c r="L12" s="34">
        <f>Table220[[#This Row],[PRESENT DAYS ]]/Table220[[#This Row],[TOTAL DAYS]]</f>
        <v>0.967741935483871</v>
      </c>
    </row>
    <row r="13" spans="2:12" ht="15" thickBot="1" x14ac:dyDescent="0.4">
      <c r="B13" s="5">
        <v>222009</v>
      </c>
      <c r="C13" s="2" t="s">
        <v>24</v>
      </c>
      <c r="D13" s="2">
        <v>73</v>
      </c>
      <c r="E13" s="2" t="s">
        <v>10</v>
      </c>
      <c r="F13" s="2" t="s">
        <v>11</v>
      </c>
      <c r="G13" s="2">
        <v>71</v>
      </c>
      <c r="H13" s="2">
        <v>25000</v>
      </c>
      <c r="I13" s="6" t="s">
        <v>12</v>
      </c>
      <c r="J13" s="2">
        <f>'ATT SHEET'!E13</f>
        <v>22</v>
      </c>
      <c r="K13" s="2">
        <f>'[1]ATT SHEET'!D13</f>
        <v>31</v>
      </c>
      <c r="L13" s="34">
        <f>Table220[[#This Row],[PRESENT DAYS ]]/Table220[[#This Row],[TOTAL DAYS]]</f>
        <v>0.70967741935483875</v>
      </c>
    </row>
    <row r="14" spans="2:12" x14ac:dyDescent="0.35">
      <c r="B14" s="10">
        <v>222010</v>
      </c>
      <c r="C14" s="11" t="s">
        <v>25</v>
      </c>
      <c r="D14" s="11">
        <v>79</v>
      </c>
      <c r="E14" s="11" t="s">
        <v>14</v>
      </c>
      <c r="F14" s="11" t="s">
        <v>11</v>
      </c>
      <c r="G14" s="11">
        <v>55</v>
      </c>
      <c r="H14" s="11">
        <v>22000</v>
      </c>
      <c r="I14" s="12" t="s">
        <v>16</v>
      </c>
      <c r="J14" s="11">
        <f>'ATT SHEET'!E14</f>
        <v>17</v>
      </c>
      <c r="K14" s="11">
        <f>'[1]ATT SHEET'!D14</f>
        <v>31</v>
      </c>
      <c r="L14" s="36">
        <f>Table220[[#This Row],[PRESENT DAYS ]]/Table220[[#This Row],[TOTAL DAYS]]</f>
        <v>0.54838709677419351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5DA8-1585-456D-B353-AD238BE97FC5}">
  <sheetPr codeName="Sheet10"/>
  <dimension ref="B4:I14"/>
  <sheetViews>
    <sheetView workbookViewId="0">
      <selection activeCell="J6" sqref="J6"/>
    </sheetView>
  </sheetViews>
  <sheetFormatPr defaultColWidth="11.6328125" defaultRowHeight="14.5" x14ac:dyDescent="0.35"/>
  <cols>
    <col min="9" max="9" width="11.6328125" customWidth="1"/>
  </cols>
  <sheetData>
    <row r="4" spans="2:9" x14ac:dyDescent="0.35">
      <c r="B4" s="95" t="s">
        <v>0</v>
      </c>
      <c r="C4" s="95" t="s">
        <v>50</v>
      </c>
      <c r="D4" s="95" t="s">
        <v>60</v>
      </c>
      <c r="E4" s="95" t="s">
        <v>61</v>
      </c>
      <c r="F4" s="95" t="s">
        <v>62</v>
      </c>
      <c r="G4" s="95" t="s">
        <v>63</v>
      </c>
      <c r="H4" s="95" t="s">
        <v>51</v>
      </c>
      <c r="I4" s="95" t="s">
        <v>64</v>
      </c>
    </row>
    <row r="5" spans="2:9" x14ac:dyDescent="0.35">
      <c r="B5" s="31">
        <v>222001</v>
      </c>
      <c r="C5" s="31" t="s">
        <v>52</v>
      </c>
      <c r="D5" s="31">
        <v>60</v>
      </c>
      <c r="E5" s="31" t="s">
        <v>10</v>
      </c>
      <c r="F5" s="31" t="s">
        <v>11</v>
      </c>
      <c r="G5" s="31">
        <v>90</v>
      </c>
      <c r="H5" s="31">
        <v>25000</v>
      </c>
      <c r="I5" s="31" t="s">
        <v>12</v>
      </c>
    </row>
    <row r="6" spans="2:9" x14ac:dyDescent="0.35">
      <c r="B6" s="31">
        <v>222002</v>
      </c>
      <c r="C6" s="31" t="s">
        <v>13</v>
      </c>
      <c r="D6" s="31">
        <v>78</v>
      </c>
      <c r="E6" s="31" t="s">
        <v>14</v>
      </c>
      <c r="F6" s="31" t="s">
        <v>15</v>
      </c>
      <c r="G6" s="31">
        <v>81</v>
      </c>
      <c r="H6" s="31">
        <v>21000</v>
      </c>
      <c r="I6" s="31" t="s">
        <v>16</v>
      </c>
    </row>
    <row r="7" spans="2:9" x14ac:dyDescent="0.35">
      <c r="B7" s="31">
        <v>222003</v>
      </c>
      <c r="C7" s="31" t="s">
        <v>17</v>
      </c>
      <c r="D7" s="31">
        <v>52</v>
      </c>
      <c r="E7" s="31" t="s">
        <v>10</v>
      </c>
      <c r="F7" s="31" t="s">
        <v>11</v>
      </c>
      <c r="G7" s="31">
        <v>97</v>
      </c>
      <c r="H7" s="31">
        <v>25000</v>
      </c>
      <c r="I7" s="31" t="s">
        <v>12</v>
      </c>
    </row>
    <row r="8" spans="2:9" x14ac:dyDescent="0.35">
      <c r="B8" s="31">
        <v>222004</v>
      </c>
      <c r="C8" s="31" t="s">
        <v>18</v>
      </c>
      <c r="D8" s="31">
        <v>45</v>
      </c>
      <c r="E8" s="31" t="s">
        <v>10</v>
      </c>
      <c r="F8" s="31" t="s">
        <v>19</v>
      </c>
      <c r="G8" s="31">
        <v>52</v>
      </c>
      <c r="H8" s="31">
        <v>25000</v>
      </c>
      <c r="I8" s="31" t="s">
        <v>16</v>
      </c>
    </row>
    <row r="9" spans="2:9" x14ac:dyDescent="0.35">
      <c r="B9" s="31">
        <v>222005</v>
      </c>
      <c r="C9" s="31" t="s">
        <v>20</v>
      </c>
      <c r="D9" s="31">
        <v>69</v>
      </c>
      <c r="E9" s="31" t="s">
        <v>14</v>
      </c>
      <c r="F9" s="31" t="s">
        <v>19</v>
      </c>
      <c r="G9" s="31">
        <v>45</v>
      </c>
      <c r="H9" s="31">
        <v>22000</v>
      </c>
      <c r="I9" s="31" t="s">
        <v>12</v>
      </c>
    </row>
    <row r="10" spans="2:9" x14ac:dyDescent="0.35">
      <c r="B10" s="31">
        <v>222006</v>
      </c>
      <c r="C10" s="31" t="s">
        <v>14</v>
      </c>
      <c r="D10" s="31">
        <v>85</v>
      </c>
      <c r="E10" s="31" t="s">
        <v>14</v>
      </c>
      <c r="F10" s="31" t="s">
        <v>21</v>
      </c>
      <c r="G10" s="31">
        <v>32</v>
      </c>
      <c r="H10" s="31">
        <v>22000</v>
      </c>
      <c r="I10" s="31" t="s">
        <v>16</v>
      </c>
    </row>
    <row r="11" spans="2:9" x14ac:dyDescent="0.35">
      <c r="B11" s="31">
        <v>222007</v>
      </c>
      <c r="C11" s="31" t="s">
        <v>22</v>
      </c>
      <c r="D11" s="31">
        <v>65</v>
      </c>
      <c r="E11" s="31" t="s">
        <v>10</v>
      </c>
      <c r="F11" s="31" t="s">
        <v>15</v>
      </c>
      <c r="G11" s="31">
        <v>94</v>
      </c>
      <c r="H11" s="31">
        <v>25000</v>
      </c>
      <c r="I11" s="31" t="s">
        <v>12</v>
      </c>
    </row>
    <row r="12" spans="2:9" x14ac:dyDescent="0.35">
      <c r="B12" s="31">
        <v>222008</v>
      </c>
      <c r="C12" s="31" t="s">
        <v>23</v>
      </c>
      <c r="D12" s="31">
        <v>70</v>
      </c>
      <c r="E12" s="31" t="s">
        <v>10</v>
      </c>
      <c r="F12" s="31" t="s">
        <v>11</v>
      </c>
      <c r="G12" s="31">
        <v>97</v>
      </c>
      <c r="H12" s="31">
        <v>25000</v>
      </c>
      <c r="I12" s="31" t="s">
        <v>16</v>
      </c>
    </row>
    <row r="13" spans="2:9" x14ac:dyDescent="0.35">
      <c r="B13" s="31">
        <v>222009</v>
      </c>
      <c r="C13" s="31" t="s">
        <v>53</v>
      </c>
      <c r="D13" s="31">
        <v>73</v>
      </c>
      <c r="E13" s="31" t="s">
        <v>10</v>
      </c>
      <c r="F13" s="31" t="s">
        <v>11</v>
      </c>
      <c r="G13" s="31">
        <v>71</v>
      </c>
      <c r="H13" s="31">
        <v>25000</v>
      </c>
      <c r="I13" s="31" t="s">
        <v>12</v>
      </c>
    </row>
    <row r="14" spans="2:9" x14ac:dyDescent="0.35">
      <c r="B14" s="31">
        <v>222010</v>
      </c>
      <c r="C14" s="31" t="s">
        <v>25</v>
      </c>
      <c r="D14" s="31">
        <v>79</v>
      </c>
      <c r="E14" s="31" t="s">
        <v>14</v>
      </c>
      <c r="F14" s="31" t="s">
        <v>11</v>
      </c>
      <c r="G14" s="31">
        <v>55</v>
      </c>
      <c r="H14" s="31">
        <v>22000</v>
      </c>
      <c r="I14" s="31" t="s">
        <v>16</v>
      </c>
    </row>
  </sheetData>
  <dataValidations count="1">
    <dataValidation type="custom" allowBlank="1" showErrorMessage="1" error="VALUE_x000a_ MUST BE GREATER THEN 20000" sqref="H5:H14" xr:uid="{D4ED691A-75B8-4A2D-8726-6EF6C9D1BCBB}">
      <formula1>H5&gt;20000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614E-E801-4111-B970-EB88FCDF84B4}">
  <sheetPr codeName="Sheet11"/>
  <dimension ref="A3:I24"/>
  <sheetViews>
    <sheetView tabSelected="1" topLeftCell="A7" workbookViewId="0">
      <selection activeCell="F24" sqref="F24"/>
    </sheetView>
  </sheetViews>
  <sheetFormatPr defaultColWidth="15.08984375" defaultRowHeight="14.5" x14ac:dyDescent="0.35"/>
  <sheetData>
    <row r="3" spans="1:9" ht="15" thickBot="1" x14ac:dyDescent="0.4">
      <c r="A3" s="7" t="s">
        <v>7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8</v>
      </c>
      <c r="I3" s="8" t="s">
        <v>68</v>
      </c>
    </row>
    <row r="4" spans="1:9" ht="15" thickBot="1" x14ac:dyDescent="0.4">
      <c r="A4" s="5">
        <v>222001</v>
      </c>
      <c r="B4" s="2" t="s">
        <v>9</v>
      </c>
      <c r="C4" s="2">
        <v>60</v>
      </c>
      <c r="D4" s="2" t="s">
        <v>69</v>
      </c>
      <c r="E4" s="2" t="s">
        <v>11</v>
      </c>
      <c r="F4" s="2">
        <v>90</v>
      </c>
      <c r="G4" s="2">
        <v>25000</v>
      </c>
      <c r="H4" s="6" t="s">
        <v>12</v>
      </c>
      <c r="I4" s="37" t="str">
        <f t="shared" ref="I4:I13" si="0">IF(F4&gt;=75,"Eligible","Not Eligible")</f>
        <v>Eligible</v>
      </c>
    </row>
    <row r="5" spans="1:9" ht="15" thickBot="1" x14ac:dyDescent="0.4">
      <c r="A5" s="5">
        <v>222002</v>
      </c>
      <c r="B5" s="2" t="s">
        <v>13</v>
      </c>
      <c r="C5" s="2">
        <v>78</v>
      </c>
      <c r="D5" s="2" t="s">
        <v>70</v>
      </c>
      <c r="E5" s="2" t="s">
        <v>15</v>
      </c>
      <c r="F5" s="2">
        <v>81</v>
      </c>
      <c r="G5" s="2">
        <v>22000</v>
      </c>
      <c r="H5" s="6" t="s">
        <v>16</v>
      </c>
      <c r="I5" s="37" t="str">
        <f t="shared" si="0"/>
        <v>Eligible</v>
      </c>
    </row>
    <row r="6" spans="1:9" ht="15" thickBot="1" x14ac:dyDescent="0.4">
      <c r="A6" s="5">
        <v>222003</v>
      </c>
      <c r="B6" s="2" t="s">
        <v>17</v>
      </c>
      <c r="C6" s="2">
        <v>52</v>
      </c>
      <c r="D6" s="2" t="s">
        <v>69</v>
      </c>
      <c r="E6" s="2" t="s">
        <v>11</v>
      </c>
      <c r="F6" s="2">
        <v>97</v>
      </c>
      <c r="G6" s="2">
        <v>25000</v>
      </c>
      <c r="H6" s="6" t="s">
        <v>12</v>
      </c>
      <c r="I6" s="37" t="str">
        <f t="shared" si="0"/>
        <v>Eligible</v>
      </c>
    </row>
    <row r="7" spans="1:9" ht="15" thickBot="1" x14ac:dyDescent="0.4">
      <c r="A7" s="5">
        <v>222004</v>
      </c>
      <c r="B7" s="2" t="s">
        <v>18</v>
      </c>
      <c r="C7" s="2">
        <v>45</v>
      </c>
      <c r="D7" s="2" t="s">
        <v>69</v>
      </c>
      <c r="E7" s="2" t="s">
        <v>19</v>
      </c>
      <c r="F7" s="2">
        <v>52</v>
      </c>
      <c r="G7" s="2">
        <v>25000</v>
      </c>
      <c r="H7" s="6" t="s">
        <v>16</v>
      </c>
      <c r="I7" s="37" t="str">
        <f t="shared" si="0"/>
        <v>Not Eligible</v>
      </c>
    </row>
    <row r="8" spans="1:9" ht="15" thickBot="1" x14ac:dyDescent="0.4">
      <c r="A8" s="5">
        <v>222005</v>
      </c>
      <c r="B8" s="2" t="s">
        <v>20</v>
      </c>
      <c r="C8" s="2">
        <v>69</v>
      </c>
      <c r="D8" s="2" t="s">
        <v>69</v>
      </c>
      <c r="E8" s="2" t="s">
        <v>19</v>
      </c>
      <c r="F8" s="2">
        <v>45</v>
      </c>
      <c r="G8" s="2">
        <v>22000</v>
      </c>
      <c r="H8" s="6" t="s">
        <v>12</v>
      </c>
      <c r="I8" s="37" t="str">
        <f t="shared" si="0"/>
        <v>Not Eligible</v>
      </c>
    </row>
    <row r="9" spans="1:9" ht="15" thickBot="1" x14ac:dyDescent="0.4">
      <c r="A9" s="5">
        <v>222006</v>
      </c>
      <c r="B9" s="2" t="s">
        <v>14</v>
      </c>
      <c r="C9" s="2">
        <v>85</v>
      </c>
      <c r="D9" s="2" t="s">
        <v>70</v>
      </c>
      <c r="E9" s="2" t="s">
        <v>21</v>
      </c>
      <c r="F9" s="2">
        <v>32</v>
      </c>
      <c r="G9" s="2">
        <v>22000</v>
      </c>
      <c r="H9" s="6" t="s">
        <v>16</v>
      </c>
      <c r="I9" s="37" t="str">
        <f t="shared" si="0"/>
        <v>Not Eligible</v>
      </c>
    </row>
    <row r="10" spans="1:9" ht="15" thickBot="1" x14ac:dyDescent="0.4">
      <c r="A10" s="5">
        <v>222007</v>
      </c>
      <c r="B10" s="2" t="s">
        <v>22</v>
      </c>
      <c r="C10" s="2">
        <v>65</v>
      </c>
      <c r="D10" s="2" t="s">
        <v>69</v>
      </c>
      <c r="E10" s="2" t="s">
        <v>15</v>
      </c>
      <c r="F10" s="2">
        <v>94</v>
      </c>
      <c r="G10" s="2">
        <v>25000</v>
      </c>
      <c r="H10" s="6" t="s">
        <v>12</v>
      </c>
      <c r="I10" s="37" t="str">
        <f t="shared" si="0"/>
        <v>Eligible</v>
      </c>
    </row>
    <row r="11" spans="1:9" ht="15" thickBot="1" x14ac:dyDescent="0.4">
      <c r="A11" s="5">
        <v>222008</v>
      </c>
      <c r="B11" s="2" t="s">
        <v>23</v>
      </c>
      <c r="C11" s="2">
        <v>70</v>
      </c>
      <c r="D11" s="2" t="s">
        <v>69</v>
      </c>
      <c r="E11" s="2" t="s">
        <v>11</v>
      </c>
      <c r="F11" s="2">
        <v>97</v>
      </c>
      <c r="G11" s="2">
        <v>25000</v>
      </c>
      <c r="H11" s="6" t="s">
        <v>16</v>
      </c>
      <c r="I11" s="37" t="str">
        <f t="shared" si="0"/>
        <v>Eligible</v>
      </c>
    </row>
    <row r="12" spans="1:9" ht="15" thickBot="1" x14ac:dyDescent="0.4">
      <c r="A12" s="5">
        <v>222009</v>
      </c>
      <c r="B12" s="2" t="s">
        <v>24</v>
      </c>
      <c r="C12" s="2">
        <v>73</v>
      </c>
      <c r="D12" s="2" t="s">
        <v>69</v>
      </c>
      <c r="E12" s="2" t="s">
        <v>11</v>
      </c>
      <c r="F12" s="2">
        <v>71</v>
      </c>
      <c r="G12" s="2">
        <v>25000</v>
      </c>
      <c r="H12" s="6" t="s">
        <v>12</v>
      </c>
      <c r="I12" s="37" t="str">
        <f t="shared" si="0"/>
        <v>Not Eligible</v>
      </c>
    </row>
    <row r="13" spans="1:9" ht="15" thickBot="1" x14ac:dyDescent="0.4">
      <c r="A13" s="10">
        <v>222010</v>
      </c>
      <c r="B13" s="11" t="s">
        <v>25</v>
      </c>
      <c r="C13" s="11">
        <v>79</v>
      </c>
      <c r="D13" s="11" t="s">
        <v>70</v>
      </c>
      <c r="E13" s="11" t="s">
        <v>11</v>
      </c>
      <c r="F13" s="11">
        <v>55</v>
      </c>
      <c r="G13" s="11">
        <v>22000</v>
      </c>
      <c r="H13" s="12" t="s">
        <v>16</v>
      </c>
      <c r="I13" s="37" t="str">
        <f t="shared" si="0"/>
        <v>Not Eligible</v>
      </c>
    </row>
    <row r="16" spans="1:9" x14ac:dyDescent="0.35">
      <c r="E16" s="33"/>
      <c r="F16" s="32"/>
      <c r="G16" s="32"/>
      <c r="H16" s="32"/>
    </row>
    <row r="17" spans="6:8" x14ac:dyDescent="0.35">
      <c r="F17" s="32"/>
      <c r="G17" s="32"/>
      <c r="H17" s="32"/>
    </row>
    <row r="18" spans="6:8" x14ac:dyDescent="0.35">
      <c r="F18" s="32"/>
      <c r="G18" s="32"/>
      <c r="H18" s="32"/>
    </row>
    <row r="19" spans="6:8" x14ac:dyDescent="0.35">
      <c r="F19" s="32"/>
      <c r="G19" s="32"/>
      <c r="H19" s="32"/>
    </row>
    <row r="20" spans="6:8" x14ac:dyDescent="0.35">
      <c r="F20" s="32"/>
      <c r="G20" s="32"/>
      <c r="H20" s="32"/>
    </row>
    <row r="21" spans="6:8" x14ac:dyDescent="0.35">
      <c r="F21" s="32"/>
      <c r="G21" s="32"/>
      <c r="H21" s="32"/>
    </row>
    <row r="22" spans="6:8" x14ac:dyDescent="0.35">
      <c r="F22" s="32"/>
      <c r="G22" s="32"/>
      <c r="H22" s="32"/>
    </row>
    <row r="23" spans="6:8" x14ac:dyDescent="0.35">
      <c r="F23" s="32"/>
      <c r="G23" s="32"/>
      <c r="H23" s="32"/>
    </row>
    <row r="24" spans="6:8" x14ac:dyDescent="0.35">
      <c r="F24" s="32"/>
      <c r="G24" s="32"/>
      <c r="H24" s="3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6480-0774-4489-9B42-BAF6BD72F763}">
  <sheetPr codeName="Sheet2"/>
  <dimension ref="B4:E14"/>
  <sheetViews>
    <sheetView workbookViewId="0">
      <selection activeCell="G10" sqref="G10"/>
    </sheetView>
  </sheetViews>
  <sheetFormatPr defaultColWidth="15.81640625" defaultRowHeight="14.5" x14ac:dyDescent="0.35"/>
  <sheetData>
    <row r="4" spans="2:5" x14ac:dyDescent="0.35">
      <c r="B4" s="41" t="s">
        <v>0</v>
      </c>
      <c r="C4" s="41" t="s">
        <v>34</v>
      </c>
      <c r="D4" s="41" t="s">
        <v>35</v>
      </c>
      <c r="E4" s="41" t="s">
        <v>36</v>
      </c>
    </row>
    <row r="5" spans="2:5" x14ac:dyDescent="0.35">
      <c r="B5" s="41">
        <v>222001</v>
      </c>
      <c r="C5" s="41" t="s">
        <v>37</v>
      </c>
      <c r="D5" s="41">
        <v>31</v>
      </c>
      <c r="E5" s="41">
        <v>28</v>
      </c>
    </row>
    <row r="6" spans="2:5" x14ac:dyDescent="0.35">
      <c r="B6" s="41">
        <v>222002</v>
      </c>
      <c r="C6" s="41" t="s">
        <v>37</v>
      </c>
      <c r="D6" s="41">
        <v>31</v>
      </c>
      <c r="E6" s="41">
        <v>25</v>
      </c>
    </row>
    <row r="7" spans="2:5" x14ac:dyDescent="0.35">
      <c r="B7" s="41">
        <v>222003</v>
      </c>
      <c r="C7" s="41" t="s">
        <v>37</v>
      </c>
      <c r="D7" s="41">
        <v>31</v>
      </c>
      <c r="E7" s="41">
        <v>30</v>
      </c>
    </row>
    <row r="8" spans="2:5" x14ac:dyDescent="0.35">
      <c r="B8" s="41">
        <v>222004</v>
      </c>
      <c r="C8" s="41" t="s">
        <v>37</v>
      </c>
      <c r="D8" s="41">
        <v>31</v>
      </c>
      <c r="E8" s="41">
        <v>16</v>
      </c>
    </row>
    <row r="9" spans="2:5" x14ac:dyDescent="0.35">
      <c r="B9" s="41">
        <v>222005</v>
      </c>
      <c r="C9" s="41" t="s">
        <v>37</v>
      </c>
      <c r="D9" s="41">
        <v>31</v>
      </c>
      <c r="E9" s="41">
        <v>14</v>
      </c>
    </row>
    <row r="10" spans="2:5" x14ac:dyDescent="0.35">
      <c r="B10" s="41">
        <v>222006</v>
      </c>
      <c r="C10" s="41" t="s">
        <v>37</v>
      </c>
      <c r="D10" s="41">
        <v>31</v>
      </c>
      <c r="E10" s="41">
        <v>10</v>
      </c>
    </row>
    <row r="11" spans="2:5" x14ac:dyDescent="0.35">
      <c r="B11" s="41">
        <v>222007</v>
      </c>
      <c r="C11" s="41" t="s">
        <v>37</v>
      </c>
      <c r="D11" s="41">
        <v>31</v>
      </c>
      <c r="E11" s="41">
        <v>29</v>
      </c>
    </row>
    <row r="12" spans="2:5" x14ac:dyDescent="0.35">
      <c r="B12" s="41">
        <v>222008</v>
      </c>
      <c r="C12" s="41" t="s">
        <v>37</v>
      </c>
      <c r="D12" s="41">
        <v>31</v>
      </c>
      <c r="E12" s="41">
        <v>30</v>
      </c>
    </row>
    <row r="13" spans="2:5" x14ac:dyDescent="0.35">
      <c r="B13" s="41">
        <v>222009</v>
      </c>
      <c r="C13" s="41" t="s">
        <v>37</v>
      </c>
      <c r="D13" s="41">
        <v>31</v>
      </c>
      <c r="E13" s="41">
        <v>22</v>
      </c>
    </row>
    <row r="14" spans="2:5" x14ac:dyDescent="0.35">
      <c r="B14" s="41">
        <v>222010</v>
      </c>
      <c r="C14" s="41" t="s">
        <v>37</v>
      </c>
      <c r="D14" s="41">
        <v>31</v>
      </c>
      <c r="E14" s="41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1386-524F-435B-B1AA-990304D9AEFD}">
  <sheetPr codeName="Sheet3"/>
  <dimension ref="A1:I61"/>
  <sheetViews>
    <sheetView workbookViewId="0">
      <selection activeCell="L8" sqref="L8"/>
    </sheetView>
  </sheetViews>
  <sheetFormatPr defaultColWidth="10.453125" defaultRowHeight="14.5" x14ac:dyDescent="0.35"/>
  <cols>
    <col min="1" max="1" width="10.453125" style="32"/>
  </cols>
  <sheetData>
    <row r="1" spans="2:9" x14ac:dyDescent="0.35">
      <c r="B1" t="s">
        <v>26</v>
      </c>
    </row>
    <row r="3" spans="2:9" x14ac:dyDescent="0.35">
      <c r="B3" s="3" t="s">
        <v>27</v>
      </c>
      <c r="C3" s="3"/>
      <c r="D3" s="3"/>
    </row>
    <row r="5" spans="2:9" ht="15" thickBot="1" x14ac:dyDescent="0.4">
      <c r="B5" s="7" t="s">
        <v>7</v>
      </c>
      <c r="C5" s="8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9" t="s">
        <v>8</v>
      </c>
    </row>
    <row r="6" spans="2:9" ht="15" thickBot="1" x14ac:dyDescent="0.4">
      <c r="B6" s="5">
        <v>222004</v>
      </c>
      <c r="C6" s="2" t="s">
        <v>18</v>
      </c>
      <c r="D6" s="2">
        <v>45</v>
      </c>
      <c r="E6" s="2" t="s">
        <v>10</v>
      </c>
      <c r="F6" s="2" t="s">
        <v>19</v>
      </c>
      <c r="G6" s="2">
        <v>52</v>
      </c>
      <c r="H6" s="2">
        <v>25000</v>
      </c>
      <c r="I6" s="6" t="s">
        <v>16</v>
      </c>
    </row>
    <row r="7" spans="2:9" ht="15" thickBot="1" x14ac:dyDescent="0.4">
      <c r="B7" s="5">
        <v>222003</v>
      </c>
      <c r="C7" s="2" t="s">
        <v>17</v>
      </c>
      <c r="D7" s="2">
        <v>52</v>
      </c>
      <c r="E7" s="2" t="s">
        <v>10</v>
      </c>
      <c r="F7" s="2" t="s">
        <v>11</v>
      </c>
      <c r="G7" s="2">
        <v>97</v>
      </c>
      <c r="H7" s="2">
        <v>25000</v>
      </c>
      <c r="I7" s="6" t="s">
        <v>12</v>
      </c>
    </row>
    <row r="8" spans="2:9" ht="15" thickBot="1" x14ac:dyDescent="0.4">
      <c r="B8" s="5">
        <v>222001</v>
      </c>
      <c r="C8" s="2" t="s">
        <v>9</v>
      </c>
      <c r="D8" s="2">
        <v>60</v>
      </c>
      <c r="E8" s="2" t="s">
        <v>10</v>
      </c>
      <c r="F8" s="2" t="s">
        <v>11</v>
      </c>
      <c r="G8" s="2">
        <v>90</v>
      </c>
      <c r="H8" s="2">
        <v>25000</v>
      </c>
      <c r="I8" s="6" t="s">
        <v>12</v>
      </c>
    </row>
    <row r="9" spans="2:9" ht="15" thickBot="1" x14ac:dyDescent="0.4">
      <c r="B9" s="5">
        <v>222007</v>
      </c>
      <c r="C9" s="2" t="s">
        <v>22</v>
      </c>
      <c r="D9" s="2">
        <v>65</v>
      </c>
      <c r="E9" s="2" t="s">
        <v>10</v>
      </c>
      <c r="F9" s="2" t="s">
        <v>15</v>
      </c>
      <c r="G9" s="2">
        <v>94</v>
      </c>
      <c r="H9" s="2">
        <v>25000</v>
      </c>
      <c r="I9" s="6" t="s">
        <v>12</v>
      </c>
    </row>
    <row r="10" spans="2:9" ht="15" thickBot="1" x14ac:dyDescent="0.4">
      <c r="B10" s="5">
        <v>222005</v>
      </c>
      <c r="C10" s="2" t="s">
        <v>20</v>
      </c>
      <c r="D10" s="2">
        <v>69</v>
      </c>
      <c r="E10" s="2" t="s">
        <v>14</v>
      </c>
      <c r="F10" s="2" t="s">
        <v>19</v>
      </c>
      <c r="G10" s="2">
        <v>45</v>
      </c>
      <c r="H10" s="2">
        <v>22000</v>
      </c>
      <c r="I10" s="6" t="s">
        <v>12</v>
      </c>
    </row>
    <row r="11" spans="2:9" ht="15" thickBot="1" x14ac:dyDescent="0.4">
      <c r="B11" s="5">
        <v>222008</v>
      </c>
      <c r="C11" s="2" t="s">
        <v>23</v>
      </c>
      <c r="D11" s="2">
        <v>70</v>
      </c>
      <c r="E11" s="2" t="s">
        <v>10</v>
      </c>
      <c r="F11" s="2" t="s">
        <v>11</v>
      </c>
      <c r="G11" s="2">
        <v>97</v>
      </c>
      <c r="H11" s="2">
        <v>25000</v>
      </c>
      <c r="I11" s="6" t="s">
        <v>16</v>
      </c>
    </row>
    <row r="12" spans="2:9" ht="15" thickBot="1" x14ac:dyDescent="0.4">
      <c r="B12" s="5">
        <v>222009</v>
      </c>
      <c r="C12" s="2" t="s">
        <v>24</v>
      </c>
      <c r="D12" s="2">
        <v>73</v>
      </c>
      <c r="E12" s="2" t="s">
        <v>10</v>
      </c>
      <c r="F12" s="2" t="s">
        <v>11</v>
      </c>
      <c r="G12" s="2">
        <v>71</v>
      </c>
      <c r="H12" s="2">
        <v>25000</v>
      </c>
      <c r="I12" s="6" t="s">
        <v>12</v>
      </c>
    </row>
    <row r="13" spans="2:9" ht="15" thickBot="1" x14ac:dyDescent="0.4">
      <c r="B13" s="5">
        <v>222002</v>
      </c>
      <c r="C13" s="2" t="s">
        <v>13</v>
      </c>
      <c r="D13" s="2">
        <v>78</v>
      </c>
      <c r="E13" s="2" t="s">
        <v>14</v>
      </c>
      <c r="F13" s="2" t="s">
        <v>15</v>
      </c>
      <c r="G13" s="2">
        <v>81</v>
      </c>
      <c r="H13" s="2">
        <v>22000</v>
      </c>
      <c r="I13" s="6" t="s">
        <v>16</v>
      </c>
    </row>
    <row r="14" spans="2:9" ht="15" thickBot="1" x14ac:dyDescent="0.4">
      <c r="B14" s="5">
        <v>222010</v>
      </c>
      <c r="C14" s="2" t="s">
        <v>25</v>
      </c>
      <c r="D14" s="2">
        <v>79</v>
      </c>
      <c r="E14" s="2" t="s">
        <v>14</v>
      </c>
      <c r="F14" s="2" t="s">
        <v>11</v>
      </c>
      <c r="G14" s="2">
        <v>55</v>
      </c>
      <c r="H14" s="2">
        <v>22000</v>
      </c>
      <c r="I14" s="6" t="s">
        <v>16</v>
      </c>
    </row>
    <row r="15" spans="2:9" x14ac:dyDescent="0.35">
      <c r="B15" s="10">
        <v>222006</v>
      </c>
      <c r="C15" s="11" t="s">
        <v>14</v>
      </c>
      <c r="D15" s="11">
        <v>85</v>
      </c>
      <c r="E15" s="11" t="s">
        <v>14</v>
      </c>
      <c r="F15" s="11" t="s">
        <v>21</v>
      </c>
      <c r="G15" s="11">
        <v>32</v>
      </c>
      <c r="H15" s="11">
        <v>22000</v>
      </c>
      <c r="I15" s="12" t="s">
        <v>16</v>
      </c>
    </row>
    <row r="18" spans="2:9" x14ac:dyDescent="0.35">
      <c r="B18" s="3" t="s">
        <v>28</v>
      </c>
      <c r="C18" s="3"/>
      <c r="D18" s="3"/>
    </row>
    <row r="20" spans="2:9" ht="15" thickBot="1" x14ac:dyDescent="0.4">
      <c r="B20" s="7" t="s">
        <v>7</v>
      </c>
      <c r="C20" s="8" t="s">
        <v>1</v>
      </c>
      <c r="D20" s="8" t="s">
        <v>2</v>
      </c>
      <c r="E20" s="8" t="s">
        <v>3</v>
      </c>
      <c r="F20" s="8" t="s">
        <v>4</v>
      </c>
      <c r="G20" s="8" t="s">
        <v>5</v>
      </c>
      <c r="H20" s="8" t="s">
        <v>6</v>
      </c>
      <c r="I20" s="9" t="s">
        <v>8</v>
      </c>
    </row>
    <row r="21" spans="2:9" ht="15" thickBot="1" x14ac:dyDescent="0.4">
      <c r="B21" s="5">
        <v>222002</v>
      </c>
      <c r="C21" s="2" t="s">
        <v>13</v>
      </c>
      <c r="D21" s="2">
        <v>78</v>
      </c>
      <c r="E21" s="2" t="s">
        <v>14</v>
      </c>
      <c r="F21" s="2" t="s">
        <v>15</v>
      </c>
      <c r="G21" s="2">
        <v>81</v>
      </c>
      <c r="H21" s="2">
        <v>22000</v>
      </c>
      <c r="I21" s="6" t="s">
        <v>16</v>
      </c>
    </row>
    <row r="22" spans="2:9" ht="15" thickBot="1" x14ac:dyDescent="0.4">
      <c r="B22" s="5">
        <v>222005</v>
      </c>
      <c r="C22" s="2" t="s">
        <v>20</v>
      </c>
      <c r="D22" s="2">
        <v>69</v>
      </c>
      <c r="E22" s="2" t="s">
        <v>14</v>
      </c>
      <c r="F22" s="2" t="s">
        <v>19</v>
      </c>
      <c r="G22" s="2">
        <v>45</v>
      </c>
      <c r="H22" s="2">
        <v>22000</v>
      </c>
      <c r="I22" s="6" t="s">
        <v>12</v>
      </c>
    </row>
    <row r="23" spans="2:9" ht="15" thickBot="1" x14ac:dyDescent="0.4">
      <c r="B23" s="5">
        <v>222006</v>
      </c>
      <c r="C23" s="2" t="s">
        <v>14</v>
      </c>
      <c r="D23" s="2">
        <v>85</v>
      </c>
      <c r="E23" s="2" t="s">
        <v>14</v>
      </c>
      <c r="F23" s="2" t="s">
        <v>21</v>
      </c>
      <c r="G23" s="2">
        <v>32</v>
      </c>
      <c r="H23" s="2">
        <v>22000</v>
      </c>
      <c r="I23" s="6" t="s">
        <v>16</v>
      </c>
    </row>
    <row r="24" spans="2:9" ht="15" thickBot="1" x14ac:dyDescent="0.4">
      <c r="B24" s="5">
        <v>222010</v>
      </c>
      <c r="C24" s="2" t="s">
        <v>25</v>
      </c>
      <c r="D24" s="2">
        <v>79</v>
      </c>
      <c r="E24" s="2" t="s">
        <v>14</v>
      </c>
      <c r="F24" s="2" t="s">
        <v>11</v>
      </c>
      <c r="G24" s="2">
        <v>55</v>
      </c>
      <c r="H24" s="2">
        <v>22000</v>
      </c>
      <c r="I24" s="6" t="s">
        <v>16</v>
      </c>
    </row>
    <row r="25" spans="2:9" ht="15" thickBot="1" x14ac:dyDescent="0.4">
      <c r="B25" s="5">
        <v>222001</v>
      </c>
      <c r="C25" s="2" t="s">
        <v>9</v>
      </c>
      <c r="D25" s="2">
        <v>60</v>
      </c>
      <c r="E25" s="2" t="s">
        <v>10</v>
      </c>
      <c r="F25" s="2" t="s">
        <v>11</v>
      </c>
      <c r="G25" s="2">
        <v>90</v>
      </c>
      <c r="H25" s="2">
        <v>25000</v>
      </c>
      <c r="I25" s="6" t="s">
        <v>12</v>
      </c>
    </row>
    <row r="26" spans="2:9" ht="15" thickBot="1" x14ac:dyDescent="0.4">
      <c r="B26" s="5">
        <v>222003</v>
      </c>
      <c r="C26" s="2" t="s">
        <v>17</v>
      </c>
      <c r="D26" s="2">
        <v>52</v>
      </c>
      <c r="E26" s="2" t="s">
        <v>10</v>
      </c>
      <c r="F26" s="2" t="s">
        <v>11</v>
      </c>
      <c r="G26" s="2">
        <v>97</v>
      </c>
      <c r="H26" s="2">
        <v>25000</v>
      </c>
      <c r="I26" s="6" t="s">
        <v>12</v>
      </c>
    </row>
    <row r="27" spans="2:9" ht="15" thickBot="1" x14ac:dyDescent="0.4">
      <c r="B27" s="5">
        <v>222004</v>
      </c>
      <c r="C27" s="2" t="s">
        <v>18</v>
      </c>
      <c r="D27" s="2">
        <v>45</v>
      </c>
      <c r="E27" s="2" t="s">
        <v>10</v>
      </c>
      <c r="F27" s="2" t="s">
        <v>19</v>
      </c>
      <c r="G27" s="2">
        <v>52</v>
      </c>
      <c r="H27" s="2">
        <v>25000</v>
      </c>
      <c r="I27" s="6" t="s">
        <v>16</v>
      </c>
    </row>
    <row r="28" spans="2:9" ht="15" thickBot="1" x14ac:dyDescent="0.4">
      <c r="B28" s="5">
        <v>222007</v>
      </c>
      <c r="C28" s="2" t="s">
        <v>22</v>
      </c>
      <c r="D28" s="2">
        <v>65</v>
      </c>
      <c r="E28" s="2" t="s">
        <v>10</v>
      </c>
      <c r="F28" s="2" t="s">
        <v>15</v>
      </c>
      <c r="G28" s="2">
        <v>94</v>
      </c>
      <c r="H28" s="2">
        <v>25000</v>
      </c>
      <c r="I28" s="6" t="s">
        <v>12</v>
      </c>
    </row>
    <row r="29" spans="2:9" ht="15" thickBot="1" x14ac:dyDescent="0.4">
      <c r="B29" s="5">
        <v>222008</v>
      </c>
      <c r="C29" s="2" t="s">
        <v>23</v>
      </c>
      <c r="D29" s="2">
        <v>70</v>
      </c>
      <c r="E29" s="2" t="s">
        <v>10</v>
      </c>
      <c r="F29" s="2" t="s">
        <v>11</v>
      </c>
      <c r="G29" s="2">
        <v>97</v>
      </c>
      <c r="H29" s="2">
        <v>25000</v>
      </c>
      <c r="I29" s="6" t="s">
        <v>16</v>
      </c>
    </row>
    <row r="30" spans="2:9" x14ac:dyDescent="0.35">
      <c r="B30" s="10">
        <v>222009</v>
      </c>
      <c r="C30" s="11" t="s">
        <v>24</v>
      </c>
      <c r="D30" s="11">
        <v>73</v>
      </c>
      <c r="E30" s="11" t="s">
        <v>10</v>
      </c>
      <c r="F30" s="11" t="s">
        <v>11</v>
      </c>
      <c r="G30" s="11">
        <v>71</v>
      </c>
      <c r="H30" s="11">
        <v>25000</v>
      </c>
      <c r="I30" s="12" t="s">
        <v>12</v>
      </c>
    </row>
    <row r="33" spans="2:9" x14ac:dyDescent="0.35">
      <c r="B33" t="s">
        <v>29</v>
      </c>
    </row>
    <row r="35" spans="2:9" ht="15" thickBot="1" x14ac:dyDescent="0.4">
      <c r="B35" s="7" t="s">
        <v>7</v>
      </c>
      <c r="C35" s="8" t="s">
        <v>1</v>
      </c>
      <c r="D35" s="8" t="s">
        <v>2</v>
      </c>
      <c r="E35" s="8" t="s">
        <v>3</v>
      </c>
      <c r="F35" s="8" t="s">
        <v>4</v>
      </c>
      <c r="G35" s="8" t="s">
        <v>5</v>
      </c>
      <c r="H35" s="8" t="s">
        <v>6</v>
      </c>
      <c r="I35" s="9" t="s">
        <v>8</v>
      </c>
    </row>
    <row r="36" spans="2:9" ht="15" thickBot="1" x14ac:dyDescent="0.4">
      <c r="B36" s="5">
        <v>222001</v>
      </c>
      <c r="C36" s="2" t="s">
        <v>9</v>
      </c>
      <c r="D36" s="2">
        <v>60</v>
      </c>
      <c r="E36" s="2" t="s">
        <v>10</v>
      </c>
      <c r="F36" s="2" t="s">
        <v>11</v>
      </c>
      <c r="G36" s="2">
        <v>90</v>
      </c>
      <c r="H36" s="2">
        <v>25000</v>
      </c>
      <c r="I36" s="6" t="s">
        <v>12</v>
      </c>
    </row>
    <row r="37" spans="2:9" ht="15" thickBot="1" x14ac:dyDescent="0.4">
      <c r="B37" s="5">
        <v>222002</v>
      </c>
      <c r="C37" s="2" t="s">
        <v>13</v>
      </c>
      <c r="D37" s="2">
        <v>78</v>
      </c>
      <c r="E37" s="2" t="s">
        <v>14</v>
      </c>
      <c r="F37" s="2" t="s">
        <v>15</v>
      </c>
      <c r="G37" s="2">
        <v>81</v>
      </c>
      <c r="H37" s="2">
        <v>22000</v>
      </c>
      <c r="I37" s="6" t="s">
        <v>16</v>
      </c>
    </row>
    <row r="38" spans="2:9" ht="15" thickBot="1" x14ac:dyDescent="0.4">
      <c r="B38" s="5">
        <v>222003</v>
      </c>
      <c r="C38" s="2" t="s">
        <v>17</v>
      </c>
      <c r="D38" s="2">
        <v>52</v>
      </c>
      <c r="E38" s="2" t="s">
        <v>10</v>
      </c>
      <c r="F38" s="2" t="s">
        <v>11</v>
      </c>
      <c r="G38" s="2">
        <v>97</v>
      </c>
      <c r="H38" s="2">
        <v>25000</v>
      </c>
      <c r="I38" s="6" t="s">
        <v>12</v>
      </c>
    </row>
    <row r="39" spans="2:9" ht="15" thickBot="1" x14ac:dyDescent="0.4">
      <c r="B39" s="5">
        <v>222004</v>
      </c>
      <c r="C39" s="2" t="s">
        <v>18</v>
      </c>
      <c r="D39" s="2">
        <v>45</v>
      </c>
      <c r="E39" s="2" t="s">
        <v>10</v>
      </c>
      <c r="F39" s="2" t="s">
        <v>19</v>
      </c>
      <c r="G39" s="2">
        <v>52</v>
      </c>
      <c r="H39" s="2">
        <v>25000</v>
      </c>
      <c r="I39" s="6" t="s">
        <v>16</v>
      </c>
    </row>
    <row r="40" spans="2:9" ht="15" thickBot="1" x14ac:dyDescent="0.4">
      <c r="B40" s="5">
        <v>222005</v>
      </c>
      <c r="C40" s="2" t="s">
        <v>20</v>
      </c>
      <c r="D40" s="2">
        <v>69</v>
      </c>
      <c r="E40" s="2" t="s">
        <v>14</v>
      </c>
      <c r="F40" s="2" t="s">
        <v>19</v>
      </c>
      <c r="G40" s="2">
        <v>45</v>
      </c>
      <c r="H40" s="2">
        <v>22000</v>
      </c>
      <c r="I40" s="6" t="s">
        <v>12</v>
      </c>
    </row>
    <row r="41" spans="2:9" ht="15" thickBot="1" x14ac:dyDescent="0.4">
      <c r="B41" s="5">
        <v>222006</v>
      </c>
      <c r="C41" s="2" t="s">
        <v>14</v>
      </c>
      <c r="D41" s="2">
        <v>85</v>
      </c>
      <c r="E41" s="2" t="s">
        <v>14</v>
      </c>
      <c r="F41" s="2" t="s">
        <v>21</v>
      </c>
      <c r="G41" s="2">
        <v>32</v>
      </c>
      <c r="H41" s="2">
        <v>22000</v>
      </c>
      <c r="I41" s="6" t="s">
        <v>16</v>
      </c>
    </row>
    <row r="42" spans="2:9" ht="15" thickBot="1" x14ac:dyDescent="0.4">
      <c r="B42" s="5">
        <v>222007</v>
      </c>
      <c r="C42" s="2" t="s">
        <v>22</v>
      </c>
      <c r="D42" s="2">
        <v>65</v>
      </c>
      <c r="E42" s="2" t="s">
        <v>10</v>
      </c>
      <c r="F42" s="2" t="s">
        <v>15</v>
      </c>
      <c r="G42" s="2">
        <v>94</v>
      </c>
      <c r="H42" s="2">
        <v>25000</v>
      </c>
      <c r="I42" s="6" t="s">
        <v>12</v>
      </c>
    </row>
    <row r="43" spans="2:9" ht="15" thickBot="1" x14ac:dyDescent="0.4">
      <c r="B43" s="5">
        <v>222008</v>
      </c>
      <c r="C43" s="2" t="s">
        <v>23</v>
      </c>
      <c r="D43" s="2">
        <v>70</v>
      </c>
      <c r="E43" s="2" t="s">
        <v>10</v>
      </c>
      <c r="F43" s="2" t="s">
        <v>11</v>
      </c>
      <c r="G43" s="2">
        <v>97</v>
      </c>
      <c r="H43" s="2">
        <v>25000</v>
      </c>
      <c r="I43" s="6" t="s">
        <v>16</v>
      </c>
    </row>
    <row r="44" spans="2:9" ht="15" thickBot="1" x14ac:dyDescent="0.4">
      <c r="B44" s="5">
        <v>222009</v>
      </c>
      <c r="C44" s="2" t="s">
        <v>24</v>
      </c>
      <c r="D44" s="2">
        <v>73</v>
      </c>
      <c r="E44" s="2" t="s">
        <v>10</v>
      </c>
      <c r="F44" s="2" t="s">
        <v>11</v>
      </c>
      <c r="G44" s="2">
        <v>71</v>
      </c>
      <c r="H44" s="2">
        <v>25000</v>
      </c>
      <c r="I44" s="6" t="s">
        <v>12</v>
      </c>
    </row>
    <row r="45" spans="2:9" x14ac:dyDescent="0.35">
      <c r="B45" s="10">
        <v>222010</v>
      </c>
      <c r="C45" s="11" t="s">
        <v>25</v>
      </c>
      <c r="D45" s="11">
        <v>79</v>
      </c>
      <c r="E45" s="11" t="s">
        <v>14</v>
      </c>
      <c r="F45" s="11" t="s">
        <v>11</v>
      </c>
      <c r="G45" s="11">
        <v>55</v>
      </c>
      <c r="H45" s="11">
        <v>22000</v>
      </c>
      <c r="I45" s="12" t="s">
        <v>16</v>
      </c>
    </row>
    <row r="49" spans="2:9" x14ac:dyDescent="0.35">
      <c r="B49" s="3" t="s">
        <v>30</v>
      </c>
      <c r="C49" s="3"/>
    </row>
    <row r="51" spans="2:9" ht="15" thickBot="1" x14ac:dyDescent="0.4">
      <c r="B51" s="7" t="s">
        <v>7</v>
      </c>
      <c r="C51" s="8" t="s">
        <v>1</v>
      </c>
      <c r="D51" s="8" t="s">
        <v>2</v>
      </c>
      <c r="E51" s="8" t="s">
        <v>3</v>
      </c>
      <c r="F51" s="8" t="s">
        <v>4</v>
      </c>
      <c r="G51" s="8" t="s">
        <v>5</v>
      </c>
      <c r="H51" s="8" t="s">
        <v>6</v>
      </c>
      <c r="I51" s="9" t="s">
        <v>8</v>
      </c>
    </row>
    <row r="52" spans="2:9" ht="15" thickBot="1" x14ac:dyDescent="0.4">
      <c r="B52" s="5">
        <v>222004</v>
      </c>
      <c r="C52" s="2" t="s">
        <v>18</v>
      </c>
      <c r="D52" s="2">
        <v>45</v>
      </c>
      <c r="E52" s="2" t="s">
        <v>10</v>
      </c>
      <c r="F52" s="2" t="s">
        <v>19</v>
      </c>
      <c r="G52" s="2">
        <v>52</v>
      </c>
      <c r="H52" s="2">
        <v>25000</v>
      </c>
      <c r="I52" s="6" t="s">
        <v>16</v>
      </c>
    </row>
    <row r="53" spans="2:9" ht="15" thickBot="1" x14ac:dyDescent="0.4">
      <c r="B53" s="5">
        <v>222003</v>
      </c>
      <c r="C53" s="2" t="s">
        <v>17</v>
      </c>
      <c r="D53" s="2">
        <v>52</v>
      </c>
      <c r="E53" s="2" t="s">
        <v>10</v>
      </c>
      <c r="F53" s="2" t="s">
        <v>11</v>
      </c>
      <c r="G53" s="2">
        <v>97</v>
      </c>
      <c r="H53" s="2">
        <v>25000</v>
      </c>
      <c r="I53" s="6" t="s">
        <v>12</v>
      </c>
    </row>
    <row r="54" spans="2:9" ht="15" thickBot="1" x14ac:dyDescent="0.4">
      <c r="B54" s="5">
        <v>222001</v>
      </c>
      <c r="C54" s="2" t="s">
        <v>9</v>
      </c>
      <c r="D54" s="2">
        <v>60</v>
      </c>
      <c r="E54" s="2" t="s">
        <v>10</v>
      </c>
      <c r="F54" s="2" t="s">
        <v>11</v>
      </c>
      <c r="G54" s="2">
        <v>90</v>
      </c>
      <c r="H54" s="2">
        <v>25000</v>
      </c>
      <c r="I54" s="6" t="s">
        <v>12</v>
      </c>
    </row>
    <row r="55" spans="2:9" ht="15" thickBot="1" x14ac:dyDescent="0.4">
      <c r="B55" s="5">
        <v>222007</v>
      </c>
      <c r="C55" s="2" t="s">
        <v>22</v>
      </c>
      <c r="D55" s="2">
        <v>65</v>
      </c>
      <c r="E55" s="2" t="s">
        <v>10</v>
      </c>
      <c r="F55" s="2" t="s">
        <v>15</v>
      </c>
      <c r="G55" s="2">
        <v>94</v>
      </c>
      <c r="H55" s="2">
        <v>25000</v>
      </c>
      <c r="I55" s="6" t="s">
        <v>12</v>
      </c>
    </row>
    <row r="56" spans="2:9" ht="15" thickBot="1" x14ac:dyDescent="0.4">
      <c r="B56" s="5">
        <v>222005</v>
      </c>
      <c r="C56" s="2" t="s">
        <v>20</v>
      </c>
      <c r="D56" s="2">
        <v>69</v>
      </c>
      <c r="E56" s="2" t="s">
        <v>14</v>
      </c>
      <c r="F56" s="2" t="s">
        <v>19</v>
      </c>
      <c r="G56" s="2">
        <v>45</v>
      </c>
      <c r="H56" s="2">
        <v>22000</v>
      </c>
      <c r="I56" s="6" t="s">
        <v>12</v>
      </c>
    </row>
    <row r="57" spans="2:9" ht="15" thickBot="1" x14ac:dyDescent="0.4">
      <c r="B57" s="5">
        <v>222008</v>
      </c>
      <c r="C57" s="2" t="s">
        <v>23</v>
      </c>
      <c r="D57" s="2">
        <v>70</v>
      </c>
      <c r="E57" s="2" t="s">
        <v>10</v>
      </c>
      <c r="F57" s="2" t="s">
        <v>11</v>
      </c>
      <c r="G57" s="2">
        <v>97</v>
      </c>
      <c r="H57" s="2">
        <v>25000</v>
      </c>
      <c r="I57" s="6" t="s">
        <v>16</v>
      </c>
    </row>
    <row r="58" spans="2:9" ht="15" thickBot="1" x14ac:dyDescent="0.4">
      <c r="B58" s="5">
        <v>222009</v>
      </c>
      <c r="C58" s="2" t="s">
        <v>24</v>
      </c>
      <c r="D58" s="2">
        <v>73</v>
      </c>
      <c r="E58" s="2" t="s">
        <v>10</v>
      </c>
      <c r="F58" s="2" t="s">
        <v>11</v>
      </c>
      <c r="G58" s="2">
        <v>71</v>
      </c>
      <c r="H58" s="2">
        <v>25000</v>
      </c>
      <c r="I58" s="6" t="s">
        <v>12</v>
      </c>
    </row>
    <row r="59" spans="2:9" ht="15" thickBot="1" x14ac:dyDescent="0.4">
      <c r="B59" s="5">
        <v>222002</v>
      </c>
      <c r="C59" s="2" t="s">
        <v>13</v>
      </c>
      <c r="D59" s="2">
        <v>78</v>
      </c>
      <c r="E59" s="2" t="s">
        <v>14</v>
      </c>
      <c r="F59" s="2" t="s">
        <v>15</v>
      </c>
      <c r="G59" s="2">
        <v>81</v>
      </c>
      <c r="H59" s="2">
        <v>22000</v>
      </c>
      <c r="I59" s="6" t="s">
        <v>16</v>
      </c>
    </row>
    <row r="60" spans="2:9" ht="15" thickBot="1" x14ac:dyDescent="0.4">
      <c r="B60" s="5">
        <v>222010</v>
      </c>
      <c r="C60" s="2" t="s">
        <v>25</v>
      </c>
      <c r="D60" s="2">
        <v>79</v>
      </c>
      <c r="E60" s="2" t="s">
        <v>14</v>
      </c>
      <c r="F60" s="2" t="s">
        <v>11</v>
      </c>
      <c r="G60" s="2">
        <v>55</v>
      </c>
      <c r="H60" s="2">
        <v>22000</v>
      </c>
      <c r="I60" s="6" t="s">
        <v>16</v>
      </c>
    </row>
    <row r="61" spans="2:9" x14ac:dyDescent="0.35">
      <c r="B61" s="10">
        <v>222006</v>
      </c>
      <c r="C61" s="11" t="s">
        <v>14</v>
      </c>
      <c r="D61" s="11">
        <v>85</v>
      </c>
      <c r="E61" s="11" t="s">
        <v>14</v>
      </c>
      <c r="F61" s="11" t="s">
        <v>21</v>
      </c>
      <c r="G61" s="11">
        <v>32</v>
      </c>
      <c r="H61" s="11">
        <v>22000</v>
      </c>
      <c r="I61" s="12" t="s">
        <v>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4CB72-2498-4049-931A-FC4E2F8B17D2}">
  <sheetPr codeName="Sheet4"/>
  <dimension ref="A2:N20"/>
  <sheetViews>
    <sheetView workbookViewId="0">
      <selection activeCell="G17" sqref="G17"/>
    </sheetView>
  </sheetViews>
  <sheetFormatPr defaultColWidth="12.7265625" defaultRowHeight="14.5" x14ac:dyDescent="0.35"/>
  <cols>
    <col min="1" max="1" width="12.7265625" style="32"/>
    <col min="4" max="4" width="14.90625" customWidth="1"/>
    <col min="9" max="9" width="16.26953125" customWidth="1"/>
    <col min="11" max="11" width="10.90625" style="13" bestFit="1" customWidth="1"/>
    <col min="12" max="13" width="18.7265625" bestFit="1" customWidth="1"/>
    <col min="14" max="14" width="10.7265625" bestFit="1" customWidth="1"/>
    <col min="15" max="18" width="12.453125" bestFit="1" customWidth="1"/>
    <col min="19" max="19" width="10.7265625" bestFit="1" customWidth="1"/>
    <col min="20" max="21" width="2.81640625" bestFit="1" customWidth="1"/>
    <col min="22" max="22" width="10.7265625" bestFit="1" customWidth="1"/>
  </cols>
  <sheetData>
    <row r="2" spans="2:14" ht="15" thickBot="1" x14ac:dyDescent="0.4"/>
    <row r="3" spans="2:14" ht="15" thickBot="1" x14ac:dyDescent="0.4">
      <c r="B3" s="65" t="s">
        <v>7</v>
      </c>
      <c r="C3" s="66" t="s">
        <v>1</v>
      </c>
      <c r="D3" s="66" t="s">
        <v>2</v>
      </c>
      <c r="E3" s="66" t="s">
        <v>3</v>
      </c>
      <c r="F3" s="66" t="s">
        <v>4</v>
      </c>
      <c r="G3" s="66" t="s">
        <v>5</v>
      </c>
      <c r="H3" s="66" t="s">
        <v>6</v>
      </c>
      <c r="I3" s="67" t="s">
        <v>8</v>
      </c>
      <c r="K3" s="43" t="s">
        <v>2</v>
      </c>
      <c r="L3" s="44" t="s">
        <v>33</v>
      </c>
    </row>
    <row r="4" spans="2:14" ht="15" thickBot="1" x14ac:dyDescent="0.4">
      <c r="B4" s="5">
        <v>222004</v>
      </c>
      <c r="C4" s="2" t="s">
        <v>18</v>
      </c>
      <c r="D4" s="2">
        <v>45</v>
      </c>
      <c r="E4" s="2" t="s">
        <v>10</v>
      </c>
      <c r="F4" s="2" t="s">
        <v>19</v>
      </c>
      <c r="G4" s="2">
        <v>52</v>
      </c>
      <c r="H4" s="2">
        <v>25000</v>
      </c>
      <c r="I4" s="6" t="s">
        <v>16</v>
      </c>
    </row>
    <row r="5" spans="2:14" ht="15" thickBot="1" x14ac:dyDescent="0.4">
      <c r="B5" s="5">
        <v>222003</v>
      </c>
      <c r="C5" s="2" t="s">
        <v>17</v>
      </c>
      <c r="D5" s="2">
        <v>52</v>
      </c>
      <c r="E5" s="2" t="s">
        <v>10</v>
      </c>
      <c r="F5" s="2" t="s">
        <v>11</v>
      </c>
      <c r="G5" s="2">
        <v>97</v>
      </c>
      <c r="H5" s="2">
        <v>25000</v>
      </c>
      <c r="I5" s="6" t="s">
        <v>12</v>
      </c>
      <c r="K5" s="45" t="s">
        <v>32</v>
      </c>
      <c r="L5" s="46" t="s">
        <v>8</v>
      </c>
      <c r="M5" s="47"/>
      <c r="N5" s="40"/>
    </row>
    <row r="6" spans="2:14" ht="15" thickBot="1" x14ac:dyDescent="0.4">
      <c r="B6" s="5">
        <v>222001</v>
      </c>
      <c r="C6" s="2" t="s">
        <v>9</v>
      </c>
      <c r="D6" s="2">
        <v>60</v>
      </c>
      <c r="E6" s="2" t="s">
        <v>10</v>
      </c>
      <c r="F6" s="2" t="s">
        <v>11</v>
      </c>
      <c r="G6" s="2">
        <v>90</v>
      </c>
      <c r="H6" s="2">
        <v>25000</v>
      </c>
      <c r="I6" s="6" t="s">
        <v>12</v>
      </c>
      <c r="K6" s="48" t="s">
        <v>1</v>
      </c>
      <c r="L6" s="49" t="s">
        <v>12</v>
      </c>
      <c r="M6" s="49" t="s">
        <v>16</v>
      </c>
      <c r="N6" s="50" t="s">
        <v>31</v>
      </c>
    </row>
    <row r="7" spans="2:14" ht="15" thickBot="1" x14ac:dyDescent="0.4">
      <c r="B7" s="5">
        <v>222007</v>
      </c>
      <c r="C7" s="2" t="s">
        <v>22</v>
      </c>
      <c r="D7" s="2">
        <v>65</v>
      </c>
      <c r="E7" s="2" t="s">
        <v>10</v>
      </c>
      <c r="F7" s="2" t="s">
        <v>15</v>
      </c>
      <c r="G7" s="2">
        <v>94</v>
      </c>
      <c r="H7" s="2">
        <v>25000</v>
      </c>
      <c r="I7" s="6" t="s">
        <v>12</v>
      </c>
      <c r="K7" s="51" t="s">
        <v>14</v>
      </c>
      <c r="L7" s="52"/>
      <c r="M7" s="52">
        <v>22000</v>
      </c>
      <c r="N7" s="53">
        <v>22000</v>
      </c>
    </row>
    <row r="8" spans="2:14" ht="15" thickBot="1" x14ac:dyDescent="0.4">
      <c r="B8" s="5">
        <v>222005</v>
      </c>
      <c r="C8" s="2" t="s">
        <v>20</v>
      </c>
      <c r="D8" s="2">
        <v>69</v>
      </c>
      <c r="E8" s="2" t="s">
        <v>14</v>
      </c>
      <c r="F8" s="2" t="s">
        <v>19</v>
      </c>
      <c r="G8" s="2">
        <v>45</v>
      </c>
      <c r="H8" s="2">
        <v>22000</v>
      </c>
      <c r="I8" s="6" t="s">
        <v>12</v>
      </c>
      <c r="K8" s="51" t="s">
        <v>13</v>
      </c>
      <c r="L8" s="52"/>
      <c r="M8" s="52">
        <v>22000</v>
      </c>
      <c r="N8" s="53">
        <v>22000</v>
      </c>
    </row>
    <row r="9" spans="2:14" ht="15" thickBot="1" x14ac:dyDescent="0.4">
      <c r="B9" s="5">
        <v>222008</v>
      </c>
      <c r="C9" s="2" t="s">
        <v>23</v>
      </c>
      <c r="D9" s="2">
        <v>70</v>
      </c>
      <c r="E9" s="2" t="s">
        <v>10</v>
      </c>
      <c r="F9" s="2" t="s">
        <v>11</v>
      </c>
      <c r="G9" s="2">
        <v>97</v>
      </c>
      <c r="H9" s="2">
        <v>25000</v>
      </c>
      <c r="I9" s="6" t="s">
        <v>16</v>
      </c>
      <c r="K9" s="51" t="s">
        <v>20</v>
      </c>
      <c r="L9" s="52">
        <v>22000</v>
      </c>
      <c r="M9" s="52"/>
      <c r="N9" s="53">
        <v>22000</v>
      </c>
    </row>
    <row r="10" spans="2:14" ht="15" thickBot="1" x14ac:dyDescent="0.4">
      <c r="B10" s="5">
        <v>222009</v>
      </c>
      <c r="C10" s="2" t="s">
        <v>24</v>
      </c>
      <c r="D10" s="2">
        <v>73</v>
      </c>
      <c r="E10" s="2" t="s">
        <v>10</v>
      </c>
      <c r="F10" s="2" t="s">
        <v>11</v>
      </c>
      <c r="G10" s="2">
        <v>71</v>
      </c>
      <c r="H10" s="2">
        <v>25000</v>
      </c>
      <c r="I10" s="6" t="s">
        <v>12</v>
      </c>
      <c r="K10" s="51" t="s">
        <v>22</v>
      </c>
      <c r="L10" s="52">
        <v>25000</v>
      </c>
      <c r="M10" s="52"/>
      <c r="N10" s="53">
        <v>25000</v>
      </c>
    </row>
    <row r="11" spans="2:14" ht="15" thickBot="1" x14ac:dyDescent="0.4">
      <c r="B11" s="5">
        <v>222002</v>
      </c>
      <c r="C11" s="2" t="s">
        <v>13</v>
      </c>
      <c r="D11" s="2">
        <v>78</v>
      </c>
      <c r="E11" s="2" t="s">
        <v>14</v>
      </c>
      <c r="F11" s="2" t="s">
        <v>15</v>
      </c>
      <c r="G11" s="2">
        <v>81</v>
      </c>
      <c r="H11" s="2">
        <v>22000</v>
      </c>
      <c r="I11" s="6" t="s">
        <v>16</v>
      </c>
      <c r="K11" s="51" t="s">
        <v>23</v>
      </c>
      <c r="L11" s="52"/>
      <c r="M11" s="52">
        <v>25000</v>
      </c>
      <c r="N11" s="53">
        <v>25000</v>
      </c>
    </row>
    <row r="12" spans="2:14" ht="15" thickBot="1" x14ac:dyDescent="0.4">
      <c r="B12" s="10">
        <v>222010</v>
      </c>
      <c r="C12" s="11" t="s">
        <v>25</v>
      </c>
      <c r="D12" s="11">
        <v>79</v>
      </c>
      <c r="E12" s="11" t="s">
        <v>14</v>
      </c>
      <c r="F12" s="11" t="s">
        <v>11</v>
      </c>
      <c r="G12" s="11">
        <v>55</v>
      </c>
      <c r="H12" s="11">
        <v>22000</v>
      </c>
      <c r="I12" s="12" t="s">
        <v>16</v>
      </c>
      <c r="K12" s="51" t="s">
        <v>24</v>
      </c>
      <c r="L12" s="52">
        <v>25000</v>
      </c>
      <c r="M12" s="52"/>
      <c r="N12" s="53">
        <v>25000</v>
      </c>
    </row>
    <row r="13" spans="2:14" x14ac:dyDescent="0.35">
      <c r="B13" s="10">
        <v>222006</v>
      </c>
      <c r="C13" s="11" t="s">
        <v>14</v>
      </c>
      <c r="D13" s="11">
        <v>85</v>
      </c>
      <c r="E13" s="11" t="s">
        <v>14</v>
      </c>
      <c r="F13" s="11" t="s">
        <v>21</v>
      </c>
      <c r="G13" s="11">
        <v>32</v>
      </c>
      <c r="H13" s="11">
        <v>22000</v>
      </c>
      <c r="I13" s="12" t="s">
        <v>16</v>
      </c>
      <c r="K13" s="51" t="s">
        <v>25</v>
      </c>
      <c r="L13" s="52"/>
      <c r="M13" s="52">
        <v>22000</v>
      </c>
      <c r="N13" s="53">
        <v>22000</v>
      </c>
    </row>
    <row r="14" spans="2:14" ht="15" thickBot="1" x14ac:dyDescent="0.4">
      <c r="K14" s="54" t="s">
        <v>31</v>
      </c>
      <c r="L14" s="55">
        <v>72000</v>
      </c>
      <c r="M14" s="55">
        <v>91000</v>
      </c>
      <c r="N14" s="56">
        <v>163000</v>
      </c>
    </row>
    <row r="15" spans="2:14" x14ac:dyDescent="0.35">
      <c r="K15"/>
    </row>
    <row r="16" spans="2:14" x14ac:dyDescent="0.35">
      <c r="K16"/>
    </row>
    <row r="17" spans="11:11" x14ac:dyDescent="0.35">
      <c r="K17"/>
    </row>
    <row r="18" spans="11:11" x14ac:dyDescent="0.35">
      <c r="K18"/>
    </row>
    <row r="19" spans="11:11" x14ac:dyDescent="0.35">
      <c r="K19"/>
    </row>
    <row r="20" spans="11:11" x14ac:dyDescent="0.35">
      <c r="K20"/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F0645-343E-49CC-8CB7-83AA80913A7A}">
  <sheetPr codeName="Sheet12"/>
  <dimension ref="A3:L14"/>
  <sheetViews>
    <sheetView workbookViewId="0">
      <selection activeCell="B4" sqref="B4:I13"/>
    </sheetView>
  </sheetViews>
  <sheetFormatPr defaultRowHeight="14.5" x14ac:dyDescent="0.35"/>
  <cols>
    <col min="1" max="1" width="8.7265625" style="32"/>
    <col min="4" max="4" width="13.453125" customWidth="1"/>
    <col min="6" max="7" width="11.1796875" customWidth="1"/>
    <col min="9" max="9" width="12.26953125" customWidth="1"/>
    <col min="11" max="11" width="11.453125" customWidth="1"/>
    <col min="12" max="12" width="12.6328125" bestFit="1" customWidth="1"/>
    <col min="14" max="14" width="12.36328125" bestFit="1" customWidth="1"/>
    <col min="15" max="15" width="12.6328125" bestFit="1" customWidth="1"/>
    <col min="16" max="18" width="2.81640625" bestFit="1" customWidth="1"/>
    <col min="19" max="19" width="10.7265625" bestFit="1" customWidth="1"/>
    <col min="20" max="23" width="2.81640625" bestFit="1" customWidth="1"/>
    <col min="24" max="24" width="10.7265625" bestFit="1" customWidth="1"/>
  </cols>
  <sheetData>
    <row r="3" spans="2:12" ht="28.5" thickBot="1" x14ac:dyDescent="0.4">
      <c r="B3" s="62" t="s">
        <v>7</v>
      </c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63" t="s">
        <v>6</v>
      </c>
      <c r="I3" s="64" t="s">
        <v>8</v>
      </c>
    </row>
    <row r="4" spans="2:12" ht="15" thickBot="1" x14ac:dyDescent="0.4">
      <c r="B4" s="5">
        <v>222001</v>
      </c>
      <c r="C4" s="2" t="s">
        <v>9</v>
      </c>
      <c r="D4" s="2">
        <v>60</v>
      </c>
      <c r="E4" s="2" t="s">
        <v>10</v>
      </c>
      <c r="F4" s="2" t="s">
        <v>11</v>
      </c>
      <c r="G4" s="2">
        <v>90</v>
      </c>
      <c r="H4" s="2">
        <v>25000</v>
      </c>
      <c r="I4" s="6" t="s">
        <v>12</v>
      </c>
      <c r="K4" s="57" t="s">
        <v>1</v>
      </c>
      <c r="L4" s="57" t="s">
        <v>5</v>
      </c>
    </row>
    <row r="5" spans="2:12" ht="15" thickBot="1" x14ac:dyDescent="0.4">
      <c r="B5" s="5">
        <v>222002</v>
      </c>
      <c r="C5" s="2" t="s">
        <v>13</v>
      </c>
      <c r="D5" s="2">
        <v>78</v>
      </c>
      <c r="E5" s="2" t="s">
        <v>14</v>
      </c>
      <c r="F5" s="2" t="s">
        <v>15</v>
      </c>
      <c r="G5" s="2">
        <v>81</v>
      </c>
      <c r="H5" s="2">
        <v>22000</v>
      </c>
      <c r="I5" s="6" t="s">
        <v>16</v>
      </c>
      <c r="K5" s="58" t="s">
        <v>9</v>
      </c>
      <c r="L5" s="21"/>
    </row>
    <row r="6" spans="2:12" ht="15" thickBot="1" x14ac:dyDescent="0.4">
      <c r="B6" s="5">
        <v>222003</v>
      </c>
      <c r="C6" s="2" t="s">
        <v>17</v>
      </c>
      <c r="D6" s="2">
        <v>52</v>
      </c>
      <c r="E6" s="2" t="s">
        <v>10</v>
      </c>
      <c r="F6" s="2" t="s">
        <v>11</v>
      </c>
      <c r="G6" s="2">
        <v>97</v>
      </c>
      <c r="H6" s="2">
        <v>25000</v>
      </c>
      <c r="I6" s="6" t="s">
        <v>12</v>
      </c>
      <c r="K6" s="59"/>
      <c r="L6" s="61">
        <v>90</v>
      </c>
    </row>
    <row r="7" spans="2:12" ht="15" thickBot="1" x14ac:dyDescent="0.4">
      <c r="B7" s="5">
        <v>222004</v>
      </c>
      <c r="C7" s="2" t="s">
        <v>18</v>
      </c>
      <c r="D7" s="2">
        <v>45</v>
      </c>
      <c r="E7" s="2" t="s">
        <v>10</v>
      </c>
      <c r="F7" s="2" t="s">
        <v>19</v>
      </c>
      <c r="G7" s="2">
        <v>52</v>
      </c>
      <c r="H7" s="2">
        <v>25000</v>
      </c>
      <c r="I7" s="6" t="s">
        <v>16</v>
      </c>
      <c r="K7" s="59" t="s">
        <v>13</v>
      </c>
      <c r="L7" s="21"/>
    </row>
    <row r="8" spans="2:12" ht="15" thickBot="1" x14ac:dyDescent="0.4">
      <c r="B8" s="5">
        <v>222005</v>
      </c>
      <c r="C8" s="2" t="s">
        <v>20</v>
      </c>
      <c r="D8" s="2">
        <v>69</v>
      </c>
      <c r="E8" s="2" t="s">
        <v>14</v>
      </c>
      <c r="F8" s="2" t="s">
        <v>19</v>
      </c>
      <c r="G8" s="2">
        <v>45</v>
      </c>
      <c r="H8" s="2">
        <v>22000</v>
      </c>
      <c r="I8" s="6" t="s">
        <v>12</v>
      </c>
      <c r="K8" s="59"/>
      <c r="L8" s="61">
        <v>81</v>
      </c>
    </row>
    <row r="9" spans="2:12" ht="15" thickBot="1" x14ac:dyDescent="0.4">
      <c r="B9" s="5">
        <v>222006</v>
      </c>
      <c r="C9" s="2" t="s">
        <v>14</v>
      </c>
      <c r="D9" s="2">
        <v>85</v>
      </c>
      <c r="E9" s="2" t="s">
        <v>14</v>
      </c>
      <c r="F9" s="2" t="s">
        <v>21</v>
      </c>
      <c r="G9" s="2">
        <v>32</v>
      </c>
      <c r="H9" s="2">
        <v>22000</v>
      </c>
      <c r="I9" s="6" t="s">
        <v>16</v>
      </c>
      <c r="K9" s="59" t="s">
        <v>17</v>
      </c>
      <c r="L9" s="21"/>
    </row>
    <row r="10" spans="2:12" ht="15" thickBot="1" x14ac:dyDescent="0.4">
      <c r="B10" s="5">
        <v>222007</v>
      </c>
      <c r="C10" s="2" t="s">
        <v>22</v>
      </c>
      <c r="D10" s="2">
        <v>65</v>
      </c>
      <c r="E10" s="2" t="s">
        <v>10</v>
      </c>
      <c r="F10" s="2" t="s">
        <v>15</v>
      </c>
      <c r="G10" s="2">
        <v>94</v>
      </c>
      <c r="H10" s="2">
        <v>25000</v>
      </c>
      <c r="I10" s="6" t="s">
        <v>12</v>
      </c>
      <c r="K10" s="59"/>
      <c r="L10" s="61">
        <v>97</v>
      </c>
    </row>
    <row r="11" spans="2:12" ht="15" thickBot="1" x14ac:dyDescent="0.4">
      <c r="B11" s="5">
        <v>222008</v>
      </c>
      <c r="C11" s="2" t="s">
        <v>23</v>
      </c>
      <c r="D11" s="2">
        <v>70</v>
      </c>
      <c r="E11" s="2" t="s">
        <v>10</v>
      </c>
      <c r="F11" s="2" t="s">
        <v>11</v>
      </c>
      <c r="G11" s="2">
        <v>97</v>
      </c>
      <c r="H11" s="2">
        <v>25000</v>
      </c>
      <c r="I11" s="6" t="s">
        <v>16</v>
      </c>
      <c r="K11" s="59" t="s">
        <v>22</v>
      </c>
      <c r="L11" s="21"/>
    </row>
    <row r="12" spans="2:12" ht="15" thickBot="1" x14ac:dyDescent="0.4">
      <c r="B12" s="5">
        <v>222009</v>
      </c>
      <c r="C12" s="2" t="s">
        <v>24</v>
      </c>
      <c r="D12" s="2">
        <v>73</v>
      </c>
      <c r="E12" s="2" t="s">
        <v>10</v>
      </c>
      <c r="F12" s="2" t="s">
        <v>11</v>
      </c>
      <c r="G12" s="2">
        <v>71</v>
      </c>
      <c r="H12" s="2">
        <v>25000</v>
      </c>
      <c r="I12" s="6" t="s">
        <v>12</v>
      </c>
      <c r="K12" s="59"/>
      <c r="L12" s="61">
        <v>94</v>
      </c>
    </row>
    <row r="13" spans="2:12" ht="15" thickBot="1" x14ac:dyDescent="0.4">
      <c r="B13" s="10">
        <v>222010</v>
      </c>
      <c r="C13" s="11" t="s">
        <v>25</v>
      </c>
      <c r="D13" s="11">
        <v>79</v>
      </c>
      <c r="E13" s="11" t="s">
        <v>14</v>
      </c>
      <c r="F13" s="11" t="s">
        <v>11</v>
      </c>
      <c r="G13" s="11">
        <v>55</v>
      </c>
      <c r="H13" s="11">
        <v>22000</v>
      </c>
      <c r="I13" s="12" t="s">
        <v>16</v>
      </c>
      <c r="K13" s="59" t="s">
        <v>23</v>
      </c>
      <c r="L13" s="21"/>
    </row>
    <row r="14" spans="2:12" ht="15" thickBot="1" x14ac:dyDescent="0.4">
      <c r="K14" s="60"/>
      <c r="L14" s="61">
        <v>97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BD57-5043-4729-B917-8D4ADAE7B422}">
  <sheetPr codeName="Sheet6"/>
  <dimension ref="A4:M23"/>
  <sheetViews>
    <sheetView topLeftCell="A10" zoomScale="93" zoomScaleNormal="93" workbookViewId="0">
      <selection activeCell="H20" sqref="H20"/>
    </sheetView>
  </sheetViews>
  <sheetFormatPr defaultColWidth="12.08984375" defaultRowHeight="14.5" x14ac:dyDescent="0.35"/>
  <cols>
    <col min="1" max="1" width="12.08984375" style="32"/>
    <col min="10" max="10" width="17.453125" customWidth="1"/>
    <col min="12" max="12" width="18.6328125" customWidth="1"/>
  </cols>
  <sheetData>
    <row r="4" spans="2:13" ht="28.5" thickBot="1" x14ac:dyDescent="0.4">
      <c r="B4" s="62" t="s">
        <v>7</v>
      </c>
      <c r="C4" s="63" t="s">
        <v>1</v>
      </c>
      <c r="D4" s="63" t="s">
        <v>2</v>
      </c>
      <c r="E4" s="63" t="s">
        <v>3</v>
      </c>
      <c r="F4" s="63" t="s">
        <v>4</v>
      </c>
      <c r="G4" s="63" t="s">
        <v>5</v>
      </c>
      <c r="H4" s="63" t="s">
        <v>6</v>
      </c>
      <c r="I4" s="64" t="s">
        <v>8</v>
      </c>
      <c r="J4" s="63" t="s">
        <v>38</v>
      </c>
    </row>
    <row r="5" spans="2:13" ht="15" thickBot="1" x14ac:dyDescent="0.4">
      <c r="B5" s="5">
        <v>222001</v>
      </c>
      <c r="C5" s="2" t="s">
        <v>9</v>
      </c>
      <c r="D5" s="2">
        <v>60</v>
      </c>
      <c r="E5" s="2" t="s">
        <v>10</v>
      </c>
      <c r="F5" s="2" t="s">
        <v>11</v>
      </c>
      <c r="G5" s="2">
        <v>90</v>
      </c>
      <c r="H5" s="2">
        <v>25000</v>
      </c>
      <c r="I5" s="6" t="s">
        <v>12</v>
      </c>
      <c r="J5" s="17" t="str">
        <f t="shared" ref="J5:J14" si="0">IF(G5&gt;=90, "Maximum",IF(G5&gt;75,"Average","Minimum"))</f>
        <v>Maximum</v>
      </c>
    </row>
    <row r="6" spans="2:13" ht="15" thickBot="1" x14ac:dyDescent="0.4">
      <c r="B6" s="5">
        <v>222002</v>
      </c>
      <c r="C6" s="2" t="s">
        <v>13</v>
      </c>
      <c r="D6" s="2">
        <v>78</v>
      </c>
      <c r="E6" s="2" t="s">
        <v>14</v>
      </c>
      <c r="F6" s="2" t="s">
        <v>15</v>
      </c>
      <c r="G6" s="2">
        <v>81</v>
      </c>
      <c r="H6" s="2">
        <v>22000</v>
      </c>
      <c r="I6" s="6" t="s">
        <v>16</v>
      </c>
      <c r="J6" s="18" t="str">
        <f t="shared" si="0"/>
        <v>Average</v>
      </c>
    </row>
    <row r="7" spans="2:13" ht="15" thickBot="1" x14ac:dyDescent="0.4">
      <c r="B7" s="5">
        <v>222003</v>
      </c>
      <c r="C7" s="2" t="s">
        <v>17</v>
      </c>
      <c r="D7" s="2">
        <v>52</v>
      </c>
      <c r="E7" s="2" t="s">
        <v>10</v>
      </c>
      <c r="F7" s="2" t="s">
        <v>11</v>
      </c>
      <c r="G7" s="2">
        <v>97</v>
      </c>
      <c r="H7" s="2">
        <v>25000</v>
      </c>
      <c r="I7" s="6" t="s">
        <v>12</v>
      </c>
      <c r="J7" s="17" t="str">
        <f t="shared" si="0"/>
        <v>Maximum</v>
      </c>
      <c r="L7" s="74" t="s">
        <v>42</v>
      </c>
      <c r="M7" s="75"/>
    </row>
    <row r="8" spans="2:13" ht="15" thickBot="1" x14ac:dyDescent="0.4">
      <c r="B8" s="5">
        <v>222004</v>
      </c>
      <c r="C8" s="2" t="s">
        <v>18</v>
      </c>
      <c r="D8" s="2">
        <v>45</v>
      </c>
      <c r="E8" s="2" t="s">
        <v>10</v>
      </c>
      <c r="F8" s="2" t="s">
        <v>19</v>
      </c>
      <c r="G8" s="2">
        <v>52</v>
      </c>
      <c r="H8" s="2">
        <v>25000</v>
      </c>
      <c r="I8" s="6" t="s">
        <v>16</v>
      </c>
      <c r="J8" s="18" t="str">
        <f>IF(G8&gt;=90, "Maximum",IF(G8&gt;75,"Average","Minimum"))</f>
        <v>Minimum</v>
      </c>
      <c r="L8" s="68" t="s">
        <v>43</v>
      </c>
      <c r="M8" s="69" t="s">
        <v>44</v>
      </c>
    </row>
    <row r="9" spans="2:13" ht="15" thickBot="1" x14ac:dyDescent="0.4">
      <c r="B9" s="5">
        <v>222005</v>
      </c>
      <c r="C9" s="2" t="s">
        <v>20</v>
      </c>
      <c r="D9" s="2">
        <v>69</v>
      </c>
      <c r="E9" s="2" t="s">
        <v>14</v>
      </c>
      <c r="F9" s="2" t="s">
        <v>19</v>
      </c>
      <c r="G9" s="38">
        <v>45</v>
      </c>
      <c r="H9" s="2">
        <v>22000</v>
      </c>
      <c r="I9" s="6" t="s">
        <v>12</v>
      </c>
      <c r="J9" s="18" t="str">
        <f t="shared" si="0"/>
        <v>Minimum</v>
      </c>
      <c r="L9" s="72" t="s">
        <v>45</v>
      </c>
      <c r="M9" s="73" t="s">
        <v>46</v>
      </c>
    </row>
    <row r="10" spans="2:13" ht="15" thickBot="1" x14ac:dyDescent="0.4">
      <c r="B10" s="5">
        <v>222006</v>
      </c>
      <c r="C10" s="2" t="s">
        <v>14</v>
      </c>
      <c r="D10" s="2">
        <v>85</v>
      </c>
      <c r="E10" s="2" t="s">
        <v>14</v>
      </c>
      <c r="F10" s="2" t="s">
        <v>21</v>
      </c>
      <c r="G10" s="38">
        <v>32</v>
      </c>
      <c r="H10" s="2">
        <v>22000</v>
      </c>
      <c r="I10" s="6" t="s">
        <v>16</v>
      </c>
      <c r="J10" s="18" t="str">
        <f t="shared" si="0"/>
        <v>Minimum</v>
      </c>
      <c r="L10" s="70" t="s">
        <v>47</v>
      </c>
      <c r="M10" s="71" t="s">
        <v>48</v>
      </c>
    </row>
    <row r="11" spans="2:13" ht="15" thickBot="1" x14ac:dyDescent="0.4">
      <c r="B11" s="5">
        <v>222007</v>
      </c>
      <c r="C11" s="2" t="s">
        <v>22</v>
      </c>
      <c r="D11" s="2">
        <v>65</v>
      </c>
      <c r="E11" s="2" t="s">
        <v>10</v>
      </c>
      <c r="F11" s="2" t="s">
        <v>15</v>
      </c>
      <c r="G11" s="2">
        <v>94</v>
      </c>
      <c r="H11" s="2">
        <v>25000</v>
      </c>
      <c r="I11" s="6" t="s">
        <v>12</v>
      </c>
      <c r="J11" s="17" t="str">
        <f t="shared" si="0"/>
        <v>Maximum</v>
      </c>
    </row>
    <row r="12" spans="2:13" ht="15" thickBot="1" x14ac:dyDescent="0.4">
      <c r="B12" s="5">
        <v>222008</v>
      </c>
      <c r="C12" s="2" t="s">
        <v>23</v>
      </c>
      <c r="D12" s="2">
        <v>70</v>
      </c>
      <c r="E12" s="2" t="s">
        <v>10</v>
      </c>
      <c r="F12" s="2" t="s">
        <v>11</v>
      </c>
      <c r="G12" s="2">
        <v>97</v>
      </c>
      <c r="H12" s="2">
        <v>25000</v>
      </c>
      <c r="I12" s="6" t="s">
        <v>16</v>
      </c>
      <c r="J12" s="17" t="str">
        <f t="shared" si="0"/>
        <v>Maximum</v>
      </c>
    </row>
    <row r="13" spans="2:13" ht="15" thickBot="1" x14ac:dyDescent="0.4">
      <c r="B13" s="5">
        <v>222009</v>
      </c>
      <c r="C13" s="2" t="s">
        <v>24</v>
      </c>
      <c r="D13" s="2">
        <v>73</v>
      </c>
      <c r="E13" s="2" t="s">
        <v>10</v>
      </c>
      <c r="F13" s="2" t="s">
        <v>11</v>
      </c>
      <c r="G13" s="2">
        <v>71</v>
      </c>
      <c r="H13" s="2">
        <v>25000</v>
      </c>
      <c r="I13" s="6" t="s">
        <v>12</v>
      </c>
      <c r="J13" s="19" t="str">
        <f t="shared" si="0"/>
        <v>Minimum</v>
      </c>
    </row>
    <row r="14" spans="2:13" x14ac:dyDescent="0.35">
      <c r="B14" s="10">
        <v>222010</v>
      </c>
      <c r="C14" s="11" t="s">
        <v>25</v>
      </c>
      <c r="D14" s="11">
        <v>79</v>
      </c>
      <c r="E14" s="11" t="s">
        <v>14</v>
      </c>
      <c r="F14" s="11" t="s">
        <v>11</v>
      </c>
      <c r="G14" s="11">
        <v>55</v>
      </c>
      <c r="H14" s="11">
        <v>22000</v>
      </c>
      <c r="I14" s="12" t="s">
        <v>16</v>
      </c>
      <c r="J14" s="19" t="str">
        <f t="shared" si="0"/>
        <v>Minimum</v>
      </c>
    </row>
    <row r="16" spans="2:13" ht="15" thickBot="1" x14ac:dyDescent="0.4"/>
    <row r="17" spans="3:5" x14ac:dyDescent="0.35">
      <c r="C17" s="76" t="s">
        <v>96</v>
      </c>
      <c r="D17" s="77"/>
      <c r="E17" s="78"/>
    </row>
    <row r="18" spans="3:5" x14ac:dyDescent="0.35">
      <c r="C18" s="20"/>
      <c r="D18" s="42"/>
      <c r="E18" s="21"/>
    </row>
    <row r="19" spans="3:5" x14ac:dyDescent="0.35">
      <c r="C19" s="79" t="s">
        <v>39</v>
      </c>
      <c r="D19" s="80"/>
      <c r="E19" s="81">
        <f>COUNTIF(Table214[attendance],"&lt;75")</f>
        <v>5</v>
      </c>
    </row>
    <row r="20" spans="3:5" x14ac:dyDescent="0.35">
      <c r="C20" s="79"/>
      <c r="D20" s="80"/>
      <c r="E20" s="81"/>
    </row>
    <row r="21" spans="3:5" x14ac:dyDescent="0.35">
      <c r="C21" s="79" t="s">
        <v>40</v>
      </c>
      <c r="D21" s="80"/>
      <c r="E21" s="81">
        <v>1</v>
      </c>
    </row>
    <row r="22" spans="3:5" x14ac:dyDescent="0.35">
      <c r="C22" s="79"/>
      <c r="D22" s="80"/>
      <c r="E22" s="81"/>
    </row>
    <row r="23" spans="3:5" ht="15" thickBot="1" x14ac:dyDescent="0.4">
      <c r="C23" s="82" t="s">
        <v>41</v>
      </c>
      <c r="D23" s="83"/>
      <c r="E23" s="84">
        <f>COUNTIF(Table214[attendance],"&gt;=90")</f>
        <v>4</v>
      </c>
    </row>
  </sheetData>
  <mergeCells count="1">
    <mergeCell ref="L7:M7"/>
  </mergeCells>
  <conditionalFormatting sqref="G5:G14">
    <cfRule type="top10" dxfId="3" priority="1" bottom="1" rank="2"/>
    <cfRule type="top10" dxfId="2" priority="2" bottom="1" rank="2"/>
    <cfRule type="top10" dxfId="1" priority="5" rank="3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89E3-5422-4553-95DC-D66F4A87B5B9}">
  <sheetPr codeName="Sheet13"/>
  <dimension ref="A3:L38"/>
  <sheetViews>
    <sheetView topLeftCell="A31" workbookViewId="0">
      <selection activeCell="K17" sqref="K17"/>
    </sheetView>
  </sheetViews>
  <sheetFormatPr defaultRowHeight="14.5" x14ac:dyDescent="0.35"/>
  <cols>
    <col min="1" max="1" width="8.7265625" style="32"/>
    <col min="4" max="4" width="14" customWidth="1"/>
    <col min="7" max="7" width="12.81640625" customWidth="1"/>
    <col min="9" max="9" width="13.26953125" customWidth="1"/>
    <col min="10" max="10" width="10.90625" customWidth="1"/>
  </cols>
  <sheetData>
    <row r="3" spans="2:10" ht="28.5" thickBot="1" x14ac:dyDescent="0.4">
      <c r="B3" s="62" t="s">
        <v>7</v>
      </c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63" t="s">
        <v>6</v>
      </c>
      <c r="I3" s="64" t="s">
        <v>8</v>
      </c>
      <c r="J3" s="63" t="s">
        <v>72</v>
      </c>
    </row>
    <row r="4" spans="2:10" ht="15" thickBot="1" x14ac:dyDescent="0.4">
      <c r="B4" s="5">
        <v>222001</v>
      </c>
      <c r="C4" s="2" t="s">
        <v>9</v>
      </c>
      <c r="D4" s="2">
        <v>60</v>
      </c>
      <c r="E4" s="2" t="s">
        <v>10</v>
      </c>
      <c r="F4" s="2" t="s">
        <v>11</v>
      </c>
      <c r="G4" s="2">
        <v>90</v>
      </c>
      <c r="H4" s="2">
        <v>25000</v>
      </c>
      <c r="I4" s="6" t="s">
        <v>12</v>
      </c>
      <c r="J4" s="16" t="s">
        <v>73</v>
      </c>
    </row>
    <row r="5" spans="2:10" ht="15" thickBot="1" x14ac:dyDescent="0.4">
      <c r="B5" s="5">
        <v>222002</v>
      </c>
      <c r="C5" s="2" t="s">
        <v>13</v>
      </c>
      <c r="D5" s="2">
        <v>78</v>
      </c>
      <c r="E5" s="2" t="s">
        <v>14</v>
      </c>
      <c r="F5" s="2" t="s">
        <v>15</v>
      </c>
      <c r="G5" s="2">
        <v>81</v>
      </c>
      <c r="H5" s="2">
        <v>22000</v>
      </c>
      <c r="I5" s="6" t="s">
        <v>16</v>
      </c>
      <c r="J5" s="16" t="s">
        <v>73</v>
      </c>
    </row>
    <row r="6" spans="2:10" ht="15" thickBot="1" x14ac:dyDescent="0.4">
      <c r="B6" s="5">
        <v>222003</v>
      </c>
      <c r="C6" s="2" t="s">
        <v>17</v>
      </c>
      <c r="D6" s="2">
        <v>52</v>
      </c>
      <c r="E6" s="2" t="s">
        <v>10</v>
      </c>
      <c r="F6" s="2" t="s">
        <v>11</v>
      </c>
      <c r="G6" s="2">
        <v>97</v>
      </c>
      <c r="H6" s="2">
        <v>25000</v>
      </c>
      <c r="I6" s="6" t="s">
        <v>12</v>
      </c>
      <c r="J6" s="16" t="s">
        <v>74</v>
      </c>
    </row>
    <row r="7" spans="2:10" ht="15" thickBot="1" x14ac:dyDescent="0.4">
      <c r="B7" s="5">
        <v>222004</v>
      </c>
      <c r="C7" s="2" t="s">
        <v>18</v>
      </c>
      <c r="D7" s="2">
        <v>45</v>
      </c>
      <c r="E7" s="2" t="s">
        <v>10</v>
      </c>
      <c r="F7" s="2" t="s">
        <v>19</v>
      </c>
      <c r="G7" s="2">
        <v>52</v>
      </c>
      <c r="H7" s="2">
        <v>25000</v>
      </c>
      <c r="I7" s="6" t="s">
        <v>16</v>
      </c>
      <c r="J7" s="16" t="s">
        <v>74</v>
      </c>
    </row>
    <row r="8" spans="2:10" ht="15" thickBot="1" x14ac:dyDescent="0.4">
      <c r="B8" s="5">
        <v>222005</v>
      </c>
      <c r="C8" s="2" t="s">
        <v>20</v>
      </c>
      <c r="D8" s="2">
        <v>69</v>
      </c>
      <c r="E8" s="2" t="s">
        <v>14</v>
      </c>
      <c r="F8" s="2" t="s">
        <v>19</v>
      </c>
      <c r="G8" s="2">
        <v>45</v>
      </c>
      <c r="H8" s="2">
        <v>22000</v>
      </c>
      <c r="I8" s="6" t="s">
        <v>12</v>
      </c>
      <c r="J8" s="16" t="s">
        <v>73</v>
      </c>
    </row>
    <row r="9" spans="2:10" ht="15" thickBot="1" x14ac:dyDescent="0.4">
      <c r="B9" s="5">
        <v>222006</v>
      </c>
      <c r="C9" s="2" t="s">
        <v>14</v>
      </c>
      <c r="D9" s="2">
        <v>85</v>
      </c>
      <c r="E9" s="2" t="s">
        <v>14</v>
      </c>
      <c r="F9" s="2" t="s">
        <v>21</v>
      </c>
      <c r="G9" s="2">
        <v>32</v>
      </c>
      <c r="H9" s="2">
        <v>22000</v>
      </c>
      <c r="I9" s="6" t="s">
        <v>16</v>
      </c>
      <c r="J9" s="16" t="s">
        <v>75</v>
      </c>
    </row>
    <row r="10" spans="2:10" ht="15" thickBot="1" x14ac:dyDescent="0.4">
      <c r="B10" s="5">
        <v>222007</v>
      </c>
      <c r="C10" s="2" t="s">
        <v>22</v>
      </c>
      <c r="D10" s="2">
        <v>65</v>
      </c>
      <c r="E10" s="2" t="s">
        <v>10</v>
      </c>
      <c r="F10" s="2" t="s">
        <v>15</v>
      </c>
      <c r="G10" s="2">
        <v>94</v>
      </c>
      <c r="H10" s="2">
        <v>25000</v>
      </c>
      <c r="I10" s="6" t="s">
        <v>12</v>
      </c>
      <c r="J10" s="16" t="s">
        <v>73</v>
      </c>
    </row>
    <row r="11" spans="2:10" ht="15" thickBot="1" x14ac:dyDescent="0.4">
      <c r="B11" s="5">
        <v>222008</v>
      </c>
      <c r="C11" s="2" t="s">
        <v>23</v>
      </c>
      <c r="D11" s="2">
        <v>70</v>
      </c>
      <c r="E11" s="2" t="s">
        <v>10</v>
      </c>
      <c r="F11" s="2" t="s">
        <v>11</v>
      </c>
      <c r="G11" s="2">
        <v>97</v>
      </c>
      <c r="H11" s="2">
        <v>25000</v>
      </c>
      <c r="I11" s="6" t="s">
        <v>16</v>
      </c>
      <c r="J11" s="16" t="s">
        <v>73</v>
      </c>
    </row>
    <row r="12" spans="2:10" ht="15" thickBot="1" x14ac:dyDescent="0.4">
      <c r="B12" s="5">
        <v>222009</v>
      </c>
      <c r="C12" s="2" t="s">
        <v>24</v>
      </c>
      <c r="D12" s="2">
        <v>73</v>
      </c>
      <c r="E12" s="2" t="s">
        <v>10</v>
      </c>
      <c r="F12" s="2" t="s">
        <v>11</v>
      </c>
      <c r="G12" s="2">
        <v>71</v>
      </c>
      <c r="H12" s="2">
        <v>25000</v>
      </c>
      <c r="I12" s="6" t="s">
        <v>12</v>
      </c>
      <c r="J12" s="16" t="s">
        <v>73</v>
      </c>
    </row>
    <row r="13" spans="2:10" ht="15" thickBot="1" x14ac:dyDescent="0.4">
      <c r="B13" s="10">
        <v>222010</v>
      </c>
      <c r="C13" s="11" t="s">
        <v>25</v>
      </c>
      <c r="D13" s="11">
        <v>79</v>
      </c>
      <c r="E13" s="11" t="s">
        <v>14</v>
      </c>
      <c r="F13" s="11" t="s">
        <v>11</v>
      </c>
      <c r="G13" s="11">
        <v>55</v>
      </c>
      <c r="H13" s="11">
        <v>22000</v>
      </c>
      <c r="I13" s="12" t="s">
        <v>16</v>
      </c>
      <c r="J13" s="16" t="s">
        <v>73</v>
      </c>
    </row>
    <row r="14" spans="2:10" x14ac:dyDescent="0.35">
      <c r="B14" s="32"/>
      <c r="C14" s="32"/>
      <c r="D14" s="32"/>
      <c r="E14" s="32"/>
      <c r="F14" s="32"/>
      <c r="G14" s="32"/>
      <c r="H14" s="32"/>
      <c r="I14" s="32"/>
      <c r="J14" s="32"/>
    </row>
    <row r="15" spans="2:10" x14ac:dyDescent="0.35">
      <c r="B15" s="32"/>
      <c r="C15" s="32"/>
      <c r="D15" s="32"/>
      <c r="E15" s="32"/>
      <c r="F15" s="32"/>
      <c r="G15" s="32"/>
      <c r="H15" s="32"/>
      <c r="I15" s="32"/>
      <c r="J15" s="32"/>
    </row>
    <row r="16" spans="2:10" x14ac:dyDescent="0.35">
      <c r="B16" s="32"/>
      <c r="C16" s="32"/>
      <c r="D16" s="32"/>
      <c r="E16" s="32"/>
      <c r="F16" s="85" t="s">
        <v>76</v>
      </c>
      <c r="G16" s="86"/>
      <c r="H16" s="86"/>
      <c r="I16" s="32"/>
      <c r="J16" s="32"/>
    </row>
    <row r="17" spans="2:12" x14ac:dyDescent="0.35">
      <c r="B17" s="32"/>
      <c r="C17" s="32"/>
      <c r="D17" s="32"/>
      <c r="E17" s="32"/>
      <c r="F17" s="32"/>
      <c r="G17" s="32"/>
      <c r="H17" s="32"/>
      <c r="I17" s="32"/>
      <c r="J17" s="32"/>
    </row>
    <row r="18" spans="2:12" x14ac:dyDescent="0.35">
      <c r="B18" s="32"/>
      <c r="C18" s="32"/>
      <c r="D18" s="32"/>
      <c r="E18" s="32"/>
      <c r="F18" s="32"/>
      <c r="G18" s="39" t="s">
        <v>77</v>
      </c>
      <c r="H18" s="18"/>
      <c r="I18" s="18"/>
      <c r="J18" s="18"/>
      <c r="K18" s="18"/>
      <c r="L18" s="18"/>
    </row>
    <row r="19" spans="2:12" x14ac:dyDescent="0.35">
      <c r="B19" s="32"/>
      <c r="C19" s="32"/>
      <c r="D19" s="32"/>
      <c r="E19" s="32"/>
      <c r="F19" s="32"/>
      <c r="G19" s="39"/>
      <c r="H19" s="39"/>
      <c r="I19" s="39"/>
      <c r="J19" s="18"/>
      <c r="K19" s="18"/>
      <c r="L19" s="18"/>
    </row>
    <row r="20" spans="2:12" x14ac:dyDescent="0.35">
      <c r="B20" s="32"/>
      <c r="C20" s="32"/>
      <c r="D20" s="32"/>
      <c r="E20" s="32"/>
      <c r="F20" s="32"/>
      <c r="G20" s="39" t="s">
        <v>78</v>
      </c>
      <c r="H20" s="39"/>
      <c r="I20" s="39"/>
      <c r="J20" s="18"/>
      <c r="K20" s="18"/>
      <c r="L20" s="18"/>
    </row>
    <row r="21" spans="2:12" x14ac:dyDescent="0.35">
      <c r="B21" s="32"/>
      <c r="C21" s="32"/>
      <c r="D21" s="32"/>
      <c r="E21" s="32"/>
      <c r="F21" s="32"/>
      <c r="G21" s="39" t="s">
        <v>79</v>
      </c>
      <c r="H21" s="39"/>
      <c r="I21" s="39"/>
      <c r="J21" s="18"/>
      <c r="K21" s="18"/>
      <c r="L21" s="18"/>
    </row>
    <row r="22" spans="2:12" x14ac:dyDescent="0.35">
      <c r="B22" s="32"/>
      <c r="C22" s="32"/>
      <c r="D22" s="32"/>
      <c r="E22" s="32"/>
      <c r="F22" s="32"/>
      <c r="G22" s="39" t="s">
        <v>80</v>
      </c>
      <c r="H22" s="39"/>
      <c r="I22" s="39"/>
      <c r="J22" s="18"/>
      <c r="K22" s="18"/>
      <c r="L22" s="18"/>
    </row>
    <row r="23" spans="2:12" x14ac:dyDescent="0.35">
      <c r="B23" s="32"/>
      <c r="C23" s="32"/>
      <c r="D23" s="32"/>
      <c r="E23" s="32"/>
      <c r="F23" s="32"/>
      <c r="G23" s="39" t="s">
        <v>81</v>
      </c>
      <c r="H23" s="39"/>
      <c r="I23" s="39"/>
      <c r="J23" s="18"/>
      <c r="K23" s="18"/>
      <c r="L23" s="18"/>
    </row>
    <row r="24" spans="2:12" x14ac:dyDescent="0.35">
      <c r="B24" s="32"/>
      <c r="C24" s="32"/>
      <c r="D24" s="32"/>
      <c r="E24" s="32"/>
      <c r="F24" s="32"/>
      <c r="G24" s="39" t="s">
        <v>82</v>
      </c>
      <c r="H24" s="39"/>
      <c r="I24" s="39"/>
      <c r="J24" s="18"/>
      <c r="K24" s="18"/>
      <c r="L24" s="18"/>
    </row>
    <row r="25" spans="2:12" x14ac:dyDescent="0.35">
      <c r="B25" s="32"/>
      <c r="C25" s="32"/>
      <c r="D25" s="32"/>
      <c r="E25" s="32"/>
      <c r="F25" s="32"/>
      <c r="G25" s="39" t="s">
        <v>83</v>
      </c>
      <c r="H25" s="39"/>
      <c r="I25" s="39"/>
      <c r="J25" s="18"/>
      <c r="K25" s="18"/>
      <c r="L25" s="18"/>
    </row>
    <row r="26" spans="2:12" x14ac:dyDescent="0.35">
      <c r="B26" s="32"/>
      <c r="C26" s="32"/>
      <c r="D26" s="32"/>
      <c r="E26" s="32"/>
      <c r="F26" s="32"/>
      <c r="G26" s="39" t="s">
        <v>84</v>
      </c>
      <c r="H26" s="39"/>
      <c r="I26" s="39"/>
      <c r="J26" s="18"/>
      <c r="K26" s="18"/>
      <c r="L26" s="18"/>
    </row>
    <row r="27" spans="2:12" x14ac:dyDescent="0.35">
      <c r="B27" s="32"/>
      <c r="C27" s="32"/>
      <c r="D27" s="32"/>
      <c r="E27" s="32"/>
      <c r="F27" s="32"/>
      <c r="G27" s="39" t="s">
        <v>85</v>
      </c>
      <c r="H27" s="39"/>
      <c r="I27" s="39"/>
      <c r="J27" s="18"/>
      <c r="K27" s="18"/>
      <c r="L27" s="18"/>
    </row>
    <row r="28" spans="2:12" x14ac:dyDescent="0.35">
      <c r="B28" s="32"/>
      <c r="C28" s="32"/>
      <c r="D28" s="32"/>
      <c r="E28" s="32"/>
      <c r="F28" s="32"/>
      <c r="G28" s="39" t="s">
        <v>86</v>
      </c>
      <c r="H28" s="39"/>
      <c r="I28" s="39"/>
      <c r="J28" s="18"/>
      <c r="K28" s="18"/>
      <c r="L28" s="18"/>
    </row>
    <row r="29" spans="2:12" x14ac:dyDescent="0.35">
      <c r="B29" s="32"/>
      <c r="C29" s="32"/>
      <c r="D29" s="32"/>
      <c r="E29" s="32"/>
      <c r="F29" s="32"/>
      <c r="G29" s="39" t="s">
        <v>87</v>
      </c>
      <c r="H29" s="39"/>
      <c r="I29" s="39"/>
      <c r="J29" s="18"/>
      <c r="K29" s="18"/>
      <c r="L29" s="18"/>
    </row>
    <row r="30" spans="2:12" x14ac:dyDescent="0.35">
      <c r="B30" s="32"/>
      <c r="C30" s="32"/>
      <c r="D30" s="32"/>
      <c r="E30" s="32"/>
      <c r="F30" s="32"/>
      <c r="G30" s="39" t="s">
        <v>88</v>
      </c>
      <c r="H30" s="39"/>
      <c r="I30" s="39"/>
      <c r="J30" s="18"/>
      <c r="K30" s="18"/>
      <c r="L30" s="18"/>
    </row>
    <row r="31" spans="2:12" x14ac:dyDescent="0.35">
      <c r="B31" s="32"/>
      <c r="C31" s="32"/>
      <c r="D31" s="32"/>
      <c r="E31" s="32"/>
      <c r="F31" s="32"/>
      <c r="G31" s="39" t="s">
        <v>89</v>
      </c>
      <c r="H31" s="39"/>
      <c r="I31" s="39"/>
      <c r="J31" s="18"/>
      <c r="K31" s="18"/>
      <c r="L31" s="18"/>
    </row>
    <row r="32" spans="2:12" x14ac:dyDescent="0.35">
      <c r="B32" s="32"/>
      <c r="C32" s="32"/>
      <c r="D32" s="32"/>
      <c r="E32" s="32"/>
      <c r="F32" s="32"/>
      <c r="G32" s="39" t="s">
        <v>90</v>
      </c>
      <c r="H32" s="39"/>
      <c r="I32" s="39"/>
      <c r="J32" s="18"/>
      <c r="K32" s="18"/>
      <c r="L32" s="18"/>
    </row>
    <row r="33" spans="2:12" x14ac:dyDescent="0.35">
      <c r="B33" s="32"/>
      <c r="C33" s="32"/>
      <c r="D33" s="32"/>
      <c r="E33" s="32"/>
      <c r="F33" s="32"/>
      <c r="G33" s="39" t="s">
        <v>91</v>
      </c>
      <c r="H33" s="39"/>
      <c r="I33" s="39"/>
      <c r="J33" s="18"/>
      <c r="K33" s="18"/>
      <c r="L33" s="18"/>
    </row>
    <row r="34" spans="2:12" x14ac:dyDescent="0.35">
      <c r="B34" s="32"/>
      <c r="C34" s="32"/>
      <c r="D34" s="32"/>
      <c r="E34" s="32"/>
      <c r="F34" s="32"/>
      <c r="G34" s="39" t="s">
        <v>71</v>
      </c>
      <c r="H34" s="39"/>
      <c r="I34" s="39"/>
      <c r="J34" s="18"/>
      <c r="K34" s="18"/>
      <c r="L34" s="18"/>
    </row>
    <row r="35" spans="2:12" x14ac:dyDescent="0.35">
      <c r="B35" s="32"/>
      <c r="C35" s="32"/>
      <c r="D35" s="32"/>
      <c r="E35" s="32"/>
      <c r="F35" s="32"/>
      <c r="G35" s="39" t="s">
        <v>92</v>
      </c>
      <c r="H35" s="39"/>
      <c r="I35" s="39"/>
      <c r="J35" s="18"/>
      <c r="K35" s="18"/>
      <c r="L35" s="18"/>
    </row>
    <row r="36" spans="2:12" x14ac:dyDescent="0.35">
      <c r="B36" s="32"/>
      <c r="C36" s="32"/>
      <c r="D36" s="32"/>
      <c r="E36" s="32"/>
      <c r="F36" s="32"/>
      <c r="G36" s="39" t="s">
        <v>93</v>
      </c>
      <c r="H36" s="39"/>
      <c r="I36" s="39"/>
      <c r="J36" s="18"/>
      <c r="K36" s="18"/>
      <c r="L36" s="18"/>
    </row>
    <row r="37" spans="2:12" x14ac:dyDescent="0.35">
      <c r="B37" s="32"/>
      <c r="C37" s="32"/>
      <c r="D37" s="32"/>
      <c r="E37" s="32"/>
      <c r="F37" s="32"/>
      <c r="G37" s="39" t="s">
        <v>94</v>
      </c>
      <c r="H37" s="39"/>
      <c r="I37" s="39"/>
      <c r="J37" s="18"/>
      <c r="K37" s="18"/>
      <c r="L37" s="18"/>
    </row>
    <row r="38" spans="2:12" x14ac:dyDescent="0.35">
      <c r="B38" s="32"/>
      <c r="C38" s="32"/>
      <c r="D38" s="32"/>
      <c r="E38" s="32"/>
      <c r="F38" s="32"/>
      <c r="G38" s="39" t="s">
        <v>95</v>
      </c>
      <c r="H38" s="39"/>
      <c r="I38" s="39"/>
      <c r="J38" s="18"/>
      <c r="K38" s="18"/>
      <c r="L38" s="1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E3E7-FA78-4B12-9BB4-1404E8374E54}">
  <sheetPr codeName="Sheet7"/>
  <dimension ref="B2:K15"/>
  <sheetViews>
    <sheetView workbookViewId="0">
      <selection activeCell="L11" sqref="L11"/>
    </sheetView>
  </sheetViews>
  <sheetFormatPr defaultColWidth="12.90625" defaultRowHeight="14.5" x14ac:dyDescent="0.35"/>
  <sheetData>
    <row r="2" spans="2:11" ht="15" thickBot="1" x14ac:dyDescent="0.4"/>
    <row r="3" spans="2:11" ht="15" thickBot="1" x14ac:dyDescent="0.4">
      <c r="B3" s="14"/>
      <c r="C3" s="14"/>
      <c r="D3" s="14"/>
      <c r="E3" s="87" t="s">
        <v>49</v>
      </c>
      <c r="F3" s="88"/>
      <c r="G3" s="88"/>
      <c r="H3" s="88"/>
      <c r="I3" s="88"/>
      <c r="J3" s="89"/>
    </row>
    <row r="5" spans="2:11" x14ac:dyDescent="0.35">
      <c r="C5" s="90" t="s">
        <v>0</v>
      </c>
      <c r="D5" s="91" t="s">
        <v>50</v>
      </c>
      <c r="E5" s="92" t="s">
        <v>51</v>
      </c>
      <c r="F5" s="93" t="s">
        <v>54</v>
      </c>
      <c r="G5" s="93" t="s">
        <v>55</v>
      </c>
      <c r="H5" s="93" t="s">
        <v>56</v>
      </c>
      <c r="I5" s="93" t="s">
        <v>57</v>
      </c>
      <c r="J5" s="93" t="s">
        <v>58</v>
      </c>
      <c r="K5" s="94" t="s">
        <v>59</v>
      </c>
    </row>
    <row r="6" spans="2:11" x14ac:dyDescent="0.35">
      <c r="C6" s="22">
        <v>222001</v>
      </c>
      <c r="D6" s="15" t="s">
        <v>52</v>
      </c>
      <c r="E6" s="25">
        <v>25000</v>
      </c>
      <c r="F6" s="26">
        <f>E6*102%</f>
        <v>25500</v>
      </c>
      <c r="G6" s="26">
        <f>E6*102.5%</f>
        <v>25624.999999999996</v>
      </c>
      <c r="H6" s="26">
        <f>E6*103.5%</f>
        <v>25874.999999999996</v>
      </c>
      <c r="I6" s="26">
        <f>E6*104%</f>
        <v>26000</v>
      </c>
      <c r="J6" s="26">
        <f>E6*105%</f>
        <v>26250</v>
      </c>
      <c r="K6" s="27">
        <f>E6*105.5%</f>
        <v>26375</v>
      </c>
    </row>
    <row r="7" spans="2:11" x14ac:dyDescent="0.35">
      <c r="C7" s="22">
        <v>222002</v>
      </c>
      <c r="D7" s="15" t="s">
        <v>13</v>
      </c>
      <c r="E7" s="25">
        <v>22000</v>
      </c>
      <c r="F7" s="26">
        <f t="shared" ref="F7:F15" si="0">E7*102%</f>
        <v>22440</v>
      </c>
      <c r="G7" s="26">
        <f t="shared" ref="G7:G15" si="1">E7*102.5%</f>
        <v>22549.999999999996</v>
      </c>
      <c r="H7" s="26">
        <f t="shared" ref="H7:H15" si="2">E7*103.5%</f>
        <v>22770</v>
      </c>
      <c r="I7" s="26">
        <f t="shared" ref="I7:I15" si="3">E7*104%</f>
        <v>22880</v>
      </c>
      <c r="J7" s="26">
        <f t="shared" ref="J7:J15" si="4">E7*105%</f>
        <v>23100</v>
      </c>
      <c r="K7" s="27">
        <f t="shared" ref="K7:K15" si="5">E7*105.5%</f>
        <v>23210</v>
      </c>
    </row>
    <row r="8" spans="2:11" x14ac:dyDescent="0.35">
      <c r="C8" s="22">
        <v>222003</v>
      </c>
      <c r="D8" s="15" t="s">
        <v>17</v>
      </c>
      <c r="E8" s="25">
        <v>25000</v>
      </c>
      <c r="F8" s="26">
        <f t="shared" si="0"/>
        <v>25500</v>
      </c>
      <c r="G8" s="26">
        <f t="shared" si="1"/>
        <v>25624.999999999996</v>
      </c>
      <c r="H8" s="26">
        <f t="shared" si="2"/>
        <v>25874.999999999996</v>
      </c>
      <c r="I8" s="26">
        <f t="shared" si="3"/>
        <v>26000</v>
      </c>
      <c r="J8" s="26">
        <f t="shared" si="4"/>
        <v>26250</v>
      </c>
      <c r="K8" s="27">
        <f t="shared" si="5"/>
        <v>26375</v>
      </c>
    </row>
    <row r="9" spans="2:11" x14ac:dyDescent="0.35">
      <c r="C9" s="22">
        <v>222004</v>
      </c>
      <c r="D9" s="15" t="s">
        <v>18</v>
      </c>
      <c r="E9" s="25">
        <v>25000</v>
      </c>
      <c r="F9" s="26">
        <f t="shared" si="0"/>
        <v>25500</v>
      </c>
      <c r="G9" s="26">
        <f t="shared" si="1"/>
        <v>25624.999999999996</v>
      </c>
      <c r="H9" s="26">
        <f t="shared" si="2"/>
        <v>25874.999999999996</v>
      </c>
      <c r="I9" s="26">
        <f t="shared" si="3"/>
        <v>26000</v>
      </c>
      <c r="J9" s="26">
        <f t="shared" si="4"/>
        <v>26250</v>
      </c>
      <c r="K9" s="27">
        <f t="shared" si="5"/>
        <v>26375</v>
      </c>
    </row>
    <row r="10" spans="2:11" x14ac:dyDescent="0.35">
      <c r="C10" s="22">
        <v>222005</v>
      </c>
      <c r="D10" s="15" t="s">
        <v>20</v>
      </c>
      <c r="E10" s="25">
        <v>22000</v>
      </c>
      <c r="F10" s="26">
        <f t="shared" si="0"/>
        <v>22440</v>
      </c>
      <c r="G10" s="26">
        <f t="shared" si="1"/>
        <v>22549.999999999996</v>
      </c>
      <c r="H10" s="26">
        <f t="shared" si="2"/>
        <v>22770</v>
      </c>
      <c r="I10" s="26">
        <f t="shared" si="3"/>
        <v>22880</v>
      </c>
      <c r="J10" s="26">
        <f t="shared" si="4"/>
        <v>23100</v>
      </c>
      <c r="K10" s="27">
        <f t="shared" si="5"/>
        <v>23210</v>
      </c>
    </row>
    <row r="11" spans="2:11" x14ac:dyDescent="0.35">
      <c r="C11" s="22">
        <v>222006</v>
      </c>
      <c r="D11" s="15" t="s">
        <v>14</v>
      </c>
      <c r="E11" s="25">
        <v>22000</v>
      </c>
      <c r="F11" s="26">
        <f t="shared" si="0"/>
        <v>22440</v>
      </c>
      <c r="G11" s="26">
        <f t="shared" si="1"/>
        <v>22549.999999999996</v>
      </c>
      <c r="H11" s="26">
        <f t="shared" si="2"/>
        <v>22770</v>
      </c>
      <c r="I11" s="26">
        <f t="shared" si="3"/>
        <v>22880</v>
      </c>
      <c r="J11" s="26">
        <f t="shared" si="4"/>
        <v>23100</v>
      </c>
      <c r="K11" s="27">
        <f t="shared" si="5"/>
        <v>23210</v>
      </c>
    </row>
    <row r="12" spans="2:11" x14ac:dyDescent="0.35">
      <c r="C12" s="22">
        <v>222007</v>
      </c>
      <c r="D12" s="15" t="s">
        <v>22</v>
      </c>
      <c r="E12" s="25">
        <v>25000</v>
      </c>
      <c r="F12" s="26">
        <f t="shared" si="0"/>
        <v>25500</v>
      </c>
      <c r="G12" s="26">
        <f t="shared" si="1"/>
        <v>25624.999999999996</v>
      </c>
      <c r="H12" s="26">
        <f t="shared" si="2"/>
        <v>25874.999999999996</v>
      </c>
      <c r="I12" s="26">
        <f t="shared" si="3"/>
        <v>26000</v>
      </c>
      <c r="J12" s="26">
        <f t="shared" si="4"/>
        <v>26250</v>
      </c>
      <c r="K12" s="27">
        <f t="shared" si="5"/>
        <v>26375</v>
      </c>
    </row>
    <row r="13" spans="2:11" x14ac:dyDescent="0.35">
      <c r="C13" s="22">
        <v>222008</v>
      </c>
      <c r="D13" s="15" t="s">
        <v>23</v>
      </c>
      <c r="E13" s="25">
        <v>25000</v>
      </c>
      <c r="F13" s="26">
        <f t="shared" si="0"/>
        <v>25500</v>
      </c>
      <c r="G13" s="26">
        <f t="shared" si="1"/>
        <v>25624.999999999996</v>
      </c>
      <c r="H13" s="26">
        <f t="shared" si="2"/>
        <v>25874.999999999996</v>
      </c>
      <c r="I13" s="26">
        <f t="shared" si="3"/>
        <v>26000</v>
      </c>
      <c r="J13" s="26">
        <f t="shared" si="4"/>
        <v>26250</v>
      </c>
      <c r="K13" s="27">
        <f t="shared" si="5"/>
        <v>26375</v>
      </c>
    </row>
    <row r="14" spans="2:11" x14ac:dyDescent="0.35">
      <c r="C14" s="22">
        <v>222009</v>
      </c>
      <c r="D14" s="15" t="s">
        <v>53</v>
      </c>
      <c r="E14" s="25">
        <v>25000</v>
      </c>
      <c r="F14" s="26">
        <f t="shared" si="0"/>
        <v>25500</v>
      </c>
      <c r="G14" s="26">
        <f t="shared" si="1"/>
        <v>25624.999999999996</v>
      </c>
      <c r="H14" s="26">
        <f t="shared" si="2"/>
        <v>25874.999999999996</v>
      </c>
      <c r="I14" s="26">
        <f t="shared" si="3"/>
        <v>26000</v>
      </c>
      <c r="J14" s="26">
        <f t="shared" si="4"/>
        <v>26250</v>
      </c>
      <c r="K14" s="27">
        <f t="shared" si="5"/>
        <v>26375</v>
      </c>
    </row>
    <row r="15" spans="2:11" x14ac:dyDescent="0.35">
      <c r="C15" s="23">
        <v>222010</v>
      </c>
      <c r="D15" s="24" t="s">
        <v>25</v>
      </c>
      <c r="E15" s="28">
        <v>22000</v>
      </c>
      <c r="F15" s="29">
        <f t="shared" si="0"/>
        <v>22440</v>
      </c>
      <c r="G15" s="29">
        <f t="shared" si="1"/>
        <v>22549.999999999996</v>
      </c>
      <c r="H15" s="29">
        <f t="shared" si="2"/>
        <v>22770</v>
      </c>
      <c r="I15" s="29">
        <f t="shared" si="3"/>
        <v>22880</v>
      </c>
      <c r="J15" s="29">
        <f t="shared" si="4"/>
        <v>23100</v>
      </c>
      <c r="K15" s="30">
        <f t="shared" si="5"/>
        <v>23210</v>
      </c>
    </row>
  </sheetData>
  <mergeCells count="1">
    <mergeCell ref="E3:J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19F4-7A6F-40EE-BE09-5571E93BDC9D}">
  <sheetPr codeName="Sheet8"/>
  <dimension ref="B3:I13"/>
  <sheetViews>
    <sheetView topLeftCell="A15" zoomScale="87" zoomScaleNormal="87" workbookViewId="0">
      <selection activeCell="P26" sqref="P26"/>
    </sheetView>
  </sheetViews>
  <sheetFormatPr defaultColWidth="11.26953125" defaultRowHeight="14.5" x14ac:dyDescent="0.35"/>
  <sheetData>
    <row r="3" spans="2:9" ht="15" thickBot="1" x14ac:dyDescent="0.4">
      <c r="B3" s="62" t="s">
        <v>7</v>
      </c>
      <c r="C3" s="63" t="s">
        <v>1</v>
      </c>
      <c r="D3" s="63" t="s">
        <v>2</v>
      </c>
      <c r="E3" s="63" t="s">
        <v>3</v>
      </c>
      <c r="F3" s="63" t="s">
        <v>4</v>
      </c>
      <c r="G3" s="63" t="s">
        <v>5</v>
      </c>
      <c r="H3" s="63" t="s">
        <v>6</v>
      </c>
      <c r="I3" s="64" t="s">
        <v>8</v>
      </c>
    </row>
    <row r="4" spans="2:9" ht="15" hidden="1" thickBot="1" x14ac:dyDescent="0.4">
      <c r="B4" s="5">
        <v>222001</v>
      </c>
      <c r="C4" s="2" t="s">
        <v>9</v>
      </c>
      <c r="D4" s="2">
        <v>60</v>
      </c>
      <c r="E4" s="2" t="s">
        <v>10</v>
      </c>
      <c r="F4" s="2" t="s">
        <v>11</v>
      </c>
      <c r="G4" s="2">
        <v>90</v>
      </c>
      <c r="H4" s="2">
        <v>25000</v>
      </c>
      <c r="I4" s="6" t="s">
        <v>12</v>
      </c>
    </row>
    <row r="5" spans="2:9" ht="15" thickBot="1" x14ac:dyDescent="0.4">
      <c r="B5" s="5">
        <v>222002</v>
      </c>
      <c r="C5" s="2" t="s">
        <v>13</v>
      </c>
      <c r="D5" s="2">
        <v>78</v>
      </c>
      <c r="E5" s="2" t="s">
        <v>14</v>
      </c>
      <c r="F5" s="2" t="s">
        <v>15</v>
      </c>
      <c r="G5" s="2">
        <v>81</v>
      </c>
      <c r="H5" s="2">
        <v>22000</v>
      </c>
      <c r="I5" s="6" t="s">
        <v>16</v>
      </c>
    </row>
    <row r="6" spans="2:9" ht="15" hidden="1" thickBot="1" x14ac:dyDescent="0.4">
      <c r="B6" s="5">
        <v>222003</v>
      </c>
      <c r="C6" s="2" t="s">
        <v>17</v>
      </c>
      <c r="D6" s="2">
        <v>52</v>
      </c>
      <c r="E6" s="2" t="s">
        <v>10</v>
      </c>
      <c r="F6" s="2" t="s">
        <v>11</v>
      </c>
      <c r="G6" s="2">
        <v>97</v>
      </c>
      <c r="H6" s="2">
        <v>25000</v>
      </c>
      <c r="I6" s="6" t="s">
        <v>12</v>
      </c>
    </row>
    <row r="7" spans="2:9" ht="15" hidden="1" thickBot="1" x14ac:dyDescent="0.4">
      <c r="B7" s="5">
        <v>222004</v>
      </c>
      <c r="C7" s="2" t="s">
        <v>18</v>
      </c>
      <c r="D7" s="2">
        <v>45</v>
      </c>
      <c r="E7" s="2" t="s">
        <v>10</v>
      </c>
      <c r="F7" s="2" t="s">
        <v>19</v>
      </c>
      <c r="G7" s="2">
        <v>52</v>
      </c>
      <c r="H7" s="2">
        <v>25000</v>
      </c>
      <c r="I7" s="6" t="s">
        <v>16</v>
      </c>
    </row>
    <row r="8" spans="2:9" ht="15" hidden="1" thickBot="1" x14ac:dyDescent="0.4">
      <c r="B8" s="5">
        <v>222005</v>
      </c>
      <c r="C8" s="2" t="s">
        <v>20</v>
      </c>
      <c r="D8" s="2">
        <v>69</v>
      </c>
      <c r="E8" s="2" t="s">
        <v>14</v>
      </c>
      <c r="F8" s="2" t="s">
        <v>19</v>
      </c>
      <c r="G8" s="2">
        <v>45</v>
      </c>
      <c r="H8" s="2">
        <v>22000</v>
      </c>
      <c r="I8" s="6" t="s">
        <v>12</v>
      </c>
    </row>
    <row r="9" spans="2:9" ht="15" thickBot="1" x14ac:dyDescent="0.4">
      <c r="B9" s="5">
        <v>222006</v>
      </c>
      <c r="C9" s="2" t="s">
        <v>14</v>
      </c>
      <c r="D9" s="2">
        <v>85</v>
      </c>
      <c r="E9" s="2" t="s">
        <v>14</v>
      </c>
      <c r="F9" s="2" t="s">
        <v>21</v>
      </c>
      <c r="G9" s="2">
        <v>32</v>
      </c>
      <c r="H9" s="2">
        <v>22000</v>
      </c>
      <c r="I9" s="6" t="s">
        <v>16</v>
      </c>
    </row>
    <row r="10" spans="2:9" ht="15" hidden="1" thickBot="1" x14ac:dyDescent="0.4">
      <c r="B10" s="5">
        <v>222007</v>
      </c>
      <c r="C10" s="2" t="s">
        <v>22</v>
      </c>
      <c r="D10" s="2">
        <v>65</v>
      </c>
      <c r="E10" s="2" t="s">
        <v>10</v>
      </c>
      <c r="F10" s="2" t="s">
        <v>15</v>
      </c>
      <c r="G10" s="2">
        <v>94</v>
      </c>
      <c r="H10" s="2">
        <v>25000</v>
      </c>
      <c r="I10" s="6" t="s">
        <v>12</v>
      </c>
    </row>
    <row r="11" spans="2:9" ht="15" thickBot="1" x14ac:dyDescent="0.4">
      <c r="B11" s="5">
        <v>222008</v>
      </c>
      <c r="C11" s="2" t="s">
        <v>23</v>
      </c>
      <c r="D11" s="2">
        <v>70</v>
      </c>
      <c r="E11" s="2" t="s">
        <v>10</v>
      </c>
      <c r="F11" s="2" t="s">
        <v>11</v>
      </c>
      <c r="G11" s="2">
        <v>97</v>
      </c>
      <c r="H11" s="2">
        <v>25000</v>
      </c>
      <c r="I11" s="6" t="s">
        <v>16</v>
      </c>
    </row>
    <row r="12" spans="2:9" ht="15" thickBot="1" x14ac:dyDescent="0.4">
      <c r="B12" s="5">
        <v>222009</v>
      </c>
      <c r="C12" s="2" t="s">
        <v>24</v>
      </c>
      <c r="D12" s="2">
        <v>73</v>
      </c>
      <c r="E12" s="2" t="s">
        <v>10</v>
      </c>
      <c r="F12" s="2" t="s">
        <v>11</v>
      </c>
      <c r="G12" s="2">
        <v>71</v>
      </c>
      <c r="H12" s="2">
        <v>25000</v>
      </c>
      <c r="I12" s="6" t="s">
        <v>12</v>
      </c>
    </row>
    <row r="13" spans="2:9" x14ac:dyDescent="0.35">
      <c r="B13" s="10">
        <v>222010</v>
      </c>
      <c r="C13" s="11" t="s">
        <v>25</v>
      </c>
      <c r="D13" s="11">
        <v>79</v>
      </c>
      <c r="E13" s="11" t="s">
        <v>14</v>
      </c>
      <c r="F13" s="11" t="s">
        <v>11</v>
      </c>
      <c r="G13" s="11">
        <v>55</v>
      </c>
      <c r="H13" s="11">
        <v>22000</v>
      </c>
      <c r="I13" s="12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STUDENT record</vt:lpstr>
      <vt:lpstr>ATT SHEET</vt:lpstr>
      <vt:lpstr>ANS-1</vt:lpstr>
      <vt:lpstr>ANS-2</vt:lpstr>
      <vt:lpstr>ANS-3</vt:lpstr>
      <vt:lpstr>ANS-4</vt:lpstr>
      <vt:lpstr>ANS-5</vt:lpstr>
      <vt:lpstr>ANS-6</vt:lpstr>
      <vt:lpstr>ANS-7</vt:lpstr>
      <vt:lpstr>ANS-8</vt:lpstr>
      <vt:lpstr>ANS-9</vt:lpstr>
      <vt:lpstr>ANS-10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2022-01-19T09:26:43Z</dcterms:created>
  <dcterms:modified xsi:type="dcterms:W3CDTF">2022-10-31T14:09:43Z</dcterms:modified>
</cp:coreProperties>
</file>