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worksheets/sheet7.xml" ContentType="application/vnd.openxmlformats-officedocument.spreadsheetml.worksheet+xml"/>
  <Override PartName="/xl/worksheets/sheet8.xml" ContentType="application/vnd.openxmlformats-officedocument.spreadsheetml.worksheet+xml"/>
  <Override PartName="/xl/worksheets/sheet9.xml" ContentType="application/vnd.openxmlformats-officedocument.spreadsheetml.worksheet+xml"/>
  <Override PartName="/xl/worksheets/sheet10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pivotCache/pivotCacheRecords1.xml" ContentType="application/vnd.openxmlformats-officedocument.spreadsheetml.pivotCacheRecords+xml"/>
  <Override PartName="/xl/pivotCache/pivotCacheDefinition2.xml" ContentType="application/vnd.openxmlformats-officedocument.spreadsheetml.pivotCacheDefinition+xml"/>
  <Override PartName="/xl/pivotCache/pivotCacheRecords2.xml" ContentType="application/vnd.openxmlformats-officedocument.spreadsheetml.pivotCacheRecords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pivotTables/pivotTable1.xml" ContentType="application/vnd.openxmlformats-officedocument.spreadsheetml.pivot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pivotTables/pivotTable2.xml" ContentType="application/vnd.openxmlformats-officedocument.spreadsheetml.pivotTable+xml"/>
  <Override PartName="/xl/drawings/drawing2.xml" ContentType="application/vnd.openxmlformats-officedocument.drawing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xl/charts/chart6.xml" ContentType="application/vnd.openxmlformats-officedocument.drawingml.chart+xml"/>
  <Override PartName="/xl/charts/style6.xml" ContentType="application/vnd.ms-office.chartstyle+xml"/>
  <Override PartName="/xl/charts/colors6.xml" ContentType="application/vnd.ms-office.chartcolorstyle+xml"/>
  <Override PartName="/xl/drawings/drawing3.xml" ContentType="application/vnd.openxmlformats-officedocument.drawing+xml"/>
  <Override PartName="/xl/charts/chart7.xml" ContentType="application/vnd.openxmlformats-officedocument.drawingml.chart+xml"/>
  <Override PartName="/xl/charts/style7.xml" ContentType="application/vnd.ms-office.chartstyle+xml"/>
  <Override PartName="/xl/charts/colors7.xml" ContentType="application/vnd.ms-office.chartcolorstyle+xml"/>
  <Override PartName="/xl/theme/themeOverride1.xml" ContentType="application/vnd.openxmlformats-officedocument.themeOverride+xml"/>
  <Override PartName="/xl/charts/chart8.xml" ContentType="application/vnd.openxmlformats-officedocument.drawingml.chart+xml"/>
  <Override PartName="/xl/charts/style8.xml" ContentType="application/vnd.ms-office.chartstyle+xml"/>
  <Override PartName="/xl/charts/colors8.xml" ContentType="application/vnd.ms-office.chartcolorstyle+xml"/>
  <Override PartName="/xl/pivotTables/pivotTable3.xml" ContentType="application/vnd.openxmlformats-officedocument.spreadsheetml.pivotTable+xml"/>
  <Override PartName="/xl/drawings/drawing4.xml" ContentType="application/vnd.openxmlformats-officedocument.drawing+xml"/>
  <Override PartName="/xl/charts/chart9.xml" ContentType="application/vnd.openxmlformats-officedocument.drawingml.chart+xml"/>
  <Override PartName="/xl/charts/style9.xml" ContentType="application/vnd.ms-office.chartstyle+xml"/>
  <Override PartName="/xl/charts/colors9.xml" ContentType="application/vnd.ms-office.chartcolorstyle+xml"/>
  <Override PartName="/xl/charts/chart10.xml" ContentType="application/vnd.openxmlformats-officedocument.drawingml.chart+xml"/>
  <Override PartName="/xl/charts/style10.xml" ContentType="application/vnd.ms-office.chartstyle+xml"/>
  <Override PartName="/xl/charts/colors10.xml" ContentType="application/vnd.ms-office.chartcolorstyle+xml"/>
  <Override PartName="/xl/charts/chart11.xml" ContentType="application/vnd.openxmlformats-officedocument.drawingml.chart+xml"/>
  <Override PartName="/xl/charts/style11.xml" ContentType="application/vnd.ms-office.chartstyle+xml"/>
  <Override PartName="/xl/charts/colors11.xml" ContentType="application/vnd.ms-office.chartcolorstyle+xml"/>
  <Override PartName="/xl/charts/chart12.xml" ContentType="application/vnd.openxmlformats-officedocument.drawingml.chart+xml"/>
  <Override PartName="/xl/charts/style12.xml" ContentType="application/vnd.ms-office.chartstyle+xml"/>
  <Override PartName="/xl/charts/colors12.xml" ContentType="application/vnd.ms-office.chartcolorstyle+xml"/>
  <Override PartName="/xl/charts/chart13.xml" ContentType="application/vnd.openxmlformats-officedocument.drawingml.chart+xml"/>
  <Override PartName="/xl/charts/style13.xml" ContentType="application/vnd.ms-office.chartstyle+xml"/>
  <Override PartName="/xl/charts/colors13.xml" ContentType="application/vnd.ms-office.chartcolorstyle+xml"/>
  <Override PartName="/xl/drawings/drawing5.xml" ContentType="application/vnd.openxmlformats-officedocument.drawing+xml"/>
  <Override PartName="/xl/charts/chart14.xml" ContentType="application/vnd.openxmlformats-officedocument.drawingml.chart+xml"/>
  <Override PartName="/xl/charts/style14.xml" ContentType="application/vnd.ms-office.chartstyle+xml"/>
  <Override PartName="/xl/charts/colors14.xml" ContentType="application/vnd.ms-office.chartcolorstyle+xml"/>
  <Override PartName="/xl/charts/chart15.xml" ContentType="application/vnd.openxmlformats-officedocument.drawingml.chart+xml"/>
  <Override PartName="/xl/charts/style15.xml" ContentType="application/vnd.ms-office.chartstyle+xml"/>
  <Override PartName="/xl/charts/colors15.xml" ContentType="application/vnd.ms-office.chartcolorstyle+xml"/>
  <Override PartName="/xl/charts/chart16.xml" ContentType="application/vnd.openxmlformats-officedocument.drawingml.chart+xml"/>
  <Override PartName="/xl/charts/style16.xml" ContentType="application/vnd.ms-office.chartstyle+xml"/>
  <Override PartName="/xl/charts/colors16.xml" ContentType="application/vnd.ms-office.chartcolorstyle+xml"/>
  <Override PartName="/xl/drawings/drawing6.xml" ContentType="application/vnd.openxmlformats-officedocument.drawing+xml"/>
  <Override PartName="/xl/charts/chart17.xml" ContentType="application/vnd.openxmlformats-officedocument.drawingml.chart+xml"/>
  <Override PartName="/xl/charts/style17.xml" ContentType="application/vnd.ms-office.chartstyle+xml"/>
  <Override PartName="/xl/charts/colors17.xml" ContentType="application/vnd.ms-office.chartcolorstyle+xml"/>
  <Override PartName="/xl/charts/chart18.xml" ContentType="application/vnd.openxmlformats-officedocument.drawingml.chart+xml"/>
  <Override PartName="/xl/charts/style18.xml" ContentType="application/vnd.ms-office.chartstyle+xml"/>
  <Override PartName="/xl/charts/colors18.xml" ContentType="application/vnd.ms-office.chartcolorstyle+xml"/>
  <Override PartName="/xl/charts/chart19.xml" ContentType="application/vnd.openxmlformats-officedocument.drawingml.chart+xml"/>
  <Override PartName="/xl/charts/style19.xml" ContentType="application/vnd.ms-office.chartstyle+xml"/>
  <Override PartName="/xl/charts/colors19.xml" ContentType="application/vnd.ms-office.chartcolorstyle+xml"/>
  <Override PartName="/xl/charts/chart20.xml" ContentType="application/vnd.openxmlformats-officedocument.drawingml.chart+xml"/>
  <Override PartName="/xl/charts/style20.xml" ContentType="application/vnd.ms-office.chartstyle+xml"/>
  <Override PartName="/xl/charts/colors20.xml" ContentType="application/vnd.ms-office.chartcolorstyle+xml"/>
  <Override PartName="/xl/charts/chart21.xml" ContentType="application/vnd.openxmlformats-officedocument.drawingml.chart+xml"/>
  <Override PartName="/xl/charts/style21.xml" ContentType="application/vnd.ms-office.chartstyle+xml"/>
  <Override PartName="/xl/charts/colors21.xml" ContentType="application/vnd.ms-office.chartcolorstyle+xml"/>
  <Override PartName="/xl/charts/chart22.xml" ContentType="application/vnd.openxmlformats-officedocument.drawingml.chart+xml"/>
  <Override PartName="/xl/charts/style22.xml" ContentType="application/vnd.ms-office.chartstyle+xml"/>
  <Override PartName="/xl/charts/colors22.xml" ContentType="application/vnd.ms-office.chartcolorstyle+xml"/>
  <Override PartName="/xl/charts/chart23.xml" ContentType="application/vnd.openxmlformats-officedocument.drawingml.chart+xml"/>
  <Override PartName="/xl/charts/style23.xml" ContentType="application/vnd.ms-office.chartstyle+xml"/>
  <Override PartName="/xl/charts/colors23.xml" ContentType="application/vnd.ms-office.chartcolorstyle+xml"/>
  <Override PartName="/xl/charts/chart24.xml" ContentType="application/vnd.openxmlformats-officedocument.drawingml.chart+xml"/>
  <Override PartName="/xl/charts/style24.xml" ContentType="application/vnd.ms-office.chartstyle+xml"/>
  <Override PartName="/xl/charts/colors24.xml" ContentType="application/vnd.ms-office.chartcolorstyle+xml"/>
  <Override PartName="/xl/drawings/drawing7.xml" ContentType="application/vnd.openxmlformats-officedocument.drawing+xml"/>
  <Override PartName="/xl/charts/chart25.xml" ContentType="application/vnd.openxmlformats-officedocument.drawingml.chart+xml"/>
  <Override PartName="/xl/charts/style25.xml" ContentType="application/vnd.ms-office.chartstyle+xml"/>
  <Override PartName="/xl/charts/colors25.xml" ContentType="application/vnd.ms-office.chartcolorstyle+xml"/>
  <Override PartName="/xl/charts/chart26.xml" ContentType="application/vnd.openxmlformats-officedocument.drawingml.chart+xml"/>
  <Override PartName="/xl/charts/style26.xml" ContentType="application/vnd.ms-office.chartstyle+xml"/>
  <Override PartName="/xl/charts/colors26.xml" ContentType="application/vnd.ms-office.chartcolorstyle+xml"/>
  <Override PartName="/xl/charts/chart27.xml" ContentType="application/vnd.openxmlformats-officedocument.drawingml.chart+xml"/>
  <Override PartName="/xl/charts/style27.xml" ContentType="application/vnd.ms-office.chartstyle+xml"/>
  <Override PartName="/xl/charts/colors27.xml" ContentType="application/vnd.ms-office.chartcolorsty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0386"/>
  <workbookPr hidePivotFieldList="1" defaultThemeVersion="124226"/>
  <mc:AlternateContent xmlns:mc="http://schemas.openxmlformats.org/markup-compatibility/2006">
    <mc:Choice Requires="x15">
      <x15ac:absPath xmlns:x15ac="http://schemas.microsoft.com/office/spreadsheetml/2010/11/ac" url="C:\Users\kiit\Downloads\"/>
    </mc:Choice>
  </mc:AlternateContent>
  <xr:revisionPtr revIDLastSave="0" documentId="13_ncr:1_{BEF3AA0A-0B65-4FE1-98BC-1ECE32FCE295}" xr6:coauthVersionLast="36" xr6:coauthVersionMax="36" xr10:uidLastSave="{00000000-0000-0000-0000-000000000000}"/>
  <bookViews>
    <workbookView xWindow="0" yWindow="0" windowWidth="19200" windowHeight="6930" activeTab="1" xr2:uid="{00000000-000D-0000-FFFF-FFFF00000000}"/>
  </bookViews>
  <sheets>
    <sheet name="Table 1" sheetId="1" r:id="rId1"/>
    <sheet name="Sheet1" sheetId="2" r:id="rId2"/>
    <sheet name="Sheet2" sheetId="3" r:id="rId3"/>
    <sheet name="Sheet3" sheetId="4" r:id="rId4"/>
    <sheet name="Sheet4" sheetId="5" r:id="rId5"/>
    <sheet name="Sheet5" sheetId="6" r:id="rId6"/>
    <sheet name="Sheet6" sheetId="7" r:id="rId7"/>
    <sheet name="Sheet7" sheetId="8" r:id="rId8"/>
    <sheet name="Sheet8" sheetId="9" r:id="rId9"/>
    <sheet name="Sheet9" sheetId="10" r:id="rId10"/>
  </sheets>
  <calcPr calcId="191028"/>
  <pivotCaches>
    <pivotCache cacheId="0" r:id="rId11"/>
    <pivotCache cacheId="1" r:id="rId12"/>
  </pivotCaches>
</workbook>
</file>

<file path=xl/calcChain.xml><?xml version="1.0" encoding="utf-8"?>
<calcChain xmlns="http://schemas.openxmlformats.org/spreadsheetml/2006/main">
  <c r="N36" i="8" l="1"/>
  <c r="L36" i="8"/>
  <c r="N38" i="8"/>
  <c r="N39" i="8"/>
  <c r="N40" i="8"/>
  <c r="N41" i="8"/>
  <c r="N42" i="8"/>
  <c r="N37" i="8"/>
  <c r="L8" i="1"/>
  <c r="L7" i="1"/>
  <c r="C23" i="10" l="1"/>
  <c r="C133" i="9"/>
  <c r="D133" i="9"/>
  <c r="E133" i="9"/>
  <c r="E51" i="10" l="1"/>
  <c r="D51" i="10"/>
  <c r="C52" i="10" s="1"/>
  <c r="C27" i="10"/>
  <c r="C28" i="10"/>
  <c r="C35" i="10"/>
  <c r="C36" i="10"/>
  <c r="E23" i="10"/>
  <c r="D23" i="10"/>
  <c r="C25" i="10" s="1"/>
  <c r="D2" i="10"/>
  <c r="C3" i="10" s="1"/>
  <c r="E2" i="10"/>
  <c r="C178" i="9"/>
  <c r="C177" i="9"/>
  <c r="C176" i="9"/>
  <c r="C175" i="9"/>
  <c r="C174" i="9"/>
  <c r="C173" i="9"/>
  <c r="C172" i="9"/>
  <c r="C171" i="9"/>
  <c r="C170" i="9"/>
  <c r="C169" i="9"/>
  <c r="C168" i="9"/>
  <c r="C167" i="9"/>
  <c r="E166" i="9"/>
  <c r="D166" i="9"/>
  <c r="C166" i="9"/>
  <c r="E149" i="9"/>
  <c r="D149" i="9"/>
  <c r="C150" i="9" s="1"/>
  <c r="C66" i="10" l="1"/>
  <c r="C58" i="10"/>
  <c r="C65" i="10"/>
  <c r="C57" i="10"/>
  <c r="C64" i="10"/>
  <c r="C56" i="10"/>
  <c r="C63" i="10"/>
  <c r="C55" i="10"/>
  <c r="C54" i="10"/>
  <c r="C67" i="10"/>
  <c r="C59" i="10"/>
  <c r="C61" i="10"/>
  <c r="C53" i="10"/>
  <c r="C62" i="10"/>
  <c r="C51" i="10"/>
  <c r="C60" i="10"/>
  <c r="C32" i="10"/>
  <c r="C24" i="10"/>
  <c r="C39" i="10"/>
  <c r="C31" i="10"/>
  <c r="C38" i="10"/>
  <c r="C30" i="10"/>
  <c r="C37" i="10"/>
  <c r="C29" i="10"/>
  <c r="C34" i="10"/>
  <c r="C26" i="10"/>
  <c r="C33" i="10"/>
  <c r="C5" i="10"/>
  <c r="C18" i="10"/>
  <c r="C10" i="10"/>
  <c r="C12" i="10"/>
  <c r="C4" i="10"/>
  <c r="C17" i="10"/>
  <c r="C9" i="10"/>
  <c r="C16" i="10"/>
  <c r="C8" i="10"/>
  <c r="C15" i="10"/>
  <c r="C7" i="10"/>
  <c r="C14" i="10"/>
  <c r="C6" i="10"/>
  <c r="C13" i="10"/>
  <c r="C2" i="10"/>
  <c r="C11" i="10"/>
  <c r="C157" i="9"/>
  <c r="C156" i="9"/>
  <c r="C155" i="9"/>
  <c r="C149" i="9"/>
  <c r="C154" i="9"/>
  <c r="C161" i="9"/>
  <c r="C153" i="9"/>
  <c r="C160" i="9"/>
  <c r="C152" i="9"/>
  <c r="C159" i="9"/>
  <c r="C151" i="9"/>
  <c r="C158" i="9"/>
  <c r="C48" i="2"/>
  <c r="C140" i="9" l="1"/>
  <c r="C141" i="9"/>
  <c r="C134" i="9"/>
  <c r="C101" i="9"/>
  <c r="C102" i="9"/>
  <c r="C103" i="9"/>
  <c r="C104" i="9"/>
  <c r="C105" i="9"/>
  <c r="C106" i="9"/>
  <c r="C107" i="9"/>
  <c r="C108" i="9"/>
  <c r="C109" i="9"/>
  <c r="C110" i="9"/>
  <c r="C111" i="9"/>
  <c r="C112" i="9"/>
  <c r="C113" i="9"/>
  <c r="C114" i="9"/>
  <c r="C115" i="9"/>
  <c r="C116" i="9"/>
  <c r="C117" i="9"/>
  <c r="C118" i="9"/>
  <c r="C119" i="9"/>
  <c r="C120" i="9"/>
  <c r="C121" i="9"/>
  <c r="C122" i="9"/>
  <c r="C123" i="9"/>
  <c r="C124" i="9"/>
  <c r="C125" i="9"/>
  <c r="C126" i="9"/>
  <c r="C127" i="9"/>
  <c r="C128" i="9"/>
  <c r="C129" i="9"/>
  <c r="C100" i="9"/>
  <c r="D100" i="9"/>
  <c r="E100" i="9"/>
  <c r="C67" i="9"/>
  <c r="C96" i="9"/>
  <c r="C95" i="9"/>
  <c r="C94" i="9"/>
  <c r="C93" i="9"/>
  <c r="C92" i="9"/>
  <c r="C91" i="9"/>
  <c r="C90" i="9"/>
  <c r="C89" i="9"/>
  <c r="C88" i="9"/>
  <c r="C87" i="9"/>
  <c r="C86" i="9"/>
  <c r="C85" i="9"/>
  <c r="C84" i="9"/>
  <c r="C83" i="9"/>
  <c r="C82" i="9"/>
  <c r="C81" i="9"/>
  <c r="C80" i="9"/>
  <c r="C79" i="9"/>
  <c r="C78" i="9"/>
  <c r="C77" i="9"/>
  <c r="C76" i="9"/>
  <c r="C75" i="9"/>
  <c r="C74" i="9"/>
  <c r="C73" i="9"/>
  <c r="C72" i="9"/>
  <c r="C71" i="9"/>
  <c r="C70" i="9"/>
  <c r="C69" i="9"/>
  <c r="C68" i="9"/>
  <c r="E67" i="9"/>
  <c r="D67" i="9"/>
  <c r="C63" i="9"/>
  <c r="C62" i="9"/>
  <c r="C61" i="9"/>
  <c r="C60" i="9"/>
  <c r="C59" i="9"/>
  <c r="C58" i="9"/>
  <c r="C57" i="9"/>
  <c r="C56" i="9"/>
  <c r="C55" i="9"/>
  <c r="C54" i="9"/>
  <c r="C53" i="9"/>
  <c r="C52" i="9"/>
  <c r="C51" i="9"/>
  <c r="C50" i="9"/>
  <c r="C49" i="9"/>
  <c r="C48" i="9"/>
  <c r="C47" i="9"/>
  <c r="C46" i="9"/>
  <c r="C45" i="9"/>
  <c r="C44" i="9"/>
  <c r="C43" i="9"/>
  <c r="C42" i="9"/>
  <c r="C41" i="9"/>
  <c r="C40" i="9"/>
  <c r="C39" i="9"/>
  <c r="C38" i="9"/>
  <c r="C37" i="9"/>
  <c r="C36" i="9"/>
  <c r="C35" i="9"/>
  <c r="E34" i="9"/>
  <c r="D34" i="9"/>
  <c r="C34" i="9"/>
  <c r="F35" i="1"/>
  <c r="G34" i="1"/>
  <c r="H34" i="1"/>
  <c r="I34" i="1"/>
  <c r="F34" i="1"/>
  <c r="E2" i="9"/>
  <c r="D2" i="9"/>
  <c r="C3" i="9" s="1"/>
  <c r="C139" i="9" l="1"/>
  <c r="C138" i="9"/>
  <c r="C145" i="9"/>
  <c r="C137" i="9"/>
  <c r="C144" i="9"/>
  <c r="C136" i="9"/>
  <c r="C143" i="9"/>
  <c r="C135" i="9"/>
  <c r="C142" i="9"/>
  <c r="C26" i="9"/>
  <c r="C18" i="9"/>
  <c r="C10" i="9"/>
  <c r="C25" i="9"/>
  <c r="C8" i="9"/>
  <c r="C17" i="9"/>
  <c r="C9" i="9"/>
  <c r="C2" i="9"/>
  <c r="C24" i="9"/>
  <c r="C16" i="9"/>
  <c r="C31" i="9"/>
  <c r="C23" i="9"/>
  <c r="C15" i="9"/>
  <c r="C7" i="9"/>
  <c r="C30" i="9"/>
  <c r="C22" i="9"/>
  <c r="C14" i="9"/>
  <c r="C6" i="9"/>
  <c r="C29" i="9"/>
  <c r="C21" i="9"/>
  <c r="C13" i="9"/>
  <c r="C5" i="9"/>
  <c r="C28" i="9"/>
  <c r="C20" i="9"/>
  <c r="C12" i="9"/>
  <c r="C4" i="9"/>
  <c r="C27" i="9"/>
  <c r="C19" i="9"/>
  <c r="C11" i="9"/>
  <c r="F87" i="1"/>
  <c r="H32" i="1"/>
  <c r="M58" i="8"/>
  <c r="N58" i="8"/>
  <c r="L58" i="8"/>
  <c r="N57" i="8"/>
  <c r="M57" i="8"/>
  <c r="L57" i="8"/>
  <c r="N56" i="8"/>
  <c r="M56" i="8"/>
  <c r="L56" i="8"/>
  <c r="M53" i="8"/>
  <c r="N53" i="8"/>
  <c r="L53" i="8"/>
  <c r="M52" i="8"/>
  <c r="N52" i="8"/>
  <c r="L52" i="8"/>
  <c r="M51" i="8"/>
  <c r="N51" i="8"/>
  <c r="L51" i="8"/>
  <c r="M50" i="8"/>
  <c r="N50" i="8"/>
  <c r="L50" i="8"/>
  <c r="M49" i="8"/>
  <c r="N49" i="8"/>
  <c r="L49" i="8"/>
  <c r="M48" i="8"/>
  <c r="N48" i="8"/>
  <c r="L48" i="8"/>
  <c r="M47" i="8"/>
  <c r="N47" i="8"/>
  <c r="L47" i="8"/>
  <c r="M46" i="8"/>
  <c r="N46" i="8"/>
  <c r="L46" i="8"/>
  <c r="M42" i="8"/>
  <c r="L42" i="8"/>
  <c r="M41" i="8"/>
  <c r="L41" i="8"/>
  <c r="M40" i="8"/>
  <c r="L40" i="8"/>
  <c r="M39" i="8"/>
  <c r="L39" i="8"/>
  <c r="M38" i="8"/>
  <c r="L38" i="8"/>
  <c r="M37" i="8"/>
  <c r="L37" i="8"/>
  <c r="M36" i="8"/>
  <c r="J2" i="1"/>
  <c r="J30" i="8"/>
  <c r="J27" i="8"/>
  <c r="J24" i="8"/>
  <c r="J20" i="8"/>
  <c r="J17" i="8"/>
  <c r="J2" i="8"/>
  <c r="J4" i="8"/>
  <c r="J10" i="8"/>
  <c r="L50" i="1"/>
  <c r="J50" i="1"/>
  <c r="G32" i="1"/>
  <c r="I32" i="1"/>
  <c r="F32" i="1"/>
  <c r="F83" i="1" l="1"/>
  <c r="M16" i="2" l="1"/>
  <c r="L16" i="2"/>
  <c r="K16" i="2"/>
  <c r="P27" i="1"/>
  <c r="O27" i="1"/>
  <c r="N27" i="1"/>
  <c r="M27" i="1"/>
  <c r="J16" i="2"/>
  <c r="M13" i="2"/>
  <c r="L13" i="2"/>
  <c r="K13" i="2"/>
  <c r="M17" i="2"/>
  <c r="L17" i="2"/>
  <c r="K17" i="2"/>
  <c r="J17" i="2"/>
  <c r="J13" i="2"/>
  <c r="N28" i="1" l="1"/>
  <c r="O28" i="1"/>
  <c r="P28" i="1"/>
  <c r="M28" i="1"/>
  <c r="G89" i="1"/>
  <c r="H89" i="1"/>
  <c r="I89" i="1"/>
  <c r="F89" i="1"/>
  <c r="G88" i="1"/>
  <c r="H88" i="1"/>
  <c r="I88" i="1"/>
  <c r="F88" i="1"/>
  <c r="I87" i="1"/>
  <c r="G87" i="1"/>
  <c r="H87" i="1"/>
  <c r="I86" i="1"/>
  <c r="I81" i="1"/>
  <c r="G86" i="1"/>
  <c r="H86" i="1"/>
  <c r="F86" i="1"/>
  <c r="I82" i="1"/>
  <c r="G82" i="1"/>
  <c r="F82" i="1"/>
  <c r="G83" i="1"/>
  <c r="H83" i="1"/>
  <c r="I83" i="1"/>
  <c r="G81" i="1"/>
  <c r="H81" i="1"/>
  <c r="F81" i="1"/>
  <c r="I80" i="1"/>
  <c r="H80" i="1"/>
  <c r="G80" i="1"/>
  <c r="F80" i="1"/>
  <c r="F41" i="1"/>
  <c r="F43" i="1" s="1"/>
  <c r="F42" i="1"/>
  <c r="P24" i="1"/>
  <c r="O24" i="1"/>
  <c r="N24" i="1"/>
  <c r="M24" i="1"/>
  <c r="J3" i="1" l="1"/>
  <c r="J4" i="1"/>
  <c r="J5" i="1"/>
  <c r="J6" i="1"/>
  <c r="J7" i="1"/>
  <c r="J8" i="1"/>
  <c r="J9" i="1"/>
  <c r="J10" i="1"/>
  <c r="J11" i="1"/>
  <c r="J12" i="1"/>
  <c r="J13" i="1"/>
  <c r="J14" i="1"/>
  <c r="J15" i="1"/>
  <c r="J16" i="1"/>
  <c r="J17" i="1"/>
  <c r="J18" i="1"/>
  <c r="J19" i="1"/>
  <c r="J20" i="1"/>
  <c r="J21" i="1"/>
  <c r="J22" i="1"/>
  <c r="J23" i="1"/>
  <c r="J24" i="1"/>
  <c r="J25" i="1"/>
  <c r="J26" i="1"/>
  <c r="J27" i="1"/>
  <c r="J28" i="1"/>
  <c r="J29" i="1"/>
  <c r="J30" i="1"/>
  <c r="J31" i="1"/>
  <c r="D3" i="2"/>
  <c r="D32" i="2"/>
  <c r="D29" i="2"/>
  <c r="D26" i="2"/>
  <c r="D18" i="2"/>
  <c r="D16" i="2"/>
  <c r="D8" i="2"/>
  <c r="H37" i="1"/>
  <c r="I37" i="1"/>
  <c r="G37" i="1"/>
  <c r="F37" i="1"/>
  <c r="I36" i="1"/>
  <c r="H36" i="1"/>
  <c r="G36" i="1"/>
  <c r="F36" i="1"/>
  <c r="I35" i="1"/>
  <c r="H35" i="1"/>
  <c r="G35" i="1"/>
</calcChain>
</file>

<file path=xl/sharedStrings.xml><?xml version="1.0" encoding="utf-8"?>
<sst xmlns="http://schemas.openxmlformats.org/spreadsheetml/2006/main" count="1257" uniqueCount="211">
  <si>
    <r>
      <rPr>
        <b/>
        <sz val="10"/>
        <rFont val="Arial"/>
        <family val="2"/>
      </rPr>
      <t>CardNo</t>
    </r>
  </si>
  <si>
    <r>
      <rPr>
        <b/>
        <sz val="10"/>
        <rFont val="Arial"/>
        <family val="2"/>
      </rPr>
      <t>Name</t>
    </r>
  </si>
  <si>
    <r>
      <rPr>
        <b/>
        <sz val="10"/>
        <rFont val="Arial"/>
        <family val="2"/>
      </rPr>
      <t>Gender</t>
    </r>
  </si>
  <si>
    <r>
      <rPr>
        <b/>
        <sz val="10"/>
        <rFont val="Arial"/>
        <family val="2"/>
      </rPr>
      <t>DateOfBirth</t>
    </r>
  </si>
  <si>
    <r>
      <rPr>
        <b/>
        <sz val="10"/>
        <rFont val="Arial"/>
        <family val="2"/>
      </rPr>
      <t>CityTown</t>
    </r>
  </si>
  <si>
    <r>
      <rPr>
        <b/>
        <sz val="10"/>
        <rFont val="Arial"/>
        <family val="2"/>
      </rPr>
      <t>Mathematics</t>
    </r>
  </si>
  <si>
    <r>
      <rPr>
        <b/>
        <sz val="10"/>
        <rFont val="Arial"/>
        <family val="2"/>
      </rPr>
      <t>Physics</t>
    </r>
  </si>
  <si>
    <r>
      <rPr>
        <b/>
        <sz val="10"/>
        <rFont val="Arial"/>
        <family val="2"/>
      </rPr>
      <t>Chemistry</t>
    </r>
  </si>
  <si>
    <r>
      <rPr>
        <b/>
        <sz val="10"/>
        <rFont val="Arial"/>
        <family val="2"/>
      </rPr>
      <t>Total</t>
    </r>
  </si>
  <si>
    <r>
      <rPr>
        <sz val="10"/>
        <rFont val="Arial"/>
        <family val="2"/>
      </rPr>
      <t>Bhuvanesh</t>
    </r>
  </si>
  <si>
    <r>
      <rPr>
        <sz val="10"/>
        <rFont val="Arial"/>
        <family val="2"/>
      </rPr>
      <t>M</t>
    </r>
  </si>
  <si>
    <r>
      <rPr>
        <sz val="10"/>
        <rFont val="Arial"/>
        <family val="2"/>
      </rPr>
      <t>7 Nov</t>
    </r>
  </si>
  <si>
    <r>
      <rPr>
        <sz val="10"/>
        <rFont val="Arial"/>
        <family val="2"/>
      </rPr>
      <t>Erode</t>
    </r>
  </si>
  <si>
    <r>
      <rPr>
        <sz val="10"/>
        <rFont val="Arial"/>
        <family val="2"/>
      </rPr>
      <t>Harish</t>
    </r>
  </si>
  <si>
    <r>
      <rPr>
        <sz val="10"/>
        <rFont val="Arial"/>
        <family val="2"/>
      </rPr>
      <t>3 Jun</t>
    </r>
  </si>
  <si>
    <r>
      <rPr>
        <sz val="10"/>
        <rFont val="Arial"/>
        <family val="2"/>
      </rPr>
      <t>Salem</t>
    </r>
  </si>
  <si>
    <r>
      <rPr>
        <sz val="10"/>
        <rFont val="Arial"/>
        <family val="2"/>
      </rPr>
      <t>Shashank</t>
    </r>
  </si>
  <si>
    <r>
      <rPr>
        <sz val="10"/>
        <rFont val="Arial"/>
        <family val="2"/>
      </rPr>
      <t>4 Jan</t>
    </r>
  </si>
  <si>
    <r>
      <rPr>
        <sz val="10"/>
        <rFont val="Arial"/>
        <family val="2"/>
      </rPr>
      <t>Chennai</t>
    </r>
  </si>
  <si>
    <r>
      <rPr>
        <sz val="10"/>
        <rFont val="Arial"/>
        <family val="2"/>
      </rPr>
      <t>Rida</t>
    </r>
  </si>
  <si>
    <r>
      <rPr>
        <sz val="10"/>
        <rFont val="Arial"/>
        <family val="2"/>
      </rPr>
      <t>F</t>
    </r>
  </si>
  <si>
    <r>
      <rPr>
        <sz val="10"/>
        <rFont val="Arial"/>
        <family val="2"/>
      </rPr>
      <t>5 May</t>
    </r>
  </si>
  <si>
    <r>
      <rPr>
        <sz val="10"/>
        <rFont val="Arial"/>
        <family val="2"/>
      </rPr>
      <t>Ritika</t>
    </r>
  </si>
  <si>
    <r>
      <rPr>
        <sz val="10"/>
        <rFont val="Arial"/>
        <family val="2"/>
      </rPr>
      <t>17 Nov</t>
    </r>
  </si>
  <si>
    <r>
      <rPr>
        <sz val="10"/>
        <rFont val="Arial"/>
        <family val="2"/>
      </rPr>
      <t>Madurai</t>
    </r>
  </si>
  <si>
    <r>
      <rPr>
        <sz val="10"/>
        <rFont val="Arial"/>
        <family val="2"/>
      </rPr>
      <t>Akshaya</t>
    </r>
  </si>
  <si>
    <r>
      <rPr>
        <sz val="10"/>
        <rFont val="Arial"/>
        <family val="2"/>
      </rPr>
      <t>8 Feb</t>
    </r>
  </si>
  <si>
    <r>
      <rPr>
        <sz val="10"/>
        <rFont val="Arial"/>
        <family val="2"/>
      </rPr>
      <t>Sameer</t>
    </r>
  </si>
  <si>
    <r>
      <rPr>
        <sz val="10"/>
        <rFont val="Arial"/>
        <family val="2"/>
      </rPr>
      <t>23 Mar</t>
    </r>
  </si>
  <si>
    <r>
      <rPr>
        <sz val="10"/>
        <rFont val="Arial"/>
        <family val="2"/>
      </rPr>
      <t>Ambur</t>
    </r>
  </si>
  <si>
    <r>
      <rPr>
        <sz val="10"/>
        <rFont val="Arial"/>
        <family val="2"/>
      </rPr>
      <t>Aditya</t>
    </r>
  </si>
  <si>
    <r>
      <rPr>
        <sz val="10"/>
        <rFont val="Arial"/>
        <family val="2"/>
      </rPr>
      <t>15 Mar</t>
    </r>
  </si>
  <si>
    <r>
      <rPr>
        <sz val="10"/>
        <rFont val="Arial"/>
        <family val="2"/>
      </rPr>
      <t>Vellore</t>
    </r>
  </si>
  <si>
    <r>
      <rPr>
        <sz val="10"/>
        <rFont val="Arial"/>
        <family val="2"/>
      </rPr>
      <t>Surya</t>
    </r>
  </si>
  <si>
    <r>
      <rPr>
        <sz val="10"/>
        <rFont val="Arial"/>
        <family val="2"/>
      </rPr>
      <t>28 Feb</t>
    </r>
  </si>
  <si>
    <r>
      <rPr>
        <sz val="10"/>
        <rFont val="Arial"/>
        <family val="2"/>
      </rPr>
      <t>Bengaluru</t>
    </r>
  </si>
  <si>
    <r>
      <rPr>
        <sz val="10"/>
        <rFont val="Arial"/>
        <family val="2"/>
      </rPr>
      <t>Clarence</t>
    </r>
  </si>
  <si>
    <r>
      <rPr>
        <sz val="10"/>
        <rFont val="Arial"/>
        <family val="2"/>
      </rPr>
      <t>6 Dec</t>
    </r>
  </si>
  <si>
    <r>
      <rPr>
        <sz val="10"/>
        <rFont val="Arial"/>
        <family val="2"/>
      </rPr>
      <t>Kavya</t>
    </r>
  </si>
  <si>
    <r>
      <rPr>
        <sz val="10"/>
        <rFont val="Arial"/>
        <family val="2"/>
      </rPr>
      <t>12 Jan</t>
    </r>
  </si>
  <si>
    <r>
      <rPr>
        <sz val="10"/>
        <rFont val="Arial"/>
        <family val="2"/>
      </rPr>
      <t>Rahul</t>
    </r>
  </si>
  <si>
    <r>
      <rPr>
        <sz val="10"/>
        <rFont val="Arial"/>
        <family val="2"/>
      </rPr>
      <t>30 Apr</t>
    </r>
  </si>
  <si>
    <r>
      <rPr>
        <sz val="10"/>
        <rFont val="Arial"/>
        <family val="2"/>
      </rPr>
      <t>Srinidhi</t>
    </r>
  </si>
  <si>
    <r>
      <rPr>
        <sz val="10"/>
        <rFont val="Arial"/>
        <family val="2"/>
      </rPr>
      <t>14 Jan</t>
    </r>
  </si>
  <si>
    <r>
      <rPr>
        <sz val="10"/>
        <rFont val="Arial"/>
        <family val="2"/>
      </rPr>
      <t>Gopi</t>
    </r>
  </si>
  <si>
    <r>
      <rPr>
        <sz val="10"/>
        <rFont val="Arial"/>
        <family val="2"/>
      </rPr>
      <t>6 May</t>
    </r>
  </si>
  <si>
    <r>
      <rPr>
        <sz val="10"/>
        <rFont val="Arial"/>
        <family val="2"/>
      </rPr>
      <t>Sophia</t>
    </r>
  </si>
  <si>
    <r>
      <rPr>
        <sz val="10"/>
        <rFont val="Arial"/>
        <family val="2"/>
      </rPr>
      <t>23 July</t>
    </r>
  </si>
  <si>
    <r>
      <rPr>
        <sz val="10"/>
        <rFont val="Arial"/>
        <family val="2"/>
      </rPr>
      <t>Trichy</t>
    </r>
  </si>
  <si>
    <r>
      <rPr>
        <sz val="10"/>
        <rFont val="Arial"/>
        <family val="2"/>
      </rPr>
      <t>Goutami</t>
    </r>
  </si>
  <si>
    <r>
      <rPr>
        <sz val="10"/>
        <rFont val="Arial"/>
        <family val="2"/>
      </rPr>
      <t>22 Sep</t>
    </r>
  </si>
  <si>
    <r>
      <rPr>
        <sz val="10"/>
        <rFont val="Arial"/>
        <family val="2"/>
      </rPr>
      <t>Theni</t>
    </r>
  </si>
  <si>
    <r>
      <rPr>
        <sz val="10"/>
        <rFont val="Arial"/>
        <family val="2"/>
      </rPr>
      <t>Tauseef</t>
    </r>
  </si>
  <si>
    <r>
      <rPr>
        <sz val="10"/>
        <rFont val="Arial"/>
        <family val="2"/>
      </rPr>
      <t>30 Dec</t>
    </r>
  </si>
  <si>
    <r>
      <rPr>
        <sz val="10"/>
        <rFont val="Arial"/>
        <family val="2"/>
      </rPr>
      <t>Arshad</t>
    </r>
  </si>
  <si>
    <r>
      <rPr>
        <sz val="10"/>
        <rFont val="Arial"/>
        <family val="2"/>
      </rPr>
      <t>14 Dec</t>
    </r>
  </si>
  <si>
    <r>
      <rPr>
        <sz val="10"/>
        <rFont val="Arial"/>
        <family val="2"/>
      </rPr>
      <t>Abirami</t>
    </r>
  </si>
  <si>
    <r>
      <rPr>
        <sz val="10"/>
        <rFont val="Arial"/>
        <family val="2"/>
      </rPr>
      <t>9 Oct</t>
    </r>
  </si>
  <si>
    <r>
      <rPr>
        <sz val="10"/>
        <rFont val="Arial"/>
        <family val="2"/>
      </rPr>
      <t>Vetrivel</t>
    </r>
  </si>
  <si>
    <r>
      <rPr>
        <sz val="10"/>
        <rFont val="Arial"/>
        <family val="2"/>
      </rPr>
      <t>30 Aug</t>
    </r>
  </si>
  <si>
    <r>
      <rPr>
        <sz val="10"/>
        <rFont val="Arial"/>
        <family val="2"/>
      </rPr>
      <t>Kalyan</t>
    </r>
  </si>
  <si>
    <r>
      <rPr>
        <sz val="10"/>
        <rFont val="Arial"/>
        <family val="2"/>
      </rPr>
      <t>17 Sep</t>
    </r>
  </si>
  <si>
    <r>
      <rPr>
        <sz val="10"/>
        <rFont val="Arial"/>
        <family val="2"/>
      </rPr>
      <t>Monika</t>
    </r>
  </si>
  <si>
    <r>
      <rPr>
        <sz val="10"/>
        <rFont val="Arial"/>
        <family val="2"/>
      </rPr>
      <t>Priya</t>
    </r>
  </si>
  <si>
    <r>
      <rPr>
        <sz val="10"/>
        <rFont val="Arial"/>
        <family val="2"/>
      </rPr>
      <t>17 Jul</t>
    </r>
  </si>
  <si>
    <r>
      <rPr>
        <sz val="10"/>
        <rFont val="Arial"/>
        <family val="2"/>
      </rPr>
      <t>Nagercoil</t>
    </r>
  </si>
  <si>
    <r>
      <rPr>
        <sz val="10"/>
        <rFont val="Arial"/>
        <family val="2"/>
      </rPr>
      <t>Deepika</t>
    </r>
  </si>
  <si>
    <r>
      <rPr>
        <sz val="10"/>
        <rFont val="Arial"/>
        <family val="2"/>
      </rPr>
      <t>13 May</t>
    </r>
  </si>
  <si>
    <r>
      <rPr>
        <sz val="10"/>
        <rFont val="Arial"/>
        <family val="2"/>
      </rPr>
      <t>Siddharth</t>
    </r>
  </si>
  <si>
    <r>
      <rPr>
        <sz val="10"/>
        <rFont val="Arial"/>
        <family val="2"/>
      </rPr>
      <t>26 Dec</t>
    </r>
  </si>
  <si>
    <r>
      <rPr>
        <sz val="10"/>
        <rFont val="Arial"/>
        <family val="2"/>
      </rPr>
      <t>Geeta</t>
    </r>
  </si>
  <si>
    <r>
      <rPr>
        <sz val="10"/>
        <rFont val="Arial"/>
        <family val="2"/>
      </rPr>
      <t>16 May</t>
    </r>
  </si>
  <si>
    <r>
      <rPr>
        <sz val="10"/>
        <rFont val="Arial"/>
        <family val="2"/>
      </rPr>
      <t>JK</t>
    </r>
  </si>
  <si>
    <r>
      <rPr>
        <sz val="10"/>
        <rFont val="Arial"/>
        <family val="2"/>
      </rPr>
      <t>22 Jul</t>
    </r>
  </si>
  <si>
    <r>
      <rPr>
        <sz val="10"/>
        <rFont val="Arial"/>
        <family val="2"/>
      </rPr>
      <t>Jagan</t>
    </r>
  </si>
  <si>
    <r>
      <rPr>
        <sz val="10"/>
        <rFont val="Arial"/>
        <family val="2"/>
      </rPr>
      <t>4 Mar</t>
    </r>
  </si>
  <si>
    <r>
      <rPr>
        <sz val="10"/>
        <rFont val="Arial"/>
        <family val="2"/>
      </rPr>
      <t>Nisha</t>
    </r>
  </si>
  <si>
    <r>
      <rPr>
        <sz val="10"/>
        <rFont val="Arial"/>
        <family val="2"/>
      </rPr>
      <t>10 Sep</t>
    </r>
  </si>
  <si>
    <r>
      <rPr>
        <sz val="10"/>
        <rFont val="Arial"/>
        <family val="2"/>
      </rPr>
      <t>Naveen</t>
    </r>
  </si>
  <si>
    <r>
      <rPr>
        <sz val="10"/>
        <rFont val="Arial"/>
        <family val="2"/>
      </rPr>
      <t>13 Oct</t>
    </r>
  </si>
  <si>
    <t xml:space="preserve">Saurabh Kumar Mittal </t>
  </si>
  <si>
    <t>Findings</t>
  </si>
  <si>
    <t xml:space="preserve">Mean </t>
  </si>
  <si>
    <t>Median</t>
  </si>
  <si>
    <t>Mode</t>
  </si>
  <si>
    <t>Standard Devation</t>
  </si>
  <si>
    <t>Sorting of city</t>
  </si>
  <si>
    <t>Erode</t>
  </si>
  <si>
    <t>No. of city</t>
  </si>
  <si>
    <t>CityTown</t>
  </si>
  <si>
    <t>Repeated value</t>
  </si>
  <si>
    <t>Average</t>
  </si>
  <si>
    <t>Male</t>
  </si>
  <si>
    <t>Female</t>
  </si>
  <si>
    <t>Total</t>
  </si>
  <si>
    <t>F</t>
  </si>
  <si>
    <t>M</t>
  </si>
  <si>
    <t>Grand Total</t>
  </si>
  <si>
    <t>Sum of Mathematics</t>
  </si>
  <si>
    <t>Sum of Physics</t>
  </si>
  <si>
    <t>Row Labels</t>
  </si>
  <si>
    <t>Sum of Chemistry</t>
  </si>
  <si>
    <t>Sum of Total</t>
  </si>
  <si>
    <t>Mathematics</t>
  </si>
  <si>
    <t>Physics</t>
  </si>
  <si>
    <t xml:space="preserve">Chemistry </t>
  </si>
  <si>
    <t>Mean</t>
  </si>
  <si>
    <t xml:space="preserve">Std. Devaition </t>
  </si>
  <si>
    <t>Math</t>
  </si>
  <si>
    <t>Chemistry</t>
  </si>
  <si>
    <t>Ambur</t>
  </si>
  <si>
    <t>Bengaluru</t>
  </si>
  <si>
    <t>Chennai</t>
  </si>
  <si>
    <t>Madurai</t>
  </si>
  <si>
    <t>Nagercoil</t>
  </si>
  <si>
    <t>Salem</t>
  </si>
  <si>
    <t>Theni</t>
  </si>
  <si>
    <t>Trichy</t>
  </si>
  <si>
    <t>Vellore</t>
  </si>
  <si>
    <t>Count of CityTown</t>
  </si>
  <si>
    <t>The total mean of the mathematics is 70.6, physics is 72, and chemistry is 82, and for total marks the mean is 227</t>
  </si>
  <si>
    <t>The mode of the mathematics is 62, physics is 64 and for chemistry is 78 and for total marks the mode is 210</t>
  </si>
  <si>
    <t>The median of the mathematics is 73, physics is 72, and chemistry is 80 and for total marks the median value is 223</t>
  </si>
  <si>
    <t>The standard devuation for the mathematics is 14.50, for physics is 12.97 and for chemistry is 14.37 and for total marks std. deviation is 29.52</t>
  </si>
  <si>
    <t>In case of male:</t>
  </si>
  <si>
    <t>NA</t>
  </si>
  <si>
    <t>Interpretation:- 1.</t>
  </si>
  <si>
    <t>CardNo</t>
  </si>
  <si>
    <t>Name</t>
  </si>
  <si>
    <t>Gender</t>
  </si>
  <si>
    <t>DateOfBirth</t>
  </si>
  <si>
    <t>Standard Error</t>
  </si>
  <si>
    <t>Standard Deviation</t>
  </si>
  <si>
    <t>Sample Variance</t>
  </si>
  <si>
    <t>Kurtosis</t>
  </si>
  <si>
    <t>Skewness</t>
  </si>
  <si>
    <t>Range</t>
  </si>
  <si>
    <t>Minimum</t>
  </si>
  <si>
    <t>Maximum</t>
  </si>
  <si>
    <t>Sum</t>
  </si>
  <si>
    <t>Count</t>
  </si>
  <si>
    <t>Largest(1)</t>
  </si>
  <si>
    <t>Smallest(1)</t>
  </si>
  <si>
    <t>And for the female, according to the graph the average marks of the female, i.e., 81.5</t>
  </si>
  <si>
    <t xml:space="preserve">In the given table there is 17 male and 13 female student.. </t>
  </si>
  <si>
    <t xml:space="preserve">And for the female, average marks in the case of the male, good in  physics i.e., 73.65 according to the graph. </t>
  </si>
  <si>
    <t>QUESTIONS ANSWERS:</t>
  </si>
  <si>
    <t>2. YES, THE MARKS OBTAINED BY THE STUDENT CHANGES WITH THEIR GENDER.</t>
  </si>
  <si>
    <t>FEMALE</t>
  </si>
  <si>
    <t>MALE</t>
  </si>
  <si>
    <t>FOR MALE. 3722/17= 218.9411, AND FOR FEMALE. 2952/13=227.07</t>
  </si>
  <si>
    <t xml:space="preserve">3. STUDENTS WHO IS COMING FROM CHENNAI PERFORM GOOD, SO THEIR SUM OF TOTAL MARKS IS 1690. </t>
  </si>
  <si>
    <t xml:space="preserve">AND ALL ALSO IF WE EVERY SUBJECT, THEY HAVE DIFFERENT PATTERN OF MARKS. </t>
  </si>
  <si>
    <t>SUM OF TOTAL MARKS</t>
  </si>
  <si>
    <t xml:space="preserve">FEMALE </t>
  </si>
  <si>
    <t>MATHEMATICS</t>
  </si>
  <si>
    <t>PHYSICS</t>
  </si>
  <si>
    <t>CHEMISTRY</t>
  </si>
  <si>
    <t>BENGALURU</t>
  </si>
  <si>
    <t>CHENNAI</t>
  </si>
  <si>
    <t>ERODE</t>
  </si>
  <si>
    <t>MADURAI</t>
  </si>
  <si>
    <t>chennai</t>
  </si>
  <si>
    <t>salem</t>
  </si>
  <si>
    <t>for Female student</t>
  </si>
  <si>
    <t xml:space="preserve">For Male student </t>
  </si>
  <si>
    <t>for overall data</t>
  </si>
  <si>
    <t>1. THE MOST STUDENT IS COME FROM city CHENNAI I.E., 8</t>
  </si>
  <si>
    <t>Descriptive Analysis:</t>
  </si>
  <si>
    <t>1. The typical value in the data set is Mean of total is 220.56, median is 223, and mode is 210 and standard deviation is 29.52</t>
  </si>
  <si>
    <t xml:space="preserve">2. The data vary i.e., the standard deviation is 29.52, which is total marks of value 281, which is considered as a outliers. </t>
  </si>
  <si>
    <t>3. Yes, the high value is 29.52 which is standard deviation.</t>
  </si>
  <si>
    <t>4. The overall size of the data set considering mathematics is 97-42=55, for physics 92-45= 47,for chemistry 97-43=54 and for total 281-173=108</t>
  </si>
  <si>
    <t>and for overall data, 29-0=29.</t>
  </si>
  <si>
    <t>for female max-min, math-97-42=55 , physics- 92-53= 39, chemistry- 97-57=40, Total- 276-173=  103</t>
  </si>
  <si>
    <t>for male max-min, math-97-44=53 , physics- 92-45= 47, chemistry- 92-43=49, Total- 281-174=  107</t>
  </si>
  <si>
    <t>The size of the data set is 13+17=30</t>
  </si>
  <si>
    <t>5. yes, for male and female mode of the marks, which repeats most frequent in physics subject i.e., 64</t>
  </si>
  <si>
    <t>6. The central value for the different subject is:</t>
  </si>
  <si>
    <t>for overall data:</t>
  </si>
  <si>
    <t>for female:</t>
  </si>
  <si>
    <t>for male:</t>
  </si>
  <si>
    <t>7. The variance of marks:</t>
  </si>
  <si>
    <t>overall table:</t>
  </si>
  <si>
    <t>physics</t>
  </si>
  <si>
    <t xml:space="preserve">Total </t>
  </si>
  <si>
    <t xml:space="preserve">Math </t>
  </si>
  <si>
    <t xml:space="preserve">Physics </t>
  </si>
  <si>
    <t>For Male:</t>
  </si>
  <si>
    <t>8. The total marks of the students as, I calculated using the table, I observed that students from different states having higest marks in chemistry i.e., 2314</t>
  </si>
  <si>
    <t xml:space="preserve">Chennai </t>
  </si>
  <si>
    <t xml:space="preserve">Distribution </t>
  </si>
  <si>
    <t xml:space="preserve">std. deviation </t>
  </si>
  <si>
    <t>Talking about the negative and positive skewness from the bell curve, which I observed is that in case of female, the mean,median&lt;mode so the skewness is negative.(MATHEMATICS)</t>
  </si>
  <si>
    <t>Talking about the negative and positive skewness from the bell curve, which I observed is that in case of female, the mean,median&gt;mode so the skewness is Positive.(Physics).</t>
  </si>
  <si>
    <t>IN CASE OF FEMALE</t>
  </si>
  <si>
    <t xml:space="preserve">Normal distribution </t>
  </si>
  <si>
    <t>Std. dev.</t>
  </si>
  <si>
    <t xml:space="preserve">Madurai </t>
  </si>
  <si>
    <t>Thircy</t>
  </si>
  <si>
    <t xml:space="preserve">Vellore </t>
  </si>
  <si>
    <t xml:space="preserve">Erode </t>
  </si>
  <si>
    <t>CITY</t>
  </si>
  <si>
    <t>NO. OF CITY</t>
  </si>
  <si>
    <t>BELL CURVE FOR MALE STUDENT</t>
  </si>
  <si>
    <t xml:space="preserve">Normal Distributiom </t>
  </si>
  <si>
    <t>Std. deviation</t>
  </si>
  <si>
    <t>PROJECT:1</t>
  </si>
  <si>
    <t>L&amp;B</t>
  </si>
  <si>
    <t>Submission date: 25/05/2022</t>
  </si>
  <si>
    <t>Probablity associated with the event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</si>
</sst>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00"/>
  </numFmts>
  <fonts count="13" x14ac:knownFonts="1">
    <font>
      <sz val="10"/>
      <color rgb="FF000000"/>
      <name val="Times New Roman"/>
      <charset val="204"/>
    </font>
    <font>
      <b/>
      <sz val="10"/>
      <name val="Arial"/>
      <family val="2"/>
    </font>
    <font>
      <sz val="10"/>
      <color rgb="FF000000"/>
      <name val="Arial"/>
      <family val="2"/>
    </font>
    <font>
      <sz val="10"/>
      <name val="Arial"/>
      <family val="2"/>
    </font>
    <font>
      <sz val="10"/>
      <color rgb="FF000000"/>
      <name val="Times New Roman"/>
      <family val="1"/>
    </font>
    <font>
      <b/>
      <sz val="10"/>
      <color rgb="FF000000"/>
      <name val="Times New Roman"/>
      <family val="1"/>
    </font>
    <font>
      <b/>
      <sz val="11"/>
      <color rgb="FF000000"/>
      <name val="Times New Roman"/>
      <family val="1"/>
    </font>
    <font>
      <b/>
      <sz val="8"/>
      <color rgb="FF000000"/>
      <name val="Times New Roman"/>
      <family val="1"/>
    </font>
    <font>
      <b/>
      <sz val="10"/>
      <color theme="1"/>
      <name val="Arial"/>
      <family val="2"/>
    </font>
    <font>
      <b/>
      <sz val="10"/>
      <color theme="1"/>
      <name val="Times New Roman"/>
      <family val="1"/>
    </font>
    <font>
      <sz val="10"/>
      <color theme="1"/>
      <name val="Arial"/>
      <family val="2"/>
    </font>
    <font>
      <i/>
      <sz val="10"/>
      <color rgb="FF000000"/>
      <name val="Times New Roman"/>
      <family val="1"/>
    </font>
    <font>
      <b/>
      <sz val="18"/>
      <color rgb="FF002060"/>
      <name val="Times New Roman"/>
      <family val="1"/>
    </font>
  </fonts>
  <fills count="17">
    <fill>
      <patternFill patternType="none"/>
    </fill>
    <fill>
      <patternFill patternType="gray125"/>
    </fill>
    <fill>
      <patternFill patternType="solid">
        <fgColor rgb="FFBEBEBE"/>
      </patternFill>
    </fill>
    <fill>
      <patternFill patternType="solid">
        <fgColor rgb="FFFFFF00"/>
        <bgColor indexed="64"/>
      </patternFill>
    </fill>
    <fill>
      <patternFill patternType="solid">
        <fgColor theme="9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3" tint="0.39997558519241921"/>
        <bgColor indexed="64"/>
      </patternFill>
    </fill>
    <fill>
      <patternFill patternType="solid">
        <fgColor theme="0"/>
        <bgColor indexed="64"/>
      </patternFill>
    </fill>
    <fill>
      <patternFill patternType="solid">
        <fgColor theme="9" tint="0.39997558519241921"/>
        <bgColor indexed="64"/>
      </patternFill>
    </fill>
    <fill>
      <patternFill patternType="solid">
        <fgColor rgb="FF00B050"/>
        <bgColor indexed="64"/>
      </patternFill>
    </fill>
    <fill>
      <patternFill patternType="solid">
        <fgColor rgb="FFFF0000"/>
        <bgColor indexed="64"/>
      </patternFill>
    </fill>
    <fill>
      <patternFill patternType="solid">
        <fgColor theme="2" tint="-0.499984740745262"/>
        <bgColor indexed="64"/>
      </patternFill>
    </fill>
    <fill>
      <patternFill patternType="solid">
        <fgColor theme="1" tint="0.499984740745262"/>
        <bgColor indexed="64"/>
      </patternFill>
    </fill>
    <fill>
      <patternFill patternType="solid">
        <fgColor rgb="FFFFC000"/>
        <bgColor indexed="64"/>
      </patternFill>
    </fill>
    <fill>
      <patternFill patternType="solid">
        <fgColor rgb="FF0070C0"/>
        <bgColor indexed="64"/>
      </patternFill>
    </fill>
    <fill>
      <patternFill patternType="solid">
        <fgColor theme="4" tint="0.79998168889431442"/>
        <bgColor theme="4" tint="0.79998168889431442"/>
      </patternFill>
    </fill>
    <fill>
      <patternFill patternType="solid">
        <fgColor theme="0" tint="-0.499984740745262"/>
        <bgColor indexed="64"/>
      </patternFill>
    </fill>
  </fills>
  <borders count="6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/>
      <bottom style="thin">
        <color theme="4" tint="0.39997558519241921"/>
      </bottom>
      <diagonal/>
    </border>
    <border>
      <left/>
      <right/>
      <top style="thin">
        <color theme="4" tint="0.39997558519241921"/>
      </top>
      <bottom/>
      <diagonal/>
    </border>
  </borders>
  <cellStyleXfs count="1">
    <xf numFmtId="0" fontId="0" fillId="0" borderId="0"/>
  </cellStyleXfs>
  <cellXfs count="83">
    <xf numFmtId="0" fontId="0" fillId="0" borderId="0" xfId="0" applyFill="1" applyBorder="1" applyAlignment="1">
      <alignment horizontal="left" vertical="top"/>
    </xf>
    <xf numFmtId="0" fontId="1" fillId="2" borderId="1" xfId="0" applyFont="1" applyFill="1" applyBorder="1" applyAlignment="1">
      <alignment horizontal="center" vertical="top" wrapText="1"/>
    </xf>
    <xf numFmtId="0" fontId="1" fillId="2" borderId="1" xfId="0" applyFont="1" applyFill="1" applyBorder="1" applyAlignment="1">
      <alignment horizontal="left" vertical="top" wrapText="1" indent="2"/>
    </xf>
    <xf numFmtId="1" fontId="2" fillId="0" borderId="1" xfId="0" applyNumberFormat="1" applyFont="1" applyFill="1" applyBorder="1" applyAlignment="1">
      <alignment horizontal="center" vertical="top" shrinkToFit="1"/>
    </xf>
    <xf numFmtId="0" fontId="3" fillId="0" borderId="1" xfId="0" applyFont="1" applyFill="1" applyBorder="1" applyAlignment="1">
      <alignment horizontal="center" vertical="top" wrapText="1"/>
    </xf>
    <xf numFmtId="1" fontId="2" fillId="0" borderId="1" xfId="0" applyNumberFormat="1" applyFont="1" applyFill="1" applyBorder="1" applyAlignment="1">
      <alignment horizontal="left" vertical="top" indent="2" shrinkToFit="1"/>
    </xf>
    <xf numFmtId="0" fontId="4" fillId="0" borderId="0" xfId="0" applyFont="1" applyFill="1" applyBorder="1" applyAlignment="1">
      <alignment horizontal="left" vertical="top"/>
    </xf>
    <xf numFmtId="0" fontId="6" fillId="3" borderId="2" xfId="0" applyFont="1" applyFill="1" applyBorder="1" applyAlignment="1">
      <alignment horizontal="left" vertical="top"/>
    </xf>
    <xf numFmtId="0" fontId="1" fillId="3" borderId="2" xfId="0" applyFont="1" applyFill="1" applyBorder="1" applyAlignment="1">
      <alignment horizontal="center" vertical="top" wrapText="1"/>
    </xf>
    <xf numFmtId="0" fontId="1" fillId="3" borderId="2" xfId="0" applyFont="1" applyFill="1" applyBorder="1" applyAlignment="1">
      <alignment horizontal="left" vertical="top" wrapText="1" indent="2"/>
    </xf>
    <xf numFmtId="1" fontId="0" fillId="0" borderId="0" xfId="0" applyNumberFormat="1" applyFill="1" applyBorder="1" applyAlignment="1">
      <alignment horizontal="left" vertical="top"/>
    </xf>
    <xf numFmtId="2" fontId="0" fillId="4" borderId="2" xfId="0" applyNumberFormat="1" applyFill="1" applyBorder="1" applyAlignment="1">
      <alignment horizontal="left" vertical="top"/>
    </xf>
    <xf numFmtId="1" fontId="0" fillId="4" borderId="2" xfId="0" applyNumberFormat="1" applyFill="1" applyBorder="1" applyAlignment="1">
      <alignment horizontal="left" vertical="top"/>
    </xf>
    <xf numFmtId="0" fontId="0" fillId="4" borderId="2" xfId="0" applyFill="1" applyBorder="1" applyAlignment="1">
      <alignment horizontal="left" vertical="top"/>
    </xf>
    <xf numFmtId="0" fontId="5" fillId="4" borderId="2" xfId="0" applyFont="1" applyFill="1" applyBorder="1" applyAlignment="1">
      <alignment horizontal="left" vertical="top"/>
    </xf>
    <xf numFmtId="0" fontId="7" fillId="4" borderId="2" xfId="0" applyFont="1" applyFill="1" applyBorder="1" applyAlignment="1">
      <alignment horizontal="left" vertical="top"/>
    </xf>
    <xf numFmtId="0" fontId="1" fillId="2" borderId="1" xfId="0" applyFont="1" applyFill="1" applyBorder="1" applyAlignment="1">
      <alignment horizontal="left" vertical="top"/>
    </xf>
    <xf numFmtId="0" fontId="3" fillId="0" borderId="1" xfId="0" applyFont="1" applyFill="1" applyBorder="1" applyAlignment="1">
      <alignment horizontal="center" vertical="top"/>
    </xf>
    <xf numFmtId="0" fontId="8" fillId="3" borderId="2" xfId="0" applyFont="1" applyFill="1" applyBorder="1" applyAlignment="1">
      <alignment horizontal="left" vertical="top"/>
    </xf>
    <xf numFmtId="0" fontId="9" fillId="3" borderId="2" xfId="0" applyFont="1" applyFill="1" applyBorder="1" applyAlignment="1">
      <alignment horizontal="left" vertical="top"/>
    </xf>
    <xf numFmtId="0" fontId="3" fillId="0" borderId="2" xfId="0" applyFont="1" applyFill="1" applyBorder="1" applyAlignment="1">
      <alignment horizontal="center" vertical="top"/>
    </xf>
    <xf numFmtId="0" fontId="0" fillId="0" borderId="2" xfId="0" applyFill="1" applyBorder="1" applyAlignment="1">
      <alignment horizontal="left" vertical="top"/>
    </xf>
    <xf numFmtId="0" fontId="0" fillId="0" borderId="2" xfId="0" applyFill="1" applyBorder="1" applyAlignment="1">
      <alignment horizontal="center" vertical="top"/>
    </xf>
    <xf numFmtId="0" fontId="5" fillId="0" borderId="2" xfId="0" applyFont="1" applyFill="1" applyBorder="1" applyAlignment="1">
      <alignment horizontal="left" vertical="top"/>
    </xf>
    <xf numFmtId="0" fontId="0" fillId="0" borderId="0" xfId="0" pivotButton="1" applyFill="1" applyBorder="1" applyAlignment="1">
      <alignment horizontal="left" vertical="top"/>
    </xf>
    <xf numFmtId="0" fontId="0" fillId="0" borderId="0" xfId="0" applyNumberFormat="1" applyFill="1" applyBorder="1" applyAlignment="1">
      <alignment horizontal="left" vertical="top"/>
    </xf>
    <xf numFmtId="0" fontId="5" fillId="3" borderId="2" xfId="0" applyFont="1" applyFill="1" applyBorder="1" applyAlignment="1">
      <alignment horizontal="left" vertical="top"/>
    </xf>
    <xf numFmtId="0" fontId="4" fillId="0" borderId="2" xfId="0" applyFont="1" applyFill="1" applyBorder="1" applyAlignment="1">
      <alignment horizontal="left" vertical="top"/>
    </xf>
    <xf numFmtId="1" fontId="0" fillId="0" borderId="2" xfId="0" applyNumberFormat="1" applyFill="1" applyBorder="1" applyAlignment="1">
      <alignment horizontal="left" vertical="top"/>
    </xf>
    <xf numFmtId="2" fontId="0" fillId="0" borderId="2" xfId="0" applyNumberFormat="1" applyFill="1" applyBorder="1" applyAlignment="1">
      <alignment horizontal="left" vertical="top"/>
    </xf>
    <xf numFmtId="1" fontId="2" fillId="3" borderId="1" xfId="0" applyNumberFormat="1" applyFont="1" applyFill="1" applyBorder="1" applyAlignment="1">
      <alignment horizontal="center" vertical="top" shrinkToFit="1"/>
    </xf>
    <xf numFmtId="0" fontId="3" fillId="3" borderId="1" xfId="0" applyFont="1" applyFill="1" applyBorder="1" applyAlignment="1">
      <alignment horizontal="center" vertical="top" wrapText="1"/>
    </xf>
    <xf numFmtId="0" fontId="4" fillId="3" borderId="2" xfId="0" applyFont="1" applyFill="1" applyBorder="1" applyAlignment="1">
      <alignment horizontal="left" vertical="top"/>
    </xf>
    <xf numFmtId="1" fontId="2" fillId="0" borderId="3" xfId="0" applyNumberFormat="1" applyFont="1" applyFill="1" applyBorder="1" applyAlignment="1">
      <alignment horizontal="left" vertical="top" indent="2" shrinkToFit="1"/>
    </xf>
    <xf numFmtId="0" fontId="1" fillId="5" borderId="1" xfId="0" applyFont="1" applyFill="1" applyBorder="1" applyAlignment="1">
      <alignment horizontal="center" vertical="top" wrapText="1"/>
    </xf>
    <xf numFmtId="0" fontId="1" fillId="5" borderId="1" xfId="0" applyFont="1" applyFill="1" applyBorder="1" applyAlignment="1">
      <alignment horizontal="left" vertical="top"/>
    </xf>
    <xf numFmtId="0" fontId="1" fillId="5" borderId="3" xfId="0" applyFont="1" applyFill="1" applyBorder="1" applyAlignment="1">
      <alignment horizontal="left" vertical="top" wrapText="1" indent="2"/>
    </xf>
    <xf numFmtId="0" fontId="5" fillId="5" borderId="2" xfId="0" applyFont="1" applyFill="1" applyBorder="1" applyAlignment="1">
      <alignment horizontal="left" vertical="top"/>
    </xf>
    <xf numFmtId="0" fontId="10" fillId="6" borderId="1" xfId="0" applyFont="1" applyFill="1" applyBorder="1" applyAlignment="1">
      <alignment horizontal="center" vertical="top" wrapText="1"/>
    </xf>
    <xf numFmtId="1" fontId="2" fillId="6" borderId="1" xfId="0" applyNumberFormat="1" applyFont="1" applyFill="1" applyBorder="1" applyAlignment="1">
      <alignment horizontal="center" vertical="top" shrinkToFit="1"/>
    </xf>
    <xf numFmtId="0" fontId="11" fillId="3" borderId="2" xfId="0" applyFont="1" applyFill="1" applyBorder="1" applyAlignment="1">
      <alignment horizontal="center" vertical="top"/>
    </xf>
    <xf numFmtId="0" fontId="0" fillId="0" borderId="2" xfId="0" applyFill="1" applyBorder="1" applyAlignment="1">
      <alignment vertical="top"/>
    </xf>
    <xf numFmtId="0" fontId="0" fillId="7" borderId="0" xfId="0" applyFill="1" applyBorder="1" applyAlignment="1">
      <alignment horizontal="left" vertical="top"/>
    </xf>
    <xf numFmtId="1" fontId="2" fillId="3" borderId="3" xfId="0" applyNumberFormat="1" applyFont="1" applyFill="1" applyBorder="1" applyAlignment="1">
      <alignment horizontal="left" vertical="top" indent="2" shrinkToFit="1"/>
    </xf>
    <xf numFmtId="1" fontId="2" fillId="8" borderId="1" xfId="0" applyNumberFormat="1" applyFont="1" applyFill="1" applyBorder="1" applyAlignment="1">
      <alignment horizontal="center" vertical="top" shrinkToFit="1"/>
    </xf>
    <xf numFmtId="1" fontId="2" fillId="8" borderId="3" xfId="0" applyNumberFormat="1" applyFont="1" applyFill="1" applyBorder="1" applyAlignment="1">
      <alignment horizontal="left" vertical="top" indent="2" shrinkToFit="1"/>
    </xf>
    <xf numFmtId="1" fontId="3" fillId="8" borderId="1" xfId="0" applyNumberFormat="1" applyFont="1" applyFill="1" applyBorder="1" applyAlignment="1">
      <alignment horizontal="center" vertical="top" shrinkToFit="1"/>
    </xf>
    <xf numFmtId="1" fontId="3" fillId="8" borderId="3" xfId="0" applyNumberFormat="1" applyFont="1" applyFill="1" applyBorder="1" applyAlignment="1">
      <alignment horizontal="left" vertical="top" indent="2" shrinkToFit="1"/>
    </xf>
    <xf numFmtId="1" fontId="2" fillId="9" borderId="1" xfId="0" applyNumberFormat="1" applyFont="1" applyFill="1" applyBorder="1" applyAlignment="1">
      <alignment horizontal="center" vertical="top" shrinkToFit="1"/>
    </xf>
    <xf numFmtId="1" fontId="2" fillId="9" borderId="3" xfId="0" applyNumberFormat="1" applyFont="1" applyFill="1" applyBorder="1" applyAlignment="1">
      <alignment horizontal="left" vertical="top" indent="2" shrinkToFit="1"/>
    </xf>
    <xf numFmtId="1" fontId="2" fillId="10" borderId="1" xfId="0" applyNumberFormat="1" applyFont="1" applyFill="1" applyBorder="1" applyAlignment="1">
      <alignment horizontal="center" vertical="top" shrinkToFit="1"/>
    </xf>
    <xf numFmtId="1" fontId="2" fillId="10" borderId="3" xfId="0" applyNumberFormat="1" applyFont="1" applyFill="1" applyBorder="1" applyAlignment="1">
      <alignment horizontal="left" vertical="top" indent="2" shrinkToFit="1"/>
    </xf>
    <xf numFmtId="1" fontId="2" fillId="11" borderId="1" xfId="0" applyNumberFormat="1" applyFont="1" applyFill="1" applyBorder="1" applyAlignment="1">
      <alignment horizontal="center" vertical="top" shrinkToFit="1"/>
    </xf>
    <xf numFmtId="1" fontId="2" fillId="11" borderId="3" xfId="0" applyNumberFormat="1" applyFont="1" applyFill="1" applyBorder="1" applyAlignment="1">
      <alignment horizontal="left" vertical="top" indent="2" shrinkToFit="1"/>
    </xf>
    <xf numFmtId="1" fontId="2" fillId="12" borderId="1" xfId="0" applyNumberFormat="1" applyFont="1" applyFill="1" applyBorder="1" applyAlignment="1">
      <alignment horizontal="center" vertical="top" shrinkToFit="1"/>
    </xf>
    <xf numFmtId="1" fontId="2" fillId="12" borderId="3" xfId="0" applyNumberFormat="1" applyFont="1" applyFill="1" applyBorder="1" applyAlignment="1">
      <alignment horizontal="left" vertical="top" indent="2" shrinkToFit="1"/>
    </xf>
    <xf numFmtId="0" fontId="4" fillId="0" borderId="0" xfId="0" applyFont="1" applyFill="1" applyBorder="1" applyAlignment="1">
      <alignment horizontal="left" vertical="top" wrapText="1"/>
    </xf>
    <xf numFmtId="0" fontId="4" fillId="0" borderId="2" xfId="0" applyFont="1" applyFill="1" applyBorder="1" applyAlignment="1">
      <alignment horizontal="left" vertical="top" wrapText="1"/>
    </xf>
    <xf numFmtId="0" fontId="0" fillId="13" borderId="2" xfId="0" applyFill="1" applyBorder="1" applyAlignment="1">
      <alignment horizontal="left" vertical="top"/>
    </xf>
    <xf numFmtId="0" fontId="4" fillId="13" borderId="2" xfId="0" applyFont="1" applyFill="1" applyBorder="1" applyAlignment="1">
      <alignment horizontal="left" vertical="top"/>
    </xf>
    <xf numFmtId="0" fontId="4" fillId="13" borderId="2" xfId="0" applyFont="1" applyFill="1" applyBorder="1" applyAlignment="1">
      <alignment horizontal="left" vertical="top" wrapText="1"/>
    </xf>
    <xf numFmtId="0" fontId="4" fillId="13" borderId="0" xfId="0" applyFont="1" applyFill="1" applyBorder="1" applyAlignment="1">
      <alignment horizontal="left" vertical="top"/>
    </xf>
    <xf numFmtId="0" fontId="0" fillId="13" borderId="0" xfId="0" applyFill="1" applyBorder="1" applyAlignment="1">
      <alignment horizontal="left" vertical="top"/>
    </xf>
    <xf numFmtId="164" fontId="0" fillId="0" borderId="0" xfId="0" applyNumberFormat="1" applyFill="1" applyBorder="1" applyAlignment="1">
      <alignment horizontal="left" vertical="top"/>
    </xf>
    <xf numFmtId="0" fontId="5" fillId="3" borderId="0" xfId="0" applyFont="1" applyFill="1" applyBorder="1" applyAlignment="1">
      <alignment horizontal="left" vertical="top"/>
    </xf>
    <xf numFmtId="0" fontId="5" fillId="0" borderId="0" xfId="0" applyFont="1" applyFill="1" applyBorder="1" applyAlignment="1">
      <alignment horizontal="left" vertical="top"/>
    </xf>
    <xf numFmtId="0" fontId="1" fillId="3" borderId="1" xfId="0" applyFont="1" applyFill="1" applyBorder="1" applyAlignment="1">
      <alignment horizontal="center" vertical="top" wrapText="1"/>
    </xf>
    <xf numFmtId="0" fontId="5" fillId="3" borderId="0" xfId="0" applyFont="1" applyFill="1" applyBorder="1" applyAlignment="1">
      <alignment horizontal="left" vertical="top" wrapText="1"/>
    </xf>
    <xf numFmtId="0" fontId="12" fillId="0" borderId="0" xfId="0" applyFont="1" applyFill="1" applyBorder="1" applyAlignment="1">
      <alignment horizontal="left" vertical="top"/>
    </xf>
    <xf numFmtId="1" fontId="2" fillId="14" borderId="1" xfId="0" applyNumberFormat="1" applyFont="1" applyFill="1" applyBorder="1" applyAlignment="1">
      <alignment horizontal="center" vertical="top" shrinkToFit="1"/>
    </xf>
    <xf numFmtId="0" fontId="5" fillId="14" borderId="0" xfId="0" applyFont="1" applyFill="1" applyBorder="1" applyAlignment="1">
      <alignment horizontal="left" vertical="top"/>
    </xf>
    <xf numFmtId="0" fontId="0" fillId="14" borderId="0" xfId="0" applyFill="1" applyBorder="1" applyAlignment="1">
      <alignment horizontal="left" vertical="top"/>
    </xf>
    <xf numFmtId="0" fontId="9" fillId="15" borderId="5" xfId="0" applyFont="1" applyFill="1" applyBorder="1"/>
    <xf numFmtId="0" fontId="9" fillId="15" borderId="5" xfId="0" applyNumberFormat="1" applyFont="1" applyFill="1" applyBorder="1" applyAlignment="1">
      <alignment horizontal="left" vertical="top"/>
    </xf>
    <xf numFmtId="0" fontId="9" fillId="15" borderId="4" xfId="0" applyFont="1" applyFill="1" applyBorder="1" applyAlignment="1">
      <alignment horizontal="left" vertical="top"/>
    </xf>
    <xf numFmtId="0" fontId="9" fillId="15" borderId="4" xfId="0" applyFont="1" applyFill="1" applyBorder="1" applyAlignment="1">
      <alignment wrapText="1"/>
    </xf>
    <xf numFmtId="0" fontId="0" fillId="0" borderId="0" xfId="0" applyNumberFormat="1" applyFill="1" applyBorder="1" applyAlignment="1">
      <alignment horizontal="left" vertical="top" wrapText="1"/>
    </xf>
    <xf numFmtId="0" fontId="9" fillId="15" borderId="5" xfId="0" applyNumberFormat="1" applyFont="1" applyFill="1" applyBorder="1" applyAlignment="1">
      <alignment horizontal="left" vertical="top" wrapText="1"/>
    </xf>
    <xf numFmtId="0" fontId="4" fillId="3" borderId="0" xfId="0" applyFont="1" applyFill="1" applyBorder="1" applyAlignment="1">
      <alignment horizontal="left" vertical="top"/>
    </xf>
    <xf numFmtId="0" fontId="0" fillId="3" borderId="0" xfId="0" applyFill="1" applyBorder="1" applyAlignment="1">
      <alignment horizontal="left" vertical="top"/>
    </xf>
    <xf numFmtId="0" fontId="4" fillId="3" borderId="0" xfId="0" applyFont="1" applyFill="1" applyBorder="1" applyAlignment="1">
      <alignment horizontal="left" vertical="top" wrapText="1"/>
    </xf>
    <xf numFmtId="0" fontId="5" fillId="16" borderId="0" xfId="0" applyFont="1" applyFill="1" applyBorder="1" applyAlignment="1">
      <alignment horizontal="left" vertical="top"/>
    </xf>
    <xf numFmtId="0" fontId="0" fillId="0" borderId="2" xfId="0" applyFill="1" applyBorder="1" applyAlignment="1">
      <alignment horizontal="center" vertical="top"/>
    </xf>
  </cellXfs>
  <cellStyles count="1">
    <cellStyle name="Normal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worksheet" Target="worksheets/sheet8.xml"/><Relationship Id="rId13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worksheet" Target="worksheets/sheet7.xml"/><Relationship Id="rId12" Type="http://schemas.openxmlformats.org/officeDocument/2006/relationships/pivotCacheDefinition" Target="pivotCache/pivotCacheDefinition2.xml"/><Relationship Id="rId2" Type="http://schemas.openxmlformats.org/officeDocument/2006/relationships/worksheet" Target="worksheets/sheet2.xml"/><Relationship Id="rId16" Type="http://schemas.openxmlformats.org/officeDocument/2006/relationships/calcChain" Target="calcChain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pivotCacheDefinition" Target="pivotCache/pivotCacheDefinition1.xml"/><Relationship Id="rId5" Type="http://schemas.openxmlformats.org/officeDocument/2006/relationships/worksheet" Target="worksheets/sheet5.xml"/><Relationship Id="rId15" Type="http://schemas.openxmlformats.org/officeDocument/2006/relationships/sharedStrings" Target="sharedStrings.xml"/><Relationship Id="rId10" Type="http://schemas.openxmlformats.org/officeDocument/2006/relationships/worksheet" Target="worksheets/sheet10.xml"/><Relationship Id="rId4" Type="http://schemas.openxmlformats.org/officeDocument/2006/relationships/worksheet" Target="worksheets/sheet4.xml"/><Relationship Id="rId9" Type="http://schemas.openxmlformats.org/officeDocument/2006/relationships/worksheet" Target="worksheets/sheet9.xml"/><Relationship Id="rId14" Type="http://schemas.openxmlformats.org/officeDocument/2006/relationships/styles" Target="style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10.xml.rels><?xml version="1.0" encoding="UTF-8" standalone="yes"?>
<Relationships xmlns="http://schemas.openxmlformats.org/package/2006/relationships"><Relationship Id="rId2" Type="http://schemas.microsoft.com/office/2011/relationships/chartColorStyle" Target="colors10.xml"/><Relationship Id="rId1" Type="http://schemas.microsoft.com/office/2011/relationships/chartStyle" Target="style10.xml"/></Relationships>
</file>

<file path=xl/charts/_rels/chart11.xml.rels><?xml version="1.0" encoding="UTF-8" standalone="yes"?>
<Relationships xmlns="http://schemas.openxmlformats.org/package/2006/relationships"><Relationship Id="rId2" Type="http://schemas.microsoft.com/office/2011/relationships/chartColorStyle" Target="colors11.xml"/><Relationship Id="rId1" Type="http://schemas.microsoft.com/office/2011/relationships/chartStyle" Target="style11.xml"/></Relationships>
</file>

<file path=xl/charts/_rels/chart12.xml.rels><?xml version="1.0" encoding="UTF-8" standalone="yes"?>
<Relationships xmlns="http://schemas.openxmlformats.org/package/2006/relationships"><Relationship Id="rId2" Type="http://schemas.microsoft.com/office/2011/relationships/chartColorStyle" Target="colors12.xml"/><Relationship Id="rId1" Type="http://schemas.microsoft.com/office/2011/relationships/chartStyle" Target="style12.xml"/></Relationships>
</file>

<file path=xl/charts/_rels/chart13.xml.rels><?xml version="1.0" encoding="UTF-8" standalone="yes"?>
<Relationships xmlns="http://schemas.openxmlformats.org/package/2006/relationships"><Relationship Id="rId2" Type="http://schemas.microsoft.com/office/2011/relationships/chartColorStyle" Target="colors13.xml"/><Relationship Id="rId1" Type="http://schemas.microsoft.com/office/2011/relationships/chartStyle" Target="style13.xml"/></Relationships>
</file>

<file path=xl/charts/_rels/chart14.xml.rels><?xml version="1.0" encoding="UTF-8" standalone="yes"?>
<Relationships xmlns="http://schemas.openxmlformats.org/package/2006/relationships"><Relationship Id="rId2" Type="http://schemas.microsoft.com/office/2011/relationships/chartColorStyle" Target="colors14.xml"/><Relationship Id="rId1" Type="http://schemas.microsoft.com/office/2011/relationships/chartStyle" Target="style14.xml"/></Relationships>
</file>

<file path=xl/charts/_rels/chart15.xml.rels><?xml version="1.0" encoding="UTF-8" standalone="yes"?>
<Relationships xmlns="http://schemas.openxmlformats.org/package/2006/relationships"><Relationship Id="rId2" Type="http://schemas.microsoft.com/office/2011/relationships/chartColorStyle" Target="colors15.xml"/><Relationship Id="rId1" Type="http://schemas.microsoft.com/office/2011/relationships/chartStyle" Target="style15.xml"/></Relationships>
</file>

<file path=xl/charts/_rels/chart16.xml.rels><?xml version="1.0" encoding="UTF-8" standalone="yes"?>
<Relationships xmlns="http://schemas.openxmlformats.org/package/2006/relationships"><Relationship Id="rId2" Type="http://schemas.microsoft.com/office/2011/relationships/chartColorStyle" Target="colors16.xml"/><Relationship Id="rId1" Type="http://schemas.microsoft.com/office/2011/relationships/chartStyle" Target="style16.xml"/></Relationships>
</file>

<file path=xl/charts/_rels/chart17.xml.rels><?xml version="1.0" encoding="UTF-8" standalone="yes"?>
<Relationships xmlns="http://schemas.openxmlformats.org/package/2006/relationships"><Relationship Id="rId2" Type="http://schemas.microsoft.com/office/2011/relationships/chartColorStyle" Target="colors17.xml"/><Relationship Id="rId1" Type="http://schemas.microsoft.com/office/2011/relationships/chartStyle" Target="style17.xml"/></Relationships>
</file>

<file path=xl/charts/_rels/chart18.xml.rels><?xml version="1.0" encoding="UTF-8" standalone="yes"?>
<Relationships xmlns="http://schemas.openxmlformats.org/package/2006/relationships"><Relationship Id="rId2" Type="http://schemas.microsoft.com/office/2011/relationships/chartColorStyle" Target="colors18.xml"/><Relationship Id="rId1" Type="http://schemas.microsoft.com/office/2011/relationships/chartStyle" Target="style18.xml"/></Relationships>
</file>

<file path=xl/charts/_rels/chart19.xml.rels><?xml version="1.0" encoding="UTF-8" standalone="yes"?>
<Relationships xmlns="http://schemas.openxmlformats.org/package/2006/relationships"><Relationship Id="rId2" Type="http://schemas.microsoft.com/office/2011/relationships/chartColorStyle" Target="colors19.xml"/><Relationship Id="rId1" Type="http://schemas.microsoft.com/office/2011/relationships/chartStyle" Target="style19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20.xml.rels><?xml version="1.0" encoding="UTF-8" standalone="yes"?>
<Relationships xmlns="http://schemas.openxmlformats.org/package/2006/relationships"><Relationship Id="rId2" Type="http://schemas.microsoft.com/office/2011/relationships/chartColorStyle" Target="colors20.xml"/><Relationship Id="rId1" Type="http://schemas.microsoft.com/office/2011/relationships/chartStyle" Target="style20.xml"/></Relationships>
</file>

<file path=xl/charts/_rels/chart21.xml.rels><?xml version="1.0" encoding="UTF-8" standalone="yes"?>
<Relationships xmlns="http://schemas.openxmlformats.org/package/2006/relationships"><Relationship Id="rId2" Type="http://schemas.microsoft.com/office/2011/relationships/chartColorStyle" Target="colors21.xml"/><Relationship Id="rId1" Type="http://schemas.microsoft.com/office/2011/relationships/chartStyle" Target="style21.xml"/></Relationships>
</file>

<file path=xl/charts/_rels/chart22.xml.rels><?xml version="1.0" encoding="UTF-8" standalone="yes"?>
<Relationships xmlns="http://schemas.openxmlformats.org/package/2006/relationships"><Relationship Id="rId2" Type="http://schemas.microsoft.com/office/2011/relationships/chartColorStyle" Target="colors22.xml"/><Relationship Id="rId1" Type="http://schemas.microsoft.com/office/2011/relationships/chartStyle" Target="style22.xml"/></Relationships>
</file>

<file path=xl/charts/_rels/chart23.xml.rels><?xml version="1.0" encoding="UTF-8" standalone="yes"?>
<Relationships xmlns="http://schemas.openxmlformats.org/package/2006/relationships"><Relationship Id="rId2" Type="http://schemas.microsoft.com/office/2011/relationships/chartColorStyle" Target="colors23.xml"/><Relationship Id="rId1" Type="http://schemas.microsoft.com/office/2011/relationships/chartStyle" Target="style23.xml"/></Relationships>
</file>

<file path=xl/charts/_rels/chart24.xml.rels><?xml version="1.0" encoding="UTF-8" standalone="yes"?>
<Relationships xmlns="http://schemas.openxmlformats.org/package/2006/relationships"><Relationship Id="rId2" Type="http://schemas.microsoft.com/office/2011/relationships/chartColorStyle" Target="colors24.xml"/><Relationship Id="rId1" Type="http://schemas.microsoft.com/office/2011/relationships/chartStyle" Target="style24.xml"/></Relationships>
</file>

<file path=xl/charts/_rels/chart25.xml.rels><?xml version="1.0" encoding="UTF-8" standalone="yes"?>
<Relationships xmlns="http://schemas.openxmlformats.org/package/2006/relationships"><Relationship Id="rId2" Type="http://schemas.microsoft.com/office/2011/relationships/chartColorStyle" Target="colors25.xml"/><Relationship Id="rId1" Type="http://schemas.microsoft.com/office/2011/relationships/chartStyle" Target="style25.xml"/></Relationships>
</file>

<file path=xl/charts/_rels/chart26.xml.rels><?xml version="1.0" encoding="UTF-8" standalone="yes"?>
<Relationships xmlns="http://schemas.openxmlformats.org/package/2006/relationships"><Relationship Id="rId2" Type="http://schemas.microsoft.com/office/2011/relationships/chartColorStyle" Target="colors26.xml"/><Relationship Id="rId1" Type="http://schemas.microsoft.com/office/2011/relationships/chartStyle" Target="style26.xml"/></Relationships>
</file>

<file path=xl/charts/_rels/chart27.xml.rels><?xml version="1.0" encoding="UTF-8" standalone="yes"?>
<Relationships xmlns="http://schemas.openxmlformats.org/package/2006/relationships"><Relationship Id="rId2" Type="http://schemas.microsoft.com/office/2011/relationships/chartColorStyle" Target="colors27.xml"/><Relationship Id="rId1" Type="http://schemas.microsoft.com/office/2011/relationships/chartStyle" Target="style27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_rels/chart6.xml.rels><?xml version="1.0" encoding="UTF-8" standalone="yes"?>
<Relationships xmlns="http://schemas.openxmlformats.org/package/2006/relationships"><Relationship Id="rId2" Type="http://schemas.microsoft.com/office/2011/relationships/chartColorStyle" Target="colors6.xml"/><Relationship Id="rId1" Type="http://schemas.microsoft.com/office/2011/relationships/chartStyle" Target="style6.xml"/></Relationships>
</file>

<file path=xl/charts/_rels/chart7.xml.rels><?xml version="1.0" encoding="UTF-8" standalone="yes"?>
<Relationships xmlns="http://schemas.openxmlformats.org/package/2006/relationships"><Relationship Id="rId3" Type="http://schemas.openxmlformats.org/officeDocument/2006/relationships/themeOverride" Target="../theme/themeOverride1.xml"/><Relationship Id="rId2" Type="http://schemas.microsoft.com/office/2011/relationships/chartColorStyle" Target="colors7.xml"/><Relationship Id="rId1" Type="http://schemas.microsoft.com/office/2011/relationships/chartStyle" Target="style7.xml"/></Relationships>
</file>

<file path=xl/charts/_rels/chart8.xml.rels><?xml version="1.0" encoding="UTF-8" standalone="yes"?>
<Relationships xmlns="http://schemas.openxmlformats.org/package/2006/relationships"><Relationship Id="rId2" Type="http://schemas.microsoft.com/office/2011/relationships/chartColorStyle" Target="colors8.xml"/><Relationship Id="rId1" Type="http://schemas.microsoft.com/office/2011/relationships/chartStyle" Target="style8.xml"/></Relationships>
</file>

<file path=xl/charts/_rels/chart9.xml.rels><?xml version="1.0" encoding="UTF-8" standalone="yes"?>
<Relationships xmlns="http://schemas.openxmlformats.org/package/2006/relationships"><Relationship Id="rId2" Type="http://schemas.microsoft.com/office/2011/relationships/chartColorStyle" Target="colors9.xml"/><Relationship Id="rId1" Type="http://schemas.microsoft.com/office/2011/relationships/chartStyle" Target="style9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layout>
        <c:manualLayout>
          <c:xMode val="edge"/>
          <c:yMode val="edge"/>
          <c:x val="0.81979477958955915"/>
          <c:y val="3.4276932850738469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view3D>
      <c:rotX val="15"/>
      <c:rotY val="20"/>
      <c:depthPercent val="100"/>
      <c:rAngAx val="1"/>
    </c:view3D>
    <c:floor>
      <c:thickness val="0"/>
      <c:spPr>
        <a:noFill/>
        <a:ln>
          <a:noFill/>
        </a:ln>
        <a:effectLst/>
        <a:sp3d/>
      </c:spPr>
    </c:floor>
    <c:sideWall>
      <c:thickness val="0"/>
      <c:spPr>
        <a:noFill/>
        <a:ln>
          <a:noFill/>
        </a:ln>
        <a:effectLst/>
        <a:sp3d/>
      </c:spPr>
    </c:sideWall>
    <c:backWall>
      <c:thickness val="0"/>
      <c:spPr>
        <a:noFill/>
        <a:ln>
          <a:noFill/>
        </a:ln>
        <a:effectLst/>
        <a:sp3d/>
      </c:spPr>
    </c:backWall>
    <c:plotArea>
      <c:layout/>
      <c:bar3DChart>
        <c:barDir val="col"/>
        <c:grouping val="clustered"/>
        <c:varyColors val="0"/>
        <c:ser>
          <c:idx val="0"/>
          <c:order val="0"/>
          <c:tx>
            <c:strRef>
              <c:f>'Table 1'!$F$46</c:f>
              <c:strCache>
                <c:ptCount val="1"/>
                <c:pt idx="0">
                  <c:v>Mathematics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  <a:sp3d/>
          </c:spPr>
          <c:invertIfNegative val="0"/>
          <c:cat>
            <c:multiLvlStrRef>
              <c:f>'Table 1'!$C$47:$E$76</c:f>
              <c:multiLvlStrCache>
                <c:ptCount val="30"/>
                <c:lvl>
                  <c:pt idx="0">
                    <c:v>Chennai</c:v>
                  </c:pt>
                  <c:pt idx="1">
                    <c:v>Madurai</c:v>
                  </c:pt>
                  <c:pt idx="2">
                    <c:v>Chennai</c:v>
                  </c:pt>
                  <c:pt idx="3">
                    <c:v>Chennai</c:v>
                  </c:pt>
                  <c:pt idx="4">
                    <c:v>Chennai</c:v>
                  </c:pt>
                  <c:pt idx="5">
                    <c:v>Trichy</c:v>
                  </c:pt>
                  <c:pt idx="6">
                    <c:v>Theni</c:v>
                  </c:pt>
                  <c:pt idx="7">
                    <c:v>Erode</c:v>
                  </c:pt>
                  <c:pt idx="8">
                    <c:v>Bengaluru</c:v>
                  </c:pt>
                  <c:pt idx="9">
                    <c:v>Nagercoil</c:v>
                  </c:pt>
                  <c:pt idx="10">
                    <c:v>Bengaluru</c:v>
                  </c:pt>
                  <c:pt idx="11">
                    <c:v>Chennai</c:v>
                  </c:pt>
                  <c:pt idx="12">
                    <c:v>Madurai</c:v>
                  </c:pt>
                  <c:pt idx="13">
                    <c:v>Erode</c:v>
                  </c:pt>
                  <c:pt idx="14">
                    <c:v>Salem</c:v>
                  </c:pt>
                  <c:pt idx="15">
                    <c:v>Chennai</c:v>
                  </c:pt>
                  <c:pt idx="16">
                    <c:v>Ambur</c:v>
                  </c:pt>
                  <c:pt idx="17">
                    <c:v>Vellore</c:v>
                  </c:pt>
                  <c:pt idx="18">
                    <c:v>Bengaluru</c:v>
                  </c:pt>
                  <c:pt idx="19">
                    <c:v>Bengaluru</c:v>
                  </c:pt>
                  <c:pt idx="20">
                    <c:v>Bengaluru</c:v>
                  </c:pt>
                  <c:pt idx="21">
                    <c:v>Madurai</c:v>
                  </c:pt>
                  <c:pt idx="22">
                    <c:v>Trichy</c:v>
                  </c:pt>
                  <c:pt idx="23">
                    <c:v>Chennai</c:v>
                  </c:pt>
                  <c:pt idx="24">
                    <c:v>Trichy</c:v>
                  </c:pt>
                  <c:pt idx="25">
                    <c:v>Vellore</c:v>
                  </c:pt>
                  <c:pt idx="26">
                    <c:v>Madurai</c:v>
                  </c:pt>
                  <c:pt idx="27">
                    <c:v>Chennai</c:v>
                  </c:pt>
                  <c:pt idx="28">
                    <c:v>Madurai</c:v>
                  </c:pt>
                  <c:pt idx="29">
                    <c:v>Vellore</c:v>
                  </c:pt>
                </c:lvl>
                <c:lvl>
                  <c:pt idx="0">
                    <c:v>5 May</c:v>
                  </c:pt>
                  <c:pt idx="1">
                    <c:v>17 Nov</c:v>
                  </c:pt>
                  <c:pt idx="2">
                    <c:v>8 Feb</c:v>
                  </c:pt>
                  <c:pt idx="3">
                    <c:v>12 Jan</c:v>
                  </c:pt>
                  <c:pt idx="4">
                    <c:v>14 Jan</c:v>
                  </c:pt>
                  <c:pt idx="5">
                    <c:v>23 July</c:v>
                  </c:pt>
                  <c:pt idx="6">
                    <c:v>22 Sep</c:v>
                  </c:pt>
                  <c:pt idx="7">
                    <c:v>9 Oct</c:v>
                  </c:pt>
                  <c:pt idx="8">
                    <c:v>15 Mar</c:v>
                  </c:pt>
                  <c:pt idx="9">
                    <c:v>17 Jul</c:v>
                  </c:pt>
                  <c:pt idx="10">
                    <c:v>13 May</c:v>
                  </c:pt>
                  <c:pt idx="11">
                    <c:v>16 May</c:v>
                  </c:pt>
                  <c:pt idx="12">
                    <c:v>10 Sep</c:v>
                  </c:pt>
                  <c:pt idx="13">
                    <c:v>7 Nov</c:v>
                  </c:pt>
                  <c:pt idx="14">
                    <c:v>3 Jun</c:v>
                  </c:pt>
                  <c:pt idx="15">
                    <c:v>4 Jan</c:v>
                  </c:pt>
                  <c:pt idx="16">
                    <c:v>23 Mar</c:v>
                  </c:pt>
                  <c:pt idx="17">
                    <c:v>15 Mar</c:v>
                  </c:pt>
                  <c:pt idx="18">
                    <c:v>28 Feb</c:v>
                  </c:pt>
                  <c:pt idx="19">
                    <c:v>6 Dec</c:v>
                  </c:pt>
                  <c:pt idx="20">
                    <c:v>30 Apr</c:v>
                  </c:pt>
                  <c:pt idx="21">
                    <c:v>6 May</c:v>
                  </c:pt>
                  <c:pt idx="22">
                    <c:v>30 Dec</c:v>
                  </c:pt>
                  <c:pt idx="23">
                    <c:v>14 Dec</c:v>
                  </c:pt>
                  <c:pt idx="24">
                    <c:v>30 Aug</c:v>
                  </c:pt>
                  <c:pt idx="25">
                    <c:v>17 Sep</c:v>
                  </c:pt>
                  <c:pt idx="26">
                    <c:v>26 Dec</c:v>
                  </c:pt>
                  <c:pt idx="27">
                    <c:v>22 Jul</c:v>
                  </c:pt>
                  <c:pt idx="28">
                    <c:v>4 Mar</c:v>
                  </c:pt>
                  <c:pt idx="29">
                    <c:v>13 Oct</c:v>
                  </c:pt>
                </c:lvl>
                <c:lvl>
                  <c:pt idx="0">
                    <c:v>F</c:v>
                  </c:pt>
                  <c:pt idx="1">
                    <c:v>F</c:v>
                  </c:pt>
                  <c:pt idx="2">
                    <c:v>F</c:v>
                  </c:pt>
                  <c:pt idx="3">
                    <c:v>F</c:v>
                  </c:pt>
                  <c:pt idx="4">
                    <c:v>F</c:v>
                  </c:pt>
                  <c:pt idx="5">
                    <c:v>F</c:v>
                  </c:pt>
                  <c:pt idx="6">
                    <c:v>F</c:v>
                  </c:pt>
                  <c:pt idx="7">
                    <c:v>F</c:v>
                  </c:pt>
                  <c:pt idx="8">
                    <c:v>F</c:v>
                  </c:pt>
                  <c:pt idx="9">
                    <c:v>F</c:v>
                  </c:pt>
                  <c:pt idx="10">
                    <c:v>F</c:v>
                  </c:pt>
                  <c:pt idx="11">
                    <c:v>F</c:v>
                  </c:pt>
                  <c:pt idx="12">
                    <c:v>F</c:v>
                  </c:pt>
                  <c:pt idx="13">
                    <c:v>M</c:v>
                  </c:pt>
                  <c:pt idx="14">
                    <c:v>M</c:v>
                  </c:pt>
                  <c:pt idx="15">
                    <c:v>M</c:v>
                  </c:pt>
                  <c:pt idx="16">
                    <c:v>M</c:v>
                  </c:pt>
                  <c:pt idx="17">
                    <c:v>M</c:v>
                  </c:pt>
                  <c:pt idx="18">
                    <c:v>M</c:v>
                  </c:pt>
                  <c:pt idx="19">
                    <c:v>M</c:v>
                  </c:pt>
                  <c:pt idx="20">
                    <c:v>M</c:v>
                  </c:pt>
                  <c:pt idx="21">
                    <c:v>M</c:v>
                  </c:pt>
                  <c:pt idx="22">
                    <c:v>M</c:v>
                  </c:pt>
                  <c:pt idx="23">
                    <c:v>M</c:v>
                  </c:pt>
                  <c:pt idx="24">
                    <c:v>M</c:v>
                  </c:pt>
                  <c:pt idx="25">
                    <c:v>M</c:v>
                  </c:pt>
                  <c:pt idx="26">
                    <c:v>M</c:v>
                  </c:pt>
                  <c:pt idx="27">
                    <c:v>M</c:v>
                  </c:pt>
                  <c:pt idx="28">
                    <c:v>M</c:v>
                  </c:pt>
                  <c:pt idx="29">
                    <c:v>M</c:v>
                  </c:pt>
                </c:lvl>
              </c:multiLvlStrCache>
            </c:multiLvlStrRef>
          </c:cat>
          <c:val>
            <c:numRef>
              <c:f>'Table 1'!$F$47:$F$76</c:f>
              <c:numCache>
                <c:formatCode>0</c:formatCode>
                <c:ptCount val="30"/>
                <c:pt idx="0">
                  <c:v>42</c:v>
                </c:pt>
                <c:pt idx="1">
                  <c:v>87</c:v>
                </c:pt>
                <c:pt idx="2">
                  <c:v>71</c:v>
                </c:pt>
                <c:pt idx="3">
                  <c:v>64</c:v>
                </c:pt>
                <c:pt idx="4">
                  <c:v>52</c:v>
                </c:pt>
                <c:pt idx="5">
                  <c:v>89</c:v>
                </c:pt>
                <c:pt idx="6">
                  <c:v>76</c:v>
                </c:pt>
                <c:pt idx="7">
                  <c:v>72</c:v>
                </c:pt>
                <c:pt idx="8">
                  <c:v>78</c:v>
                </c:pt>
                <c:pt idx="9">
                  <c:v>62</c:v>
                </c:pt>
                <c:pt idx="10">
                  <c:v>97</c:v>
                </c:pt>
                <c:pt idx="11">
                  <c:v>87</c:v>
                </c:pt>
                <c:pt idx="12">
                  <c:v>74</c:v>
                </c:pt>
                <c:pt idx="13">
                  <c:v>68</c:v>
                </c:pt>
                <c:pt idx="14">
                  <c:v>62</c:v>
                </c:pt>
                <c:pt idx="15">
                  <c:v>57</c:v>
                </c:pt>
                <c:pt idx="16">
                  <c:v>81</c:v>
                </c:pt>
                <c:pt idx="17">
                  <c:v>84</c:v>
                </c:pt>
                <c:pt idx="18">
                  <c:v>74</c:v>
                </c:pt>
                <c:pt idx="19">
                  <c:v>63</c:v>
                </c:pt>
                <c:pt idx="20">
                  <c:v>97</c:v>
                </c:pt>
                <c:pt idx="21">
                  <c:v>65</c:v>
                </c:pt>
                <c:pt idx="22">
                  <c:v>87</c:v>
                </c:pt>
                <c:pt idx="23">
                  <c:v>62</c:v>
                </c:pt>
                <c:pt idx="24">
                  <c:v>56</c:v>
                </c:pt>
                <c:pt idx="25">
                  <c:v>93</c:v>
                </c:pt>
                <c:pt idx="26">
                  <c:v>44</c:v>
                </c:pt>
                <c:pt idx="27">
                  <c:v>74</c:v>
                </c:pt>
                <c:pt idx="28">
                  <c:v>81</c:v>
                </c:pt>
                <c:pt idx="29">
                  <c:v>72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D1D2-437F-AC42-FB954DA4672B}"/>
            </c:ext>
          </c:extLst>
        </c:ser>
        <c:ser>
          <c:idx val="1"/>
          <c:order val="1"/>
          <c:tx>
            <c:strRef>
              <c:f>'Table 1'!$G$46</c:f>
              <c:strCache>
                <c:ptCount val="1"/>
                <c:pt idx="0">
                  <c:v>Physics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  <a:sp3d/>
          </c:spPr>
          <c:invertIfNegative val="0"/>
          <c:cat>
            <c:multiLvlStrRef>
              <c:f>'Table 1'!$C$47:$E$76</c:f>
              <c:multiLvlStrCache>
                <c:ptCount val="30"/>
                <c:lvl>
                  <c:pt idx="0">
                    <c:v>Chennai</c:v>
                  </c:pt>
                  <c:pt idx="1">
                    <c:v>Madurai</c:v>
                  </c:pt>
                  <c:pt idx="2">
                    <c:v>Chennai</c:v>
                  </c:pt>
                  <c:pt idx="3">
                    <c:v>Chennai</c:v>
                  </c:pt>
                  <c:pt idx="4">
                    <c:v>Chennai</c:v>
                  </c:pt>
                  <c:pt idx="5">
                    <c:v>Trichy</c:v>
                  </c:pt>
                  <c:pt idx="6">
                    <c:v>Theni</c:v>
                  </c:pt>
                  <c:pt idx="7">
                    <c:v>Erode</c:v>
                  </c:pt>
                  <c:pt idx="8">
                    <c:v>Bengaluru</c:v>
                  </c:pt>
                  <c:pt idx="9">
                    <c:v>Nagercoil</c:v>
                  </c:pt>
                  <c:pt idx="10">
                    <c:v>Bengaluru</c:v>
                  </c:pt>
                  <c:pt idx="11">
                    <c:v>Chennai</c:v>
                  </c:pt>
                  <c:pt idx="12">
                    <c:v>Madurai</c:v>
                  </c:pt>
                  <c:pt idx="13">
                    <c:v>Erode</c:v>
                  </c:pt>
                  <c:pt idx="14">
                    <c:v>Salem</c:v>
                  </c:pt>
                  <c:pt idx="15">
                    <c:v>Chennai</c:v>
                  </c:pt>
                  <c:pt idx="16">
                    <c:v>Ambur</c:v>
                  </c:pt>
                  <c:pt idx="17">
                    <c:v>Vellore</c:v>
                  </c:pt>
                  <c:pt idx="18">
                    <c:v>Bengaluru</c:v>
                  </c:pt>
                  <c:pt idx="19">
                    <c:v>Bengaluru</c:v>
                  </c:pt>
                  <c:pt idx="20">
                    <c:v>Bengaluru</c:v>
                  </c:pt>
                  <c:pt idx="21">
                    <c:v>Madurai</c:v>
                  </c:pt>
                  <c:pt idx="22">
                    <c:v>Trichy</c:v>
                  </c:pt>
                  <c:pt idx="23">
                    <c:v>Chennai</c:v>
                  </c:pt>
                  <c:pt idx="24">
                    <c:v>Trichy</c:v>
                  </c:pt>
                  <c:pt idx="25">
                    <c:v>Vellore</c:v>
                  </c:pt>
                  <c:pt idx="26">
                    <c:v>Madurai</c:v>
                  </c:pt>
                  <c:pt idx="27">
                    <c:v>Chennai</c:v>
                  </c:pt>
                  <c:pt idx="28">
                    <c:v>Madurai</c:v>
                  </c:pt>
                  <c:pt idx="29">
                    <c:v>Vellore</c:v>
                  </c:pt>
                </c:lvl>
                <c:lvl>
                  <c:pt idx="0">
                    <c:v>5 May</c:v>
                  </c:pt>
                  <c:pt idx="1">
                    <c:v>17 Nov</c:v>
                  </c:pt>
                  <c:pt idx="2">
                    <c:v>8 Feb</c:v>
                  </c:pt>
                  <c:pt idx="3">
                    <c:v>12 Jan</c:v>
                  </c:pt>
                  <c:pt idx="4">
                    <c:v>14 Jan</c:v>
                  </c:pt>
                  <c:pt idx="5">
                    <c:v>23 July</c:v>
                  </c:pt>
                  <c:pt idx="6">
                    <c:v>22 Sep</c:v>
                  </c:pt>
                  <c:pt idx="7">
                    <c:v>9 Oct</c:v>
                  </c:pt>
                  <c:pt idx="8">
                    <c:v>15 Mar</c:v>
                  </c:pt>
                  <c:pt idx="9">
                    <c:v>17 Jul</c:v>
                  </c:pt>
                  <c:pt idx="10">
                    <c:v>13 May</c:v>
                  </c:pt>
                  <c:pt idx="11">
                    <c:v>16 May</c:v>
                  </c:pt>
                  <c:pt idx="12">
                    <c:v>10 Sep</c:v>
                  </c:pt>
                  <c:pt idx="13">
                    <c:v>7 Nov</c:v>
                  </c:pt>
                  <c:pt idx="14">
                    <c:v>3 Jun</c:v>
                  </c:pt>
                  <c:pt idx="15">
                    <c:v>4 Jan</c:v>
                  </c:pt>
                  <c:pt idx="16">
                    <c:v>23 Mar</c:v>
                  </c:pt>
                  <c:pt idx="17">
                    <c:v>15 Mar</c:v>
                  </c:pt>
                  <c:pt idx="18">
                    <c:v>28 Feb</c:v>
                  </c:pt>
                  <c:pt idx="19">
                    <c:v>6 Dec</c:v>
                  </c:pt>
                  <c:pt idx="20">
                    <c:v>30 Apr</c:v>
                  </c:pt>
                  <c:pt idx="21">
                    <c:v>6 May</c:v>
                  </c:pt>
                  <c:pt idx="22">
                    <c:v>30 Dec</c:v>
                  </c:pt>
                  <c:pt idx="23">
                    <c:v>14 Dec</c:v>
                  </c:pt>
                  <c:pt idx="24">
                    <c:v>30 Aug</c:v>
                  </c:pt>
                  <c:pt idx="25">
                    <c:v>17 Sep</c:v>
                  </c:pt>
                  <c:pt idx="26">
                    <c:v>26 Dec</c:v>
                  </c:pt>
                  <c:pt idx="27">
                    <c:v>22 Jul</c:v>
                  </c:pt>
                  <c:pt idx="28">
                    <c:v>4 Mar</c:v>
                  </c:pt>
                  <c:pt idx="29">
                    <c:v>13 Oct</c:v>
                  </c:pt>
                </c:lvl>
                <c:lvl>
                  <c:pt idx="0">
                    <c:v>F</c:v>
                  </c:pt>
                  <c:pt idx="1">
                    <c:v>F</c:v>
                  </c:pt>
                  <c:pt idx="2">
                    <c:v>F</c:v>
                  </c:pt>
                  <c:pt idx="3">
                    <c:v>F</c:v>
                  </c:pt>
                  <c:pt idx="4">
                    <c:v>F</c:v>
                  </c:pt>
                  <c:pt idx="5">
                    <c:v>F</c:v>
                  </c:pt>
                  <c:pt idx="6">
                    <c:v>F</c:v>
                  </c:pt>
                  <c:pt idx="7">
                    <c:v>F</c:v>
                  </c:pt>
                  <c:pt idx="8">
                    <c:v>F</c:v>
                  </c:pt>
                  <c:pt idx="9">
                    <c:v>F</c:v>
                  </c:pt>
                  <c:pt idx="10">
                    <c:v>F</c:v>
                  </c:pt>
                  <c:pt idx="11">
                    <c:v>F</c:v>
                  </c:pt>
                  <c:pt idx="12">
                    <c:v>F</c:v>
                  </c:pt>
                  <c:pt idx="13">
                    <c:v>M</c:v>
                  </c:pt>
                  <c:pt idx="14">
                    <c:v>M</c:v>
                  </c:pt>
                  <c:pt idx="15">
                    <c:v>M</c:v>
                  </c:pt>
                  <c:pt idx="16">
                    <c:v>M</c:v>
                  </c:pt>
                  <c:pt idx="17">
                    <c:v>M</c:v>
                  </c:pt>
                  <c:pt idx="18">
                    <c:v>M</c:v>
                  </c:pt>
                  <c:pt idx="19">
                    <c:v>M</c:v>
                  </c:pt>
                  <c:pt idx="20">
                    <c:v>M</c:v>
                  </c:pt>
                  <c:pt idx="21">
                    <c:v>M</c:v>
                  </c:pt>
                  <c:pt idx="22">
                    <c:v>M</c:v>
                  </c:pt>
                  <c:pt idx="23">
                    <c:v>M</c:v>
                  </c:pt>
                  <c:pt idx="24">
                    <c:v>M</c:v>
                  </c:pt>
                  <c:pt idx="25">
                    <c:v>M</c:v>
                  </c:pt>
                  <c:pt idx="26">
                    <c:v>M</c:v>
                  </c:pt>
                  <c:pt idx="27">
                    <c:v>M</c:v>
                  </c:pt>
                  <c:pt idx="28">
                    <c:v>M</c:v>
                  </c:pt>
                  <c:pt idx="29">
                    <c:v>M</c:v>
                  </c:pt>
                </c:lvl>
              </c:multiLvlStrCache>
            </c:multiLvlStrRef>
          </c:cat>
          <c:val>
            <c:numRef>
              <c:f>'Table 1'!$G$47:$G$76</c:f>
              <c:numCache>
                <c:formatCode>0</c:formatCode>
                <c:ptCount val="30"/>
                <c:pt idx="0">
                  <c:v>53</c:v>
                </c:pt>
                <c:pt idx="1">
                  <c:v>64</c:v>
                </c:pt>
                <c:pt idx="2">
                  <c:v>92</c:v>
                </c:pt>
                <c:pt idx="3">
                  <c:v>72</c:v>
                </c:pt>
                <c:pt idx="4">
                  <c:v>64</c:v>
                </c:pt>
                <c:pt idx="5">
                  <c:v>62</c:v>
                </c:pt>
                <c:pt idx="6">
                  <c:v>58</c:v>
                </c:pt>
                <c:pt idx="7">
                  <c:v>92</c:v>
                </c:pt>
                <c:pt idx="8">
                  <c:v>69</c:v>
                </c:pt>
                <c:pt idx="9">
                  <c:v>62</c:v>
                </c:pt>
                <c:pt idx="10">
                  <c:v>91</c:v>
                </c:pt>
                <c:pt idx="11">
                  <c:v>75</c:v>
                </c:pt>
                <c:pt idx="12">
                  <c:v>83</c:v>
                </c:pt>
                <c:pt idx="13">
                  <c:v>64</c:v>
                </c:pt>
                <c:pt idx="14">
                  <c:v>45</c:v>
                </c:pt>
                <c:pt idx="15">
                  <c:v>54</c:v>
                </c:pt>
                <c:pt idx="16">
                  <c:v>82</c:v>
                </c:pt>
                <c:pt idx="17">
                  <c:v>92</c:v>
                </c:pt>
                <c:pt idx="18">
                  <c:v>64</c:v>
                </c:pt>
                <c:pt idx="19">
                  <c:v>88</c:v>
                </c:pt>
                <c:pt idx="20">
                  <c:v>92</c:v>
                </c:pt>
                <c:pt idx="21">
                  <c:v>73</c:v>
                </c:pt>
                <c:pt idx="22">
                  <c:v>86</c:v>
                </c:pt>
                <c:pt idx="23">
                  <c:v>81</c:v>
                </c:pt>
                <c:pt idx="24">
                  <c:v>78</c:v>
                </c:pt>
                <c:pt idx="25">
                  <c:v>68</c:v>
                </c:pt>
                <c:pt idx="26">
                  <c:v>72</c:v>
                </c:pt>
                <c:pt idx="27">
                  <c:v>71</c:v>
                </c:pt>
                <c:pt idx="28">
                  <c:v>76</c:v>
                </c:pt>
                <c:pt idx="29">
                  <c:v>66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D1D2-437F-AC42-FB954DA4672B}"/>
            </c:ext>
          </c:extLst>
        </c:ser>
        <c:ser>
          <c:idx val="2"/>
          <c:order val="2"/>
          <c:tx>
            <c:strRef>
              <c:f>'Table 1'!$H$46</c:f>
              <c:strCache>
                <c:ptCount val="1"/>
                <c:pt idx="0">
                  <c:v>Chemistry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  <a:sp3d/>
          </c:spPr>
          <c:invertIfNegative val="0"/>
          <c:cat>
            <c:multiLvlStrRef>
              <c:f>'Table 1'!$C$47:$E$76</c:f>
              <c:multiLvlStrCache>
                <c:ptCount val="30"/>
                <c:lvl>
                  <c:pt idx="0">
                    <c:v>Chennai</c:v>
                  </c:pt>
                  <c:pt idx="1">
                    <c:v>Madurai</c:v>
                  </c:pt>
                  <c:pt idx="2">
                    <c:v>Chennai</c:v>
                  </c:pt>
                  <c:pt idx="3">
                    <c:v>Chennai</c:v>
                  </c:pt>
                  <c:pt idx="4">
                    <c:v>Chennai</c:v>
                  </c:pt>
                  <c:pt idx="5">
                    <c:v>Trichy</c:v>
                  </c:pt>
                  <c:pt idx="6">
                    <c:v>Theni</c:v>
                  </c:pt>
                  <c:pt idx="7">
                    <c:v>Erode</c:v>
                  </c:pt>
                  <c:pt idx="8">
                    <c:v>Bengaluru</c:v>
                  </c:pt>
                  <c:pt idx="9">
                    <c:v>Nagercoil</c:v>
                  </c:pt>
                  <c:pt idx="10">
                    <c:v>Bengaluru</c:v>
                  </c:pt>
                  <c:pt idx="11">
                    <c:v>Chennai</c:v>
                  </c:pt>
                  <c:pt idx="12">
                    <c:v>Madurai</c:v>
                  </c:pt>
                  <c:pt idx="13">
                    <c:v>Erode</c:v>
                  </c:pt>
                  <c:pt idx="14">
                    <c:v>Salem</c:v>
                  </c:pt>
                  <c:pt idx="15">
                    <c:v>Chennai</c:v>
                  </c:pt>
                  <c:pt idx="16">
                    <c:v>Ambur</c:v>
                  </c:pt>
                  <c:pt idx="17">
                    <c:v>Vellore</c:v>
                  </c:pt>
                  <c:pt idx="18">
                    <c:v>Bengaluru</c:v>
                  </c:pt>
                  <c:pt idx="19">
                    <c:v>Bengaluru</c:v>
                  </c:pt>
                  <c:pt idx="20">
                    <c:v>Bengaluru</c:v>
                  </c:pt>
                  <c:pt idx="21">
                    <c:v>Madurai</c:v>
                  </c:pt>
                  <c:pt idx="22">
                    <c:v>Trichy</c:v>
                  </c:pt>
                  <c:pt idx="23">
                    <c:v>Chennai</c:v>
                  </c:pt>
                  <c:pt idx="24">
                    <c:v>Trichy</c:v>
                  </c:pt>
                  <c:pt idx="25">
                    <c:v>Vellore</c:v>
                  </c:pt>
                  <c:pt idx="26">
                    <c:v>Madurai</c:v>
                  </c:pt>
                  <c:pt idx="27">
                    <c:v>Chennai</c:v>
                  </c:pt>
                  <c:pt idx="28">
                    <c:v>Madurai</c:v>
                  </c:pt>
                  <c:pt idx="29">
                    <c:v>Vellore</c:v>
                  </c:pt>
                </c:lvl>
                <c:lvl>
                  <c:pt idx="0">
                    <c:v>5 May</c:v>
                  </c:pt>
                  <c:pt idx="1">
                    <c:v>17 Nov</c:v>
                  </c:pt>
                  <c:pt idx="2">
                    <c:v>8 Feb</c:v>
                  </c:pt>
                  <c:pt idx="3">
                    <c:v>12 Jan</c:v>
                  </c:pt>
                  <c:pt idx="4">
                    <c:v>14 Jan</c:v>
                  </c:pt>
                  <c:pt idx="5">
                    <c:v>23 July</c:v>
                  </c:pt>
                  <c:pt idx="6">
                    <c:v>22 Sep</c:v>
                  </c:pt>
                  <c:pt idx="7">
                    <c:v>9 Oct</c:v>
                  </c:pt>
                  <c:pt idx="8">
                    <c:v>15 Mar</c:v>
                  </c:pt>
                  <c:pt idx="9">
                    <c:v>17 Jul</c:v>
                  </c:pt>
                  <c:pt idx="10">
                    <c:v>13 May</c:v>
                  </c:pt>
                  <c:pt idx="11">
                    <c:v>16 May</c:v>
                  </c:pt>
                  <c:pt idx="12">
                    <c:v>10 Sep</c:v>
                  </c:pt>
                  <c:pt idx="13">
                    <c:v>7 Nov</c:v>
                  </c:pt>
                  <c:pt idx="14">
                    <c:v>3 Jun</c:v>
                  </c:pt>
                  <c:pt idx="15">
                    <c:v>4 Jan</c:v>
                  </c:pt>
                  <c:pt idx="16">
                    <c:v>23 Mar</c:v>
                  </c:pt>
                  <c:pt idx="17">
                    <c:v>15 Mar</c:v>
                  </c:pt>
                  <c:pt idx="18">
                    <c:v>28 Feb</c:v>
                  </c:pt>
                  <c:pt idx="19">
                    <c:v>6 Dec</c:v>
                  </c:pt>
                  <c:pt idx="20">
                    <c:v>30 Apr</c:v>
                  </c:pt>
                  <c:pt idx="21">
                    <c:v>6 May</c:v>
                  </c:pt>
                  <c:pt idx="22">
                    <c:v>30 Dec</c:v>
                  </c:pt>
                  <c:pt idx="23">
                    <c:v>14 Dec</c:v>
                  </c:pt>
                  <c:pt idx="24">
                    <c:v>30 Aug</c:v>
                  </c:pt>
                  <c:pt idx="25">
                    <c:v>17 Sep</c:v>
                  </c:pt>
                  <c:pt idx="26">
                    <c:v>26 Dec</c:v>
                  </c:pt>
                  <c:pt idx="27">
                    <c:v>22 Jul</c:v>
                  </c:pt>
                  <c:pt idx="28">
                    <c:v>4 Mar</c:v>
                  </c:pt>
                  <c:pt idx="29">
                    <c:v>13 Oct</c:v>
                  </c:pt>
                </c:lvl>
                <c:lvl>
                  <c:pt idx="0">
                    <c:v>F</c:v>
                  </c:pt>
                  <c:pt idx="1">
                    <c:v>F</c:v>
                  </c:pt>
                  <c:pt idx="2">
                    <c:v>F</c:v>
                  </c:pt>
                  <c:pt idx="3">
                    <c:v>F</c:v>
                  </c:pt>
                  <c:pt idx="4">
                    <c:v>F</c:v>
                  </c:pt>
                  <c:pt idx="5">
                    <c:v>F</c:v>
                  </c:pt>
                  <c:pt idx="6">
                    <c:v>F</c:v>
                  </c:pt>
                  <c:pt idx="7">
                    <c:v>F</c:v>
                  </c:pt>
                  <c:pt idx="8">
                    <c:v>F</c:v>
                  </c:pt>
                  <c:pt idx="9">
                    <c:v>F</c:v>
                  </c:pt>
                  <c:pt idx="10">
                    <c:v>F</c:v>
                  </c:pt>
                  <c:pt idx="11">
                    <c:v>F</c:v>
                  </c:pt>
                  <c:pt idx="12">
                    <c:v>F</c:v>
                  </c:pt>
                  <c:pt idx="13">
                    <c:v>M</c:v>
                  </c:pt>
                  <c:pt idx="14">
                    <c:v>M</c:v>
                  </c:pt>
                  <c:pt idx="15">
                    <c:v>M</c:v>
                  </c:pt>
                  <c:pt idx="16">
                    <c:v>M</c:v>
                  </c:pt>
                  <c:pt idx="17">
                    <c:v>M</c:v>
                  </c:pt>
                  <c:pt idx="18">
                    <c:v>M</c:v>
                  </c:pt>
                  <c:pt idx="19">
                    <c:v>M</c:v>
                  </c:pt>
                  <c:pt idx="20">
                    <c:v>M</c:v>
                  </c:pt>
                  <c:pt idx="21">
                    <c:v>M</c:v>
                  </c:pt>
                  <c:pt idx="22">
                    <c:v>M</c:v>
                  </c:pt>
                  <c:pt idx="23">
                    <c:v>M</c:v>
                  </c:pt>
                  <c:pt idx="24">
                    <c:v>M</c:v>
                  </c:pt>
                  <c:pt idx="25">
                    <c:v>M</c:v>
                  </c:pt>
                  <c:pt idx="26">
                    <c:v>M</c:v>
                  </c:pt>
                  <c:pt idx="27">
                    <c:v>M</c:v>
                  </c:pt>
                  <c:pt idx="28">
                    <c:v>M</c:v>
                  </c:pt>
                  <c:pt idx="29">
                    <c:v>M</c:v>
                  </c:pt>
                </c:lvl>
              </c:multiLvlStrCache>
            </c:multiLvlStrRef>
          </c:cat>
          <c:val>
            <c:numRef>
              <c:f>'Table 1'!$H$47:$H$76</c:f>
              <c:numCache>
                <c:formatCode>0</c:formatCode>
                <c:ptCount val="30"/>
                <c:pt idx="0">
                  <c:v>78</c:v>
                </c:pt>
                <c:pt idx="1">
                  <c:v>89</c:v>
                </c:pt>
                <c:pt idx="2">
                  <c:v>84</c:v>
                </c:pt>
                <c:pt idx="3">
                  <c:v>68</c:v>
                </c:pt>
                <c:pt idx="4">
                  <c:v>71</c:v>
                </c:pt>
                <c:pt idx="5">
                  <c:v>93</c:v>
                </c:pt>
                <c:pt idx="6">
                  <c:v>90</c:v>
                </c:pt>
                <c:pt idx="7">
                  <c:v>97</c:v>
                </c:pt>
                <c:pt idx="8">
                  <c:v>74</c:v>
                </c:pt>
                <c:pt idx="9">
                  <c:v>57</c:v>
                </c:pt>
                <c:pt idx="10">
                  <c:v>88</c:v>
                </c:pt>
                <c:pt idx="11">
                  <c:v>92</c:v>
                </c:pt>
                <c:pt idx="12">
                  <c:v>83</c:v>
                </c:pt>
                <c:pt idx="13">
                  <c:v>78</c:v>
                </c:pt>
                <c:pt idx="14">
                  <c:v>91</c:v>
                </c:pt>
                <c:pt idx="15">
                  <c:v>77</c:v>
                </c:pt>
                <c:pt idx="16">
                  <c:v>87</c:v>
                </c:pt>
                <c:pt idx="17">
                  <c:v>76</c:v>
                </c:pt>
                <c:pt idx="18">
                  <c:v>51</c:v>
                </c:pt>
                <c:pt idx="19">
                  <c:v>73</c:v>
                </c:pt>
                <c:pt idx="20">
                  <c:v>92</c:v>
                </c:pt>
                <c:pt idx="21">
                  <c:v>89</c:v>
                </c:pt>
                <c:pt idx="22">
                  <c:v>43</c:v>
                </c:pt>
                <c:pt idx="23">
                  <c:v>67</c:v>
                </c:pt>
                <c:pt idx="24">
                  <c:v>62</c:v>
                </c:pt>
                <c:pt idx="25">
                  <c:v>91</c:v>
                </c:pt>
                <c:pt idx="26">
                  <c:v>58</c:v>
                </c:pt>
                <c:pt idx="27">
                  <c:v>82</c:v>
                </c:pt>
                <c:pt idx="28">
                  <c:v>52</c:v>
                </c:pt>
                <c:pt idx="29">
                  <c:v>81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D1D2-437F-AC42-FB954DA4672B}"/>
            </c:ext>
          </c:extLst>
        </c:ser>
        <c:ser>
          <c:idx val="3"/>
          <c:order val="3"/>
          <c:tx>
            <c:strRef>
              <c:f>'Table 1'!$I$46</c:f>
              <c:strCache>
                <c:ptCount val="1"/>
                <c:pt idx="0">
                  <c:v>Total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  <a:sp3d/>
          </c:spPr>
          <c:invertIfNegative val="0"/>
          <c:cat>
            <c:multiLvlStrRef>
              <c:f>'Table 1'!$C$47:$E$76</c:f>
              <c:multiLvlStrCache>
                <c:ptCount val="30"/>
                <c:lvl>
                  <c:pt idx="0">
                    <c:v>Chennai</c:v>
                  </c:pt>
                  <c:pt idx="1">
                    <c:v>Madurai</c:v>
                  </c:pt>
                  <c:pt idx="2">
                    <c:v>Chennai</c:v>
                  </c:pt>
                  <c:pt idx="3">
                    <c:v>Chennai</c:v>
                  </c:pt>
                  <c:pt idx="4">
                    <c:v>Chennai</c:v>
                  </c:pt>
                  <c:pt idx="5">
                    <c:v>Trichy</c:v>
                  </c:pt>
                  <c:pt idx="6">
                    <c:v>Theni</c:v>
                  </c:pt>
                  <c:pt idx="7">
                    <c:v>Erode</c:v>
                  </c:pt>
                  <c:pt idx="8">
                    <c:v>Bengaluru</c:v>
                  </c:pt>
                  <c:pt idx="9">
                    <c:v>Nagercoil</c:v>
                  </c:pt>
                  <c:pt idx="10">
                    <c:v>Bengaluru</c:v>
                  </c:pt>
                  <c:pt idx="11">
                    <c:v>Chennai</c:v>
                  </c:pt>
                  <c:pt idx="12">
                    <c:v>Madurai</c:v>
                  </c:pt>
                  <c:pt idx="13">
                    <c:v>Erode</c:v>
                  </c:pt>
                  <c:pt idx="14">
                    <c:v>Salem</c:v>
                  </c:pt>
                  <c:pt idx="15">
                    <c:v>Chennai</c:v>
                  </c:pt>
                  <c:pt idx="16">
                    <c:v>Ambur</c:v>
                  </c:pt>
                  <c:pt idx="17">
                    <c:v>Vellore</c:v>
                  </c:pt>
                  <c:pt idx="18">
                    <c:v>Bengaluru</c:v>
                  </c:pt>
                  <c:pt idx="19">
                    <c:v>Bengaluru</c:v>
                  </c:pt>
                  <c:pt idx="20">
                    <c:v>Bengaluru</c:v>
                  </c:pt>
                  <c:pt idx="21">
                    <c:v>Madurai</c:v>
                  </c:pt>
                  <c:pt idx="22">
                    <c:v>Trichy</c:v>
                  </c:pt>
                  <c:pt idx="23">
                    <c:v>Chennai</c:v>
                  </c:pt>
                  <c:pt idx="24">
                    <c:v>Trichy</c:v>
                  </c:pt>
                  <c:pt idx="25">
                    <c:v>Vellore</c:v>
                  </c:pt>
                  <c:pt idx="26">
                    <c:v>Madurai</c:v>
                  </c:pt>
                  <c:pt idx="27">
                    <c:v>Chennai</c:v>
                  </c:pt>
                  <c:pt idx="28">
                    <c:v>Madurai</c:v>
                  </c:pt>
                  <c:pt idx="29">
                    <c:v>Vellore</c:v>
                  </c:pt>
                </c:lvl>
                <c:lvl>
                  <c:pt idx="0">
                    <c:v>5 May</c:v>
                  </c:pt>
                  <c:pt idx="1">
                    <c:v>17 Nov</c:v>
                  </c:pt>
                  <c:pt idx="2">
                    <c:v>8 Feb</c:v>
                  </c:pt>
                  <c:pt idx="3">
                    <c:v>12 Jan</c:v>
                  </c:pt>
                  <c:pt idx="4">
                    <c:v>14 Jan</c:v>
                  </c:pt>
                  <c:pt idx="5">
                    <c:v>23 July</c:v>
                  </c:pt>
                  <c:pt idx="6">
                    <c:v>22 Sep</c:v>
                  </c:pt>
                  <c:pt idx="7">
                    <c:v>9 Oct</c:v>
                  </c:pt>
                  <c:pt idx="8">
                    <c:v>15 Mar</c:v>
                  </c:pt>
                  <c:pt idx="9">
                    <c:v>17 Jul</c:v>
                  </c:pt>
                  <c:pt idx="10">
                    <c:v>13 May</c:v>
                  </c:pt>
                  <c:pt idx="11">
                    <c:v>16 May</c:v>
                  </c:pt>
                  <c:pt idx="12">
                    <c:v>10 Sep</c:v>
                  </c:pt>
                  <c:pt idx="13">
                    <c:v>7 Nov</c:v>
                  </c:pt>
                  <c:pt idx="14">
                    <c:v>3 Jun</c:v>
                  </c:pt>
                  <c:pt idx="15">
                    <c:v>4 Jan</c:v>
                  </c:pt>
                  <c:pt idx="16">
                    <c:v>23 Mar</c:v>
                  </c:pt>
                  <c:pt idx="17">
                    <c:v>15 Mar</c:v>
                  </c:pt>
                  <c:pt idx="18">
                    <c:v>28 Feb</c:v>
                  </c:pt>
                  <c:pt idx="19">
                    <c:v>6 Dec</c:v>
                  </c:pt>
                  <c:pt idx="20">
                    <c:v>30 Apr</c:v>
                  </c:pt>
                  <c:pt idx="21">
                    <c:v>6 May</c:v>
                  </c:pt>
                  <c:pt idx="22">
                    <c:v>30 Dec</c:v>
                  </c:pt>
                  <c:pt idx="23">
                    <c:v>14 Dec</c:v>
                  </c:pt>
                  <c:pt idx="24">
                    <c:v>30 Aug</c:v>
                  </c:pt>
                  <c:pt idx="25">
                    <c:v>17 Sep</c:v>
                  </c:pt>
                  <c:pt idx="26">
                    <c:v>26 Dec</c:v>
                  </c:pt>
                  <c:pt idx="27">
                    <c:v>22 Jul</c:v>
                  </c:pt>
                  <c:pt idx="28">
                    <c:v>4 Mar</c:v>
                  </c:pt>
                  <c:pt idx="29">
                    <c:v>13 Oct</c:v>
                  </c:pt>
                </c:lvl>
                <c:lvl>
                  <c:pt idx="0">
                    <c:v>F</c:v>
                  </c:pt>
                  <c:pt idx="1">
                    <c:v>F</c:v>
                  </c:pt>
                  <c:pt idx="2">
                    <c:v>F</c:v>
                  </c:pt>
                  <c:pt idx="3">
                    <c:v>F</c:v>
                  </c:pt>
                  <c:pt idx="4">
                    <c:v>F</c:v>
                  </c:pt>
                  <c:pt idx="5">
                    <c:v>F</c:v>
                  </c:pt>
                  <c:pt idx="6">
                    <c:v>F</c:v>
                  </c:pt>
                  <c:pt idx="7">
                    <c:v>F</c:v>
                  </c:pt>
                  <c:pt idx="8">
                    <c:v>F</c:v>
                  </c:pt>
                  <c:pt idx="9">
                    <c:v>F</c:v>
                  </c:pt>
                  <c:pt idx="10">
                    <c:v>F</c:v>
                  </c:pt>
                  <c:pt idx="11">
                    <c:v>F</c:v>
                  </c:pt>
                  <c:pt idx="12">
                    <c:v>F</c:v>
                  </c:pt>
                  <c:pt idx="13">
                    <c:v>M</c:v>
                  </c:pt>
                  <c:pt idx="14">
                    <c:v>M</c:v>
                  </c:pt>
                  <c:pt idx="15">
                    <c:v>M</c:v>
                  </c:pt>
                  <c:pt idx="16">
                    <c:v>M</c:v>
                  </c:pt>
                  <c:pt idx="17">
                    <c:v>M</c:v>
                  </c:pt>
                  <c:pt idx="18">
                    <c:v>M</c:v>
                  </c:pt>
                  <c:pt idx="19">
                    <c:v>M</c:v>
                  </c:pt>
                  <c:pt idx="20">
                    <c:v>M</c:v>
                  </c:pt>
                  <c:pt idx="21">
                    <c:v>M</c:v>
                  </c:pt>
                  <c:pt idx="22">
                    <c:v>M</c:v>
                  </c:pt>
                  <c:pt idx="23">
                    <c:v>M</c:v>
                  </c:pt>
                  <c:pt idx="24">
                    <c:v>M</c:v>
                  </c:pt>
                  <c:pt idx="25">
                    <c:v>M</c:v>
                  </c:pt>
                  <c:pt idx="26">
                    <c:v>M</c:v>
                  </c:pt>
                  <c:pt idx="27">
                    <c:v>M</c:v>
                  </c:pt>
                  <c:pt idx="28">
                    <c:v>M</c:v>
                  </c:pt>
                  <c:pt idx="29">
                    <c:v>M</c:v>
                  </c:pt>
                </c:lvl>
              </c:multiLvlStrCache>
            </c:multiLvlStrRef>
          </c:cat>
          <c:val>
            <c:numRef>
              <c:f>'Table 1'!$I$47:$I$76</c:f>
              <c:numCache>
                <c:formatCode>0</c:formatCode>
                <c:ptCount val="30"/>
                <c:pt idx="0">
                  <c:v>173</c:v>
                </c:pt>
                <c:pt idx="1">
                  <c:v>240</c:v>
                </c:pt>
                <c:pt idx="2">
                  <c:v>247</c:v>
                </c:pt>
                <c:pt idx="3">
                  <c:v>204</c:v>
                </c:pt>
                <c:pt idx="4">
                  <c:v>187</c:v>
                </c:pt>
                <c:pt idx="5">
                  <c:v>244</c:v>
                </c:pt>
                <c:pt idx="6">
                  <c:v>224</c:v>
                </c:pt>
                <c:pt idx="7">
                  <c:v>261</c:v>
                </c:pt>
                <c:pt idx="8">
                  <c:v>221</c:v>
                </c:pt>
                <c:pt idx="9">
                  <c:v>181</c:v>
                </c:pt>
                <c:pt idx="10">
                  <c:v>276</c:v>
                </c:pt>
                <c:pt idx="11">
                  <c:v>254</c:v>
                </c:pt>
                <c:pt idx="12">
                  <c:v>240</c:v>
                </c:pt>
                <c:pt idx="13">
                  <c:v>210</c:v>
                </c:pt>
                <c:pt idx="14">
                  <c:v>198</c:v>
                </c:pt>
                <c:pt idx="15">
                  <c:v>188</c:v>
                </c:pt>
                <c:pt idx="16">
                  <c:v>250</c:v>
                </c:pt>
                <c:pt idx="17">
                  <c:v>252</c:v>
                </c:pt>
                <c:pt idx="18">
                  <c:v>189</c:v>
                </c:pt>
                <c:pt idx="19">
                  <c:v>224</c:v>
                </c:pt>
                <c:pt idx="20">
                  <c:v>281</c:v>
                </c:pt>
                <c:pt idx="21">
                  <c:v>227</c:v>
                </c:pt>
                <c:pt idx="22">
                  <c:v>216</c:v>
                </c:pt>
                <c:pt idx="23">
                  <c:v>210</c:v>
                </c:pt>
                <c:pt idx="24">
                  <c:v>196</c:v>
                </c:pt>
                <c:pt idx="25">
                  <c:v>252</c:v>
                </c:pt>
                <c:pt idx="26">
                  <c:v>174</c:v>
                </c:pt>
                <c:pt idx="27">
                  <c:v>227</c:v>
                </c:pt>
                <c:pt idx="28">
                  <c:v>209</c:v>
                </c:pt>
                <c:pt idx="29">
                  <c:v>219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D1D2-437F-AC42-FB954DA4672B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150"/>
        <c:shape val="box"/>
        <c:axId val="790069792"/>
        <c:axId val="788241104"/>
        <c:axId val="0"/>
      </c:bar3DChart>
      <c:catAx>
        <c:axId val="790069792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88241104"/>
        <c:crosses val="autoZero"/>
        <c:auto val="1"/>
        <c:lblAlgn val="ctr"/>
        <c:lblOffset val="100"/>
        <c:noMultiLvlLbl val="0"/>
      </c:catAx>
      <c:valAx>
        <c:axId val="788241104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0069792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[Saurabh Kumar Mittal_Project 1 L&amp;B.xlsx]Sheet3!PivotTable1</c:name>
    <c:fmtId val="12"/>
  </c:pivotSource>
  <c:chart>
    <c:autoTitleDeleted val="0"/>
    <c:pivotFmts>
      <c:pivotFmt>
        <c:idx val="0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1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2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3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  <c:pivotFmt>
        <c:idx val="4"/>
        <c:spPr>
          <a:solidFill>
            <a:schemeClr val="accent1"/>
          </a:solidFill>
          <a:ln>
            <a:noFill/>
          </a:ln>
          <a:effectLst/>
        </c:spPr>
        <c:marker>
          <c:symbol val="none"/>
        </c:marker>
      </c:pivotFmt>
    </c:pivotFmts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Sheet3!$M$4</c:f>
              <c:strCache>
                <c:ptCount val="1"/>
                <c:pt idx="0">
                  <c:v>Count of CityTown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Sheet3!$L$5:$L$15</c:f>
              <c:strCache>
                <c:ptCount val="10"/>
                <c:pt idx="0">
                  <c:v>Ambur</c:v>
                </c:pt>
                <c:pt idx="1">
                  <c:v>Bengaluru</c:v>
                </c:pt>
                <c:pt idx="2">
                  <c:v>Chennai</c:v>
                </c:pt>
                <c:pt idx="3">
                  <c:v>Erode</c:v>
                </c:pt>
                <c:pt idx="4">
                  <c:v>Madurai</c:v>
                </c:pt>
                <c:pt idx="5">
                  <c:v>Nagercoil</c:v>
                </c:pt>
                <c:pt idx="6">
                  <c:v>Salem</c:v>
                </c:pt>
                <c:pt idx="7">
                  <c:v>Theni</c:v>
                </c:pt>
                <c:pt idx="8">
                  <c:v>Trichy</c:v>
                </c:pt>
                <c:pt idx="9">
                  <c:v>Vellore</c:v>
                </c:pt>
              </c:strCache>
            </c:strRef>
          </c:cat>
          <c:val>
            <c:numRef>
              <c:f>Sheet3!$M$5:$M$15</c:f>
              <c:numCache>
                <c:formatCode>General</c:formatCode>
                <c:ptCount val="10"/>
                <c:pt idx="0">
                  <c:v>1</c:v>
                </c:pt>
                <c:pt idx="1">
                  <c:v>5</c:v>
                </c:pt>
                <c:pt idx="2">
                  <c:v>8</c:v>
                </c:pt>
                <c:pt idx="3">
                  <c:v>2</c:v>
                </c:pt>
                <c:pt idx="4">
                  <c:v>5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963F-47BD-A17F-EE47E0FC06D6}"/>
            </c:ext>
          </c:extLst>
        </c:ser>
        <c:ser>
          <c:idx val="1"/>
          <c:order val="1"/>
          <c:tx>
            <c:strRef>
              <c:f>Sheet3!$N$4</c:f>
              <c:strCache>
                <c:ptCount val="1"/>
                <c:pt idx="0">
                  <c:v>Sum of Total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Sheet3!$L$5:$L$15</c:f>
              <c:strCache>
                <c:ptCount val="10"/>
                <c:pt idx="0">
                  <c:v>Ambur</c:v>
                </c:pt>
                <c:pt idx="1">
                  <c:v>Bengaluru</c:v>
                </c:pt>
                <c:pt idx="2">
                  <c:v>Chennai</c:v>
                </c:pt>
                <c:pt idx="3">
                  <c:v>Erode</c:v>
                </c:pt>
                <c:pt idx="4">
                  <c:v>Madurai</c:v>
                </c:pt>
                <c:pt idx="5">
                  <c:v>Nagercoil</c:v>
                </c:pt>
                <c:pt idx="6">
                  <c:v>Salem</c:v>
                </c:pt>
                <c:pt idx="7">
                  <c:v>Theni</c:v>
                </c:pt>
                <c:pt idx="8">
                  <c:v>Trichy</c:v>
                </c:pt>
                <c:pt idx="9">
                  <c:v>Vellore</c:v>
                </c:pt>
              </c:strCache>
            </c:strRef>
          </c:cat>
          <c:val>
            <c:numRef>
              <c:f>Sheet3!$N$5:$N$15</c:f>
              <c:numCache>
                <c:formatCode>General</c:formatCode>
                <c:ptCount val="10"/>
                <c:pt idx="0">
                  <c:v>250</c:v>
                </c:pt>
                <c:pt idx="1">
                  <c:v>1191</c:v>
                </c:pt>
                <c:pt idx="2">
                  <c:v>1690</c:v>
                </c:pt>
                <c:pt idx="3">
                  <c:v>471</c:v>
                </c:pt>
                <c:pt idx="4">
                  <c:v>1090</c:v>
                </c:pt>
                <c:pt idx="5">
                  <c:v>181</c:v>
                </c:pt>
                <c:pt idx="6">
                  <c:v>198</c:v>
                </c:pt>
                <c:pt idx="7">
                  <c:v>224</c:v>
                </c:pt>
                <c:pt idx="8">
                  <c:v>656</c:v>
                </c:pt>
                <c:pt idx="9">
                  <c:v>723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963F-47BD-A17F-EE47E0FC06D6}"/>
            </c:ext>
          </c:extLst>
        </c:ser>
        <c:ser>
          <c:idx val="2"/>
          <c:order val="2"/>
          <c:tx>
            <c:strRef>
              <c:f>Sheet3!$O$4</c:f>
              <c:strCache>
                <c:ptCount val="1"/>
                <c:pt idx="0">
                  <c:v>Sum of Chemistry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Sheet3!$L$5:$L$15</c:f>
              <c:strCache>
                <c:ptCount val="10"/>
                <c:pt idx="0">
                  <c:v>Ambur</c:v>
                </c:pt>
                <c:pt idx="1">
                  <c:v>Bengaluru</c:v>
                </c:pt>
                <c:pt idx="2">
                  <c:v>Chennai</c:v>
                </c:pt>
                <c:pt idx="3">
                  <c:v>Erode</c:v>
                </c:pt>
                <c:pt idx="4">
                  <c:v>Madurai</c:v>
                </c:pt>
                <c:pt idx="5">
                  <c:v>Nagercoil</c:v>
                </c:pt>
                <c:pt idx="6">
                  <c:v>Salem</c:v>
                </c:pt>
                <c:pt idx="7">
                  <c:v>Theni</c:v>
                </c:pt>
                <c:pt idx="8">
                  <c:v>Trichy</c:v>
                </c:pt>
                <c:pt idx="9">
                  <c:v>Vellore</c:v>
                </c:pt>
              </c:strCache>
            </c:strRef>
          </c:cat>
          <c:val>
            <c:numRef>
              <c:f>Sheet3!$O$5:$O$15</c:f>
              <c:numCache>
                <c:formatCode>General</c:formatCode>
                <c:ptCount val="10"/>
                <c:pt idx="0">
                  <c:v>87</c:v>
                </c:pt>
                <c:pt idx="1">
                  <c:v>378</c:v>
                </c:pt>
                <c:pt idx="2">
                  <c:v>619</c:v>
                </c:pt>
                <c:pt idx="3">
                  <c:v>175</c:v>
                </c:pt>
                <c:pt idx="4">
                  <c:v>371</c:v>
                </c:pt>
                <c:pt idx="5">
                  <c:v>57</c:v>
                </c:pt>
                <c:pt idx="6">
                  <c:v>91</c:v>
                </c:pt>
                <c:pt idx="7">
                  <c:v>90</c:v>
                </c:pt>
                <c:pt idx="8">
                  <c:v>198</c:v>
                </c:pt>
                <c:pt idx="9">
                  <c:v>248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963F-47BD-A17F-EE47E0FC06D6}"/>
            </c:ext>
          </c:extLst>
        </c:ser>
        <c:ser>
          <c:idx val="3"/>
          <c:order val="3"/>
          <c:tx>
            <c:strRef>
              <c:f>Sheet3!$P$4</c:f>
              <c:strCache>
                <c:ptCount val="1"/>
                <c:pt idx="0">
                  <c:v>Sum of Physics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Sheet3!$L$5:$L$15</c:f>
              <c:strCache>
                <c:ptCount val="10"/>
                <c:pt idx="0">
                  <c:v>Ambur</c:v>
                </c:pt>
                <c:pt idx="1">
                  <c:v>Bengaluru</c:v>
                </c:pt>
                <c:pt idx="2">
                  <c:v>Chennai</c:v>
                </c:pt>
                <c:pt idx="3">
                  <c:v>Erode</c:v>
                </c:pt>
                <c:pt idx="4">
                  <c:v>Madurai</c:v>
                </c:pt>
                <c:pt idx="5">
                  <c:v>Nagercoil</c:v>
                </c:pt>
                <c:pt idx="6">
                  <c:v>Salem</c:v>
                </c:pt>
                <c:pt idx="7">
                  <c:v>Theni</c:v>
                </c:pt>
                <c:pt idx="8">
                  <c:v>Trichy</c:v>
                </c:pt>
                <c:pt idx="9">
                  <c:v>Vellore</c:v>
                </c:pt>
              </c:strCache>
            </c:strRef>
          </c:cat>
          <c:val>
            <c:numRef>
              <c:f>Sheet3!$P$5:$P$15</c:f>
              <c:numCache>
                <c:formatCode>General</c:formatCode>
                <c:ptCount val="10"/>
                <c:pt idx="0">
                  <c:v>82</c:v>
                </c:pt>
                <c:pt idx="1">
                  <c:v>404</c:v>
                </c:pt>
                <c:pt idx="2">
                  <c:v>562</c:v>
                </c:pt>
                <c:pt idx="3">
                  <c:v>156</c:v>
                </c:pt>
                <c:pt idx="4">
                  <c:v>368</c:v>
                </c:pt>
                <c:pt idx="5">
                  <c:v>62</c:v>
                </c:pt>
                <c:pt idx="6">
                  <c:v>45</c:v>
                </c:pt>
                <c:pt idx="7">
                  <c:v>58</c:v>
                </c:pt>
                <c:pt idx="8">
                  <c:v>226</c:v>
                </c:pt>
                <c:pt idx="9">
                  <c:v>226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963F-47BD-A17F-EE47E0FC06D6}"/>
            </c:ext>
          </c:extLst>
        </c:ser>
        <c:ser>
          <c:idx val="4"/>
          <c:order val="4"/>
          <c:tx>
            <c:strRef>
              <c:f>Sheet3!$Q$4</c:f>
              <c:strCache>
                <c:ptCount val="1"/>
                <c:pt idx="0">
                  <c:v>Sum of Mathematics</c:v>
                </c:pt>
              </c:strCache>
            </c:strRef>
          </c:tx>
          <c:spPr>
            <a:solidFill>
              <a:schemeClr val="accent5"/>
            </a:solidFill>
            <a:ln>
              <a:noFill/>
            </a:ln>
            <a:effectLst/>
          </c:spPr>
          <c:invertIfNegative val="0"/>
          <c:cat>
            <c:strRef>
              <c:f>Sheet3!$L$5:$L$15</c:f>
              <c:strCache>
                <c:ptCount val="10"/>
                <c:pt idx="0">
                  <c:v>Ambur</c:v>
                </c:pt>
                <c:pt idx="1">
                  <c:v>Bengaluru</c:v>
                </c:pt>
                <c:pt idx="2">
                  <c:v>Chennai</c:v>
                </c:pt>
                <c:pt idx="3">
                  <c:v>Erode</c:v>
                </c:pt>
                <c:pt idx="4">
                  <c:v>Madurai</c:v>
                </c:pt>
                <c:pt idx="5">
                  <c:v>Nagercoil</c:v>
                </c:pt>
                <c:pt idx="6">
                  <c:v>Salem</c:v>
                </c:pt>
                <c:pt idx="7">
                  <c:v>Theni</c:v>
                </c:pt>
                <c:pt idx="8">
                  <c:v>Trichy</c:v>
                </c:pt>
                <c:pt idx="9">
                  <c:v>Vellore</c:v>
                </c:pt>
              </c:strCache>
            </c:strRef>
          </c:cat>
          <c:val>
            <c:numRef>
              <c:f>Sheet3!$Q$5:$Q$15</c:f>
              <c:numCache>
                <c:formatCode>General</c:formatCode>
                <c:ptCount val="10"/>
                <c:pt idx="0">
                  <c:v>81</c:v>
                </c:pt>
                <c:pt idx="1">
                  <c:v>409</c:v>
                </c:pt>
                <c:pt idx="2">
                  <c:v>509</c:v>
                </c:pt>
                <c:pt idx="3">
                  <c:v>140</c:v>
                </c:pt>
                <c:pt idx="4">
                  <c:v>351</c:v>
                </c:pt>
                <c:pt idx="5">
                  <c:v>62</c:v>
                </c:pt>
                <c:pt idx="6">
                  <c:v>62</c:v>
                </c:pt>
                <c:pt idx="7">
                  <c:v>76</c:v>
                </c:pt>
                <c:pt idx="8">
                  <c:v>232</c:v>
                </c:pt>
                <c:pt idx="9">
                  <c:v>249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4-963F-47BD-A17F-EE47E0FC06D6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742819551"/>
        <c:axId val="1890050175"/>
      </c:barChart>
      <c:catAx>
        <c:axId val="17428195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0050175"/>
        <c:crosses val="autoZero"/>
        <c:auto val="1"/>
        <c:lblAlgn val="ctr"/>
        <c:lblOffset val="100"/>
        <c:noMultiLvlLbl val="0"/>
      </c:catAx>
      <c:valAx>
        <c:axId val="18900501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2819551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hart1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Mean,Median,Mode</a:t>
            </a:r>
            <a:r>
              <a:rPr lang="en-US" baseline="0"/>
              <a:t> &amp; Std. dev. of female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Sheet3!$E$59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Sheet3!$F$58:$I$58</c:f>
              <c:strCache>
                <c:ptCount val="4"/>
                <c:pt idx="0">
                  <c:v>Mathematics</c:v>
                </c:pt>
                <c:pt idx="1">
                  <c:v>Physics</c:v>
                </c:pt>
                <c:pt idx="2">
                  <c:v>Chemistry </c:v>
                </c:pt>
                <c:pt idx="3">
                  <c:v>Total</c:v>
                </c:pt>
              </c:strCache>
            </c:strRef>
          </c:cat>
          <c:val>
            <c:numRef>
              <c:f>Sheet3!$F$59:$I$59</c:f>
              <c:numCache>
                <c:formatCode>0</c:formatCode>
                <c:ptCount val="4"/>
                <c:pt idx="0">
                  <c:v>73.15384615384616</c:v>
                </c:pt>
                <c:pt idx="1">
                  <c:v>72.07692307692308</c:v>
                </c:pt>
                <c:pt idx="2">
                  <c:v>81.84615384615384</c:v>
                </c:pt>
                <c:pt idx="3">
                  <c:v>227.07692307692307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047-4E56-9C20-C269CC6903E4}"/>
            </c:ext>
          </c:extLst>
        </c:ser>
        <c:ser>
          <c:idx val="1"/>
          <c:order val="1"/>
          <c:tx>
            <c:strRef>
              <c:f>Sheet3!$E$60</c:f>
              <c:strCache>
                <c:ptCount val="1"/>
                <c:pt idx="0">
                  <c:v>Median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Sheet3!$F$58:$I$58</c:f>
              <c:strCache>
                <c:ptCount val="4"/>
                <c:pt idx="0">
                  <c:v>Mathematics</c:v>
                </c:pt>
                <c:pt idx="1">
                  <c:v>Physics</c:v>
                </c:pt>
                <c:pt idx="2">
                  <c:v>Chemistry </c:v>
                </c:pt>
                <c:pt idx="3">
                  <c:v>Total</c:v>
                </c:pt>
              </c:strCache>
            </c:strRef>
          </c:cat>
          <c:val>
            <c:numRef>
              <c:f>Sheet3!$F$60:$I$60</c:f>
              <c:numCache>
                <c:formatCode>0</c:formatCode>
                <c:ptCount val="4"/>
                <c:pt idx="0">
                  <c:v>74</c:v>
                </c:pt>
                <c:pt idx="1">
                  <c:v>69</c:v>
                </c:pt>
                <c:pt idx="2">
                  <c:v>84</c:v>
                </c:pt>
                <c:pt idx="3">
                  <c:v>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047-4E56-9C20-C269CC6903E4}"/>
            </c:ext>
          </c:extLst>
        </c:ser>
        <c:ser>
          <c:idx val="2"/>
          <c:order val="2"/>
          <c:tx>
            <c:strRef>
              <c:f>Sheet3!$E$61</c:f>
              <c:strCache>
                <c:ptCount val="1"/>
                <c:pt idx="0">
                  <c:v>Mode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Sheet3!$F$58:$I$58</c:f>
              <c:strCache>
                <c:ptCount val="4"/>
                <c:pt idx="0">
                  <c:v>Mathematics</c:v>
                </c:pt>
                <c:pt idx="1">
                  <c:v>Physics</c:v>
                </c:pt>
                <c:pt idx="2">
                  <c:v>Chemistry </c:v>
                </c:pt>
                <c:pt idx="3">
                  <c:v>Total</c:v>
                </c:pt>
              </c:strCache>
            </c:strRef>
          </c:cat>
          <c:val>
            <c:numRef>
              <c:f>Sheet3!$F$61:$I$61</c:f>
              <c:numCache>
                <c:formatCode>General</c:formatCode>
                <c:ptCount val="4"/>
                <c:pt idx="0">
                  <c:v>87</c:v>
                </c:pt>
                <c:pt idx="1">
                  <c:v>64</c:v>
                </c:pt>
                <c:pt idx="2">
                  <c:v>0</c:v>
                </c:pt>
                <c:pt idx="3">
                  <c:v>240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047-4E56-9C20-C269CC6903E4}"/>
            </c:ext>
          </c:extLst>
        </c:ser>
        <c:ser>
          <c:idx val="3"/>
          <c:order val="3"/>
          <c:tx>
            <c:strRef>
              <c:f>Sheet3!$E$62</c:f>
              <c:strCache>
                <c:ptCount val="1"/>
                <c:pt idx="0">
                  <c:v>Std. Devaition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Sheet3!$F$58:$I$58</c:f>
              <c:strCache>
                <c:ptCount val="4"/>
                <c:pt idx="0">
                  <c:v>Mathematics</c:v>
                </c:pt>
                <c:pt idx="1">
                  <c:v>Physics</c:v>
                </c:pt>
                <c:pt idx="2">
                  <c:v>Chemistry </c:v>
                </c:pt>
                <c:pt idx="3">
                  <c:v>Total</c:v>
                </c:pt>
              </c:strCache>
            </c:strRef>
          </c:cat>
          <c:val>
            <c:numRef>
              <c:f>Sheet3!$F$62:$I$62</c:f>
              <c:numCache>
                <c:formatCode>0.00</c:formatCode>
                <c:ptCount val="4"/>
                <c:pt idx="0">
                  <c:v>15.458795521461539</c:v>
                </c:pt>
                <c:pt idx="1">
                  <c:v>13.493588220963435</c:v>
                </c:pt>
                <c:pt idx="2">
                  <c:v>11.625017231859315</c:v>
                </c:pt>
                <c:pt idx="3">
                  <c:v>32.299281566988348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047-4E56-9C20-C269CC6903E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245676287"/>
        <c:axId val="1249214495"/>
      </c:barChart>
      <c:catAx>
        <c:axId val="124567628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9214495"/>
        <c:crosses val="autoZero"/>
        <c:auto val="1"/>
        <c:lblAlgn val="ctr"/>
        <c:lblOffset val="100"/>
        <c:noMultiLvlLbl val="0"/>
      </c:catAx>
      <c:valAx>
        <c:axId val="124921449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567628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Mean,</a:t>
            </a:r>
            <a:r>
              <a:rPr lang="en-US" baseline="0"/>
              <a:t> median, mode &amp; Std. dev. of male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Sheet3!$E$66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Sheet3!$F$65:$I$65</c:f>
              <c:strCache>
                <c:ptCount val="4"/>
                <c:pt idx="0">
                  <c:v>Mathematics</c:v>
                </c:pt>
                <c:pt idx="1">
                  <c:v>Physics</c:v>
                </c:pt>
                <c:pt idx="2">
                  <c:v>Chemistry </c:v>
                </c:pt>
                <c:pt idx="3">
                  <c:v>Total</c:v>
                </c:pt>
              </c:strCache>
            </c:strRef>
          </c:cat>
          <c:val>
            <c:numRef>
              <c:f>Sheet3!$F$66:$I$66</c:f>
              <c:numCache>
                <c:formatCode>0</c:formatCode>
                <c:ptCount val="4"/>
                <c:pt idx="0">
                  <c:v>71.764705882352942</c:v>
                </c:pt>
                <c:pt idx="1">
                  <c:v>73.647058823529406</c:v>
                </c:pt>
                <c:pt idx="2">
                  <c:v>73.529411764705884</c:v>
                </c:pt>
                <c:pt idx="3">
                  <c:v>218.94117647058823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DC1-46D7-A1FD-9AF184B3F4C4}"/>
            </c:ext>
          </c:extLst>
        </c:ser>
        <c:ser>
          <c:idx val="1"/>
          <c:order val="1"/>
          <c:tx>
            <c:strRef>
              <c:f>Sheet3!$E$67</c:f>
              <c:strCache>
                <c:ptCount val="1"/>
                <c:pt idx="0">
                  <c:v>Median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Sheet3!$F$65:$I$65</c:f>
              <c:strCache>
                <c:ptCount val="4"/>
                <c:pt idx="0">
                  <c:v>Mathematics</c:v>
                </c:pt>
                <c:pt idx="1">
                  <c:v>Physics</c:v>
                </c:pt>
                <c:pt idx="2">
                  <c:v>Chemistry </c:v>
                </c:pt>
                <c:pt idx="3">
                  <c:v>Total</c:v>
                </c:pt>
              </c:strCache>
            </c:strRef>
          </c:cat>
          <c:val>
            <c:numRef>
              <c:f>Sheet3!$F$67:$I$67</c:f>
              <c:numCache>
                <c:formatCode>0</c:formatCode>
                <c:ptCount val="4"/>
                <c:pt idx="0">
                  <c:v>72</c:v>
                </c:pt>
                <c:pt idx="1">
                  <c:v>73</c:v>
                </c:pt>
                <c:pt idx="2">
                  <c:v>77</c:v>
                </c:pt>
                <c:pt idx="3">
                  <c:v>216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DC1-46D7-A1FD-9AF184B3F4C4}"/>
            </c:ext>
          </c:extLst>
        </c:ser>
        <c:ser>
          <c:idx val="2"/>
          <c:order val="2"/>
          <c:tx>
            <c:strRef>
              <c:f>Sheet3!$E$68</c:f>
              <c:strCache>
                <c:ptCount val="1"/>
                <c:pt idx="0">
                  <c:v>Mode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Sheet3!$F$65:$I$65</c:f>
              <c:strCache>
                <c:ptCount val="4"/>
                <c:pt idx="0">
                  <c:v>Mathematics</c:v>
                </c:pt>
                <c:pt idx="1">
                  <c:v>Physics</c:v>
                </c:pt>
                <c:pt idx="2">
                  <c:v>Chemistry </c:v>
                </c:pt>
                <c:pt idx="3">
                  <c:v>Total</c:v>
                </c:pt>
              </c:strCache>
            </c:strRef>
          </c:cat>
          <c:val>
            <c:numRef>
              <c:f>Sheet3!$F$68:$I$68</c:f>
              <c:numCache>
                <c:formatCode>General</c:formatCode>
                <c:ptCount val="4"/>
                <c:pt idx="0">
                  <c:v>62</c:v>
                </c:pt>
                <c:pt idx="1">
                  <c:v>64</c:v>
                </c:pt>
                <c:pt idx="2">
                  <c:v>91</c:v>
                </c:pt>
                <c:pt idx="3">
                  <c:v>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DC1-46D7-A1FD-9AF184B3F4C4}"/>
            </c:ext>
          </c:extLst>
        </c:ser>
        <c:ser>
          <c:idx val="3"/>
          <c:order val="3"/>
          <c:tx>
            <c:strRef>
              <c:f>Sheet3!$E$69</c:f>
              <c:strCache>
                <c:ptCount val="1"/>
                <c:pt idx="0">
                  <c:v>Std. Devaition 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Sheet3!$F$65:$I$65</c:f>
              <c:strCache>
                <c:ptCount val="4"/>
                <c:pt idx="0">
                  <c:v>Mathematics</c:v>
                </c:pt>
                <c:pt idx="1">
                  <c:v>Physics</c:v>
                </c:pt>
                <c:pt idx="2">
                  <c:v>Chemistry </c:v>
                </c:pt>
                <c:pt idx="3">
                  <c:v>Total</c:v>
                </c:pt>
              </c:strCache>
            </c:strRef>
          </c:cat>
          <c:val>
            <c:numRef>
              <c:f>Sheet3!$F$69:$I$69</c:f>
              <c:numCache>
                <c:formatCode>0.00</c:formatCode>
                <c:ptCount val="4"/>
                <c:pt idx="0">
                  <c:v>14.175372181025383</c:v>
                </c:pt>
                <c:pt idx="1">
                  <c:v>12.927399083296818</c:v>
                </c:pt>
                <c:pt idx="2">
                  <c:v>15.528673667842762</c:v>
                </c:pt>
                <c:pt idx="3">
                  <c:v>27.684541237474257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DC1-46D7-A1FD-9AF184B3F4C4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316956399"/>
        <c:axId val="1249224063"/>
      </c:barChart>
      <c:catAx>
        <c:axId val="13169563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49224063"/>
        <c:crosses val="autoZero"/>
        <c:auto val="1"/>
        <c:lblAlgn val="ctr"/>
        <c:lblOffset val="100"/>
        <c:noMultiLvlLbl val="0"/>
      </c:catAx>
      <c:valAx>
        <c:axId val="12492240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16956399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Sheet3!$E$91:$E$100</c:f>
              <c:strCache>
                <c:ptCount val="10"/>
                <c:pt idx="0">
                  <c:v>Ambur</c:v>
                </c:pt>
                <c:pt idx="1">
                  <c:v>Bengaluru</c:v>
                </c:pt>
                <c:pt idx="2">
                  <c:v>Chennai</c:v>
                </c:pt>
                <c:pt idx="3">
                  <c:v>Erode</c:v>
                </c:pt>
                <c:pt idx="4">
                  <c:v>Madurai</c:v>
                </c:pt>
                <c:pt idx="5">
                  <c:v>Nagercoil</c:v>
                </c:pt>
                <c:pt idx="6">
                  <c:v>Salem</c:v>
                </c:pt>
                <c:pt idx="7">
                  <c:v>Theni</c:v>
                </c:pt>
                <c:pt idx="8">
                  <c:v>Trichy</c:v>
                </c:pt>
                <c:pt idx="9">
                  <c:v>Vellore</c:v>
                </c:pt>
              </c:strCache>
            </c:strRef>
          </c:cat>
          <c:val>
            <c:numRef>
              <c:f>Sheet3!$F$91:$F$100</c:f>
              <c:numCache>
                <c:formatCode>General</c:formatCode>
                <c:ptCount val="10"/>
                <c:pt idx="0">
                  <c:v>81</c:v>
                </c:pt>
                <c:pt idx="1">
                  <c:v>409</c:v>
                </c:pt>
                <c:pt idx="2">
                  <c:v>509</c:v>
                </c:pt>
                <c:pt idx="3">
                  <c:v>140</c:v>
                </c:pt>
                <c:pt idx="4">
                  <c:v>351</c:v>
                </c:pt>
                <c:pt idx="5">
                  <c:v>62</c:v>
                </c:pt>
                <c:pt idx="6">
                  <c:v>62</c:v>
                </c:pt>
                <c:pt idx="7">
                  <c:v>76</c:v>
                </c:pt>
                <c:pt idx="8">
                  <c:v>232</c:v>
                </c:pt>
                <c:pt idx="9">
                  <c:v>249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9B5-4E30-8D97-3F2C8F703AE1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Sheet3!$E$91:$E$100</c:f>
              <c:strCache>
                <c:ptCount val="10"/>
                <c:pt idx="0">
                  <c:v>Ambur</c:v>
                </c:pt>
                <c:pt idx="1">
                  <c:v>Bengaluru</c:v>
                </c:pt>
                <c:pt idx="2">
                  <c:v>Chennai</c:v>
                </c:pt>
                <c:pt idx="3">
                  <c:v>Erode</c:v>
                </c:pt>
                <c:pt idx="4">
                  <c:v>Madurai</c:v>
                </c:pt>
                <c:pt idx="5">
                  <c:v>Nagercoil</c:v>
                </c:pt>
                <c:pt idx="6">
                  <c:v>Salem</c:v>
                </c:pt>
                <c:pt idx="7">
                  <c:v>Theni</c:v>
                </c:pt>
                <c:pt idx="8">
                  <c:v>Trichy</c:v>
                </c:pt>
                <c:pt idx="9">
                  <c:v>Vellore</c:v>
                </c:pt>
              </c:strCache>
            </c:strRef>
          </c:cat>
          <c:val>
            <c:numRef>
              <c:f>Sheet3!$G$91:$G$100</c:f>
              <c:numCache>
                <c:formatCode>General</c:formatCode>
                <c:ptCount val="10"/>
                <c:pt idx="0">
                  <c:v>82</c:v>
                </c:pt>
                <c:pt idx="1">
                  <c:v>404</c:v>
                </c:pt>
                <c:pt idx="2">
                  <c:v>562</c:v>
                </c:pt>
                <c:pt idx="3">
                  <c:v>156</c:v>
                </c:pt>
                <c:pt idx="4">
                  <c:v>368</c:v>
                </c:pt>
                <c:pt idx="5">
                  <c:v>62</c:v>
                </c:pt>
                <c:pt idx="6">
                  <c:v>45</c:v>
                </c:pt>
                <c:pt idx="7">
                  <c:v>58</c:v>
                </c:pt>
                <c:pt idx="8">
                  <c:v>226</c:v>
                </c:pt>
                <c:pt idx="9">
                  <c:v>226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C9B5-4E30-8D97-3F2C8F703AE1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Sheet3!$E$91:$E$100</c:f>
              <c:strCache>
                <c:ptCount val="10"/>
                <c:pt idx="0">
                  <c:v>Ambur</c:v>
                </c:pt>
                <c:pt idx="1">
                  <c:v>Bengaluru</c:v>
                </c:pt>
                <c:pt idx="2">
                  <c:v>Chennai</c:v>
                </c:pt>
                <c:pt idx="3">
                  <c:v>Erode</c:v>
                </c:pt>
                <c:pt idx="4">
                  <c:v>Madurai</c:v>
                </c:pt>
                <c:pt idx="5">
                  <c:v>Nagercoil</c:v>
                </c:pt>
                <c:pt idx="6">
                  <c:v>Salem</c:v>
                </c:pt>
                <c:pt idx="7">
                  <c:v>Theni</c:v>
                </c:pt>
                <c:pt idx="8">
                  <c:v>Trichy</c:v>
                </c:pt>
                <c:pt idx="9">
                  <c:v>Vellore</c:v>
                </c:pt>
              </c:strCache>
            </c:strRef>
          </c:cat>
          <c:val>
            <c:numRef>
              <c:f>Sheet3!$H$91:$H$100</c:f>
              <c:numCache>
                <c:formatCode>General</c:formatCode>
                <c:ptCount val="10"/>
                <c:pt idx="0">
                  <c:v>87</c:v>
                </c:pt>
                <c:pt idx="1">
                  <c:v>378</c:v>
                </c:pt>
                <c:pt idx="2">
                  <c:v>619</c:v>
                </c:pt>
                <c:pt idx="3">
                  <c:v>175</c:v>
                </c:pt>
                <c:pt idx="4">
                  <c:v>371</c:v>
                </c:pt>
                <c:pt idx="5">
                  <c:v>57</c:v>
                </c:pt>
                <c:pt idx="6">
                  <c:v>91</c:v>
                </c:pt>
                <c:pt idx="7">
                  <c:v>90</c:v>
                </c:pt>
                <c:pt idx="8">
                  <c:v>198</c:v>
                </c:pt>
                <c:pt idx="9">
                  <c:v>248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C9B5-4E30-8D97-3F2C8F703AE1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Sheet3!$E$91:$E$100</c:f>
              <c:strCache>
                <c:ptCount val="10"/>
                <c:pt idx="0">
                  <c:v>Ambur</c:v>
                </c:pt>
                <c:pt idx="1">
                  <c:v>Bengaluru</c:v>
                </c:pt>
                <c:pt idx="2">
                  <c:v>Chennai</c:v>
                </c:pt>
                <c:pt idx="3">
                  <c:v>Erode</c:v>
                </c:pt>
                <c:pt idx="4">
                  <c:v>Madurai</c:v>
                </c:pt>
                <c:pt idx="5">
                  <c:v>Nagercoil</c:v>
                </c:pt>
                <c:pt idx="6">
                  <c:v>Salem</c:v>
                </c:pt>
                <c:pt idx="7">
                  <c:v>Theni</c:v>
                </c:pt>
                <c:pt idx="8">
                  <c:v>Trichy</c:v>
                </c:pt>
                <c:pt idx="9">
                  <c:v>Vellore</c:v>
                </c:pt>
              </c:strCache>
            </c:strRef>
          </c:cat>
          <c:val>
            <c:numRef>
              <c:f>Sheet3!$I$91:$I$100</c:f>
              <c:numCache>
                <c:formatCode>General</c:formatCode>
                <c:ptCount val="10"/>
                <c:pt idx="0">
                  <c:v>250</c:v>
                </c:pt>
                <c:pt idx="1">
                  <c:v>1191</c:v>
                </c:pt>
                <c:pt idx="2">
                  <c:v>1690</c:v>
                </c:pt>
                <c:pt idx="3">
                  <c:v>471</c:v>
                </c:pt>
                <c:pt idx="4">
                  <c:v>1090</c:v>
                </c:pt>
                <c:pt idx="5">
                  <c:v>181</c:v>
                </c:pt>
                <c:pt idx="6">
                  <c:v>198</c:v>
                </c:pt>
                <c:pt idx="7">
                  <c:v>224</c:v>
                </c:pt>
                <c:pt idx="8">
                  <c:v>656</c:v>
                </c:pt>
                <c:pt idx="9">
                  <c:v>723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C9B5-4E30-8D97-3F2C8F703AE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846487455"/>
        <c:axId val="791619311"/>
      </c:barChart>
      <c:catAx>
        <c:axId val="846487455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marks</a:t>
                </a:r>
                <a:r>
                  <a:rPr lang="en-US" baseline="0"/>
                  <a:t> of math,phy,chemistry &amp; Total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619311"/>
        <c:crosses val="autoZero"/>
        <c:auto val="1"/>
        <c:lblAlgn val="ctr"/>
        <c:lblOffset val="100"/>
        <c:noMultiLvlLbl val="0"/>
      </c:catAx>
      <c:valAx>
        <c:axId val="79161931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marks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46487455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Mean,</a:t>
            </a:r>
            <a:r>
              <a:rPr lang="en-US" baseline="0"/>
              <a:t> median&amp; mode of female marks from different cities </a:t>
            </a:r>
            <a:endParaRPr lang="en-US"/>
          </a:p>
        </c:rich>
      </c:tx>
      <c:layout>
        <c:manualLayout>
          <c:xMode val="edge"/>
          <c:yMode val="edge"/>
          <c:x val="0.15476399825021875"/>
          <c:y val="1.851851851851851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Sheet7!$K$36:$K$43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6BC1-4006-895C-67B269D9C4E6}"/>
            </c:ext>
          </c:extLst>
        </c:ser>
        <c:ser>
          <c:idx val="1"/>
          <c:order val="1"/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Sheet7!$L$36:$L$43</c:f>
              <c:numCache>
                <c:formatCode>0</c:formatCode>
                <c:ptCount val="8"/>
                <c:pt idx="0">
                  <c:v>175</c:v>
                </c:pt>
                <c:pt idx="1">
                  <c:v>316</c:v>
                </c:pt>
                <c:pt idx="2">
                  <c:v>72</c:v>
                </c:pt>
                <c:pt idx="3">
                  <c:v>161</c:v>
                </c:pt>
                <c:pt idx="4">
                  <c:v>62</c:v>
                </c:pt>
                <c:pt idx="5">
                  <c:v>76</c:v>
                </c:pt>
                <c:pt idx="6">
                  <c:v>89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6BC1-4006-895C-67B269D9C4E6}"/>
            </c:ext>
          </c:extLst>
        </c:ser>
        <c:ser>
          <c:idx val="2"/>
          <c:order val="2"/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Sheet7!$M$36:$M$43</c:f>
              <c:numCache>
                <c:formatCode>0</c:formatCode>
                <c:ptCount val="8"/>
                <c:pt idx="0">
                  <c:v>160</c:v>
                </c:pt>
                <c:pt idx="1">
                  <c:v>356</c:v>
                </c:pt>
                <c:pt idx="2">
                  <c:v>92</c:v>
                </c:pt>
                <c:pt idx="3">
                  <c:v>147</c:v>
                </c:pt>
                <c:pt idx="4">
                  <c:v>62</c:v>
                </c:pt>
                <c:pt idx="5">
                  <c:v>58</c:v>
                </c:pt>
                <c:pt idx="6">
                  <c:v>62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6BC1-4006-895C-67B269D9C4E6}"/>
            </c:ext>
          </c:extLst>
        </c:ser>
        <c:ser>
          <c:idx val="3"/>
          <c:order val="3"/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Sheet7!$N$36:$N$43</c:f>
              <c:numCache>
                <c:formatCode>0</c:formatCode>
                <c:ptCount val="8"/>
                <c:pt idx="0">
                  <c:v>162</c:v>
                </c:pt>
                <c:pt idx="1">
                  <c:v>393</c:v>
                </c:pt>
                <c:pt idx="2">
                  <c:v>412</c:v>
                </c:pt>
                <c:pt idx="3">
                  <c:v>417</c:v>
                </c:pt>
                <c:pt idx="4">
                  <c:v>432</c:v>
                </c:pt>
                <c:pt idx="5">
                  <c:v>418</c:v>
                </c:pt>
                <c:pt idx="6">
                  <c:v>416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6BC1-4006-895C-67B269D9C4E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597750159"/>
        <c:axId val="594746975"/>
      </c:barChart>
      <c:catAx>
        <c:axId val="5977501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Mean,</a:t>
                </a:r>
                <a:r>
                  <a:rPr lang="en-US" baseline="0"/>
                  <a:t> median &amp; mode of female marks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746975"/>
        <c:crosses val="autoZero"/>
        <c:auto val="1"/>
        <c:lblAlgn val="ctr"/>
        <c:lblOffset val="100"/>
        <c:noMultiLvlLbl val="0"/>
      </c:catAx>
      <c:valAx>
        <c:axId val="5947469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marks</a:t>
                </a:r>
              </a:p>
              <a:p>
                <a:pPr>
                  <a:defRPr/>
                </a:pP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75015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Mean,median &amp; mode marks for male 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Sheet7!$K$45</c:f>
              <c:strCache>
                <c:ptCount val="1"/>
                <c:pt idx="0">
                  <c:v>MALE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Sheet7!$J$46:$J$53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Sheet7!$K$46:$K$53</c:f>
              <c:numCache>
                <c:formatCode>General</c:formatCode>
                <c:ptCount val="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E31D-436F-86D4-4E1F78754975}"/>
            </c:ext>
          </c:extLst>
        </c:ser>
        <c:ser>
          <c:idx val="1"/>
          <c:order val="1"/>
          <c:tx>
            <c:strRef>
              <c:f>Sheet7!$L$45</c:f>
              <c:strCache>
                <c:ptCount val="1"/>
                <c:pt idx="0">
                  <c:v>MATHEMATICS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Sheet7!$J$46:$J$53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Sheet7!$L$46:$L$53</c:f>
              <c:numCache>
                <c:formatCode>0</c:formatCode>
                <c:ptCount val="8"/>
                <c:pt idx="0">
                  <c:v>81</c:v>
                </c:pt>
                <c:pt idx="1">
                  <c:v>234</c:v>
                </c:pt>
                <c:pt idx="2">
                  <c:v>193</c:v>
                </c:pt>
                <c:pt idx="3">
                  <c:v>68</c:v>
                </c:pt>
                <c:pt idx="4">
                  <c:v>190</c:v>
                </c:pt>
                <c:pt idx="5">
                  <c:v>62</c:v>
                </c:pt>
                <c:pt idx="6">
                  <c:v>143</c:v>
                </c:pt>
                <c:pt idx="7">
                  <c:v>249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E31D-436F-86D4-4E1F78754975}"/>
            </c:ext>
          </c:extLst>
        </c:ser>
        <c:ser>
          <c:idx val="2"/>
          <c:order val="2"/>
          <c:tx>
            <c:strRef>
              <c:f>Sheet7!$M$45</c:f>
              <c:strCache>
                <c:ptCount val="1"/>
                <c:pt idx="0">
                  <c:v>PHYSICS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Sheet7!$J$46:$J$53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Sheet7!$M$46:$M$53</c:f>
              <c:numCache>
                <c:formatCode>0</c:formatCode>
                <c:ptCount val="8"/>
                <c:pt idx="0">
                  <c:v>82</c:v>
                </c:pt>
                <c:pt idx="1">
                  <c:v>244</c:v>
                </c:pt>
                <c:pt idx="2">
                  <c:v>206</c:v>
                </c:pt>
                <c:pt idx="3">
                  <c:v>64</c:v>
                </c:pt>
                <c:pt idx="4">
                  <c:v>221</c:v>
                </c:pt>
                <c:pt idx="5">
                  <c:v>45</c:v>
                </c:pt>
                <c:pt idx="6">
                  <c:v>164</c:v>
                </c:pt>
                <c:pt idx="7">
                  <c:v>226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E31D-436F-86D4-4E1F78754975}"/>
            </c:ext>
          </c:extLst>
        </c:ser>
        <c:ser>
          <c:idx val="3"/>
          <c:order val="3"/>
          <c:tx>
            <c:strRef>
              <c:f>Sheet7!$N$45</c:f>
              <c:strCache>
                <c:ptCount val="1"/>
                <c:pt idx="0">
                  <c:v>CHEMISTRY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numRef>
              <c:f>Sheet7!$J$46:$J$53</c:f>
              <c:numCache>
                <c:formatCode>General</c:formatCode>
                <c:ptCount val="8"/>
                <c:pt idx="0">
                  <c:v>1</c:v>
                </c:pt>
                <c:pt idx="1">
                  <c:v>2</c:v>
                </c:pt>
                <c:pt idx="2">
                  <c:v>3</c:v>
                </c:pt>
                <c:pt idx="3">
                  <c:v>4</c:v>
                </c:pt>
                <c:pt idx="4">
                  <c:v>5</c:v>
                </c:pt>
                <c:pt idx="5">
                  <c:v>6</c:v>
                </c:pt>
                <c:pt idx="6">
                  <c:v>7</c:v>
                </c:pt>
                <c:pt idx="7">
                  <c:v>8</c:v>
                </c:pt>
              </c:numCache>
            </c:numRef>
          </c:cat>
          <c:val>
            <c:numRef>
              <c:f>Sheet7!$N$46:$N$53</c:f>
              <c:numCache>
                <c:formatCode>0</c:formatCode>
                <c:ptCount val="8"/>
                <c:pt idx="0">
                  <c:v>87</c:v>
                </c:pt>
                <c:pt idx="1">
                  <c:v>216</c:v>
                </c:pt>
                <c:pt idx="2">
                  <c:v>226</c:v>
                </c:pt>
                <c:pt idx="3">
                  <c:v>78</c:v>
                </c:pt>
                <c:pt idx="4">
                  <c:v>199</c:v>
                </c:pt>
                <c:pt idx="5">
                  <c:v>91</c:v>
                </c:pt>
                <c:pt idx="6">
                  <c:v>105</c:v>
                </c:pt>
                <c:pt idx="7">
                  <c:v>248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E31D-436F-86D4-4E1F7875497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726194127"/>
        <c:axId val="594756127"/>
      </c:barChart>
      <c:catAx>
        <c:axId val="72619412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Mean,</a:t>
                </a:r>
                <a:r>
                  <a:rPr lang="en-US" baseline="0"/>
                  <a:t> median &amp; mode for male student  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5597462817147849"/>
              <c:y val="0.78203630796150481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4756127"/>
        <c:crosses val="autoZero"/>
        <c:auto val="1"/>
        <c:lblAlgn val="ctr"/>
        <c:lblOffset val="100"/>
        <c:noMultiLvlLbl val="0"/>
      </c:catAx>
      <c:valAx>
        <c:axId val="59475612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marks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2619412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Sheet7!$K$56</c:f>
              <c:strCache>
                <c:ptCount val="1"/>
                <c:pt idx="0">
                  <c:v>Chennai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Sheet7!$L$55:$N$55</c:f>
              <c:strCache>
                <c:ptCount val="3"/>
                <c:pt idx="0">
                  <c:v>Math </c:v>
                </c:pt>
                <c:pt idx="1">
                  <c:v>Physics </c:v>
                </c:pt>
                <c:pt idx="2">
                  <c:v>Chemistry </c:v>
                </c:pt>
              </c:strCache>
            </c:strRef>
          </c:cat>
          <c:val>
            <c:numRef>
              <c:f>Sheet7!$L$56:$N$56</c:f>
              <c:numCache>
                <c:formatCode>0</c:formatCode>
                <c:ptCount val="3"/>
                <c:pt idx="0">
                  <c:v>509</c:v>
                </c:pt>
                <c:pt idx="1">
                  <c:v>562</c:v>
                </c:pt>
                <c:pt idx="2">
                  <c:v>619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1FF7-4056-BB73-E1C557169345}"/>
            </c:ext>
          </c:extLst>
        </c:ser>
        <c:ser>
          <c:idx val="1"/>
          <c:order val="1"/>
          <c:tx>
            <c:strRef>
              <c:f>Sheet7!$K$57</c:f>
              <c:strCache>
                <c:ptCount val="1"/>
                <c:pt idx="0">
                  <c:v>Bengaluru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Sheet7!$L$55:$N$55</c:f>
              <c:strCache>
                <c:ptCount val="3"/>
                <c:pt idx="0">
                  <c:v>Math </c:v>
                </c:pt>
                <c:pt idx="1">
                  <c:v>Physics </c:v>
                </c:pt>
                <c:pt idx="2">
                  <c:v>Chemistry </c:v>
                </c:pt>
              </c:strCache>
            </c:strRef>
          </c:cat>
          <c:val>
            <c:numRef>
              <c:f>Sheet7!$L$57:$N$57</c:f>
              <c:numCache>
                <c:formatCode>0</c:formatCode>
                <c:ptCount val="3"/>
                <c:pt idx="0">
                  <c:v>409</c:v>
                </c:pt>
                <c:pt idx="1">
                  <c:v>404</c:v>
                </c:pt>
                <c:pt idx="2">
                  <c:v>378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1FF7-4056-BB73-E1C557169345}"/>
            </c:ext>
          </c:extLst>
        </c:ser>
        <c:ser>
          <c:idx val="2"/>
          <c:order val="2"/>
          <c:tx>
            <c:strRef>
              <c:f>Sheet7!$K$58</c:f>
              <c:strCache>
                <c:ptCount val="1"/>
                <c:pt idx="0">
                  <c:v>Ambur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Sheet7!$L$55:$N$55</c:f>
              <c:strCache>
                <c:ptCount val="3"/>
                <c:pt idx="0">
                  <c:v>Math </c:v>
                </c:pt>
                <c:pt idx="1">
                  <c:v>Physics </c:v>
                </c:pt>
                <c:pt idx="2">
                  <c:v>Chemistry </c:v>
                </c:pt>
              </c:strCache>
            </c:strRef>
          </c:cat>
          <c:val>
            <c:numRef>
              <c:f>Sheet7!$L$58:$N$58</c:f>
              <c:numCache>
                <c:formatCode>0</c:formatCode>
                <c:ptCount val="3"/>
                <c:pt idx="0">
                  <c:v>81</c:v>
                </c:pt>
                <c:pt idx="1">
                  <c:v>82</c:v>
                </c:pt>
                <c:pt idx="2">
                  <c:v>87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1FF7-4056-BB73-E1C557169345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850924431"/>
        <c:axId val="791573967"/>
      </c:barChart>
      <c:catAx>
        <c:axId val="85092443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91573967"/>
        <c:crosses val="autoZero"/>
        <c:auto val="1"/>
        <c:lblAlgn val="ctr"/>
        <c:lblOffset val="100"/>
        <c:noMultiLvlLbl val="0"/>
      </c:catAx>
      <c:valAx>
        <c:axId val="7915739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85092443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Bell</a:t>
            </a:r>
            <a:r>
              <a:rPr lang="en-US" baseline="0"/>
              <a:t> curve of mathematics</a:t>
            </a:r>
            <a:endParaRPr lang="en-US"/>
          </a:p>
        </c:rich>
      </c:tx>
      <c:overlay val="1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solidFill>
                <a:sysClr val="window" lastClr="FFFFFF"/>
              </a:solidFill>
              <a:ln>
                <a:solidFill>
                  <a:sysClr val="windowText" lastClr="000000">
                    <a:lumMod val="25000"/>
                    <a:lumOff val="75000"/>
                  </a:sysClr>
                </a:solidFill>
              </a:ln>
              <a:effectLst/>
            </c:spPr>
            <c:txPr>
              <a:bodyPr rot="0" spcFirstLastPara="1" vertOverflow="clip" horzOverflow="clip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dk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showLegendKey val="0"/>
            <c:showVal val="1"/>
            <c:showCatName val="1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pPr xmlns:c15="http://schemas.microsoft.com/office/drawing/2012/chart">
                  <a:prstGeom prst="wedgeRectCallout">
                    <a:avLst/>
                  </a:prstGeom>
                  <a:noFill/>
                  <a:ln>
                    <a:noFill/>
                  </a:ln>
                </c15:spPr>
                <c15:showLeaderLines val="0"/>
              </c:ext>
            </c:extLst>
          </c:dLbls>
          <c:yVal>
            <c:numRef>
              <c:f>Sheet8!$C$2:$C$31</c:f>
              <c:numCache>
                <c:formatCode>0.000</c:formatCode>
                <c:ptCount val="30"/>
                <c:pt idx="0">
                  <c:v>3.0698904388758168E-3</c:v>
                </c:pt>
                <c:pt idx="1">
                  <c:v>4.0592768224947812E-3</c:v>
                </c:pt>
                <c:pt idx="2">
                  <c:v>1.0259438785563147E-2</c:v>
                </c:pt>
                <c:pt idx="3">
                  <c:v>1.4550708179317173E-2</c:v>
                </c:pt>
                <c:pt idx="4">
                  <c:v>1.5691338731147066E-2</c:v>
                </c:pt>
                <c:pt idx="5">
                  <c:v>2.1308542422239608E-2</c:v>
                </c:pt>
                <c:pt idx="6">
                  <c:v>2.1308542422239608E-2</c:v>
                </c:pt>
                <c:pt idx="7">
                  <c:v>2.1308542422239608E-2</c:v>
                </c:pt>
                <c:pt idx="8">
                  <c:v>2.2332398816785708E-2</c:v>
                </c:pt>
                <c:pt idx="9">
                  <c:v>2.3294387763677881E-2</c:v>
                </c:pt>
                <c:pt idx="10">
                  <c:v>2.4182518030452762E-2</c:v>
                </c:pt>
                <c:pt idx="11">
                  <c:v>2.6294077822470962E-2</c:v>
                </c:pt>
                <c:pt idx="12">
                  <c:v>2.7391954062187383E-2</c:v>
                </c:pt>
                <c:pt idx="13">
                  <c:v>2.7505104107413643E-2</c:v>
                </c:pt>
                <c:pt idx="14">
                  <c:v>2.7505104107413643E-2</c:v>
                </c:pt>
                <c:pt idx="15">
                  <c:v>2.733988807495262E-2</c:v>
                </c:pt>
                <c:pt idx="16">
                  <c:v>2.733988807495262E-2</c:v>
                </c:pt>
                <c:pt idx="17">
                  <c:v>2.733988807495262E-2</c:v>
                </c:pt>
                <c:pt idx="18">
                  <c:v>2.6663511738261231E-2</c:v>
                </c:pt>
                <c:pt idx="19">
                  <c:v>2.5513799598854425E-2</c:v>
                </c:pt>
                <c:pt idx="20">
                  <c:v>2.3044592553904883E-2</c:v>
                </c:pt>
                <c:pt idx="21">
                  <c:v>2.3044592553904883E-2</c:v>
                </c:pt>
                <c:pt idx="22">
                  <c:v>1.9942131454426609E-2</c:v>
                </c:pt>
                <c:pt idx="23">
                  <c:v>1.6534183853876901E-2</c:v>
                </c:pt>
                <c:pt idx="24">
                  <c:v>1.6534183853876901E-2</c:v>
                </c:pt>
                <c:pt idx="25">
                  <c:v>1.6534183853876901E-2</c:v>
                </c:pt>
                <c:pt idx="26">
                  <c:v>1.4249349046527309E-2</c:v>
                </c:pt>
                <c:pt idx="27">
                  <c:v>9.9961112062782725E-3</c:v>
                </c:pt>
                <c:pt idx="28">
                  <c:v>6.4985406330745942E-3</c:v>
                </c:pt>
                <c:pt idx="29">
                  <c:v>6.4985406330745942E-3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194E-41DE-BE43-EA7EDF024B3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16326863"/>
        <c:axId val="465508831"/>
      </c:scatterChart>
      <c:valAx>
        <c:axId val="61632686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marks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5508831"/>
        <c:crosses val="autoZero"/>
        <c:crossBetween val="midCat"/>
      </c:valAx>
      <c:valAx>
        <c:axId val="465508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Probablity of marks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1632686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Bell</a:t>
            </a:r>
            <a:r>
              <a:rPr lang="en-US" baseline="0"/>
              <a:t> curve of physics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Sheet8!$C$34:$C$63</c:f>
              <c:numCache>
                <c:formatCode>0.000</c:formatCode>
                <c:ptCount val="30"/>
                <c:pt idx="0">
                  <c:v>4.6346079963978746E-3</c:v>
                </c:pt>
                <c:pt idx="1">
                  <c:v>1.1276187662602043E-2</c:v>
                </c:pt>
                <c:pt idx="2">
                  <c:v>1.2334889959701438E-2</c:v>
                </c:pt>
                <c:pt idx="3">
                  <c:v>1.6841088521259644E-2</c:v>
                </c:pt>
                <c:pt idx="4">
                  <c:v>2.1308542422239608E-2</c:v>
                </c:pt>
                <c:pt idx="5">
                  <c:v>2.1308542422239608E-2</c:v>
                </c:pt>
                <c:pt idx="6">
                  <c:v>2.3294387763677881E-2</c:v>
                </c:pt>
                <c:pt idx="7">
                  <c:v>2.3294387763677881E-2</c:v>
                </c:pt>
                <c:pt idx="8">
                  <c:v>2.3294387763677881E-2</c:v>
                </c:pt>
                <c:pt idx="9">
                  <c:v>2.3294387763677881E-2</c:v>
                </c:pt>
                <c:pt idx="10">
                  <c:v>2.498538431991882E-2</c:v>
                </c:pt>
                <c:pt idx="11">
                  <c:v>2.6294077822470962E-2</c:v>
                </c:pt>
                <c:pt idx="12">
                  <c:v>2.6782143957428627E-2</c:v>
                </c:pt>
                <c:pt idx="13">
                  <c:v>2.7391954062187383E-2</c:v>
                </c:pt>
                <c:pt idx="14">
                  <c:v>2.7505104107413643E-2</c:v>
                </c:pt>
                <c:pt idx="15">
                  <c:v>2.7505104107413643E-2</c:v>
                </c:pt>
                <c:pt idx="16">
                  <c:v>2.7487666034047658E-2</c:v>
                </c:pt>
                <c:pt idx="17">
                  <c:v>2.7063869650595273E-2</c:v>
                </c:pt>
                <c:pt idx="18">
                  <c:v>2.6663511738261231E-2</c:v>
                </c:pt>
                <c:pt idx="19">
                  <c:v>2.5513799598854425E-2</c:v>
                </c:pt>
                <c:pt idx="20">
                  <c:v>2.3044592553904883E-2</c:v>
                </c:pt>
                <c:pt idx="21">
                  <c:v>2.2064914726070178E-2</c:v>
                </c:pt>
                <c:pt idx="22">
                  <c:v>2.1026634569593791E-2</c:v>
                </c:pt>
                <c:pt idx="23">
                  <c:v>1.7683900900022347E-2</c:v>
                </c:pt>
                <c:pt idx="24">
                  <c:v>1.5385858947671534E-2</c:v>
                </c:pt>
                <c:pt idx="25">
                  <c:v>1.2048818538720172E-2</c:v>
                </c:pt>
                <c:pt idx="26">
                  <c:v>1.100070767772827E-2</c:v>
                </c:pt>
                <c:pt idx="27">
                  <c:v>1.100070767772827E-2</c:v>
                </c:pt>
                <c:pt idx="28">
                  <c:v>1.100070767772827E-2</c:v>
                </c:pt>
                <c:pt idx="29">
                  <c:v>1.100070767772827E-2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04D-4407-B8E4-7E1F0C62F20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203679"/>
        <c:axId val="592347663"/>
      </c:scatterChart>
      <c:valAx>
        <c:axId val="6272036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347663"/>
        <c:crosses val="autoZero"/>
        <c:crossBetween val="midCat"/>
      </c:valAx>
      <c:valAx>
        <c:axId val="59234766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20367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1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bell</a:t>
            </a:r>
            <a:r>
              <a:rPr lang="en-US" baseline="0"/>
              <a:t> curve of chemistry 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Sheet8!$C$67:$C$96</c:f>
              <c:numCache>
                <c:formatCode>0.000</c:formatCode>
                <c:ptCount val="30"/>
                <c:pt idx="0">
                  <c:v>3.538495320405208E-3</c:v>
                </c:pt>
                <c:pt idx="1">
                  <c:v>9.2900747455457663E-3</c:v>
                </c:pt>
                <c:pt idx="2">
                  <c:v>1.0259438785563147E-2</c:v>
                </c:pt>
                <c:pt idx="3">
                  <c:v>1.5691338731147066E-2</c:v>
                </c:pt>
                <c:pt idx="4">
                  <c:v>1.6841088521259644E-2</c:v>
                </c:pt>
                <c:pt idx="5">
                  <c:v>2.1308542422239608E-2</c:v>
                </c:pt>
                <c:pt idx="6">
                  <c:v>2.5692409886808539E-2</c:v>
                </c:pt>
                <c:pt idx="7">
                  <c:v>2.6294077822470962E-2</c:v>
                </c:pt>
                <c:pt idx="8">
                  <c:v>2.7391954062187383E-2</c:v>
                </c:pt>
                <c:pt idx="9">
                  <c:v>2.7487666034047658E-2</c:v>
                </c:pt>
                <c:pt idx="10">
                  <c:v>2.733988807495262E-2</c:v>
                </c:pt>
                <c:pt idx="11">
                  <c:v>2.6663511738261231E-2</c:v>
                </c:pt>
                <c:pt idx="12">
                  <c:v>2.6144425130543509E-2</c:v>
                </c:pt>
                <c:pt idx="13">
                  <c:v>2.5513799598854425E-2</c:v>
                </c:pt>
                <c:pt idx="14">
                  <c:v>2.5513799598854425E-2</c:v>
                </c:pt>
                <c:pt idx="15">
                  <c:v>2.3044592553904883E-2</c:v>
                </c:pt>
                <c:pt idx="16">
                  <c:v>2.2064914726070178E-2</c:v>
                </c:pt>
                <c:pt idx="17">
                  <c:v>2.1026634569593791E-2</c:v>
                </c:pt>
                <c:pt idx="18">
                  <c:v>1.9942131454426609E-2</c:v>
                </c:pt>
                <c:pt idx="19">
                  <c:v>1.6534183853876901E-2</c:v>
                </c:pt>
                <c:pt idx="20">
                  <c:v>1.5385858947671534E-2</c:v>
                </c:pt>
                <c:pt idx="21">
                  <c:v>1.4249349046527309E-2</c:v>
                </c:pt>
                <c:pt idx="22">
                  <c:v>1.4249349046527309E-2</c:v>
                </c:pt>
                <c:pt idx="23">
                  <c:v>1.3134168913095977E-2</c:v>
                </c:pt>
                <c:pt idx="24">
                  <c:v>1.2048818538720172E-2</c:v>
                </c:pt>
                <c:pt idx="25">
                  <c:v>1.2048818538720172E-2</c:v>
                </c:pt>
                <c:pt idx="26">
                  <c:v>1.100070767772827E-2</c:v>
                </c:pt>
                <c:pt idx="27">
                  <c:v>1.100070767772827E-2</c:v>
                </c:pt>
                <c:pt idx="28">
                  <c:v>9.9961112062782725E-3</c:v>
                </c:pt>
                <c:pt idx="29">
                  <c:v>6.4985406330745942E-3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420C-4E84-BC4C-46E99FA59C27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axId val="742405967"/>
        <c:axId val="592345999"/>
      </c:scatterChart>
      <c:valAx>
        <c:axId val="74240596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marks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2345999"/>
        <c:crosses val="autoZero"/>
        <c:crossBetween val="midCat"/>
      </c:valAx>
      <c:valAx>
        <c:axId val="59234599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Probablity of marks</a:t>
                </a:r>
                <a:r>
                  <a:rPr lang="en-US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742405967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</a:t>
            </a:r>
            <a:r>
              <a:rPr lang="en-US" baseline="0"/>
              <a:t>, median, mode </a:t>
            </a:r>
          </a:p>
        </c:rich>
      </c:tx>
      <c:layout>
        <c:manualLayout>
          <c:xMode val="edge"/>
          <c:yMode val="edge"/>
          <c:x val="0.30393744531933514"/>
          <c:y val="2.777777777777777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'Table 1'!$E$34</c:f>
              <c:strCache>
                <c:ptCount val="1"/>
                <c:pt idx="0">
                  <c:v>Mean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'Table 1'!$F$34:$I$34</c:f>
              <c:numCache>
                <c:formatCode>0.00</c:formatCode>
                <c:ptCount val="4"/>
                <c:pt idx="0">
                  <c:v>72.36666666666666</c:v>
                </c:pt>
                <c:pt idx="1">
                  <c:v>72.966666666666669</c:v>
                </c:pt>
                <c:pt idx="2">
                  <c:v>77.13333333333334</c:v>
                </c:pt>
                <c:pt idx="3">
                  <c:v>222.46666666666667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FEF3-4984-9231-4716B94B2F55}"/>
            </c:ext>
          </c:extLst>
        </c:ser>
        <c:ser>
          <c:idx val="1"/>
          <c:order val="1"/>
          <c:tx>
            <c:strRef>
              <c:f>'Table 1'!$E$35</c:f>
              <c:strCache>
                <c:ptCount val="1"/>
                <c:pt idx="0">
                  <c:v>Median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'Table 1'!$F$35:$I$35</c:f>
              <c:numCache>
                <c:formatCode>0</c:formatCode>
                <c:ptCount val="4"/>
                <c:pt idx="0">
                  <c:v>73</c:v>
                </c:pt>
                <c:pt idx="1">
                  <c:v>72</c:v>
                </c:pt>
                <c:pt idx="2">
                  <c:v>79.5</c:v>
                </c:pt>
                <c:pt idx="3">
                  <c:v>222.5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FEF3-4984-9231-4716B94B2F55}"/>
            </c:ext>
          </c:extLst>
        </c:ser>
        <c:ser>
          <c:idx val="2"/>
          <c:order val="2"/>
          <c:tx>
            <c:strRef>
              <c:f>'Table 1'!$E$36</c:f>
              <c:strCache>
                <c:ptCount val="1"/>
                <c:pt idx="0">
                  <c:v>Mode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'Table 1'!$F$36:$I$36</c:f>
              <c:numCache>
                <c:formatCode>General</c:formatCode>
                <c:ptCount val="4"/>
                <c:pt idx="0">
                  <c:v>62</c:v>
                </c:pt>
                <c:pt idx="1">
                  <c:v>64</c:v>
                </c:pt>
                <c:pt idx="2">
                  <c:v>78</c:v>
                </c:pt>
                <c:pt idx="3">
                  <c:v>210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FEF3-4984-9231-4716B94B2F55}"/>
            </c:ext>
          </c:extLst>
        </c:ser>
        <c:ser>
          <c:idx val="3"/>
          <c:order val="3"/>
          <c:tx>
            <c:strRef>
              <c:f>'Table 1'!$E$37</c:f>
              <c:strCache>
                <c:ptCount val="1"/>
                <c:pt idx="0">
                  <c:v>Standard Devation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'Table 1'!$F$37:$I$37</c:f>
              <c:numCache>
                <c:formatCode>0.00</c:formatCode>
                <c:ptCount val="4"/>
                <c:pt idx="0">
                  <c:v>14.499663095570797</c:v>
                </c:pt>
                <c:pt idx="1">
                  <c:v>12.968086380334469</c:v>
                </c:pt>
                <c:pt idx="2">
                  <c:v>14.371267631400286</c:v>
                </c:pt>
                <c:pt idx="3">
                  <c:v>29.518823139485526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FEF3-4984-9231-4716B94B2F55}"/>
            </c:ext>
          </c:extLst>
        </c:ser>
        <c:dLbls>
          <c:dLblPos val="t"/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3360000"/>
        <c:axId val="1227231952"/>
      </c:lineChart>
      <c:catAx>
        <c:axId val="1173360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Mean,median.&amp;</a:t>
                </a:r>
                <a:r>
                  <a:rPr lang="en-US" baseline="0"/>
                  <a:t> mode of marks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7231952"/>
        <c:crosses val="autoZero"/>
        <c:auto val="1"/>
        <c:lblAlgn val="ctr"/>
        <c:lblOffset val="100"/>
        <c:noMultiLvlLbl val="0"/>
      </c:catAx>
      <c:valAx>
        <c:axId val="122723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marks</a:t>
                </a:r>
                <a:r>
                  <a:rPr lang="en-US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360000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0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Bell</a:t>
            </a:r>
            <a:r>
              <a:rPr lang="en-US" baseline="0"/>
              <a:t> curve of total marks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yVal>
            <c:numRef>
              <c:f>Sheet8!$C$100:$C$129</c:f>
              <c:numCache>
                <c:formatCode>0.000</c:formatCode>
                <c:ptCount val="30"/>
                <c:pt idx="0">
                  <c:v>3.3190920486928944E-3</c:v>
                </c:pt>
                <c:pt idx="1">
                  <c:v>3.5109508060146579E-3</c:v>
                </c:pt>
                <c:pt idx="2">
                  <c:v>5.0385713515033294E-3</c:v>
                </c:pt>
                <c:pt idx="3">
                  <c:v>6.5665961069529344E-3</c:v>
                </c:pt>
                <c:pt idx="4">
                  <c:v>6.8354643180029151E-3</c:v>
                </c:pt>
                <c:pt idx="5">
                  <c:v>7.1071801984558093E-3</c:v>
                </c:pt>
                <c:pt idx="6">
                  <c:v>9.0416357569821325E-3</c:v>
                </c:pt>
                <c:pt idx="7">
                  <c:v>9.585894834194239E-3</c:v>
                </c:pt>
                <c:pt idx="8">
                  <c:v>1.1112909871058205E-2</c:v>
                </c:pt>
                <c:pt idx="9">
                  <c:v>1.2179163947428738E-2</c:v>
                </c:pt>
                <c:pt idx="10">
                  <c:v>1.2361756519700739E-2</c:v>
                </c:pt>
                <c:pt idx="11">
                  <c:v>1.2361756519700739E-2</c:v>
                </c:pt>
                <c:pt idx="12">
                  <c:v>1.319440589066254E-2</c:v>
                </c:pt>
                <c:pt idx="13">
                  <c:v>1.3421966176986244E-2</c:v>
                </c:pt>
                <c:pt idx="14">
                  <c:v>1.3498172062278789E-2</c:v>
                </c:pt>
                <c:pt idx="15">
                  <c:v>1.3496623060338969E-2</c:v>
                </c:pt>
                <c:pt idx="16">
                  <c:v>1.3496623060338969E-2</c:v>
                </c:pt>
                <c:pt idx="17">
                  <c:v>1.3356405423313246E-2</c:v>
                </c:pt>
                <c:pt idx="18">
                  <c:v>1.3356405423313246E-2</c:v>
                </c:pt>
                <c:pt idx="19">
                  <c:v>1.1329247647424762E-2</c:v>
                </c:pt>
                <c:pt idx="20">
                  <c:v>1.1329247647424762E-2</c:v>
                </c:pt>
                <c:pt idx="21">
                  <c:v>1.035758918738648E-2</c:v>
                </c:pt>
                <c:pt idx="22">
                  <c:v>9.5679432642043101E-3</c:v>
                </c:pt>
                <c:pt idx="23">
                  <c:v>8.7476785654135893E-3</c:v>
                </c:pt>
                <c:pt idx="24">
                  <c:v>8.1931376770319753E-3</c:v>
                </c:pt>
                <c:pt idx="25">
                  <c:v>8.1931376770319753E-3</c:v>
                </c:pt>
                <c:pt idx="26">
                  <c:v>7.6386049765968496E-3</c:v>
                </c:pt>
                <c:pt idx="27">
                  <c:v>5.7648425522375483E-3</c:v>
                </c:pt>
                <c:pt idx="28">
                  <c:v>2.6099714264688056E-3</c:v>
                </c:pt>
                <c:pt idx="29">
                  <c:v>1.8923351207189101E-3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6D5E-46D6-9912-4F2F59E5CA6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627169279"/>
        <c:axId val="469929551"/>
      </c:scatterChart>
      <c:valAx>
        <c:axId val="62716927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marks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69929551"/>
        <c:crosses val="autoZero"/>
        <c:crossBetween val="midCat"/>
      </c:valAx>
      <c:valAx>
        <c:axId val="46992955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Probablity of</a:t>
                </a:r>
                <a:r>
                  <a:rPr lang="en-US" baseline="0"/>
                  <a:t> marks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716927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600" b="1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curve for math marks (F)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600" b="1" i="0" u="none" strike="noStrike" kern="1200" baseline="0">
              <a:solidFill>
                <a:schemeClr val="tx2"/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9525" cap="rnd">
              <a:solidFill>
                <a:schemeClr val="accent1"/>
              </a:solidFill>
              <a:round/>
            </a:ln>
            <a:effectLst>
              <a:outerShdw blurRad="40000" dist="23000" dir="5400000" rotWithShape="0">
                <a:srgbClr val="000000">
                  <a:alpha val="35000"/>
                </a:srgbClr>
              </a:outerShdw>
            </a:effectLst>
          </c:spPr>
          <c:marker>
            <c:symbol val="circle"/>
            <c:size val="5"/>
            <c:spPr>
              <a:gradFill rotWithShape="1">
                <a:gsLst>
                  <a:gs pos="0">
                    <a:schemeClr val="accent1">
                      <a:shade val="51000"/>
                      <a:satMod val="130000"/>
                    </a:schemeClr>
                  </a:gs>
                  <a:gs pos="80000">
                    <a:schemeClr val="accent1">
                      <a:shade val="93000"/>
                      <a:satMod val="130000"/>
                    </a:schemeClr>
                  </a:gs>
                  <a:gs pos="100000">
                    <a:schemeClr val="accent1">
                      <a:shade val="94000"/>
                      <a:satMod val="135000"/>
                    </a:schemeClr>
                  </a:gs>
                </a:gsLst>
                <a:lin ang="16200000" scaled="0"/>
              </a:gradFill>
              <a:ln w="9525">
                <a:solidFill>
                  <a:schemeClr val="accent1"/>
                </a:solidFill>
                <a:round/>
              </a:ln>
              <a:effectLst>
                <a:outerShdw blurRad="40000" dist="23000" dir="5400000" rotWithShape="0">
                  <a:srgbClr val="000000">
                    <a:alpha val="35000"/>
                  </a:srgbClr>
                </a:outerShdw>
              </a:effectLst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2"/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2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yVal>
            <c:numRef>
              <c:f>Sheet8!$C$133:$C$145</c:f>
              <c:numCache>
                <c:formatCode>0.000</c:formatCode>
                <c:ptCount val="13"/>
                <c:pt idx="0">
                  <c:v>3.3870388581303812E-3</c:v>
                </c:pt>
                <c:pt idx="1">
                  <c:v>1.011861348797995E-2</c:v>
                </c:pt>
                <c:pt idx="2">
                  <c:v>1.9892490776305019E-2</c:v>
                </c:pt>
                <c:pt idx="3">
                  <c:v>2.1656829463487556E-2</c:v>
                </c:pt>
                <c:pt idx="4">
                  <c:v>2.5557541548829953E-2</c:v>
                </c:pt>
                <c:pt idx="5">
                  <c:v>2.5735028542741595E-2</c:v>
                </c:pt>
                <c:pt idx="6">
                  <c:v>2.5768185113476196E-2</c:v>
                </c:pt>
                <c:pt idx="7">
                  <c:v>2.5373110006294011E-2</c:v>
                </c:pt>
                <c:pt idx="8">
                  <c:v>2.456938389882244E-2</c:v>
                </c:pt>
                <c:pt idx="9">
                  <c:v>1.7279418865383877E-2</c:v>
                </c:pt>
                <c:pt idx="10">
                  <c:v>1.7279418865383877E-2</c:v>
                </c:pt>
                <c:pt idx="11">
                  <c:v>1.5260491066155247E-2</c:v>
                </c:pt>
                <c:pt idx="12">
                  <c:v>7.852952085067668E-3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B5A7-419E-B77B-8655E20D36A8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625097535"/>
        <c:axId val="597030319"/>
      </c:scatterChart>
      <c:valAx>
        <c:axId val="625097535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2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597030319"/>
        <c:crosses val="autoZero"/>
        <c:crossBetween val="midCat"/>
      </c:valAx>
      <c:valAx>
        <c:axId val="59703031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2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>
            <a:solidFill>
              <a:schemeClr val="tx2">
                <a:lumMod val="40000"/>
                <a:lumOff val="60000"/>
              </a:schemeClr>
            </a:solidFill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2"/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625097535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2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CURV</a:t>
            </a:r>
            <a:r>
              <a:rPr lang="en-US" baseline="0"/>
              <a:t>E FOR PHYSICS MARKS OF F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yVal>
            <c:numRef>
              <c:f>Sheet8!$B$149:$B$161</c:f>
              <c:numCache>
                <c:formatCode>0</c:formatCode>
                <c:ptCount val="13"/>
                <c:pt idx="0">
                  <c:v>53</c:v>
                </c:pt>
                <c:pt idx="1">
                  <c:v>58</c:v>
                </c:pt>
                <c:pt idx="2">
                  <c:v>62</c:v>
                </c:pt>
                <c:pt idx="3">
                  <c:v>62</c:v>
                </c:pt>
                <c:pt idx="4">
                  <c:v>64</c:v>
                </c:pt>
                <c:pt idx="5">
                  <c:v>64</c:v>
                </c:pt>
                <c:pt idx="6">
                  <c:v>69</c:v>
                </c:pt>
                <c:pt idx="7">
                  <c:v>72</c:v>
                </c:pt>
                <c:pt idx="8">
                  <c:v>75</c:v>
                </c:pt>
                <c:pt idx="9">
                  <c:v>83</c:v>
                </c:pt>
                <c:pt idx="10">
                  <c:v>91</c:v>
                </c:pt>
                <c:pt idx="11">
                  <c:v>92</c:v>
                </c:pt>
                <c:pt idx="12">
                  <c:v>92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50E5-455C-9A9D-D3F0884A5CCB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435647039"/>
        <c:axId val="1432539535"/>
      </c:scatterChart>
      <c:valAx>
        <c:axId val="1435647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2539535"/>
        <c:crosses val="autoZero"/>
        <c:crossBetween val="midCat"/>
      </c:valAx>
      <c:valAx>
        <c:axId val="14325395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6470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CURVE</a:t>
            </a:r>
            <a:r>
              <a:rPr lang="en-US" baseline="0"/>
              <a:t> FOR PHYSICS OF FEMALE</a:t>
            </a:r>
          </a:p>
          <a:p>
            <a:pPr>
              <a:defRPr/>
            </a:pPr>
            <a:r>
              <a:rPr lang="en-US"/>
              <a:t> 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yVal>
            <c:numRef>
              <c:f>Sheet8!$C$149:$C$161</c:f>
              <c:numCache>
                <c:formatCode>0.000</c:formatCode>
                <c:ptCount val="13"/>
                <c:pt idx="0">
                  <c:v>1.0883192038031113E-2</c:v>
                </c:pt>
                <c:pt idx="1">
                  <c:v>1.7157530256176716E-2</c:v>
                </c:pt>
                <c:pt idx="2">
                  <c:v>2.2370696347254325E-2</c:v>
                </c:pt>
                <c:pt idx="3">
                  <c:v>2.2370696347254325E-2</c:v>
                </c:pt>
                <c:pt idx="4">
                  <c:v>2.4716132563251763E-2</c:v>
                </c:pt>
                <c:pt idx="5">
                  <c:v>2.4716132563251763E-2</c:v>
                </c:pt>
                <c:pt idx="6">
                  <c:v>2.8806573702794838E-2</c:v>
                </c:pt>
                <c:pt idx="7">
                  <c:v>2.9564841573792976E-2</c:v>
                </c:pt>
                <c:pt idx="8">
                  <c:v>2.8879686794821609E-2</c:v>
                </c:pt>
                <c:pt idx="9">
                  <c:v>2.1305301946263292E-2</c:v>
                </c:pt>
                <c:pt idx="10">
                  <c:v>1.1059321656183565E-2</c:v>
                </c:pt>
                <c:pt idx="11">
                  <c:v>9.9403133563649368E-3</c:v>
                </c:pt>
                <c:pt idx="12">
                  <c:v>9.9403133563649368E-3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8F4-4C2D-A27F-740462C475E0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435549839"/>
        <c:axId val="1359961103"/>
      </c:scatterChart>
      <c:valAx>
        <c:axId val="14355498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marks</a:t>
                </a:r>
              </a:p>
            </c:rich>
          </c:tx>
          <c:layout>
            <c:manualLayout>
              <c:xMode val="edge"/>
              <c:yMode val="edge"/>
              <c:x val="0.49254746281714784"/>
              <c:y val="0.86016185476815399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9961103"/>
        <c:crosses val="autoZero"/>
        <c:crossBetween val="midCat"/>
      </c:valAx>
      <c:valAx>
        <c:axId val="1359961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Probablity of mark</a:t>
                </a:r>
                <a:r>
                  <a:rPr lang="en-US" baseline="0"/>
                  <a:t>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5498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yVal>
            <c:numRef>
              <c:f>Sheet8!$C$166:$C$178</c:f>
              <c:numCache>
                <c:formatCode>0.000</c:formatCode>
                <c:ptCount val="13"/>
                <c:pt idx="0">
                  <c:v>1.5837459883507186E-2</c:v>
                </c:pt>
                <c:pt idx="1">
                  <c:v>2.824618754312672E-2</c:v>
                </c:pt>
                <c:pt idx="2">
                  <c:v>2.9471311624797516E-2</c:v>
                </c:pt>
                <c:pt idx="3">
                  <c:v>2.9266585941382321E-2</c:v>
                </c:pt>
                <c:pt idx="4">
                  <c:v>2.6849881548458021E-2</c:v>
                </c:pt>
                <c:pt idx="5">
                  <c:v>2.1305301946263292E-2</c:v>
                </c:pt>
                <c:pt idx="6">
                  <c:v>2.0009723228081717E-2</c:v>
                </c:pt>
                <c:pt idx="7">
                  <c:v>1.4736772554618164E-2</c:v>
                </c:pt>
                <c:pt idx="8">
                  <c:v>1.3465721940446552E-2</c:v>
                </c:pt>
                <c:pt idx="9">
                  <c:v>1.2236907538990581E-2</c:v>
                </c:pt>
                <c:pt idx="10">
                  <c:v>9.9403133563649368E-3</c:v>
                </c:pt>
                <c:pt idx="11">
                  <c:v>8.8855933865018347E-3</c:v>
                </c:pt>
                <c:pt idx="12">
                  <c:v>5.3700660113497811E-3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EB2C-4642-A454-5F1735F6D07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435593039"/>
        <c:axId val="1262930559"/>
      </c:scatterChart>
      <c:valAx>
        <c:axId val="14355930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marks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62930559"/>
        <c:crosses val="autoZero"/>
        <c:crossBetween val="midCat"/>
      </c:valAx>
      <c:valAx>
        <c:axId val="126293055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Probablity</a:t>
                </a:r>
                <a:r>
                  <a:rPr lang="en-US" baseline="0"/>
                  <a:t> of marks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35593039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BELL</a:t>
            </a:r>
            <a:r>
              <a:rPr lang="en-US" baseline="0"/>
              <a:t> CURVE FRO MATH OF MALE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yVal>
            <c:numRef>
              <c:f>Sheet9!$C$2:$C$18</c:f>
              <c:numCache>
                <c:formatCode>0.000</c:formatCode>
                <c:ptCount val="17"/>
                <c:pt idx="0">
                  <c:v>4.1335644323984401E-3</c:v>
                </c:pt>
                <c:pt idx="1">
                  <c:v>1.5163722558240922E-2</c:v>
                </c:pt>
                <c:pt idx="2">
                  <c:v>1.6360533547344028E-2</c:v>
                </c:pt>
                <c:pt idx="3">
                  <c:v>2.2199137624715672E-2</c:v>
                </c:pt>
                <c:pt idx="4">
                  <c:v>2.2199137624715672E-2</c:v>
                </c:pt>
                <c:pt idx="5">
                  <c:v>2.3246625919662461E-2</c:v>
                </c:pt>
                <c:pt idx="6">
                  <c:v>2.511444986020674E-2</c:v>
                </c:pt>
                <c:pt idx="7">
                  <c:v>2.7168115860349819E-2</c:v>
                </c:pt>
                <c:pt idx="8">
                  <c:v>2.8139460523186905E-2</c:v>
                </c:pt>
                <c:pt idx="9">
                  <c:v>2.7795601767059301E-2</c:v>
                </c:pt>
                <c:pt idx="10">
                  <c:v>2.7795601767059301E-2</c:v>
                </c:pt>
                <c:pt idx="11">
                  <c:v>2.276177778786035E-2</c:v>
                </c:pt>
                <c:pt idx="12">
                  <c:v>2.276177778786035E-2</c:v>
                </c:pt>
                <c:pt idx="13">
                  <c:v>1.9390970910620253E-2</c:v>
                </c:pt>
                <c:pt idx="14">
                  <c:v>1.5795785089238918E-2</c:v>
                </c:pt>
                <c:pt idx="15">
                  <c:v>9.1636690593861862E-3</c:v>
                </c:pt>
                <c:pt idx="16">
                  <c:v>5.7702613655496995E-3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0CA-4F16-B8A9-77AF3BB630E5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576166543"/>
        <c:axId val="1368547647"/>
      </c:scatterChart>
      <c:valAx>
        <c:axId val="15761665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8547647"/>
        <c:crosses val="autoZero"/>
        <c:crossBetween val="midCat"/>
      </c:valAx>
      <c:valAx>
        <c:axId val="136854764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61665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BELL</a:t>
            </a:r>
            <a:r>
              <a:rPr lang="en-US" baseline="0"/>
              <a:t> CURVE FOR PHYSICS OF MALE </a:t>
            </a:r>
          </a:p>
          <a:p>
            <a:pPr>
              <a:defRPr/>
            </a:pP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yVal>
            <c:numRef>
              <c:f>Sheet9!$C$23:$C$39</c:f>
              <c:numCache>
                <c:formatCode>0.000</c:formatCode>
                <c:ptCount val="17"/>
                <c:pt idx="0">
                  <c:v>2.6489135933776917E-3</c:v>
                </c:pt>
                <c:pt idx="1">
                  <c:v>9.7237561368672277E-3</c:v>
                </c:pt>
                <c:pt idx="2">
                  <c:v>2.3359971342847011E-2</c:v>
                </c:pt>
                <c:pt idx="3">
                  <c:v>2.3359971342847011E-2</c:v>
                </c:pt>
                <c:pt idx="4">
                  <c:v>2.5906881274403645E-2</c:v>
                </c:pt>
                <c:pt idx="5">
                  <c:v>2.8051947919556543E-2</c:v>
                </c:pt>
                <c:pt idx="6">
                  <c:v>3.0219991991720811E-2</c:v>
                </c:pt>
                <c:pt idx="7">
                  <c:v>3.0610750804096892E-2</c:v>
                </c:pt>
                <c:pt idx="8">
                  <c:v>3.0821578985705523E-2</c:v>
                </c:pt>
                <c:pt idx="9">
                  <c:v>3.0353248641921564E-2</c:v>
                </c:pt>
                <c:pt idx="10">
                  <c:v>2.9159385545910136E-2</c:v>
                </c:pt>
                <c:pt idx="11">
                  <c:v>2.6251107990298291E-2</c:v>
                </c:pt>
                <c:pt idx="12">
                  <c:v>2.5046089335612486E-2</c:v>
                </c:pt>
                <c:pt idx="13">
                  <c:v>1.9548872860974485E-2</c:v>
                </c:pt>
                <c:pt idx="14">
                  <c:v>1.666173452211769E-2</c:v>
                </c:pt>
                <c:pt idx="15">
                  <c:v>1.1265030365688281E-2</c:v>
                </c:pt>
                <c:pt idx="16">
                  <c:v>1.1265030365688281E-2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2DBC-45C0-859D-2F2587E1A44D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576200943"/>
        <c:axId val="1368502303"/>
      </c:scatterChart>
      <c:valAx>
        <c:axId val="15762009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8502303"/>
        <c:crosses val="autoZero"/>
        <c:crossBetween val="midCat"/>
      </c:valAx>
      <c:valAx>
        <c:axId val="13685023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6200943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Bell</a:t>
            </a:r>
            <a:r>
              <a:rPr lang="en-US" baseline="0"/>
              <a:t> curve for chemistry of male 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yVal>
            <c:numRef>
              <c:f>Sheet9!$C$51:$C$67</c:f>
              <c:numCache>
                <c:formatCode>0.000</c:formatCode>
                <c:ptCount val="17"/>
                <c:pt idx="0">
                  <c:v>3.719337410454663E-3</c:v>
                </c:pt>
                <c:pt idx="1">
                  <c:v>8.9681526185010595E-3</c:v>
                </c:pt>
                <c:pt idx="2">
                  <c:v>9.8260310456869671E-3</c:v>
                </c:pt>
                <c:pt idx="3">
                  <c:v>1.5581448134592E-2</c:v>
                </c:pt>
                <c:pt idx="4">
                  <c:v>1.9501774069910421E-2</c:v>
                </c:pt>
                <c:pt idx="5">
                  <c:v>2.3517130229146466E-2</c:v>
                </c:pt>
                <c:pt idx="6">
                  <c:v>2.5675760265567588E-2</c:v>
                </c:pt>
                <c:pt idx="7">
                  <c:v>2.5367589493979718E-2</c:v>
                </c:pt>
                <c:pt idx="8">
                  <c:v>2.5057004369743133E-2</c:v>
                </c:pt>
                <c:pt idx="9">
                  <c:v>2.4647795866758287E-2</c:v>
                </c:pt>
                <c:pt idx="10">
                  <c:v>2.2883310907213936E-2</c:v>
                </c:pt>
                <c:pt idx="11">
                  <c:v>2.213929412307989E-2</c:v>
                </c:pt>
                <c:pt idx="12">
                  <c:v>1.7634907952570455E-2</c:v>
                </c:pt>
                <c:pt idx="13">
                  <c:v>1.5640474110288891E-2</c:v>
                </c:pt>
                <c:pt idx="14">
                  <c:v>1.3643399596580364E-2</c:v>
                </c:pt>
                <c:pt idx="15">
                  <c:v>1.3643399596580364E-2</c:v>
                </c:pt>
                <c:pt idx="16">
                  <c:v>1.2663607177019738E-2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4FB-43AE-B648-A3D126F3E68C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axId val="1576134143"/>
        <c:axId val="1368533087"/>
      </c:scatterChart>
      <c:valAx>
        <c:axId val="1576134143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8533087"/>
        <c:crosses val="autoZero"/>
        <c:crossBetween val="midCat"/>
      </c:valAx>
      <c:valAx>
        <c:axId val="136853308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0.000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76134143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Standard Devation of overall</a:t>
            </a:r>
            <a:r>
              <a:rPr lang="en-US" baseline="0"/>
              <a:t> population</a:t>
            </a:r>
          </a:p>
          <a:p>
            <a:pPr>
              <a:defRPr/>
            </a:pPr>
            <a:endParaRPr lang="en-US"/>
          </a:p>
        </c:rich>
      </c:tx>
      <c:layout>
        <c:manualLayout>
          <c:xMode val="edge"/>
          <c:yMode val="edge"/>
          <c:x val="0.20397900262467189"/>
          <c:y val="3.2407407407407406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cked"/>
        <c:varyColors val="0"/>
        <c:ser>
          <c:idx val="0"/>
          <c:order val="0"/>
          <c:tx>
            <c:strRef>
              <c:f>'Table 1'!$E$37</c:f>
              <c:strCache>
                <c:ptCount val="1"/>
                <c:pt idx="0">
                  <c:v>Standard Devation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t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val>
            <c:numRef>
              <c:f>'Table 1'!$F$37:$I$37</c:f>
              <c:numCache>
                <c:formatCode>0.00</c:formatCode>
                <c:ptCount val="4"/>
                <c:pt idx="0">
                  <c:v>14.499663095570797</c:v>
                </c:pt>
                <c:pt idx="1">
                  <c:v>12.968086380334469</c:v>
                </c:pt>
                <c:pt idx="2">
                  <c:v>14.371267631400286</c:v>
                </c:pt>
                <c:pt idx="3">
                  <c:v>29.518823139485526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33E-4A60-9640-0E4FFBD04229}"/>
            </c:ext>
          </c:extLst>
        </c:ser>
        <c:dLbls>
          <c:dLblPos val="t"/>
          <c:showLegendKey val="0"/>
          <c:showVal val="1"/>
          <c:showCatName val="0"/>
          <c:showSerName val="0"/>
          <c:showPercent val="0"/>
          <c:showBubbleSize val="0"/>
        </c:dLbls>
        <c:smooth val="0"/>
        <c:axId val="1366967359"/>
        <c:axId val="1588047231"/>
      </c:lineChart>
      <c:catAx>
        <c:axId val="136696735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Stamdard</a:t>
                </a:r>
                <a:r>
                  <a:rPr lang="en-US" baseline="0"/>
                  <a:t> deviation of marks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047231"/>
        <c:crosses val="autoZero"/>
        <c:auto val="1"/>
        <c:lblAlgn val="ctr"/>
        <c:lblOffset val="100"/>
        <c:noMultiLvlLbl val="0"/>
      </c:catAx>
      <c:valAx>
        <c:axId val="15880472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marks</a:t>
                </a:r>
                <a:r>
                  <a:rPr lang="en-US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6696735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of F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Sheet1!$I$13</c:f>
              <c:strCache>
                <c:ptCount val="1"/>
                <c:pt idx="0">
                  <c:v>Mean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val>
            <c:numRef>
              <c:f>Sheet1!$J$13:$M$13</c:f>
              <c:numCache>
                <c:formatCode>0.00</c:formatCode>
                <c:ptCount val="4"/>
                <c:pt idx="0">
                  <c:v>73.15384615384616</c:v>
                </c:pt>
                <c:pt idx="1">
                  <c:v>72.07692307692308</c:v>
                </c:pt>
                <c:pt idx="2">
                  <c:v>81.84615384615384</c:v>
                </c:pt>
                <c:pt idx="3">
                  <c:v>227.07692307692307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C8AD-43A0-95EB-9A283C066476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356963647"/>
        <c:axId val="1588066783"/>
      </c:barChart>
      <c:catAx>
        <c:axId val="1356963647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value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066783"/>
        <c:crosses val="autoZero"/>
        <c:auto val="1"/>
        <c:lblAlgn val="ctr"/>
        <c:lblOffset val="100"/>
        <c:noMultiLvlLbl val="0"/>
      </c:catAx>
      <c:valAx>
        <c:axId val="158806678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MARKS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356963647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solidFill>
            <a:schemeClr val="accent2">
              <a:lumMod val="75000"/>
            </a:schemeClr>
          </a:solidFill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800" b="1" i="0" u="none" strike="noStrike" kern="1200" cap="all" spc="150" baseline="0">
                <a:solidFill>
                  <a:schemeClr val="tx1">
                    <a:lumMod val="50000"/>
                    <a:lumOff val="50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 of</a:t>
            </a:r>
            <a:r>
              <a:rPr lang="en-US" baseline="0"/>
              <a:t> MALE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800" b="1" i="0" u="none" strike="noStrike" kern="1200" cap="all" spc="150" baseline="0">
              <a:solidFill>
                <a:schemeClr val="tx1">
                  <a:lumMod val="50000"/>
                  <a:lumOff val="50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Sheet1!$I$16</c:f>
              <c:strCache>
                <c:ptCount val="1"/>
                <c:pt idx="0">
                  <c:v>Mean</c:v>
                </c:pt>
              </c:strCache>
            </c:strRef>
          </c:tx>
          <c:spPr>
            <a:pattFill prst="narHorz">
              <a:fgClr>
                <a:schemeClr val="accent1"/>
              </a:fgClr>
              <a:bgClr>
                <a:schemeClr val="accent1">
                  <a:lumMod val="20000"/>
                  <a:lumOff val="80000"/>
                </a:schemeClr>
              </a:bgClr>
            </a:pattFill>
            <a:ln>
              <a:noFill/>
            </a:ln>
            <a:effectLst>
              <a:innerShdw blurRad="114300">
                <a:schemeClr val="accent1"/>
              </a:innerShdw>
            </a:effectLst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</a:ln>
                    <a:effectLst/>
                  </c:spPr>
                </c15:leaderLines>
              </c:ext>
            </c:extLst>
          </c:dLbls>
          <c:trendline>
            <c:spPr>
              <a:ln w="19050" cap="rnd">
                <a:solidFill>
                  <a:schemeClr val="accent1"/>
                </a:solidFill>
              </a:ln>
              <a:effectLst/>
            </c:spPr>
            <c:trendlineType val="linear"/>
            <c:dispRSqr val="0"/>
            <c:dispEq val="0"/>
          </c:trendline>
          <c:cat>
            <c:strRef>
              <c:f>Sheet1!$J$15:$M$15</c:f>
              <c:strCache>
                <c:ptCount val="4"/>
                <c:pt idx="0">
                  <c:v>Math</c:v>
                </c:pt>
                <c:pt idx="1">
                  <c:v>Physics</c:v>
                </c:pt>
                <c:pt idx="2">
                  <c:v>Chemistry</c:v>
                </c:pt>
                <c:pt idx="3">
                  <c:v>Total</c:v>
                </c:pt>
              </c:strCache>
            </c:strRef>
          </c:cat>
          <c:val>
            <c:numRef>
              <c:f>Sheet1!$J$16:$M$16</c:f>
              <c:numCache>
                <c:formatCode>0.00</c:formatCode>
                <c:ptCount val="4"/>
                <c:pt idx="0">
                  <c:v>71.764705882352942</c:v>
                </c:pt>
                <c:pt idx="1">
                  <c:v>73.647058823529406</c:v>
                </c:pt>
                <c:pt idx="2">
                  <c:v>73.529411764705884</c:v>
                </c:pt>
                <c:pt idx="3">
                  <c:v>218.94117647058823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7B65-4F66-B521-CCA55322BC3E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164"/>
        <c:overlap val="-22"/>
        <c:axId val="952173183"/>
        <c:axId val="1588058047"/>
      </c:barChart>
      <c:catAx>
        <c:axId val="952173183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 value of female </a:t>
                </a:r>
              </a:p>
              <a:p>
                <a:pPr>
                  <a:defRPr/>
                </a:pPr>
                <a:endParaRPr lang="en-US"/>
              </a:p>
            </c:rich>
          </c:tx>
          <c:layout>
            <c:manualLayout>
              <c:xMode val="edge"/>
              <c:yMode val="edge"/>
              <c:x val="0.37399890638670164"/>
              <c:y val="0.87050925925925926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19050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058047"/>
        <c:crosses val="autoZero"/>
        <c:auto val="1"/>
        <c:lblAlgn val="ctr"/>
        <c:lblOffset val="100"/>
        <c:noMultiLvlLbl val="0"/>
      </c:catAx>
      <c:valAx>
        <c:axId val="1588058047"/>
        <c:scaling>
          <c:orientation val="minMax"/>
        </c:scaling>
        <c:delete val="0"/>
        <c:axPos val="l"/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900" b="1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</a:t>
                </a:r>
                <a:r>
                  <a:rPr lang="en-US" baseline="0"/>
                  <a:t> marks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900" b="1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952173183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>
            <a:solidFill>
              <a:schemeClr val="tx1">
                <a:lumMod val="15000"/>
                <a:lumOff val="85000"/>
              </a:schemeClr>
            </a:solidFill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t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6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STUDENTS</a:t>
            </a:r>
            <a:r>
              <a:rPr lang="en-US" baseline="0"/>
              <a:t> FROM CITY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Sheet1!$C$37</c:f>
              <c:strCache>
                <c:ptCount val="1"/>
                <c:pt idx="0">
                  <c:v>NO. OF CITY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dLbls>
            <c:spPr>
              <a:noFill/>
              <a:ln>
                <a:noFill/>
              </a:ln>
              <a:effectLst/>
            </c:spPr>
            <c:txPr>
              <a:bodyPr rot="0" spcFirstLastPara="1" vertOverflow="ellipsis" vert="horz" wrap="square" lIns="38100" tIns="19050" rIns="38100" bIns="19050" anchor="ctr" anchorCtr="1">
                <a:spAutoFit/>
              </a:bodyPr>
              <a:lstStyle/>
              <a:p>
                <a:pPr>
                  <a:defRPr sz="900" b="0" i="0" u="none" strike="noStrike" kern="1200" baseline="0">
                    <a:solidFill>
                      <a:schemeClr val="tx1">
                        <a:lumMod val="75000"/>
                        <a:lumOff val="2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endParaRPr lang="en-US"/>
              </a:p>
            </c:txPr>
            <c:dLblPos val="outEnd"/>
            <c:showLegendKey val="0"/>
            <c:showVal val="1"/>
            <c:showCatName val="0"/>
            <c:showSerName val="0"/>
            <c:showPercent val="0"/>
            <c:showBubbleSize val="0"/>
            <c:showLeaderLines val="0"/>
            <c:extLst>
              <c:ext xmlns:c15="http://schemas.microsoft.com/office/drawing/2012/chart" uri="{CE6537A1-D6FC-4f65-9D91-7224C49458BB}">
                <c15:showLeaderLines val="1"/>
                <c15:leaderLines>
                  <c:spPr>
                    <a:ln w="9525" cap="flat" cmpd="sng" algn="ctr">
                      <a:solidFill>
                        <a:schemeClr val="tx1">
                          <a:lumMod val="35000"/>
                          <a:lumOff val="65000"/>
                        </a:schemeClr>
                      </a:solidFill>
                      <a:round/>
                    </a:ln>
                    <a:effectLst/>
                  </c:spPr>
                </c15:leaderLines>
              </c:ext>
            </c:extLst>
          </c:dLbls>
          <c:cat>
            <c:strRef>
              <c:f>Sheet1!$B$38:$B$47</c:f>
              <c:strCache>
                <c:ptCount val="10"/>
                <c:pt idx="0">
                  <c:v>Ambur</c:v>
                </c:pt>
                <c:pt idx="1">
                  <c:v>Bengaluru</c:v>
                </c:pt>
                <c:pt idx="2">
                  <c:v>Chennai</c:v>
                </c:pt>
                <c:pt idx="3">
                  <c:v>Erode </c:v>
                </c:pt>
                <c:pt idx="4">
                  <c:v>Madurai </c:v>
                </c:pt>
                <c:pt idx="5">
                  <c:v>Nagercoil</c:v>
                </c:pt>
                <c:pt idx="6">
                  <c:v>Salem</c:v>
                </c:pt>
                <c:pt idx="7">
                  <c:v>Vellore </c:v>
                </c:pt>
                <c:pt idx="8">
                  <c:v>Thircy</c:v>
                </c:pt>
                <c:pt idx="9">
                  <c:v>Theni</c:v>
                </c:pt>
              </c:strCache>
            </c:strRef>
          </c:cat>
          <c:val>
            <c:numRef>
              <c:f>Sheet1!$C$38:$C$47</c:f>
              <c:numCache>
                <c:formatCode>General</c:formatCode>
                <c:ptCount val="10"/>
                <c:pt idx="0">
                  <c:v>1</c:v>
                </c:pt>
                <c:pt idx="1">
                  <c:v>5</c:v>
                </c:pt>
                <c:pt idx="2">
                  <c:v>8</c:v>
                </c:pt>
                <c:pt idx="3">
                  <c:v>2</c:v>
                </c:pt>
                <c:pt idx="4">
                  <c:v>5</c:v>
                </c:pt>
                <c:pt idx="5">
                  <c:v>1</c:v>
                </c:pt>
                <c:pt idx="6">
                  <c:v>1</c:v>
                </c:pt>
                <c:pt idx="7">
                  <c:v>3</c:v>
                </c:pt>
                <c:pt idx="8">
                  <c:v>3</c:v>
                </c:pt>
                <c:pt idx="9">
                  <c:v>1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BD9C-4F88-B7C9-4A9DA089F0E2}"/>
            </c:ext>
          </c:extLst>
        </c:ser>
        <c:dLbls>
          <c:dLblPos val="outEnd"/>
          <c:showLegendKey val="0"/>
          <c:showVal val="1"/>
          <c:showCatName val="0"/>
          <c:showSerName val="0"/>
          <c:showPercent val="0"/>
          <c:showBubbleSize val="0"/>
        </c:dLbls>
        <c:gapWidth val="219"/>
        <c:overlap val="-27"/>
        <c:axId val="1956000991"/>
        <c:axId val="1834306623"/>
      </c:barChart>
      <c:catAx>
        <c:axId val="1956000991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student</a:t>
                </a:r>
                <a:r>
                  <a:rPr lang="en-US" baseline="0"/>
                  <a:t>s from different city </a:t>
                </a:r>
                <a:endParaRPr lang="en-US"/>
              </a:p>
            </c:rich>
          </c:tx>
          <c:layout>
            <c:manualLayout>
              <c:xMode val="edge"/>
              <c:yMode val="edge"/>
              <c:x val="0.41198600174978134"/>
              <c:y val="0.88793963254593178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34306623"/>
        <c:crosses val="autoZero"/>
        <c:auto val="1"/>
        <c:lblAlgn val="ctr"/>
        <c:lblOffset val="100"/>
        <c:noMultiLvlLbl val="0"/>
      </c:catAx>
      <c:valAx>
        <c:axId val="18343066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No. of city 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956000991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7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lrMapOvr bg1="lt1" tx1="dk1" bg2="lt2" tx2="dk2" accent1="accent1" accent2="accent2" accent3="accent3" accent4="accent4" accent5="accent5" accent6="accent6" hlink="hlink" folHlink="folHlink"/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Mean</a:t>
            </a:r>
            <a:r>
              <a:rPr lang="en-US" baseline="0"/>
              <a:t>, median, mode,Standard deviation of overall data </a:t>
            </a:r>
          </a:p>
        </c:rich>
      </c:tx>
      <c:layout>
        <c:manualLayout>
          <c:xMode val="edge"/>
          <c:yMode val="edge"/>
          <c:x val="0.14556933508311465"/>
          <c:y val="2.3148148148148147E-2"/>
        </c:manualLayout>
      </c:layout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'Table 1'!$E$34</c:f>
              <c:strCache>
                <c:ptCount val="1"/>
                <c:pt idx="0">
                  <c:v>Mean 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val>
            <c:numRef>
              <c:f>'Table 1'!$F$34:$I$34</c:f>
              <c:numCache>
                <c:formatCode>0.00</c:formatCode>
                <c:ptCount val="4"/>
                <c:pt idx="0">
                  <c:v>72.36666666666666</c:v>
                </c:pt>
                <c:pt idx="1">
                  <c:v>72.966666666666669</c:v>
                </c:pt>
                <c:pt idx="2">
                  <c:v>77.13333333333334</c:v>
                </c:pt>
                <c:pt idx="3">
                  <c:v>222.46666666666667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8ACD-482B-9A0E-A531401495DA}"/>
            </c:ext>
          </c:extLst>
        </c:ser>
        <c:ser>
          <c:idx val="1"/>
          <c:order val="1"/>
          <c:tx>
            <c:strRef>
              <c:f>'Table 1'!$E$35</c:f>
              <c:strCache>
                <c:ptCount val="1"/>
                <c:pt idx="0">
                  <c:v>Median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val>
            <c:numRef>
              <c:f>'Table 1'!$F$35:$I$35</c:f>
              <c:numCache>
                <c:formatCode>0</c:formatCode>
                <c:ptCount val="4"/>
                <c:pt idx="0">
                  <c:v>73</c:v>
                </c:pt>
                <c:pt idx="1">
                  <c:v>72</c:v>
                </c:pt>
                <c:pt idx="2">
                  <c:v>79.5</c:v>
                </c:pt>
                <c:pt idx="3">
                  <c:v>222.5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8ACD-482B-9A0E-A531401495DA}"/>
            </c:ext>
          </c:extLst>
        </c:ser>
        <c:ser>
          <c:idx val="2"/>
          <c:order val="2"/>
          <c:tx>
            <c:strRef>
              <c:f>'Table 1'!$E$36</c:f>
              <c:strCache>
                <c:ptCount val="1"/>
                <c:pt idx="0">
                  <c:v>Mode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val>
            <c:numRef>
              <c:f>'Table 1'!$F$36:$I$36</c:f>
              <c:numCache>
                <c:formatCode>General</c:formatCode>
                <c:ptCount val="4"/>
                <c:pt idx="0">
                  <c:v>62</c:v>
                </c:pt>
                <c:pt idx="1">
                  <c:v>64</c:v>
                </c:pt>
                <c:pt idx="2">
                  <c:v>78</c:v>
                </c:pt>
                <c:pt idx="3">
                  <c:v>210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8ACD-482B-9A0E-A531401495DA}"/>
            </c:ext>
          </c:extLst>
        </c:ser>
        <c:ser>
          <c:idx val="3"/>
          <c:order val="3"/>
          <c:tx>
            <c:strRef>
              <c:f>'Table 1'!$E$37</c:f>
              <c:strCache>
                <c:ptCount val="1"/>
                <c:pt idx="0">
                  <c:v>Standard Devation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val>
            <c:numRef>
              <c:f>'Table 1'!$F$37:$I$37</c:f>
              <c:numCache>
                <c:formatCode>0.00</c:formatCode>
                <c:ptCount val="4"/>
                <c:pt idx="0">
                  <c:v>14.499663095570797</c:v>
                </c:pt>
                <c:pt idx="1">
                  <c:v>12.968086380334469</c:v>
                </c:pt>
                <c:pt idx="2">
                  <c:v>14.371267631400286</c:v>
                </c:pt>
                <c:pt idx="3">
                  <c:v>29.518823139485526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8ACD-482B-9A0E-A531401495D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173360000"/>
        <c:axId val="1227231952"/>
      </c:lineChart>
      <c:catAx>
        <c:axId val="1173360000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Mea,</a:t>
                </a:r>
                <a:r>
                  <a:rPr lang="en-US" baseline="0"/>
                  <a:t> median, mode &amp; standard deviation of marks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227231952"/>
        <c:crosses val="autoZero"/>
        <c:auto val="1"/>
        <c:lblAlgn val="ctr"/>
        <c:lblOffset val="100"/>
        <c:noMultiLvlLbl val="0"/>
      </c:catAx>
      <c:valAx>
        <c:axId val="1227231952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Total marks</a:t>
                </a:r>
                <a:r>
                  <a:rPr lang="en-US" baseline="0"/>
                  <a:t> 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73360000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8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1"/>
    <c:plotArea>
      <c:layout/>
      <c:barChart>
        <c:barDir val="col"/>
        <c:grouping val="clustered"/>
        <c:varyColors val="0"/>
        <c:ser>
          <c:idx val="0"/>
          <c:order val="0"/>
          <c:tx>
            <c:strRef>
              <c:f>Sheet2!$A$3</c:f>
              <c:strCache>
                <c:ptCount val="1"/>
                <c:pt idx="0">
                  <c:v>Mean </c:v>
                </c:pt>
              </c:strCache>
            </c:strRef>
          </c:tx>
          <c:spPr>
            <a:solidFill>
              <a:schemeClr val="accent1"/>
            </a:solidFill>
            <a:ln>
              <a:noFill/>
            </a:ln>
            <a:effectLst/>
          </c:spPr>
          <c:invertIfNegative val="0"/>
          <c:cat>
            <c:strRef>
              <c:f>Sheet2!$B$2:$E$2</c:f>
              <c:strCache>
                <c:ptCount val="4"/>
                <c:pt idx="0">
                  <c:v>Mathematics</c:v>
                </c:pt>
                <c:pt idx="1">
                  <c:v>Physics</c:v>
                </c:pt>
                <c:pt idx="2">
                  <c:v>Chemistry</c:v>
                </c:pt>
                <c:pt idx="3">
                  <c:v>Total</c:v>
                </c:pt>
              </c:strCache>
            </c:strRef>
          </c:cat>
          <c:val>
            <c:numRef>
              <c:f>Sheet2!$B$3:$E$3</c:f>
              <c:numCache>
                <c:formatCode>0.00</c:formatCode>
                <c:ptCount val="4"/>
                <c:pt idx="0">
                  <c:v>70.863273174336214</c:v>
                </c:pt>
                <c:pt idx="1">
                  <c:v>71.80963622105304</c:v>
                </c:pt>
                <c:pt idx="2">
                  <c:v>75.661337922870942</c:v>
                </c:pt>
                <c:pt idx="3">
                  <c:v>220.56417747535983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0-505A-487A-9801-70EC67157AE2}"/>
            </c:ext>
          </c:extLst>
        </c:ser>
        <c:ser>
          <c:idx val="1"/>
          <c:order val="1"/>
          <c:tx>
            <c:strRef>
              <c:f>Sheet2!$A$4</c:f>
              <c:strCache>
                <c:ptCount val="1"/>
                <c:pt idx="0">
                  <c:v>Median</c:v>
                </c:pt>
              </c:strCache>
            </c:strRef>
          </c:tx>
          <c:spPr>
            <a:solidFill>
              <a:schemeClr val="accent2"/>
            </a:solidFill>
            <a:ln>
              <a:noFill/>
            </a:ln>
            <a:effectLst/>
          </c:spPr>
          <c:invertIfNegative val="0"/>
          <c:cat>
            <c:strRef>
              <c:f>Sheet2!$B$2:$E$2</c:f>
              <c:strCache>
                <c:ptCount val="4"/>
                <c:pt idx="0">
                  <c:v>Mathematics</c:v>
                </c:pt>
                <c:pt idx="1">
                  <c:v>Physics</c:v>
                </c:pt>
                <c:pt idx="2">
                  <c:v>Chemistry</c:v>
                </c:pt>
                <c:pt idx="3">
                  <c:v>Total</c:v>
                </c:pt>
              </c:strCache>
            </c:strRef>
          </c:cat>
          <c:val>
            <c:numRef>
              <c:f>Sheet2!$B$4:$E$4</c:f>
              <c:numCache>
                <c:formatCode>0</c:formatCode>
                <c:ptCount val="4"/>
                <c:pt idx="0">
                  <c:v>73</c:v>
                </c:pt>
                <c:pt idx="1">
                  <c:v>72</c:v>
                </c:pt>
                <c:pt idx="2">
                  <c:v>79.5</c:v>
                </c:pt>
                <c:pt idx="3">
                  <c:v>222.5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1-505A-487A-9801-70EC67157AE2}"/>
            </c:ext>
          </c:extLst>
        </c:ser>
        <c:ser>
          <c:idx val="2"/>
          <c:order val="2"/>
          <c:tx>
            <c:strRef>
              <c:f>Sheet2!$A$5</c:f>
              <c:strCache>
                <c:ptCount val="1"/>
                <c:pt idx="0">
                  <c:v>Mode</c:v>
                </c:pt>
              </c:strCache>
            </c:strRef>
          </c:tx>
          <c:spPr>
            <a:solidFill>
              <a:schemeClr val="accent3"/>
            </a:solidFill>
            <a:ln>
              <a:noFill/>
            </a:ln>
            <a:effectLst/>
          </c:spPr>
          <c:invertIfNegative val="0"/>
          <c:cat>
            <c:strRef>
              <c:f>Sheet2!$B$2:$E$2</c:f>
              <c:strCache>
                <c:ptCount val="4"/>
                <c:pt idx="0">
                  <c:v>Mathematics</c:v>
                </c:pt>
                <c:pt idx="1">
                  <c:v>Physics</c:v>
                </c:pt>
                <c:pt idx="2">
                  <c:v>Chemistry</c:v>
                </c:pt>
                <c:pt idx="3">
                  <c:v>Total</c:v>
                </c:pt>
              </c:strCache>
            </c:strRef>
          </c:cat>
          <c:val>
            <c:numRef>
              <c:f>Sheet2!$B$5:$E$5</c:f>
              <c:numCache>
                <c:formatCode>General</c:formatCode>
                <c:ptCount val="4"/>
                <c:pt idx="0">
                  <c:v>62</c:v>
                </c:pt>
                <c:pt idx="1">
                  <c:v>64</c:v>
                </c:pt>
                <c:pt idx="2">
                  <c:v>78</c:v>
                </c:pt>
                <c:pt idx="3">
                  <c:v>210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2-505A-487A-9801-70EC67157AE2}"/>
            </c:ext>
          </c:extLst>
        </c:ser>
        <c:ser>
          <c:idx val="3"/>
          <c:order val="3"/>
          <c:tx>
            <c:strRef>
              <c:f>Sheet2!$A$6</c:f>
              <c:strCache>
                <c:ptCount val="1"/>
                <c:pt idx="0">
                  <c:v>Standard Devation</c:v>
                </c:pt>
              </c:strCache>
            </c:strRef>
          </c:tx>
          <c:spPr>
            <a:solidFill>
              <a:schemeClr val="accent4"/>
            </a:solidFill>
            <a:ln>
              <a:noFill/>
            </a:ln>
            <a:effectLst/>
          </c:spPr>
          <c:invertIfNegative val="0"/>
          <c:cat>
            <c:strRef>
              <c:f>Sheet2!$B$2:$E$2</c:f>
              <c:strCache>
                <c:ptCount val="4"/>
                <c:pt idx="0">
                  <c:v>Mathematics</c:v>
                </c:pt>
                <c:pt idx="1">
                  <c:v>Physics</c:v>
                </c:pt>
                <c:pt idx="2">
                  <c:v>Chemistry</c:v>
                </c:pt>
                <c:pt idx="3">
                  <c:v>Total</c:v>
                </c:pt>
              </c:strCache>
            </c:strRef>
          </c:cat>
          <c:val>
            <c:numRef>
              <c:f>Sheet2!$B$6:$E$6</c:f>
              <c:numCache>
                <c:formatCode>0.00</c:formatCode>
                <c:ptCount val="4"/>
                <c:pt idx="0">
                  <c:v>14.499663095570797</c:v>
                </c:pt>
                <c:pt idx="1">
                  <c:v>12.968086380334469</c:v>
                </c:pt>
                <c:pt idx="2">
                  <c:v>14.371267631400286</c:v>
                </c:pt>
                <c:pt idx="3">
                  <c:v>29.518823139485526</c:v>
                </c:pt>
              </c:numCache>
            </c:numRef>
          </c:val>
          <c:extLst>
            <c:ext xmlns:c16="http://schemas.microsoft.com/office/drawing/2014/chart" uri="{C3380CC4-5D6E-409C-BE32-E72D297353CC}">
              <c16:uniqueId val="{00000003-505A-487A-9801-70EC67157AE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gapWidth val="219"/>
        <c:overlap val="-27"/>
        <c:axId val="1491280879"/>
        <c:axId val="1588076767"/>
      </c:barChart>
      <c:catAx>
        <c:axId val="1491280879"/>
        <c:scaling>
          <c:orientation val="minMax"/>
        </c:scaling>
        <c:delete val="0"/>
        <c:axPos val="b"/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Mean,median</a:t>
                </a:r>
                <a:r>
                  <a:rPr lang="en-US" baseline="0"/>
                  <a:t> &amp; mode of total marks</a:t>
                </a:r>
                <a:endParaRPr lang="en-US"/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out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588076767"/>
        <c:crosses val="autoZero"/>
        <c:auto val="1"/>
        <c:lblAlgn val="ctr"/>
        <c:lblOffset val="100"/>
        <c:noMultiLvlLbl val="0"/>
      </c:catAx>
      <c:valAx>
        <c:axId val="158807676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Marks</a:t>
                </a:r>
                <a:r>
                  <a:rPr lang="en-US" baseline="0"/>
                  <a:t> of student</a:t>
                </a:r>
              </a:p>
              <a:p>
                <a:pPr>
                  <a:defRPr/>
                </a:pPr>
                <a:endParaRPr lang="en-US"/>
              </a:p>
            </c:rich>
          </c:tx>
          <c:layout>
            <c:manualLayout>
              <c:xMode val="edge"/>
              <c:yMode val="edge"/>
              <c:x val="2.2222222222222223E-2"/>
              <c:y val="0.12078703703703704"/>
            </c:manualLayout>
          </c:layout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0.00" sourceLinked="1"/>
        <c:majorTickMark val="out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91280879"/>
        <c:crosses val="autoZero"/>
        <c:crossBetween val="between"/>
      </c:valAx>
      <c:dTable>
        <c:showHorzBorder val="1"/>
        <c:showVertBorder val="1"/>
        <c:showOutline val="1"/>
        <c:showKeys val="1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0" spcFirstLastPara="1" vertOverflow="ellipsis" vert="horz" wrap="square" anchor="ctr" anchorCtr="1"/>
          <a:lstStyle/>
          <a:p>
            <a:pPr rtl="0"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</c:dTable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9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pivotSource>
    <c:name>[Saurabh Kumar Mittal_Project 1 L&amp;B.xlsx]Sheet3!PivotTable1</c:name>
    <c:fmtId val="6"/>
  </c:pivotSource>
  <c:chart>
    <c:autoTitleDeleted val="0"/>
    <c:pivotFmts>
      <c:pivotFmt>
        <c:idx val="0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1"/>
            </a:solidFill>
            <a:ln w="9525">
              <a:solidFill>
                <a:schemeClr val="accent1"/>
              </a:solidFill>
            </a:ln>
            <a:effectLst/>
          </c:spPr>
        </c:marker>
      </c:pivotFmt>
      <c:pivotFmt>
        <c:idx val="1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2"/>
            </a:solidFill>
            <a:ln w="9525">
              <a:solidFill>
                <a:schemeClr val="accent2"/>
              </a:solidFill>
            </a:ln>
            <a:effectLst/>
          </c:spPr>
        </c:marker>
      </c:pivotFmt>
      <c:pivotFmt>
        <c:idx val="2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3"/>
            </a:solidFill>
            <a:ln w="9525">
              <a:solidFill>
                <a:schemeClr val="accent3"/>
              </a:solidFill>
            </a:ln>
            <a:effectLst/>
          </c:spPr>
        </c:marker>
      </c:pivotFmt>
      <c:pivotFmt>
        <c:idx val="3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4"/>
            </a:solidFill>
            <a:ln w="9525">
              <a:solidFill>
                <a:schemeClr val="accent4"/>
              </a:solidFill>
            </a:ln>
            <a:effectLst/>
          </c:spPr>
        </c:marker>
      </c:pivotFmt>
      <c:pivotFmt>
        <c:idx val="4"/>
        <c:spPr>
          <a:ln w="28575" cap="rnd">
            <a:solidFill>
              <a:schemeClr val="accent1"/>
            </a:solidFill>
            <a:round/>
          </a:ln>
          <a:effectLst/>
        </c:spPr>
        <c:marker>
          <c:symbol val="circle"/>
          <c:size val="5"/>
          <c:spPr>
            <a:solidFill>
              <a:schemeClr val="accent5"/>
            </a:solidFill>
            <a:ln w="9525">
              <a:solidFill>
                <a:schemeClr val="accent5"/>
              </a:solidFill>
            </a:ln>
            <a:effectLst/>
          </c:spPr>
        </c:marker>
      </c:pivotFmt>
    </c:pivotFmts>
    <c:plotArea>
      <c:layout/>
      <c:lineChart>
        <c:grouping val="stacked"/>
        <c:varyColors val="0"/>
        <c:ser>
          <c:idx val="0"/>
          <c:order val="0"/>
          <c:tx>
            <c:strRef>
              <c:f>Sheet3!$M$4</c:f>
              <c:strCache>
                <c:ptCount val="1"/>
                <c:pt idx="0">
                  <c:v>Count of CityTown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cat>
            <c:strRef>
              <c:f>Sheet3!$L$5:$L$15</c:f>
              <c:strCache>
                <c:ptCount val="10"/>
                <c:pt idx="0">
                  <c:v>Ambur</c:v>
                </c:pt>
                <c:pt idx="1">
                  <c:v>Bengaluru</c:v>
                </c:pt>
                <c:pt idx="2">
                  <c:v>Chennai</c:v>
                </c:pt>
                <c:pt idx="3">
                  <c:v>Erode</c:v>
                </c:pt>
                <c:pt idx="4">
                  <c:v>Madurai</c:v>
                </c:pt>
                <c:pt idx="5">
                  <c:v>Nagercoil</c:v>
                </c:pt>
                <c:pt idx="6">
                  <c:v>Salem</c:v>
                </c:pt>
                <c:pt idx="7">
                  <c:v>Theni</c:v>
                </c:pt>
                <c:pt idx="8">
                  <c:v>Trichy</c:v>
                </c:pt>
                <c:pt idx="9">
                  <c:v>Vellore</c:v>
                </c:pt>
              </c:strCache>
            </c:strRef>
          </c:cat>
          <c:val>
            <c:numRef>
              <c:f>Sheet3!$M$5:$M$15</c:f>
              <c:numCache>
                <c:formatCode>General</c:formatCode>
                <c:ptCount val="10"/>
                <c:pt idx="0">
                  <c:v>1</c:v>
                </c:pt>
                <c:pt idx="1">
                  <c:v>5</c:v>
                </c:pt>
                <c:pt idx="2">
                  <c:v>8</c:v>
                </c:pt>
                <c:pt idx="3">
                  <c:v>2</c:v>
                </c:pt>
                <c:pt idx="4">
                  <c:v>5</c:v>
                </c:pt>
                <c:pt idx="5">
                  <c:v>1</c:v>
                </c:pt>
                <c:pt idx="6">
                  <c:v>1</c:v>
                </c:pt>
                <c:pt idx="7">
                  <c:v>1</c:v>
                </c:pt>
                <c:pt idx="8">
                  <c:v>3</c:v>
                </c:pt>
                <c:pt idx="9">
                  <c:v>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C4C-49F9-8FDF-D62E26808873}"/>
            </c:ext>
          </c:extLst>
        </c:ser>
        <c:ser>
          <c:idx val="1"/>
          <c:order val="1"/>
          <c:tx>
            <c:strRef>
              <c:f>Sheet3!$N$4</c:f>
              <c:strCache>
                <c:ptCount val="1"/>
                <c:pt idx="0">
                  <c:v>Sum of Total</c:v>
                </c:pt>
              </c:strCache>
            </c:strRef>
          </c:tx>
          <c:spPr>
            <a:ln w="28575" cap="rnd">
              <a:solidFill>
                <a:schemeClr val="accent2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2"/>
              </a:solidFill>
              <a:ln w="9525">
                <a:solidFill>
                  <a:schemeClr val="accent2"/>
                </a:solidFill>
              </a:ln>
              <a:effectLst/>
            </c:spPr>
          </c:marker>
          <c:cat>
            <c:strRef>
              <c:f>Sheet3!$L$5:$L$15</c:f>
              <c:strCache>
                <c:ptCount val="10"/>
                <c:pt idx="0">
                  <c:v>Ambur</c:v>
                </c:pt>
                <c:pt idx="1">
                  <c:v>Bengaluru</c:v>
                </c:pt>
                <c:pt idx="2">
                  <c:v>Chennai</c:v>
                </c:pt>
                <c:pt idx="3">
                  <c:v>Erode</c:v>
                </c:pt>
                <c:pt idx="4">
                  <c:v>Madurai</c:v>
                </c:pt>
                <c:pt idx="5">
                  <c:v>Nagercoil</c:v>
                </c:pt>
                <c:pt idx="6">
                  <c:v>Salem</c:v>
                </c:pt>
                <c:pt idx="7">
                  <c:v>Theni</c:v>
                </c:pt>
                <c:pt idx="8">
                  <c:v>Trichy</c:v>
                </c:pt>
                <c:pt idx="9">
                  <c:v>Vellore</c:v>
                </c:pt>
              </c:strCache>
            </c:strRef>
          </c:cat>
          <c:val>
            <c:numRef>
              <c:f>Sheet3!$N$5:$N$15</c:f>
              <c:numCache>
                <c:formatCode>General</c:formatCode>
                <c:ptCount val="10"/>
                <c:pt idx="0">
                  <c:v>250</c:v>
                </c:pt>
                <c:pt idx="1">
                  <c:v>1191</c:v>
                </c:pt>
                <c:pt idx="2">
                  <c:v>1690</c:v>
                </c:pt>
                <c:pt idx="3">
                  <c:v>471</c:v>
                </c:pt>
                <c:pt idx="4">
                  <c:v>1090</c:v>
                </c:pt>
                <c:pt idx="5">
                  <c:v>181</c:v>
                </c:pt>
                <c:pt idx="6">
                  <c:v>198</c:v>
                </c:pt>
                <c:pt idx="7">
                  <c:v>224</c:v>
                </c:pt>
                <c:pt idx="8">
                  <c:v>656</c:v>
                </c:pt>
                <c:pt idx="9">
                  <c:v>723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1-0C4C-49F9-8FDF-D62E26808873}"/>
            </c:ext>
          </c:extLst>
        </c:ser>
        <c:ser>
          <c:idx val="2"/>
          <c:order val="2"/>
          <c:tx>
            <c:strRef>
              <c:f>Sheet3!$O$4</c:f>
              <c:strCache>
                <c:ptCount val="1"/>
                <c:pt idx="0">
                  <c:v>Sum of Chemistry</c:v>
                </c:pt>
              </c:strCache>
            </c:strRef>
          </c:tx>
          <c:spPr>
            <a:ln w="28575" cap="rnd">
              <a:solidFill>
                <a:schemeClr val="accent3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3"/>
              </a:solidFill>
              <a:ln w="9525">
                <a:solidFill>
                  <a:schemeClr val="accent3"/>
                </a:solidFill>
              </a:ln>
              <a:effectLst/>
            </c:spPr>
          </c:marker>
          <c:cat>
            <c:strRef>
              <c:f>Sheet3!$L$5:$L$15</c:f>
              <c:strCache>
                <c:ptCount val="10"/>
                <c:pt idx="0">
                  <c:v>Ambur</c:v>
                </c:pt>
                <c:pt idx="1">
                  <c:v>Bengaluru</c:v>
                </c:pt>
                <c:pt idx="2">
                  <c:v>Chennai</c:v>
                </c:pt>
                <c:pt idx="3">
                  <c:v>Erode</c:v>
                </c:pt>
                <c:pt idx="4">
                  <c:v>Madurai</c:v>
                </c:pt>
                <c:pt idx="5">
                  <c:v>Nagercoil</c:v>
                </c:pt>
                <c:pt idx="6">
                  <c:v>Salem</c:v>
                </c:pt>
                <c:pt idx="7">
                  <c:v>Theni</c:v>
                </c:pt>
                <c:pt idx="8">
                  <c:v>Trichy</c:v>
                </c:pt>
                <c:pt idx="9">
                  <c:v>Vellore</c:v>
                </c:pt>
              </c:strCache>
            </c:strRef>
          </c:cat>
          <c:val>
            <c:numRef>
              <c:f>Sheet3!$O$5:$O$15</c:f>
              <c:numCache>
                <c:formatCode>General</c:formatCode>
                <c:ptCount val="10"/>
                <c:pt idx="0">
                  <c:v>87</c:v>
                </c:pt>
                <c:pt idx="1">
                  <c:v>378</c:v>
                </c:pt>
                <c:pt idx="2">
                  <c:v>619</c:v>
                </c:pt>
                <c:pt idx="3">
                  <c:v>175</c:v>
                </c:pt>
                <c:pt idx="4">
                  <c:v>371</c:v>
                </c:pt>
                <c:pt idx="5">
                  <c:v>57</c:v>
                </c:pt>
                <c:pt idx="6">
                  <c:v>91</c:v>
                </c:pt>
                <c:pt idx="7">
                  <c:v>90</c:v>
                </c:pt>
                <c:pt idx="8">
                  <c:v>198</c:v>
                </c:pt>
                <c:pt idx="9">
                  <c:v>248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2-0C4C-49F9-8FDF-D62E26808873}"/>
            </c:ext>
          </c:extLst>
        </c:ser>
        <c:ser>
          <c:idx val="3"/>
          <c:order val="3"/>
          <c:tx>
            <c:strRef>
              <c:f>Sheet3!$P$4</c:f>
              <c:strCache>
                <c:ptCount val="1"/>
                <c:pt idx="0">
                  <c:v>Sum of Physics</c:v>
                </c:pt>
              </c:strCache>
            </c:strRef>
          </c:tx>
          <c:spPr>
            <a:ln w="28575" cap="rnd">
              <a:solidFill>
                <a:schemeClr val="accent4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4"/>
              </a:solidFill>
              <a:ln w="9525">
                <a:solidFill>
                  <a:schemeClr val="accent4"/>
                </a:solidFill>
              </a:ln>
              <a:effectLst/>
            </c:spPr>
          </c:marker>
          <c:cat>
            <c:strRef>
              <c:f>Sheet3!$L$5:$L$15</c:f>
              <c:strCache>
                <c:ptCount val="10"/>
                <c:pt idx="0">
                  <c:v>Ambur</c:v>
                </c:pt>
                <c:pt idx="1">
                  <c:v>Bengaluru</c:v>
                </c:pt>
                <c:pt idx="2">
                  <c:v>Chennai</c:v>
                </c:pt>
                <c:pt idx="3">
                  <c:v>Erode</c:v>
                </c:pt>
                <c:pt idx="4">
                  <c:v>Madurai</c:v>
                </c:pt>
                <c:pt idx="5">
                  <c:v>Nagercoil</c:v>
                </c:pt>
                <c:pt idx="6">
                  <c:v>Salem</c:v>
                </c:pt>
                <c:pt idx="7">
                  <c:v>Theni</c:v>
                </c:pt>
                <c:pt idx="8">
                  <c:v>Trichy</c:v>
                </c:pt>
                <c:pt idx="9">
                  <c:v>Vellore</c:v>
                </c:pt>
              </c:strCache>
            </c:strRef>
          </c:cat>
          <c:val>
            <c:numRef>
              <c:f>Sheet3!$P$5:$P$15</c:f>
              <c:numCache>
                <c:formatCode>General</c:formatCode>
                <c:ptCount val="10"/>
                <c:pt idx="0">
                  <c:v>82</c:v>
                </c:pt>
                <c:pt idx="1">
                  <c:v>404</c:v>
                </c:pt>
                <c:pt idx="2">
                  <c:v>562</c:v>
                </c:pt>
                <c:pt idx="3">
                  <c:v>156</c:v>
                </c:pt>
                <c:pt idx="4">
                  <c:v>368</c:v>
                </c:pt>
                <c:pt idx="5">
                  <c:v>62</c:v>
                </c:pt>
                <c:pt idx="6">
                  <c:v>45</c:v>
                </c:pt>
                <c:pt idx="7">
                  <c:v>58</c:v>
                </c:pt>
                <c:pt idx="8">
                  <c:v>226</c:v>
                </c:pt>
                <c:pt idx="9">
                  <c:v>226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3-0C4C-49F9-8FDF-D62E26808873}"/>
            </c:ext>
          </c:extLst>
        </c:ser>
        <c:ser>
          <c:idx val="4"/>
          <c:order val="4"/>
          <c:tx>
            <c:strRef>
              <c:f>Sheet3!$Q$4</c:f>
              <c:strCache>
                <c:ptCount val="1"/>
                <c:pt idx="0">
                  <c:v>Sum of Mathematics</c:v>
                </c:pt>
              </c:strCache>
            </c:strRef>
          </c:tx>
          <c:spPr>
            <a:ln w="28575" cap="rnd">
              <a:solidFill>
                <a:schemeClr val="accent5"/>
              </a:solidFill>
              <a:round/>
            </a:ln>
            <a:effectLst/>
          </c:spPr>
          <c:marker>
            <c:symbol val="circle"/>
            <c:size val="5"/>
            <c:spPr>
              <a:solidFill>
                <a:schemeClr val="accent5"/>
              </a:solidFill>
              <a:ln w="9525">
                <a:solidFill>
                  <a:schemeClr val="accent5"/>
                </a:solidFill>
              </a:ln>
              <a:effectLst/>
            </c:spPr>
          </c:marker>
          <c:cat>
            <c:strRef>
              <c:f>Sheet3!$L$5:$L$15</c:f>
              <c:strCache>
                <c:ptCount val="10"/>
                <c:pt idx="0">
                  <c:v>Ambur</c:v>
                </c:pt>
                <c:pt idx="1">
                  <c:v>Bengaluru</c:v>
                </c:pt>
                <c:pt idx="2">
                  <c:v>Chennai</c:v>
                </c:pt>
                <c:pt idx="3">
                  <c:v>Erode</c:v>
                </c:pt>
                <c:pt idx="4">
                  <c:v>Madurai</c:v>
                </c:pt>
                <c:pt idx="5">
                  <c:v>Nagercoil</c:v>
                </c:pt>
                <c:pt idx="6">
                  <c:v>Salem</c:v>
                </c:pt>
                <c:pt idx="7">
                  <c:v>Theni</c:v>
                </c:pt>
                <c:pt idx="8">
                  <c:v>Trichy</c:v>
                </c:pt>
                <c:pt idx="9">
                  <c:v>Vellore</c:v>
                </c:pt>
              </c:strCache>
            </c:strRef>
          </c:cat>
          <c:val>
            <c:numRef>
              <c:f>Sheet3!$Q$5:$Q$15</c:f>
              <c:numCache>
                <c:formatCode>General</c:formatCode>
                <c:ptCount val="10"/>
                <c:pt idx="0">
                  <c:v>81</c:v>
                </c:pt>
                <c:pt idx="1">
                  <c:v>409</c:v>
                </c:pt>
                <c:pt idx="2">
                  <c:v>509</c:v>
                </c:pt>
                <c:pt idx="3">
                  <c:v>140</c:v>
                </c:pt>
                <c:pt idx="4">
                  <c:v>351</c:v>
                </c:pt>
                <c:pt idx="5">
                  <c:v>62</c:v>
                </c:pt>
                <c:pt idx="6">
                  <c:v>62</c:v>
                </c:pt>
                <c:pt idx="7">
                  <c:v>76</c:v>
                </c:pt>
                <c:pt idx="8">
                  <c:v>232</c:v>
                </c:pt>
                <c:pt idx="9">
                  <c:v>249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4-0C4C-49F9-8FDF-D62E26808873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marker val="1"/>
        <c:smooth val="0"/>
        <c:axId val="1746796047"/>
        <c:axId val="1890061407"/>
      </c:lineChart>
      <c:catAx>
        <c:axId val="1746796047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890061407"/>
        <c:crosses val="autoZero"/>
        <c:auto val="1"/>
        <c:lblAlgn val="ctr"/>
        <c:lblOffset val="100"/>
        <c:noMultiLvlLbl val="0"/>
      </c:catAx>
      <c:valAx>
        <c:axId val="1890061407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746796047"/>
        <c:crosses val="autoZero"/>
        <c:crossBetween val="between"/>
      </c:valAx>
      <c:spPr>
        <a:noFill/>
        <a:ln>
          <a:noFill/>
        </a:ln>
        <a:effectLst/>
      </c:spPr>
    </c:plotArea>
    <c:legend>
      <c:legendPos val="r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legend>
    <c:plotVisOnly val="1"/>
    <c:dispBlanksAs val="zero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  <c:extLst>
    <c:ext xmlns:c14="http://schemas.microsoft.com/office/drawing/2007/8/2/chart" uri="{781A3756-C4B2-4CAC-9D66-4F8BD8637D16}">
      <c14:pivotOptions>
        <c14:dropZoneFilter val="1"/>
        <c14:dropZoneCategories val="1"/>
        <c14:dropZoneData val="1"/>
        <c14:dropZoneSeries val="1"/>
        <c14:dropZonesVisible val="1"/>
      </c14:pivotOptions>
    </c:ext>
    <c:ext xmlns:c16="http://schemas.microsoft.com/office/drawing/2014/chart" uri="{E28EC0CA-F0BB-4C9C-879D-F8772B89E7AC}">
      <c16:pivotOptions16>
        <c16:showExpandCollapseFieldButtons val="1"/>
      </c16:pivotOptions16>
    </c:ext>
  </c:extLst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1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0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6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7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8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9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86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0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1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2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3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5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8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19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0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1.xml><?xml version="1.0" encoding="utf-8"?>
<cs:chartStyle xmlns:cs="http://schemas.microsoft.com/office/drawing/2012/chartStyle" xmlns:a="http://schemas.openxmlformats.org/drawingml/2006/main" id="242">
  <cs:axisTitle>
    <cs:lnRef idx="0"/>
    <cs:fillRef idx="0"/>
    <cs:effectRef idx="0"/>
    <cs:fontRef idx="minor">
      <a:schemeClr val="tx2"/>
    </cs:fontRef>
    <cs:defRPr sz="900" b="1" kern="1200"/>
  </cs:axisTitle>
  <cs:category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2"/>
    </cs:fontRef>
    <cs:spPr>
      <a:solidFill>
        <a:schemeClr val="bg1"/>
      </a:solidFill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2"/>
    </cs:fontRef>
    <cs:defRPr sz="900" kern="1200"/>
  </cs:dataLabel>
  <cs:dataLabelCallout>
    <cs:lnRef idx="0"/>
    <cs:fillRef idx="0"/>
    <cs:effectRef idx="0"/>
    <cs:fontRef idx="minor">
      <a:schemeClr val="dk2">
        <a:lumMod val="7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3">
      <cs:styleClr val="auto"/>
    </cs:fillRef>
    <cs:effectRef idx="2"/>
    <cs:fontRef idx="minor">
      <a:schemeClr val="tx2"/>
    </cs:fontRef>
  </cs:dataPoint>
  <cs:dataPoint3D>
    <cs:lnRef idx="0"/>
    <cs:fillRef idx="3">
      <cs:styleClr val="auto"/>
    </cs:fillRef>
    <cs:effectRef idx="2"/>
    <cs:fontRef idx="minor">
      <a:schemeClr val="tx2"/>
    </cs:fontRef>
  </cs:dataPoint3D>
  <cs:dataPointLin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3">
      <cs:styleClr val="auto"/>
    </cs:fillRef>
    <cs:effectRef idx="2"/>
    <cs:fontRef idx="minor">
      <a:schemeClr val="tx2"/>
    </cs:fontRef>
    <cs:spPr>
      <a:ln w="9525">
        <a:solidFill>
          <a:schemeClr val="phClr"/>
        </a:solidFill>
        <a:round/>
      </a:ln>
    </cs:spPr>
  </cs:dataPointMarker>
  <cs:dataPointMarkerLayout symbol="circle" size="5"/>
  <cs:dataPointWireframe>
    <cs:lnRef idx="0">
      <cs:styleClr val="auto"/>
    </cs:lnRef>
    <cs:fillRef idx="3"/>
    <cs:effectRef idx="2"/>
    <cs:fontRef idx="minor">
      <a:schemeClr val="tx2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2"/>
    </cs:fontRef>
    <cs:spPr>
      <a:ln w="9525">
        <a:solidFill>
          <a:schemeClr val="tx2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dropLine>
  <cs:errorBar>
    <cs:lnRef idx="0"/>
    <cs:fillRef idx="0"/>
    <cs:effectRef idx="0"/>
    <cs:fontRef idx="minor">
      <a:schemeClr val="tx2"/>
    </cs:fontRef>
    <cs:spPr>
      <a:ln w="9525">
        <a:solidFill>
          <a:schemeClr val="tx2">
            <a:lumMod val="75000"/>
          </a:schemeClr>
        </a:solidFill>
        <a:round/>
      </a:ln>
    </cs:spPr>
  </cs:errorBar>
  <cs:floor>
    <cs:lnRef idx="0"/>
    <cs:fillRef idx="0"/>
    <cs:effectRef idx="0"/>
    <cs:fontRef idx="minor">
      <a:schemeClr val="tx2"/>
    </cs:fontRef>
  </cs:floor>
  <cs:gridlineMajor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2"/>
    </cs:fontRef>
    <cs:spPr>
      <a:ln>
        <a:solidFill>
          <a:schemeClr val="tx2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hiLoLine>
  <cs:leader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2"/>
    </cs:fontRef>
    <cs:defRPr sz="900" kern="1200"/>
  </cs:legend>
  <cs:plotArea>
    <cs:lnRef idx="0"/>
    <cs:fillRef idx="0"/>
    <cs:effectRef idx="0"/>
    <cs:fontRef idx="minor">
      <a:schemeClr val="tx2"/>
    </cs:fontRef>
  </cs:plotArea>
  <cs:plotArea3D>
    <cs:lnRef idx="0"/>
    <cs:fillRef idx="0"/>
    <cs:effectRef idx="0"/>
    <cs:fontRef idx="minor">
      <a:schemeClr val="tx2"/>
    </cs:fontRef>
  </cs:plotArea3D>
  <cs:seriesAxis>
    <cs:lnRef idx="0"/>
    <cs:fillRef idx="0"/>
    <cs:effectRef idx="0"/>
    <cs:fontRef idx="minor">
      <a:schemeClr val="tx2"/>
    </cs:fontRef>
    <cs:spPr>
      <a:ln w="9525" cap="flat" cmpd="sng" algn="ctr">
        <a:solidFill>
          <a:schemeClr val="tx2">
            <a:lumMod val="15000"/>
            <a:lumOff val="85000"/>
          </a:schemeClr>
        </a:solidFill>
        <a:round/>
      </a:ln>
    </cs:spPr>
    <cs:defRPr sz="900" kern="1200"/>
  </cs:seriesAxis>
  <cs:seriesLine>
    <cs:lnRef idx="0"/>
    <cs:fillRef idx="0"/>
    <cs:effectRef idx="0"/>
    <cs:fontRef idx="minor">
      <a:schemeClr val="tx2"/>
    </cs:fontRef>
    <cs:spPr>
      <a:ln w="9525">
        <a:solidFill>
          <a:schemeClr val="tx2">
            <a:lumMod val="60000"/>
            <a:lumOff val="40000"/>
          </a:schemeClr>
        </a:solidFill>
        <a:prstDash val="dash"/>
      </a:ln>
    </cs:spPr>
  </cs:seriesLine>
  <cs:title>
    <cs:lnRef idx="0"/>
    <cs:fillRef idx="0"/>
    <cs:effectRef idx="0"/>
    <cs:fontRef idx="minor">
      <a:schemeClr val="tx2"/>
    </cs:fontRef>
    <cs:defRPr sz="1600" b="1" kern="1200"/>
  </cs:title>
  <cs:trendline>
    <cs:lnRef idx="0">
      <cs:styleClr val="auto"/>
    </cs:lnRef>
    <cs:fillRef idx="0"/>
    <cs:effectRef idx="0"/>
    <cs:fontRef idx="minor">
      <a:schemeClr val="tx2"/>
    </cs:fontRef>
    <cs:spPr>
      <a:ln w="9525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2"/>
    </cs:fontRef>
    <cs:defRPr sz="900" kern="1200"/>
  </cs:trendlineLabel>
  <cs:upBar>
    <cs:lnRef idx="0"/>
    <cs:fillRef idx="0"/>
    <cs:effectRef idx="0"/>
    <cs:fontRef idx="minor">
      <a:schemeClr val="tx2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2"/>
    </cs:fontRef>
    <cs:spPr>
      <a:ln>
        <a:solidFill>
          <a:schemeClr val="tx2">
            <a:lumMod val="40000"/>
            <a:lumOff val="60000"/>
          </a:schemeClr>
        </a:solidFill>
      </a:ln>
    </cs:spPr>
    <cs:defRPr sz="900" kern="1200"/>
  </cs:valueAxis>
  <cs:wall>
    <cs:lnRef idx="0"/>
    <cs:fillRef idx="0"/>
    <cs:effectRef idx="0"/>
    <cs:fontRef idx="minor">
      <a:schemeClr val="tx2"/>
    </cs:fontRef>
  </cs:wall>
</cs:chartStyle>
</file>

<file path=xl/charts/style2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5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6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7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03">
  <cs:axisTitle>
    <cs:lnRef idx="0"/>
    <cs:fillRef idx="0"/>
    <cs:effectRef idx="0"/>
    <cs:fontRef idx="minor">
      <a:schemeClr val="tx1">
        <a:lumMod val="65000"/>
        <a:lumOff val="35000"/>
      </a:schemeClr>
    </cs:fontRef>
    <cs:defRPr sz="900" b="1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19050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dk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0">
      <cs:styleClr val="auto"/>
    </cs:fillRef>
    <cs:effectRef idx="0">
      <cs:styleClr val="auto"/>
    </cs:effectRef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>
  <cs:dataPoint3D>
    <cs:lnRef idx="0"/>
    <cs:fillRef idx="0">
      <cs:styleClr val="auto"/>
    </cs:fillRef>
    <cs:effectRef idx="0"/>
    <cs:fontRef idx="minor">
      <a:schemeClr val="dk1"/>
    </cs:fontRef>
    <cs:spPr>
      <a:pattFill prst="narHorz">
        <a:fgClr>
          <a:schemeClr val="phClr"/>
        </a:fgClr>
        <a:bgClr>
          <a:schemeClr val="phClr">
            <a:lumMod val="20000"/>
            <a:lumOff val="80000"/>
          </a:schemeClr>
        </a:bgClr>
      </a:pattFill>
      <a:effectLst>
        <a:innerShdw blurRad="114300">
          <a:schemeClr val="phClr"/>
        </a:innerShdw>
      </a:effectLst>
    </cs:spPr>
  </cs:dataPoint3D>
  <cs:dataPointLine>
    <cs:lnRef idx="0">
      <cs:styleClr val="auto"/>
    </cs:lnRef>
    <cs:fillRef idx="0"/>
    <cs:effectRef idx="0"/>
    <cs:fontRef idx="minor">
      <a:schemeClr val="dk1"/>
    </cs:fontRef>
    <cs:spPr>
      <a:ln w="28575" cap="rnd">
        <a:solidFill>
          <a:schemeClr val="phClr"/>
        </a:solidFill>
        <a:round/>
      </a:ln>
    </cs:spPr>
  </cs:dataPointLine>
  <cs:dataPointMarker>
    <cs:lnRef idx="0"/>
    <cs:fillRef idx="0">
      <cs:styleClr val="auto"/>
    </cs:fillRef>
    <cs:effectRef idx="0"/>
    <cs:fontRef idx="minor">
      <a:schemeClr val="dk1"/>
    </cs:fontRef>
    <cs:spPr>
      <a:solidFill>
        <a:schemeClr val="phClr"/>
      </a:solidFill>
    </cs:spPr>
  </cs:dataPointMarker>
  <cs:dataPointMarkerLayout symbol="circle" size="6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ln w="9525">
        <a:solidFill>
          <a:schemeClr val="tx1">
            <a:lumMod val="15000"/>
            <a:lumOff val="85000"/>
          </a:schemeClr>
        </a:solidFill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75000"/>
          <a:lumOff val="25000"/>
        </a:schemeClr>
      </a:solidFill>
      <a:ln w="9525">
        <a:solidFill>
          <a:schemeClr val="tx1">
            <a:lumMod val="50000"/>
            <a:lumOff val="50000"/>
          </a:schemeClr>
        </a:solidFill>
      </a:ln>
    </cs:spPr>
  </cs:downBar>
  <cs:drop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dk1"/>
    </cs:fontRef>
    <cs:spPr>
      <a:ln w="9525">
        <a:solidFill>
          <a:schemeClr val="tx1">
            <a:lumMod val="50000"/>
            <a:lumOff val="50000"/>
          </a:schemeClr>
        </a:solidFill>
        <a:round/>
      </a:ln>
    </cs:spPr>
  </cs:errorBar>
  <cs:floor>
    <cs:lnRef idx="0"/>
    <cs:fillRef idx="0"/>
    <cs:effectRef idx="0"/>
    <cs:fontRef idx="minor">
      <a:schemeClr val="dk1"/>
    </cs:fontRef>
  </cs:floor>
  <cs:gridlineMajor>
    <cs:lnRef idx="0"/>
    <cs:fillRef idx="0"/>
    <cs:effectRef idx="0"/>
    <cs:fontRef idx="minor">
      <a:schemeClr val="dk1"/>
    </cs:fontRef>
    <cs:spPr>
      <a:ln>
        <a:solidFill>
          <a:schemeClr val="tx1">
            <a:lumMod val="15000"/>
            <a:lumOff val="85000"/>
          </a:schemeClr>
        </a:solidFill>
      </a:ln>
    </cs:spPr>
  </cs:gridlineMajor>
  <cs:gridlineMinor>
    <cs:lnRef idx="0"/>
    <cs:fillRef idx="0"/>
    <cs:effectRef idx="0"/>
    <cs:fontRef idx="minor">
      <a:schemeClr val="dk1"/>
    </cs:fontRef>
    <cs:spPr>
      <a:ln>
        <a:solidFill>
          <a:schemeClr val="tx1">
            <a:lumMod val="5000"/>
            <a:lumOff val="95000"/>
          </a:schemeClr>
        </a:solidFill>
      </a:ln>
    </cs:spPr>
  </cs:gridlineMinor>
  <cs:hiLo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hiLoLine>
  <cs:leader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dk1"/>
    </cs:fontRef>
  </cs:plotArea>
  <cs:plotArea3D mods="allowNoFillOverride allowNoLineOverride">
    <cs:lnRef idx="0"/>
    <cs:fillRef idx="0"/>
    <cs:effectRef idx="0"/>
    <cs:fontRef idx="minor">
      <a:schemeClr val="dk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dk1"/>
    </cs:fontRef>
    <cs:spPr>
      <a:ln w="9525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50000"/>
        <a:lumOff val="50000"/>
      </a:schemeClr>
    </cs:fontRef>
    <cs:defRPr sz="1800" b="1" kern="1200" cap="all" spc="150" baseline="0"/>
  </cs:title>
  <cs:trendline>
    <cs:lnRef idx="0">
      <cs:styleClr val="auto"/>
    </cs:lnRef>
    <cs:fillRef idx="0"/>
    <cs:effectRef idx="0"/>
    <cs:fontRef idx="minor">
      <a:schemeClr val="dk1"/>
    </cs:fontRef>
    <cs:spPr>
      <a:ln w="19050" cap="rnd">
        <a:solidFill>
          <a:schemeClr val="phClr"/>
        </a:solidFill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50000"/>
            <a:lumOff val="50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dk1"/>
    </cs:fontRef>
  </cs:wall>
</cs:chartStyle>
</file>

<file path=xl/charts/style6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7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8.xml><?xml version="1.0" encoding="utf-8"?>
<cs:chartStyle xmlns:cs="http://schemas.microsoft.com/office/drawing/2012/chartStyle" xmlns:a="http://schemas.openxmlformats.org/drawingml/2006/main" id="201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9.xml><?xml version="1.0" encoding="utf-8"?>
<cs:chartStyle xmlns:cs="http://schemas.microsoft.com/office/drawing/2012/chartStyle" xmlns:a="http://schemas.openxmlformats.org/drawingml/2006/main" id="332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chart" Target="../charts/chart6.xml"/><Relationship Id="rId2" Type="http://schemas.openxmlformats.org/officeDocument/2006/relationships/chart" Target="../charts/chart5.xml"/><Relationship Id="rId1" Type="http://schemas.openxmlformats.org/officeDocument/2006/relationships/chart" Target="../charts/chart4.xml"/></Relationships>
</file>

<file path=xl/drawings/_rels/drawing3.xml.rels><?xml version="1.0" encoding="UTF-8" standalone="yes"?>
<Relationships xmlns="http://schemas.openxmlformats.org/package/2006/relationships"><Relationship Id="rId2" Type="http://schemas.openxmlformats.org/officeDocument/2006/relationships/chart" Target="../charts/chart8.xml"/><Relationship Id="rId1" Type="http://schemas.openxmlformats.org/officeDocument/2006/relationships/chart" Target="../charts/chart7.xml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1.xml"/><Relationship Id="rId2" Type="http://schemas.openxmlformats.org/officeDocument/2006/relationships/chart" Target="../charts/chart10.xml"/><Relationship Id="rId1" Type="http://schemas.openxmlformats.org/officeDocument/2006/relationships/chart" Target="../charts/chart9.xml"/><Relationship Id="rId5" Type="http://schemas.openxmlformats.org/officeDocument/2006/relationships/chart" Target="../charts/chart13.xml"/><Relationship Id="rId4" Type="http://schemas.openxmlformats.org/officeDocument/2006/relationships/chart" Target="../charts/chart12.xml"/></Relationships>
</file>

<file path=xl/drawings/_rels/drawing5.xml.rels><?xml version="1.0" encoding="UTF-8" standalone="yes"?>
<Relationships xmlns="http://schemas.openxmlformats.org/package/2006/relationships"><Relationship Id="rId3" Type="http://schemas.openxmlformats.org/officeDocument/2006/relationships/chart" Target="../charts/chart16.xml"/><Relationship Id="rId2" Type="http://schemas.openxmlformats.org/officeDocument/2006/relationships/chart" Target="../charts/chart15.xml"/><Relationship Id="rId1" Type="http://schemas.openxmlformats.org/officeDocument/2006/relationships/chart" Target="../charts/chart14.xml"/></Relationships>
</file>

<file path=xl/drawings/_rels/drawing6.xml.rels><?xml version="1.0" encoding="UTF-8" standalone="yes"?>
<Relationships xmlns="http://schemas.openxmlformats.org/package/2006/relationships"><Relationship Id="rId8" Type="http://schemas.openxmlformats.org/officeDocument/2006/relationships/chart" Target="../charts/chart24.xml"/><Relationship Id="rId3" Type="http://schemas.openxmlformats.org/officeDocument/2006/relationships/chart" Target="../charts/chart19.xml"/><Relationship Id="rId7" Type="http://schemas.openxmlformats.org/officeDocument/2006/relationships/chart" Target="../charts/chart23.xml"/><Relationship Id="rId2" Type="http://schemas.openxmlformats.org/officeDocument/2006/relationships/chart" Target="../charts/chart18.xml"/><Relationship Id="rId1" Type="http://schemas.openxmlformats.org/officeDocument/2006/relationships/chart" Target="../charts/chart17.xml"/><Relationship Id="rId6" Type="http://schemas.openxmlformats.org/officeDocument/2006/relationships/chart" Target="../charts/chart22.xml"/><Relationship Id="rId5" Type="http://schemas.openxmlformats.org/officeDocument/2006/relationships/chart" Target="../charts/chart21.xml"/><Relationship Id="rId4" Type="http://schemas.openxmlformats.org/officeDocument/2006/relationships/chart" Target="../charts/chart20.xml"/></Relationships>
</file>

<file path=xl/drawings/_rels/drawing7.xml.rels><?xml version="1.0" encoding="UTF-8" standalone="yes"?>
<Relationships xmlns="http://schemas.openxmlformats.org/package/2006/relationships"><Relationship Id="rId3" Type="http://schemas.openxmlformats.org/officeDocument/2006/relationships/chart" Target="../charts/chart27.xml"/><Relationship Id="rId2" Type="http://schemas.openxmlformats.org/officeDocument/2006/relationships/chart" Target="../charts/chart26.xml"/><Relationship Id="rId1" Type="http://schemas.openxmlformats.org/officeDocument/2006/relationships/chart" Target="../charts/chart25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9</xdr:col>
      <xdr:colOff>565150</xdr:colOff>
      <xdr:row>57</xdr:row>
      <xdr:rowOff>53974</xdr:rowOff>
    </xdr:from>
    <xdr:to>
      <xdr:col>21</xdr:col>
      <xdr:colOff>165100</xdr:colOff>
      <xdr:row>86</xdr:row>
      <xdr:rowOff>101600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3C537271-8A5C-460A-B824-D68AE287BFF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241300</xdr:colOff>
      <xdr:row>88</xdr:row>
      <xdr:rowOff>22225</xdr:rowOff>
    </xdr:from>
    <xdr:to>
      <xdr:col>15</xdr:col>
      <xdr:colOff>374650</xdr:colOff>
      <xdr:row>104</xdr:row>
      <xdr:rowOff>123825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09857353-E588-43EF-8D61-B68FDFD4457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10</xdr:col>
      <xdr:colOff>463550</xdr:colOff>
      <xdr:row>29</xdr:row>
      <xdr:rowOff>47625</xdr:rowOff>
    </xdr:from>
    <xdr:to>
      <xdr:col>15</xdr:col>
      <xdr:colOff>596900</xdr:colOff>
      <xdr:row>45</xdr:row>
      <xdr:rowOff>85725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2D008886-4A0E-4076-A445-44CC0DDA8E9D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>
    <xdr:from>
      <xdr:col>4</xdr:col>
      <xdr:colOff>184150</xdr:colOff>
      <xdr:row>17</xdr:row>
      <xdr:rowOff>130175</xdr:rowOff>
    </xdr:from>
    <xdr:to>
      <xdr:col>10</xdr:col>
      <xdr:colOff>82550</xdr:colOff>
      <xdr:row>34</xdr:row>
      <xdr:rowOff>66675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77442C2-C524-44F9-A54D-96CCDB13736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10</xdr:col>
      <xdr:colOff>552450</xdr:colOff>
      <xdr:row>17</xdr:row>
      <xdr:rowOff>155575</xdr:rowOff>
    </xdr:from>
    <xdr:to>
      <xdr:col>15</xdr:col>
      <xdr:colOff>101600</xdr:colOff>
      <xdr:row>34</xdr:row>
      <xdr:rowOff>92075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4C388CEB-AC73-4C79-8B9F-1C13216FDFA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4</xdr:col>
      <xdr:colOff>171450</xdr:colOff>
      <xdr:row>36</xdr:row>
      <xdr:rowOff>15875</xdr:rowOff>
    </xdr:from>
    <xdr:to>
      <xdr:col>10</xdr:col>
      <xdr:colOff>69850</xdr:colOff>
      <xdr:row>52</xdr:row>
      <xdr:rowOff>117475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B1B574CE-4ADA-403F-B765-6C422456709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>
    <xdr:from>
      <xdr:col>6</xdr:col>
      <xdr:colOff>387350</xdr:colOff>
      <xdr:row>0</xdr:row>
      <xdr:rowOff>107950</xdr:rowOff>
    </xdr:from>
    <xdr:to>
      <xdr:col>14</xdr:col>
      <xdr:colOff>488950</xdr:colOff>
      <xdr:row>16</xdr:row>
      <xdr:rowOff>44450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AEEBAD3D-6C9C-46F0-A23E-643BCDD5059E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0</xdr:col>
      <xdr:colOff>476250</xdr:colOff>
      <xdr:row>15</xdr:row>
      <xdr:rowOff>161925</xdr:rowOff>
    </xdr:from>
    <xdr:to>
      <xdr:col>6</xdr:col>
      <xdr:colOff>127000</xdr:colOff>
      <xdr:row>32</xdr:row>
      <xdr:rowOff>98425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C626E2E-D74B-47E9-9284-9AA9C9A01DDF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>
    <xdr:from>
      <xdr:col>11</xdr:col>
      <xdr:colOff>508000</xdr:colOff>
      <xdr:row>15</xdr:row>
      <xdr:rowOff>161925</xdr:rowOff>
    </xdr:from>
    <xdr:to>
      <xdr:col>16</xdr:col>
      <xdr:colOff>527050</xdr:colOff>
      <xdr:row>32</xdr:row>
      <xdr:rowOff>53975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BE2B7A4B-366D-404E-97F5-D9702DBFBC3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11</xdr:col>
      <xdr:colOff>520700</xdr:colOff>
      <xdr:row>32</xdr:row>
      <xdr:rowOff>104775</xdr:rowOff>
    </xdr:from>
    <xdr:to>
      <xdr:col>16</xdr:col>
      <xdr:colOff>539750</xdr:colOff>
      <xdr:row>49</xdr:row>
      <xdr:rowOff>41275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61BB0CB5-511D-4E67-A446-4332A2D0A4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11</xdr:col>
      <xdr:colOff>679450</xdr:colOff>
      <xdr:row>57</xdr:row>
      <xdr:rowOff>9525</xdr:rowOff>
    </xdr:from>
    <xdr:to>
      <xdr:col>16</xdr:col>
      <xdr:colOff>698500</xdr:colOff>
      <xdr:row>73</xdr:row>
      <xdr:rowOff>111125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32EC869-F5C0-44EB-9AD3-EB5268C1587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4</xdr:col>
      <xdr:colOff>69850</xdr:colOff>
      <xdr:row>70</xdr:row>
      <xdr:rowOff>22225</xdr:rowOff>
    </xdr:from>
    <xdr:to>
      <xdr:col>10</xdr:col>
      <xdr:colOff>292100</xdr:colOff>
      <xdr:row>86</xdr:row>
      <xdr:rowOff>123825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5419ACD0-72B4-409F-B5ED-C91E5392EC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11</xdr:col>
      <xdr:colOff>63500</xdr:colOff>
      <xdr:row>87</xdr:row>
      <xdr:rowOff>53975</xdr:rowOff>
    </xdr:from>
    <xdr:to>
      <xdr:col>16</xdr:col>
      <xdr:colOff>82550</xdr:colOff>
      <xdr:row>102</xdr:row>
      <xdr:rowOff>155575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3ABB30F5-82F6-48D9-9BA5-0EE04F96B900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drawings/drawing5.xml><?xml version="1.0" encoding="utf-8"?>
<xdr:wsDr xmlns:xdr="http://schemas.openxmlformats.org/drawingml/2006/spreadsheetDrawing" xmlns:a="http://schemas.openxmlformats.org/drawingml/2006/main">
  <xdr:twoCellAnchor>
    <xdr:from>
      <xdr:col>14</xdr:col>
      <xdr:colOff>76200</xdr:colOff>
      <xdr:row>33</xdr:row>
      <xdr:rowOff>307975</xdr:rowOff>
    </xdr:from>
    <xdr:to>
      <xdr:col>22</xdr:col>
      <xdr:colOff>177800</xdr:colOff>
      <xdr:row>45</xdr:row>
      <xdr:rowOff>79375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1BADC5E-7C8B-4832-B248-E17FF102104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14</xdr:col>
      <xdr:colOff>88900</xdr:colOff>
      <xdr:row>45</xdr:row>
      <xdr:rowOff>161925</xdr:rowOff>
    </xdr:from>
    <xdr:to>
      <xdr:col>22</xdr:col>
      <xdr:colOff>190500</xdr:colOff>
      <xdr:row>61</xdr:row>
      <xdr:rowOff>111125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F1927735-E07C-4A83-8BB9-88850469E3D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9</xdr:col>
      <xdr:colOff>228600</xdr:colOff>
      <xdr:row>62</xdr:row>
      <xdr:rowOff>130175</xdr:rowOff>
    </xdr:from>
    <xdr:to>
      <xdr:col>17</xdr:col>
      <xdr:colOff>273050</xdr:colOff>
      <xdr:row>79</xdr:row>
      <xdr:rowOff>66675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18DC05F-C686-48F9-A30B-7A4B7BE37F4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drawings/drawing6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400050</xdr:colOff>
      <xdr:row>12</xdr:row>
      <xdr:rowOff>98425</xdr:rowOff>
    </xdr:from>
    <xdr:to>
      <xdr:col>13</xdr:col>
      <xdr:colOff>501650</xdr:colOff>
      <xdr:row>29</xdr:row>
      <xdr:rowOff>34925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62C10BE9-3785-49C2-A746-1FF682E71EDE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400050</xdr:colOff>
      <xdr:row>44</xdr:row>
      <xdr:rowOff>98425</xdr:rowOff>
    </xdr:from>
    <xdr:to>
      <xdr:col>13</xdr:col>
      <xdr:colOff>501650</xdr:colOff>
      <xdr:row>61</xdr:row>
      <xdr:rowOff>34925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5B31292A-4A15-494E-83FF-95CA5108A2A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425450</xdr:colOff>
      <xdr:row>65</xdr:row>
      <xdr:rowOff>269875</xdr:rowOff>
    </xdr:from>
    <xdr:to>
      <xdr:col>13</xdr:col>
      <xdr:colOff>527050</xdr:colOff>
      <xdr:row>82</xdr:row>
      <xdr:rowOff>41275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DD991B29-7028-4064-88BA-D01398DC3EC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5</xdr:col>
      <xdr:colOff>425450</xdr:colOff>
      <xdr:row>110</xdr:row>
      <xdr:rowOff>104775</xdr:rowOff>
    </xdr:from>
    <xdr:to>
      <xdr:col>13</xdr:col>
      <xdr:colOff>527050</xdr:colOff>
      <xdr:row>127</xdr:row>
      <xdr:rowOff>41275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0BFC79B1-4A5B-483F-8FE7-C674CEB8DDA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5</xdr:col>
      <xdr:colOff>425450</xdr:colOff>
      <xdr:row>127</xdr:row>
      <xdr:rowOff>104775</xdr:rowOff>
    </xdr:from>
    <xdr:to>
      <xdr:col>13</xdr:col>
      <xdr:colOff>527050</xdr:colOff>
      <xdr:row>143</xdr:row>
      <xdr:rowOff>41275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686CE600-DD49-43F9-B028-E303079EF0A5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  <xdr:twoCellAnchor>
    <xdr:from>
      <xdr:col>5</xdr:col>
      <xdr:colOff>425450</xdr:colOff>
      <xdr:row>147</xdr:row>
      <xdr:rowOff>104775</xdr:rowOff>
    </xdr:from>
    <xdr:to>
      <xdr:col>13</xdr:col>
      <xdr:colOff>527050</xdr:colOff>
      <xdr:row>163</xdr:row>
      <xdr:rowOff>41275</xdr:rowOff>
    </xdr:to>
    <xdr:graphicFrame macro="">
      <xdr:nvGraphicFramePr>
        <xdr:cNvPr id="7" name="Chart 6">
          <a:extLst>
            <a:ext uri="{FF2B5EF4-FFF2-40B4-BE49-F238E27FC236}">
              <a16:creationId xmlns:a16="http://schemas.microsoft.com/office/drawing/2014/main" id="{1944A9D7-6814-40C5-A915-58096ED5F3F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6"/>
        </a:graphicData>
      </a:graphic>
    </xdr:graphicFrame>
    <xdr:clientData/>
  </xdr:twoCellAnchor>
  <xdr:twoCellAnchor>
    <xdr:from>
      <xdr:col>14</xdr:col>
      <xdr:colOff>69850</xdr:colOff>
      <xdr:row>147</xdr:row>
      <xdr:rowOff>104775</xdr:rowOff>
    </xdr:from>
    <xdr:to>
      <xdr:col>22</xdr:col>
      <xdr:colOff>171450</xdr:colOff>
      <xdr:row>163</xdr:row>
      <xdr:rowOff>41275</xdr:rowOff>
    </xdr:to>
    <xdr:graphicFrame macro="">
      <xdr:nvGraphicFramePr>
        <xdr:cNvPr id="8" name="Chart 7">
          <a:extLst>
            <a:ext uri="{FF2B5EF4-FFF2-40B4-BE49-F238E27FC236}">
              <a16:creationId xmlns:a16="http://schemas.microsoft.com/office/drawing/2014/main" id="{C6DCBE06-A197-43F1-8431-CD77B175CD9B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7"/>
        </a:graphicData>
      </a:graphic>
    </xdr:graphicFrame>
    <xdr:clientData/>
  </xdr:twoCellAnchor>
  <xdr:twoCellAnchor>
    <xdr:from>
      <xdr:col>5</xdr:col>
      <xdr:colOff>444500</xdr:colOff>
      <xdr:row>165</xdr:row>
      <xdr:rowOff>28575</xdr:rowOff>
    </xdr:from>
    <xdr:to>
      <xdr:col>13</xdr:col>
      <xdr:colOff>546100</xdr:colOff>
      <xdr:row>181</xdr:row>
      <xdr:rowOff>130175</xdr:rowOff>
    </xdr:to>
    <xdr:graphicFrame macro="">
      <xdr:nvGraphicFramePr>
        <xdr:cNvPr id="9" name="Chart 8">
          <a:extLst>
            <a:ext uri="{FF2B5EF4-FFF2-40B4-BE49-F238E27FC236}">
              <a16:creationId xmlns:a16="http://schemas.microsoft.com/office/drawing/2014/main" id="{42155975-4703-4DDD-A97C-F4F01195F68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8"/>
        </a:graphicData>
      </a:graphic>
    </xdr:graphicFrame>
    <xdr:clientData/>
  </xdr:twoCellAnchor>
</xdr:wsDr>
</file>

<file path=xl/drawings/drawing7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425450</xdr:colOff>
      <xdr:row>3</xdr:row>
      <xdr:rowOff>123825</xdr:rowOff>
    </xdr:from>
    <xdr:to>
      <xdr:col>15</xdr:col>
      <xdr:colOff>527050</xdr:colOff>
      <xdr:row>20</xdr:row>
      <xdr:rowOff>60325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7F093A8D-5073-465D-B48F-880288E7BA81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6</xdr:col>
      <xdr:colOff>241300</xdr:colOff>
      <xdr:row>30</xdr:row>
      <xdr:rowOff>104775</xdr:rowOff>
    </xdr:from>
    <xdr:to>
      <xdr:col>14</xdr:col>
      <xdr:colOff>342900</xdr:colOff>
      <xdr:row>47</xdr:row>
      <xdr:rowOff>41275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2DA6FF3C-D064-4A55-B38D-12CF05E4EFD6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6</xdr:col>
      <xdr:colOff>241300</xdr:colOff>
      <xdr:row>49</xdr:row>
      <xdr:rowOff>104775</xdr:rowOff>
    </xdr:from>
    <xdr:to>
      <xdr:col>14</xdr:col>
      <xdr:colOff>342900</xdr:colOff>
      <xdr:row>64</xdr:row>
      <xdr:rowOff>41275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941D4F8-AB9C-4593-8250-B4B1A039ED18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</xdr:wsDr>
</file>

<file path=xl/pivotCache/_rels/pivotCacheDefinition1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1.xml"/></Relationships>
</file>

<file path=xl/pivotCache/_rels/pivotCacheDefinition2.xml.rels><?xml version="1.0" encoding="UTF-8" standalone="yes"?>
<Relationships xmlns="http://schemas.openxmlformats.org/package/2006/relationships"><Relationship Id="rId1" Type="http://schemas.openxmlformats.org/officeDocument/2006/relationships/pivotCacheRecords" Target="pivotCacheRecords2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iit" refreshedDate="44703.830881250004" createdVersion="6" refreshedVersion="6" minRefreshableVersion="3" recordCount="30" xr:uid="{C98714C0-523D-4B59-8746-29B7A47559E6}">
  <cacheSource type="worksheet">
    <worksheetSource ref="C1:I31" sheet="Table 1"/>
  </cacheSource>
  <cacheFields count="7">
    <cacheField name="Gender" numFmtId="0">
      <sharedItems count="2">
        <s v="M"/>
        <s v="F"/>
      </sharedItems>
    </cacheField>
    <cacheField name="DateOfBirth" numFmtId="0">
      <sharedItems/>
    </cacheField>
    <cacheField name="CityTown" numFmtId="0">
      <sharedItems/>
    </cacheField>
    <cacheField name="Mathematics" numFmtId="1">
      <sharedItems containsSemiMixedTypes="0" containsString="0" containsNumber="1" containsInteger="1" minValue="42" maxValue="97" count="21">
        <n v="68"/>
        <n v="62"/>
        <n v="57"/>
        <n v="42"/>
        <n v="87"/>
        <n v="71"/>
        <n v="81"/>
        <n v="84"/>
        <n v="74"/>
        <n v="63"/>
        <n v="64"/>
        <n v="97"/>
        <n v="52"/>
        <n v="65"/>
        <n v="89"/>
        <n v="76"/>
        <n v="72"/>
        <n v="56"/>
        <n v="93"/>
        <n v="78"/>
        <n v="44"/>
      </sharedItems>
    </cacheField>
    <cacheField name="Physics" numFmtId="1">
      <sharedItems containsSemiMixedTypes="0" containsString="0" containsNumber="1" containsInteger="1" minValue="45" maxValue="92" count="22">
        <n v="64"/>
        <n v="45"/>
        <n v="54"/>
        <n v="53"/>
        <n v="92"/>
        <n v="82"/>
        <n v="88"/>
        <n v="72"/>
        <n v="73"/>
        <n v="62"/>
        <n v="58"/>
        <n v="86"/>
        <n v="81"/>
        <n v="78"/>
        <n v="68"/>
        <n v="69"/>
        <n v="91"/>
        <n v="75"/>
        <n v="71"/>
        <n v="76"/>
        <n v="83"/>
        <n v="66"/>
      </sharedItems>
    </cacheField>
    <cacheField name="Chemistry" numFmtId="1">
      <sharedItems containsSemiMixedTypes="0" containsString="0" containsNumber="1" containsInteger="1" minValue="43" maxValue="97" count="26">
        <n v="78"/>
        <n v="91"/>
        <n v="77"/>
        <n v="89"/>
        <n v="84"/>
        <n v="87"/>
        <n v="76"/>
        <n v="51"/>
        <n v="73"/>
        <n v="68"/>
        <n v="92"/>
        <n v="71"/>
        <n v="93"/>
        <n v="90"/>
        <n v="43"/>
        <n v="67"/>
        <n v="97"/>
        <n v="62"/>
        <n v="74"/>
        <n v="57"/>
        <n v="88"/>
        <n v="58"/>
        <n v="82"/>
        <n v="52"/>
        <n v="83"/>
        <n v="81"/>
      </sharedItems>
    </cacheField>
    <cacheField name="Total" numFmtId="1">
      <sharedItems containsSemiMixedTypes="0" containsString="0" containsNumber="1" containsInteger="1" minValue="173" maxValue="281" count="25">
        <n v="210"/>
        <n v="198"/>
        <n v="188"/>
        <n v="173"/>
        <n v="240"/>
        <n v="247"/>
        <n v="250"/>
        <n v="252"/>
        <n v="189"/>
        <n v="224"/>
        <n v="204"/>
        <n v="281"/>
        <n v="187"/>
        <n v="227"/>
        <n v="244"/>
        <n v="216"/>
        <n v="261"/>
        <n v="196"/>
        <n v="221"/>
        <n v="181"/>
        <n v="276"/>
        <n v="174"/>
        <n v="254"/>
        <n v="209"/>
        <n v="219"/>
      </sharedItems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Definition2.xml><?xml version="1.0" encoding="utf-8"?>
<pivotCacheDefinition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r:id="rId1" refreshedBy="kiit" refreshedDate="44705.546117592596" createdVersion="6" refreshedVersion="6" minRefreshableVersion="3" recordCount="30" xr:uid="{0BDF513D-2669-4603-8766-51BA4A478171}">
  <cacheSource type="worksheet">
    <worksheetSource ref="E1:I31" sheet="Sheet3"/>
  </cacheSource>
  <cacheFields count="5">
    <cacheField name="CityTown" numFmtId="0">
      <sharedItems count="10">
        <s v="Erode"/>
        <s v="Salem"/>
        <s v="Chennai"/>
        <s v="Madurai"/>
        <s v="Ambur"/>
        <s v="Vellore"/>
        <s v="Bengaluru"/>
        <s v="Trichy"/>
        <s v="Theni"/>
        <s v="Nagercoil"/>
      </sharedItems>
    </cacheField>
    <cacheField name="Mathematics" numFmtId="1">
      <sharedItems containsSemiMixedTypes="0" containsString="0" containsNumber="1" containsInteger="1" minValue="42" maxValue="97"/>
    </cacheField>
    <cacheField name="Physics" numFmtId="1">
      <sharedItems containsSemiMixedTypes="0" containsString="0" containsNumber="1" containsInteger="1" minValue="45" maxValue="92"/>
    </cacheField>
    <cacheField name="Chemistry" numFmtId="1">
      <sharedItems containsSemiMixedTypes="0" containsString="0" containsNumber="1" containsInteger="1" minValue="43" maxValue="97"/>
    </cacheField>
    <cacheField name="Total" numFmtId="1">
      <sharedItems containsSemiMixedTypes="0" containsString="0" containsNumber="1" containsInteger="1" minValue="173" maxValue="281"/>
    </cacheField>
  </cacheFields>
  <extLst>
    <ext xmlns:x14="http://schemas.microsoft.com/office/spreadsheetml/2009/9/main" uri="{725AE2AE-9491-48be-B2B4-4EB974FC3084}">
      <x14:pivotCacheDefinition/>
    </ext>
  </extLst>
</pivotCacheDefinition>
</file>

<file path=xl/pivotCache/pivotCacheRecords1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x v="0"/>
    <s v="7 Nov"/>
    <s v="Erode"/>
    <x v="0"/>
    <x v="0"/>
    <x v="0"/>
    <x v="0"/>
  </r>
  <r>
    <x v="0"/>
    <s v="3 Jun"/>
    <s v="Salem"/>
    <x v="1"/>
    <x v="1"/>
    <x v="1"/>
    <x v="1"/>
  </r>
  <r>
    <x v="0"/>
    <s v="4 Jan"/>
    <s v="Chennai"/>
    <x v="2"/>
    <x v="2"/>
    <x v="2"/>
    <x v="2"/>
  </r>
  <r>
    <x v="1"/>
    <s v="5 May"/>
    <s v="Chennai"/>
    <x v="3"/>
    <x v="3"/>
    <x v="0"/>
    <x v="3"/>
  </r>
  <r>
    <x v="1"/>
    <s v="17 Nov"/>
    <s v="Madurai"/>
    <x v="4"/>
    <x v="0"/>
    <x v="3"/>
    <x v="4"/>
  </r>
  <r>
    <x v="1"/>
    <s v="8 Feb"/>
    <s v="Chennai"/>
    <x v="5"/>
    <x v="4"/>
    <x v="4"/>
    <x v="5"/>
  </r>
  <r>
    <x v="0"/>
    <s v="23 Mar"/>
    <s v="Ambur"/>
    <x v="6"/>
    <x v="5"/>
    <x v="5"/>
    <x v="6"/>
  </r>
  <r>
    <x v="0"/>
    <s v="15 Mar"/>
    <s v="Vellore"/>
    <x v="7"/>
    <x v="4"/>
    <x v="6"/>
    <x v="7"/>
  </r>
  <r>
    <x v="0"/>
    <s v="28 Feb"/>
    <s v="Bengaluru"/>
    <x v="8"/>
    <x v="0"/>
    <x v="7"/>
    <x v="8"/>
  </r>
  <r>
    <x v="0"/>
    <s v="6 Dec"/>
    <s v="Bengaluru"/>
    <x v="9"/>
    <x v="6"/>
    <x v="8"/>
    <x v="9"/>
  </r>
  <r>
    <x v="1"/>
    <s v="12 Jan"/>
    <s v="Chennai"/>
    <x v="10"/>
    <x v="7"/>
    <x v="9"/>
    <x v="10"/>
  </r>
  <r>
    <x v="0"/>
    <s v="30 Apr"/>
    <s v="Bengaluru"/>
    <x v="11"/>
    <x v="4"/>
    <x v="10"/>
    <x v="11"/>
  </r>
  <r>
    <x v="1"/>
    <s v="14 Jan"/>
    <s v="Chennai"/>
    <x v="12"/>
    <x v="0"/>
    <x v="11"/>
    <x v="12"/>
  </r>
  <r>
    <x v="0"/>
    <s v="6 May"/>
    <s v="Madurai"/>
    <x v="13"/>
    <x v="8"/>
    <x v="3"/>
    <x v="13"/>
  </r>
  <r>
    <x v="1"/>
    <s v="23 July"/>
    <s v="Trichy"/>
    <x v="14"/>
    <x v="9"/>
    <x v="12"/>
    <x v="14"/>
  </r>
  <r>
    <x v="1"/>
    <s v="22 Sep"/>
    <s v="Theni"/>
    <x v="15"/>
    <x v="10"/>
    <x v="13"/>
    <x v="9"/>
  </r>
  <r>
    <x v="0"/>
    <s v="30 Dec"/>
    <s v="Trichy"/>
    <x v="4"/>
    <x v="11"/>
    <x v="14"/>
    <x v="15"/>
  </r>
  <r>
    <x v="0"/>
    <s v="14 Dec"/>
    <s v="Chennai"/>
    <x v="1"/>
    <x v="12"/>
    <x v="15"/>
    <x v="0"/>
  </r>
  <r>
    <x v="1"/>
    <s v="9 Oct"/>
    <s v="Erode"/>
    <x v="16"/>
    <x v="4"/>
    <x v="16"/>
    <x v="16"/>
  </r>
  <r>
    <x v="0"/>
    <s v="30 Aug"/>
    <s v="Trichy"/>
    <x v="17"/>
    <x v="13"/>
    <x v="17"/>
    <x v="17"/>
  </r>
  <r>
    <x v="0"/>
    <s v="17 Sep"/>
    <s v="Vellore"/>
    <x v="18"/>
    <x v="14"/>
    <x v="1"/>
    <x v="7"/>
  </r>
  <r>
    <x v="1"/>
    <s v="15 Mar"/>
    <s v="Bengaluru"/>
    <x v="19"/>
    <x v="15"/>
    <x v="18"/>
    <x v="18"/>
  </r>
  <r>
    <x v="1"/>
    <s v="17 Jul"/>
    <s v="Nagercoil"/>
    <x v="1"/>
    <x v="9"/>
    <x v="19"/>
    <x v="19"/>
  </r>
  <r>
    <x v="1"/>
    <s v="13 May"/>
    <s v="Bengaluru"/>
    <x v="11"/>
    <x v="16"/>
    <x v="20"/>
    <x v="20"/>
  </r>
  <r>
    <x v="0"/>
    <s v="26 Dec"/>
    <s v="Madurai"/>
    <x v="20"/>
    <x v="7"/>
    <x v="21"/>
    <x v="21"/>
  </r>
  <r>
    <x v="1"/>
    <s v="16 May"/>
    <s v="Chennai"/>
    <x v="4"/>
    <x v="17"/>
    <x v="10"/>
    <x v="22"/>
  </r>
  <r>
    <x v="0"/>
    <s v="22 Jul"/>
    <s v="Chennai"/>
    <x v="8"/>
    <x v="18"/>
    <x v="22"/>
    <x v="13"/>
  </r>
  <r>
    <x v="0"/>
    <s v="4 Mar"/>
    <s v="Madurai"/>
    <x v="6"/>
    <x v="19"/>
    <x v="23"/>
    <x v="23"/>
  </r>
  <r>
    <x v="1"/>
    <s v="10 Sep"/>
    <s v="Madurai"/>
    <x v="8"/>
    <x v="20"/>
    <x v="24"/>
    <x v="4"/>
  </r>
  <r>
    <x v="0"/>
    <s v="13 Oct"/>
    <s v="Vellore"/>
    <x v="16"/>
    <x v="21"/>
    <x v="25"/>
    <x v="24"/>
  </r>
</pivotCacheRecords>
</file>

<file path=xl/pivotCache/pivotCacheRecords2.xml><?xml version="1.0" encoding="utf-8"?>
<pivotCacheRecords xmlns="http://schemas.openxmlformats.org/spreadsheetml/2006/main" xmlns:r="http://schemas.openxmlformats.org/officeDocument/2006/relationships" xmlns:mc="http://schemas.openxmlformats.org/markup-compatibility/2006" xmlns:xr="http://schemas.microsoft.com/office/spreadsheetml/2014/revision" mc:Ignorable="xr" count="30">
  <r>
    <x v="0"/>
    <n v="68"/>
    <n v="64"/>
    <n v="78"/>
    <n v="210"/>
  </r>
  <r>
    <x v="1"/>
    <n v="62"/>
    <n v="45"/>
    <n v="91"/>
    <n v="198"/>
  </r>
  <r>
    <x v="2"/>
    <n v="57"/>
    <n v="54"/>
    <n v="77"/>
    <n v="188"/>
  </r>
  <r>
    <x v="2"/>
    <n v="42"/>
    <n v="53"/>
    <n v="78"/>
    <n v="173"/>
  </r>
  <r>
    <x v="3"/>
    <n v="87"/>
    <n v="64"/>
    <n v="89"/>
    <n v="240"/>
  </r>
  <r>
    <x v="2"/>
    <n v="71"/>
    <n v="92"/>
    <n v="84"/>
    <n v="247"/>
  </r>
  <r>
    <x v="4"/>
    <n v="81"/>
    <n v="82"/>
    <n v="87"/>
    <n v="250"/>
  </r>
  <r>
    <x v="5"/>
    <n v="84"/>
    <n v="92"/>
    <n v="76"/>
    <n v="252"/>
  </r>
  <r>
    <x v="6"/>
    <n v="74"/>
    <n v="64"/>
    <n v="51"/>
    <n v="189"/>
  </r>
  <r>
    <x v="6"/>
    <n v="63"/>
    <n v="88"/>
    <n v="73"/>
    <n v="224"/>
  </r>
  <r>
    <x v="2"/>
    <n v="64"/>
    <n v="72"/>
    <n v="68"/>
    <n v="204"/>
  </r>
  <r>
    <x v="6"/>
    <n v="97"/>
    <n v="92"/>
    <n v="92"/>
    <n v="281"/>
  </r>
  <r>
    <x v="2"/>
    <n v="52"/>
    <n v="64"/>
    <n v="71"/>
    <n v="187"/>
  </r>
  <r>
    <x v="3"/>
    <n v="65"/>
    <n v="73"/>
    <n v="89"/>
    <n v="227"/>
  </r>
  <r>
    <x v="7"/>
    <n v="89"/>
    <n v="62"/>
    <n v="93"/>
    <n v="244"/>
  </r>
  <r>
    <x v="8"/>
    <n v="76"/>
    <n v="58"/>
    <n v="90"/>
    <n v="224"/>
  </r>
  <r>
    <x v="7"/>
    <n v="87"/>
    <n v="86"/>
    <n v="43"/>
    <n v="216"/>
  </r>
  <r>
    <x v="2"/>
    <n v="62"/>
    <n v="81"/>
    <n v="67"/>
    <n v="210"/>
  </r>
  <r>
    <x v="0"/>
    <n v="72"/>
    <n v="92"/>
    <n v="97"/>
    <n v="261"/>
  </r>
  <r>
    <x v="7"/>
    <n v="56"/>
    <n v="78"/>
    <n v="62"/>
    <n v="196"/>
  </r>
  <r>
    <x v="5"/>
    <n v="93"/>
    <n v="68"/>
    <n v="91"/>
    <n v="252"/>
  </r>
  <r>
    <x v="6"/>
    <n v="78"/>
    <n v="69"/>
    <n v="74"/>
    <n v="221"/>
  </r>
  <r>
    <x v="9"/>
    <n v="62"/>
    <n v="62"/>
    <n v="57"/>
    <n v="181"/>
  </r>
  <r>
    <x v="6"/>
    <n v="97"/>
    <n v="91"/>
    <n v="88"/>
    <n v="276"/>
  </r>
  <r>
    <x v="3"/>
    <n v="44"/>
    <n v="72"/>
    <n v="58"/>
    <n v="174"/>
  </r>
  <r>
    <x v="2"/>
    <n v="87"/>
    <n v="75"/>
    <n v="92"/>
    <n v="254"/>
  </r>
  <r>
    <x v="2"/>
    <n v="74"/>
    <n v="71"/>
    <n v="82"/>
    <n v="227"/>
  </r>
  <r>
    <x v="3"/>
    <n v="81"/>
    <n v="76"/>
    <n v="52"/>
    <n v="209"/>
  </r>
  <r>
    <x v="3"/>
    <n v="74"/>
    <n v="83"/>
    <n v="83"/>
    <n v="240"/>
  </r>
  <r>
    <x v="5"/>
    <n v="72"/>
    <n v="66"/>
    <n v="81"/>
    <n v="219"/>
  </r>
</pivotCacheRecords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2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_rels/pivotTable3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2.xml"/></Relationships>
</file>

<file path=xl/pivotTables/pivotTable1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C8D1362A-8EE9-44E6-923B-A4911BFB3D6E}" name="PivotTable4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L17:P20" firstHeaderRow="0" firstDataRow="1" firstDataCol="1"/>
  <pivotFields count="7">
    <pivotField axis="axisRow" showAll="0">
      <items count="3">
        <item x="1"/>
        <item x="0"/>
        <item t="default"/>
      </items>
    </pivotField>
    <pivotField showAll="0"/>
    <pivotField showAll="0"/>
    <pivotField dataField="1" numFmtId="1" showAll="0">
      <items count="22">
        <item x="3"/>
        <item x="20"/>
        <item x="12"/>
        <item x="17"/>
        <item x="2"/>
        <item x="1"/>
        <item x="9"/>
        <item x="10"/>
        <item x="13"/>
        <item x="0"/>
        <item x="5"/>
        <item x="16"/>
        <item x="8"/>
        <item x="15"/>
        <item x="19"/>
        <item x="6"/>
        <item x="7"/>
        <item x="4"/>
        <item x="14"/>
        <item x="18"/>
        <item x="11"/>
        <item t="default"/>
      </items>
    </pivotField>
    <pivotField dataField="1" numFmtId="1" showAll="0">
      <items count="23">
        <item x="1"/>
        <item x="3"/>
        <item x="2"/>
        <item x="10"/>
        <item x="9"/>
        <item x="0"/>
        <item x="21"/>
        <item x="14"/>
        <item x="15"/>
        <item x="18"/>
        <item x="7"/>
        <item x="8"/>
        <item x="17"/>
        <item x="19"/>
        <item x="13"/>
        <item x="12"/>
        <item x="5"/>
        <item x="20"/>
        <item x="11"/>
        <item x="6"/>
        <item x="16"/>
        <item x="4"/>
        <item t="default"/>
      </items>
    </pivotField>
    <pivotField dataField="1" numFmtId="1" showAll="0">
      <items count="27">
        <item x="14"/>
        <item x="7"/>
        <item x="23"/>
        <item x="19"/>
        <item x="21"/>
        <item x="17"/>
        <item x="15"/>
        <item x="9"/>
        <item x="11"/>
        <item x="8"/>
        <item x="18"/>
        <item x="6"/>
        <item x="2"/>
        <item x="0"/>
        <item x="25"/>
        <item x="22"/>
        <item x="24"/>
        <item x="4"/>
        <item x="5"/>
        <item x="20"/>
        <item x="3"/>
        <item x="13"/>
        <item x="1"/>
        <item x="10"/>
        <item x="12"/>
        <item x="16"/>
        <item t="default"/>
      </items>
    </pivotField>
    <pivotField dataField="1" numFmtId="1" showAll="0">
      <items count="26">
        <item x="3"/>
        <item x="21"/>
        <item x="19"/>
        <item x="12"/>
        <item x="2"/>
        <item x="8"/>
        <item x="17"/>
        <item x="1"/>
        <item x="10"/>
        <item x="23"/>
        <item x="0"/>
        <item x="15"/>
        <item x="24"/>
        <item x="18"/>
        <item x="9"/>
        <item x="13"/>
        <item x="4"/>
        <item x="14"/>
        <item x="5"/>
        <item x="6"/>
        <item x="7"/>
        <item x="22"/>
        <item x="16"/>
        <item x="20"/>
        <item x="11"/>
        <item t="default"/>
      </items>
    </pivotField>
  </pivotFields>
  <rowFields count="1">
    <field x="0"/>
  </rowFields>
  <rowItems count="3">
    <i>
      <x/>
    </i>
    <i>
      <x v="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Mathematics" fld="3" baseField="0" baseItem="0"/>
    <dataField name="Sum of Physics" fld="4" baseField="0" baseItem="0"/>
    <dataField name="Sum of Chemistry" fld="5" baseField="0" baseItem="0"/>
    <dataField name="Sum of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2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92D876D1-E774-43BA-A725-7A25E5707940}" name="PivotTable2" cacheId="0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>
  <location ref="I6:M9" firstHeaderRow="0" firstDataRow="1" firstDataCol="1"/>
  <pivotFields count="7">
    <pivotField axis="axisRow" showAll="0">
      <items count="3">
        <item x="1"/>
        <item x="0"/>
        <item t="default"/>
      </items>
    </pivotField>
    <pivotField showAll="0"/>
    <pivotField showAll="0"/>
    <pivotField dataField="1" numFmtId="1" showAll="0">
      <items count="22">
        <item x="3"/>
        <item x="20"/>
        <item x="12"/>
        <item x="17"/>
        <item x="2"/>
        <item x="1"/>
        <item x="9"/>
        <item x="10"/>
        <item x="13"/>
        <item x="0"/>
        <item x="5"/>
        <item x="16"/>
        <item x="8"/>
        <item x="15"/>
        <item x="19"/>
        <item x="6"/>
        <item x="7"/>
        <item x="4"/>
        <item x="14"/>
        <item x="18"/>
        <item x="11"/>
        <item t="default"/>
      </items>
    </pivotField>
    <pivotField dataField="1" numFmtId="1" showAll="0">
      <items count="23">
        <item x="1"/>
        <item x="3"/>
        <item x="2"/>
        <item x="10"/>
        <item x="9"/>
        <item x="0"/>
        <item x="21"/>
        <item x="14"/>
        <item x="15"/>
        <item x="18"/>
        <item x="7"/>
        <item x="8"/>
        <item x="17"/>
        <item x="19"/>
        <item x="13"/>
        <item x="12"/>
        <item x="5"/>
        <item x="20"/>
        <item x="11"/>
        <item x="6"/>
        <item x="16"/>
        <item x="4"/>
        <item t="default"/>
      </items>
    </pivotField>
    <pivotField dataField="1" numFmtId="1" showAll="0">
      <items count="27">
        <item x="14"/>
        <item x="7"/>
        <item x="23"/>
        <item x="19"/>
        <item x="21"/>
        <item x="17"/>
        <item x="15"/>
        <item x="9"/>
        <item x="11"/>
        <item x="8"/>
        <item x="18"/>
        <item x="6"/>
        <item x="2"/>
        <item x="0"/>
        <item x="25"/>
        <item x="22"/>
        <item x="24"/>
        <item x="4"/>
        <item x="5"/>
        <item x="20"/>
        <item x="3"/>
        <item x="13"/>
        <item x="1"/>
        <item x="10"/>
        <item x="12"/>
        <item x="16"/>
        <item t="default"/>
      </items>
    </pivotField>
    <pivotField dataField="1" numFmtId="1" showAll="0">
      <items count="26">
        <item x="3"/>
        <item x="21"/>
        <item x="19"/>
        <item x="12"/>
        <item x="2"/>
        <item x="8"/>
        <item x="17"/>
        <item x="1"/>
        <item x="10"/>
        <item x="23"/>
        <item x="0"/>
        <item x="15"/>
        <item x="24"/>
        <item x="18"/>
        <item x="9"/>
        <item x="13"/>
        <item x="4"/>
        <item x="14"/>
        <item x="5"/>
        <item x="6"/>
        <item x="7"/>
        <item x="22"/>
        <item x="16"/>
        <item x="20"/>
        <item x="11"/>
        <item t="default"/>
      </items>
    </pivotField>
  </pivotFields>
  <rowFields count="1">
    <field x="0"/>
  </rowFields>
  <rowItems count="3">
    <i>
      <x/>
    </i>
    <i>
      <x v="1"/>
    </i>
    <i t="grand">
      <x/>
    </i>
  </rowItems>
  <colFields count="1">
    <field x="-2"/>
  </colFields>
  <colItems count="4">
    <i>
      <x/>
    </i>
    <i i="1">
      <x v="1"/>
    </i>
    <i i="2">
      <x v="2"/>
    </i>
    <i i="3">
      <x v="3"/>
    </i>
  </colItems>
  <dataFields count="4">
    <dataField name="Sum of Mathematics" fld="3" baseField="0" baseItem="0"/>
    <dataField name="Sum of Physics" fld="4" baseField="0" baseItem="0"/>
    <dataField name="Sum of Chemistry" fld="5" baseField="0" baseItem="0"/>
    <dataField name="Sum of Total" fld="6" baseField="0" baseItem="0"/>
  </dataField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pivotTables/pivotTable3.xml><?xml version="1.0" encoding="utf-8"?>
<pivotTableDefinition xmlns="http://schemas.openxmlformats.org/spreadsheetml/2006/main" xmlns:mc="http://schemas.openxmlformats.org/markup-compatibility/2006" xmlns:xr="http://schemas.microsoft.com/office/spreadsheetml/2014/revision" mc:Ignorable="xr" xr:uid="{5102AC06-4305-459F-A25A-AE2A5022768B}" name="PivotTable1" cacheId="1" applyNumberFormats="0" applyBorderFormats="0" applyFontFormats="0" applyPatternFormats="0" applyAlignmentFormats="0" applyWidthHeightFormats="1" dataCaption="Values" updatedVersion="6" minRefreshableVersion="3" useAutoFormatting="1" itemPrintTitles="1" createdVersion="6" indent="0" outline="1" outlineData="1" multipleFieldFilters="0" chartFormat="13">
  <location ref="L4:Q15" firstHeaderRow="0" firstDataRow="1" firstDataCol="1"/>
  <pivotFields count="5">
    <pivotField axis="axisRow" dataField="1" showAll="0">
      <items count="11">
        <item x="4"/>
        <item x="6"/>
        <item x="2"/>
        <item x="0"/>
        <item x="3"/>
        <item x="9"/>
        <item x="1"/>
        <item x="8"/>
        <item x="7"/>
        <item x="5"/>
        <item t="default"/>
      </items>
    </pivotField>
    <pivotField dataField="1" numFmtId="1" showAll="0"/>
    <pivotField dataField="1" numFmtId="1" showAll="0"/>
    <pivotField dataField="1" numFmtId="1" showAll="0"/>
    <pivotField dataField="1" numFmtId="1" showAll="0"/>
  </pivotFields>
  <rowFields count="1">
    <field x="0"/>
  </rowFields>
  <rowItems count="11">
    <i>
      <x/>
    </i>
    <i>
      <x v="1"/>
    </i>
    <i>
      <x v="2"/>
    </i>
    <i>
      <x v="3"/>
    </i>
    <i>
      <x v="4"/>
    </i>
    <i>
      <x v="5"/>
    </i>
    <i>
      <x v="6"/>
    </i>
    <i>
      <x v="7"/>
    </i>
    <i>
      <x v="8"/>
    </i>
    <i>
      <x v="9"/>
    </i>
    <i t="grand">
      <x/>
    </i>
  </rowItems>
  <colFields count="1">
    <field x="-2"/>
  </colFields>
  <colItems count="5">
    <i>
      <x/>
    </i>
    <i i="1">
      <x v="1"/>
    </i>
    <i i="2">
      <x v="2"/>
    </i>
    <i i="3">
      <x v="3"/>
    </i>
    <i i="4">
      <x v="4"/>
    </i>
  </colItems>
  <dataFields count="5">
    <dataField name="Count of CityTown" fld="0" subtotal="count" baseField="0" baseItem="0"/>
    <dataField name="Sum of Total" fld="4" baseField="0" baseItem="0"/>
    <dataField name="Sum of Chemistry" fld="3" baseField="0" baseItem="0"/>
    <dataField name="Sum of Physics" fld="2" baseField="0" baseItem="0"/>
    <dataField name="Sum of Mathematics" fld="1" baseField="0" baseItem="0"/>
  </dataFields>
  <chartFormats count="30">
    <chartFormat chart="6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6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6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6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6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8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8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8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8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8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9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9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9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9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9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0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0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0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0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0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1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1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1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1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1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  <chartFormat chart="12" format="0" series="1">
      <pivotArea type="data" outline="0" fieldPosition="0">
        <references count="1">
          <reference field="4294967294" count="1" selected="0">
            <x v="0"/>
          </reference>
        </references>
      </pivotArea>
    </chartFormat>
    <chartFormat chart="12" format="1" series="1">
      <pivotArea type="data" outline="0" fieldPosition="0">
        <references count="1">
          <reference field="4294967294" count="1" selected="0">
            <x v="1"/>
          </reference>
        </references>
      </pivotArea>
    </chartFormat>
    <chartFormat chart="12" format="2" series="1">
      <pivotArea type="data" outline="0" fieldPosition="0">
        <references count="1">
          <reference field="4294967294" count="1" selected="0">
            <x v="2"/>
          </reference>
        </references>
      </pivotArea>
    </chartFormat>
    <chartFormat chart="12" format="3" series="1">
      <pivotArea type="data" outline="0" fieldPosition="0">
        <references count="1">
          <reference field="4294967294" count="1" selected="0">
            <x v="3"/>
          </reference>
        </references>
      </pivotArea>
    </chartFormat>
    <chartFormat chart="12" format="4" series="1">
      <pivotArea type="data" outline="0" fieldPosition="0">
        <references count="1">
          <reference field="4294967294" count="1" selected="0">
            <x v="4"/>
          </reference>
        </references>
      </pivotArea>
    </chartFormat>
  </chartFormats>
  <pivotTableStyleInfo name="PivotStyleLight16" showRowHeaders="1" showColHeaders="1" showRowStripes="0" showColStripes="0" showLastColumn="1"/>
  <extLst>
    <ext xmlns:x14="http://schemas.microsoft.com/office/spreadsheetml/2009/9/main" uri="{962EF5D1-5CA2-4c93-8EF4-DBF5C05439D2}">
      <x14:pivotTableDefinition xmlns:xm="http://schemas.microsoft.com/office/excel/2006/main" hideValuesRow="1"/>
    </ext>
    <ext xmlns:xpdl="http://schemas.microsoft.com/office/spreadsheetml/2016/pivotdefaultlayout" uri="{747A6164-185A-40DC-8AA5-F01512510D54}">
      <xpdl:pivotTableDefinition16/>
    </ext>
  </extLst>
</pivotTableDefinition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theme/themeOverride1.xml><?xml version="1.0" encoding="utf-8"?>
<a:themeOverride xmlns:a="http://schemas.openxmlformats.org/drawingml/2006/main">
  <a:clrScheme name="Office">
    <a:dk1>
      <a:sysClr val="windowText" lastClr="000000"/>
    </a:dk1>
    <a:lt1>
      <a:sysClr val="window" lastClr="FFFFFF"/>
    </a:lt1>
    <a:dk2>
      <a:srgbClr val="1F497D"/>
    </a:dk2>
    <a:lt2>
      <a:srgbClr val="EEECE1"/>
    </a:lt2>
    <a:accent1>
      <a:srgbClr val="4F81BD"/>
    </a:accent1>
    <a:accent2>
      <a:srgbClr val="C0504D"/>
    </a:accent2>
    <a:accent3>
      <a:srgbClr val="9BBB59"/>
    </a:accent3>
    <a:accent4>
      <a:srgbClr val="8064A2"/>
    </a:accent4>
    <a:accent5>
      <a:srgbClr val="4BACC6"/>
    </a:accent5>
    <a:accent6>
      <a:srgbClr val="F79646"/>
    </a:accent6>
    <a:hlink>
      <a:srgbClr val="0000FF"/>
    </a:hlink>
    <a:folHlink>
      <a:srgbClr val="800080"/>
    </a:folHlink>
  </a:clrScheme>
  <a:fontScheme name="Office">
    <a:majorFont>
      <a:latin typeface="Cambria" panose="020F03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Times New Roman"/>
      <a:font script="Hebr" typeface="Times New Roman"/>
      <a:font script="Thai" typeface="Tahoma"/>
      <a:font script="Ethi" typeface="Nyala"/>
      <a:font script="Beng" typeface="Vrinda"/>
      <a:font script="Gujr" typeface="Shruti"/>
      <a:font script="Khmr" typeface="MoolBoran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Times New Roman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ajorFont>
    <a:minorFont>
      <a:latin typeface="Calibri" panose="020F0502020204030204"/>
      <a:ea typeface=""/>
      <a:cs typeface=""/>
      <a:font script="Jpan" typeface="ＭＳ Ｐゴシック"/>
      <a:font script="Hang" typeface="맑은 고딕"/>
      <a:font script="Hans" typeface="宋体"/>
      <a:font script="Hant" typeface="新細明體"/>
      <a:font script="Arab" typeface="Arial"/>
      <a:font script="Hebr" typeface="Arial"/>
      <a:font script="Thai" typeface="Tahoma"/>
      <a:font script="Ethi" typeface="Nyala"/>
      <a:font script="Beng" typeface="Vrinda"/>
      <a:font script="Gujr" typeface="Shruti"/>
      <a:font script="Khmr" typeface="DaunPenh"/>
      <a:font script="Knda" typeface="Tunga"/>
      <a:font script="Guru" typeface="Raavi"/>
      <a:font script="Cans" typeface="Euphemia"/>
      <a:font script="Cher" typeface="Plantagenet Cherokee"/>
      <a:font script="Yiii" typeface="Microsoft Yi Baiti"/>
      <a:font script="Tibt" typeface="Microsoft Himalaya"/>
      <a:font script="Thaa" typeface="MV Boli"/>
      <a:font script="Deva" typeface="Mangal"/>
      <a:font script="Telu" typeface="Gautami"/>
      <a:font script="Taml" typeface="Latha"/>
      <a:font script="Syrc" typeface="Estrangelo Edessa"/>
      <a:font script="Orya" typeface="Kalinga"/>
      <a:font script="Mlym" typeface="Kartika"/>
      <a:font script="Laoo" typeface="DokChampa"/>
      <a:font script="Sinh" typeface="Iskoola Pota"/>
      <a:font script="Mong" typeface="Mongolian Baiti"/>
      <a:font script="Viet" typeface="Arial"/>
      <a:font script="Uigh" typeface="Microsoft Uighur"/>
      <a:font script="Geor" typeface="Sylfaen"/>
      <a:font script="Armn" typeface="Arial"/>
      <a:font script="Bugi" typeface="Leelawadee UI"/>
      <a:font script="Bopo" typeface="Microsoft JhengHei"/>
      <a:font script="Java" typeface="Javanese Text"/>
      <a:font script="Lisu" typeface="Segoe UI"/>
      <a:font script="Mymr" typeface="Myanmar Text"/>
      <a:font script="Nkoo" typeface="Ebrima"/>
      <a:font script="Olck" typeface="Nirmala UI"/>
      <a:font script="Osma" typeface="Ebrima"/>
      <a:font script="Phag" typeface="Phagspa"/>
      <a:font script="Syrn" typeface="Estrangelo Edessa"/>
      <a:font script="Syrj" typeface="Estrangelo Edessa"/>
      <a:font script="Syre" typeface="Estrangelo Edessa"/>
      <a:font script="Sora" typeface="Nirmala UI"/>
      <a:font script="Tale" typeface="Microsoft Tai Le"/>
      <a:font script="Talu" typeface="Microsoft New Tai Lue"/>
      <a:font script="Tfng" typeface="Ebrima"/>
    </a:minorFont>
  </a:fontScheme>
  <a:fmtScheme name="Office">
    <a:fillStyleLst>
      <a:solidFill>
        <a:schemeClr val="phClr"/>
      </a:solidFill>
      <a:gradFill rotWithShape="1">
        <a:gsLst>
          <a:gs pos="0">
            <a:schemeClr val="phClr">
              <a:tint val="50000"/>
              <a:satMod val="300000"/>
            </a:schemeClr>
          </a:gs>
          <a:gs pos="35000">
            <a:schemeClr val="phClr">
              <a:tint val="37000"/>
              <a:satMod val="300000"/>
            </a:schemeClr>
          </a:gs>
          <a:gs pos="100000">
            <a:schemeClr val="phClr">
              <a:tint val="15000"/>
              <a:satMod val="350000"/>
            </a:schemeClr>
          </a:gs>
        </a:gsLst>
        <a:lin ang="16200000" scaled="1"/>
      </a:gradFill>
      <a:gradFill rotWithShape="1">
        <a:gsLst>
          <a:gs pos="0">
            <a:schemeClr val="phClr">
              <a:shade val="51000"/>
              <a:satMod val="130000"/>
            </a:schemeClr>
          </a:gs>
          <a:gs pos="80000">
            <a:schemeClr val="phClr">
              <a:shade val="93000"/>
              <a:satMod val="130000"/>
            </a:schemeClr>
          </a:gs>
          <a:gs pos="100000">
            <a:schemeClr val="phClr">
              <a:shade val="94000"/>
              <a:satMod val="135000"/>
            </a:schemeClr>
          </a:gs>
        </a:gsLst>
        <a:lin ang="16200000" scaled="0"/>
      </a:gradFill>
    </a:fillStyleLst>
    <a:lnStyleLst>
      <a:ln w="9525" cap="flat" cmpd="sng" algn="ctr">
        <a:solidFill>
          <a:schemeClr val="phClr">
            <a:shade val="95000"/>
            <a:satMod val="105000"/>
          </a:schemeClr>
        </a:solidFill>
        <a:prstDash val="solid"/>
      </a:ln>
      <a:ln w="25400" cap="flat" cmpd="sng" algn="ctr">
        <a:solidFill>
          <a:schemeClr val="phClr"/>
        </a:solidFill>
        <a:prstDash val="solid"/>
      </a:ln>
      <a:ln w="38100" cap="flat" cmpd="sng" algn="ctr">
        <a:solidFill>
          <a:schemeClr val="phClr"/>
        </a:solidFill>
        <a:prstDash val="solid"/>
      </a:ln>
    </a:lnStyleLst>
    <a:effectStyleLst>
      <a:effectStyle>
        <a:effectLst>
          <a:outerShdw blurRad="40000" dist="20000" dir="5400000" rotWithShape="0">
            <a:srgbClr val="000000">
              <a:alpha val="38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</a:effectStyle>
      <a:effectStyle>
        <a:effectLst>
          <a:outerShdw blurRad="40000" dist="23000" dir="5400000" rotWithShape="0">
            <a:srgbClr val="000000">
              <a:alpha val="35000"/>
            </a:srgbClr>
          </a:outerShdw>
        </a:effectLst>
        <a:scene3d>
          <a:camera prst="orthographicFront">
            <a:rot lat="0" lon="0" rev="0"/>
          </a:camera>
          <a:lightRig rig="threePt" dir="t">
            <a:rot lat="0" lon="0" rev="1200000"/>
          </a:lightRig>
        </a:scene3d>
        <a:sp3d>
          <a:bevelT w="63500" h="25400"/>
        </a:sp3d>
      </a:effectStyle>
    </a:effectStyleLst>
    <a:bgFillStyleLst>
      <a:solidFill>
        <a:schemeClr val="phClr"/>
      </a:solidFill>
      <a:gradFill rotWithShape="1">
        <a:gsLst>
          <a:gs pos="0">
            <a:schemeClr val="phClr">
              <a:tint val="40000"/>
              <a:satMod val="350000"/>
            </a:schemeClr>
          </a:gs>
          <a:gs pos="40000">
            <a:schemeClr val="phClr">
              <a:tint val="45000"/>
              <a:shade val="99000"/>
              <a:satMod val="350000"/>
            </a:schemeClr>
          </a:gs>
          <a:gs pos="100000">
            <a:schemeClr val="phClr">
              <a:shade val="20000"/>
              <a:satMod val="255000"/>
            </a:schemeClr>
          </a:gs>
        </a:gsLst>
        <a:path path="circle">
          <a:fillToRect l="50000" t="-80000" r="50000" b="180000"/>
        </a:path>
      </a:gradFill>
      <a:gradFill rotWithShape="1">
        <a:gsLst>
          <a:gs pos="0">
            <a:schemeClr val="phClr">
              <a:tint val="80000"/>
              <a:satMod val="300000"/>
            </a:schemeClr>
          </a:gs>
          <a:gs pos="100000">
            <a:schemeClr val="phClr">
              <a:shade val="30000"/>
              <a:satMod val="200000"/>
            </a:schemeClr>
          </a:gs>
        </a:gsLst>
        <a:path path="circle">
          <a:fillToRect l="50000" t="50000" r="50000" b="50000"/>
        </a:path>
      </a:gradFill>
    </a:bgFillStyleLst>
  </a:fmtScheme>
</a:themeOverrid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ivotTable" Target="../pivotTables/pivotTable1.xml"/></Relationships>
</file>

<file path=xl/worksheets/_rels/sheet10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7.xml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ivotTable" Target="../pivotTables/pivotTable2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3.xm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ivotTable" Target="../pivotTables/pivotTable3.xml"/></Relationships>
</file>

<file path=xl/worksheets/_rels/sheet8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5.xml"/></Relationships>
</file>

<file path=xl/worksheets/_rels/sheet9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6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P169"/>
  <sheetViews>
    <sheetView topLeftCell="E106" workbookViewId="0">
      <selection activeCell="N108" sqref="N108"/>
    </sheetView>
  </sheetViews>
  <sheetFormatPr defaultRowHeight="13" x14ac:dyDescent="0.3"/>
  <cols>
    <col min="1" max="1" width="11.5" customWidth="1"/>
    <col min="2" max="2" width="16" customWidth="1"/>
    <col min="3" max="3" width="11.796875" customWidth="1"/>
    <col min="4" max="4" width="14.69921875" customWidth="1"/>
    <col min="5" max="5" width="13" customWidth="1"/>
    <col min="6" max="6" width="15.69921875" customWidth="1"/>
    <col min="7" max="7" width="10" customWidth="1"/>
    <col min="8" max="8" width="12.8984375" customWidth="1"/>
    <col min="9" max="9" width="11.5" customWidth="1"/>
    <col min="10" max="10" width="11.796875" customWidth="1"/>
    <col min="12" max="12" width="13.296875" bestFit="1" customWidth="1"/>
    <col min="13" max="13" width="18.296875" bestFit="1" customWidth="1"/>
    <col min="14" max="14" width="13.5" bestFit="1" customWidth="1"/>
    <col min="15" max="15" width="16" bestFit="1" customWidth="1"/>
    <col min="16" max="16" width="11.69921875" bestFit="1" customWidth="1"/>
    <col min="17" max="33" width="2.8984375" bestFit="1" customWidth="1"/>
    <col min="34" max="34" width="11.296875" bestFit="1" customWidth="1"/>
    <col min="35" max="35" width="2.8984375" bestFit="1" customWidth="1"/>
    <col min="36" max="36" width="7.8984375" bestFit="1" customWidth="1"/>
    <col min="37" max="38" width="2.8984375" bestFit="1" customWidth="1"/>
    <col min="39" max="39" width="7.8984375" bestFit="1" customWidth="1"/>
    <col min="40" max="42" width="2.8984375" bestFit="1" customWidth="1"/>
    <col min="43" max="43" width="7.8984375" bestFit="1" customWidth="1"/>
    <col min="44" max="44" width="2.8984375" bestFit="1" customWidth="1"/>
    <col min="45" max="45" width="7.8984375" bestFit="1" customWidth="1"/>
    <col min="46" max="46" width="2.8984375" bestFit="1" customWidth="1"/>
    <col min="47" max="47" width="7.8984375" bestFit="1" customWidth="1"/>
    <col min="48" max="49" width="2.8984375" bestFit="1" customWidth="1"/>
    <col min="50" max="50" width="7.8984375" bestFit="1" customWidth="1"/>
    <col min="51" max="51" width="2.8984375" bestFit="1" customWidth="1"/>
    <col min="52" max="52" width="7.8984375" bestFit="1" customWidth="1"/>
    <col min="53" max="55" width="2.8984375" bestFit="1" customWidth="1"/>
    <col min="56" max="56" width="7.8984375" bestFit="1" customWidth="1"/>
    <col min="57" max="57" width="2.8984375" bestFit="1" customWidth="1"/>
    <col min="58" max="58" width="7.8984375" bestFit="1" customWidth="1"/>
    <col min="59" max="59" width="2.8984375" bestFit="1" customWidth="1"/>
    <col min="60" max="60" width="7.8984375" bestFit="1" customWidth="1"/>
    <col min="61" max="62" width="2.8984375" bestFit="1" customWidth="1"/>
    <col min="63" max="63" width="7.8984375" bestFit="1" customWidth="1"/>
    <col min="64" max="64" width="11.296875" bestFit="1" customWidth="1"/>
    <col min="65" max="65" width="7.8984375" bestFit="1" customWidth="1"/>
    <col min="66" max="66" width="2.8984375" bestFit="1" customWidth="1"/>
    <col min="67" max="68" width="7.8984375" bestFit="1" customWidth="1"/>
    <col min="69" max="69" width="2.8984375" bestFit="1" customWidth="1"/>
    <col min="70" max="71" width="7.8984375" bestFit="1" customWidth="1"/>
    <col min="72" max="72" width="2.8984375" bestFit="1" customWidth="1"/>
    <col min="73" max="74" width="7.8984375" bestFit="1" customWidth="1"/>
    <col min="75" max="75" width="2.8984375" bestFit="1" customWidth="1"/>
    <col min="76" max="76" width="7.8984375" bestFit="1" customWidth="1"/>
    <col min="77" max="77" width="2.8984375" bestFit="1" customWidth="1"/>
    <col min="78" max="79" width="7.8984375" bestFit="1" customWidth="1"/>
    <col min="80" max="80" width="2.8984375" bestFit="1" customWidth="1"/>
    <col min="81" max="82" width="7.8984375" bestFit="1" customWidth="1"/>
    <col min="83" max="83" width="2.8984375" bestFit="1" customWidth="1"/>
    <col min="84" max="84" width="7.8984375" bestFit="1" customWidth="1"/>
    <col min="85" max="85" width="2.8984375" bestFit="1" customWidth="1"/>
    <col min="86" max="87" width="7.8984375" bestFit="1" customWidth="1"/>
    <col min="88" max="88" width="2.8984375" bestFit="1" customWidth="1"/>
    <col min="89" max="89" width="7.8984375" bestFit="1" customWidth="1"/>
    <col min="90" max="90" width="2.8984375" bestFit="1" customWidth="1"/>
    <col min="91" max="92" width="7.8984375" bestFit="1" customWidth="1"/>
    <col min="93" max="93" width="2.8984375" bestFit="1" customWidth="1"/>
    <col min="94" max="95" width="7.8984375" bestFit="1" customWidth="1"/>
    <col min="96" max="96" width="2.8984375" bestFit="1" customWidth="1"/>
    <col min="97" max="98" width="7.8984375" bestFit="1" customWidth="1"/>
    <col min="99" max="99" width="11.296875" bestFit="1" customWidth="1"/>
    <col min="100" max="100" width="8.8984375" bestFit="1" customWidth="1"/>
    <col min="101" max="101" width="3.8984375" bestFit="1" customWidth="1"/>
    <col min="102" max="103" width="7.8984375" bestFit="1" customWidth="1"/>
    <col min="104" max="104" width="8.8984375" bestFit="1" customWidth="1"/>
    <col min="105" max="105" width="3.8984375" bestFit="1" customWidth="1"/>
    <col min="106" max="107" width="7.8984375" bestFit="1" customWidth="1"/>
    <col min="108" max="108" width="2.8984375" bestFit="1" customWidth="1"/>
    <col min="109" max="110" width="7.8984375" bestFit="1" customWidth="1"/>
    <col min="111" max="111" width="8.8984375" bestFit="1" customWidth="1"/>
    <col min="112" max="112" width="3.8984375" bestFit="1" customWidth="1"/>
    <col min="113" max="114" width="7.8984375" bestFit="1" customWidth="1"/>
    <col min="115" max="115" width="8.8984375" bestFit="1" customWidth="1"/>
    <col min="116" max="116" width="3.8984375" bestFit="1" customWidth="1"/>
    <col min="117" max="118" width="7.8984375" bestFit="1" customWidth="1"/>
    <col min="119" max="119" width="8.8984375" bestFit="1" customWidth="1"/>
    <col min="120" max="120" width="3.8984375" bestFit="1" customWidth="1"/>
    <col min="121" max="122" width="7.8984375" bestFit="1" customWidth="1"/>
    <col min="123" max="123" width="8.8984375" bestFit="1" customWidth="1"/>
    <col min="124" max="124" width="3.8984375" bestFit="1" customWidth="1"/>
    <col min="125" max="126" width="7.8984375" bestFit="1" customWidth="1"/>
    <col min="127" max="127" width="8.8984375" bestFit="1" customWidth="1"/>
    <col min="128" max="128" width="11.296875" bestFit="1" customWidth="1"/>
  </cols>
  <sheetData>
    <row r="1" spans="1:13" ht="15" customHeight="1" x14ac:dyDescent="0.3">
      <c r="A1" s="34" t="s">
        <v>127</v>
      </c>
      <c r="B1" s="34" t="s">
        <v>128</v>
      </c>
      <c r="C1" s="34" t="s">
        <v>129</v>
      </c>
      <c r="D1" s="34" t="s">
        <v>130</v>
      </c>
      <c r="E1" s="35" t="s">
        <v>89</v>
      </c>
      <c r="F1" s="34" t="s">
        <v>103</v>
      </c>
      <c r="G1" s="34" t="s">
        <v>104</v>
      </c>
      <c r="H1" s="34" t="s">
        <v>109</v>
      </c>
      <c r="I1" s="36" t="s">
        <v>94</v>
      </c>
      <c r="J1" s="37" t="s">
        <v>91</v>
      </c>
    </row>
    <row r="2" spans="1:13" ht="15.4" customHeight="1" x14ac:dyDescent="0.3">
      <c r="A2" s="3">
        <v>0</v>
      </c>
      <c r="B2" s="4" t="s">
        <v>9</v>
      </c>
      <c r="C2" s="4" t="s">
        <v>10</v>
      </c>
      <c r="D2" s="4" t="s">
        <v>11</v>
      </c>
      <c r="E2" s="17" t="s">
        <v>12</v>
      </c>
      <c r="F2" s="3">
        <v>68</v>
      </c>
      <c r="G2" s="3">
        <v>64</v>
      </c>
      <c r="H2" s="3">
        <v>78</v>
      </c>
      <c r="I2" s="33">
        <v>210</v>
      </c>
      <c r="J2" s="28">
        <f>AVERAGE(F2:H2)</f>
        <v>70</v>
      </c>
      <c r="L2" s="65" t="s">
        <v>80</v>
      </c>
    </row>
    <row r="3" spans="1:13" ht="15" customHeight="1" x14ac:dyDescent="0.3">
      <c r="A3" s="3">
        <v>1</v>
      </c>
      <c r="B3" s="4" t="s">
        <v>13</v>
      </c>
      <c r="C3" s="4" t="s">
        <v>10</v>
      </c>
      <c r="D3" s="4" t="s">
        <v>14</v>
      </c>
      <c r="E3" s="17" t="s">
        <v>15</v>
      </c>
      <c r="F3" s="3">
        <v>62</v>
      </c>
      <c r="G3" s="3">
        <v>45</v>
      </c>
      <c r="H3" s="3">
        <v>91</v>
      </c>
      <c r="I3" s="33">
        <v>198</v>
      </c>
      <c r="J3" s="28">
        <f t="shared" ref="J3:J31" si="0">AVERAGE(F3:H3)</f>
        <v>66</v>
      </c>
      <c r="L3" s="65" t="s">
        <v>207</v>
      </c>
      <c r="M3" s="65"/>
    </row>
    <row r="4" spans="1:13" ht="15" customHeight="1" x14ac:dyDescent="0.3">
      <c r="A4" s="3">
        <v>2</v>
      </c>
      <c r="B4" s="4" t="s">
        <v>16</v>
      </c>
      <c r="C4" s="4" t="s">
        <v>10</v>
      </c>
      <c r="D4" s="4" t="s">
        <v>17</v>
      </c>
      <c r="E4" s="17" t="s">
        <v>18</v>
      </c>
      <c r="F4" s="3">
        <v>57</v>
      </c>
      <c r="G4" s="3">
        <v>54</v>
      </c>
      <c r="H4" s="3">
        <v>77</v>
      </c>
      <c r="I4" s="33">
        <v>188</v>
      </c>
      <c r="J4" s="28">
        <f t="shared" si="0"/>
        <v>62.666666666666664</v>
      </c>
      <c r="L4" s="65" t="s">
        <v>208</v>
      </c>
      <c r="M4" s="65"/>
    </row>
    <row r="5" spans="1:13" ht="15" customHeight="1" x14ac:dyDescent="0.3">
      <c r="A5" s="3">
        <v>3</v>
      </c>
      <c r="B5" s="4" t="s">
        <v>19</v>
      </c>
      <c r="C5" s="4" t="s">
        <v>20</v>
      </c>
      <c r="D5" s="4" t="s">
        <v>21</v>
      </c>
      <c r="E5" s="17" t="s">
        <v>18</v>
      </c>
      <c r="F5" s="3">
        <v>42</v>
      </c>
      <c r="G5" s="3">
        <v>53</v>
      </c>
      <c r="H5" s="3">
        <v>78</v>
      </c>
      <c r="I5" s="33">
        <v>173</v>
      </c>
      <c r="J5" s="28">
        <f t="shared" si="0"/>
        <v>57.666666666666664</v>
      </c>
      <c r="L5" s="65" t="s">
        <v>209</v>
      </c>
      <c r="M5" s="65"/>
    </row>
    <row r="6" spans="1:13" ht="15" customHeight="1" x14ac:dyDescent="0.3">
      <c r="A6" s="3">
        <v>4</v>
      </c>
      <c r="B6" s="4" t="s">
        <v>22</v>
      </c>
      <c r="C6" s="4" t="s">
        <v>20</v>
      </c>
      <c r="D6" s="4" t="s">
        <v>23</v>
      </c>
      <c r="E6" s="17" t="s">
        <v>24</v>
      </c>
      <c r="F6" s="3">
        <v>87</v>
      </c>
      <c r="G6" s="3">
        <v>64</v>
      </c>
      <c r="H6" s="3">
        <v>89</v>
      </c>
      <c r="I6" s="33">
        <v>240</v>
      </c>
      <c r="J6" s="28">
        <f t="shared" si="0"/>
        <v>80</v>
      </c>
    </row>
    <row r="7" spans="1:13" ht="15" customHeight="1" x14ac:dyDescent="0.3">
      <c r="A7" s="3">
        <v>5</v>
      </c>
      <c r="B7" s="4" t="s">
        <v>25</v>
      </c>
      <c r="C7" s="4" t="s">
        <v>20</v>
      </c>
      <c r="D7" s="4" t="s">
        <v>26</v>
      </c>
      <c r="E7" s="17" t="s">
        <v>18</v>
      </c>
      <c r="F7" s="3">
        <v>71</v>
      </c>
      <c r="G7" s="3">
        <v>92</v>
      </c>
      <c r="H7" s="3">
        <v>84</v>
      </c>
      <c r="I7" s="33">
        <v>247</v>
      </c>
      <c r="J7" s="28">
        <f t="shared" si="0"/>
        <v>82.333333333333329</v>
      </c>
      <c r="L7" s="10">
        <f>MAX(F2:F31)</f>
        <v>97</v>
      </c>
    </row>
    <row r="8" spans="1:13" ht="15" customHeight="1" x14ac:dyDescent="0.3">
      <c r="A8" s="3">
        <v>6</v>
      </c>
      <c r="B8" s="4" t="s">
        <v>27</v>
      </c>
      <c r="C8" s="4" t="s">
        <v>10</v>
      </c>
      <c r="D8" s="4" t="s">
        <v>28</v>
      </c>
      <c r="E8" s="17" t="s">
        <v>29</v>
      </c>
      <c r="F8" s="3">
        <v>81</v>
      </c>
      <c r="G8" s="3">
        <v>82</v>
      </c>
      <c r="H8" s="3">
        <v>87</v>
      </c>
      <c r="I8" s="33">
        <v>250</v>
      </c>
      <c r="J8" s="28">
        <f t="shared" si="0"/>
        <v>83.333333333333329</v>
      </c>
      <c r="L8" s="10">
        <f>MIN(F2:F31)</f>
        <v>42</v>
      </c>
    </row>
    <row r="9" spans="1:13" ht="15" customHeight="1" x14ac:dyDescent="0.3">
      <c r="A9" s="3">
        <v>7</v>
      </c>
      <c r="B9" s="4" t="s">
        <v>30</v>
      </c>
      <c r="C9" s="4" t="s">
        <v>10</v>
      </c>
      <c r="D9" s="4" t="s">
        <v>31</v>
      </c>
      <c r="E9" s="17" t="s">
        <v>32</v>
      </c>
      <c r="F9" s="3">
        <v>84</v>
      </c>
      <c r="G9" s="3">
        <v>92</v>
      </c>
      <c r="H9" s="3">
        <v>76</v>
      </c>
      <c r="I9" s="33">
        <v>252</v>
      </c>
      <c r="J9" s="28">
        <f t="shared" si="0"/>
        <v>84</v>
      </c>
    </row>
    <row r="10" spans="1:13" ht="15" customHeight="1" x14ac:dyDescent="0.3">
      <c r="A10" s="3">
        <v>8</v>
      </c>
      <c r="B10" s="4" t="s">
        <v>33</v>
      </c>
      <c r="C10" s="4" t="s">
        <v>10</v>
      </c>
      <c r="D10" s="4" t="s">
        <v>34</v>
      </c>
      <c r="E10" s="17" t="s">
        <v>35</v>
      </c>
      <c r="F10" s="3">
        <v>74</v>
      </c>
      <c r="G10" s="3">
        <v>64</v>
      </c>
      <c r="H10" s="3">
        <v>51</v>
      </c>
      <c r="I10" s="33">
        <v>189</v>
      </c>
      <c r="J10" s="28">
        <f t="shared" si="0"/>
        <v>63</v>
      </c>
      <c r="L10" s="68"/>
    </row>
    <row r="11" spans="1:13" ht="15" customHeight="1" x14ac:dyDescent="0.3">
      <c r="A11" s="3">
        <v>9</v>
      </c>
      <c r="B11" s="4" t="s">
        <v>36</v>
      </c>
      <c r="C11" s="4" t="s">
        <v>10</v>
      </c>
      <c r="D11" s="4" t="s">
        <v>37</v>
      </c>
      <c r="E11" s="17" t="s">
        <v>35</v>
      </c>
      <c r="F11" s="3">
        <v>63</v>
      </c>
      <c r="G11" s="3">
        <v>88</v>
      </c>
      <c r="H11" s="3">
        <v>73</v>
      </c>
      <c r="I11" s="33">
        <v>224</v>
      </c>
      <c r="J11" s="28">
        <f t="shared" si="0"/>
        <v>74.666666666666671</v>
      </c>
    </row>
    <row r="12" spans="1:13" ht="15" customHeight="1" x14ac:dyDescent="0.3">
      <c r="A12" s="3">
        <v>10</v>
      </c>
      <c r="B12" s="4" t="s">
        <v>38</v>
      </c>
      <c r="C12" s="4" t="s">
        <v>20</v>
      </c>
      <c r="D12" s="4" t="s">
        <v>39</v>
      </c>
      <c r="E12" s="17" t="s">
        <v>18</v>
      </c>
      <c r="F12" s="3">
        <v>64</v>
      </c>
      <c r="G12" s="3">
        <v>72</v>
      </c>
      <c r="H12" s="3">
        <v>68</v>
      </c>
      <c r="I12" s="33">
        <v>204</v>
      </c>
      <c r="J12" s="28">
        <f t="shared" si="0"/>
        <v>68</v>
      </c>
    </row>
    <row r="13" spans="1:13" ht="15.4" customHeight="1" x14ac:dyDescent="0.3">
      <c r="A13" s="3">
        <v>11</v>
      </c>
      <c r="B13" s="4" t="s">
        <v>40</v>
      </c>
      <c r="C13" s="4" t="s">
        <v>10</v>
      </c>
      <c r="D13" s="4" t="s">
        <v>41</v>
      </c>
      <c r="E13" s="17" t="s">
        <v>35</v>
      </c>
      <c r="F13" s="3">
        <v>97</v>
      </c>
      <c r="G13" s="3">
        <v>92</v>
      </c>
      <c r="H13" s="3">
        <v>92</v>
      </c>
      <c r="I13" s="33">
        <v>281</v>
      </c>
      <c r="J13" s="28">
        <f t="shared" si="0"/>
        <v>93.666666666666671</v>
      </c>
    </row>
    <row r="14" spans="1:13" ht="15.4" customHeight="1" x14ac:dyDescent="0.3">
      <c r="A14" s="3">
        <v>12</v>
      </c>
      <c r="B14" s="4" t="s">
        <v>42</v>
      </c>
      <c r="C14" s="4" t="s">
        <v>20</v>
      </c>
      <c r="D14" s="4" t="s">
        <v>43</v>
      </c>
      <c r="E14" s="17" t="s">
        <v>18</v>
      </c>
      <c r="F14" s="3">
        <v>52</v>
      </c>
      <c r="G14" s="3">
        <v>64</v>
      </c>
      <c r="H14" s="3">
        <v>71</v>
      </c>
      <c r="I14" s="33">
        <v>187</v>
      </c>
      <c r="J14" s="28">
        <f t="shared" si="0"/>
        <v>62.333333333333336</v>
      </c>
    </row>
    <row r="15" spans="1:13" ht="15" customHeight="1" x14ac:dyDescent="0.3">
      <c r="A15" s="3">
        <v>13</v>
      </c>
      <c r="B15" s="4" t="s">
        <v>44</v>
      </c>
      <c r="C15" s="4" t="s">
        <v>10</v>
      </c>
      <c r="D15" s="4" t="s">
        <v>45</v>
      </c>
      <c r="E15" s="17" t="s">
        <v>24</v>
      </c>
      <c r="F15" s="3">
        <v>65</v>
      </c>
      <c r="G15" s="3">
        <v>73</v>
      </c>
      <c r="H15" s="3">
        <v>89</v>
      </c>
      <c r="I15" s="33">
        <v>227</v>
      </c>
      <c r="J15" s="28">
        <f t="shared" si="0"/>
        <v>75.666666666666671</v>
      </c>
    </row>
    <row r="16" spans="1:13" ht="15" customHeight="1" x14ac:dyDescent="0.3">
      <c r="A16" s="3">
        <v>14</v>
      </c>
      <c r="B16" s="4" t="s">
        <v>46</v>
      </c>
      <c r="C16" s="4" t="s">
        <v>20</v>
      </c>
      <c r="D16" s="4" t="s">
        <v>47</v>
      </c>
      <c r="E16" s="17" t="s">
        <v>48</v>
      </c>
      <c r="F16" s="3">
        <v>89</v>
      </c>
      <c r="G16" s="3">
        <v>62</v>
      </c>
      <c r="H16" s="3">
        <v>93</v>
      </c>
      <c r="I16" s="33">
        <v>244</v>
      </c>
      <c r="J16" s="28">
        <f t="shared" si="0"/>
        <v>81.333333333333329</v>
      </c>
    </row>
    <row r="17" spans="1:16" ht="15" customHeight="1" x14ac:dyDescent="0.3">
      <c r="A17" s="3">
        <v>15</v>
      </c>
      <c r="B17" s="4" t="s">
        <v>49</v>
      </c>
      <c r="C17" s="4" t="s">
        <v>20</v>
      </c>
      <c r="D17" s="4" t="s">
        <v>50</v>
      </c>
      <c r="E17" s="17" t="s">
        <v>51</v>
      </c>
      <c r="F17" s="3">
        <v>76</v>
      </c>
      <c r="G17" s="3">
        <v>58</v>
      </c>
      <c r="H17" s="3">
        <v>90</v>
      </c>
      <c r="I17" s="33">
        <v>224</v>
      </c>
      <c r="J17" s="28">
        <f t="shared" si="0"/>
        <v>74.666666666666671</v>
      </c>
      <c r="L17" s="24" t="s">
        <v>100</v>
      </c>
      <c r="M17" t="s">
        <v>98</v>
      </c>
      <c r="N17" t="s">
        <v>99</v>
      </c>
      <c r="O17" t="s">
        <v>101</v>
      </c>
      <c r="P17" t="s">
        <v>102</v>
      </c>
    </row>
    <row r="18" spans="1:16" ht="15" customHeight="1" x14ac:dyDescent="0.3">
      <c r="A18" s="3">
        <v>16</v>
      </c>
      <c r="B18" s="4" t="s">
        <v>52</v>
      </c>
      <c r="C18" s="4" t="s">
        <v>10</v>
      </c>
      <c r="D18" s="4" t="s">
        <v>53</v>
      </c>
      <c r="E18" s="17" t="s">
        <v>48</v>
      </c>
      <c r="F18" s="3">
        <v>87</v>
      </c>
      <c r="G18" s="3">
        <v>86</v>
      </c>
      <c r="H18" s="3">
        <v>43</v>
      </c>
      <c r="I18" s="33">
        <v>216</v>
      </c>
      <c r="J18" s="28">
        <f t="shared" si="0"/>
        <v>72</v>
      </c>
      <c r="K18">
        <v>13</v>
      </c>
      <c r="L18" t="s">
        <v>95</v>
      </c>
      <c r="M18" s="25">
        <v>951</v>
      </c>
      <c r="N18" s="25">
        <v>937</v>
      </c>
      <c r="O18" s="25">
        <v>1064</v>
      </c>
      <c r="P18" s="25">
        <v>2952</v>
      </c>
    </row>
    <row r="19" spans="1:16" ht="15" customHeight="1" x14ac:dyDescent="0.3">
      <c r="A19" s="3">
        <v>17</v>
      </c>
      <c r="B19" s="4" t="s">
        <v>54</v>
      </c>
      <c r="C19" s="4" t="s">
        <v>10</v>
      </c>
      <c r="D19" s="4" t="s">
        <v>55</v>
      </c>
      <c r="E19" s="17" t="s">
        <v>18</v>
      </c>
      <c r="F19" s="3">
        <v>62</v>
      </c>
      <c r="G19" s="3">
        <v>81</v>
      </c>
      <c r="H19" s="3">
        <v>67</v>
      </c>
      <c r="I19" s="33">
        <v>210</v>
      </c>
      <c r="J19" s="28">
        <f t="shared" si="0"/>
        <v>70</v>
      </c>
      <c r="K19">
        <v>17</v>
      </c>
      <c r="L19" t="s">
        <v>96</v>
      </c>
      <c r="M19" s="25">
        <v>1220</v>
      </c>
      <c r="N19" s="25">
        <v>1252</v>
      </c>
      <c r="O19" s="25">
        <v>1250</v>
      </c>
      <c r="P19" s="25">
        <v>3722</v>
      </c>
    </row>
    <row r="20" spans="1:16" ht="15" customHeight="1" x14ac:dyDescent="0.3">
      <c r="A20" s="3">
        <v>18</v>
      </c>
      <c r="B20" s="4" t="s">
        <v>56</v>
      </c>
      <c r="C20" s="4" t="s">
        <v>20</v>
      </c>
      <c r="D20" s="4" t="s">
        <v>57</v>
      </c>
      <c r="E20" s="17" t="s">
        <v>12</v>
      </c>
      <c r="F20" s="3">
        <v>72</v>
      </c>
      <c r="G20" s="3">
        <v>92</v>
      </c>
      <c r="H20" s="3">
        <v>97</v>
      </c>
      <c r="I20" s="33">
        <v>261</v>
      </c>
      <c r="J20" s="28">
        <f t="shared" si="0"/>
        <v>87</v>
      </c>
      <c r="L20" t="s">
        <v>97</v>
      </c>
      <c r="M20" s="25">
        <v>2171</v>
      </c>
      <c r="N20" s="25">
        <v>2189</v>
      </c>
      <c r="O20" s="25">
        <v>2314</v>
      </c>
      <c r="P20" s="25">
        <v>6674</v>
      </c>
    </row>
    <row r="21" spans="1:16" ht="15" customHeight="1" x14ac:dyDescent="0.3">
      <c r="A21" s="3">
        <v>19</v>
      </c>
      <c r="B21" s="4" t="s">
        <v>58</v>
      </c>
      <c r="C21" s="4" t="s">
        <v>10</v>
      </c>
      <c r="D21" s="4" t="s">
        <v>59</v>
      </c>
      <c r="E21" s="17" t="s">
        <v>48</v>
      </c>
      <c r="F21" s="3">
        <v>56</v>
      </c>
      <c r="G21" s="3">
        <v>78</v>
      </c>
      <c r="H21" s="3">
        <v>62</v>
      </c>
      <c r="I21" s="33">
        <v>196</v>
      </c>
      <c r="J21" s="28">
        <f t="shared" si="0"/>
        <v>65.333333333333329</v>
      </c>
    </row>
    <row r="22" spans="1:16" ht="15" customHeight="1" x14ac:dyDescent="0.3">
      <c r="A22" s="3">
        <v>20</v>
      </c>
      <c r="B22" s="4" t="s">
        <v>60</v>
      </c>
      <c r="C22" s="4" t="s">
        <v>10</v>
      </c>
      <c r="D22" s="4" t="s">
        <v>61</v>
      </c>
      <c r="E22" s="17" t="s">
        <v>32</v>
      </c>
      <c r="F22" s="3">
        <v>93</v>
      </c>
      <c r="G22" s="3">
        <v>68</v>
      </c>
      <c r="H22" s="3">
        <v>91</v>
      </c>
      <c r="I22" s="33">
        <v>252</v>
      </c>
      <c r="J22" s="28">
        <f t="shared" si="0"/>
        <v>84</v>
      </c>
    </row>
    <row r="23" spans="1:16" ht="15" customHeight="1" x14ac:dyDescent="0.3">
      <c r="A23" s="3">
        <v>21</v>
      </c>
      <c r="B23" s="4" t="s">
        <v>62</v>
      </c>
      <c r="C23" s="4" t="s">
        <v>20</v>
      </c>
      <c r="D23" s="4" t="s">
        <v>31</v>
      </c>
      <c r="E23" s="17" t="s">
        <v>35</v>
      </c>
      <c r="F23" s="3">
        <v>78</v>
      </c>
      <c r="G23" s="3">
        <v>69</v>
      </c>
      <c r="H23" s="3">
        <v>74</v>
      </c>
      <c r="I23" s="33">
        <v>221</v>
      </c>
      <c r="J23" s="28">
        <f t="shared" si="0"/>
        <v>73.666666666666671</v>
      </c>
      <c r="L23" s="27" t="s">
        <v>93</v>
      </c>
      <c r="M23" s="27" t="s">
        <v>108</v>
      </c>
      <c r="N23" s="27" t="s">
        <v>104</v>
      </c>
      <c r="O23" s="27" t="s">
        <v>109</v>
      </c>
      <c r="P23" s="27" t="s">
        <v>94</v>
      </c>
    </row>
    <row r="24" spans="1:16" ht="15" customHeight="1" x14ac:dyDescent="0.3">
      <c r="A24" s="3">
        <v>22</v>
      </c>
      <c r="B24" s="4" t="s">
        <v>63</v>
      </c>
      <c r="C24" s="4" t="s">
        <v>20</v>
      </c>
      <c r="D24" s="4" t="s">
        <v>64</v>
      </c>
      <c r="E24" s="17" t="s">
        <v>65</v>
      </c>
      <c r="F24" s="3">
        <v>62</v>
      </c>
      <c r="G24" s="3">
        <v>62</v>
      </c>
      <c r="H24" s="3">
        <v>57</v>
      </c>
      <c r="I24" s="33">
        <v>181</v>
      </c>
      <c r="J24" s="28">
        <f t="shared" si="0"/>
        <v>60.333333333333336</v>
      </c>
      <c r="L24" s="27" t="s">
        <v>106</v>
      </c>
      <c r="M24" s="29">
        <f>AVERAGE(GETPIVOTDATA("Sum of Mathematics",$L$17,"Gender","F")/13)</f>
        <v>73.15384615384616</v>
      </c>
      <c r="N24" s="29">
        <f>AVERAGE(GETPIVOTDATA("Sum of Physics",$L$17,"Gender","F")/13)</f>
        <v>72.07692307692308</v>
      </c>
      <c r="O24" s="29">
        <f>AVERAGE(GETPIVOTDATA("Sum of Chemistry",$L$17,"Gender","F")/13)</f>
        <v>81.84615384615384</v>
      </c>
      <c r="P24" s="29">
        <f>AVERAGE(GETPIVOTDATA("Sum of Total",$L$17,"Gender","F")/13)</f>
        <v>227.07692307692307</v>
      </c>
    </row>
    <row r="25" spans="1:16" ht="15.4" customHeight="1" x14ac:dyDescent="0.3">
      <c r="A25" s="3">
        <v>23</v>
      </c>
      <c r="B25" s="4" t="s">
        <v>66</v>
      </c>
      <c r="C25" s="4" t="s">
        <v>20</v>
      </c>
      <c r="D25" s="4" t="s">
        <v>67</v>
      </c>
      <c r="E25" s="17" t="s">
        <v>35</v>
      </c>
      <c r="F25" s="3">
        <v>97</v>
      </c>
      <c r="G25" s="3">
        <v>91</v>
      </c>
      <c r="H25" s="3">
        <v>88</v>
      </c>
      <c r="I25" s="33">
        <v>276</v>
      </c>
      <c r="J25" s="28">
        <f t="shared" si="0"/>
        <v>92</v>
      </c>
      <c r="L25" s="6"/>
    </row>
    <row r="26" spans="1:16" ht="15" customHeight="1" x14ac:dyDescent="0.3">
      <c r="A26" s="3">
        <v>24</v>
      </c>
      <c r="B26" s="4" t="s">
        <v>68</v>
      </c>
      <c r="C26" s="4" t="s">
        <v>10</v>
      </c>
      <c r="D26" s="4" t="s">
        <v>69</v>
      </c>
      <c r="E26" s="17" t="s">
        <v>24</v>
      </c>
      <c r="F26" s="3">
        <v>44</v>
      </c>
      <c r="G26" s="3">
        <v>72</v>
      </c>
      <c r="H26" s="3">
        <v>58</v>
      </c>
      <c r="I26" s="33">
        <v>174</v>
      </c>
      <c r="J26" s="28">
        <f t="shared" si="0"/>
        <v>58</v>
      </c>
      <c r="L26" s="27" t="s">
        <v>92</v>
      </c>
      <c r="M26" s="27" t="s">
        <v>108</v>
      </c>
      <c r="N26" s="27" t="s">
        <v>104</v>
      </c>
      <c r="O26" s="27" t="s">
        <v>109</v>
      </c>
      <c r="P26" s="27" t="s">
        <v>94</v>
      </c>
    </row>
    <row r="27" spans="1:16" ht="15" customHeight="1" x14ac:dyDescent="0.3">
      <c r="A27" s="3">
        <v>25</v>
      </c>
      <c r="B27" s="4" t="s">
        <v>70</v>
      </c>
      <c r="C27" s="4" t="s">
        <v>20</v>
      </c>
      <c r="D27" s="4" t="s">
        <v>71</v>
      </c>
      <c r="E27" s="17" t="s">
        <v>18</v>
      </c>
      <c r="F27" s="3">
        <v>87</v>
      </c>
      <c r="G27" s="3">
        <v>75</v>
      </c>
      <c r="H27" s="3">
        <v>92</v>
      </c>
      <c r="I27" s="33">
        <v>254</v>
      </c>
      <c r="J27" s="28">
        <f t="shared" si="0"/>
        <v>84.666666666666671</v>
      </c>
      <c r="L27" s="27" t="s">
        <v>106</v>
      </c>
      <c r="M27" s="29">
        <f>AVERAGE(GETPIVOTDATA("Sum of Mathematics",$L$17,"Gender","M")/17)</f>
        <v>71.764705882352942</v>
      </c>
      <c r="N27" s="29">
        <f>AVERAGE(GETPIVOTDATA("Sum of Physics",$L$17,"Gender","M")/17)</f>
        <v>73.647058823529406</v>
      </c>
      <c r="O27" s="29">
        <f>AVERAGE(GETPIVOTDATA("Sum of Chemistry",$L$17,"Gender","M")/17)</f>
        <v>73.529411764705884</v>
      </c>
      <c r="P27" s="29">
        <f>AVERAGE(GETPIVOTDATA("Sum of Total",$L$17,"Gender","M")/17)</f>
        <v>218.94117647058823</v>
      </c>
    </row>
    <row r="28" spans="1:16" ht="15" customHeight="1" x14ac:dyDescent="0.3">
      <c r="A28" s="3">
        <v>26</v>
      </c>
      <c r="B28" s="4" t="s">
        <v>72</v>
      </c>
      <c r="C28" s="4" t="s">
        <v>10</v>
      </c>
      <c r="D28" s="4" t="s">
        <v>73</v>
      </c>
      <c r="E28" s="17" t="s">
        <v>18</v>
      </c>
      <c r="F28" s="3">
        <v>74</v>
      </c>
      <c r="G28" s="3">
        <v>71</v>
      </c>
      <c r="H28" s="3">
        <v>82</v>
      </c>
      <c r="I28" s="33">
        <v>227</v>
      </c>
      <c r="J28" s="28">
        <f t="shared" si="0"/>
        <v>75.666666666666671</v>
      </c>
      <c r="L28" s="6" t="s">
        <v>83</v>
      </c>
      <c r="M28">
        <f>MEDIAN(K19:M19)</f>
        <v>618.5</v>
      </c>
      <c r="N28">
        <f>MEDIAN(L19:N19)</f>
        <v>1236</v>
      </c>
      <c r="O28">
        <f>MEDIAN(M19:O19)</f>
        <v>1250</v>
      </c>
      <c r="P28">
        <f>MEDIAN(N19:P19)</f>
        <v>1252</v>
      </c>
    </row>
    <row r="29" spans="1:16" ht="15" customHeight="1" x14ac:dyDescent="0.3">
      <c r="A29" s="3">
        <v>27</v>
      </c>
      <c r="B29" s="4" t="s">
        <v>74</v>
      </c>
      <c r="C29" s="4" t="s">
        <v>10</v>
      </c>
      <c r="D29" s="4" t="s">
        <v>75</v>
      </c>
      <c r="E29" s="17" t="s">
        <v>24</v>
      </c>
      <c r="F29" s="3">
        <v>81</v>
      </c>
      <c r="G29" s="3">
        <v>76</v>
      </c>
      <c r="H29" s="3">
        <v>52</v>
      </c>
      <c r="I29" s="33">
        <v>209</v>
      </c>
      <c r="J29" s="28">
        <f t="shared" si="0"/>
        <v>69.666666666666671</v>
      </c>
    </row>
    <row r="30" spans="1:16" ht="15" customHeight="1" x14ac:dyDescent="0.3">
      <c r="A30" s="3">
        <v>28</v>
      </c>
      <c r="B30" s="4" t="s">
        <v>76</v>
      </c>
      <c r="C30" s="4" t="s">
        <v>20</v>
      </c>
      <c r="D30" s="4" t="s">
        <v>77</v>
      </c>
      <c r="E30" s="17" t="s">
        <v>24</v>
      </c>
      <c r="F30" s="3">
        <v>74</v>
      </c>
      <c r="G30" s="3">
        <v>83</v>
      </c>
      <c r="H30" s="3">
        <v>83</v>
      </c>
      <c r="I30" s="33">
        <v>240</v>
      </c>
      <c r="J30" s="28">
        <f t="shared" si="0"/>
        <v>80</v>
      </c>
    </row>
    <row r="31" spans="1:16" ht="15" customHeight="1" x14ac:dyDescent="0.3">
      <c r="A31" s="3">
        <v>29</v>
      </c>
      <c r="B31" s="4" t="s">
        <v>78</v>
      </c>
      <c r="C31" s="4" t="s">
        <v>10</v>
      </c>
      <c r="D31" s="4" t="s">
        <v>79</v>
      </c>
      <c r="E31" s="17" t="s">
        <v>32</v>
      </c>
      <c r="F31" s="3">
        <v>72</v>
      </c>
      <c r="G31" s="3">
        <v>66</v>
      </c>
      <c r="H31" s="3">
        <v>81</v>
      </c>
      <c r="I31" s="33">
        <v>219</v>
      </c>
      <c r="J31" s="28">
        <f t="shared" si="0"/>
        <v>73</v>
      </c>
    </row>
    <row r="32" spans="1:16" x14ac:dyDescent="0.3">
      <c r="F32" s="10">
        <f>SUM(F2:F31)</f>
        <v>2171</v>
      </c>
      <c r="G32" s="10">
        <f t="shared" ref="G32:I32" si="1">SUM(G2:G31)</f>
        <v>2189</v>
      </c>
      <c r="H32" s="10">
        <f>SUM(H2:H31)</f>
        <v>2314</v>
      </c>
      <c r="I32" s="10">
        <f t="shared" si="1"/>
        <v>6674</v>
      </c>
    </row>
    <row r="33" spans="1:11" ht="14" x14ac:dyDescent="0.3">
      <c r="E33" s="7" t="s">
        <v>81</v>
      </c>
      <c r="F33" s="8" t="s">
        <v>5</v>
      </c>
      <c r="G33" s="8" t="s">
        <v>6</v>
      </c>
      <c r="H33" s="8" t="s">
        <v>7</v>
      </c>
      <c r="I33" s="9" t="s">
        <v>8</v>
      </c>
    </row>
    <row r="34" spans="1:11" x14ac:dyDescent="0.3">
      <c r="E34" s="14" t="s">
        <v>82</v>
      </c>
      <c r="F34" s="11">
        <f>AVERAGE(F2:F31)</f>
        <v>72.36666666666666</v>
      </c>
      <c r="G34" s="11">
        <f t="shared" ref="G34:I34" si="2">AVERAGE(G2:G31)</f>
        <v>72.966666666666669</v>
      </c>
      <c r="H34" s="11">
        <f t="shared" si="2"/>
        <v>77.13333333333334</v>
      </c>
      <c r="I34" s="11">
        <f t="shared" si="2"/>
        <v>222.46666666666667</v>
      </c>
    </row>
    <row r="35" spans="1:11" x14ac:dyDescent="0.3">
      <c r="B35" s="6"/>
      <c r="E35" s="14" t="s">
        <v>83</v>
      </c>
      <c r="F35" s="12">
        <f>MEDIAN(F2:F31)</f>
        <v>73</v>
      </c>
      <c r="G35" s="12">
        <f>MEDIAN(G2:G31)</f>
        <v>72</v>
      </c>
      <c r="H35" s="12">
        <f>MEDIAN(H2:H31)</f>
        <v>79.5</v>
      </c>
      <c r="I35" s="12">
        <f>MEDIAN(I2:I31)</f>
        <v>222.5</v>
      </c>
    </row>
    <row r="36" spans="1:11" x14ac:dyDescent="0.3">
      <c r="E36" s="14" t="s">
        <v>84</v>
      </c>
      <c r="F36" s="13">
        <f>MODE(F2:F31)</f>
        <v>62</v>
      </c>
      <c r="G36" s="13">
        <f>MODE(G2:G31)</f>
        <v>64</v>
      </c>
      <c r="H36" s="13">
        <f>MODE(H2:H31)</f>
        <v>78</v>
      </c>
      <c r="I36" s="13">
        <f>MODE(I2:I31)</f>
        <v>210</v>
      </c>
      <c r="K36" s="10"/>
    </row>
    <row r="37" spans="1:11" x14ac:dyDescent="0.3">
      <c r="E37" s="15" t="s">
        <v>85</v>
      </c>
      <c r="F37" s="11">
        <f>STDEVA(F2:F31)</f>
        <v>14.499663095570797</v>
      </c>
      <c r="G37" s="11">
        <f>STDEVA(G2:G31)</f>
        <v>12.968086380334469</v>
      </c>
      <c r="H37" s="11">
        <f>STDEVA(H2:H31)</f>
        <v>14.371267631400286</v>
      </c>
      <c r="I37" s="11">
        <f>STDEVA(I2:I31)</f>
        <v>29.518823139485526</v>
      </c>
    </row>
    <row r="41" spans="1:11" x14ac:dyDescent="0.3">
      <c r="E41" s="23" t="s">
        <v>92</v>
      </c>
      <c r="F41" s="21">
        <f>COUNTIF(C2:C31,"M")</f>
        <v>17</v>
      </c>
    </row>
    <row r="42" spans="1:11" x14ac:dyDescent="0.3">
      <c r="E42" s="23" t="s">
        <v>93</v>
      </c>
      <c r="F42" s="21">
        <f>COUNTIF(C2:C31,"F")</f>
        <v>13</v>
      </c>
    </row>
    <row r="43" spans="1:11" x14ac:dyDescent="0.3">
      <c r="E43" s="23" t="s">
        <v>94</v>
      </c>
      <c r="F43" s="21">
        <f>SUM(F41:F42)</f>
        <v>30</v>
      </c>
    </row>
    <row r="46" spans="1:11" x14ac:dyDescent="0.3">
      <c r="A46" s="1" t="s">
        <v>0</v>
      </c>
      <c r="B46" s="1" t="s">
        <v>1</v>
      </c>
      <c r="C46" s="1" t="s">
        <v>2</v>
      </c>
      <c r="D46" s="1" t="s">
        <v>3</v>
      </c>
      <c r="E46" s="16" t="s">
        <v>4</v>
      </c>
      <c r="F46" s="1" t="s">
        <v>5</v>
      </c>
      <c r="G46" s="1" t="s">
        <v>6</v>
      </c>
      <c r="H46" s="1" t="s">
        <v>7</v>
      </c>
      <c r="I46" s="2" t="s">
        <v>8</v>
      </c>
    </row>
    <row r="47" spans="1:11" x14ac:dyDescent="0.3">
      <c r="A47" s="3">
        <v>3</v>
      </c>
      <c r="B47" s="4" t="s">
        <v>19</v>
      </c>
      <c r="C47" s="31" t="s">
        <v>20</v>
      </c>
      <c r="D47" s="4" t="s">
        <v>21</v>
      </c>
      <c r="E47" s="17" t="s">
        <v>18</v>
      </c>
      <c r="F47" s="3">
        <v>42</v>
      </c>
      <c r="G47" s="3">
        <v>53</v>
      </c>
      <c r="H47" s="30">
        <v>78</v>
      </c>
      <c r="I47" s="5">
        <v>173</v>
      </c>
    </row>
    <row r="48" spans="1:11" x14ac:dyDescent="0.3">
      <c r="A48" s="3">
        <v>4</v>
      </c>
      <c r="B48" s="4" t="s">
        <v>22</v>
      </c>
      <c r="C48" s="31" t="s">
        <v>20</v>
      </c>
      <c r="D48" s="4" t="s">
        <v>23</v>
      </c>
      <c r="E48" s="17" t="s">
        <v>24</v>
      </c>
      <c r="F48" s="3">
        <v>87</v>
      </c>
      <c r="G48" s="3">
        <v>64</v>
      </c>
      <c r="H48" s="30">
        <v>89</v>
      </c>
      <c r="I48" s="5">
        <v>240</v>
      </c>
    </row>
    <row r="49" spans="1:12" x14ac:dyDescent="0.3">
      <c r="A49" s="3">
        <v>5</v>
      </c>
      <c r="B49" s="4" t="s">
        <v>25</v>
      </c>
      <c r="C49" s="31" t="s">
        <v>20</v>
      </c>
      <c r="D49" s="4" t="s">
        <v>26</v>
      </c>
      <c r="E49" s="17" t="s">
        <v>18</v>
      </c>
      <c r="F49" s="3">
        <v>71</v>
      </c>
      <c r="G49" s="3">
        <v>92</v>
      </c>
      <c r="H49" s="30">
        <v>84</v>
      </c>
      <c r="I49" s="5">
        <v>247</v>
      </c>
      <c r="J49" s="6" t="s">
        <v>148</v>
      </c>
      <c r="L49" s="6" t="s">
        <v>149</v>
      </c>
    </row>
    <row r="50" spans="1:12" x14ac:dyDescent="0.3">
      <c r="A50" s="3">
        <v>10</v>
      </c>
      <c r="B50" s="4" t="s">
        <v>38</v>
      </c>
      <c r="C50" s="31" t="s">
        <v>20</v>
      </c>
      <c r="D50" s="4" t="s">
        <v>39</v>
      </c>
      <c r="E50" s="17" t="s">
        <v>18</v>
      </c>
      <c r="F50" s="3">
        <v>64</v>
      </c>
      <c r="G50" s="3">
        <v>72</v>
      </c>
      <c r="H50" s="30">
        <v>68</v>
      </c>
      <c r="I50" s="5">
        <v>204</v>
      </c>
      <c r="J50" s="10">
        <f>SUM(I47:I59)</f>
        <v>2952</v>
      </c>
      <c r="L50" s="10">
        <f>SUM(I60:I76)</f>
        <v>3722</v>
      </c>
    </row>
    <row r="51" spans="1:12" x14ac:dyDescent="0.3">
      <c r="A51" s="3">
        <v>12</v>
      </c>
      <c r="B51" s="4" t="s">
        <v>42</v>
      </c>
      <c r="C51" s="31" t="s">
        <v>20</v>
      </c>
      <c r="D51" s="4" t="s">
        <v>43</v>
      </c>
      <c r="E51" s="17" t="s">
        <v>18</v>
      </c>
      <c r="F51" s="3">
        <v>52</v>
      </c>
      <c r="G51" s="3">
        <v>64</v>
      </c>
      <c r="H51" s="30">
        <v>71</v>
      </c>
      <c r="I51" s="5">
        <v>187</v>
      </c>
    </row>
    <row r="52" spans="1:12" x14ac:dyDescent="0.3">
      <c r="A52" s="3">
        <v>14</v>
      </c>
      <c r="B52" s="4" t="s">
        <v>46</v>
      </c>
      <c r="C52" s="31" t="s">
        <v>20</v>
      </c>
      <c r="D52" s="4" t="s">
        <v>47</v>
      </c>
      <c r="E52" s="17" t="s">
        <v>48</v>
      </c>
      <c r="F52" s="3">
        <v>89</v>
      </c>
      <c r="G52" s="3">
        <v>62</v>
      </c>
      <c r="H52" s="30">
        <v>93</v>
      </c>
      <c r="I52" s="5">
        <v>244</v>
      </c>
    </row>
    <row r="53" spans="1:12" x14ac:dyDescent="0.3">
      <c r="A53" s="3">
        <v>15</v>
      </c>
      <c r="B53" s="4" t="s">
        <v>49</v>
      </c>
      <c r="C53" s="31" t="s">
        <v>20</v>
      </c>
      <c r="D53" s="4" t="s">
        <v>50</v>
      </c>
      <c r="E53" s="17" t="s">
        <v>51</v>
      </c>
      <c r="F53" s="3">
        <v>76</v>
      </c>
      <c r="G53" s="3">
        <v>58</v>
      </c>
      <c r="H53" s="30">
        <v>90</v>
      </c>
      <c r="I53" s="5">
        <v>224</v>
      </c>
    </row>
    <row r="54" spans="1:12" x14ac:dyDescent="0.3">
      <c r="A54" s="3">
        <v>18</v>
      </c>
      <c r="B54" s="4" t="s">
        <v>56</v>
      </c>
      <c r="C54" s="31" t="s">
        <v>20</v>
      </c>
      <c r="D54" s="4" t="s">
        <v>57</v>
      </c>
      <c r="E54" s="17" t="s">
        <v>12</v>
      </c>
      <c r="F54" s="3">
        <v>72</v>
      </c>
      <c r="G54" s="3">
        <v>92</v>
      </c>
      <c r="H54" s="30">
        <v>97</v>
      </c>
      <c r="I54" s="5">
        <v>261</v>
      </c>
    </row>
    <row r="55" spans="1:12" x14ac:dyDescent="0.3">
      <c r="A55" s="3">
        <v>21</v>
      </c>
      <c r="B55" s="4" t="s">
        <v>62</v>
      </c>
      <c r="C55" s="31" t="s">
        <v>20</v>
      </c>
      <c r="D55" s="4" t="s">
        <v>31</v>
      </c>
      <c r="E55" s="17" t="s">
        <v>35</v>
      </c>
      <c r="F55" s="3">
        <v>78</v>
      </c>
      <c r="G55" s="3">
        <v>69</v>
      </c>
      <c r="H55" s="30">
        <v>74</v>
      </c>
      <c r="I55" s="5">
        <v>221</v>
      </c>
    </row>
    <row r="56" spans="1:12" x14ac:dyDescent="0.3">
      <c r="A56" s="3">
        <v>22</v>
      </c>
      <c r="B56" s="4" t="s">
        <v>63</v>
      </c>
      <c r="C56" s="31" t="s">
        <v>20</v>
      </c>
      <c r="D56" s="4" t="s">
        <v>64</v>
      </c>
      <c r="E56" s="17" t="s">
        <v>65</v>
      </c>
      <c r="F56" s="3">
        <v>62</v>
      </c>
      <c r="G56" s="3">
        <v>62</v>
      </c>
      <c r="H56" s="30">
        <v>57</v>
      </c>
      <c r="I56" s="5">
        <v>181</v>
      </c>
    </row>
    <row r="57" spans="1:12" x14ac:dyDescent="0.3">
      <c r="A57" s="3">
        <v>23</v>
      </c>
      <c r="B57" s="4" t="s">
        <v>66</v>
      </c>
      <c r="C57" s="31" t="s">
        <v>20</v>
      </c>
      <c r="D57" s="4" t="s">
        <v>67</v>
      </c>
      <c r="E57" s="17" t="s">
        <v>35</v>
      </c>
      <c r="F57" s="3">
        <v>97</v>
      </c>
      <c r="G57" s="3">
        <v>91</v>
      </c>
      <c r="H57" s="30">
        <v>88</v>
      </c>
      <c r="I57" s="5">
        <v>276</v>
      </c>
    </row>
    <row r="58" spans="1:12" x14ac:dyDescent="0.3">
      <c r="A58" s="3">
        <v>25</v>
      </c>
      <c r="B58" s="4" t="s">
        <v>70</v>
      </c>
      <c r="C58" s="31" t="s">
        <v>20</v>
      </c>
      <c r="D58" s="4" t="s">
        <v>71</v>
      </c>
      <c r="E58" s="17" t="s">
        <v>18</v>
      </c>
      <c r="F58" s="3">
        <v>87</v>
      </c>
      <c r="G58" s="3">
        <v>75</v>
      </c>
      <c r="H58" s="30">
        <v>92</v>
      </c>
      <c r="I58" s="5">
        <v>254</v>
      </c>
    </row>
    <row r="59" spans="1:12" x14ac:dyDescent="0.3">
      <c r="A59" s="3">
        <v>28</v>
      </c>
      <c r="B59" s="4" t="s">
        <v>76</v>
      </c>
      <c r="C59" s="31" t="s">
        <v>20</v>
      </c>
      <c r="D59" s="4" t="s">
        <v>77</v>
      </c>
      <c r="E59" s="17" t="s">
        <v>24</v>
      </c>
      <c r="F59" s="3">
        <v>74</v>
      </c>
      <c r="G59" s="3">
        <v>83</v>
      </c>
      <c r="H59" s="30">
        <v>83</v>
      </c>
      <c r="I59" s="5">
        <v>240</v>
      </c>
    </row>
    <row r="60" spans="1:12" x14ac:dyDescent="0.3">
      <c r="A60" s="3">
        <v>0</v>
      </c>
      <c r="B60" s="4" t="s">
        <v>9</v>
      </c>
      <c r="C60" s="38" t="s">
        <v>96</v>
      </c>
      <c r="D60" s="4" t="s">
        <v>11</v>
      </c>
      <c r="E60" s="17" t="s">
        <v>12</v>
      </c>
      <c r="F60" s="3">
        <v>68</v>
      </c>
      <c r="G60" s="3">
        <v>64</v>
      </c>
      <c r="H60" s="39">
        <v>78</v>
      </c>
      <c r="I60" s="5">
        <v>210</v>
      </c>
    </row>
    <row r="61" spans="1:12" x14ac:dyDescent="0.3">
      <c r="A61" s="3">
        <v>1</v>
      </c>
      <c r="B61" s="4" t="s">
        <v>13</v>
      </c>
      <c r="C61" s="38" t="s">
        <v>96</v>
      </c>
      <c r="D61" s="4" t="s">
        <v>14</v>
      </c>
      <c r="E61" s="17" t="s">
        <v>15</v>
      </c>
      <c r="F61" s="3">
        <v>62</v>
      </c>
      <c r="G61" s="3">
        <v>45</v>
      </c>
      <c r="H61" s="39">
        <v>91</v>
      </c>
      <c r="I61" s="5">
        <v>198</v>
      </c>
    </row>
    <row r="62" spans="1:12" x14ac:dyDescent="0.3">
      <c r="A62" s="3">
        <v>2</v>
      </c>
      <c r="B62" s="4" t="s">
        <v>16</v>
      </c>
      <c r="C62" s="38" t="s">
        <v>96</v>
      </c>
      <c r="D62" s="4" t="s">
        <v>17</v>
      </c>
      <c r="E62" s="17" t="s">
        <v>18</v>
      </c>
      <c r="F62" s="3">
        <v>57</v>
      </c>
      <c r="G62" s="3">
        <v>54</v>
      </c>
      <c r="H62" s="39">
        <v>77</v>
      </c>
      <c r="I62" s="5">
        <v>188</v>
      </c>
    </row>
    <row r="63" spans="1:12" x14ac:dyDescent="0.3">
      <c r="A63" s="3">
        <v>6</v>
      </c>
      <c r="B63" s="4" t="s">
        <v>27</v>
      </c>
      <c r="C63" s="38" t="s">
        <v>96</v>
      </c>
      <c r="D63" s="4" t="s">
        <v>28</v>
      </c>
      <c r="E63" s="17" t="s">
        <v>29</v>
      </c>
      <c r="F63" s="3">
        <v>81</v>
      </c>
      <c r="G63" s="3">
        <v>82</v>
      </c>
      <c r="H63" s="39">
        <v>87</v>
      </c>
      <c r="I63" s="5">
        <v>250</v>
      </c>
    </row>
    <row r="64" spans="1:12" x14ac:dyDescent="0.3">
      <c r="A64" s="3">
        <v>7</v>
      </c>
      <c r="B64" s="4" t="s">
        <v>30</v>
      </c>
      <c r="C64" s="38" t="s">
        <v>96</v>
      </c>
      <c r="D64" s="4" t="s">
        <v>31</v>
      </c>
      <c r="E64" s="17" t="s">
        <v>32</v>
      </c>
      <c r="F64" s="3">
        <v>84</v>
      </c>
      <c r="G64" s="3">
        <v>92</v>
      </c>
      <c r="H64" s="39">
        <v>76</v>
      </c>
      <c r="I64" s="5">
        <v>252</v>
      </c>
    </row>
    <row r="65" spans="1:9" x14ac:dyDescent="0.3">
      <c r="A65" s="3">
        <v>8</v>
      </c>
      <c r="B65" s="4" t="s">
        <v>33</v>
      </c>
      <c r="C65" s="38" t="s">
        <v>96</v>
      </c>
      <c r="D65" s="4" t="s">
        <v>34</v>
      </c>
      <c r="E65" s="17" t="s">
        <v>35</v>
      </c>
      <c r="F65" s="3">
        <v>74</v>
      </c>
      <c r="G65" s="3">
        <v>64</v>
      </c>
      <c r="H65" s="39">
        <v>51</v>
      </c>
      <c r="I65" s="5">
        <v>189</v>
      </c>
    </row>
    <row r="66" spans="1:9" x14ac:dyDescent="0.3">
      <c r="A66" s="3">
        <v>9</v>
      </c>
      <c r="B66" s="4" t="s">
        <v>36</v>
      </c>
      <c r="C66" s="38" t="s">
        <v>96</v>
      </c>
      <c r="D66" s="4" t="s">
        <v>37</v>
      </c>
      <c r="E66" s="17" t="s">
        <v>35</v>
      </c>
      <c r="F66" s="3">
        <v>63</v>
      </c>
      <c r="G66" s="3">
        <v>88</v>
      </c>
      <c r="H66" s="39">
        <v>73</v>
      </c>
      <c r="I66" s="5">
        <v>224</v>
      </c>
    </row>
    <row r="67" spans="1:9" x14ac:dyDescent="0.3">
      <c r="A67" s="3">
        <v>11</v>
      </c>
      <c r="B67" s="4" t="s">
        <v>40</v>
      </c>
      <c r="C67" s="38" t="s">
        <v>96</v>
      </c>
      <c r="D67" s="4" t="s">
        <v>41</v>
      </c>
      <c r="E67" s="17" t="s">
        <v>35</v>
      </c>
      <c r="F67" s="3">
        <v>97</v>
      </c>
      <c r="G67" s="3">
        <v>92</v>
      </c>
      <c r="H67" s="39">
        <v>92</v>
      </c>
      <c r="I67" s="5">
        <v>281</v>
      </c>
    </row>
    <row r="68" spans="1:9" x14ac:dyDescent="0.3">
      <c r="A68" s="3">
        <v>13</v>
      </c>
      <c r="B68" s="4" t="s">
        <v>44</v>
      </c>
      <c r="C68" s="38" t="s">
        <v>96</v>
      </c>
      <c r="D68" s="4" t="s">
        <v>45</v>
      </c>
      <c r="E68" s="17" t="s">
        <v>24</v>
      </c>
      <c r="F68" s="3">
        <v>65</v>
      </c>
      <c r="G68" s="3">
        <v>73</v>
      </c>
      <c r="H68" s="39">
        <v>89</v>
      </c>
      <c r="I68" s="5">
        <v>227</v>
      </c>
    </row>
    <row r="69" spans="1:9" x14ac:dyDescent="0.3">
      <c r="A69" s="3">
        <v>16</v>
      </c>
      <c r="B69" s="4" t="s">
        <v>52</v>
      </c>
      <c r="C69" s="38" t="s">
        <v>96</v>
      </c>
      <c r="D69" s="4" t="s">
        <v>53</v>
      </c>
      <c r="E69" s="17" t="s">
        <v>48</v>
      </c>
      <c r="F69" s="3">
        <v>87</v>
      </c>
      <c r="G69" s="3">
        <v>86</v>
      </c>
      <c r="H69" s="39">
        <v>43</v>
      </c>
      <c r="I69" s="5">
        <v>216</v>
      </c>
    </row>
    <row r="70" spans="1:9" x14ac:dyDescent="0.3">
      <c r="A70" s="3">
        <v>17</v>
      </c>
      <c r="B70" s="4" t="s">
        <v>54</v>
      </c>
      <c r="C70" s="38" t="s">
        <v>96</v>
      </c>
      <c r="D70" s="4" t="s">
        <v>55</v>
      </c>
      <c r="E70" s="17" t="s">
        <v>18</v>
      </c>
      <c r="F70" s="3">
        <v>62</v>
      </c>
      <c r="G70" s="3">
        <v>81</v>
      </c>
      <c r="H70" s="39">
        <v>67</v>
      </c>
      <c r="I70" s="5">
        <v>210</v>
      </c>
    </row>
    <row r="71" spans="1:9" x14ac:dyDescent="0.3">
      <c r="A71" s="3">
        <v>19</v>
      </c>
      <c r="B71" s="4" t="s">
        <v>58</v>
      </c>
      <c r="C71" s="38" t="s">
        <v>96</v>
      </c>
      <c r="D71" s="4" t="s">
        <v>59</v>
      </c>
      <c r="E71" s="17" t="s">
        <v>48</v>
      </c>
      <c r="F71" s="3">
        <v>56</v>
      </c>
      <c r="G71" s="3">
        <v>78</v>
      </c>
      <c r="H71" s="39">
        <v>62</v>
      </c>
      <c r="I71" s="5">
        <v>196</v>
      </c>
    </row>
    <row r="72" spans="1:9" x14ac:dyDescent="0.3">
      <c r="A72" s="3">
        <v>20</v>
      </c>
      <c r="B72" s="4" t="s">
        <v>60</v>
      </c>
      <c r="C72" s="38" t="s">
        <v>96</v>
      </c>
      <c r="D72" s="4" t="s">
        <v>61</v>
      </c>
      <c r="E72" s="17" t="s">
        <v>32</v>
      </c>
      <c r="F72" s="3">
        <v>93</v>
      </c>
      <c r="G72" s="3">
        <v>68</v>
      </c>
      <c r="H72" s="39">
        <v>91</v>
      </c>
      <c r="I72" s="5">
        <v>252</v>
      </c>
    </row>
    <row r="73" spans="1:9" x14ac:dyDescent="0.3">
      <c r="A73" s="3">
        <v>24</v>
      </c>
      <c r="B73" s="4" t="s">
        <v>68</v>
      </c>
      <c r="C73" s="38" t="s">
        <v>96</v>
      </c>
      <c r="D73" s="4" t="s">
        <v>69</v>
      </c>
      <c r="E73" s="17" t="s">
        <v>24</v>
      </c>
      <c r="F73" s="3">
        <v>44</v>
      </c>
      <c r="G73" s="3">
        <v>72</v>
      </c>
      <c r="H73" s="39">
        <v>58</v>
      </c>
      <c r="I73" s="5">
        <v>174</v>
      </c>
    </row>
    <row r="74" spans="1:9" x14ac:dyDescent="0.3">
      <c r="A74" s="3">
        <v>26</v>
      </c>
      <c r="B74" s="4" t="s">
        <v>72</v>
      </c>
      <c r="C74" s="38" t="s">
        <v>96</v>
      </c>
      <c r="D74" s="4" t="s">
        <v>73</v>
      </c>
      <c r="E74" s="17" t="s">
        <v>18</v>
      </c>
      <c r="F74" s="3">
        <v>74</v>
      </c>
      <c r="G74" s="3">
        <v>71</v>
      </c>
      <c r="H74" s="39">
        <v>82</v>
      </c>
      <c r="I74" s="5">
        <v>227</v>
      </c>
    </row>
    <row r="75" spans="1:9" x14ac:dyDescent="0.3">
      <c r="A75" s="3">
        <v>27</v>
      </c>
      <c r="B75" s="4" t="s">
        <v>74</v>
      </c>
      <c r="C75" s="38" t="s">
        <v>96</v>
      </c>
      <c r="D75" s="4" t="s">
        <v>75</v>
      </c>
      <c r="E75" s="17" t="s">
        <v>24</v>
      </c>
      <c r="F75" s="3">
        <v>81</v>
      </c>
      <c r="G75" s="3">
        <v>76</v>
      </c>
      <c r="H75" s="39">
        <v>52</v>
      </c>
      <c r="I75" s="5">
        <v>209</v>
      </c>
    </row>
    <row r="76" spans="1:9" x14ac:dyDescent="0.3">
      <c r="A76" s="3">
        <v>29</v>
      </c>
      <c r="B76" s="4" t="s">
        <v>78</v>
      </c>
      <c r="C76" s="38" t="s">
        <v>96</v>
      </c>
      <c r="D76" s="4" t="s">
        <v>79</v>
      </c>
      <c r="E76" s="17" t="s">
        <v>32</v>
      </c>
      <c r="F76" s="3">
        <v>72</v>
      </c>
      <c r="G76" s="3">
        <v>66</v>
      </c>
      <c r="H76" s="39">
        <v>81</v>
      </c>
      <c r="I76" s="5">
        <v>219</v>
      </c>
    </row>
    <row r="79" spans="1:9" x14ac:dyDescent="0.3">
      <c r="E79" s="26" t="s">
        <v>93</v>
      </c>
      <c r="F79" s="26" t="s">
        <v>103</v>
      </c>
      <c r="G79" s="26" t="s">
        <v>104</v>
      </c>
      <c r="H79" s="26" t="s">
        <v>105</v>
      </c>
      <c r="I79" s="26" t="s">
        <v>94</v>
      </c>
    </row>
    <row r="80" spans="1:9" x14ac:dyDescent="0.3">
      <c r="E80" s="27" t="s">
        <v>106</v>
      </c>
      <c r="F80" s="28">
        <f>AVERAGE(F47:F59)</f>
        <v>73.15384615384616</v>
      </c>
      <c r="G80" s="28">
        <f>AVERAGE(G47:G59)</f>
        <v>72.07692307692308</v>
      </c>
      <c r="H80" s="28">
        <f>AVERAGE(H47:H59)</f>
        <v>81.84615384615384</v>
      </c>
      <c r="I80" s="28">
        <f>AVERAGE(I47:I59)</f>
        <v>227.07692307692307</v>
      </c>
    </row>
    <row r="81" spans="1:9" x14ac:dyDescent="0.3">
      <c r="E81" s="27" t="s">
        <v>83</v>
      </c>
      <c r="F81" s="28">
        <f>MEDIAN(F47:F59)</f>
        <v>74</v>
      </c>
      <c r="G81" s="28">
        <f>MEDIAN(G47:G59)</f>
        <v>69</v>
      </c>
      <c r="H81" s="28">
        <f>MEDIAN(H47:H59)</f>
        <v>84</v>
      </c>
      <c r="I81" s="28">
        <f>MEDIAN(I47:I59)</f>
        <v>240</v>
      </c>
    </row>
    <row r="82" spans="1:9" x14ac:dyDescent="0.3">
      <c r="E82" s="27" t="s">
        <v>84</v>
      </c>
      <c r="F82" s="21">
        <f>MODE(F47:F59)</f>
        <v>87</v>
      </c>
      <c r="G82" s="21">
        <f>MODE(G47:G59)</f>
        <v>64</v>
      </c>
      <c r="H82" s="27" t="s">
        <v>125</v>
      </c>
      <c r="I82" s="21">
        <f>MODE(I47:I59)</f>
        <v>240</v>
      </c>
    </row>
    <row r="83" spans="1:9" x14ac:dyDescent="0.3">
      <c r="E83" s="27" t="s">
        <v>107</v>
      </c>
      <c r="F83" s="29">
        <f>STDEVA(F47:F59)</f>
        <v>15.458795521461539</v>
      </c>
      <c r="G83" s="29">
        <f>STDEVA(G47:G59)</f>
        <v>13.493588220963435</v>
      </c>
      <c r="H83" s="29">
        <f>STDEVA(H47:H59)</f>
        <v>11.625017231859315</v>
      </c>
      <c r="I83" s="29">
        <f>STDEVA(I47:I59)</f>
        <v>32.299281566988348</v>
      </c>
    </row>
    <row r="85" spans="1:9" x14ac:dyDescent="0.3">
      <c r="E85" s="26" t="s">
        <v>92</v>
      </c>
      <c r="F85" s="26" t="s">
        <v>103</v>
      </c>
      <c r="G85" s="26" t="s">
        <v>104</v>
      </c>
      <c r="H85" s="26" t="s">
        <v>105</v>
      </c>
      <c r="I85" s="26" t="s">
        <v>94</v>
      </c>
    </row>
    <row r="86" spans="1:9" x14ac:dyDescent="0.3">
      <c r="E86" s="27" t="s">
        <v>106</v>
      </c>
      <c r="F86" s="28">
        <f>AVERAGE(F60:F76)</f>
        <v>71.764705882352942</v>
      </c>
      <c r="G86" s="28">
        <f>AVERAGE(G60:G76)</f>
        <v>73.647058823529406</v>
      </c>
      <c r="H86" s="28">
        <f>AVERAGE(H60:H76)</f>
        <v>73.529411764705884</v>
      </c>
      <c r="I86" s="28">
        <f>AVERAGE(I60:I76)</f>
        <v>218.94117647058823</v>
      </c>
    </row>
    <row r="87" spans="1:9" x14ac:dyDescent="0.3">
      <c r="E87" s="27" t="s">
        <v>83</v>
      </c>
      <c r="F87" s="28">
        <f>MEDIAN(F60:F76)</f>
        <v>72</v>
      </c>
      <c r="G87" s="28">
        <f>MEDIAN(G60:G76)</f>
        <v>73</v>
      </c>
      <c r="H87" s="28">
        <f>MEDIAN(H60:H76)</f>
        <v>77</v>
      </c>
      <c r="I87" s="28">
        <f>MEDIAN(I60:I76)</f>
        <v>216</v>
      </c>
    </row>
    <row r="88" spans="1:9" x14ac:dyDescent="0.3">
      <c r="E88" s="27" t="s">
        <v>84</v>
      </c>
      <c r="F88" s="21">
        <f>MODE(F60:F76)</f>
        <v>62</v>
      </c>
      <c r="G88" s="21">
        <f>MODE(G60:G76)</f>
        <v>64</v>
      </c>
      <c r="H88" s="21">
        <f>MODE(H60:H76)</f>
        <v>91</v>
      </c>
      <c r="I88" s="21">
        <f>MODE(I60:I76)</f>
        <v>210</v>
      </c>
    </row>
    <row r="89" spans="1:9" x14ac:dyDescent="0.3">
      <c r="E89" s="27" t="s">
        <v>107</v>
      </c>
      <c r="F89" s="29">
        <f>STDEVA(F60:F76)</f>
        <v>14.175372181025383</v>
      </c>
      <c r="G89" s="29">
        <f>STDEVA(G60:G76)</f>
        <v>12.927399083296818</v>
      </c>
      <c r="H89" s="29">
        <f>STDEVA(H60:H76)</f>
        <v>15.528673667842762</v>
      </c>
      <c r="I89" s="29">
        <f>STDEVA(I60:I76)</f>
        <v>27.684541237474257</v>
      </c>
    </row>
    <row r="92" spans="1:9" x14ac:dyDescent="0.3">
      <c r="A92" s="6" t="s">
        <v>126</v>
      </c>
    </row>
    <row r="93" spans="1:9" x14ac:dyDescent="0.3">
      <c r="A93" s="6" t="s">
        <v>120</v>
      </c>
    </row>
    <row r="94" spans="1:9" x14ac:dyDescent="0.3">
      <c r="A94" s="6" t="s">
        <v>122</v>
      </c>
    </row>
    <row r="95" spans="1:9" x14ac:dyDescent="0.3">
      <c r="A95" s="6" t="s">
        <v>121</v>
      </c>
    </row>
    <row r="96" spans="1:9" x14ac:dyDescent="0.3">
      <c r="A96" s="6" t="s">
        <v>123</v>
      </c>
    </row>
    <row r="97" spans="1:1" x14ac:dyDescent="0.3">
      <c r="A97">
        <v>2</v>
      </c>
    </row>
    <row r="98" spans="1:1" x14ac:dyDescent="0.3">
      <c r="A98" s="6" t="s">
        <v>124</v>
      </c>
    </row>
    <row r="99" spans="1:1" x14ac:dyDescent="0.3">
      <c r="A99" s="6" t="s">
        <v>144</v>
      </c>
    </row>
    <row r="100" spans="1:1" x14ac:dyDescent="0.3">
      <c r="A100" s="6" t="s">
        <v>143</v>
      </c>
    </row>
    <row r="101" spans="1:1" x14ac:dyDescent="0.3">
      <c r="A101" s="6" t="s">
        <v>145</v>
      </c>
    </row>
    <row r="102" spans="1:1" x14ac:dyDescent="0.3">
      <c r="A102" s="6"/>
    </row>
    <row r="103" spans="1:1" x14ac:dyDescent="0.3">
      <c r="A103" s="6" t="s">
        <v>146</v>
      </c>
    </row>
    <row r="104" spans="1:1" x14ac:dyDescent="0.3">
      <c r="A104" s="6" t="s">
        <v>167</v>
      </c>
    </row>
    <row r="105" spans="1:1" x14ac:dyDescent="0.3">
      <c r="A105" s="6" t="s">
        <v>147</v>
      </c>
    </row>
    <row r="106" spans="1:1" x14ac:dyDescent="0.3">
      <c r="A106" s="6" t="s">
        <v>150</v>
      </c>
    </row>
    <row r="107" spans="1:1" x14ac:dyDescent="0.3">
      <c r="A107" s="6" t="s">
        <v>151</v>
      </c>
    </row>
    <row r="108" spans="1:1" x14ac:dyDescent="0.3">
      <c r="A108" s="6" t="s">
        <v>152</v>
      </c>
    </row>
    <row r="109" spans="1:1" x14ac:dyDescent="0.3">
      <c r="A109" s="6" t="s">
        <v>120</v>
      </c>
    </row>
    <row r="110" spans="1:1" x14ac:dyDescent="0.3">
      <c r="A110" s="6" t="s">
        <v>122</v>
      </c>
    </row>
    <row r="111" spans="1:1" x14ac:dyDescent="0.3">
      <c r="A111" s="6" t="s">
        <v>121</v>
      </c>
    </row>
    <row r="112" spans="1:1" x14ac:dyDescent="0.3">
      <c r="A112" s="6" t="s">
        <v>123</v>
      </c>
    </row>
    <row r="113" spans="1:5" ht="26" x14ac:dyDescent="0.3">
      <c r="A113" s="21"/>
      <c r="B113" s="27" t="s">
        <v>154</v>
      </c>
      <c r="C113" s="57" t="s">
        <v>155</v>
      </c>
      <c r="D113" s="27" t="s">
        <v>156</v>
      </c>
      <c r="E113" s="57" t="s">
        <v>157</v>
      </c>
    </row>
    <row r="114" spans="1:5" x14ac:dyDescent="0.3">
      <c r="A114" s="21">
        <v>1</v>
      </c>
      <c r="B114" s="57" t="s">
        <v>158</v>
      </c>
      <c r="C114" s="28">
        <v>175</v>
      </c>
      <c r="D114" s="28">
        <v>160</v>
      </c>
      <c r="E114" s="28">
        <v>162</v>
      </c>
    </row>
    <row r="115" spans="1:5" x14ac:dyDescent="0.3">
      <c r="A115" s="21">
        <v>2</v>
      </c>
      <c r="B115" s="57" t="s">
        <v>159</v>
      </c>
      <c r="C115" s="28">
        <v>316</v>
      </c>
      <c r="D115" s="28">
        <v>356</v>
      </c>
      <c r="E115" s="28">
        <v>1065</v>
      </c>
    </row>
    <row r="116" spans="1:5" x14ac:dyDescent="0.3">
      <c r="A116" s="21">
        <v>3</v>
      </c>
      <c r="B116" s="27" t="s">
        <v>160</v>
      </c>
      <c r="C116" s="28">
        <v>72</v>
      </c>
      <c r="D116" s="28">
        <v>92</v>
      </c>
      <c r="E116" s="28">
        <v>97</v>
      </c>
    </row>
    <row r="117" spans="1:5" x14ac:dyDescent="0.3">
      <c r="A117" s="21">
        <v>4</v>
      </c>
      <c r="B117" s="57" t="s">
        <v>161</v>
      </c>
      <c r="C117" s="28">
        <v>161</v>
      </c>
      <c r="D117" s="28">
        <v>147</v>
      </c>
      <c r="E117" s="28">
        <v>172</v>
      </c>
    </row>
    <row r="118" spans="1:5" x14ac:dyDescent="0.3">
      <c r="A118" s="21">
        <v>5</v>
      </c>
      <c r="B118" s="27" t="s">
        <v>114</v>
      </c>
      <c r="C118" s="28">
        <v>62</v>
      </c>
      <c r="D118" s="28">
        <v>62</v>
      </c>
      <c r="E118" s="28">
        <v>57</v>
      </c>
    </row>
    <row r="119" spans="1:5" x14ac:dyDescent="0.3">
      <c r="A119" s="21">
        <v>6</v>
      </c>
      <c r="B119" s="27" t="s">
        <v>116</v>
      </c>
      <c r="C119" s="28">
        <v>76</v>
      </c>
      <c r="D119" s="28">
        <v>58</v>
      </c>
      <c r="E119" s="28">
        <v>90</v>
      </c>
    </row>
    <row r="120" spans="1:5" x14ac:dyDescent="0.3">
      <c r="A120" s="21">
        <v>7</v>
      </c>
      <c r="B120" s="27" t="s">
        <v>117</v>
      </c>
      <c r="C120" s="28">
        <v>89</v>
      </c>
      <c r="D120" s="28">
        <v>62</v>
      </c>
      <c r="E120" s="28">
        <v>93</v>
      </c>
    </row>
    <row r="121" spans="1:5" x14ac:dyDescent="0.3">
      <c r="A121" s="21"/>
      <c r="B121" s="21"/>
      <c r="C121" s="21"/>
      <c r="D121" s="21"/>
      <c r="E121" s="21"/>
    </row>
    <row r="122" spans="1:5" x14ac:dyDescent="0.3">
      <c r="A122" s="21"/>
      <c r="B122" s="21"/>
      <c r="C122" s="21"/>
      <c r="D122" s="21"/>
      <c r="E122" s="21"/>
    </row>
    <row r="123" spans="1:5" ht="26" x14ac:dyDescent="0.3">
      <c r="A123" s="21"/>
      <c r="B123" s="27" t="s">
        <v>149</v>
      </c>
      <c r="C123" s="57" t="s">
        <v>155</v>
      </c>
      <c r="D123" s="27" t="s">
        <v>156</v>
      </c>
      <c r="E123" s="57" t="s">
        <v>157</v>
      </c>
    </row>
    <row r="124" spans="1:5" x14ac:dyDescent="0.3">
      <c r="A124" s="21">
        <v>1</v>
      </c>
      <c r="B124" s="27" t="s">
        <v>110</v>
      </c>
      <c r="C124" s="28">
        <v>81</v>
      </c>
      <c r="D124" s="28">
        <v>82</v>
      </c>
      <c r="E124" s="28">
        <v>87</v>
      </c>
    </row>
    <row r="125" spans="1:5" x14ac:dyDescent="0.3">
      <c r="A125" s="21">
        <v>2</v>
      </c>
      <c r="B125" s="27" t="s">
        <v>111</v>
      </c>
      <c r="C125" s="28">
        <v>234</v>
      </c>
      <c r="D125" s="28">
        <v>244</v>
      </c>
      <c r="E125" s="28">
        <v>216</v>
      </c>
    </row>
    <row r="126" spans="1:5" x14ac:dyDescent="0.3">
      <c r="A126" s="21">
        <v>3</v>
      </c>
      <c r="B126" s="27" t="s">
        <v>162</v>
      </c>
      <c r="C126" s="28">
        <v>193</v>
      </c>
      <c r="D126" s="28">
        <v>206</v>
      </c>
      <c r="E126" s="28">
        <v>226</v>
      </c>
    </row>
    <row r="127" spans="1:5" x14ac:dyDescent="0.3">
      <c r="A127" s="21">
        <v>4</v>
      </c>
      <c r="B127" s="27" t="s">
        <v>87</v>
      </c>
      <c r="C127" s="28">
        <v>68</v>
      </c>
      <c r="D127" s="28">
        <v>64</v>
      </c>
      <c r="E127" s="28">
        <v>78</v>
      </c>
    </row>
    <row r="128" spans="1:5" x14ac:dyDescent="0.3">
      <c r="A128" s="21">
        <v>5</v>
      </c>
      <c r="B128" s="27" t="s">
        <v>113</v>
      </c>
      <c r="C128" s="28">
        <v>190</v>
      </c>
      <c r="D128" s="28">
        <v>221</v>
      </c>
      <c r="E128" s="28">
        <v>199</v>
      </c>
    </row>
    <row r="129" spans="1:5" x14ac:dyDescent="0.3">
      <c r="A129" s="21">
        <v>6</v>
      </c>
      <c r="B129" s="27" t="s">
        <v>163</v>
      </c>
      <c r="C129" s="28">
        <v>62</v>
      </c>
      <c r="D129" s="28">
        <v>45</v>
      </c>
      <c r="E129" s="28">
        <v>91</v>
      </c>
    </row>
    <row r="130" spans="1:5" x14ac:dyDescent="0.3">
      <c r="A130" s="21">
        <v>7</v>
      </c>
      <c r="B130" s="27" t="s">
        <v>117</v>
      </c>
      <c r="C130" s="28">
        <v>143</v>
      </c>
      <c r="D130" s="28">
        <v>164</v>
      </c>
      <c r="E130" s="28">
        <v>105</v>
      </c>
    </row>
    <row r="131" spans="1:5" x14ac:dyDescent="0.3">
      <c r="A131" s="21">
        <v>8</v>
      </c>
      <c r="B131" s="27" t="s">
        <v>118</v>
      </c>
      <c r="C131" s="28">
        <v>249</v>
      </c>
      <c r="D131" s="28">
        <v>226</v>
      </c>
      <c r="E131" s="28">
        <v>248</v>
      </c>
    </row>
    <row r="133" spans="1:5" x14ac:dyDescent="0.3">
      <c r="A133" s="6" t="s">
        <v>168</v>
      </c>
    </row>
    <row r="134" spans="1:5" x14ac:dyDescent="0.3">
      <c r="A134" s="6" t="s">
        <v>169</v>
      </c>
    </row>
    <row r="135" spans="1:5" x14ac:dyDescent="0.3">
      <c r="A135" s="6" t="s">
        <v>170</v>
      </c>
    </row>
    <row r="136" spans="1:5" x14ac:dyDescent="0.3">
      <c r="A136" s="6" t="s">
        <v>171</v>
      </c>
    </row>
    <row r="137" spans="1:5" x14ac:dyDescent="0.3">
      <c r="A137" s="6" t="s">
        <v>172</v>
      </c>
    </row>
    <row r="138" spans="1:5" x14ac:dyDescent="0.3">
      <c r="A138" s="6" t="s">
        <v>173</v>
      </c>
    </row>
    <row r="139" spans="1:5" x14ac:dyDescent="0.3">
      <c r="A139" s="6" t="s">
        <v>174</v>
      </c>
    </row>
    <row r="140" spans="1:5" x14ac:dyDescent="0.3">
      <c r="A140" s="6" t="s">
        <v>175</v>
      </c>
    </row>
    <row r="141" spans="1:5" x14ac:dyDescent="0.3">
      <c r="A141" s="6" t="s">
        <v>176</v>
      </c>
    </row>
    <row r="142" spans="1:5" x14ac:dyDescent="0.3">
      <c r="A142" s="6" t="s">
        <v>177</v>
      </c>
    </row>
    <row r="143" spans="1:5" x14ac:dyDescent="0.3">
      <c r="A143" s="6" t="s">
        <v>178</v>
      </c>
    </row>
    <row r="144" spans="1:5" x14ac:dyDescent="0.3">
      <c r="A144" s="6" t="s">
        <v>179</v>
      </c>
    </row>
    <row r="145" spans="1:8" x14ac:dyDescent="0.3">
      <c r="B145" s="14" t="s">
        <v>82</v>
      </c>
      <c r="C145" s="11">
        <v>70.863273174336214</v>
      </c>
      <c r="D145" s="11">
        <v>71.80963622105304</v>
      </c>
      <c r="E145" s="11">
        <v>75.661337922870942</v>
      </c>
      <c r="F145" s="11">
        <v>220.56417747535983</v>
      </c>
    </row>
    <row r="146" spans="1:8" x14ac:dyDescent="0.3">
      <c r="B146" s="14" t="s">
        <v>83</v>
      </c>
      <c r="C146" s="12">
        <v>73</v>
      </c>
      <c r="D146" s="12">
        <v>72</v>
      </c>
      <c r="E146" s="12">
        <v>79.5</v>
      </c>
      <c r="F146" s="12">
        <v>222.5</v>
      </c>
    </row>
    <row r="147" spans="1:8" x14ac:dyDescent="0.3">
      <c r="A147" s="6" t="s">
        <v>180</v>
      </c>
    </row>
    <row r="148" spans="1:8" x14ac:dyDescent="0.3">
      <c r="B148" s="27" t="s">
        <v>106</v>
      </c>
      <c r="C148" s="28">
        <v>73.15384615384616</v>
      </c>
      <c r="D148" s="28">
        <v>72.07692307692308</v>
      </c>
      <c r="E148" s="28">
        <v>81.84615384615384</v>
      </c>
      <c r="F148" s="28">
        <v>227.07692307692307</v>
      </c>
    </row>
    <row r="149" spans="1:8" x14ac:dyDescent="0.3">
      <c r="B149" s="27" t="s">
        <v>83</v>
      </c>
      <c r="C149" s="28">
        <v>74</v>
      </c>
      <c r="D149" s="28">
        <v>69</v>
      </c>
      <c r="E149" s="28">
        <v>84</v>
      </c>
      <c r="F149" s="28">
        <v>240</v>
      </c>
    </row>
    <row r="150" spans="1:8" x14ac:dyDescent="0.3">
      <c r="A150" s="6" t="s">
        <v>181</v>
      </c>
    </row>
    <row r="151" spans="1:8" x14ac:dyDescent="0.3">
      <c r="B151" s="27" t="s">
        <v>106</v>
      </c>
      <c r="C151" s="28">
        <v>71.764705882352942</v>
      </c>
      <c r="D151" s="28">
        <v>73.647058823529406</v>
      </c>
      <c r="E151" s="28">
        <v>73.529411764705884</v>
      </c>
      <c r="F151" s="28">
        <v>218.94117647058823</v>
      </c>
    </row>
    <row r="152" spans="1:8" x14ac:dyDescent="0.3">
      <c r="B152" s="27" t="s">
        <v>83</v>
      </c>
      <c r="C152" s="28">
        <v>72</v>
      </c>
      <c r="D152" s="28">
        <v>73</v>
      </c>
      <c r="E152" s="28">
        <v>77</v>
      </c>
      <c r="F152" s="28">
        <v>216</v>
      </c>
    </row>
    <row r="154" spans="1:8" x14ac:dyDescent="0.3">
      <c r="A154" s="6" t="s">
        <v>182</v>
      </c>
    </row>
    <row r="155" spans="1:8" x14ac:dyDescent="0.3">
      <c r="A155" s="6" t="s">
        <v>183</v>
      </c>
      <c r="B155" s="61" t="s">
        <v>108</v>
      </c>
      <c r="C155" s="62"/>
      <c r="D155" s="61" t="s">
        <v>184</v>
      </c>
      <c r="E155" s="62"/>
      <c r="F155" s="61" t="s">
        <v>105</v>
      </c>
      <c r="G155" s="62"/>
      <c r="H155" s="61" t="s">
        <v>185</v>
      </c>
    </row>
    <row r="156" spans="1:8" x14ac:dyDescent="0.3">
      <c r="A156" s="41" t="s">
        <v>132</v>
      </c>
      <c r="B156" s="41">
        <v>14.499663095570797</v>
      </c>
      <c r="C156" s="41" t="s">
        <v>132</v>
      </c>
      <c r="D156" s="41">
        <v>12.968086380334469</v>
      </c>
      <c r="E156" s="41" t="s">
        <v>132</v>
      </c>
      <c r="F156" s="41">
        <v>14.371267631400286</v>
      </c>
      <c r="G156" s="41" t="s">
        <v>132</v>
      </c>
      <c r="H156" s="41">
        <v>29.518823139485526</v>
      </c>
    </row>
    <row r="157" spans="1:8" x14ac:dyDescent="0.3">
      <c r="A157" s="41" t="s">
        <v>133</v>
      </c>
      <c r="B157" s="41">
        <v>210.24022988505774</v>
      </c>
      <c r="C157" s="41" t="s">
        <v>133</v>
      </c>
      <c r="D157" s="41">
        <v>168.17126436781635</v>
      </c>
      <c r="E157" s="41" t="s">
        <v>133</v>
      </c>
      <c r="F157" s="41">
        <v>206.53333333333359</v>
      </c>
      <c r="G157" s="41" t="s">
        <v>133</v>
      </c>
      <c r="H157" s="41">
        <v>871.36091954022618</v>
      </c>
    </row>
    <row r="159" spans="1:8" x14ac:dyDescent="0.3">
      <c r="A159" s="6" t="s">
        <v>180</v>
      </c>
      <c r="B159" s="61" t="s">
        <v>186</v>
      </c>
      <c r="C159" s="62"/>
      <c r="D159" s="61" t="s">
        <v>187</v>
      </c>
      <c r="E159" s="62"/>
      <c r="F159" s="61" t="s">
        <v>105</v>
      </c>
      <c r="G159" s="62"/>
      <c r="H159" s="61" t="s">
        <v>185</v>
      </c>
    </row>
    <row r="160" spans="1:8" x14ac:dyDescent="0.3">
      <c r="A160" s="41" t="s">
        <v>132</v>
      </c>
      <c r="B160" s="41">
        <v>15.458795521461539</v>
      </c>
      <c r="C160" s="41" t="s">
        <v>132</v>
      </c>
      <c r="D160" s="41">
        <v>13.493588220963435</v>
      </c>
      <c r="E160" s="41" t="s">
        <v>132</v>
      </c>
      <c r="F160" s="41">
        <v>11.625017231859315</v>
      </c>
      <c r="G160" s="41" t="s">
        <v>132</v>
      </c>
      <c r="H160" s="41">
        <v>32.299281566988348</v>
      </c>
    </row>
    <row r="161" spans="1:8" x14ac:dyDescent="0.3">
      <c r="A161" s="41" t="s">
        <v>133</v>
      </c>
      <c r="B161" s="41">
        <v>238.97435897435935</v>
      </c>
      <c r="C161" s="41" t="s">
        <v>133</v>
      </c>
      <c r="D161" s="41">
        <v>182.07692307692318</v>
      </c>
      <c r="E161" s="41" t="s">
        <v>133</v>
      </c>
      <c r="F161" s="41">
        <v>135.141025641026</v>
      </c>
      <c r="G161" s="41" t="s">
        <v>133</v>
      </c>
      <c r="H161" s="41">
        <v>1043.2435897435935</v>
      </c>
    </row>
    <row r="163" spans="1:8" x14ac:dyDescent="0.3">
      <c r="A163" s="6" t="s">
        <v>188</v>
      </c>
      <c r="B163" s="61" t="s">
        <v>186</v>
      </c>
      <c r="C163" s="62"/>
      <c r="D163" s="61" t="s">
        <v>187</v>
      </c>
      <c r="E163" s="62"/>
      <c r="F163" s="61" t="s">
        <v>105</v>
      </c>
      <c r="G163" s="62"/>
      <c r="H163" s="61" t="s">
        <v>185</v>
      </c>
    </row>
    <row r="164" spans="1:8" x14ac:dyDescent="0.3">
      <c r="A164" s="41" t="s">
        <v>132</v>
      </c>
      <c r="B164" s="41">
        <v>14.60593486680443</v>
      </c>
      <c r="C164" s="41" t="s">
        <v>132</v>
      </c>
      <c r="D164" s="41">
        <v>13.102162671355696</v>
      </c>
      <c r="E164" s="41" t="s">
        <v>132</v>
      </c>
      <c r="F164" s="41">
        <v>15.993748778819805</v>
      </c>
      <c r="G164" s="41" t="s">
        <v>132</v>
      </c>
      <c r="H164" s="41">
        <v>28.493274060147364</v>
      </c>
    </row>
    <row r="165" spans="1:8" x14ac:dyDescent="0.3">
      <c r="A165" s="41" t="s">
        <v>133</v>
      </c>
      <c r="B165" s="41">
        <v>213.33333333333334</v>
      </c>
      <c r="C165" s="41" t="s">
        <v>133</v>
      </c>
      <c r="D165" s="41">
        <v>171.66666666666666</v>
      </c>
      <c r="E165" s="41" t="s">
        <v>133</v>
      </c>
      <c r="F165" s="41">
        <v>255.8</v>
      </c>
      <c r="G165" s="41" t="s">
        <v>133</v>
      </c>
      <c r="H165" s="41">
        <v>811.86666666666667</v>
      </c>
    </row>
    <row r="167" spans="1:8" x14ac:dyDescent="0.3">
      <c r="A167" s="6" t="s">
        <v>189</v>
      </c>
    </row>
    <row r="168" spans="1:8" x14ac:dyDescent="0.3">
      <c r="A168" s="6" t="s">
        <v>193</v>
      </c>
    </row>
    <row r="169" spans="1:8" x14ac:dyDescent="0.3">
      <c r="A169" s="6" t="s">
        <v>194</v>
      </c>
    </row>
  </sheetData>
  <sortState ref="A47:I76">
    <sortCondition ref="C47:C76"/>
  </sortState>
  <pageMargins left="0.7" right="0.7" top="0.75" bottom="0.75" header="0.3" footer="0.3"/>
  <ignoredErrors>
    <ignoredError sqref="F87" formulaRange="1"/>
  </ignoredErrors>
  <drawing r:id="rId2"/>
</worksheet>
</file>

<file path=xl/worksheets/sheet10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3232EC-4943-4784-8F08-547D48E952CC}">
  <dimension ref="A1:N67"/>
  <sheetViews>
    <sheetView topLeftCell="A19" workbookViewId="0">
      <selection activeCell="S3" sqref="S3"/>
    </sheetView>
  </sheetViews>
  <sheetFormatPr defaultRowHeight="13" x14ac:dyDescent="0.3"/>
  <sheetData>
    <row r="1" spans="1:14" ht="39" x14ac:dyDescent="0.3">
      <c r="A1" s="66" t="s">
        <v>127</v>
      </c>
      <c r="B1" s="66" t="s">
        <v>103</v>
      </c>
      <c r="C1" s="67" t="s">
        <v>205</v>
      </c>
      <c r="D1" s="64" t="s">
        <v>91</v>
      </c>
      <c r="E1" s="67" t="s">
        <v>206</v>
      </c>
    </row>
    <row r="2" spans="1:14" x14ac:dyDescent="0.3">
      <c r="A2" s="3">
        <v>0</v>
      </c>
      <c r="B2" s="69">
        <v>44</v>
      </c>
      <c r="C2" s="63">
        <f>_xlfn.NORM.DIST(B2,$D$2,$E$2,FALSE)</f>
        <v>4.1335644323984401E-3</v>
      </c>
      <c r="D2" s="10">
        <f>AVERAGE(B2:B18)</f>
        <v>71.764705882352942</v>
      </c>
      <c r="E2">
        <f>_xlfn.STDEV.S(B2:B18)</f>
        <v>14.175372181025383</v>
      </c>
      <c r="K2" s="70" t="s">
        <v>204</v>
      </c>
      <c r="L2" s="71"/>
      <c r="M2" s="71"/>
      <c r="N2" s="71"/>
    </row>
    <row r="3" spans="1:14" x14ac:dyDescent="0.3">
      <c r="A3" s="3">
        <v>1</v>
      </c>
      <c r="B3" s="69">
        <v>56</v>
      </c>
      <c r="C3" s="63">
        <f t="shared" ref="C3:C18" si="0">_xlfn.NORM.DIST(B3,$D$2,$E$2,FALSE)</f>
        <v>1.5163722558240922E-2</v>
      </c>
    </row>
    <row r="4" spans="1:14" x14ac:dyDescent="0.3">
      <c r="A4" s="3">
        <v>2</v>
      </c>
      <c r="B4" s="69">
        <v>57</v>
      </c>
      <c r="C4" s="63">
        <f t="shared" si="0"/>
        <v>1.6360533547344028E-2</v>
      </c>
    </row>
    <row r="5" spans="1:14" x14ac:dyDescent="0.3">
      <c r="A5" s="3">
        <v>6</v>
      </c>
      <c r="B5" s="69">
        <v>62</v>
      </c>
      <c r="C5" s="63">
        <f t="shared" si="0"/>
        <v>2.2199137624715672E-2</v>
      </c>
    </row>
    <row r="6" spans="1:14" x14ac:dyDescent="0.3">
      <c r="A6" s="3">
        <v>7</v>
      </c>
      <c r="B6" s="69">
        <v>62</v>
      </c>
      <c r="C6" s="63">
        <f t="shared" si="0"/>
        <v>2.2199137624715672E-2</v>
      </c>
    </row>
    <row r="7" spans="1:14" x14ac:dyDescent="0.3">
      <c r="A7" s="3">
        <v>8</v>
      </c>
      <c r="B7" s="69">
        <v>63</v>
      </c>
      <c r="C7" s="63">
        <f t="shared" si="0"/>
        <v>2.3246625919662461E-2</v>
      </c>
    </row>
    <row r="8" spans="1:14" x14ac:dyDescent="0.3">
      <c r="A8" s="3">
        <v>9</v>
      </c>
      <c r="B8" s="69">
        <v>65</v>
      </c>
      <c r="C8" s="63">
        <f t="shared" si="0"/>
        <v>2.511444986020674E-2</v>
      </c>
    </row>
    <row r="9" spans="1:14" x14ac:dyDescent="0.3">
      <c r="A9" s="3">
        <v>11</v>
      </c>
      <c r="B9" s="69">
        <v>68</v>
      </c>
      <c r="C9" s="63">
        <f t="shared" si="0"/>
        <v>2.7168115860349819E-2</v>
      </c>
    </row>
    <row r="10" spans="1:14" x14ac:dyDescent="0.3">
      <c r="A10" s="3">
        <v>13</v>
      </c>
      <c r="B10" s="69">
        <v>72</v>
      </c>
      <c r="C10" s="63">
        <f t="shared" si="0"/>
        <v>2.8139460523186905E-2</v>
      </c>
    </row>
    <row r="11" spans="1:14" x14ac:dyDescent="0.3">
      <c r="A11" s="3">
        <v>16</v>
      </c>
      <c r="B11" s="69">
        <v>74</v>
      </c>
      <c r="C11" s="63">
        <f t="shared" si="0"/>
        <v>2.7795601767059301E-2</v>
      </c>
    </row>
    <row r="12" spans="1:14" x14ac:dyDescent="0.3">
      <c r="A12" s="3">
        <v>17</v>
      </c>
      <c r="B12" s="69">
        <v>74</v>
      </c>
      <c r="C12" s="63">
        <f t="shared" si="0"/>
        <v>2.7795601767059301E-2</v>
      </c>
    </row>
    <row r="13" spans="1:14" x14ac:dyDescent="0.3">
      <c r="A13" s="3">
        <v>19</v>
      </c>
      <c r="B13" s="69">
        <v>81</v>
      </c>
      <c r="C13" s="63">
        <f t="shared" si="0"/>
        <v>2.276177778786035E-2</v>
      </c>
    </row>
    <row r="14" spans="1:14" x14ac:dyDescent="0.3">
      <c r="A14" s="3">
        <v>20</v>
      </c>
      <c r="B14" s="69">
        <v>81</v>
      </c>
      <c r="C14" s="63">
        <f t="shared" si="0"/>
        <v>2.276177778786035E-2</v>
      </c>
    </row>
    <row r="15" spans="1:14" x14ac:dyDescent="0.3">
      <c r="A15" s="3">
        <v>24</v>
      </c>
      <c r="B15" s="69">
        <v>84</v>
      </c>
      <c r="C15" s="63">
        <f t="shared" si="0"/>
        <v>1.9390970910620253E-2</v>
      </c>
    </row>
    <row r="16" spans="1:14" x14ac:dyDescent="0.3">
      <c r="A16" s="3">
        <v>26</v>
      </c>
      <c r="B16" s="69">
        <v>87</v>
      </c>
      <c r="C16" s="63">
        <f t="shared" si="0"/>
        <v>1.5795785089238918E-2</v>
      </c>
    </row>
    <row r="17" spans="1:5" x14ac:dyDescent="0.3">
      <c r="A17" s="3">
        <v>27</v>
      </c>
      <c r="B17" s="69">
        <v>93</v>
      </c>
      <c r="C17" s="63">
        <f t="shared" si="0"/>
        <v>9.1636690593861862E-3</v>
      </c>
    </row>
    <row r="18" spans="1:5" x14ac:dyDescent="0.3">
      <c r="A18" s="3">
        <v>29</v>
      </c>
      <c r="B18" s="69">
        <v>97</v>
      </c>
      <c r="C18" s="63">
        <f t="shared" si="0"/>
        <v>5.7702613655496995E-3</v>
      </c>
    </row>
    <row r="22" spans="1:5" ht="39" x14ac:dyDescent="0.3">
      <c r="A22" s="66" t="s">
        <v>127</v>
      </c>
      <c r="B22" s="66" t="s">
        <v>156</v>
      </c>
      <c r="C22" s="67" t="s">
        <v>205</v>
      </c>
      <c r="D22" s="64" t="s">
        <v>91</v>
      </c>
      <c r="E22" s="67" t="s">
        <v>206</v>
      </c>
    </row>
    <row r="23" spans="1:5" x14ac:dyDescent="0.3">
      <c r="A23" s="3">
        <v>0</v>
      </c>
      <c r="B23" s="69">
        <v>45</v>
      </c>
      <c r="C23" s="63">
        <f>_xlfn.NORM.DIST(B23,$D$23,$E$23,FALSE)</f>
        <v>2.6489135933776917E-3</v>
      </c>
      <c r="D23" s="10">
        <f>AVERAGE(B23:B39)</f>
        <v>73.647058823529406</v>
      </c>
      <c r="E23">
        <f>_xlfn.STDEV.S(B23:B39)</f>
        <v>12.927399083296818</v>
      </c>
    </row>
    <row r="24" spans="1:5" x14ac:dyDescent="0.3">
      <c r="A24" s="3">
        <v>1</v>
      </c>
      <c r="B24" s="69">
        <v>54</v>
      </c>
      <c r="C24" s="63">
        <f t="shared" ref="C24:C39" si="1">_xlfn.NORM.DIST(B24,$D$23,$E$23,FALSE)</f>
        <v>9.7237561368672277E-3</v>
      </c>
    </row>
    <row r="25" spans="1:5" x14ac:dyDescent="0.3">
      <c r="A25" s="3">
        <v>2</v>
      </c>
      <c r="B25" s="69">
        <v>64</v>
      </c>
      <c r="C25" s="63">
        <f t="shared" si="1"/>
        <v>2.3359971342847011E-2</v>
      </c>
    </row>
    <row r="26" spans="1:5" x14ac:dyDescent="0.3">
      <c r="A26" s="3">
        <v>6</v>
      </c>
      <c r="B26" s="69">
        <v>64</v>
      </c>
      <c r="C26" s="63">
        <f t="shared" si="1"/>
        <v>2.3359971342847011E-2</v>
      </c>
    </row>
    <row r="27" spans="1:5" x14ac:dyDescent="0.3">
      <c r="A27" s="3">
        <v>7</v>
      </c>
      <c r="B27" s="69">
        <v>66</v>
      </c>
      <c r="C27" s="63">
        <f t="shared" si="1"/>
        <v>2.5906881274403645E-2</v>
      </c>
    </row>
    <row r="28" spans="1:5" x14ac:dyDescent="0.3">
      <c r="A28" s="3">
        <v>8</v>
      </c>
      <c r="B28" s="69">
        <v>68</v>
      </c>
      <c r="C28" s="63">
        <f t="shared" si="1"/>
        <v>2.8051947919556543E-2</v>
      </c>
    </row>
    <row r="29" spans="1:5" x14ac:dyDescent="0.3">
      <c r="A29" s="3">
        <v>9</v>
      </c>
      <c r="B29" s="69">
        <v>71</v>
      </c>
      <c r="C29" s="63">
        <f t="shared" si="1"/>
        <v>3.0219991991720811E-2</v>
      </c>
    </row>
    <row r="30" spans="1:5" x14ac:dyDescent="0.3">
      <c r="A30" s="3">
        <v>11</v>
      </c>
      <c r="B30" s="69">
        <v>72</v>
      </c>
      <c r="C30" s="63">
        <f t="shared" si="1"/>
        <v>3.0610750804096892E-2</v>
      </c>
    </row>
    <row r="31" spans="1:5" x14ac:dyDescent="0.3">
      <c r="A31" s="3">
        <v>13</v>
      </c>
      <c r="B31" s="69">
        <v>73</v>
      </c>
      <c r="C31" s="63">
        <f t="shared" si="1"/>
        <v>3.0821578985705523E-2</v>
      </c>
    </row>
    <row r="32" spans="1:5" x14ac:dyDescent="0.3">
      <c r="A32" s="3">
        <v>16</v>
      </c>
      <c r="B32" s="69">
        <v>76</v>
      </c>
      <c r="C32" s="63">
        <f t="shared" si="1"/>
        <v>3.0353248641921564E-2</v>
      </c>
    </row>
    <row r="33" spans="1:3" x14ac:dyDescent="0.3">
      <c r="A33" s="3">
        <v>17</v>
      </c>
      <c r="B33" s="69">
        <v>78</v>
      </c>
      <c r="C33" s="63">
        <f t="shared" si="1"/>
        <v>2.9159385545910136E-2</v>
      </c>
    </row>
    <row r="34" spans="1:3" x14ac:dyDescent="0.3">
      <c r="A34" s="3">
        <v>19</v>
      </c>
      <c r="B34" s="69">
        <v>81</v>
      </c>
      <c r="C34" s="63">
        <f t="shared" si="1"/>
        <v>2.6251107990298291E-2</v>
      </c>
    </row>
    <row r="35" spans="1:3" x14ac:dyDescent="0.3">
      <c r="A35" s="3">
        <v>20</v>
      </c>
      <c r="B35" s="69">
        <v>82</v>
      </c>
      <c r="C35" s="63">
        <f t="shared" si="1"/>
        <v>2.5046089335612486E-2</v>
      </c>
    </row>
    <row r="36" spans="1:3" x14ac:dyDescent="0.3">
      <c r="A36" s="3">
        <v>24</v>
      </c>
      <c r="B36" s="69">
        <v>86</v>
      </c>
      <c r="C36" s="63">
        <f t="shared" si="1"/>
        <v>1.9548872860974485E-2</v>
      </c>
    </row>
    <row r="37" spans="1:3" x14ac:dyDescent="0.3">
      <c r="A37" s="3">
        <v>26</v>
      </c>
      <c r="B37" s="69">
        <v>88</v>
      </c>
      <c r="C37" s="63">
        <f t="shared" si="1"/>
        <v>1.666173452211769E-2</v>
      </c>
    </row>
    <row r="38" spans="1:3" x14ac:dyDescent="0.3">
      <c r="A38" s="3">
        <v>27</v>
      </c>
      <c r="B38" s="69">
        <v>92</v>
      </c>
      <c r="C38" s="63">
        <f t="shared" si="1"/>
        <v>1.1265030365688281E-2</v>
      </c>
    </row>
    <row r="39" spans="1:3" x14ac:dyDescent="0.3">
      <c r="A39" s="3">
        <v>29</v>
      </c>
      <c r="B39" s="69">
        <v>92</v>
      </c>
      <c r="C39" s="63">
        <f t="shared" si="1"/>
        <v>1.1265030365688281E-2</v>
      </c>
    </row>
    <row r="50" spans="1:5" ht="39" x14ac:dyDescent="0.3">
      <c r="A50" s="66" t="s">
        <v>127</v>
      </c>
      <c r="B50" s="66" t="s">
        <v>105</v>
      </c>
      <c r="C50" s="67" t="s">
        <v>205</v>
      </c>
      <c r="D50" s="64" t="s">
        <v>91</v>
      </c>
      <c r="E50" s="67" t="s">
        <v>206</v>
      </c>
    </row>
    <row r="51" spans="1:5" x14ac:dyDescent="0.3">
      <c r="A51" s="3">
        <v>0</v>
      </c>
      <c r="B51" s="39">
        <v>43</v>
      </c>
      <c r="C51" s="63">
        <f>_xlfn.NORM.DIST(B51,$D$51,$E$51,FALSE)</f>
        <v>3.719337410454663E-3</v>
      </c>
      <c r="D51" s="10">
        <f>AVERAGE(B51:B67)</f>
        <v>73.529411764705884</v>
      </c>
      <c r="E51">
        <f>_xlfn.STDEV.S(B51:B67)</f>
        <v>15.528673667842762</v>
      </c>
    </row>
    <row r="52" spans="1:5" x14ac:dyDescent="0.3">
      <c r="A52" s="3">
        <v>1</v>
      </c>
      <c r="B52" s="39">
        <v>51</v>
      </c>
      <c r="C52" s="63">
        <f t="shared" ref="C52:C67" si="2">_xlfn.NORM.DIST(B52,$D$51,$E$51,FALSE)</f>
        <v>8.9681526185010595E-3</v>
      </c>
    </row>
    <row r="53" spans="1:5" x14ac:dyDescent="0.3">
      <c r="A53" s="3">
        <v>2</v>
      </c>
      <c r="B53" s="39">
        <v>52</v>
      </c>
      <c r="C53" s="63">
        <f t="shared" si="2"/>
        <v>9.8260310456869671E-3</v>
      </c>
    </row>
    <row r="54" spans="1:5" x14ac:dyDescent="0.3">
      <c r="A54" s="3">
        <v>6</v>
      </c>
      <c r="B54" s="39">
        <v>58</v>
      </c>
      <c r="C54" s="63">
        <f t="shared" si="2"/>
        <v>1.5581448134592E-2</v>
      </c>
    </row>
    <row r="55" spans="1:5" x14ac:dyDescent="0.3">
      <c r="A55" s="3">
        <v>7</v>
      </c>
      <c r="B55" s="39">
        <v>62</v>
      </c>
      <c r="C55" s="63">
        <f t="shared" si="2"/>
        <v>1.9501774069910421E-2</v>
      </c>
    </row>
    <row r="56" spans="1:5" x14ac:dyDescent="0.3">
      <c r="A56" s="3">
        <v>8</v>
      </c>
      <c r="B56" s="39">
        <v>67</v>
      </c>
      <c r="C56" s="63">
        <f t="shared" si="2"/>
        <v>2.3517130229146466E-2</v>
      </c>
    </row>
    <row r="57" spans="1:5" x14ac:dyDescent="0.3">
      <c r="A57" s="3">
        <v>9</v>
      </c>
      <c r="B57" s="39">
        <v>73</v>
      </c>
      <c r="C57" s="63">
        <f t="shared" si="2"/>
        <v>2.5675760265567588E-2</v>
      </c>
    </row>
    <row r="58" spans="1:5" x14ac:dyDescent="0.3">
      <c r="A58" s="3">
        <v>11</v>
      </c>
      <c r="B58" s="39">
        <v>76</v>
      </c>
      <c r="C58" s="63">
        <f t="shared" si="2"/>
        <v>2.5367589493979718E-2</v>
      </c>
    </row>
    <row r="59" spans="1:5" x14ac:dyDescent="0.3">
      <c r="A59" s="3">
        <v>13</v>
      </c>
      <c r="B59" s="39">
        <v>77</v>
      </c>
      <c r="C59" s="63">
        <f t="shared" si="2"/>
        <v>2.5057004369743133E-2</v>
      </c>
    </row>
    <row r="60" spans="1:5" x14ac:dyDescent="0.3">
      <c r="A60" s="3">
        <v>16</v>
      </c>
      <c r="B60" s="39">
        <v>78</v>
      </c>
      <c r="C60" s="63">
        <f t="shared" si="2"/>
        <v>2.4647795866758287E-2</v>
      </c>
    </row>
    <row r="61" spans="1:5" x14ac:dyDescent="0.3">
      <c r="A61" s="3">
        <v>17</v>
      </c>
      <c r="B61" s="39">
        <v>81</v>
      </c>
      <c r="C61" s="63">
        <f t="shared" si="2"/>
        <v>2.2883310907213936E-2</v>
      </c>
    </row>
    <row r="62" spans="1:5" x14ac:dyDescent="0.3">
      <c r="A62" s="3">
        <v>19</v>
      </c>
      <c r="B62" s="39">
        <v>82</v>
      </c>
      <c r="C62" s="63">
        <f t="shared" si="2"/>
        <v>2.213929412307989E-2</v>
      </c>
    </row>
    <row r="63" spans="1:5" x14ac:dyDescent="0.3">
      <c r="A63" s="3">
        <v>20</v>
      </c>
      <c r="B63" s="39">
        <v>87</v>
      </c>
      <c r="C63" s="63">
        <f t="shared" si="2"/>
        <v>1.7634907952570455E-2</v>
      </c>
    </row>
    <row r="64" spans="1:5" x14ac:dyDescent="0.3">
      <c r="A64" s="3">
        <v>24</v>
      </c>
      <c r="B64" s="39">
        <v>89</v>
      </c>
      <c r="C64" s="63">
        <f t="shared" si="2"/>
        <v>1.5640474110288891E-2</v>
      </c>
    </row>
    <row r="65" spans="1:3" x14ac:dyDescent="0.3">
      <c r="A65" s="3">
        <v>26</v>
      </c>
      <c r="B65" s="39">
        <v>91</v>
      </c>
      <c r="C65" s="63">
        <f t="shared" si="2"/>
        <v>1.3643399596580364E-2</v>
      </c>
    </row>
    <row r="66" spans="1:3" x14ac:dyDescent="0.3">
      <c r="A66" s="3">
        <v>27</v>
      </c>
      <c r="B66" s="39">
        <v>91</v>
      </c>
      <c r="C66" s="63">
        <f t="shared" si="2"/>
        <v>1.3643399596580364E-2</v>
      </c>
    </row>
    <row r="67" spans="1:3" x14ac:dyDescent="0.3">
      <c r="A67" s="3">
        <v>29</v>
      </c>
      <c r="B67" s="39">
        <v>92</v>
      </c>
      <c r="C67" s="63">
        <f t="shared" si="2"/>
        <v>1.2663607177019738E-2</v>
      </c>
    </row>
  </sheetData>
  <sortState ref="B51:B67">
    <sortCondition ref="B51"/>
  </sortState>
  <pageMargins left="0.7" right="0.7" top="0.75" bottom="0.75" header="0.3" footer="0.3"/>
  <drawing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8F92AC2-7223-40E5-B53C-3713691C59BA}">
  <dimension ref="A1:M48"/>
  <sheetViews>
    <sheetView tabSelected="1" topLeftCell="A55" workbookViewId="0">
      <selection activeCell="C50" sqref="C50"/>
    </sheetView>
  </sheetViews>
  <sheetFormatPr defaultRowHeight="13" x14ac:dyDescent="0.3"/>
  <cols>
    <col min="1" max="1" width="18.59765625" customWidth="1"/>
    <col min="2" max="2" width="19.69921875" customWidth="1"/>
    <col min="3" max="3" width="14.59765625" customWidth="1"/>
    <col min="4" max="4" width="15.796875" customWidth="1"/>
    <col min="9" max="9" width="19.69921875" customWidth="1"/>
    <col min="10" max="10" width="18.69921875" customWidth="1"/>
    <col min="11" max="11" width="14.3984375" customWidth="1"/>
    <col min="12" max="12" width="24.5" customWidth="1"/>
    <col min="13" max="13" width="22.59765625" customWidth="1"/>
  </cols>
  <sheetData>
    <row r="1" spans="1:13" x14ac:dyDescent="0.3">
      <c r="A1" s="18" t="s">
        <v>89</v>
      </c>
      <c r="B1" s="19" t="s">
        <v>86</v>
      </c>
      <c r="C1" s="19" t="s">
        <v>88</v>
      </c>
      <c r="D1" s="19" t="s">
        <v>90</v>
      </c>
    </row>
    <row r="2" spans="1:13" x14ac:dyDescent="0.3">
      <c r="A2" s="20" t="s">
        <v>12</v>
      </c>
      <c r="B2" s="20" t="s">
        <v>29</v>
      </c>
      <c r="C2" s="21">
        <v>1</v>
      </c>
      <c r="D2" s="22">
        <v>1</v>
      </c>
    </row>
    <row r="3" spans="1:13" x14ac:dyDescent="0.3">
      <c r="A3" s="20" t="s">
        <v>15</v>
      </c>
      <c r="B3" s="20" t="s">
        <v>35</v>
      </c>
      <c r="C3" s="21">
        <v>1</v>
      </c>
      <c r="D3" s="82">
        <f>SUM(C3:C7)</f>
        <v>5</v>
      </c>
    </row>
    <row r="4" spans="1:13" x14ac:dyDescent="0.3">
      <c r="A4" s="20" t="s">
        <v>18</v>
      </c>
      <c r="B4" s="20" t="s">
        <v>35</v>
      </c>
      <c r="C4" s="21">
        <v>1</v>
      </c>
      <c r="D4" s="82"/>
    </row>
    <row r="5" spans="1:13" x14ac:dyDescent="0.3">
      <c r="A5" s="20" t="s">
        <v>18</v>
      </c>
      <c r="B5" s="20" t="s">
        <v>35</v>
      </c>
      <c r="C5" s="21">
        <v>1</v>
      </c>
      <c r="D5" s="82"/>
    </row>
    <row r="6" spans="1:13" x14ac:dyDescent="0.3">
      <c r="A6" s="20" t="s">
        <v>24</v>
      </c>
      <c r="B6" s="20" t="s">
        <v>35</v>
      </c>
      <c r="C6" s="21">
        <v>1</v>
      </c>
      <c r="D6" s="82"/>
      <c r="I6" s="24" t="s">
        <v>100</v>
      </c>
      <c r="J6" s="24" t="s">
        <v>98</v>
      </c>
      <c r="K6" s="24" t="s">
        <v>99</v>
      </c>
      <c r="L6" s="24" t="s">
        <v>101</v>
      </c>
      <c r="M6" s="24" t="s">
        <v>102</v>
      </c>
    </row>
    <row r="7" spans="1:13" x14ac:dyDescent="0.3">
      <c r="A7" s="20" t="s">
        <v>18</v>
      </c>
      <c r="B7" s="20" t="s">
        <v>35</v>
      </c>
      <c r="C7" s="21">
        <v>1</v>
      </c>
      <c r="D7" s="82"/>
      <c r="H7">
        <v>13</v>
      </c>
      <c r="I7" t="s">
        <v>95</v>
      </c>
      <c r="J7" s="25">
        <v>951</v>
      </c>
      <c r="K7" s="25">
        <v>937</v>
      </c>
      <c r="L7" s="25">
        <v>1064</v>
      </c>
      <c r="M7" s="25">
        <v>2952</v>
      </c>
    </row>
    <row r="8" spans="1:13" x14ac:dyDescent="0.3">
      <c r="A8" s="20" t="s">
        <v>29</v>
      </c>
      <c r="B8" s="20" t="s">
        <v>18</v>
      </c>
      <c r="C8" s="21">
        <v>1</v>
      </c>
      <c r="D8" s="82">
        <f>SUM(C8:C15)</f>
        <v>8</v>
      </c>
      <c r="H8">
        <v>17</v>
      </c>
      <c r="I8" t="s">
        <v>96</v>
      </c>
      <c r="J8" s="25">
        <v>1220</v>
      </c>
      <c r="K8" s="25">
        <v>1252</v>
      </c>
      <c r="L8" s="25">
        <v>1250</v>
      </c>
      <c r="M8" s="25">
        <v>3722</v>
      </c>
    </row>
    <row r="9" spans="1:13" x14ac:dyDescent="0.3">
      <c r="A9" s="20" t="s">
        <v>32</v>
      </c>
      <c r="B9" s="20" t="s">
        <v>18</v>
      </c>
      <c r="C9" s="21">
        <v>1</v>
      </c>
      <c r="D9" s="82"/>
      <c r="I9" t="s">
        <v>97</v>
      </c>
      <c r="J9" s="25">
        <v>2171</v>
      </c>
      <c r="K9" s="25">
        <v>2189</v>
      </c>
      <c r="L9" s="25">
        <v>2314</v>
      </c>
      <c r="M9" s="25">
        <v>6674</v>
      </c>
    </row>
    <row r="10" spans="1:13" x14ac:dyDescent="0.3">
      <c r="A10" s="20" t="s">
        <v>35</v>
      </c>
      <c r="B10" s="20" t="s">
        <v>18</v>
      </c>
      <c r="C10" s="21">
        <v>1</v>
      </c>
      <c r="D10" s="82"/>
    </row>
    <row r="11" spans="1:13" x14ac:dyDescent="0.3">
      <c r="A11" s="20" t="s">
        <v>35</v>
      </c>
      <c r="B11" s="20" t="s">
        <v>18</v>
      </c>
      <c r="C11" s="21">
        <v>1</v>
      </c>
      <c r="D11" s="82"/>
    </row>
    <row r="12" spans="1:13" x14ac:dyDescent="0.3">
      <c r="A12" s="20" t="s">
        <v>18</v>
      </c>
      <c r="B12" s="20" t="s">
        <v>18</v>
      </c>
      <c r="C12" s="21">
        <v>1</v>
      </c>
      <c r="D12" s="82"/>
      <c r="I12" s="26" t="s">
        <v>93</v>
      </c>
      <c r="J12" s="26" t="s">
        <v>108</v>
      </c>
      <c r="K12" s="26" t="s">
        <v>104</v>
      </c>
      <c r="L12" s="26" t="s">
        <v>109</v>
      </c>
      <c r="M12" s="26" t="s">
        <v>94</v>
      </c>
    </row>
    <row r="13" spans="1:13" x14ac:dyDescent="0.3">
      <c r="A13" s="20" t="s">
        <v>35</v>
      </c>
      <c r="B13" s="20" t="s">
        <v>18</v>
      </c>
      <c r="C13" s="21">
        <v>1</v>
      </c>
      <c r="D13" s="82"/>
      <c r="I13" s="27" t="s">
        <v>106</v>
      </c>
      <c r="J13" s="29">
        <f>AVERAGE(GETPIVOTDATA("Sum of Mathematics",$I$6,"Gender","F")/13)</f>
        <v>73.15384615384616</v>
      </c>
      <c r="K13" s="29">
        <f>AVERAGE(GETPIVOTDATA("Sum of Physics",$K$7,"Gender","F")/13)</f>
        <v>72.07692307692308</v>
      </c>
      <c r="L13" s="29">
        <f>AVERAGE(GETPIVOTDATA("Sum of Chemistry",$L$7,"Gender","F")/13)</f>
        <v>81.84615384615384</v>
      </c>
      <c r="M13" s="29">
        <f>AVERAGE(GETPIVOTDATA("Sum of Total",$M$7,"Gender","F")/13)</f>
        <v>227.07692307692307</v>
      </c>
    </row>
    <row r="14" spans="1:13" x14ac:dyDescent="0.3">
      <c r="A14" s="20" t="s">
        <v>18</v>
      </c>
      <c r="B14" s="20" t="s">
        <v>18</v>
      </c>
      <c r="C14" s="21">
        <v>1</v>
      </c>
      <c r="D14" s="82"/>
      <c r="I14" s="6"/>
    </row>
    <row r="15" spans="1:13" x14ac:dyDescent="0.3">
      <c r="A15" s="20" t="s">
        <v>24</v>
      </c>
      <c r="B15" s="20" t="s">
        <v>18</v>
      </c>
      <c r="C15" s="21">
        <v>1</v>
      </c>
      <c r="D15" s="82"/>
      <c r="I15" s="26" t="s">
        <v>92</v>
      </c>
      <c r="J15" s="26" t="s">
        <v>108</v>
      </c>
      <c r="K15" s="26" t="s">
        <v>104</v>
      </c>
      <c r="L15" s="26" t="s">
        <v>109</v>
      </c>
      <c r="M15" s="26" t="s">
        <v>94</v>
      </c>
    </row>
    <row r="16" spans="1:13" x14ac:dyDescent="0.3">
      <c r="A16" s="20" t="s">
        <v>48</v>
      </c>
      <c r="B16" s="20" t="s">
        <v>87</v>
      </c>
      <c r="C16" s="21">
        <v>1</v>
      </c>
      <c r="D16" s="82">
        <f>SUM(C16:C17)</f>
        <v>2</v>
      </c>
      <c r="I16" s="27" t="s">
        <v>106</v>
      </c>
      <c r="J16" s="29">
        <f>AVERAGE(GETPIVOTDATA("Sum of Mathematics",$I$6,"Gender","M"))/17</f>
        <v>71.764705882352942</v>
      </c>
      <c r="K16" s="29">
        <f>AVERAGE(GETPIVOTDATA("Sum of Physics",$I$6,"Gender","M")/17)</f>
        <v>73.647058823529406</v>
      </c>
      <c r="L16" s="29">
        <f>AVERAGE(GETPIVOTDATA("Sum of Chemistry",$I$6,"Gender","M")/17)</f>
        <v>73.529411764705884</v>
      </c>
      <c r="M16" s="29">
        <f>AVERAGE(GETPIVOTDATA("Sum of Total",$I$6,"Gender","M")/17)</f>
        <v>218.94117647058823</v>
      </c>
    </row>
    <row r="17" spans="1:13" x14ac:dyDescent="0.3">
      <c r="A17" s="20" t="s">
        <v>51</v>
      </c>
      <c r="B17" s="20" t="s">
        <v>12</v>
      </c>
      <c r="C17" s="21">
        <v>1</v>
      </c>
      <c r="D17" s="82"/>
      <c r="I17" s="6" t="s">
        <v>83</v>
      </c>
      <c r="J17">
        <f>MEDIAN(H8:J8)</f>
        <v>618.5</v>
      </c>
      <c r="K17">
        <f>MEDIAN(I8:K8)</f>
        <v>1236</v>
      </c>
      <c r="L17">
        <f>MEDIAN(J8:L8)</f>
        <v>1250</v>
      </c>
      <c r="M17">
        <f>MEDIAN(K8:M8)</f>
        <v>1252</v>
      </c>
    </row>
    <row r="18" spans="1:13" x14ac:dyDescent="0.3">
      <c r="A18" s="20" t="s">
        <v>48</v>
      </c>
      <c r="B18" s="20" t="s">
        <v>24</v>
      </c>
      <c r="C18" s="21">
        <v>1</v>
      </c>
      <c r="D18" s="82">
        <f>SUM(C18:C22)</f>
        <v>5</v>
      </c>
    </row>
    <row r="19" spans="1:13" x14ac:dyDescent="0.3">
      <c r="A19" s="20" t="s">
        <v>18</v>
      </c>
      <c r="B19" s="20" t="s">
        <v>24</v>
      </c>
      <c r="C19" s="21">
        <v>1</v>
      </c>
      <c r="D19" s="82"/>
    </row>
    <row r="20" spans="1:13" x14ac:dyDescent="0.3">
      <c r="A20" s="20" t="s">
        <v>12</v>
      </c>
      <c r="B20" s="20" t="s">
        <v>24</v>
      </c>
      <c r="C20" s="21">
        <v>1</v>
      </c>
      <c r="D20" s="82"/>
    </row>
    <row r="21" spans="1:13" x14ac:dyDescent="0.3">
      <c r="A21" s="20" t="s">
        <v>48</v>
      </c>
      <c r="B21" s="20" t="s">
        <v>24</v>
      </c>
      <c r="C21" s="21">
        <v>1</v>
      </c>
      <c r="D21" s="82"/>
    </row>
    <row r="22" spans="1:13" x14ac:dyDescent="0.3">
      <c r="A22" s="20" t="s">
        <v>32</v>
      </c>
      <c r="B22" s="20" t="s">
        <v>24</v>
      </c>
      <c r="C22" s="21">
        <v>1</v>
      </c>
      <c r="D22" s="82"/>
    </row>
    <row r="23" spans="1:13" x14ac:dyDescent="0.3">
      <c r="A23" s="20" t="s">
        <v>35</v>
      </c>
      <c r="B23" s="20" t="s">
        <v>65</v>
      </c>
      <c r="C23" s="21">
        <v>1</v>
      </c>
      <c r="D23" s="22">
        <v>1</v>
      </c>
    </row>
    <row r="24" spans="1:13" x14ac:dyDescent="0.3">
      <c r="A24" s="20" t="s">
        <v>65</v>
      </c>
      <c r="B24" s="20" t="s">
        <v>15</v>
      </c>
      <c r="C24" s="21">
        <v>1</v>
      </c>
      <c r="D24" s="22">
        <v>1</v>
      </c>
    </row>
    <row r="25" spans="1:13" x14ac:dyDescent="0.3">
      <c r="A25" s="20" t="s">
        <v>35</v>
      </c>
      <c r="B25" s="20" t="s">
        <v>51</v>
      </c>
      <c r="C25" s="21">
        <v>1</v>
      </c>
      <c r="D25" s="22">
        <v>1</v>
      </c>
    </row>
    <row r="26" spans="1:13" x14ac:dyDescent="0.3">
      <c r="A26" s="20" t="s">
        <v>24</v>
      </c>
      <c r="B26" s="20" t="s">
        <v>48</v>
      </c>
      <c r="C26" s="21">
        <v>1</v>
      </c>
      <c r="D26" s="82">
        <f>SUM(C26:C28)</f>
        <v>3</v>
      </c>
    </row>
    <row r="27" spans="1:13" x14ac:dyDescent="0.3">
      <c r="A27" s="20" t="s">
        <v>18</v>
      </c>
      <c r="B27" s="20" t="s">
        <v>48</v>
      </c>
      <c r="C27" s="21">
        <v>1</v>
      </c>
      <c r="D27" s="82"/>
    </row>
    <row r="28" spans="1:13" x14ac:dyDescent="0.3">
      <c r="A28" s="20" t="s">
        <v>18</v>
      </c>
      <c r="B28" s="20" t="s">
        <v>48</v>
      </c>
      <c r="C28" s="21">
        <v>1</v>
      </c>
      <c r="D28" s="82"/>
    </row>
    <row r="29" spans="1:13" x14ac:dyDescent="0.3">
      <c r="A29" s="20" t="s">
        <v>24</v>
      </c>
      <c r="B29" s="20" t="s">
        <v>32</v>
      </c>
      <c r="C29" s="21">
        <v>1</v>
      </c>
      <c r="D29" s="82">
        <f>SUM(C29:C31)</f>
        <v>3</v>
      </c>
    </row>
    <row r="30" spans="1:13" x14ac:dyDescent="0.3">
      <c r="A30" s="20" t="s">
        <v>24</v>
      </c>
      <c r="B30" s="20" t="s">
        <v>32</v>
      </c>
      <c r="C30" s="21">
        <v>1</v>
      </c>
      <c r="D30" s="82"/>
    </row>
    <row r="31" spans="1:13" x14ac:dyDescent="0.3">
      <c r="A31" s="20" t="s">
        <v>32</v>
      </c>
      <c r="B31" s="20" t="s">
        <v>32</v>
      </c>
      <c r="C31" s="21">
        <v>1</v>
      </c>
      <c r="D31" s="82"/>
    </row>
    <row r="32" spans="1:13" x14ac:dyDescent="0.3">
      <c r="D32">
        <f>SUM(D2:D31)</f>
        <v>30</v>
      </c>
    </row>
    <row r="37" spans="2:3" x14ac:dyDescent="0.3">
      <c r="B37" s="64" t="s">
        <v>202</v>
      </c>
      <c r="C37" s="64" t="s">
        <v>203</v>
      </c>
    </row>
    <row r="38" spans="2:3" x14ac:dyDescent="0.3">
      <c r="B38" t="s">
        <v>110</v>
      </c>
      <c r="C38">
        <v>1</v>
      </c>
    </row>
    <row r="39" spans="2:3" x14ac:dyDescent="0.3">
      <c r="B39" t="s">
        <v>111</v>
      </c>
      <c r="C39">
        <v>5</v>
      </c>
    </row>
    <row r="40" spans="2:3" x14ac:dyDescent="0.3">
      <c r="B40" s="6" t="s">
        <v>112</v>
      </c>
      <c r="C40">
        <v>8</v>
      </c>
    </row>
    <row r="41" spans="2:3" x14ac:dyDescent="0.3">
      <c r="B41" s="6" t="s">
        <v>201</v>
      </c>
      <c r="C41">
        <v>2</v>
      </c>
    </row>
    <row r="42" spans="2:3" x14ac:dyDescent="0.3">
      <c r="B42" t="s">
        <v>198</v>
      </c>
      <c r="C42">
        <v>5</v>
      </c>
    </row>
    <row r="43" spans="2:3" x14ac:dyDescent="0.3">
      <c r="B43" s="6" t="s">
        <v>114</v>
      </c>
      <c r="C43">
        <v>1</v>
      </c>
    </row>
    <row r="44" spans="2:3" x14ac:dyDescent="0.3">
      <c r="B44" s="6" t="s">
        <v>115</v>
      </c>
      <c r="C44">
        <v>1</v>
      </c>
    </row>
    <row r="45" spans="2:3" x14ac:dyDescent="0.3">
      <c r="B45" s="6" t="s">
        <v>200</v>
      </c>
      <c r="C45">
        <v>3</v>
      </c>
    </row>
    <row r="46" spans="2:3" x14ac:dyDescent="0.3">
      <c r="B46" s="6" t="s">
        <v>199</v>
      </c>
      <c r="C46">
        <v>3</v>
      </c>
    </row>
    <row r="47" spans="2:3" x14ac:dyDescent="0.3">
      <c r="B47" s="6" t="s">
        <v>116</v>
      </c>
      <c r="C47">
        <v>1</v>
      </c>
    </row>
    <row r="48" spans="2:3" x14ac:dyDescent="0.3">
      <c r="C48">
        <f>SUM(C38:C47)</f>
        <v>30</v>
      </c>
    </row>
  </sheetData>
  <sortState ref="A2:B31">
    <sortCondition ref="B2"/>
  </sortState>
  <mergeCells count="6">
    <mergeCell ref="D29:D31"/>
    <mergeCell ref="D3:D7"/>
    <mergeCell ref="D8:D15"/>
    <mergeCell ref="D16:D17"/>
    <mergeCell ref="D18:D22"/>
    <mergeCell ref="D26:D28"/>
  </mergeCells>
  <pageMargins left="0.7" right="0.7" top="0.75" bottom="0.75" header="0.3" footer="0.3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0D6F79F-A329-428B-B611-47680A943B33}">
  <dimension ref="A2:E6"/>
  <sheetViews>
    <sheetView topLeftCell="A22" workbookViewId="0">
      <selection activeCell="R15" sqref="R15"/>
    </sheetView>
  </sheetViews>
  <sheetFormatPr defaultRowHeight="13" x14ac:dyDescent="0.3"/>
  <cols>
    <col min="2" max="2" width="16.296875" customWidth="1"/>
    <col min="3" max="3" width="14" customWidth="1"/>
    <col min="4" max="4" width="13.59765625" customWidth="1"/>
    <col min="5" max="5" width="16" customWidth="1"/>
  </cols>
  <sheetData>
    <row r="2" spans="1:5" ht="14" x14ac:dyDescent="0.3">
      <c r="A2" s="7" t="s">
        <v>81</v>
      </c>
      <c r="B2" s="8" t="s">
        <v>103</v>
      </c>
      <c r="C2" s="8" t="s">
        <v>104</v>
      </c>
      <c r="D2" s="8" t="s">
        <v>109</v>
      </c>
      <c r="E2" s="9" t="s">
        <v>94</v>
      </c>
    </row>
    <row r="3" spans="1:5" x14ac:dyDescent="0.3">
      <c r="A3" s="14" t="s">
        <v>82</v>
      </c>
      <c r="B3" s="11">
        <v>70.863273174336214</v>
      </c>
      <c r="C3" s="11">
        <v>71.80963622105304</v>
      </c>
      <c r="D3" s="11">
        <v>75.661337922870942</v>
      </c>
      <c r="E3" s="11">
        <v>220.56417747535983</v>
      </c>
    </row>
    <row r="4" spans="1:5" x14ac:dyDescent="0.3">
      <c r="A4" s="14" t="s">
        <v>83</v>
      </c>
      <c r="B4" s="12">
        <v>73</v>
      </c>
      <c r="C4" s="12">
        <v>72</v>
      </c>
      <c r="D4" s="12">
        <v>79.5</v>
      </c>
      <c r="E4" s="12">
        <v>222.5</v>
      </c>
    </row>
    <row r="5" spans="1:5" x14ac:dyDescent="0.3">
      <c r="A5" s="14" t="s">
        <v>84</v>
      </c>
      <c r="B5" s="13">
        <v>62</v>
      </c>
      <c r="C5" s="13">
        <v>64</v>
      </c>
      <c r="D5" s="13">
        <v>78</v>
      </c>
      <c r="E5" s="13">
        <v>210</v>
      </c>
    </row>
    <row r="6" spans="1:5" x14ac:dyDescent="0.3">
      <c r="A6" s="15" t="s">
        <v>85</v>
      </c>
      <c r="B6" s="11">
        <v>14.499663095570797</v>
      </c>
      <c r="C6" s="11">
        <v>12.968086380334469</v>
      </c>
      <c r="D6" s="11">
        <v>14.371267631400286</v>
      </c>
      <c r="E6" s="11">
        <v>29.518823139485526</v>
      </c>
    </row>
  </sheetData>
  <pageMargins left="0.7" right="0.7" top="0.75" bottom="0.75" header="0.3" footer="0.3"/>
  <drawing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90C09F1-3679-477D-A005-51C15C5A7D17}">
  <dimension ref="A1:Q101"/>
  <sheetViews>
    <sheetView topLeftCell="E1" workbookViewId="0">
      <selection activeCell="N105" sqref="N105"/>
    </sheetView>
  </sheetViews>
  <sheetFormatPr defaultRowHeight="13" x14ac:dyDescent="0.3"/>
  <cols>
    <col min="2" max="2" width="13.69921875" customWidth="1"/>
    <col min="4" max="4" width="16" customWidth="1"/>
    <col min="5" max="5" width="17" customWidth="1"/>
    <col min="6" max="6" width="13.19921875" customWidth="1"/>
    <col min="8" max="8" width="11.8984375" customWidth="1"/>
    <col min="12" max="12" width="13.296875" bestFit="1" customWidth="1"/>
    <col min="13" max="13" width="17.19921875" bestFit="1" customWidth="1"/>
    <col min="14" max="14" width="11.69921875" bestFit="1" customWidth="1"/>
    <col min="15" max="15" width="16" bestFit="1" customWidth="1"/>
    <col min="16" max="16" width="13.5" bestFit="1" customWidth="1"/>
    <col min="17" max="17" width="18.296875" bestFit="1" customWidth="1"/>
  </cols>
  <sheetData>
    <row r="1" spans="1:17" x14ac:dyDescent="0.3">
      <c r="A1" s="1" t="s">
        <v>0</v>
      </c>
      <c r="B1" s="1" t="s">
        <v>1</v>
      </c>
      <c r="C1" s="1" t="s">
        <v>2</v>
      </c>
      <c r="D1" s="1" t="s">
        <v>3</v>
      </c>
      <c r="E1" s="16" t="s">
        <v>4</v>
      </c>
      <c r="F1" s="1" t="s">
        <v>5</v>
      </c>
      <c r="G1" s="1" t="s">
        <v>6</v>
      </c>
      <c r="H1" s="1" t="s">
        <v>7</v>
      </c>
      <c r="I1" s="2" t="s">
        <v>8</v>
      </c>
    </row>
    <row r="2" spans="1:17" ht="18.5" customHeight="1" x14ac:dyDescent="0.3">
      <c r="A2" s="3">
        <v>0</v>
      </c>
      <c r="B2" s="4" t="s">
        <v>9</v>
      </c>
      <c r="C2" s="4" t="s">
        <v>10</v>
      </c>
      <c r="D2" s="4" t="s">
        <v>11</v>
      </c>
      <c r="E2" s="17" t="s">
        <v>12</v>
      </c>
      <c r="F2" s="3">
        <v>68</v>
      </c>
      <c r="G2" s="3">
        <v>64</v>
      </c>
      <c r="H2" s="3">
        <v>78</v>
      </c>
      <c r="I2" s="5">
        <v>210</v>
      </c>
    </row>
    <row r="3" spans="1:17" x14ac:dyDescent="0.3">
      <c r="A3" s="3">
        <v>1</v>
      </c>
      <c r="B3" s="4" t="s">
        <v>13</v>
      </c>
      <c r="C3" s="4" t="s">
        <v>10</v>
      </c>
      <c r="D3" s="4" t="s">
        <v>14</v>
      </c>
      <c r="E3" s="17" t="s">
        <v>15</v>
      </c>
      <c r="F3" s="3">
        <v>62</v>
      </c>
      <c r="G3" s="3">
        <v>45</v>
      </c>
      <c r="H3" s="3">
        <v>91</v>
      </c>
      <c r="I3" s="5">
        <v>198</v>
      </c>
    </row>
    <row r="4" spans="1:17" ht="17.5" customHeight="1" x14ac:dyDescent="0.3">
      <c r="A4" s="3">
        <v>2</v>
      </c>
      <c r="B4" s="4" t="s">
        <v>16</v>
      </c>
      <c r="C4" s="4" t="s">
        <v>10</v>
      </c>
      <c r="D4" s="4" t="s">
        <v>17</v>
      </c>
      <c r="E4" s="17" t="s">
        <v>18</v>
      </c>
      <c r="F4" s="3">
        <v>57</v>
      </c>
      <c r="G4" s="3">
        <v>54</v>
      </c>
      <c r="H4" s="3">
        <v>77</v>
      </c>
      <c r="I4" s="5">
        <v>188</v>
      </c>
      <c r="L4" s="24" t="s">
        <v>100</v>
      </c>
      <c r="M4" t="s">
        <v>119</v>
      </c>
      <c r="N4" t="s">
        <v>102</v>
      </c>
      <c r="O4" t="s">
        <v>101</v>
      </c>
      <c r="P4" t="s">
        <v>99</v>
      </c>
      <c r="Q4" t="s">
        <v>98</v>
      </c>
    </row>
    <row r="5" spans="1:17" x14ac:dyDescent="0.3">
      <c r="A5" s="3">
        <v>3</v>
      </c>
      <c r="B5" s="4" t="s">
        <v>19</v>
      </c>
      <c r="C5" s="4" t="s">
        <v>20</v>
      </c>
      <c r="D5" s="4" t="s">
        <v>21</v>
      </c>
      <c r="E5" s="17" t="s">
        <v>18</v>
      </c>
      <c r="F5" s="3">
        <v>42</v>
      </c>
      <c r="G5" s="3">
        <v>53</v>
      </c>
      <c r="H5" s="3">
        <v>78</v>
      </c>
      <c r="I5" s="5">
        <v>173</v>
      </c>
      <c r="L5" t="s">
        <v>110</v>
      </c>
      <c r="M5" s="25">
        <v>1</v>
      </c>
      <c r="N5" s="25">
        <v>250</v>
      </c>
      <c r="O5" s="25">
        <v>87</v>
      </c>
      <c r="P5" s="25">
        <v>82</v>
      </c>
      <c r="Q5" s="25">
        <v>81</v>
      </c>
    </row>
    <row r="6" spans="1:17" x14ac:dyDescent="0.3">
      <c r="A6" s="3">
        <v>4</v>
      </c>
      <c r="B6" s="4" t="s">
        <v>22</v>
      </c>
      <c r="C6" s="4" t="s">
        <v>20</v>
      </c>
      <c r="D6" s="4" t="s">
        <v>23</v>
      </c>
      <c r="E6" s="17" t="s">
        <v>24</v>
      </c>
      <c r="F6" s="3">
        <v>87</v>
      </c>
      <c r="G6" s="3">
        <v>64</v>
      </c>
      <c r="H6" s="3">
        <v>89</v>
      </c>
      <c r="I6" s="5">
        <v>240</v>
      </c>
      <c r="L6" t="s">
        <v>111</v>
      </c>
      <c r="M6" s="25">
        <v>5</v>
      </c>
      <c r="N6" s="25">
        <v>1191</v>
      </c>
      <c r="O6" s="25">
        <v>378</v>
      </c>
      <c r="P6" s="25">
        <v>404</v>
      </c>
      <c r="Q6" s="25">
        <v>409</v>
      </c>
    </row>
    <row r="7" spans="1:17" x14ac:dyDescent="0.3">
      <c r="A7" s="3">
        <v>5</v>
      </c>
      <c r="B7" s="4" t="s">
        <v>25</v>
      </c>
      <c r="C7" s="4" t="s">
        <v>20</v>
      </c>
      <c r="D7" s="4" t="s">
        <v>26</v>
      </c>
      <c r="E7" s="17" t="s">
        <v>18</v>
      </c>
      <c r="F7" s="3">
        <v>71</v>
      </c>
      <c r="G7" s="3">
        <v>92</v>
      </c>
      <c r="H7" s="3">
        <v>84</v>
      </c>
      <c r="I7" s="5">
        <v>247</v>
      </c>
      <c r="L7" t="s">
        <v>112</v>
      </c>
      <c r="M7" s="25">
        <v>8</v>
      </c>
      <c r="N7" s="25">
        <v>1690</v>
      </c>
      <c r="O7" s="25">
        <v>619</v>
      </c>
      <c r="P7" s="25">
        <v>562</v>
      </c>
      <c r="Q7" s="25">
        <v>509</v>
      </c>
    </row>
    <row r="8" spans="1:17" x14ac:dyDescent="0.3">
      <c r="A8" s="3">
        <v>6</v>
      </c>
      <c r="B8" s="4" t="s">
        <v>27</v>
      </c>
      <c r="C8" s="4" t="s">
        <v>10</v>
      </c>
      <c r="D8" s="4" t="s">
        <v>28</v>
      </c>
      <c r="E8" s="17" t="s">
        <v>29</v>
      </c>
      <c r="F8" s="3">
        <v>81</v>
      </c>
      <c r="G8" s="3">
        <v>82</v>
      </c>
      <c r="H8" s="3">
        <v>87</v>
      </c>
      <c r="I8" s="5">
        <v>250</v>
      </c>
      <c r="L8" t="s">
        <v>87</v>
      </c>
      <c r="M8" s="25">
        <v>2</v>
      </c>
      <c r="N8" s="25">
        <v>471</v>
      </c>
      <c r="O8" s="25">
        <v>175</v>
      </c>
      <c r="P8" s="25">
        <v>156</v>
      </c>
      <c r="Q8" s="25">
        <v>140</v>
      </c>
    </row>
    <row r="9" spans="1:17" x14ac:dyDescent="0.3">
      <c r="A9" s="3">
        <v>7</v>
      </c>
      <c r="B9" s="4" t="s">
        <v>30</v>
      </c>
      <c r="C9" s="4" t="s">
        <v>10</v>
      </c>
      <c r="D9" s="4" t="s">
        <v>31</v>
      </c>
      <c r="E9" s="17" t="s">
        <v>32</v>
      </c>
      <c r="F9" s="3">
        <v>84</v>
      </c>
      <c r="G9" s="3">
        <v>92</v>
      </c>
      <c r="H9" s="3">
        <v>76</v>
      </c>
      <c r="I9" s="5">
        <v>252</v>
      </c>
      <c r="L9" t="s">
        <v>113</v>
      </c>
      <c r="M9" s="25">
        <v>5</v>
      </c>
      <c r="N9" s="25">
        <v>1090</v>
      </c>
      <c r="O9" s="25">
        <v>371</v>
      </c>
      <c r="P9" s="25">
        <v>368</v>
      </c>
      <c r="Q9" s="25">
        <v>351</v>
      </c>
    </row>
    <row r="10" spans="1:17" x14ac:dyDescent="0.3">
      <c r="A10" s="3">
        <v>8</v>
      </c>
      <c r="B10" s="4" t="s">
        <v>33</v>
      </c>
      <c r="C10" s="4" t="s">
        <v>10</v>
      </c>
      <c r="D10" s="4" t="s">
        <v>34</v>
      </c>
      <c r="E10" s="17" t="s">
        <v>35</v>
      </c>
      <c r="F10" s="3">
        <v>74</v>
      </c>
      <c r="G10" s="3">
        <v>64</v>
      </c>
      <c r="H10" s="3">
        <v>51</v>
      </c>
      <c r="I10" s="5">
        <v>189</v>
      </c>
      <c r="L10" t="s">
        <v>114</v>
      </c>
      <c r="M10" s="25">
        <v>1</v>
      </c>
      <c r="N10" s="25">
        <v>181</v>
      </c>
      <c r="O10" s="25">
        <v>57</v>
      </c>
      <c r="P10" s="25">
        <v>62</v>
      </c>
      <c r="Q10" s="25">
        <v>62</v>
      </c>
    </row>
    <row r="11" spans="1:17" x14ac:dyDescent="0.3">
      <c r="A11" s="3">
        <v>9</v>
      </c>
      <c r="B11" s="4" t="s">
        <v>36</v>
      </c>
      <c r="C11" s="4" t="s">
        <v>10</v>
      </c>
      <c r="D11" s="4" t="s">
        <v>37</v>
      </c>
      <c r="E11" s="17" t="s">
        <v>35</v>
      </c>
      <c r="F11" s="3">
        <v>63</v>
      </c>
      <c r="G11" s="3">
        <v>88</v>
      </c>
      <c r="H11" s="3">
        <v>73</v>
      </c>
      <c r="I11" s="5">
        <v>224</v>
      </c>
      <c r="L11" t="s">
        <v>115</v>
      </c>
      <c r="M11" s="25">
        <v>1</v>
      </c>
      <c r="N11" s="25">
        <v>198</v>
      </c>
      <c r="O11" s="25">
        <v>91</v>
      </c>
      <c r="P11" s="25">
        <v>45</v>
      </c>
      <c r="Q11" s="25">
        <v>62</v>
      </c>
    </row>
    <row r="12" spans="1:17" x14ac:dyDescent="0.3">
      <c r="A12" s="3">
        <v>10</v>
      </c>
      <c r="B12" s="4" t="s">
        <v>38</v>
      </c>
      <c r="C12" s="4" t="s">
        <v>20</v>
      </c>
      <c r="D12" s="4" t="s">
        <v>39</v>
      </c>
      <c r="E12" s="17" t="s">
        <v>18</v>
      </c>
      <c r="F12" s="3">
        <v>64</v>
      </c>
      <c r="G12" s="3">
        <v>72</v>
      </c>
      <c r="H12" s="3">
        <v>68</v>
      </c>
      <c r="I12" s="5">
        <v>204</v>
      </c>
      <c r="L12" t="s">
        <v>116</v>
      </c>
      <c r="M12" s="25">
        <v>1</v>
      </c>
      <c r="N12" s="25">
        <v>224</v>
      </c>
      <c r="O12" s="25">
        <v>90</v>
      </c>
      <c r="P12" s="25">
        <v>58</v>
      </c>
      <c r="Q12" s="25">
        <v>76</v>
      </c>
    </row>
    <row r="13" spans="1:17" x14ac:dyDescent="0.3">
      <c r="A13" s="3">
        <v>11</v>
      </c>
      <c r="B13" s="4" t="s">
        <v>40</v>
      </c>
      <c r="C13" s="4" t="s">
        <v>10</v>
      </c>
      <c r="D13" s="4" t="s">
        <v>41</v>
      </c>
      <c r="E13" s="17" t="s">
        <v>35</v>
      </c>
      <c r="F13" s="3">
        <v>97</v>
      </c>
      <c r="G13" s="3">
        <v>92</v>
      </c>
      <c r="H13" s="3">
        <v>92</v>
      </c>
      <c r="I13" s="5">
        <v>281</v>
      </c>
      <c r="L13" t="s">
        <v>117</v>
      </c>
      <c r="M13" s="25">
        <v>3</v>
      </c>
      <c r="N13" s="25">
        <v>656</v>
      </c>
      <c r="O13" s="25">
        <v>198</v>
      </c>
      <c r="P13" s="25">
        <v>226</v>
      </c>
      <c r="Q13" s="25">
        <v>232</v>
      </c>
    </row>
    <row r="14" spans="1:17" x14ac:dyDescent="0.3">
      <c r="A14" s="3">
        <v>12</v>
      </c>
      <c r="B14" s="4" t="s">
        <v>42</v>
      </c>
      <c r="C14" s="4" t="s">
        <v>20</v>
      </c>
      <c r="D14" s="4" t="s">
        <v>43</v>
      </c>
      <c r="E14" s="17" t="s">
        <v>18</v>
      </c>
      <c r="F14" s="3">
        <v>52</v>
      </c>
      <c r="G14" s="3">
        <v>64</v>
      </c>
      <c r="H14" s="3">
        <v>71</v>
      </c>
      <c r="I14" s="5">
        <v>187</v>
      </c>
      <c r="L14" t="s">
        <v>118</v>
      </c>
      <c r="M14" s="25">
        <v>3</v>
      </c>
      <c r="N14" s="25">
        <v>723</v>
      </c>
      <c r="O14" s="25">
        <v>248</v>
      </c>
      <c r="P14" s="25">
        <v>226</v>
      </c>
      <c r="Q14" s="25">
        <v>249</v>
      </c>
    </row>
    <row r="15" spans="1:17" x14ac:dyDescent="0.3">
      <c r="A15" s="3">
        <v>13</v>
      </c>
      <c r="B15" s="4" t="s">
        <v>44</v>
      </c>
      <c r="C15" s="4" t="s">
        <v>10</v>
      </c>
      <c r="D15" s="4" t="s">
        <v>45</v>
      </c>
      <c r="E15" s="17" t="s">
        <v>24</v>
      </c>
      <c r="F15" s="3">
        <v>65</v>
      </c>
      <c r="G15" s="3">
        <v>73</v>
      </c>
      <c r="H15" s="3">
        <v>89</v>
      </c>
      <c r="I15" s="5">
        <v>227</v>
      </c>
      <c r="L15" t="s">
        <v>97</v>
      </c>
      <c r="M15" s="25">
        <v>30</v>
      </c>
      <c r="N15" s="25">
        <v>6674</v>
      </c>
      <c r="O15" s="25">
        <v>2314</v>
      </c>
      <c r="P15" s="25">
        <v>2189</v>
      </c>
      <c r="Q15" s="25">
        <v>2171</v>
      </c>
    </row>
    <row r="16" spans="1:17" x14ac:dyDescent="0.3">
      <c r="A16" s="3">
        <v>14</v>
      </c>
      <c r="B16" s="4" t="s">
        <v>46</v>
      </c>
      <c r="C16" s="4" t="s">
        <v>20</v>
      </c>
      <c r="D16" s="4" t="s">
        <v>47</v>
      </c>
      <c r="E16" s="17" t="s">
        <v>48</v>
      </c>
      <c r="F16" s="3">
        <v>89</v>
      </c>
      <c r="G16" s="3">
        <v>62</v>
      </c>
      <c r="H16" s="3">
        <v>93</v>
      </c>
      <c r="I16" s="5">
        <v>244</v>
      </c>
    </row>
    <row r="17" spans="1:9" x14ac:dyDescent="0.3">
      <c r="A17" s="3">
        <v>15</v>
      </c>
      <c r="B17" s="4" t="s">
        <v>49</v>
      </c>
      <c r="C17" s="4" t="s">
        <v>20</v>
      </c>
      <c r="D17" s="4" t="s">
        <v>50</v>
      </c>
      <c r="E17" s="17" t="s">
        <v>51</v>
      </c>
      <c r="F17" s="3">
        <v>76</v>
      </c>
      <c r="G17" s="3">
        <v>58</v>
      </c>
      <c r="H17" s="3">
        <v>90</v>
      </c>
      <c r="I17" s="5">
        <v>224</v>
      </c>
    </row>
    <row r="18" spans="1:9" x14ac:dyDescent="0.3">
      <c r="A18" s="3">
        <v>16</v>
      </c>
      <c r="B18" s="4" t="s">
        <v>52</v>
      </c>
      <c r="C18" s="4" t="s">
        <v>10</v>
      </c>
      <c r="D18" s="4" t="s">
        <v>53</v>
      </c>
      <c r="E18" s="17" t="s">
        <v>48</v>
      </c>
      <c r="F18" s="3">
        <v>87</v>
      </c>
      <c r="G18" s="3">
        <v>86</v>
      </c>
      <c r="H18" s="3">
        <v>43</v>
      </c>
      <c r="I18" s="5">
        <v>216</v>
      </c>
    </row>
    <row r="19" spans="1:9" x14ac:dyDescent="0.3">
      <c r="A19" s="3">
        <v>17</v>
      </c>
      <c r="B19" s="4" t="s">
        <v>54</v>
      </c>
      <c r="C19" s="4" t="s">
        <v>10</v>
      </c>
      <c r="D19" s="4" t="s">
        <v>55</v>
      </c>
      <c r="E19" s="17" t="s">
        <v>18</v>
      </c>
      <c r="F19" s="3">
        <v>62</v>
      </c>
      <c r="G19" s="3">
        <v>81</v>
      </c>
      <c r="H19" s="3">
        <v>67</v>
      </c>
      <c r="I19" s="5">
        <v>210</v>
      </c>
    </row>
    <row r="20" spans="1:9" x14ac:dyDescent="0.3">
      <c r="A20" s="3">
        <v>18</v>
      </c>
      <c r="B20" s="4" t="s">
        <v>56</v>
      </c>
      <c r="C20" s="4" t="s">
        <v>20</v>
      </c>
      <c r="D20" s="4" t="s">
        <v>57</v>
      </c>
      <c r="E20" s="17" t="s">
        <v>12</v>
      </c>
      <c r="F20" s="3">
        <v>72</v>
      </c>
      <c r="G20" s="3">
        <v>92</v>
      </c>
      <c r="H20" s="3">
        <v>97</v>
      </c>
      <c r="I20" s="5">
        <v>261</v>
      </c>
    </row>
    <row r="21" spans="1:9" x14ac:dyDescent="0.3">
      <c r="A21" s="3">
        <v>19</v>
      </c>
      <c r="B21" s="4" t="s">
        <v>58</v>
      </c>
      <c r="C21" s="4" t="s">
        <v>10</v>
      </c>
      <c r="D21" s="4" t="s">
        <v>59</v>
      </c>
      <c r="E21" s="17" t="s">
        <v>48</v>
      </c>
      <c r="F21" s="3">
        <v>56</v>
      </c>
      <c r="G21" s="3">
        <v>78</v>
      </c>
      <c r="H21" s="3">
        <v>62</v>
      </c>
      <c r="I21" s="5">
        <v>196</v>
      </c>
    </row>
    <row r="22" spans="1:9" x14ac:dyDescent="0.3">
      <c r="A22" s="3">
        <v>20</v>
      </c>
      <c r="B22" s="4" t="s">
        <v>60</v>
      </c>
      <c r="C22" s="4" t="s">
        <v>10</v>
      </c>
      <c r="D22" s="4" t="s">
        <v>61</v>
      </c>
      <c r="E22" s="17" t="s">
        <v>32</v>
      </c>
      <c r="F22" s="3">
        <v>93</v>
      </c>
      <c r="G22" s="3">
        <v>68</v>
      </c>
      <c r="H22" s="3">
        <v>91</v>
      </c>
      <c r="I22" s="5">
        <v>252</v>
      </c>
    </row>
    <row r="23" spans="1:9" x14ac:dyDescent="0.3">
      <c r="A23" s="3">
        <v>21</v>
      </c>
      <c r="B23" s="4" t="s">
        <v>62</v>
      </c>
      <c r="C23" s="4" t="s">
        <v>20</v>
      </c>
      <c r="D23" s="4" t="s">
        <v>31</v>
      </c>
      <c r="E23" s="17" t="s">
        <v>35</v>
      </c>
      <c r="F23" s="3">
        <v>78</v>
      </c>
      <c r="G23" s="3">
        <v>69</v>
      </c>
      <c r="H23" s="3">
        <v>74</v>
      </c>
      <c r="I23" s="5">
        <v>221</v>
      </c>
    </row>
    <row r="24" spans="1:9" ht="13.5" customHeight="1" x14ac:dyDescent="0.3">
      <c r="A24" s="3">
        <v>22</v>
      </c>
      <c r="B24" s="4" t="s">
        <v>63</v>
      </c>
      <c r="C24" s="4" t="s">
        <v>20</v>
      </c>
      <c r="D24" s="4" t="s">
        <v>64</v>
      </c>
      <c r="E24" s="17" t="s">
        <v>65</v>
      </c>
      <c r="F24" s="3">
        <v>62</v>
      </c>
      <c r="G24" s="3">
        <v>62</v>
      </c>
      <c r="H24" s="3">
        <v>57</v>
      </c>
      <c r="I24" s="5">
        <v>181</v>
      </c>
    </row>
    <row r="25" spans="1:9" x14ac:dyDescent="0.3">
      <c r="A25" s="3">
        <v>23</v>
      </c>
      <c r="B25" s="4" t="s">
        <v>66</v>
      </c>
      <c r="C25" s="4" t="s">
        <v>20</v>
      </c>
      <c r="D25" s="4" t="s">
        <v>67</v>
      </c>
      <c r="E25" s="17" t="s">
        <v>35</v>
      </c>
      <c r="F25" s="3">
        <v>97</v>
      </c>
      <c r="G25" s="3">
        <v>91</v>
      </c>
      <c r="H25" s="3">
        <v>88</v>
      </c>
      <c r="I25" s="5">
        <v>276</v>
      </c>
    </row>
    <row r="26" spans="1:9" ht="16" customHeight="1" x14ac:dyDescent="0.3">
      <c r="A26" s="3">
        <v>24</v>
      </c>
      <c r="B26" s="4" t="s">
        <v>68</v>
      </c>
      <c r="C26" s="4" t="s">
        <v>10</v>
      </c>
      <c r="D26" s="4" t="s">
        <v>69</v>
      </c>
      <c r="E26" s="17" t="s">
        <v>24</v>
      </c>
      <c r="F26" s="3">
        <v>44</v>
      </c>
      <c r="G26" s="3">
        <v>72</v>
      </c>
      <c r="H26" s="3">
        <v>58</v>
      </c>
      <c r="I26" s="5">
        <v>174</v>
      </c>
    </row>
    <row r="27" spans="1:9" x14ac:dyDescent="0.3">
      <c r="A27" s="3">
        <v>25</v>
      </c>
      <c r="B27" s="4" t="s">
        <v>70</v>
      </c>
      <c r="C27" s="4" t="s">
        <v>20</v>
      </c>
      <c r="D27" s="4" t="s">
        <v>71</v>
      </c>
      <c r="E27" s="17" t="s">
        <v>18</v>
      </c>
      <c r="F27" s="3">
        <v>87</v>
      </c>
      <c r="G27" s="3">
        <v>75</v>
      </c>
      <c r="H27" s="3">
        <v>92</v>
      </c>
      <c r="I27" s="5">
        <v>254</v>
      </c>
    </row>
    <row r="28" spans="1:9" x14ac:dyDescent="0.3">
      <c r="A28" s="3">
        <v>26</v>
      </c>
      <c r="B28" s="4" t="s">
        <v>72</v>
      </c>
      <c r="C28" s="4" t="s">
        <v>10</v>
      </c>
      <c r="D28" s="4" t="s">
        <v>73</v>
      </c>
      <c r="E28" s="17" t="s">
        <v>18</v>
      </c>
      <c r="F28" s="3">
        <v>74</v>
      </c>
      <c r="G28" s="3">
        <v>71</v>
      </c>
      <c r="H28" s="3">
        <v>82</v>
      </c>
      <c r="I28" s="5">
        <v>227</v>
      </c>
    </row>
    <row r="29" spans="1:9" x14ac:dyDescent="0.3">
      <c r="A29" s="3">
        <v>27</v>
      </c>
      <c r="B29" s="4" t="s">
        <v>74</v>
      </c>
      <c r="C29" s="4" t="s">
        <v>10</v>
      </c>
      <c r="D29" s="4" t="s">
        <v>75</v>
      </c>
      <c r="E29" s="17" t="s">
        <v>24</v>
      </c>
      <c r="F29" s="3">
        <v>81</v>
      </c>
      <c r="G29" s="3">
        <v>76</v>
      </c>
      <c r="H29" s="3">
        <v>52</v>
      </c>
      <c r="I29" s="5">
        <v>209</v>
      </c>
    </row>
    <row r="30" spans="1:9" x14ac:dyDescent="0.3">
      <c r="A30" s="3">
        <v>28</v>
      </c>
      <c r="B30" s="4" t="s">
        <v>76</v>
      </c>
      <c r="C30" s="4" t="s">
        <v>20</v>
      </c>
      <c r="D30" s="4" t="s">
        <v>77</v>
      </c>
      <c r="E30" s="17" t="s">
        <v>24</v>
      </c>
      <c r="F30" s="3">
        <v>74</v>
      </c>
      <c r="G30" s="3">
        <v>83</v>
      </c>
      <c r="H30" s="3">
        <v>83</v>
      </c>
      <c r="I30" s="5">
        <v>240</v>
      </c>
    </row>
    <row r="31" spans="1:9" x14ac:dyDescent="0.3">
      <c r="A31" s="3">
        <v>29</v>
      </c>
      <c r="B31" s="4" t="s">
        <v>78</v>
      </c>
      <c r="C31" s="4" t="s">
        <v>10</v>
      </c>
      <c r="D31" s="4" t="s">
        <v>79</v>
      </c>
      <c r="E31" s="17" t="s">
        <v>32</v>
      </c>
      <c r="F31" s="3">
        <v>72</v>
      </c>
      <c r="G31" s="3">
        <v>66</v>
      </c>
      <c r="H31" s="3">
        <v>81</v>
      </c>
      <c r="I31" s="5">
        <v>219</v>
      </c>
    </row>
    <row r="51" spans="5:10" x14ac:dyDescent="0.3">
      <c r="F51" s="32" t="s">
        <v>93</v>
      </c>
      <c r="G51" s="32" t="s">
        <v>108</v>
      </c>
      <c r="H51" s="32" t="s">
        <v>104</v>
      </c>
      <c r="I51" s="32" t="s">
        <v>109</v>
      </c>
      <c r="J51" s="32" t="s">
        <v>94</v>
      </c>
    </row>
    <row r="52" spans="5:10" x14ac:dyDescent="0.3">
      <c r="F52" s="27" t="s">
        <v>106</v>
      </c>
      <c r="G52" s="29">
        <v>73.15384615384616</v>
      </c>
      <c r="H52" s="29">
        <v>72.07692307692308</v>
      </c>
      <c r="I52" s="29">
        <v>81.84615384615384</v>
      </c>
      <c r="J52" s="29">
        <v>227.07692307692307</v>
      </c>
    </row>
    <row r="55" spans="5:10" x14ac:dyDescent="0.3">
      <c r="F55" s="26" t="s">
        <v>92</v>
      </c>
      <c r="G55" s="26" t="s">
        <v>108</v>
      </c>
      <c r="H55" s="26" t="s">
        <v>104</v>
      </c>
      <c r="I55" s="26" t="s">
        <v>109</v>
      </c>
      <c r="J55" s="26" t="s">
        <v>94</v>
      </c>
    </row>
    <row r="56" spans="5:10" x14ac:dyDescent="0.3">
      <c r="F56" s="27" t="s">
        <v>106</v>
      </c>
      <c r="G56" s="29">
        <v>71.764705882352942</v>
      </c>
      <c r="H56" s="29">
        <v>73.647058823529406</v>
      </c>
      <c r="I56" s="29">
        <v>73.529411764705884</v>
      </c>
      <c r="J56" s="29">
        <v>218.94117647058823</v>
      </c>
    </row>
    <row r="58" spans="5:10" x14ac:dyDescent="0.3">
      <c r="E58" s="26" t="s">
        <v>93</v>
      </c>
      <c r="F58" s="26" t="s">
        <v>103</v>
      </c>
      <c r="G58" s="26" t="s">
        <v>104</v>
      </c>
      <c r="H58" s="26" t="s">
        <v>105</v>
      </c>
      <c r="I58" s="26" t="s">
        <v>94</v>
      </c>
    </row>
    <row r="59" spans="5:10" x14ac:dyDescent="0.3">
      <c r="E59" s="27" t="s">
        <v>106</v>
      </c>
      <c r="F59" s="28">
        <v>73.15384615384616</v>
      </c>
      <c r="G59" s="28">
        <v>72.07692307692308</v>
      </c>
      <c r="H59" s="28">
        <v>81.84615384615384</v>
      </c>
      <c r="I59" s="28">
        <v>227.07692307692307</v>
      </c>
    </row>
    <row r="60" spans="5:10" x14ac:dyDescent="0.3">
      <c r="E60" s="27" t="s">
        <v>83</v>
      </c>
      <c r="F60" s="28">
        <v>74</v>
      </c>
      <c r="G60" s="28">
        <v>69</v>
      </c>
      <c r="H60" s="28">
        <v>84</v>
      </c>
      <c r="I60" s="28">
        <v>240</v>
      </c>
    </row>
    <row r="61" spans="5:10" x14ac:dyDescent="0.3">
      <c r="E61" s="27" t="s">
        <v>84</v>
      </c>
      <c r="F61" s="21">
        <v>87</v>
      </c>
      <c r="G61" s="21">
        <v>64</v>
      </c>
      <c r="H61" s="27" t="s">
        <v>125</v>
      </c>
      <c r="I61" s="21">
        <v>240</v>
      </c>
    </row>
    <row r="62" spans="5:10" x14ac:dyDescent="0.3">
      <c r="E62" s="27" t="s">
        <v>107</v>
      </c>
      <c r="F62" s="29">
        <v>15.458795521461539</v>
      </c>
      <c r="G62" s="29">
        <v>13.493588220963435</v>
      </c>
      <c r="H62" s="29">
        <v>11.625017231859315</v>
      </c>
      <c r="I62" s="29">
        <v>32.299281566988348</v>
      </c>
    </row>
    <row r="65" spans="5:9" x14ac:dyDescent="0.3">
      <c r="E65" s="26" t="s">
        <v>92</v>
      </c>
      <c r="F65" s="26" t="s">
        <v>103</v>
      </c>
      <c r="G65" s="26" t="s">
        <v>104</v>
      </c>
      <c r="H65" s="26" t="s">
        <v>105</v>
      </c>
      <c r="I65" s="26" t="s">
        <v>94</v>
      </c>
    </row>
    <row r="66" spans="5:9" x14ac:dyDescent="0.3">
      <c r="E66" s="27" t="s">
        <v>106</v>
      </c>
      <c r="F66" s="28">
        <v>71.764705882352942</v>
      </c>
      <c r="G66" s="28">
        <v>73.647058823529406</v>
      </c>
      <c r="H66" s="28">
        <v>73.529411764705884</v>
      </c>
      <c r="I66" s="28">
        <v>218.94117647058823</v>
      </c>
    </row>
    <row r="67" spans="5:9" x14ac:dyDescent="0.3">
      <c r="E67" s="27" t="s">
        <v>83</v>
      </c>
      <c r="F67" s="28">
        <v>72</v>
      </c>
      <c r="G67" s="28">
        <v>73</v>
      </c>
      <c r="H67" s="28">
        <v>77</v>
      </c>
      <c r="I67" s="28">
        <v>216</v>
      </c>
    </row>
    <row r="68" spans="5:9" x14ac:dyDescent="0.3">
      <c r="E68" s="27" t="s">
        <v>84</v>
      </c>
      <c r="F68" s="21">
        <v>62</v>
      </c>
      <c r="G68" s="21">
        <v>64</v>
      </c>
      <c r="H68" s="21">
        <v>91</v>
      </c>
      <c r="I68" s="21">
        <v>210</v>
      </c>
    </row>
    <row r="69" spans="5:9" x14ac:dyDescent="0.3">
      <c r="E69" s="27" t="s">
        <v>107</v>
      </c>
      <c r="F69" s="29">
        <v>14.175372181025383</v>
      </c>
      <c r="G69" s="29">
        <v>12.927399083296818</v>
      </c>
      <c r="H69" s="29">
        <v>15.528673667842762</v>
      </c>
      <c r="I69" s="29">
        <v>27.684541237474257</v>
      </c>
    </row>
    <row r="90" spans="5:9" ht="26" x14ac:dyDescent="0.3">
      <c r="E90" s="74" t="s">
        <v>100</v>
      </c>
      <c r="F90" s="75" t="s">
        <v>98</v>
      </c>
      <c r="G90" s="75" t="s">
        <v>99</v>
      </c>
      <c r="H90" s="75" t="s">
        <v>101</v>
      </c>
      <c r="I90" s="75" t="s">
        <v>102</v>
      </c>
    </row>
    <row r="91" spans="5:9" x14ac:dyDescent="0.3">
      <c r="E91" t="s">
        <v>110</v>
      </c>
      <c r="F91" s="25">
        <v>81</v>
      </c>
      <c r="G91" s="76">
        <v>82</v>
      </c>
      <c r="H91" s="76">
        <v>87</v>
      </c>
      <c r="I91" s="25">
        <v>250</v>
      </c>
    </row>
    <row r="92" spans="5:9" x14ac:dyDescent="0.3">
      <c r="E92" t="s">
        <v>111</v>
      </c>
      <c r="F92" s="25">
        <v>409</v>
      </c>
      <c r="G92" s="76">
        <v>404</v>
      </c>
      <c r="H92" s="76">
        <v>378</v>
      </c>
      <c r="I92" s="25">
        <v>1191</v>
      </c>
    </row>
    <row r="93" spans="5:9" x14ac:dyDescent="0.3">
      <c r="E93" t="s">
        <v>112</v>
      </c>
      <c r="F93" s="25">
        <v>509</v>
      </c>
      <c r="G93" s="76">
        <v>562</v>
      </c>
      <c r="H93" s="76">
        <v>619</v>
      </c>
      <c r="I93" s="25">
        <v>1690</v>
      </c>
    </row>
    <row r="94" spans="5:9" x14ac:dyDescent="0.3">
      <c r="E94" t="s">
        <v>87</v>
      </c>
      <c r="F94" s="25">
        <v>140</v>
      </c>
      <c r="G94" s="76">
        <v>156</v>
      </c>
      <c r="H94" s="76">
        <v>175</v>
      </c>
      <c r="I94" s="25">
        <v>471</v>
      </c>
    </row>
    <row r="95" spans="5:9" x14ac:dyDescent="0.3">
      <c r="E95" t="s">
        <v>113</v>
      </c>
      <c r="F95" s="25">
        <v>351</v>
      </c>
      <c r="G95" s="76">
        <v>368</v>
      </c>
      <c r="H95" s="76">
        <v>371</v>
      </c>
      <c r="I95" s="25">
        <v>1090</v>
      </c>
    </row>
    <row r="96" spans="5:9" x14ac:dyDescent="0.3">
      <c r="E96" t="s">
        <v>114</v>
      </c>
      <c r="F96" s="25">
        <v>62</v>
      </c>
      <c r="G96" s="76">
        <v>62</v>
      </c>
      <c r="H96" s="76">
        <v>57</v>
      </c>
      <c r="I96" s="25">
        <v>181</v>
      </c>
    </row>
    <row r="97" spans="5:9" x14ac:dyDescent="0.3">
      <c r="E97" t="s">
        <v>115</v>
      </c>
      <c r="F97" s="25">
        <v>62</v>
      </c>
      <c r="G97" s="76">
        <v>45</v>
      </c>
      <c r="H97" s="76">
        <v>91</v>
      </c>
      <c r="I97" s="25">
        <v>198</v>
      </c>
    </row>
    <row r="98" spans="5:9" x14ac:dyDescent="0.3">
      <c r="E98" t="s">
        <v>116</v>
      </c>
      <c r="F98" s="25">
        <v>76</v>
      </c>
      <c r="G98" s="76">
        <v>58</v>
      </c>
      <c r="H98" s="76">
        <v>90</v>
      </c>
      <c r="I98" s="25">
        <v>224</v>
      </c>
    </row>
    <row r="99" spans="5:9" x14ac:dyDescent="0.3">
      <c r="E99" t="s">
        <v>117</v>
      </c>
      <c r="F99" s="25">
        <v>232</v>
      </c>
      <c r="G99" s="76">
        <v>226</v>
      </c>
      <c r="H99" s="76">
        <v>198</v>
      </c>
      <c r="I99" s="25">
        <v>656</v>
      </c>
    </row>
    <row r="100" spans="5:9" x14ac:dyDescent="0.3">
      <c r="E100" t="s">
        <v>118</v>
      </c>
      <c r="F100" s="25">
        <v>249</v>
      </c>
      <c r="G100" s="76">
        <v>226</v>
      </c>
      <c r="H100" s="76">
        <v>248</v>
      </c>
      <c r="I100" s="25">
        <v>723</v>
      </c>
    </row>
    <row r="101" spans="5:9" x14ac:dyDescent="0.3">
      <c r="E101" s="72" t="s">
        <v>97</v>
      </c>
      <c r="F101" s="73">
        <v>2171</v>
      </c>
      <c r="G101" s="77">
        <v>2189</v>
      </c>
      <c r="H101" s="77">
        <v>2314</v>
      </c>
      <c r="I101" s="73">
        <v>6674</v>
      </c>
    </row>
  </sheetData>
  <pageMargins left="0.7" right="0.7" top="0.75" bottom="0.75" header="0.3" footer="0.3"/>
  <drawing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15C4FF7-B7FB-4277-85CB-035D514C28BA}">
  <dimension ref="A1:H20"/>
  <sheetViews>
    <sheetView workbookViewId="0">
      <selection activeCell="E24" sqref="E24"/>
    </sheetView>
  </sheetViews>
  <sheetFormatPr defaultRowHeight="13" x14ac:dyDescent="0.3"/>
  <cols>
    <col min="1" max="1" width="26" customWidth="1"/>
    <col min="3" max="3" width="35.5" customWidth="1"/>
    <col min="5" max="5" width="37.09765625" customWidth="1"/>
    <col min="7" max="7" width="17.69921875" customWidth="1"/>
  </cols>
  <sheetData>
    <row r="1" spans="1:8" x14ac:dyDescent="0.3">
      <c r="A1" s="40" t="s">
        <v>103</v>
      </c>
      <c r="B1" s="40"/>
      <c r="C1" s="40" t="s">
        <v>104</v>
      </c>
      <c r="D1" s="40"/>
      <c r="E1" s="40" t="s">
        <v>109</v>
      </c>
      <c r="F1" s="40"/>
      <c r="G1" s="40" t="s">
        <v>94</v>
      </c>
      <c r="H1" s="40"/>
    </row>
    <row r="2" spans="1:8" x14ac:dyDescent="0.3">
      <c r="A2" s="41"/>
      <c r="B2" s="41"/>
      <c r="C2" s="41"/>
      <c r="D2" s="41"/>
      <c r="E2" s="41"/>
      <c r="F2" s="41"/>
      <c r="G2" s="41"/>
      <c r="H2" s="41"/>
    </row>
    <row r="3" spans="1:8" x14ac:dyDescent="0.3">
      <c r="A3" s="41" t="s">
        <v>106</v>
      </c>
      <c r="B3" s="41">
        <v>72.36666666666666</v>
      </c>
      <c r="C3" s="41" t="s">
        <v>106</v>
      </c>
      <c r="D3" s="41">
        <v>72.966666666666669</v>
      </c>
      <c r="E3" s="41" t="s">
        <v>106</v>
      </c>
      <c r="F3" s="41">
        <v>77.13333333333334</v>
      </c>
      <c r="G3" s="41" t="s">
        <v>106</v>
      </c>
      <c r="H3" s="41">
        <v>222.46666666666667</v>
      </c>
    </row>
    <row r="4" spans="1:8" x14ac:dyDescent="0.3">
      <c r="A4" s="41" t="s">
        <v>131</v>
      </c>
      <c r="B4" s="41">
        <v>2.6472641845564371</v>
      </c>
      <c r="C4" s="41" t="s">
        <v>131</v>
      </c>
      <c r="D4" s="41">
        <v>2.367637812728236</v>
      </c>
      <c r="E4" s="41" t="s">
        <v>131</v>
      </c>
      <c r="F4" s="41">
        <v>2.623822487220592</v>
      </c>
      <c r="G4" s="41" t="s">
        <v>131</v>
      </c>
      <c r="H4" s="41">
        <v>5.3893751015005629</v>
      </c>
    </row>
    <row r="5" spans="1:8" x14ac:dyDescent="0.3">
      <c r="A5" s="41" t="s">
        <v>83</v>
      </c>
      <c r="B5" s="41">
        <v>73</v>
      </c>
      <c r="C5" s="41" t="s">
        <v>83</v>
      </c>
      <c r="D5" s="41">
        <v>72</v>
      </c>
      <c r="E5" s="41" t="s">
        <v>83</v>
      </c>
      <c r="F5" s="41">
        <v>79.5</v>
      </c>
      <c r="G5" s="41" t="s">
        <v>83</v>
      </c>
      <c r="H5" s="41">
        <v>222.5</v>
      </c>
    </row>
    <row r="6" spans="1:8" x14ac:dyDescent="0.3">
      <c r="A6" s="41" t="s">
        <v>84</v>
      </c>
      <c r="B6" s="41">
        <v>62</v>
      </c>
      <c r="C6" s="41" t="s">
        <v>84</v>
      </c>
      <c r="D6" s="41">
        <v>64</v>
      </c>
      <c r="E6" s="41" t="s">
        <v>84</v>
      </c>
      <c r="F6" s="41">
        <v>78</v>
      </c>
      <c r="G6" s="41" t="s">
        <v>84</v>
      </c>
      <c r="H6" s="41">
        <v>210</v>
      </c>
    </row>
    <row r="7" spans="1:8" x14ac:dyDescent="0.3">
      <c r="A7" s="41" t="s">
        <v>132</v>
      </c>
      <c r="B7" s="41">
        <v>14.499663095570797</v>
      </c>
      <c r="C7" s="41" t="s">
        <v>132</v>
      </c>
      <c r="D7" s="41">
        <v>12.968086380334469</v>
      </c>
      <c r="E7" s="41" t="s">
        <v>132</v>
      </c>
      <c r="F7" s="41">
        <v>14.371267631400286</v>
      </c>
      <c r="G7" s="41" t="s">
        <v>132</v>
      </c>
      <c r="H7" s="41">
        <v>29.518823139485526</v>
      </c>
    </row>
    <row r="8" spans="1:8" x14ac:dyDescent="0.3">
      <c r="A8" s="41" t="s">
        <v>133</v>
      </c>
      <c r="B8" s="41">
        <v>210.24022988505774</v>
      </c>
      <c r="C8" s="41" t="s">
        <v>133</v>
      </c>
      <c r="D8" s="41">
        <v>168.17126436781635</v>
      </c>
      <c r="E8" s="41" t="s">
        <v>133</v>
      </c>
      <c r="F8" s="41">
        <v>206.53333333333359</v>
      </c>
      <c r="G8" s="41" t="s">
        <v>133</v>
      </c>
      <c r="H8" s="41">
        <v>871.36091954022618</v>
      </c>
    </row>
    <row r="9" spans="1:8" x14ac:dyDescent="0.3">
      <c r="A9" s="41" t="s">
        <v>134</v>
      </c>
      <c r="B9" s="41">
        <v>-0.44829336633262118</v>
      </c>
      <c r="C9" s="41" t="s">
        <v>134</v>
      </c>
      <c r="D9" s="41">
        <v>-0.72657678190035169</v>
      </c>
      <c r="E9" s="41" t="s">
        <v>134</v>
      </c>
      <c r="F9" s="41">
        <v>-0.27595446476816976</v>
      </c>
      <c r="G9" s="41" t="s">
        <v>134</v>
      </c>
      <c r="H9" s="41">
        <v>-0.78038879584701704</v>
      </c>
    </row>
    <row r="10" spans="1:8" x14ac:dyDescent="0.3">
      <c r="A10" s="41" t="s">
        <v>135</v>
      </c>
      <c r="B10" s="41">
        <v>-0.2028974445654759</v>
      </c>
      <c r="C10" s="41" t="s">
        <v>135</v>
      </c>
      <c r="D10" s="41">
        <v>-7.754380893617728E-2</v>
      </c>
      <c r="E10" s="41" t="s">
        <v>135</v>
      </c>
      <c r="F10" s="41">
        <v>-0.77303395871379665</v>
      </c>
      <c r="G10" s="41" t="s">
        <v>135</v>
      </c>
      <c r="H10" s="41">
        <v>0.10815579810253541</v>
      </c>
    </row>
    <row r="11" spans="1:8" x14ac:dyDescent="0.3">
      <c r="A11" s="41" t="s">
        <v>136</v>
      </c>
      <c r="B11" s="41">
        <v>55</v>
      </c>
      <c r="C11" s="41" t="s">
        <v>136</v>
      </c>
      <c r="D11" s="41">
        <v>47</v>
      </c>
      <c r="E11" s="41" t="s">
        <v>136</v>
      </c>
      <c r="F11" s="41">
        <v>54</v>
      </c>
      <c r="G11" s="41" t="s">
        <v>136</v>
      </c>
      <c r="H11" s="41">
        <v>108</v>
      </c>
    </row>
    <row r="12" spans="1:8" x14ac:dyDescent="0.3">
      <c r="A12" s="41" t="s">
        <v>137</v>
      </c>
      <c r="B12" s="41">
        <v>42</v>
      </c>
      <c r="C12" s="41" t="s">
        <v>137</v>
      </c>
      <c r="D12" s="41">
        <v>45</v>
      </c>
      <c r="E12" s="41" t="s">
        <v>137</v>
      </c>
      <c r="F12" s="41">
        <v>43</v>
      </c>
      <c r="G12" s="41" t="s">
        <v>137</v>
      </c>
      <c r="H12" s="41">
        <v>173</v>
      </c>
    </row>
    <row r="13" spans="1:8" x14ac:dyDescent="0.3">
      <c r="A13" s="41" t="s">
        <v>138</v>
      </c>
      <c r="B13" s="41">
        <v>97</v>
      </c>
      <c r="C13" s="41" t="s">
        <v>138</v>
      </c>
      <c r="D13" s="41">
        <v>92</v>
      </c>
      <c r="E13" s="41" t="s">
        <v>138</v>
      </c>
      <c r="F13" s="41">
        <v>97</v>
      </c>
      <c r="G13" s="41" t="s">
        <v>138</v>
      </c>
      <c r="H13" s="41">
        <v>281</v>
      </c>
    </row>
    <row r="14" spans="1:8" x14ac:dyDescent="0.3">
      <c r="A14" s="41" t="s">
        <v>139</v>
      </c>
      <c r="B14" s="41">
        <v>2171</v>
      </c>
      <c r="C14" s="41" t="s">
        <v>139</v>
      </c>
      <c r="D14" s="41">
        <v>2189</v>
      </c>
      <c r="E14" s="41" t="s">
        <v>139</v>
      </c>
      <c r="F14" s="41">
        <v>2314</v>
      </c>
      <c r="G14" s="41" t="s">
        <v>139</v>
      </c>
      <c r="H14" s="41">
        <v>6674</v>
      </c>
    </row>
    <row r="15" spans="1:8" x14ac:dyDescent="0.3">
      <c r="A15" s="41" t="s">
        <v>140</v>
      </c>
      <c r="B15" s="41">
        <v>30</v>
      </c>
      <c r="C15" s="41" t="s">
        <v>140</v>
      </c>
      <c r="D15" s="41">
        <v>30</v>
      </c>
      <c r="E15" s="41" t="s">
        <v>140</v>
      </c>
      <c r="F15" s="41">
        <v>30</v>
      </c>
      <c r="G15" s="41" t="s">
        <v>140</v>
      </c>
      <c r="H15" s="41">
        <v>30</v>
      </c>
    </row>
    <row r="16" spans="1:8" x14ac:dyDescent="0.3">
      <c r="A16" s="41" t="s">
        <v>141</v>
      </c>
      <c r="B16" s="41">
        <v>97</v>
      </c>
      <c r="C16" s="41" t="s">
        <v>141</v>
      </c>
      <c r="D16" s="41">
        <v>92</v>
      </c>
      <c r="E16" s="41" t="s">
        <v>141</v>
      </c>
      <c r="F16" s="41">
        <v>97</v>
      </c>
      <c r="G16" s="41" t="s">
        <v>141</v>
      </c>
      <c r="H16" s="41">
        <v>281</v>
      </c>
    </row>
    <row r="17" spans="1:8" x14ac:dyDescent="0.3">
      <c r="A17" s="41" t="s">
        <v>142</v>
      </c>
      <c r="B17" s="41">
        <v>42</v>
      </c>
      <c r="C17" s="41" t="s">
        <v>142</v>
      </c>
      <c r="D17" s="41">
        <v>45</v>
      </c>
      <c r="E17" s="41" t="s">
        <v>142</v>
      </c>
      <c r="F17" s="41">
        <v>43</v>
      </c>
      <c r="G17" s="41" t="s">
        <v>142</v>
      </c>
      <c r="H17" s="41">
        <v>173</v>
      </c>
    </row>
    <row r="20" spans="1:8" x14ac:dyDescent="0.3">
      <c r="C20" s="6" t="s">
        <v>166</v>
      </c>
    </row>
  </sheetData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A837408-7E22-407E-AD24-79308857F23C}">
  <dimension ref="A1:H20"/>
  <sheetViews>
    <sheetView workbookViewId="0">
      <selection activeCell="D21" sqref="D21"/>
    </sheetView>
  </sheetViews>
  <sheetFormatPr defaultRowHeight="13" x14ac:dyDescent="0.3"/>
  <cols>
    <col min="1" max="1" width="24.796875" customWidth="1"/>
    <col min="3" max="3" width="28.296875" customWidth="1"/>
    <col min="5" max="5" width="37.3984375" customWidth="1"/>
    <col min="7" max="7" width="26.8984375" customWidth="1"/>
  </cols>
  <sheetData>
    <row r="1" spans="1:8" x14ac:dyDescent="0.3">
      <c r="A1" s="40" t="s">
        <v>103</v>
      </c>
      <c r="B1" s="40"/>
      <c r="C1" s="40" t="s">
        <v>104</v>
      </c>
      <c r="D1" s="40"/>
      <c r="E1" s="40" t="s">
        <v>109</v>
      </c>
      <c r="F1" s="40"/>
      <c r="G1" s="40" t="s">
        <v>94</v>
      </c>
      <c r="H1" s="40"/>
    </row>
    <row r="2" spans="1:8" x14ac:dyDescent="0.3">
      <c r="A2" s="41"/>
      <c r="B2" s="41"/>
      <c r="C2" s="41"/>
      <c r="D2" s="41"/>
      <c r="E2" s="41"/>
      <c r="F2" s="41"/>
      <c r="G2" s="41"/>
      <c r="H2" s="41"/>
    </row>
    <row r="3" spans="1:8" x14ac:dyDescent="0.3">
      <c r="A3" s="41" t="s">
        <v>106</v>
      </c>
      <c r="B3" s="41">
        <v>73.15384615384616</v>
      </c>
      <c r="C3" s="41" t="s">
        <v>106</v>
      </c>
      <c r="D3" s="41">
        <v>72.07692307692308</v>
      </c>
      <c r="E3" s="41" t="s">
        <v>106</v>
      </c>
      <c r="F3" s="41">
        <v>81.84615384615384</v>
      </c>
      <c r="G3" s="41" t="s">
        <v>106</v>
      </c>
      <c r="H3" s="41">
        <v>227.07692307692307</v>
      </c>
    </row>
    <row r="4" spans="1:8" x14ac:dyDescent="0.3">
      <c r="A4" s="41" t="s">
        <v>131</v>
      </c>
      <c r="B4" s="41">
        <v>4.2874984545802048</v>
      </c>
      <c r="C4" s="41" t="s">
        <v>131</v>
      </c>
      <c r="D4" s="41">
        <v>3.7424480169754291</v>
      </c>
      <c r="E4" s="41" t="s">
        <v>131</v>
      </c>
      <c r="F4" s="41">
        <v>3.2241996698170161</v>
      </c>
      <c r="G4" s="41" t="s">
        <v>131</v>
      </c>
      <c r="H4" s="41">
        <v>8.958208911571182</v>
      </c>
    </row>
    <row r="5" spans="1:8" x14ac:dyDescent="0.3">
      <c r="A5" s="41" t="s">
        <v>83</v>
      </c>
      <c r="B5" s="41">
        <v>74</v>
      </c>
      <c r="C5" s="41" t="s">
        <v>83</v>
      </c>
      <c r="D5" s="41">
        <v>69</v>
      </c>
      <c r="E5" s="41" t="s">
        <v>83</v>
      </c>
      <c r="F5" s="41">
        <v>84</v>
      </c>
      <c r="G5" s="41" t="s">
        <v>83</v>
      </c>
      <c r="H5" s="41">
        <v>240</v>
      </c>
    </row>
    <row r="6" spans="1:8" x14ac:dyDescent="0.3">
      <c r="A6" s="41" t="s">
        <v>84</v>
      </c>
      <c r="B6" s="41">
        <v>87</v>
      </c>
      <c r="C6" s="41" t="s">
        <v>84</v>
      </c>
      <c r="D6" s="41">
        <v>64</v>
      </c>
      <c r="E6" s="41" t="s">
        <v>84</v>
      </c>
      <c r="F6" s="41" t="e">
        <v>#N/A</v>
      </c>
      <c r="G6" s="41" t="s">
        <v>84</v>
      </c>
      <c r="H6" s="41">
        <v>240</v>
      </c>
    </row>
    <row r="7" spans="1:8" x14ac:dyDescent="0.3">
      <c r="A7" s="41" t="s">
        <v>132</v>
      </c>
      <c r="B7" s="41">
        <v>15.458795521461539</v>
      </c>
      <c r="C7" s="41" t="s">
        <v>132</v>
      </c>
      <c r="D7" s="41">
        <v>13.493588220963435</v>
      </c>
      <c r="E7" s="41" t="s">
        <v>132</v>
      </c>
      <c r="F7" s="41">
        <v>11.625017231859315</v>
      </c>
      <c r="G7" s="41" t="s">
        <v>132</v>
      </c>
      <c r="H7" s="41">
        <v>32.299281566988348</v>
      </c>
    </row>
    <row r="8" spans="1:8" x14ac:dyDescent="0.3">
      <c r="A8" s="41" t="s">
        <v>133</v>
      </c>
      <c r="B8" s="41">
        <v>238.97435897435935</v>
      </c>
      <c r="C8" s="41" t="s">
        <v>133</v>
      </c>
      <c r="D8" s="41">
        <v>182.07692307692318</v>
      </c>
      <c r="E8" s="41" t="s">
        <v>133</v>
      </c>
      <c r="F8" s="41">
        <v>135.141025641026</v>
      </c>
      <c r="G8" s="41" t="s">
        <v>133</v>
      </c>
      <c r="H8" s="41">
        <v>1043.2435897435935</v>
      </c>
    </row>
    <row r="9" spans="1:8" x14ac:dyDescent="0.3">
      <c r="A9" s="41" t="s">
        <v>134</v>
      </c>
      <c r="B9" s="41">
        <v>-3.3135002235527011E-3</v>
      </c>
      <c r="C9" s="41" t="s">
        <v>134</v>
      </c>
      <c r="D9" s="41">
        <v>-1.1882767980615303</v>
      </c>
      <c r="E9" s="41" t="s">
        <v>134</v>
      </c>
      <c r="F9" s="41">
        <v>2.1452625441305884E-2</v>
      </c>
      <c r="G9" s="41" t="s">
        <v>134</v>
      </c>
      <c r="H9" s="41">
        <v>-0.91246415369414402</v>
      </c>
    </row>
    <row r="10" spans="1:8" x14ac:dyDescent="0.3">
      <c r="A10" s="41" t="s">
        <v>135</v>
      </c>
      <c r="B10" s="41">
        <v>-0.50341621627546995</v>
      </c>
      <c r="C10" s="41" t="s">
        <v>135</v>
      </c>
      <c r="D10" s="41">
        <v>0.4432965209585133</v>
      </c>
      <c r="E10" s="41" t="s">
        <v>135</v>
      </c>
      <c r="F10" s="41">
        <v>-0.79874556136875829</v>
      </c>
      <c r="G10" s="41" t="s">
        <v>135</v>
      </c>
      <c r="H10" s="41">
        <v>-0.4096401264739386</v>
      </c>
    </row>
    <row r="11" spans="1:8" x14ac:dyDescent="0.3">
      <c r="A11" s="41" t="s">
        <v>136</v>
      </c>
      <c r="B11" s="41">
        <v>55</v>
      </c>
      <c r="C11" s="41" t="s">
        <v>136</v>
      </c>
      <c r="D11" s="41">
        <v>39</v>
      </c>
      <c r="E11" s="41" t="s">
        <v>136</v>
      </c>
      <c r="F11" s="41">
        <v>40</v>
      </c>
      <c r="G11" s="41" t="s">
        <v>136</v>
      </c>
      <c r="H11" s="41">
        <v>103</v>
      </c>
    </row>
    <row r="12" spans="1:8" x14ac:dyDescent="0.3">
      <c r="A12" s="41" t="s">
        <v>137</v>
      </c>
      <c r="B12" s="41">
        <v>42</v>
      </c>
      <c r="C12" s="41" t="s">
        <v>137</v>
      </c>
      <c r="D12" s="41">
        <v>53</v>
      </c>
      <c r="E12" s="41" t="s">
        <v>137</v>
      </c>
      <c r="F12" s="41">
        <v>57</v>
      </c>
      <c r="G12" s="41" t="s">
        <v>137</v>
      </c>
      <c r="H12" s="41">
        <v>173</v>
      </c>
    </row>
    <row r="13" spans="1:8" x14ac:dyDescent="0.3">
      <c r="A13" s="41" t="s">
        <v>138</v>
      </c>
      <c r="B13" s="41">
        <v>97</v>
      </c>
      <c r="C13" s="41" t="s">
        <v>138</v>
      </c>
      <c r="D13" s="41">
        <v>92</v>
      </c>
      <c r="E13" s="41" t="s">
        <v>138</v>
      </c>
      <c r="F13" s="41">
        <v>97</v>
      </c>
      <c r="G13" s="41" t="s">
        <v>138</v>
      </c>
      <c r="H13" s="41">
        <v>276</v>
      </c>
    </row>
    <row r="14" spans="1:8" x14ac:dyDescent="0.3">
      <c r="A14" s="41" t="s">
        <v>139</v>
      </c>
      <c r="B14" s="41">
        <v>951</v>
      </c>
      <c r="C14" s="41" t="s">
        <v>139</v>
      </c>
      <c r="D14" s="41">
        <v>937</v>
      </c>
      <c r="E14" s="41" t="s">
        <v>139</v>
      </c>
      <c r="F14" s="41">
        <v>1064</v>
      </c>
      <c r="G14" s="41" t="s">
        <v>139</v>
      </c>
      <c r="H14" s="41">
        <v>2952</v>
      </c>
    </row>
    <row r="15" spans="1:8" x14ac:dyDescent="0.3">
      <c r="A15" s="41" t="s">
        <v>140</v>
      </c>
      <c r="B15" s="41">
        <v>13</v>
      </c>
      <c r="C15" s="41" t="s">
        <v>140</v>
      </c>
      <c r="D15" s="41">
        <v>13</v>
      </c>
      <c r="E15" s="41" t="s">
        <v>140</v>
      </c>
      <c r="F15" s="41">
        <v>13</v>
      </c>
      <c r="G15" s="41" t="s">
        <v>140</v>
      </c>
      <c r="H15" s="41">
        <v>13</v>
      </c>
    </row>
    <row r="16" spans="1:8" x14ac:dyDescent="0.3">
      <c r="A16" s="41" t="s">
        <v>141</v>
      </c>
      <c r="B16" s="41">
        <v>97</v>
      </c>
      <c r="C16" s="41" t="s">
        <v>141</v>
      </c>
      <c r="D16" s="41">
        <v>92</v>
      </c>
      <c r="E16" s="41" t="s">
        <v>141</v>
      </c>
      <c r="F16" s="41">
        <v>97</v>
      </c>
      <c r="G16" s="41" t="s">
        <v>141</v>
      </c>
      <c r="H16" s="41">
        <v>276</v>
      </c>
    </row>
    <row r="17" spans="1:8" x14ac:dyDescent="0.3">
      <c r="A17" s="41" t="s">
        <v>142</v>
      </c>
      <c r="B17" s="41">
        <v>42</v>
      </c>
      <c r="C17" s="41" t="s">
        <v>142</v>
      </c>
      <c r="D17" s="41">
        <v>53</v>
      </c>
      <c r="E17" s="41" t="s">
        <v>142</v>
      </c>
      <c r="F17" s="41">
        <v>57</v>
      </c>
      <c r="G17" s="41" t="s">
        <v>142</v>
      </c>
      <c r="H17" s="41">
        <v>173</v>
      </c>
    </row>
    <row r="20" spans="1:8" x14ac:dyDescent="0.3">
      <c r="C20" s="6" t="s">
        <v>164</v>
      </c>
    </row>
  </sheetData>
  <pageMargins left="0.7" right="0.7" top="0.75" bottom="0.75" header="0.3" footer="0.3"/>
</worksheet>
</file>

<file path=xl/worksheets/sheet7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AC77545-725E-466B-9CE7-05744D794271}">
  <dimension ref="A1:H20"/>
  <sheetViews>
    <sheetView workbookViewId="0">
      <selection activeCell="A21" sqref="A21"/>
    </sheetView>
  </sheetViews>
  <sheetFormatPr defaultRowHeight="13" x14ac:dyDescent="0.3"/>
  <cols>
    <col min="1" max="1" width="28.19921875" customWidth="1"/>
    <col min="3" max="3" width="32.296875" customWidth="1"/>
    <col min="5" max="5" width="28" customWidth="1"/>
    <col min="7" max="7" width="34.3984375" customWidth="1"/>
  </cols>
  <sheetData>
    <row r="1" spans="1:8" x14ac:dyDescent="0.3">
      <c r="A1" s="40" t="s">
        <v>103</v>
      </c>
      <c r="B1" s="40"/>
      <c r="C1" s="40" t="s">
        <v>104</v>
      </c>
      <c r="D1" s="40"/>
      <c r="E1" s="40" t="s">
        <v>109</v>
      </c>
      <c r="F1" s="40"/>
      <c r="G1" s="40" t="s">
        <v>94</v>
      </c>
      <c r="H1" s="40"/>
    </row>
    <row r="2" spans="1:8" x14ac:dyDescent="0.3">
      <c r="A2" s="41"/>
      <c r="B2" s="41"/>
      <c r="C2" s="41"/>
      <c r="D2" s="41"/>
      <c r="E2" s="41"/>
      <c r="F2" s="41"/>
      <c r="G2" s="41"/>
      <c r="H2" s="41"/>
    </row>
    <row r="3" spans="1:8" x14ac:dyDescent="0.3">
      <c r="A3" s="41" t="s">
        <v>106</v>
      </c>
      <c r="B3" s="41">
        <v>72</v>
      </c>
      <c r="C3" s="41" t="s">
        <v>106</v>
      </c>
      <c r="D3" s="41">
        <v>74.25</v>
      </c>
      <c r="E3" s="41" t="s">
        <v>106</v>
      </c>
      <c r="F3" s="41">
        <v>73.25</v>
      </c>
      <c r="G3" s="41" t="s">
        <v>106</v>
      </c>
      <c r="H3" s="41">
        <v>219.5</v>
      </c>
    </row>
    <row r="4" spans="1:8" x14ac:dyDescent="0.3">
      <c r="A4" s="41" t="s">
        <v>131</v>
      </c>
      <c r="B4" s="41">
        <v>3.6514837167011076</v>
      </c>
      <c r="C4" s="41" t="s">
        <v>131</v>
      </c>
      <c r="D4" s="41">
        <v>3.2755406678389241</v>
      </c>
      <c r="E4" s="41" t="s">
        <v>131</v>
      </c>
      <c r="F4" s="41">
        <v>3.9984371947049513</v>
      </c>
      <c r="G4" s="41" t="s">
        <v>131</v>
      </c>
      <c r="H4" s="41">
        <v>7.123318515036841</v>
      </c>
    </row>
    <row r="5" spans="1:8" x14ac:dyDescent="0.3">
      <c r="A5" s="41" t="s">
        <v>83</v>
      </c>
      <c r="B5" s="41">
        <v>73</v>
      </c>
      <c r="C5" s="41" t="s">
        <v>83</v>
      </c>
      <c r="D5" s="41">
        <v>74.5</v>
      </c>
      <c r="E5" s="41" t="s">
        <v>83</v>
      </c>
      <c r="F5" s="41">
        <v>76.5</v>
      </c>
      <c r="G5" s="41" t="s">
        <v>83</v>
      </c>
      <c r="H5" s="41">
        <v>217.5</v>
      </c>
    </row>
    <row r="6" spans="1:8" x14ac:dyDescent="0.3">
      <c r="A6" s="41" t="s">
        <v>84</v>
      </c>
      <c r="B6" s="41">
        <v>62</v>
      </c>
      <c r="C6" s="41" t="s">
        <v>84</v>
      </c>
      <c r="D6" s="41">
        <v>92</v>
      </c>
      <c r="E6" s="41" t="s">
        <v>84</v>
      </c>
      <c r="F6" s="41">
        <v>91</v>
      </c>
      <c r="G6" s="41" t="s">
        <v>84</v>
      </c>
      <c r="H6" s="41">
        <v>252</v>
      </c>
    </row>
    <row r="7" spans="1:8" x14ac:dyDescent="0.3">
      <c r="A7" s="41" t="s">
        <v>132</v>
      </c>
      <c r="B7" s="41">
        <v>14.60593486680443</v>
      </c>
      <c r="C7" s="41" t="s">
        <v>132</v>
      </c>
      <c r="D7" s="41">
        <v>13.102162671355696</v>
      </c>
      <c r="E7" s="41" t="s">
        <v>132</v>
      </c>
      <c r="F7" s="41">
        <v>15.993748778819805</v>
      </c>
      <c r="G7" s="41" t="s">
        <v>132</v>
      </c>
      <c r="H7" s="41">
        <v>28.493274060147364</v>
      </c>
    </row>
    <row r="8" spans="1:8" x14ac:dyDescent="0.3">
      <c r="A8" s="41" t="s">
        <v>133</v>
      </c>
      <c r="B8" s="41">
        <v>213.33333333333334</v>
      </c>
      <c r="C8" s="41" t="s">
        <v>133</v>
      </c>
      <c r="D8" s="41">
        <v>171.66666666666666</v>
      </c>
      <c r="E8" s="41" t="s">
        <v>133</v>
      </c>
      <c r="F8" s="41">
        <v>255.8</v>
      </c>
      <c r="G8" s="41" t="s">
        <v>133</v>
      </c>
      <c r="H8" s="41">
        <v>811.86666666666667</v>
      </c>
    </row>
    <row r="9" spans="1:8" x14ac:dyDescent="0.3">
      <c r="A9" s="41" t="s">
        <v>134</v>
      </c>
      <c r="B9" s="41">
        <v>-0.57952438186813193</v>
      </c>
      <c r="C9" s="41" t="s">
        <v>134</v>
      </c>
      <c r="D9" s="41">
        <v>0.26953135167217779</v>
      </c>
      <c r="E9" s="41" t="s">
        <v>134</v>
      </c>
      <c r="F9" s="41">
        <v>-0.98764206583365066</v>
      </c>
      <c r="G9" s="41" t="s">
        <v>134</v>
      </c>
      <c r="H9" s="41">
        <v>-6.8282585690783826E-2</v>
      </c>
    </row>
    <row r="10" spans="1:8" x14ac:dyDescent="0.3">
      <c r="A10" s="41" t="s">
        <v>135</v>
      </c>
      <c r="B10" s="41">
        <v>-2.5234360685059496E-2</v>
      </c>
      <c r="C10" s="41" t="s">
        <v>135</v>
      </c>
      <c r="D10" s="41">
        <v>-0.64434207011045841</v>
      </c>
      <c r="E10" s="41" t="s">
        <v>135</v>
      </c>
      <c r="F10" s="41">
        <v>-0.52170500362677363</v>
      </c>
      <c r="G10" s="41" t="s">
        <v>135</v>
      </c>
      <c r="H10" s="41">
        <v>0.49988273874927525</v>
      </c>
    </row>
    <row r="11" spans="1:8" x14ac:dyDescent="0.3">
      <c r="A11" s="41" t="s">
        <v>136</v>
      </c>
      <c r="B11" s="41">
        <v>53</v>
      </c>
      <c r="C11" s="41" t="s">
        <v>136</v>
      </c>
      <c r="D11" s="41">
        <v>47</v>
      </c>
      <c r="E11" s="41" t="s">
        <v>136</v>
      </c>
      <c r="F11" s="41">
        <v>49</v>
      </c>
      <c r="G11" s="41" t="s">
        <v>136</v>
      </c>
      <c r="H11" s="41">
        <v>107</v>
      </c>
    </row>
    <row r="12" spans="1:8" x14ac:dyDescent="0.3">
      <c r="A12" s="41" t="s">
        <v>137</v>
      </c>
      <c r="B12" s="41">
        <v>44</v>
      </c>
      <c r="C12" s="41" t="s">
        <v>137</v>
      </c>
      <c r="D12" s="41">
        <v>45</v>
      </c>
      <c r="E12" s="41" t="s">
        <v>137</v>
      </c>
      <c r="F12" s="41">
        <v>43</v>
      </c>
      <c r="G12" s="41" t="s">
        <v>137</v>
      </c>
      <c r="H12" s="41">
        <v>174</v>
      </c>
    </row>
    <row r="13" spans="1:8" x14ac:dyDescent="0.3">
      <c r="A13" s="41" t="s">
        <v>138</v>
      </c>
      <c r="B13" s="41">
        <v>97</v>
      </c>
      <c r="C13" s="41" t="s">
        <v>138</v>
      </c>
      <c r="D13" s="41">
        <v>92</v>
      </c>
      <c r="E13" s="41" t="s">
        <v>138</v>
      </c>
      <c r="F13" s="41">
        <v>92</v>
      </c>
      <c r="G13" s="41" t="s">
        <v>138</v>
      </c>
      <c r="H13" s="41">
        <v>281</v>
      </c>
    </row>
    <row r="14" spans="1:8" x14ac:dyDescent="0.3">
      <c r="A14" s="41" t="s">
        <v>139</v>
      </c>
      <c r="B14" s="41">
        <v>1152</v>
      </c>
      <c r="C14" s="41" t="s">
        <v>139</v>
      </c>
      <c r="D14" s="41">
        <v>1188</v>
      </c>
      <c r="E14" s="41" t="s">
        <v>139</v>
      </c>
      <c r="F14" s="41">
        <v>1172</v>
      </c>
      <c r="G14" s="41" t="s">
        <v>139</v>
      </c>
      <c r="H14" s="41">
        <v>3512</v>
      </c>
    </row>
    <row r="15" spans="1:8" x14ac:dyDescent="0.3">
      <c r="A15" s="41" t="s">
        <v>140</v>
      </c>
      <c r="B15" s="41">
        <v>16</v>
      </c>
      <c r="C15" s="41" t="s">
        <v>140</v>
      </c>
      <c r="D15" s="41">
        <v>16</v>
      </c>
      <c r="E15" s="41" t="s">
        <v>140</v>
      </c>
      <c r="F15" s="41">
        <v>16</v>
      </c>
      <c r="G15" s="41" t="s">
        <v>140</v>
      </c>
      <c r="H15" s="41">
        <v>16</v>
      </c>
    </row>
    <row r="16" spans="1:8" x14ac:dyDescent="0.3">
      <c r="A16" s="41" t="s">
        <v>141</v>
      </c>
      <c r="B16" s="41">
        <v>97</v>
      </c>
      <c r="C16" s="41" t="s">
        <v>141</v>
      </c>
      <c r="D16" s="41">
        <v>92</v>
      </c>
      <c r="E16" s="41" t="s">
        <v>141</v>
      </c>
      <c r="F16" s="41">
        <v>92</v>
      </c>
      <c r="G16" s="41" t="s">
        <v>141</v>
      </c>
      <c r="H16" s="41">
        <v>281</v>
      </c>
    </row>
    <row r="17" spans="1:8" x14ac:dyDescent="0.3">
      <c r="A17" s="41" t="s">
        <v>142</v>
      </c>
      <c r="B17" s="41">
        <v>44</v>
      </c>
      <c r="C17" s="41" t="s">
        <v>142</v>
      </c>
      <c r="D17" s="41">
        <v>45</v>
      </c>
      <c r="E17" s="41" t="s">
        <v>142</v>
      </c>
      <c r="F17" s="41">
        <v>43</v>
      </c>
      <c r="G17" s="41" t="s">
        <v>142</v>
      </c>
      <c r="H17" s="41">
        <v>174</v>
      </c>
    </row>
    <row r="20" spans="1:8" x14ac:dyDescent="0.3">
      <c r="C20" s="6" t="s">
        <v>165</v>
      </c>
    </row>
  </sheetData>
  <pageMargins left="0.7" right="0.7" top="0.75" bottom="0.75" header="0.3" footer="0.3"/>
</worksheet>
</file>

<file path=xl/worksheets/sheet8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D00F724-E94F-4D86-829A-C8D5B9A16EBA}">
  <dimension ref="A1:O64"/>
  <sheetViews>
    <sheetView topLeftCell="A31" workbookViewId="0">
      <selection activeCell="N37" sqref="N37"/>
    </sheetView>
  </sheetViews>
  <sheetFormatPr defaultRowHeight="13" x14ac:dyDescent="0.3"/>
  <cols>
    <col min="5" max="5" width="24.3984375" customWidth="1"/>
    <col min="6" max="6" width="23.69921875" customWidth="1"/>
    <col min="10" max="10" width="9.69921875" customWidth="1"/>
  </cols>
  <sheetData>
    <row r="1" spans="1:15" ht="39" x14ac:dyDescent="0.3">
      <c r="A1" s="34" t="s">
        <v>127</v>
      </c>
      <c r="B1" s="34" t="s">
        <v>128</v>
      </c>
      <c r="C1" s="34" t="s">
        <v>129</v>
      </c>
      <c r="D1" s="34" t="s">
        <v>130</v>
      </c>
      <c r="E1" s="35" t="s">
        <v>89</v>
      </c>
      <c r="F1" s="34" t="s">
        <v>103</v>
      </c>
      <c r="G1" s="34" t="s">
        <v>104</v>
      </c>
      <c r="H1" s="34" t="s">
        <v>109</v>
      </c>
      <c r="I1" s="36" t="s">
        <v>94</v>
      </c>
      <c r="J1" s="56" t="s">
        <v>153</v>
      </c>
    </row>
    <row r="2" spans="1:15" ht="25" x14ac:dyDescent="0.3">
      <c r="A2" s="3">
        <v>0</v>
      </c>
      <c r="B2" s="4" t="s">
        <v>9</v>
      </c>
      <c r="C2" s="4" t="s">
        <v>10</v>
      </c>
      <c r="D2" s="4" t="s">
        <v>11</v>
      </c>
      <c r="E2" s="17" t="s">
        <v>29</v>
      </c>
      <c r="F2" s="50">
        <v>81</v>
      </c>
      <c r="G2" s="50">
        <v>82</v>
      </c>
      <c r="H2" s="50">
        <v>87</v>
      </c>
      <c r="I2" s="51">
        <v>250</v>
      </c>
      <c r="J2" s="10">
        <f>SUM(I2)</f>
        <v>250</v>
      </c>
    </row>
    <row r="3" spans="1:15" x14ac:dyDescent="0.3">
      <c r="A3" s="3">
        <v>1</v>
      </c>
      <c r="B3" s="4" t="s">
        <v>13</v>
      </c>
      <c r="C3" s="4" t="s">
        <v>10</v>
      </c>
      <c r="D3" s="4" t="s">
        <v>14</v>
      </c>
      <c r="E3" s="17" t="s">
        <v>35</v>
      </c>
      <c r="F3" s="44">
        <v>74</v>
      </c>
      <c r="G3" s="44">
        <v>64</v>
      </c>
      <c r="H3" s="44">
        <v>51</v>
      </c>
      <c r="I3" s="45">
        <v>189</v>
      </c>
    </row>
    <row r="4" spans="1:15" ht="25" x14ac:dyDescent="0.3">
      <c r="A4" s="3">
        <v>2</v>
      </c>
      <c r="B4" s="4" t="s">
        <v>16</v>
      </c>
      <c r="C4" s="4" t="s">
        <v>10</v>
      </c>
      <c r="D4" s="4" t="s">
        <v>17</v>
      </c>
      <c r="E4" s="17" t="s">
        <v>35</v>
      </c>
      <c r="F4" s="44">
        <v>63</v>
      </c>
      <c r="G4" s="44">
        <v>88</v>
      </c>
      <c r="H4" s="44">
        <v>73</v>
      </c>
      <c r="I4" s="45">
        <v>224</v>
      </c>
      <c r="J4" s="10">
        <f>SUM(I3:I7)</f>
        <v>1191</v>
      </c>
    </row>
    <row r="5" spans="1:15" x14ac:dyDescent="0.3">
      <c r="A5" s="3">
        <v>3</v>
      </c>
      <c r="B5" s="4" t="s">
        <v>19</v>
      </c>
      <c r="C5" s="4" t="s">
        <v>20</v>
      </c>
      <c r="D5" s="4" t="s">
        <v>21</v>
      </c>
      <c r="E5" s="17" t="s">
        <v>35</v>
      </c>
      <c r="F5" s="44">
        <v>97</v>
      </c>
      <c r="G5" s="44">
        <v>92</v>
      </c>
      <c r="H5" s="44">
        <v>92</v>
      </c>
      <c r="I5" s="45">
        <v>281</v>
      </c>
    </row>
    <row r="6" spans="1:15" x14ac:dyDescent="0.3">
      <c r="A6" s="3">
        <v>4</v>
      </c>
      <c r="B6" s="4" t="s">
        <v>22</v>
      </c>
      <c r="C6" s="4" t="s">
        <v>20</v>
      </c>
      <c r="D6" s="4" t="s">
        <v>23</v>
      </c>
      <c r="E6" s="17" t="s">
        <v>35</v>
      </c>
      <c r="F6" s="44">
        <v>78</v>
      </c>
      <c r="G6" s="44">
        <v>69</v>
      </c>
      <c r="H6" s="44">
        <v>74</v>
      </c>
      <c r="I6" s="45">
        <v>221</v>
      </c>
    </row>
    <row r="7" spans="1:15" x14ac:dyDescent="0.3">
      <c r="A7" s="3">
        <v>5</v>
      </c>
      <c r="B7" s="4" t="s">
        <v>25</v>
      </c>
      <c r="C7" s="4" t="s">
        <v>20</v>
      </c>
      <c r="D7" s="4" t="s">
        <v>26</v>
      </c>
      <c r="E7" s="17" t="s">
        <v>35</v>
      </c>
      <c r="F7" s="44">
        <v>97</v>
      </c>
      <c r="G7" s="44">
        <v>91</v>
      </c>
      <c r="H7" s="44">
        <v>88</v>
      </c>
      <c r="I7" s="45">
        <v>276</v>
      </c>
    </row>
    <row r="8" spans="1:15" x14ac:dyDescent="0.3">
      <c r="A8" s="3">
        <v>6</v>
      </c>
      <c r="B8" s="4" t="s">
        <v>27</v>
      </c>
      <c r="C8" s="4" t="s">
        <v>10</v>
      </c>
      <c r="D8" s="4" t="s">
        <v>28</v>
      </c>
      <c r="E8" s="17" t="s">
        <v>18</v>
      </c>
      <c r="F8" s="30">
        <v>57</v>
      </c>
      <c r="G8" s="30">
        <v>54</v>
      </c>
      <c r="H8" s="30">
        <v>77</v>
      </c>
      <c r="I8" s="43">
        <v>188</v>
      </c>
    </row>
    <row r="9" spans="1:15" x14ac:dyDescent="0.3">
      <c r="A9" s="3">
        <v>7</v>
      </c>
      <c r="B9" s="4" t="s">
        <v>30</v>
      </c>
      <c r="C9" s="4" t="s">
        <v>10</v>
      </c>
      <c r="D9" s="4" t="s">
        <v>31</v>
      </c>
      <c r="E9" s="17" t="s">
        <v>18</v>
      </c>
      <c r="F9" s="30">
        <v>42</v>
      </c>
      <c r="G9" s="30">
        <v>53</v>
      </c>
      <c r="H9" s="30">
        <v>78</v>
      </c>
      <c r="I9" s="43">
        <v>173</v>
      </c>
      <c r="O9" s="42"/>
    </row>
    <row r="10" spans="1:15" x14ac:dyDescent="0.3">
      <c r="A10" s="3">
        <v>8</v>
      </c>
      <c r="B10" s="4" t="s">
        <v>33</v>
      </c>
      <c r="C10" s="4" t="s">
        <v>10</v>
      </c>
      <c r="D10" s="4" t="s">
        <v>34</v>
      </c>
      <c r="E10" s="17" t="s">
        <v>18</v>
      </c>
      <c r="F10" s="30">
        <v>71</v>
      </c>
      <c r="G10" s="30">
        <v>92</v>
      </c>
      <c r="H10" s="30">
        <v>84</v>
      </c>
      <c r="I10" s="43">
        <v>247</v>
      </c>
      <c r="J10" s="10">
        <f>SUM(I8:I15)</f>
        <v>1690</v>
      </c>
    </row>
    <row r="11" spans="1:15" x14ac:dyDescent="0.3">
      <c r="A11" s="3">
        <v>9</v>
      </c>
      <c r="B11" s="4" t="s">
        <v>36</v>
      </c>
      <c r="C11" s="4" t="s">
        <v>10</v>
      </c>
      <c r="D11" s="4" t="s">
        <v>37</v>
      </c>
      <c r="E11" s="17" t="s">
        <v>18</v>
      </c>
      <c r="F11" s="30">
        <v>64</v>
      </c>
      <c r="G11" s="30">
        <v>72</v>
      </c>
      <c r="H11" s="30">
        <v>68</v>
      </c>
      <c r="I11" s="43">
        <v>204</v>
      </c>
    </row>
    <row r="12" spans="1:15" x14ac:dyDescent="0.3">
      <c r="A12" s="3">
        <v>10</v>
      </c>
      <c r="B12" s="4" t="s">
        <v>38</v>
      </c>
      <c r="C12" s="4" t="s">
        <v>20</v>
      </c>
      <c r="D12" s="4" t="s">
        <v>39</v>
      </c>
      <c r="E12" s="17" t="s">
        <v>18</v>
      </c>
      <c r="F12" s="30">
        <v>52</v>
      </c>
      <c r="G12" s="30">
        <v>64</v>
      </c>
      <c r="H12" s="30">
        <v>71</v>
      </c>
      <c r="I12" s="43">
        <v>187</v>
      </c>
    </row>
    <row r="13" spans="1:15" x14ac:dyDescent="0.3">
      <c r="A13" s="3">
        <v>11</v>
      </c>
      <c r="B13" s="4" t="s">
        <v>40</v>
      </c>
      <c r="C13" s="4" t="s">
        <v>10</v>
      </c>
      <c r="D13" s="4" t="s">
        <v>41</v>
      </c>
      <c r="E13" s="17" t="s">
        <v>18</v>
      </c>
      <c r="F13" s="30">
        <v>62</v>
      </c>
      <c r="G13" s="30">
        <v>81</v>
      </c>
      <c r="H13" s="30">
        <v>67</v>
      </c>
      <c r="I13" s="43">
        <v>210</v>
      </c>
    </row>
    <row r="14" spans="1:15" x14ac:dyDescent="0.3">
      <c r="A14" s="3">
        <v>12</v>
      </c>
      <c r="B14" s="4" t="s">
        <v>42</v>
      </c>
      <c r="C14" s="4" t="s">
        <v>20</v>
      </c>
      <c r="D14" s="4" t="s">
        <v>43</v>
      </c>
      <c r="E14" s="17" t="s">
        <v>18</v>
      </c>
      <c r="F14" s="30">
        <v>87</v>
      </c>
      <c r="G14" s="30">
        <v>75</v>
      </c>
      <c r="H14" s="30">
        <v>92</v>
      </c>
      <c r="I14" s="43">
        <v>254</v>
      </c>
    </row>
    <row r="15" spans="1:15" x14ac:dyDescent="0.3">
      <c r="A15" s="3">
        <v>13</v>
      </c>
      <c r="B15" s="4" t="s">
        <v>44</v>
      </c>
      <c r="C15" s="4" t="s">
        <v>10</v>
      </c>
      <c r="D15" s="4" t="s">
        <v>45</v>
      </c>
      <c r="E15" s="17" t="s">
        <v>18</v>
      </c>
      <c r="F15" s="30">
        <v>74</v>
      </c>
      <c r="G15" s="30">
        <v>71</v>
      </c>
      <c r="H15" s="30">
        <v>82</v>
      </c>
      <c r="I15" s="43">
        <v>227</v>
      </c>
    </row>
    <row r="16" spans="1:15" x14ac:dyDescent="0.3">
      <c r="A16" s="3">
        <v>14</v>
      </c>
      <c r="B16" s="4" t="s">
        <v>46</v>
      </c>
      <c r="C16" s="4" t="s">
        <v>20</v>
      </c>
      <c r="D16" s="4" t="s">
        <v>47</v>
      </c>
      <c r="E16" s="17" t="s">
        <v>12</v>
      </c>
      <c r="F16" s="52">
        <v>68</v>
      </c>
      <c r="G16" s="52">
        <v>64</v>
      </c>
      <c r="H16" s="52">
        <v>78</v>
      </c>
      <c r="I16" s="53">
        <v>210</v>
      </c>
    </row>
    <row r="17" spans="1:10" x14ac:dyDescent="0.3">
      <c r="A17" s="3">
        <v>15</v>
      </c>
      <c r="B17" s="4" t="s">
        <v>49</v>
      </c>
      <c r="C17" s="4" t="s">
        <v>20</v>
      </c>
      <c r="D17" s="4" t="s">
        <v>50</v>
      </c>
      <c r="E17" s="17" t="s">
        <v>12</v>
      </c>
      <c r="F17" s="52">
        <v>72</v>
      </c>
      <c r="G17" s="52">
        <v>92</v>
      </c>
      <c r="H17" s="52">
        <v>97</v>
      </c>
      <c r="I17" s="53">
        <v>261</v>
      </c>
      <c r="J17" s="10">
        <f>SUM(I16:I17)</f>
        <v>471</v>
      </c>
    </row>
    <row r="18" spans="1:10" x14ac:dyDescent="0.3">
      <c r="A18" s="3">
        <v>16</v>
      </c>
      <c r="B18" s="4" t="s">
        <v>52</v>
      </c>
      <c r="C18" s="4" t="s">
        <v>10</v>
      </c>
      <c r="D18" s="4" t="s">
        <v>53</v>
      </c>
      <c r="E18" s="17" t="s">
        <v>24</v>
      </c>
      <c r="F18" s="44">
        <v>87</v>
      </c>
      <c r="G18" s="44">
        <v>64</v>
      </c>
      <c r="H18" s="44">
        <v>89</v>
      </c>
      <c r="I18" s="45">
        <v>240</v>
      </c>
    </row>
    <row r="19" spans="1:10" x14ac:dyDescent="0.3">
      <c r="A19" s="3">
        <v>17</v>
      </c>
      <c r="B19" s="4" t="s">
        <v>54</v>
      </c>
      <c r="C19" s="4" t="s">
        <v>10</v>
      </c>
      <c r="D19" s="4" t="s">
        <v>55</v>
      </c>
      <c r="E19" s="17" t="s">
        <v>24</v>
      </c>
      <c r="F19" s="44">
        <v>65</v>
      </c>
      <c r="G19" s="44">
        <v>73</v>
      </c>
      <c r="H19" s="44">
        <v>89</v>
      </c>
      <c r="I19" s="45">
        <v>227</v>
      </c>
    </row>
    <row r="20" spans="1:10" x14ac:dyDescent="0.3">
      <c r="A20" s="3">
        <v>18</v>
      </c>
      <c r="B20" s="4" t="s">
        <v>56</v>
      </c>
      <c r="C20" s="4" t="s">
        <v>20</v>
      </c>
      <c r="D20" s="4" t="s">
        <v>57</v>
      </c>
      <c r="E20" s="17" t="s">
        <v>24</v>
      </c>
      <c r="F20" s="44">
        <v>44</v>
      </c>
      <c r="G20" s="44">
        <v>72</v>
      </c>
      <c r="H20" s="44">
        <v>58</v>
      </c>
      <c r="I20" s="45">
        <v>174</v>
      </c>
      <c r="J20" s="10">
        <f>SUM(I18:I22)</f>
        <v>1090</v>
      </c>
    </row>
    <row r="21" spans="1:10" x14ac:dyDescent="0.3">
      <c r="A21" s="3">
        <v>19</v>
      </c>
      <c r="B21" s="4" t="s">
        <v>58</v>
      </c>
      <c r="C21" s="4" t="s">
        <v>10</v>
      </c>
      <c r="D21" s="4" t="s">
        <v>59</v>
      </c>
      <c r="E21" s="17" t="s">
        <v>24</v>
      </c>
      <c r="F21" s="44">
        <v>81</v>
      </c>
      <c r="G21" s="44">
        <v>76</v>
      </c>
      <c r="H21" s="44">
        <v>52</v>
      </c>
      <c r="I21" s="45">
        <v>209</v>
      </c>
    </row>
    <row r="22" spans="1:10" x14ac:dyDescent="0.3">
      <c r="A22" s="3">
        <v>20</v>
      </c>
      <c r="B22" s="4" t="s">
        <v>60</v>
      </c>
      <c r="C22" s="4" t="s">
        <v>10</v>
      </c>
      <c r="D22" s="4" t="s">
        <v>61</v>
      </c>
      <c r="E22" s="17" t="s">
        <v>24</v>
      </c>
      <c r="F22" s="44">
        <v>74</v>
      </c>
      <c r="G22" s="44">
        <v>83</v>
      </c>
      <c r="H22" s="44">
        <v>83</v>
      </c>
      <c r="I22" s="45">
        <v>240</v>
      </c>
    </row>
    <row r="23" spans="1:10" x14ac:dyDescent="0.3">
      <c r="A23" s="3">
        <v>21</v>
      </c>
      <c r="B23" s="4" t="s">
        <v>62</v>
      </c>
      <c r="C23" s="4" t="s">
        <v>20</v>
      </c>
      <c r="D23" s="4" t="s">
        <v>31</v>
      </c>
      <c r="E23" s="17" t="s">
        <v>65</v>
      </c>
      <c r="F23" s="54">
        <v>62</v>
      </c>
      <c r="G23" s="54">
        <v>62</v>
      </c>
      <c r="H23" s="54">
        <v>57</v>
      </c>
      <c r="I23" s="55">
        <v>181</v>
      </c>
    </row>
    <row r="24" spans="1:10" x14ac:dyDescent="0.3">
      <c r="A24" s="3">
        <v>22</v>
      </c>
      <c r="B24" s="4" t="s">
        <v>63</v>
      </c>
      <c r="C24" s="4" t="s">
        <v>20</v>
      </c>
      <c r="D24" s="4" t="s">
        <v>64</v>
      </c>
      <c r="E24" s="17" t="s">
        <v>15</v>
      </c>
      <c r="F24" s="54">
        <v>62</v>
      </c>
      <c r="G24" s="54">
        <v>45</v>
      </c>
      <c r="H24" s="54">
        <v>91</v>
      </c>
      <c r="I24" s="55">
        <v>198</v>
      </c>
      <c r="J24" s="10">
        <f>SUM(I23:I24)</f>
        <v>379</v>
      </c>
    </row>
    <row r="25" spans="1:10" x14ac:dyDescent="0.3">
      <c r="A25" s="3">
        <v>23</v>
      </c>
      <c r="B25" s="4" t="s">
        <v>66</v>
      </c>
      <c r="C25" s="4" t="s">
        <v>20</v>
      </c>
      <c r="D25" s="4" t="s">
        <v>67</v>
      </c>
      <c r="E25" s="17" t="s">
        <v>51</v>
      </c>
      <c r="F25" s="48">
        <v>76</v>
      </c>
      <c r="G25" s="48">
        <v>58</v>
      </c>
      <c r="H25" s="48">
        <v>90</v>
      </c>
      <c r="I25" s="49">
        <v>224</v>
      </c>
      <c r="J25">
        <v>224</v>
      </c>
    </row>
    <row r="26" spans="1:10" ht="25" x14ac:dyDescent="0.3">
      <c r="A26" s="3">
        <v>24</v>
      </c>
      <c r="B26" s="4" t="s">
        <v>68</v>
      </c>
      <c r="C26" s="4" t="s">
        <v>10</v>
      </c>
      <c r="D26" s="4" t="s">
        <v>69</v>
      </c>
      <c r="E26" s="17" t="s">
        <v>48</v>
      </c>
      <c r="F26" s="46">
        <v>89</v>
      </c>
      <c r="G26" s="46">
        <v>62</v>
      </c>
      <c r="H26" s="46">
        <v>93</v>
      </c>
      <c r="I26" s="47">
        <v>244</v>
      </c>
    </row>
    <row r="27" spans="1:10" x14ac:dyDescent="0.3">
      <c r="A27" s="3">
        <v>25</v>
      </c>
      <c r="B27" s="4" t="s">
        <v>70</v>
      </c>
      <c r="C27" s="4" t="s">
        <v>20</v>
      </c>
      <c r="D27" s="4" t="s">
        <v>71</v>
      </c>
      <c r="E27" s="17" t="s">
        <v>48</v>
      </c>
      <c r="F27" s="46">
        <v>87</v>
      </c>
      <c r="G27" s="46">
        <v>86</v>
      </c>
      <c r="H27" s="46">
        <v>43</v>
      </c>
      <c r="I27" s="47">
        <v>216</v>
      </c>
      <c r="J27" s="10">
        <f>SUM(I26:I28)</f>
        <v>656</v>
      </c>
    </row>
    <row r="28" spans="1:10" x14ac:dyDescent="0.3">
      <c r="A28" s="3">
        <v>26</v>
      </c>
      <c r="B28" s="4" t="s">
        <v>72</v>
      </c>
      <c r="C28" s="4" t="s">
        <v>10</v>
      </c>
      <c r="D28" s="4" t="s">
        <v>73</v>
      </c>
      <c r="E28" s="17" t="s">
        <v>48</v>
      </c>
      <c r="F28" s="46">
        <v>56</v>
      </c>
      <c r="G28" s="46">
        <v>78</v>
      </c>
      <c r="H28" s="46">
        <v>62</v>
      </c>
      <c r="I28" s="47">
        <v>196</v>
      </c>
    </row>
    <row r="29" spans="1:10" x14ac:dyDescent="0.3">
      <c r="A29" s="3">
        <v>27</v>
      </c>
      <c r="B29" s="4" t="s">
        <v>74</v>
      </c>
      <c r="C29" s="4" t="s">
        <v>10</v>
      </c>
      <c r="D29" s="4" t="s">
        <v>75</v>
      </c>
      <c r="E29" s="17" t="s">
        <v>32</v>
      </c>
      <c r="F29" s="48">
        <v>84</v>
      </c>
      <c r="G29" s="48">
        <v>92</v>
      </c>
      <c r="H29" s="48">
        <v>76</v>
      </c>
      <c r="I29" s="49">
        <v>252</v>
      </c>
    </row>
    <row r="30" spans="1:10" x14ac:dyDescent="0.3">
      <c r="A30" s="3">
        <v>28</v>
      </c>
      <c r="B30" s="4" t="s">
        <v>76</v>
      </c>
      <c r="C30" s="4" t="s">
        <v>20</v>
      </c>
      <c r="D30" s="4" t="s">
        <v>77</v>
      </c>
      <c r="E30" s="17" t="s">
        <v>32</v>
      </c>
      <c r="F30" s="48">
        <v>93</v>
      </c>
      <c r="G30" s="48">
        <v>68</v>
      </c>
      <c r="H30" s="48">
        <v>91</v>
      </c>
      <c r="I30" s="49">
        <v>252</v>
      </c>
      <c r="J30" s="10">
        <f>SUM(I29:I31)</f>
        <v>723</v>
      </c>
    </row>
    <row r="31" spans="1:10" x14ac:dyDescent="0.3">
      <c r="A31" s="3">
        <v>29</v>
      </c>
      <c r="B31" s="4" t="s">
        <v>78</v>
      </c>
      <c r="C31" s="4" t="s">
        <v>10</v>
      </c>
      <c r="D31" s="4" t="s">
        <v>79</v>
      </c>
      <c r="E31" s="17" t="s">
        <v>32</v>
      </c>
      <c r="F31" s="48">
        <v>72</v>
      </c>
      <c r="G31" s="48">
        <v>66</v>
      </c>
      <c r="H31" s="48">
        <v>81</v>
      </c>
      <c r="I31" s="49">
        <v>219</v>
      </c>
    </row>
    <row r="34" spans="1:14" ht="26" x14ac:dyDescent="0.3">
      <c r="A34" s="34" t="s">
        <v>127</v>
      </c>
      <c r="B34" s="34" t="s">
        <v>128</v>
      </c>
      <c r="C34" s="34" t="s">
        <v>129</v>
      </c>
      <c r="D34" s="34" t="s">
        <v>130</v>
      </c>
      <c r="E34" s="35" t="s">
        <v>89</v>
      </c>
      <c r="F34" s="34" t="s">
        <v>103</v>
      </c>
      <c r="G34" s="34" t="s">
        <v>104</v>
      </c>
      <c r="H34" s="34" t="s">
        <v>109</v>
      </c>
      <c r="I34" s="36" t="s">
        <v>94</v>
      </c>
    </row>
    <row r="35" spans="1:14" ht="26" x14ac:dyDescent="0.3">
      <c r="A35" s="3">
        <v>0</v>
      </c>
      <c r="B35" s="4" t="s">
        <v>9</v>
      </c>
      <c r="C35" s="4" t="s">
        <v>20</v>
      </c>
      <c r="D35" s="4" t="s">
        <v>31</v>
      </c>
      <c r="E35" s="17" t="s">
        <v>35</v>
      </c>
      <c r="F35" s="3">
        <v>78</v>
      </c>
      <c r="G35" s="3">
        <v>69</v>
      </c>
      <c r="H35" s="3">
        <v>74</v>
      </c>
      <c r="I35" s="33">
        <v>221</v>
      </c>
      <c r="J35" s="58"/>
      <c r="K35" s="59" t="s">
        <v>154</v>
      </c>
      <c r="L35" s="60" t="s">
        <v>155</v>
      </c>
      <c r="M35" s="59" t="s">
        <v>156</v>
      </c>
      <c r="N35" s="60" t="s">
        <v>157</v>
      </c>
    </row>
    <row r="36" spans="1:14" ht="26" x14ac:dyDescent="0.3">
      <c r="A36" s="3">
        <v>1</v>
      </c>
      <c r="B36" s="4" t="s">
        <v>13</v>
      </c>
      <c r="C36" s="4" t="s">
        <v>20</v>
      </c>
      <c r="D36" s="4" t="s">
        <v>67</v>
      </c>
      <c r="E36" s="17" t="s">
        <v>35</v>
      </c>
      <c r="F36" s="3">
        <v>97</v>
      </c>
      <c r="G36" s="3">
        <v>91</v>
      </c>
      <c r="H36" s="3">
        <v>88</v>
      </c>
      <c r="I36" s="33">
        <v>276</v>
      </c>
      <c r="J36" s="21">
        <v>1</v>
      </c>
      <c r="K36" s="57" t="s">
        <v>158</v>
      </c>
      <c r="L36" s="28">
        <f>SUM(F35:F36)</f>
        <v>175</v>
      </c>
      <c r="M36" s="28">
        <f>SUM(G35:G36)</f>
        <v>160</v>
      </c>
      <c r="N36" s="28">
        <f>SUM(H35:H36)</f>
        <v>162</v>
      </c>
    </row>
    <row r="37" spans="1:14" ht="26" x14ac:dyDescent="0.3">
      <c r="A37" s="3">
        <v>2</v>
      </c>
      <c r="B37" s="4" t="s">
        <v>16</v>
      </c>
      <c r="C37" s="4" t="s">
        <v>20</v>
      </c>
      <c r="D37" s="4" t="s">
        <v>21</v>
      </c>
      <c r="E37" s="17" t="s">
        <v>18</v>
      </c>
      <c r="F37" s="3">
        <v>42</v>
      </c>
      <c r="G37" s="3">
        <v>53</v>
      </c>
      <c r="H37" s="3">
        <v>78</v>
      </c>
      <c r="I37" s="33">
        <v>173</v>
      </c>
      <c r="J37" s="21">
        <v>2</v>
      </c>
      <c r="K37" s="57" t="s">
        <v>159</v>
      </c>
      <c r="L37" s="28">
        <f>SUM(F37:F41)</f>
        <v>316</v>
      </c>
      <c r="M37" s="28">
        <f>SUM(G37:G41)</f>
        <v>356</v>
      </c>
      <c r="N37" s="28">
        <f>SUM(H37:H41)</f>
        <v>393</v>
      </c>
    </row>
    <row r="38" spans="1:14" x14ac:dyDescent="0.3">
      <c r="A38" s="3">
        <v>3</v>
      </c>
      <c r="B38" s="4" t="s">
        <v>19</v>
      </c>
      <c r="C38" s="4" t="s">
        <v>20</v>
      </c>
      <c r="D38" s="4" t="s">
        <v>26</v>
      </c>
      <c r="E38" s="17" t="s">
        <v>18</v>
      </c>
      <c r="F38" s="3">
        <v>71</v>
      </c>
      <c r="G38" s="3">
        <v>92</v>
      </c>
      <c r="H38" s="3">
        <v>84</v>
      </c>
      <c r="I38" s="33">
        <v>247</v>
      </c>
      <c r="J38" s="21">
        <v>3</v>
      </c>
      <c r="K38" s="27" t="s">
        <v>160</v>
      </c>
      <c r="L38" s="28">
        <f>SUM(F42)</f>
        <v>72</v>
      </c>
      <c r="M38" s="28">
        <f t="shared" ref="M38" si="0">SUM(G42)</f>
        <v>92</v>
      </c>
      <c r="N38" s="28">
        <f t="shared" ref="N38:N42" si="1">SUM(H38:H42)</f>
        <v>412</v>
      </c>
    </row>
    <row r="39" spans="1:14" ht="26" x14ac:dyDescent="0.3">
      <c r="A39" s="3">
        <v>4</v>
      </c>
      <c r="B39" s="4" t="s">
        <v>22</v>
      </c>
      <c r="C39" s="4" t="s">
        <v>20</v>
      </c>
      <c r="D39" s="4" t="s">
        <v>39</v>
      </c>
      <c r="E39" s="17" t="s">
        <v>18</v>
      </c>
      <c r="F39" s="3">
        <v>64</v>
      </c>
      <c r="G39" s="3">
        <v>72</v>
      </c>
      <c r="H39" s="3">
        <v>68</v>
      </c>
      <c r="I39" s="33">
        <v>204</v>
      </c>
      <c r="J39" s="21">
        <v>4</v>
      </c>
      <c r="K39" s="57" t="s">
        <v>161</v>
      </c>
      <c r="L39" s="28">
        <f>SUM(F43:F44)</f>
        <v>161</v>
      </c>
      <c r="M39" s="28">
        <f t="shared" ref="M39" si="2">SUM(G43:G44)</f>
        <v>147</v>
      </c>
      <c r="N39" s="28">
        <f t="shared" si="1"/>
        <v>417</v>
      </c>
    </row>
    <row r="40" spans="1:14" x14ac:dyDescent="0.3">
      <c r="A40" s="3">
        <v>5</v>
      </c>
      <c r="B40" s="4" t="s">
        <v>25</v>
      </c>
      <c r="C40" s="4" t="s">
        <v>20</v>
      </c>
      <c r="D40" s="4" t="s">
        <v>43</v>
      </c>
      <c r="E40" s="17" t="s">
        <v>18</v>
      </c>
      <c r="F40" s="3">
        <v>52</v>
      </c>
      <c r="G40" s="3">
        <v>64</v>
      </c>
      <c r="H40" s="3">
        <v>71</v>
      </c>
      <c r="I40" s="33">
        <v>187</v>
      </c>
      <c r="J40" s="21">
        <v>5</v>
      </c>
      <c r="K40" s="27" t="s">
        <v>114</v>
      </c>
      <c r="L40" s="28">
        <f>SUM(F45)</f>
        <v>62</v>
      </c>
      <c r="M40" s="28">
        <f t="shared" ref="M40" si="3">SUM(G45)</f>
        <v>62</v>
      </c>
      <c r="N40" s="28">
        <f t="shared" si="1"/>
        <v>432</v>
      </c>
    </row>
    <row r="41" spans="1:14" x14ac:dyDescent="0.3">
      <c r="A41" s="3">
        <v>6</v>
      </c>
      <c r="B41" s="4" t="s">
        <v>27</v>
      </c>
      <c r="C41" s="4" t="s">
        <v>20</v>
      </c>
      <c r="D41" s="4" t="s">
        <v>71</v>
      </c>
      <c r="E41" s="17" t="s">
        <v>18</v>
      </c>
      <c r="F41" s="3">
        <v>87</v>
      </c>
      <c r="G41" s="3">
        <v>75</v>
      </c>
      <c r="H41" s="3">
        <v>92</v>
      </c>
      <c r="I41" s="33">
        <v>254</v>
      </c>
      <c r="J41" s="21">
        <v>6</v>
      </c>
      <c r="K41" s="27" t="s">
        <v>116</v>
      </c>
      <c r="L41" s="28">
        <f>SUM(F46)</f>
        <v>76</v>
      </c>
      <c r="M41" s="28">
        <f t="shared" ref="M41" si="4">SUM(G46)</f>
        <v>58</v>
      </c>
      <c r="N41" s="28">
        <f t="shared" si="1"/>
        <v>418</v>
      </c>
    </row>
    <row r="42" spans="1:14" x14ac:dyDescent="0.3">
      <c r="A42" s="3">
        <v>7</v>
      </c>
      <c r="B42" s="4" t="s">
        <v>30</v>
      </c>
      <c r="C42" s="4" t="s">
        <v>20</v>
      </c>
      <c r="D42" s="4" t="s">
        <v>57</v>
      </c>
      <c r="E42" s="17" t="s">
        <v>12</v>
      </c>
      <c r="F42" s="3">
        <v>72</v>
      </c>
      <c r="G42" s="3">
        <v>92</v>
      </c>
      <c r="H42" s="3">
        <v>97</v>
      </c>
      <c r="I42" s="33">
        <v>261</v>
      </c>
      <c r="J42" s="21">
        <v>7</v>
      </c>
      <c r="K42" s="27" t="s">
        <v>117</v>
      </c>
      <c r="L42" s="28">
        <f>SUM(F47)</f>
        <v>89</v>
      </c>
      <c r="M42" s="28">
        <f t="shared" ref="M42" si="5">SUM(G47)</f>
        <v>62</v>
      </c>
      <c r="N42" s="28">
        <f t="shared" si="1"/>
        <v>416</v>
      </c>
    </row>
    <row r="43" spans="1:14" x14ac:dyDescent="0.3">
      <c r="A43" s="3">
        <v>8</v>
      </c>
      <c r="B43" s="4" t="s">
        <v>33</v>
      </c>
      <c r="C43" s="4" t="s">
        <v>20</v>
      </c>
      <c r="D43" s="4" t="s">
        <v>23</v>
      </c>
      <c r="E43" s="17" t="s">
        <v>24</v>
      </c>
      <c r="F43" s="3">
        <v>87</v>
      </c>
      <c r="G43" s="3">
        <v>64</v>
      </c>
      <c r="H43" s="3">
        <v>89</v>
      </c>
      <c r="I43" s="33">
        <v>240</v>
      </c>
      <c r="J43" s="21"/>
      <c r="K43" s="21"/>
      <c r="L43" s="21"/>
      <c r="M43" s="21"/>
      <c r="N43" s="21"/>
    </row>
    <row r="44" spans="1:14" x14ac:dyDescent="0.3">
      <c r="A44" s="3">
        <v>9</v>
      </c>
      <c r="B44" s="4" t="s">
        <v>36</v>
      </c>
      <c r="C44" s="4" t="s">
        <v>20</v>
      </c>
      <c r="D44" s="4" t="s">
        <v>77</v>
      </c>
      <c r="E44" s="17" t="s">
        <v>24</v>
      </c>
      <c r="F44" s="3">
        <v>74</v>
      </c>
      <c r="G44" s="3">
        <v>83</v>
      </c>
      <c r="H44" s="3">
        <v>83</v>
      </c>
      <c r="I44" s="33">
        <v>240</v>
      </c>
    </row>
    <row r="45" spans="1:14" ht="26" x14ac:dyDescent="0.3">
      <c r="A45" s="3">
        <v>10</v>
      </c>
      <c r="B45" s="4" t="s">
        <v>38</v>
      </c>
      <c r="C45" s="4" t="s">
        <v>20</v>
      </c>
      <c r="D45" s="4" t="s">
        <v>64</v>
      </c>
      <c r="E45" s="17" t="s">
        <v>65</v>
      </c>
      <c r="F45" s="3">
        <v>62</v>
      </c>
      <c r="G45" s="3">
        <v>62</v>
      </c>
      <c r="H45" s="3">
        <v>57</v>
      </c>
      <c r="I45" s="33">
        <v>181</v>
      </c>
      <c r="J45" s="58"/>
      <c r="K45" s="59" t="s">
        <v>149</v>
      </c>
      <c r="L45" s="60" t="s">
        <v>155</v>
      </c>
      <c r="M45" s="59" t="s">
        <v>156</v>
      </c>
      <c r="N45" s="60" t="s">
        <v>157</v>
      </c>
    </row>
    <row r="46" spans="1:14" x14ac:dyDescent="0.3">
      <c r="A46" s="3">
        <v>11</v>
      </c>
      <c r="B46" s="4" t="s">
        <v>40</v>
      </c>
      <c r="C46" s="4" t="s">
        <v>20</v>
      </c>
      <c r="D46" s="4" t="s">
        <v>50</v>
      </c>
      <c r="E46" s="17" t="s">
        <v>51</v>
      </c>
      <c r="F46" s="3">
        <v>76</v>
      </c>
      <c r="G46" s="3">
        <v>58</v>
      </c>
      <c r="H46" s="3">
        <v>90</v>
      </c>
      <c r="I46" s="33">
        <v>224</v>
      </c>
      <c r="J46" s="21">
        <v>1</v>
      </c>
      <c r="K46" s="27" t="s">
        <v>110</v>
      </c>
      <c r="L46" s="28">
        <f>SUM(F48)</f>
        <v>81</v>
      </c>
      <c r="M46" s="28">
        <f t="shared" ref="M46:N46" si="6">SUM(G48)</f>
        <v>82</v>
      </c>
      <c r="N46" s="28">
        <f t="shared" si="6"/>
        <v>87</v>
      </c>
    </row>
    <row r="47" spans="1:14" x14ac:dyDescent="0.3">
      <c r="A47" s="3">
        <v>12</v>
      </c>
      <c r="B47" s="4" t="s">
        <v>42</v>
      </c>
      <c r="C47" s="4" t="s">
        <v>20</v>
      </c>
      <c r="D47" s="4" t="s">
        <v>47</v>
      </c>
      <c r="E47" s="17" t="s">
        <v>48</v>
      </c>
      <c r="F47" s="3">
        <v>89</v>
      </c>
      <c r="G47" s="3">
        <v>62</v>
      </c>
      <c r="H47" s="3">
        <v>93</v>
      </c>
      <c r="I47" s="33">
        <v>244</v>
      </c>
      <c r="J47" s="21">
        <v>2</v>
      </c>
      <c r="K47" s="27" t="s">
        <v>111</v>
      </c>
      <c r="L47" s="28">
        <f>SUM(F49:F51)</f>
        <v>234</v>
      </c>
      <c r="M47" s="28">
        <f t="shared" ref="M47:N47" si="7">SUM(G49:G51)</f>
        <v>244</v>
      </c>
      <c r="N47" s="28">
        <f t="shared" si="7"/>
        <v>216</v>
      </c>
    </row>
    <row r="48" spans="1:14" x14ac:dyDescent="0.3">
      <c r="A48" s="3">
        <v>13</v>
      </c>
      <c r="B48" s="4" t="s">
        <v>44</v>
      </c>
      <c r="C48" s="4" t="s">
        <v>10</v>
      </c>
      <c r="D48" s="4" t="s">
        <v>28</v>
      </c>
      <c r="E48" s="17" t="s">
        <v>29</v>
      </c>
      <c r="F48" s="3">
        <v>81</v>
      </c>
      <c r="G48" s="3">
        <v>82</v>
      </c>
      <c r="H48" s="3">
        <v>87</v>
      </c>
      <c r="I48" s="33">
        <v>250</v>
      </c>
      <c r="J48" s="21">
        <v>3</v>
      </c>
      <c r="K48" s="27" t="s">
        <v>162</v>
      </c>
      <c r="L48" s="28">
        <f>SUM(F52:F54)</f>
        <v>193</v>
      </c>
      <c r="M48" s="28">
        <f t="shared" ref="M48:N48" si="8">SUM(G52:G54)</f>
        <v>206</v>
      </c>
      <c r="N48" s="28">
        <f t="shared" si="8"/>
        <v>226</v>
      </c>
    </row>
    <row r="49" spans="1:14" x14ac:dyDescent="0.3">
      <c r="A49" s="3">
        <v>14</v>
      </c>
      <c r="B49" s="4" t="s">
        <v>46</v>
      </c>
      <c r="C49" s="4" t="s">
        <v>10</v>
      </c>
      <c r="D49" s="4" t="s">
        <v>34</v>
      </c>
      <c r="E49" s="17" t="s">
        <v>35</v>
      </c>
      <c r="F49" s="3">
        <v>74</v>
      </c>
      <c r="G49" s="3">
        <v>64</v>
      </c>
      <c r="H49" s="3">
        <v>51</v>
      </c>
      <c r="I49" s="33">
        <v>189</v>
      </c>
      <c r="J49" s="21">
        <v>4</v>
      </c>
      <c r="K49" s="27" t="s">
        <v>87</v>
      </c>
      <c r="L49" s="28">
        <f>SUM(F55)</f>
        <v>68</v>
      </c>
      <c r="M49" s="28">
        <f t="shared" ref="M49:N49" si="9">SUM(G55)</f>
        <v>64</v>
      </c>
      <c r="N49" s="28">
        <f t="shared" si="9"/>
        <v>78</v>
      </c>
    </row>
    <row r="50" spans="1:14" x14ac:dyDescent="0.3">
      <c r="A50" s="3">
        <v>15</v>
      </c>
      <c r="B50" s="4" t="s">
        <v>49</v>
      </c>
      <c r="C50" s="4" t="s">
        <v>10</v>
      </c>
      <c r="D50" s="4" t="s">
        <v>37</v>
      </c>
      <c r="E50" s="17" t="s">
        <v>35</v>
      </c>
      <c r="F50" s="3">
        <v>63</v>
      </c>
      <c r="G50" s="3">
        <v>88</v>
      </c>
      <c r="H50" s="3">
        <v>73</v>
      </c>
      <c r="I50" s="33">
        <v>224</v>
      </c>
      <c r="J50" s="21">
        <v>5</v>
      </c>
      <c r="K50" s="27" t="s">
        <v>113</v>
      </c>
      <c r="L50" s="28">
        <f>SUM(F56:F58)</f>
        <v>190</v>
      </c>
      <c r="M50" s="28">
        <f t="shared" ref="M50:N50" si="10">SUM(G56:G58)</f>
        <v>221</v>
      </c>
      <c r="N50" s="28">
        <f t="shared" si="10"/>
        <v>199</v>
      </c>
    </row>
    <row r="51" spans="1:14" x14ac:dyDescent="0.3">
      <c r="A51" s="3">
        <v>16</v>
      </c>
      <c r="B51" s="4" t="s">
        <v>52</v>
      </c>
      <c r="C51" s="4" t="s">
        <v>10</v>
      </c>
      <c r="D51" s="4" t="s">
        <v>41</v>
      </c>
      <c r="E51" s="17" t="s">
        <v>35</v>
      </c>
      <c r="F51" s="3">
        <v>97</v>
      </c>
      <c r="G51" s="3">
        <v>92</v>
      </c>
      <c r="H51" s="3">
        <v>92</v>
      </c>
      <c r="I51" s="33">
        <v>281</v>
      </c>
      <c r="J51" s="21">
        <v>6</v>
      </c>
      <c r="K51" s="27" t="s">
        <v>163</v>
      </c>
      <c r="L51" s="28">
        <f>SUM(F59)</f>
        <v>62</v>
      </c>
      <c r="M51" s="28">
        <f t="shared" ref="M51:N51" si="11">SUM(G59)</f>
        <v>45</v>
      </c>
      <c r="N51" s="28">
        <f t="shared" si="11"/>
        <v>91</v>
      </c>
    </row>
    <row r="52" spans="1:14" x14ac:dyDescent="0.3">
      <c r="A52" s="3">
        <v>17</v>
      </c>
      <c r="B52" s="4" t="s">
        <v>54</v>
      </c>
      <c r="C52" s="4" t="s">
        <v>10</v>
      </c>
      <c r="D52" s="4" t="s">
        <v>17</v>
      </c>
      <c r="E52" s="17" t="s">
        <v>18</v>
      </c>
      <c r="F52" s="3">
        <v>57</v>
      </c>
      <c r="G52" s="3">
        <v>54</v>
      </c>
      <c r="H52" s="3">
        <v>77</v>
      </c>
      <c r="I52" s="33">
        <v>188</v>
      </c>
      <c r="J52" s="21">
        <v>7</v>
      </c>
      <c r="K52" s="27" t="s">
        <v>117</v>
      </c>
      <c r="L52" s="28">
        <f>SUM(F60:F61)</f>
        <v>143</v>
      </c>
      <c r="M52" s="28">
        <f t="shared" ref="M52:N52" si="12">SUM(G60:G61)</f>
        <v>164</v>
      </c>
      <c r="N52" s="28">
        <f t="shared" si="12"/>
        <v>105</v>
      </c>
    </row>
    <row r="53" spans="1:14" x14ac:dyDescent="0.3">
      <c r="A53" s="3">
        <v>18</v>
      </c>
      <c r="B53" s="4" t="s">
        <v>56</v>
      </c>
      <c r="C53" s="4" t="s">
        <v>10</v>
      </c>
      <c r="D53" s="4" t="s">
        <v>55</v>
      </c>
      <c r="E53" s="17" t="s">
        <v>18</v>
      </c>
      <c r="F53" s="3">
        <v>62</v>
      </c>
      <c r="G53" s="3">
        <v>81</v>
      </c>
      <c r="H53" s="3">
        <v>67</v>
      </c>
      <c r="I53" s="33">
        <v>210</v>
      </c>
      <c r="J53" s="21">
        <v>8</v>
      </c>
      <c r="K53" s="27" t="s">
        <v>118</v>
      </c>
      <c r="L53" s="28">
        <f>SUM(F62:F64)</f>
        <v>249</v>
      </c>
      <c r="M53" s="28">
        <f t="shared" ref="M53:N53" si="13">SUM(G62:G64)</f>
        <v>226</v>
      </c>
      <c r="N53" s="28">
        <f t="shared" si="13"/>
        <v>248</v>
      </c>
    </row>
    <row r="54" spans="1:14" x14ac:dyDescent="0.3">
      <c r="A54" s="3">
        <v>19</v>
      </c>
      <c r="B54" s="4" t="s">
        <v>58</v>
      </c>
      <c r="C54" s="4" t="s">
        <v>10</v>
      </c>
      <c r="D54" s="4" t="s">
        <v>73</v>
      </c>
      <c r="E54" s="17" t="s">
        <v>18</v>
      </c>
      <c r="F54" s="3">
        <v>74</v>
      </c>
      <c r="G54" s="3">
        <v>71</v>
      </c>
      <c r="H54" s="3">
        <v>82</v>
      </c>
      <c r="I54" s="33">
        <v>227</v>
      </c>
    </row>
    <row r="55" spans="1:14" x14ac:dyDescent="0.3">
      <c r="A55" s="3">
        <v>20</v>
      </c>
      <c r="B55" s="4" t="s">
        <v>60</v>
      </c>
      <c r="C55" s="4" t="s">
        <v>10</v>
      </c>
      <c r="D55" s="4" t="s">
        <v>11</v>
      </c>
      <c r="E55" s="17" t="s">
        <v>12</v>
      </c>
      <c r="F55" s="3">
        <v>68</v>
      </c>
      <c r="G55" s="3">
        <v>64</v>
      </c>
      <c r="H55" s="3">
        <v>78</v>
      </c>
      <c r="I55" s="33">
        <v>210</v>
      </c>
      <c r="L55" s="6" t="s">
        <v>186</v>
      </c>
      <c r="M55" s="6" t="s">
        <v>187</v>
      </c>
      <c r="N55" s="6" t="s">
        <v>105</v>
      </c>
    </row>
    <row r="56" spans="1:14" x14ac:dyDescent="0.3">
      <c r="A56" s="3">
        <v>21</v>
      </c>
      <c r="B56" s="4" t="s">
        <v>62</v>
      </c>
      <c r="C56" s="4" t="s">
        <v>10</v>
      </c>
      <c r="D56" s="4" t="s">
        <v>45</v>
      </c>
      <c r="E56" s="17" t="s">
        <v>24</v>
      </c>
      <c r="F56" s="3">
        <v>65</v>
      </c>
      <c r="G56" s="3">
        <v>73</v>
      </c>
      <c r="H56" s="3">
        <v>89</v>
      </c>
      <c r="I56" s="33">
        <v>227</v>
      </c>
      <c r="K56" s="6" t="s">
        <v>190</v>
      </c>
      <c r="L56" s="10">
        <f>SUM(L48,L37)</f>
        <v>509</v>
      </c>
      <c r="M56" s="10">
        <f>SUM(G8:G15)</f>
        <v>562</v>
      </c>
      <c r="N56" s="10">
        <f>SUM(H8:H15)</f>
        <v>619</v>
      </c>
    </row>
    <row r="57" spans="1:14" x14ac:dyDescent="0.3">
      <c r="A57" s="3">
        <v>22</v>
      </c>
      <c r="B57" s="4" t="s">
        <v>63</v>
      </c>
      <c r="C57" s="4" t="s">
        <v>10</v>
      </c>
      <c r="D57" s="4" t="s">
        <v>69</v>
      </c>
      <c r="E57" s="17" t="s">
        <v>24</v>
      </c>
      <c r="F57" s="3">
        <v>44</v>
      </c>
      <c r="G57" s="3">
        <v>72</v>
      </c>
      <c r="H57" s="3">
        <v>58</v>
      </c>
      <c r="I57" s="33">
        <v>174</v>
      </c>
      <c r="K57" s="6" t="s">
        <v>111</v>
      </c>
      <c r="L57" s="10">
        <f>SUM(F3:F7)</f>
        <v>409</v>
      </c>
      <c r="M57" s="10">
        <f>SUM(G3:G7)</f>
        <v>404</v>
      </c>
      <c r="N57" s="10">
        <f>SUM(H3:H7)</f>
        <v>378</v>
      </c>
    </row>
    <row r="58" spans="1:14" x14ac:dyDescent="0.3">
      <c r="A58" s="3">
        <v>23</v>
      </c>
      <c r="B58" s="4" t="s">
        <v>66</v>
      </c>
      <c r="C58" s="4" t="s">
        <v>10</v>
      </c>
      <c r="D58" s="4" t="s">
        <v>75</v>
      </c>
      <c r="E58" s="17" t="s">
        <v>24</v>
      </c>
      <c r="F58" s="3">
        <v>81</v>
      </c>
      <c r="G58" s="3">
        <v>76</v>
      </c>
      <c r="H58" s="3">
        <v>52</v>
      </c>
      <c r="I58" s="33">
        <v>209</v>
      </c>
      <c r="K58" s="6" t="s">
        <v>110</v>
      </c>
      <c r="L58" s="10">
        <f>SUM(F2)</f>
        <v>81</v>
      </c>
      <c r="M58" s="10">
        <f t="shared" ref="M58:N58" si="14">SUM(G2)</f>
        <v>82</v>
      </c>
      <c r="N58" s="10">
        <f t="shared" si="14"/>
        <v>87</v>
      </c>
    </row>
    <row r="59" spans="1:14" ht="25" x14ac:dyDescent="0.3">
      <c r="A59" s="3">
        <v>24</v>
      </c>
      <c r="B59" s="4" t="s">
        <v>68</v>
      </c>
      <c r="C59" s="4" t="s">
        <v>10</v>
      </c>
      <c r="D59" s="4" t="s">
        <v>14</v>
      </c>
      <c r="E59" s="17" t="s">
        <v>15</v>
      </c>
      <c r="F59" s="3">
        <v>62</v>
      </c>
      <c r="G59" s="3">
        <v>45</v>
      </c>
      <c r="H59" s="3">
        <v>91</v>
      </c>
      <c r="I59" s="33">
        <v>198</v>
      </c>
    </row>
    <row r="60" spans="1:14" x14ac:dyDescent="0.3">
      <c r="A60" s="3">
        <v>25</v>
      </c>
      <c r="B60" s="4" t="s">
        <v>70</v>
      </c>
      <c r="C60" s="4" t="s">
        <v>10</v>
      </c>
      <c r="D60" s="4" t="s">
        <v>53</v>
      </c>
      <c r="E60" s="17" t="s">
        <v>48</v>
      </c>
      <c r="F60" s="3">
        <v>87</v>
      </c>
      <c r="G60" s="3">
        <v>86</v>
      </c>
      <c r="H60" s="3">
        <v>43</v>
      </c>
      <c r="I60" s="33">
        <v>216</v>
      </c>
    </row>
    <row r="61" spans="1:14" x14ac:dyDescent="0.3">
      <c r="A61" s="3">
        <v>26</v>
      </c>
      <c r="B61" s="4" t="s">
        <v>72</v>
      </c>
      <c r="C61" s="4" t="s">
        <v>10</v>
      </c>
      <c r="D61" s="4" t="s">
        <v>59</v>
      </c>
      <c r="E61" s="17" t="s">
        <v>48</v>
      </c>
      <c r="F61" s="3">
        <v>56</v>
      </c>
      <c r="G61" s="3">
        <v>78</v>
      </c>
      <c r="H61" s="3">
        <v>62</v>
      </c>
      <c r="I61" s="33">
        <v>196</v>
      </c>
    </row>
    <row r="62" spans="1:14" x14ac:dyDescent="0.3">
      <c r="A62" s="3">
        <v>27</v>
      </c>
      <c r="B62" s="4" t="s">
        <v>74</v>
      </c>
      <c r="C62" s="4" t="s">
        <v>10</v>
      </c>
      <c r="D62" s="4" t="s">
        <v>31</v>
      </c>
      <c r="E62" s="17" t="s">
        <v>32</v>
      </c>
      <c r="F62" s="3">
        <v>84</v>
      </c>
      <c r="G62" s="3">
        <v>92</v>
      </c>
      <c r="H62" s="3">
        <v>76</v>
      </c>
      <c r="I62" s="33">
        <v>252</v>
      </c>
    </row>
    <row r="63" spans="1:14" x14ac:dyDescent="0.3">
      <c r="A63" s="3">
        <v>28</v>
      </c>
      <c r="B63" s="4" t="s">
        <v>76</v>
      </c>
      <c r="C63" s="4" t="s">
        <v>10</v>
      </c>
      <c r="D63" s="4" t="s">
        <v>61</v>
      </c>
      <c r="E63" s="17" t="s">
        <v>32</v>
      </c>
      <c r="F63" s="3">
        <v>93</v>
      </c>
      <c r="G63" s="3">
        <v>68</v>
      </c>
      <c r="H63" s="3">
        <v>91</v>
      </c>
      <c r="I63" s="33">
        <v>252</v>
      </c>
    </row>
    <row r="64" spans="1:14" x14ac:dyDescent="0.3">
      <c r="A64" s="3">
        <v>29</v>
      </c>
      <c r="B64" s="4" t="s">
        <v>78</v>
      </c>
      <c r="C64" s="4" t="s">
        <v>10</v>
      </c>
      <c r="D64" s="4" t="s">
        <v>79</v>
      </c>
      <c r="E64" s="17" t="s">
        <v>32</v>
      </c>
      <c r="F64" s="3">
        <v>72</v>
      </c>
      <c r="G64" s="3">
        <v>66</v>
      </c>
      <c r="H64" s="3">
        <v>81</v>
      </c>
      <c r="I64" s="33">
        <v>219</v>
      </c>
    </row>
  </sheetData>
  <sortState ref="C35:I64">
    <sortCondition ref="C35:C64"/>
    <sortCondition ref="E35:E64"/>
  </sortState>
  <pageMargins left="0.7" right="0.7" top="0.75" bottom="0.75" header="0.3" footer="0.3"/>
  <drawing r:id="rId1"/>
</worksheet>
</file>

<file path=xl/worksheets/sheet9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A700E56C-6995-4697-94BB-18C3F526698B}">
  <dimension ref="A1:E178"/>
  <sheetViews>
    <sheetView topLeftCell="F160" workbookViewId="0">
      <selection activeCell="T166" sqref="T166"/>
    </sheetView>
  </sheetViews>
  <sheetFormatPr defaultRowHeight="13" x14ac:dyDescent="0.3"/>
  <cols>
    <col min="3" max="3" width="11.09765625" customWidth="1"/>
    <col min="5" max="5" width="12.3984375" customWidth="1"/>
  </cols>
  <sheetData>
    <row r="1" spans="1:5" ht="26" x14ac:dyDescent="0.3">
      <c r="A1" s="34" t="s">
        <v>127</v>
      </c>
      <c r="B1" s="34" t="s">
        <v>103</v>
      </c>
      <c r="C1" s="6" t="s">
        <v>191</v>
      </c>
      <c r="D1" s="6" t="s">
        <v>91</v>
      </c>
      <c r="E1" s="6" t="s">
        <v>192</v>
      </c>
    </row>
    <row r="2" spans="1:5" x14ac:dyDescent="0.3">
      <c r="A2" s="3">
        <v>0</v>
      </c>
      <c r="B2" s="3">
        <v>42</v>
      </c>
      <c r="C2" s="63">
        <f>_xlfn.NORM.DIST(B2,$D$2,$E$2,)</f>
        <v>3.0698904388758168E-3</v>
      </c>
      <c r="D2" s="10">
        <f>AVERAGE(B2:B31)</f>
        <v>72.36666666666666</v>
      </c>
      <c r="E2">
        <f>_xlfn.STDEV.S(B2:B31)</f>
        <v>14.499663095570797</v>
      </c>
    </row>
    <row r="3" spans="1:5" x14ac:dyDescent="0.3">
      <c r="A3" s="3">
        <v>1</v>
      </c>
      <c r="B3" s="3">
        <v>44</v>
      </c>
      <c r="C3" s="63">
        <f t="shared" ref="C3:C31" si="0">_xlfn.NORM.DIST(B3,$D$2,$E$2,)</f>
        <v>4.0592768224947812E-3</v>
      </c>
    </row>
    <row r="4" spans="1:5" x14ac:dyDescent="0.3">
      <c r="A4" s="3">
        <v>2</v>
      </c>
      <c r="B4" s="3">
        <v>52</v>
      </c>
      <c r="C4" s="63">
        <f t="shared" si="0"/>
        <v>1.0259438785563147E-2</v>
      </c>
    </row>
    <row r="5" spans="1:5" x14ac:dyDescent="0.3">
      <c r="A5" s="3">
        <v>3</v>
      </c>
      <c r="B5" s="3">
        <v>56</v>
      </c>
      <c r="C5" s="63">
        <f t="shared" si="0"/>
        <v>1.4550708179317173E-2</v>
      </c>
    </row>
    <row r="6" spans="1:5" x14ac:dyDescent="0.3">
      <c r="A6" s="3">
        <v>4</v>
      </c>
      <c r="B6" s="3">
        <v>57</v>
      </c>
      <c r="C6" s="63">
        <f t="shared" si="0"/>
        <v>1.5691338731147066E-2</v>
      </c>
    </row>
    <row r="7" spans="1:5" x14ac:dyDescent="0.3">
      <c r="A7" s="3">
        <v>5</v>
      </c>
      <c r="B7" s="3">
        <v>62</v>
      </c>
      <c r="C7" s="63">
        <f t="shared" si="0"/>
        <v>2.1308542422239608E-2</v>
      </c>
    </row>
    <row r="8" spans="1:5" x14ac:dyDescent="0.3">
      <c r="A8" s="3">
        <v>6</v>
      </c>
      <c r="B8" s="3">
        <v>62</v>
      </c>
      <c r="C8" s="63">
        <f t="shared" si="0"/>
        <v>2.1308542422239608E-2</v>
      </c>
    </row>
    <row r="9" spans="1:5" x14ac:dyDescent="0.3">
      <c r="A9" s="3">
        <v>7</v>
      </c>
      <c r="B9" s="3">
        <v>62</v>
      </c>
      <c r="C9" s="63">
        <f t="shared" si="0"/>
        <v>2.1308542422239608E-2</v>
      </c>
    </row>
    <row r="10" spans="1:5" x14ac:dyDescent="0.3">
      <c r="A10" s="3">
        <v>8</v>
      </c>
      <c r="B10" s="3">
        <v>63</v>
      </c>
      <c r="C10" s="63">
        <f t="shared" si="0"/>
        <v>2.2332398816785708E-2</v>
      </c>
    </row>
    <row r="11" spans="1:5" x14ac:dyDescent="0.3">
      <c r="A11" s="3">
        <v>9</v>
      </c>
      <c r="B11" s="3">
        <v>64</v>
      </c>
      <c r="C11" s="63">
        <f t="shared" si="0"/>
        <v>2.3294387763677881E-2</v>
      </c>
    </row>
    <row r="12" spans="1:5" x14ac:dyDescent="0.3">
      <c r="A12" s="3">
        <v>10</v>
      </c>
      <c r="B12" s="3">
        <v>65</v>
      </c>
      <c r="C12" s="63">
        <f t="shared" si="0"/>
        <v>2.4182518030452762E-2</v>
      </c>
    </row>
    <row r="13" spans="1:5" x14ac:dyDescent="0.3">
      <c r="A13" s="3">
        <v>11</v>
      </c>
      <c r="B13" s="3">
        <v>68</v>
      </c>
      <c r="C13" s="63">
        <f t="shared" si="0"/>
        <v>2.6294077822470962E-2</v>
      </c>
    </row>
    <row r="14" spans="1:5" x14ac:dyDescent="0.3">
      <c r="A14" s="3">
        <v>12</v>
      </c>
      <c r="B14" s="3">
        <v>71</v>
      </c>
      <c r="C14" s="63">
        <f t="shared" si="0"/>
        <v>2.7391954062187383E-2</v>
      </c>
    </row>
    <row r="15" spans="1:5" x14ac:dyDescent="0.3">
      <c r="A15" s="3">
        <v>13</v>
      </c>
      <c r="B15" s="3">
        <v>72</v>
      </c>
      <c r="C15" s="63">
        <f t="shared" si="0"/>
        <v>2.7505104107413643E-2</v>
      </c>
    </row>
    <row r="16" spans="1:5" x14ac:dyDescent="0.3">
      <c r="A16" s="3">
        <v>14</v>
      </c>
      <c r="B16" s="3">
        <v>72</v>
      </c>
      <c r="C16" s="63">
        <f t="shared" si="0"/>
        <v>2.7505104107413643E-2</v>
      </c>
    </row>
    <row r="17" spans="1:3" x14ac:dyDescent="0.3">
      <c r="A17" s="3">
        <v>15</v>
      </c>
      <c r="B17" s="3">
        <v>74</v>
      </c>
      <c r="C17" s="63">
        <f t="shared" si="0"/>
        <v>2.733988807495262E-2</v>
      </c>
    </row>
    <row r="18" spans="1:3" x14ac:dyDescent="0.3">
      <c r="A18" s="3">
        <v>16</v>
      </c>
      <c r="B18" s="3">
        <v>74</v>
      </c>
      <c r="C18" s="63">
        <f t="shared" si="0"/>
        <v>2.733988807495262E-2</v>
      </c>
    </row>
    <row r="19" spans="1:3" x14ac:dyDescent="0.3">
      <c r="A19" s="3">
        <v>17</v>
      </c>
      <c r="B19" s="3">
        <v>74</v>
      </c>
      <c r="C19" s="63">
        <f t="shared" si="0"/>
        <v>2.733988807495262E-2</v>
      </c>
    </row>
    <row r="20" spans="1:3" x14ac:dyDescent="0.3">
      <c r="A20" s="3">
        <v>18</v>
      </c>
      <c r="B20" s="3">
        <v>76</v>
      </c>
      <c r="C20" s="63">
        <f t="shared" si="0"/>
        <v>2.6663511738261231E-2</v>
      </c>
    </row>
    <row r="21" spans="1:3" x14ac:dyDescent="0.3">
      <c r="A21" s="3">
        <v>19</v>
      </c>
      <c r="B21" s="3">
        <v>78</v>
      </c>
      <c r="C21" s="63">
        <f t="shared" si="0"/>
        <v>2.5513799598854425E-2</v>
      </c>
    </row>
    <row r="22" spans="1:3" x14ac:dyDescent="0.3">
      <c r="A22" s="3">
        <v>20</v>
      </c>
      <c r="B22" s="3">
        <v>81</v>
      </c>
      <c r="C22" s="63">
        <f t="shared" si="0"/>
        <v>2.3044592553904883E-2</v>
      </c>
    </row>
    <row r="23" spans="1:3" x14ac:dyDescent="0.3">
      <c r="A23" s="3">
        <v>21</v>
      </c>
      <c r="B23" s="3">
        <v>81</v>
      </c>
      <c r="C23" s="63">
        <f t="shared" si="0"/>
        <v>2.3044592553904883E-2</v>
      </c>
    </row>
    <row r="24" spans="1:3" x14ac:dyDescent="0.3">
      <c r="A24" s="3">
        <v>22</v>
      </c>
      <c r="B24" s="3">
        <v>84</v>
      </c>
      <c r="C24" s="63">
        <f t="shared" si="0"/>
        <v>1.9942131454426609E-2</v>
      </c>
    </row>
    <row r="25" spans="1:3" x14ac:dyDescent="0.3">
      <c r="A25" s="3">
        <v>23</v>
      </c>
      <c r="B25" s="3">
        <v>87</v>
      </c>
      <c r="C25" s="63">
        <f t="shared" si="0"/>
        <v>1.6534183853876901E-2</v>
      </c>
    </row>
    <row r="26" spans="1:3" x14ac:dyDescent="0.3">
      <c r="A26" s="3">
        <v>24</v>
      </c>
      <c r="B26" s="3">
        <v>87</v>
      </c>
      <c r="C26" s="63">
        <f t="shared" si="0"/>
        <v>1.6534183853876901E-2</v>
      </c>
    </row>
    <row r="27" spans="1:3" x14ac:dyDescent="0.3">
      <c r="A27" s="3">
        <v>25</v>
      </c>
      <c r="B27" s="3">
        <v>87</v>
      </c>
      <c r="C27" s="63">
        <f t="shared" si="0"/>
        <v>1.6534183853876901E-2</v>
      </c>
    </row>
    <row r="28" spans="1:3" x14ac:dyDescent="0.3">
      <c r="A28" s="3">
        <v>26</v>
      </c>
      <c r="B28" s="3">
        <v>89</v>
      </c>
      <c r="C28" s="63">
        <f t="shared" si="0"/>
        <v>1.4249349046527309E-2</v>
      </c>
    </row>
    <row r="29" spans="1:3" x14ac:dyDescent="0.3">
      <c r="A29" s="3">
        <v>27</v>
      </c>
      <c r="B29" s="3">
        <v>93</v>
      </c>
      <c r="C29" s="63">
        <f t="shared" si="0"/>
        <v>9.9961112062782725E-3</v>
      </c>
    </row>
    <row r="30" spans="1:3" x14ac:dyDescent="0.3">
      <c r="A30" s="3">
        <v>28</v>
      </c>
      <c r="B30" s="3">
        <v>97</v>
      </c>
      <c r="C30" s="63">
        <f t="shared" si="0"/>
        <v>6.4985406330745942E-3</v>
      </c>
    </row>
    <row r="31" spans="1:3" x14ac:dyDescent="0.3">
      <c r="A31" s="3">
        <v>29</v>
      </c>
      <c r="B31" s="3">
        <v>97</v>
      </c>
      <c r="C31" s="63">
        <f t="shared" si="0"/>
        <v>6.4985406330745942E-3</v>
      </c>
    </row>
    <row r="33" spans="1:5" x14ac:dyDescent="0.3">
      <c r="A33" s="34" t="s">
        <v>127</v>
      </c>
      <c r="B33" s="34" t="s">
        <v>104</v>
      </c>
      <c r="C33" s="6" t="s">
        <v>191</v>
      </c>
      <c r="D33" s="6" t="s">
        <v>91</v>
      </c>
      <c r="E33" s="6" t="s">
        <v>192</v>
      </c>
    </row>
    <row r="34" spans="1:5" x14ac:dyDescent="0.3">
      <c r="A34" s="3">
        <v>0</v>
      </c>
      <c r="B34" s="3">
        <v>45</v>
      </c>
      <c r="C34" s="63">
        <f>_xlfn.NORM.DIST(B34,$D$2,$E$2,)</f>
        <v>4.6346079963978746E-3</v>
      </c>
      <c r="D34" s="10">
        <f>AVERAGE(B34:B63)</f>
        <v>72.966666666666669</v>
      </c>
      <c r="E34">
        <f>_xlfn.STDEV.S(B34:B63)</f>
        <v>12.968086380334469</v>
      </c>
    </row>
    <row r="35" spans="1:5" x14ac:dyDescent="0.3">
      <c r="A35" s="3">
        <v>1</v>
      </c>
      <c r="B35" s="3">
        <v>53</v>
      </c>
      <c r="C35" s="63">
        <f t="shared" ref="C35:C63" si="1">_xlfn.NORM.DIST(B35,$D$2,$E$2,)</f>
        <v>1.1276187662602043E-2</v>
      </c>
    </row>
    <row r="36" spans="1:5" x14ac:dyDescent="0.3">
      <c r="A36" s="3">
        <v>2</v>
      </c>
      <c r="B36" s="3">
        <v>54</v>
      </c>
      <c r="C36" s="63">
        <f t="shared" si="1"/>
        <v>1.2334889959701438E-2</v>
      </c>
    </row>
    <row r="37" spans="1:5" x14ac:dyDescent="0.3">
      <c r="A37" s="3">
        <v>3</v>
      </c>
      <c r="B37" s="3">
        <v>58</v>
      </c>
      <c r="C37" s="63">
        <f t="shared" si="1"/>
        <v>1.6841088521259644E-2</v>
      </c>
    </row>
    <row r="38" spans="1:5" x14ac:dyDescent="0.3">
      <c r="A38" s="3">
        <v>4</v>
      </c>
      <c r="B38" s="3">
        <v>62</v>
      </c>
      <c r="C38" s="63">
        <f t="shared" si="1"/>
        <v>2.1308542422239608E-2</v>
      </c>
    </row>
    <row r="39" spans="1:5" x14ac:dyDescent="0.3">
      <c r="A39" s="3">
        <v>5</v>
      </c>
      <c r="B39" s="3">
        <v>62</v>
      </c>
      <c r="C39" s="63">
        <f t="shared" si="1"/>
        <v>2.1308542422239608E-2</v>
      </c>
    </row>
    <row r="40" spans="1:5" x14ac:dyDescent="0.3">
      <c r="A40" s="3">
        <v>6</v>
      </c>
      <c r="B40" s="3">
        <v>64</v>
      </c>
      <c r="C40" s="63">
        <f t="shared" si="1"/>
        <v>2.3294387763677881E-2</v>
      </c>
    </row>
    <row r="41" spans="1:5" x14ac:dyDescent="0.3">
      <c r="A41" s="3">
        <v>7</v>
      </c>
      <c r="B41" s="3">
        <v>64</v>
      </c>
      <c r="C41" s="63">
        <f t="shared" si="1"/>
        <v>2.3294387763677881E-2</v>
      </c>
    </row>
    <row r="42" spans="1:5" x14ac:dyDescent="0.3">
      <c r="A42" s="3">
        <v>8</v>
      </c>
      <c r="B42" s="3">
        <v>64</v>
      </c>
      <c r="C42" s="63">
        <f t="shared" si="1"/>
        <v>2.3294387763677881E-2</v>
      </c>
    </row>
    <row r="43" spans="1:5" x14ac:dyDescent="0.3">
      <c r="A43" s="3">
        <v>9</v>
      </c>
      <c r="B43" s="3">
        <v>64</v>
      </c>
      <c r="C43" s="63">
        <f t="shared" si="1"/>
        <v>2.3294387763677881E-2</v>
      </c>
    </row>
    <row r="44" spans="1:5" x14ac:dyDescent="0.3">
      <c r="A44" s="3">
        <v>10</v>
      </c>
      <c r="B44" s="3">
        <v>66</v>
      </c>
      <c r="C44" s="63">
        <f t="shared" si="1"/>
        <v>2.498538431991882E-2</v>
      </c>
    </row>
    <row r="45" spans="1:5" x14ac:dyDescent="0.3">
      <c r="A45" s="3">
        <v>11</v>
      </c>
      <c r="B45" s="3">
        <v>68</v>
      </c>
      <c r="C45" s="63">
        <f t="shared" si="1"/>
        <v>2.6294077822470962E-2</v>
      </c>
    </row>
    <row r="46" spans="1:5" x14ac:dyDescent="0.3">
      <c r="A46" s="3">
        <v>12</v>
      </c>
      <c r="B46" s="3">
        <v>69</v>
      </c>
      <c r="C46" s="63">
        <f t="shared" si="1"/>
        <v>2.6782143957428627E-2</v>
      </c>
    </row>
    <row r="47" spans="1:5" x14ac:dyDescent="0.3">
      <c r="A47" s="3">
        <v>13</v>
      </c>
      <c r="B47" s="3">
        <v>71</v>
      </c>
      <c r="C47" s="63">
        <f t="shared" si="1"/>
        <v>2.7391954062187383E-2</v>
      </c>
    </row>
    <row r="48" spans="1:5" x14ac:dyDescent="0.3">
      <c r="A48" s="3">
        <v>14</v>
      </c>
      <c r="B48" s="3">
        <v>72</v>
      </c>
      <c r="C48" s="63">
        <f t="shared" si="1"/>
        <v>2.7505104107413643E-2</v>
      </c>
    </row>
    <row r="49" spans="1:3" x14ac:dyDescent="0.3">
      <c r="A49" s="3">
        <v>15</v>
      </c>
      <c r="B49" s="3">
        <v>72</v>
      </c>
      <c r="C49" s="63">
        <f t="shared" si="1"/>
        <v>2.7505104107413643E-2</v>
      </c>
    </row>
    <row r="50" spans="1:3" x14ac:dyDescent="0.3">
      <c r="A50" s="3">
        <v>16</v>
      </c>
      <c r="B50" s="3">
        <v>73</v>
      </c>
      <c r="C50" s="63">
        <f t="shared" si="1"/>
        <v>2.7487666034047658E-2</v>
      </c>
    </row>
    <row r="51" spans="1:3" x14ac:dyDescent="0.3">
      <c r="A51" s="3">
        <v>17</v>
      </c>
      <c r="B51" s="3">
        <v>75</v>
      </c>
      <c r="C51" s="63">
        <f t="shared" si="1"/>
        <v>2.7063869650595273E-2</v>
      </c>
    </row>
    <row r="52" spans="1:3" x14ac:dyDescent="0.3">
      <c r="A52" s="3">
        <v>18</v>
      </c>
      <c r="B52" s="3">
        <v>76</v>
      </c>
      <c r="C52" s="63">
        <f t="shared" si="1"/>
        <v>2.6663511738261231E-2</v>
      </c>
    </row>
    <row r="53" spans="1:3" x14ac:dyDescent="0.3">
      <c r="A53" s="3">
        <v>19</v>
      </c>
      <c r="B53" s="3">
        <v>78</v>
      </c>
      <c r="C53" s="63">
        <f t="shared" si="1"/>
        <v>2.5513799598854425E-2</v>
      </c>
    </row>
    <row r="54" spans="1:3" x14ac:dyDescent="0.3">
      <c r="A54" s="3">
        <v>20</v>
      </c>
      <c r="B54" s="3">
        <v>81</v>
      </c>
      <c r="C54" s="63">
        <f t="shared" si="1"/>
        <v>2.3044592553904883E-2</v>
      </c>
    </row>
    <row r="55" spans="1:3" x14ac:dyDescent="0.3">
      <c r="A55" s="3">
        <v>21</v>
      </c>
      <c r="B55" s="3">
        <v>82</v>
      </c>
      <c r="C55" s="63">
        <f t="shared" si="1"/>
        <v>2.2064914726070178E-2</v>
      </c>
    </row>
    <row r="56" spans="1:3" x14ac:dyDescent="0.3">
      <c r="A56" s="3">
        <v>22</v>
      </c>
      <c r="B56" s="3">
        <v>83</v>
      </c>
      <c r="C56" s="63">
        <f t="shared" si="1"/>
        <v>2.1026634569593791E-2</v>
      </c>
    </row>
    <row r="57" spans="1:3" x14ac:dyDescent="0.3">
      <c r="A57" s="3">
        <v>23</v>
      </c>
      <c r="B57" s="3">
        <v>86</v>
      </c>
      <c r="C57" s="63">
        <f t="shared" si="1"/>
        <v>1.7683900900022347E-2</v>
      </c>
    </row>
    <row r="58" spans="1:3" x14ac:dyDescent="0.3">
      <c r="A58" s="3">
        <v>24</v>
      </c>
      <c r="B58" s="3">
        <v>88</v>
      </c>
      <c r="C58" s="63">
        <f t="shared" si="1"/>
        <v>1.5385858947671534E-2</v>
      </c>
    </row>
    <row r="59" spans="1:3" x14ac:dyDescent="0.3">
      <c r="A59" s="3">
        <v>25</v>
      </c>
      <c r="B59" s="3">
        <v>91</v>
      </c>
      <c r="C59" s="63">
        <f t="shared" si="1"/>
        <v>1.2048818538720172E-2</v>
      </c>
    </row>
    <row r="60" spans="1:3" x14ac:dyDescent="0.3">
      <c r="A60" s="3">
        <v>26</v>
      </c>
      <c r="B60" s="3">
        <v>92</v>
      </c>
      <c r="C60" s="63">
        <f t="shared" si="1"/>
        <v>1.100070767772827E-2</v>
      </c>
    </row>
    <row r="61" spans="1:3" x14ac:dyDescent="0.3">
      <c r="A61" s="3">
        <v>27</v>
      </c>
      <c r="B61" s="3">
        <v>92</v>
      </c>
      <c r="C61" s="63">
        <f t="shared" si="1"/>
        <v>1.100070767772827E-2</v>
      </c>
    </row>
    <row r="62" spans="1:3" x14ac:dyDescent="0.3">
      <c r="A62" s="3">
        <v>28</v>
      </c>
      <c r="B62" s="3">
        <v>92</v>
      </c>
      <c r="C62" s="63">
        <f t="shared" si="1"/>
        <v>1.100070767772827E-2</v>
      </c>
    </row>
    <row r="63" spans="1:3" x14ac:dyDescent="0.3">
      <c r="A63" s="3">
        <v>29</v>
      </c>
      <c r="B63" s="3">
        <v>92</v>
      </c>
      <c r="C63" s="63">
        <f t="shared" si="1"/>
        <v>1.100070767772827E-2</v>
      </c>
    </row>
    <row r="66" spans="1:5" ht="26" x14ac:dyDescent="0.3">
      <c r="A66" s="34" t="s">
        <v>127</v>
      </c>
      <c r="B66" s="34" t="s">
        <v>109</v>
      </c>
      <c r="C66" s="6" t="s">
        <v>191</v>
      </c>
      <c r="D66" s="6" t="s">
        <v>91</v>
      </c>
      <c r="E66" s="6" t="s">
        <v>192</v>
      </c>
    </row>
    <row r="67" spans="1:5" x14ac:dyDescent="0.3">
      <c r="A67" s="3">
        <v>0</v>
      </c>
      <c r="B67" s="3">
        <v>43</v>
      </c>
      <c r="C67" s="63">
        <f>_xlfn.NORM.DIST(B67,$D$2,$E$2,)</f>
        <v>3.538495320405208E-3</v>
      </c>
      <c r="D67" s="10">
        <f>AVERAGE(B67:B96)</f>
        <v>77.13333333333334</v>
      </c>
      <c r="E67">
        <f>_xlfn.STDEV.S(B67:B96)</f>
        <v>14.371267631400286</v>
      </c>
    </row>
    <row r="68" spans="1:5" x14ac:dyDescent="0.3">
      <c r="A68" s="3">
        <v>1</v>
      </c>
      <c r="B68" s="3">
        <v>51</v>
      </c>
      <c r="C68" s="63">
        <f t="shared" ref="C68:C96" si="2">_xlfn.NORM.DIST(B68,$D$2,$E$2,)</f>
        <v>9.2900747455457663E-3</v>
      </c>
    </row>
    <row r="69" spans="1:5" x14ac:dyDescent="0.3">
      <c r="A69" s="3">
        <v>2</v>
      </c>
      <c r="B69" s="3">
        <v>52</v>
      </c>
      <c r="C69" s="63">
        <f t="shared" si="2"/>
        <v>1.0259438785563147E-2</v>
      </c>
    </row>
    <row r="70" spans="1:5" x14ac:dyDescent="0.3">
      <c r="A70" s="3">
        <v>3</v>
      </c>
      <c r="B70" s="3">
        <v>57</v>
      </c>
      <c r="C70" s="63">
        <f t="shared" si="2"/>
        <v>1.5691338731147066E-2</v>
      </c>
    </row>
    <row r="71" spans="1:5" x14ac:dyDescent="0.3">
      <c r="A71" s="3">
        <v>4</v>
      </c>
      <c r="B71" s="3">
        <v>58</v>
      </c>
      <c r="C71" s="63">
        <f t="shared" si="2"/>
        <v>1.6841088521259644E-2</v>
      </c>
    </row>
    <row r="72" spans="1:5" x14ac:dyDescent="0.3">
      <c r="A72" s="3">
        <v>5</v>
      </c>
      <c r="B72" s="3">
        <v>62</v>
      </c>
      <c r="C72" s="63">
        <f t="shared" si="2"/>
        <v>2.1308542422239608E-2</v>
      </c>
    </row>
    <row r="73" spans="1:5" x14ac:dyDescent="0.3">
      <c r="A73" s="3">
        <v>6</v>
      </c>
      <c r="B73" s="3">
        <v>67</v>
      </c>
      <c r="C73" s="63">
        <f t="shared" si="2"/>
        <v>2.5692409886808539E-2</v>
      </c>
    </row>
    <row r="74" spans="1:5" x14ac:dyDescent="0.3">
      <c r="A74" s="3">
        <v>7</v>
      </c>
      <c r="B74" s="3">
        <v>68</v>
      </c>
      <c r="C74" s="63">
        <f t="shared" si="2"/>
        <v>2.6294077822470962E-2</v>
      </c>
    </row>
    <row r="75" spans="1:5" x14ac:dyDescent="0.3">
      <c r="A75" s="3">
        <v>8</v>
      </c>
      <c r="B75" s="3">
        <v>71</v>
      </c>
      <c r="C75" s="63">
        <f t="shared" si="2"/>
        <v>2.7391954062187383E-2</v>
      </c>
    </row>
    <row r="76" spans="1:5" x14ac:dyDescent="0.3">
      <c r="A76" s="3">
        <v>9</v>
      </c>
      <c r="B76" s="3">
        <v>73</v>
      </c>
      <c r="C76" s="63">
        <f t="shared" si="2"/>
        <v>2.7487666034047658E-2</v>
      </c>
    </row>
    <row r="77" spans="1:5" x14ac:dyDescent="0.3">
      <c r="A77" s="3">
        <v>10</v>
      </c>
      <c r="B77" s="3">
        <v>74</v>
      </c>
      <c r="C77" s="63">
        <f t="shared" si="2"/>
        <v>2.733988807495262E-2</v>
      </c>
    </row>
    <row r="78" spans="1:5" x14ac:dyDescent="0.3">
      <c r="A78" s="3">
        <v>11</v>
      </c>
      <c r="B78" s="3">
        <v>76</v>
      </c>
      <c r="C78" s="63">
        <f t="shared" si="2"/>
        <v>2.6663511738261231E-2</v>
      </c>
    </row>
    <row r="79" spans="1:5" x14ac:dyDescent="0.3">
      <c r="A79" s="3">
        <v>12</v>
      </c>
      <c r="B79" s="3">
        <v>77</v>
      </c>
      <c r="C79" s="63">
        <f t="shared" si="2"/>
        <v>2.6144425130543509E-2</v>
      </c>
    </row>
    <row r="80" spans="1:5" x14ac:dyDescent="0.3">
      <c r="A80" s="3">
        <v>13</v>
      </c>
      <c r="B80" s="3">
        <v>78</v>
      </c>
      <c r="C80" s="63">
        <f t="shared" si="2"/>
        <v>2.5513799598854425E-2</v>
      </c>
    </row>
    <row r="81" spans="1:3" x14ac:dyDescent="0.3">
      <c r="A81" s="3">
        <v>14</v>
      </c>
      <c r="B81" s="3">
        <v>78</v>
      </c>
      <c r="C81" s="63">
        <f t="shared" si="2"/>
        <v>2.5513799598854425E-2</v>
      </c>
    </row>
    <row r="82" spans="1:3" x14ac:dyDescent="0.3">
      <c r="A82" s="3">
        <v>15</v>
      </c>
      <c r="B82" s="3">
        <v>81</v>
      </c>
      <c r="C82" s="63">
        <f t="shared" si="2"/>
        <v>2.3044592553904883E-2</v>
      </c>
    </row>
    <row r="83" spans="1:3" x14ac:dyDescent="0.3">
      <c r="A83" s="3">
        <v>16</v>
      </c>
      <c r="B83" s="3">
        <v>82</v>
      </c>
      <c r="C83" s="63">
        <f t="shared" si="2"/>
        <v>2.2064914726070178E-2</v>
      </c>
    </row>
    <row r="84" spans="1:3" x14ac:dyDescent="0.3">
      <c r="A84" s="3">
        <v>17</v>
      </c>
      <c r="B84" s="3">
        <v>83</v>
      </c>
      <c r="C84" s="63">
        <f t="shared" si="2"/>
        <v>2.1026634569593791E-2</v>
      </c>
    </row>
    <row r="85" spans="1:3" x14ac:dyDescent="0.3">
      <c r="A85" s="3">
        <v>18</v>
      </c>
      <c r="B85" s="3">
        <v>84</v>
      </c>
      <c r="C85" s="63">
        <f t="shared" si="2"/>
        <v>1.9942131454426609E-2</v>
      </c>
    </row>
    <row r="86" spans="1:3" x14ac:dyDescent="0.3">
      <c r="A86" s="3">
        <v>19</v>
      </c>
      <c r="B86" s="3">
        <v>87</v>
      </c>
      <c r="C86" s="63">
        <f t="shared" si="2"/>
        <v>1.6534183853876901E-2</v>
      </c>
    </row>
    <row r="87" spans="1:3" x14ac:dyDescent="0.3">
      <c r="A87" s="3">
        <v>20</v>
      </c>
      <c r="B87" s="3">
        <v>88</v>
      </c>
      <c r="C87" s="63">
        <f t="shared" si="2"/>
        <v>1.5385858947671534E-2</v>
      </c>
    </row>
    <row r="88" spans="1:3" x14ac:dyDescent="0.3">
      <c r="A88" s="3">
        <v>21</v>
      </c>
      <c r="B88" s="3">
        <v>89</v>
      </c>
      <c r="C88" s="63">
        <f t="shared" si="2"/>
        <v>1.4249349046527309E-2</v>
      </c>
    </row>
    <row r="89" spans="1:3" x14ac:dyDescent="0.3">
      <c r="A89" s="3">
        <v>22</v>
      </c>
      <c r="B89" s="3">
        <v>89</v>
      </c>
      <c r="C89" s="63">
        <f t="shared" si="2"/>
        <v>1.4249349046527309E-2</v>
      </c>
    </row>
    <row r="90" spans="1:3" x14ac:dyDescent="0.3">
      <c r="A90" s="3">
        <v>23</v>
      </c>
      <c r="B90" s="3">
        <v>90</v>
      </c>
      <c r="C90" s="63">
        <f t="shared" si="2"/>
        <v>1.3134168913095977E-2</v>
      </c>
    </row>
    <row r="91" spans="1:3" x14ac:dyDescent="0.3">
      <c r="A91" s="3">
        <v>24</v>
      </c>
      <c r="B91" s="3">
        <v>91</v>
      </c>
      <c r="C91" s="63">
        <f t="shared" si="2"/>
        <v>1.2048818538720172E-2</v>
      </c>
    </row>
    <row r="92" spans="1:3" x14ac:dyDescent="0.3">
      <c r="A92" s="3">
        <v>25</v>
      </c>
      <c r="B92" s="3">
        <v>91</v>
      </c>
      <c r="C92" s="63">
        <f t="shared" si="2"/>
        <v>1.2048818538720172E-2</v>
      </c>
    </row>
    <row r="93" spans="1:3" x14ac:dyDescent="0.3">
      <c r="A93" s="3">
        <v>26</v>
      </c>
      <c r="B93" s="3">
        <v>92</v>
      </c>
      <c r="C93" s="63">
        <f t="shared" si="2"/>
        <v>1.100070767772827E-2</v>
      </c>
    </row>
    <row r="94" spans="1:3" x14ac:dyDescent="0.3">
      <c r="A94" s="3">
        <v>27</v>
      </c>
      <c r="B94" s="3">
        <v>92</v>
      </c>
      <c r="C94" s="63">
        <f t="shared" si="2"/>
        <v>1.100070767772827E-2</v>
      </c>
    </row>
    <row r="95" spans="1:3" x14ac:dyDescent="0.3">
      <c r="A95" s="3">
        <v>28</v>
      </c>
      <c r="B95" s="3">
        <v>93</v>
      </c>
      <c r="C95" s="63">
        <f t="shared" si="2"/>
        <v>9.9961112062782725E-3</v>
      </c>
    </row>
    <row r="96" spans="1:3" x14ac:dyDescent="0.3">
      <c r="A96" s="3">
        <v>29</v>
      </c>
      <c r="B96" s="3">
        <v>97</v>
      </c>
      <c r="C96" s="63">
        <f t="shared" si="2"/>
        <v>6.4985406330745942E-3</v>
      </c>
    </row>
    <row r="99" spans="1:5" x14ac:dyDescent="0.3">
      <c r="A99" s="34" t="s">
        <v>127</v>
      </c>
      <c r="B99" s="36" t="s">
        <v>94</v>
      </c>
      <c r="C99" s="6" t="s">
        <v>191</v>
      </c>
      <c r="D99" s="6" t="s">
        <v>91</v>
      </c>
      <c r="E99" s="6" t="s">
        <v>192</v>
      </c>
    </row>
    <row r="100" spans="1:5" x14ac:dyDescent="0.3">
      <c r="A100" s="3">
        <v>0</v>
      </c>
      <c r="B100" s="33">
        <v>173</v>
      </c>
      <c r="C100" s="63">
        <f>_xlfn.NORM.DIST(B100,$D$100,$E$100,)</f>
        <v>3.3190920486928944E-3</v>
      </c>
      <c r="D100" s="10">
        <f>AVERAGE(B100:B129)</f>
        <v>222.46666666666667</v>
      </c>
      <c r="E100">
        <f>_xlfn.STDEV.S(B100:B129)</f>
        <v>29.518823139485526</v>
      </c>
    </row>
    <row r="101" spans="1:5" x14ac:dyDescent="0.3">
      <c r="A101" s="3">
        <v>1</v>
      </c>
      <c r="B101" s="33">
        <v>174</v>
      </c>
      <c r="C101" s="63">
        <f t="shared" ref="C101:C129" si="3">_xlfn.NORM.DIST(B101,$D$100,$E$100,)</f>
        <v>3.5109508060146579E-3</v>
      </c>
    </row>
    <row r="102" spans="1:5" x14ac:dyDescent="0.3">
      <c r="A102" s="3">
        <v>2</v>
      </c>
      <c r="B102" s="33">
        <v>181</v>
      </c>
      <c r="C102" s="63">
        <f t="shared" si="3"/>
        <v>5.0385713515033294E-3</v>
      </c>
    </row>
    <row r="103" spans="1:5" x14ac:dyDescent="0.3">
      <c r="A103" s="3">
        <v>3</v>
      </c>
      <c r="B103" s="33">
        <v>187</v>
      </c>
      <c r="C103" s="63">
        <f t="shared" si="3"/>
        <v>6.5665961069529344E-3</v>
      </c>
    </row>
    <row r="104" spans="1:5" x14ac:dyDescent="0.3">
      <c r="A104" s="3">
        <v>4</v>
      </c>
      <c r="B104" s="33">
        <v>188</v>
      </c>
      <c r="C104" s="63">
        <f t="shared" si="3"/>
        <v>6.8354643180029151E-3</v>
      </c>
    </row>
    <row r="105" spans="1:5" x14ac:dyDescent="0.3">
      <c r="A105" s="3">
        <v>5</v>
      </c>
      <c r="B105" s="33">
        <v>189</v>
      </c>
      <c r="C105" s="63">
        <f t="shared" si="3"/>
        <v>7.1071801984558093E-3</v>
      </c>
    </row>
    <row r="106" spans="1:5" x14ac:dyDescent="0.3">
      <c r="A106" s="3">
        <v>6</v>
      </c>
      <c r="B106" s="33">
        <v>196</v>
      </c>
      <c r="C106" s="63">
        <f t="shared" si="3"/>
        <v>9.0416357569821325E-3</v>
      </c>
    </row>
    <row r="107" spans="1:5" x14ac:dyDescent="0.3">
      <c r="A107" s="3">
        <v>7</v>
      </c>
      <c r="B107" s="33">
        <v>198</v>
      </c>
      <c r="C107" s="63">
        <f t="shared" si="3"/>
        <v>9.585894834194239E-3</v>
      </c>
    </row>
    <row r="108" spans="1:5" x14ac:dyDescent="0.3">
      <c r="A108" s="3">
        <v>8</v>
      </c>
      <c r="B108" s="33">
        <v>204</v>
      </c>
      <c r="C108" s="63">
        <f t="shared" si="3"/>
        <v>1.1112909871058205E-2</v>
      </c>
    </row>
    <row r="109" spans="1:5" x14ac:dyDescent="0.3">
      <c r="A109" s="3">
        <v>9</v>
      </c>
      <c r="B109" s="33">
        <v>209</v>
      </c>
      <c r="C109" s="63">
        <f t="shared" si="3"/>
        <v>1.2179163947428738E-2</v>
      </c>
    </row>
    <row r="110" spans="1:5" x14ac:dyDescent="0.3">
      <c r="A110" s="3">
        <v>10</v>
      </c>
      <c r="B110" s="33">
        <v>210</v>
      </c>
      <c r="C110" s="63">
        <f t="shared" si="3"/>
        <v>1.2361756519700739E-2</v>
      </c>
    </row>
    <row r="111" spans="1:5" x14ac:dyDescent="0.3">
      <c r="A111" s="3">
        <v>11</v>
      </c>
      <c r="B111" s="33">
        <v>210</v>
      </c>
      <c r="C111" s="63">
        <f t="shared" si="3"/>
        <v>1.2361756519700739E-2</v>
      </c>
    </row>
    <row r="112" spans="1:5" x14ac:dyDescent="0.3">
      <c r="A112" s="3">
        <v>12</v>
      </c>
      <c r="B112" s="33">
        <v>216</v>
      </c>
      <c r="C112" s="63">
        <f t="shared" si="3"/>
        <v>1.319440589066254E-2</v>
      </c>
    </row>
    <row r="113" spans="1:3" x14ac:dyDescent="0.3">
      <c r="A113" s="3">
        <v>13</v>
      </c>
      <c r="B113" s="33">
        <v>219</v>
      </c>
      <c r="C113" s="63">
        <f t="shared" si="3"/>
        <v>1.3421966176986244E-2</v>
      </c>
    </row>
    <row r="114" spans="1:3" x14ac:dyDescent="0.3">
      <c r="A114" s="3">
        <v>14</v>
      </c>
      <c r="B114" s="33">
        <v>221</v>
      </c>
      <c r="C114" s="63">
        <f t="shared" si="3"/>
        <v>1.3498172062278789E-2</v>
      </c>
    </row>
    <row r="115" spans="1:3" x14ac:dyDescent="0.3">
      <c r="A115" s="3">
        <v>15</v>
      </c>
      <c r="B115" s="33">
        <v>224</v>
      </c>
      <c r="C115" s="63">
        <f t="shared" si="3"/>
        <v>1.3496623060338969E-2</v>
      </c>
    </row>
    <row r="116" spans="1:3" x14ac:dyDescent="0.3">
      <c r="A116" s="3">
        <v>16</v>
      </c>
      <c r="B116" s="33">
        <v>224</v>
      </c>
      <c r="C116" s="63">
        <f t="shared" si="3"/>
        <v>1.3496623060338969E-2</v>
      </c>
    </row>
    <row r="117" spans="1:3" x14ac:dyDescent="0.3">
      <c r="A117" s="3">
        <v>17</v>
      </c>
      <c r="B117" s="33">
        <v>227</v>
      </c>
      <c r="C117" s="63">
        <f t="shared" si="3"/>
        <v>1.3356405423313246E-2</v>
      </c>
    </row>
    <row r="118" spans="1:3" x14ac:dyDescent="0.3">
      <c r="A118" s="3">
        <v>18</v>
      </c>
      <c r="B118" s="33">
        <v>227</v>
      </c>
      <c r="C118" s="63">
        <f t="shared" si="3"/>
        <v>1.3356405423313246E-2</v>
      </c>
    </row>
    <row r="119" spans="1:3" x14ac:dyDescent="0.3">
      <c r="A119" s="3">
        <v>19</v>
      </c>
      <c r="B119" s="33">
        <v>240</v>
      </c>
      <c r="C119" s="63">
        <f t="shared" si="3"/>
        <v>1.1329247647424762E-2</v>
      </c>
    </row>
    <row r="120" spans="1:3" x14ac:dyDescent="0.3">
      <c r="A120" s="3">
        <v>20</v>
      </c>
      <c r="B120" s="33">
        <v>240</v>
      </c>
      <c r="C120" s="63">
        <f t="shared" si="3"/>
        <v>1.1329247647424762E-2</v>
      </c>
    </row>
    <row r="121" spans="1:3" x14ac:dyDescent="0.3">
      <c r="A121" s="3">
        <v>21</v>
      </c>
      <c r="B121" s="33">
        <v>244</v>
      </c>
      <c r="C121" s="63">
        <f t="shared" si="3"/>
        <v>1.035758918738648E-2</v>
      </c>
    </row>
    <row r="122" spans="1:3" x14ac:dyDescent="0.3">
      <c r="A122" s="3">
        <v>22</v>
      </c>
      <c r="B122" s="33">
        <v>247</v>
      </c>
      <c r="C122" s="63">
        <f t="shared" si="3"/>
        <v>9.5679432642043101E-3</v>
      </c>
    </row>
    <row r="123" spans="1:3" x14ac:dyDescent="0.3">
      <c r="A123" s="3">
        <v>23</v>
      </c>
      <c r="B123" s="33">
        <v>250</v>
      </c>
      <c r="C123" s="63">
        <f t="shared" si="3"/>
        <v>8.7476785654135893E-3</v>
      </c>
    </row>
    <row r="124" spans="1:3" x14ac:dyDescent="0.3">
      <c r="A124" s="3">
        <v>24</v>
      </c>
      <c r="B124" s="33">
        <v>252</v>
      </c>
      <c r="C124" s="63">
        <f t="shared" si="3"/>
        <v>8.1931376770319753E-3</v>
      </c>
    </row>
    <row r="125" spans="1:3" x14ac:dyDescent="0.3">
      <c r="A125" s="3">
        <v>25</v>
      </c>
      <c r="B125" s="33">
        <v>252</v>
      </c>
      <c r="C125" s="63">
        <f t="shared" si="3"/>
        <v>8.1931376770319753E-3</v>
      </c>
    </row>
    <row r="126" spans="1:3" x14ac:dyDescent="0.3">
      <c r="A126" s="3">
        <v>26</v>
      </c>
      <c r="B126" s="33">
        <v>254</v>
      </c>
      <c r="C126" s="63">
        <f t="shared" si="3"/>
        <v>7.6386049765968496E-3</v>
      </c>
    </row>
    <row r="127" spans="1:3" x14ac:dyDescent="0.3">
      <c r="A127" s="3">
        <v>27</v>
      </c>
      <c r="B127" s="33">
        <v>261</v>
      </c>
      <c r="C127" s="63">
        <f t="shared" si="3"/>
        <v>5.7648425522375483E-3</v>
      </c>
    </row>
    <row r="128" spans="1:3" x14ac:dyDescent="0.3">
      <c r="A128" s="3">
        <v>28</v>
      </c>
      <c r="B128" s="33">
        <v>276</v>
      </c>
      <c r="C128" s="63">
        <f t="shared" si="3"/>
        <v>2.6099714264688056E-3</v>
      </c>
    </row>
    <row r="129" spans="1:5" x14ac:dyDescent="0.3">
      <c r="A129" s="3">
        <v>29</v>
      </c>
      <c r="B129" s="33">
        <v>281</v>
      </c>
      <c r="C129" s="63">
        <f t="shared" si="3"/>
        <v>1.8923351207189101E-3</v>
      </c>
    </row>
    <row r="131" spans="1:5" x14ac:dyDescent="0.3">
      <c r="B131" s="64" t="s">
        <v>195</v>
      </c>
      <c r="C131" s="64"/>
    </row>
    <row r="132" spans="1:5" ht="26" x14ac:dyDescent="0.3">
      <c r="A132" s="1" t="s">
        <v>0</v>
      </c>
      <c r="B132" s="1" t="s">
        <v>5</v>
      </c>
      <c r="C132" s="56" t="s">
        <v>196</v>
      </c>
      <c r="D132" s="6" t="s">
        <v>91</v>
      </c>
      <c r="E132" s="6" t="s">
        <v>197</v>
      </c>
    </row>
    <row r="133" spans="1:5" x14ac:dyDescent="0.3">
      <c r="A133" s="3">
        <v>3</v>
      </c>
      <c r="B133" s="30">
        <v>42</v>
      </c>
      <c r="C133" s="63">
        <f>_xlfn.NORM.DIST(B133,$D$133,$E$133,)</f>
        <v>3.3870388581303812E-3</v>
      </c>
      <c r="D133" s="10">
        <f>AVERAGE(B133:B145)</f>
        <v>73.15384615384616</v>
      </c>
      <c r="E133">
        <f>_xlfn.STDEV.S(B133:B145)</f>
        <v>15.458795521461539</v>
      </c>
    </row>
    <row r="134" spans="1:5" x14ac:dyDescent="0.3">
      <c r="A134" s="3">
        <v>4</v>
      </c>
      <c r="B134" s="30">
        <v>52</v>
      </c>
      <c r="C134" s="63">
        <f t="shared" ref="C134:C145" si="4">_xlfn.NORM.DIST(B134,$D$133,$E$133,)</f>
        <v>1.011861348797995E-2</v>
      </c>
    </row>
    <row r="135" spans="1:5" x14ac:dyDescent="0.3">
      <c r="A135" s="3">
        <v>5</v>
      </c>
      <c r="B135" s="30">
        <v>62</v>
      </c>
      <c r="C135" s="63">
        <f t="shared" si="4"/>
        <v>1.9892490776305019E-2</v>
      </c>
    </row>
    <row r="136" spans="1:5" x14ac:dyDescent="0.3">
      <c r="A136" s="3">
        <v>10</v>
      </c>
      <c r="B136" s="30">
        <v>64</v>
      </c>
      <c r="C136" s="63">
        <f t="shared" si="4"/>
        <v>2.1656829463487556E-2</v>
      </c>
    </row>
    <row r="137" spans="1:5" x14ac:dyDescent="0.3">
      <c r="A137" s="3">
        <v>12</v>
      </c>
      <c r="B137" s="30">
        <v>71</v>
      </c>
      <c r="C137" s="63">
        <f t="shared" si="4"/>
        <v>2.5557541548829953E-2</v>
      </c>
    </row>
    <row r="138" spans="1:5" x14ac:dyDescent="0.3">
      <c r="A138" s="3">
        <v>14</v>
      </c>
      <c r="B138" s="30">
        <v>72</v>
      </c>
      <c r="C138" s="63">
        <f t="shared" si="4"/>
        <v>2.5735028542741595E-2</v>
      </c>
    </row>
    <row r="139" spans="1:5" x14ac:dyDescent="0.3">
      <c r="A139" s="3">
        <v>15</v>
      </c>
      <c r="B139" s="30">
        <v>74</v>
      </c>
      <c r="C139" s="63">
        <f t="shared" si="4"/>
        <v>2.5768185113476196E-2</v>
      </c>
    </row>
    <row r="140" spans="1:5" x14ac:dyDescent="0.3">
      <c r="A140" s="3">
        <v>18</v>
      </c>
      <c r="B140" s="30">
        <v>76</v>
      </c>
      <c r="C140" s="63">
        <f t="shared" si="4"/>
        <v>2.5373110006294011E-2</v>
      </c>
    </row>
    <row r="141" spans="1:5" x14ac:dyDescent="0.3">
      <c r="A141" s="3">
        <v>21</v>
      </c>
      <c r="B141" s="30">
        <v>78</v>
      </c>
      <c r="C141" s="63">
        <f t="shared" si="4"/>
        <v>2.456938389882244E-2</v>
      </c>
    </row>
    <row r="142" spans="1:5" x14ac:dyDescent="0.3">
      <c r="A142" s="3">
        <v>22</v>
      </c>
      <c r="B142" s="30">
        <v>87</v>
      </c>
      <c r="C142" s="63">
        <f t="shared" si="4"/>
        <v>1.7279418865383877E-2</v>
      </c>
    </row>
    <row r="143" spans="1:5" x14ac:dyDescent="0.3">
      <c r="A143" s="3">
        <v>23</v>
      </c>
      <c r="B143" s="30">
        <v>87</v>
      </c>
      <c r="C143" s="63">
        <f t="shared" si="4"/>
        <v>1.7279418865383877E-2</v>
      </c>
    </row>
    <row r="144" spans="1:5" x14ac:dyDescent="0.3">
      <c r="A144" s="3">
        <v>25</v>
      </c>
      <c r="B144" s="30">
        <v>89</v>
      </c>
      <c r="C144" s="63">
        <f t="shared" si="4"/>
        <v>1.5260491066155247E-2</v>
      </c>
    </row>
    <row r="145" spans="1:5" x14ac:dyDescent="0.3">
      <c r="A145" s="3">
        <v>28</v>
      </c>
      <c r="B145" s="30">
        <v>97</v>
      </c>
      <c r="C145" s="63">
        <f t="shared" si="4"/>
        <v>7.852952085067668E-3</v>
      </c>
    </row>
    <row r="147" spans="1:5" x14ac:dyDescent="0.3">
      <c r="C147" s="78" t="s">
        <v>210</v>
      </c>
      <c r="D147" s="79"/>
      <c r="E147" s="79"/>
    </row>
    <row r="148" spans="1:5" ht="26" x14ac:dyDescent="0.3">
      <c r="A148" s="1" t="s">
        <v>0</v>
      </c>
      <c r="B148" s="1" t="s">
        <v>6</v>
      </c>
      <c r="C148" s="80" t="s">
        <v>196</v>
      </c>
      <c r="D148" s="81" t="s">
        <v>91</v>
      </c>
      <c r="E148" s="81" t="s">
        <v>197</v>
      </c>
    </row>
    <row r="149" spans="1:5" x14ac:dyDescent="0.3">
      <c r="A149" s="3">
        <v>3</v>
      </c>
      <c r="B149" s="30">
        <v>53</v>
      </c>
      <c r="C149" s="63">
        <f>_xlfn.NORM.DIST(B149,$D$149,$E$149,)</f>
        <v>1.0883192038031113E-2</v>
      </c>
      <c r="D149" s="10">
        <f>AVERAGE(B149:B161)</f>
        <v>72.07692307692308</v>
      </c>
      <c r="E149">
        <f>_xlfn.STDEV.S(B149:B161)</f>
        <v>13.493588220963435</v>
      </c>
    </row>
    <row r="150" spans="1:5" x14ac:dyDescent="0.3">
      <c r="A150" s="3">
        <v>4</v>
      </c>
      <c r="B150" s="30">
        <v>58</v>
      </c>
      <c r="C150" s="63">
        <f t="shared" ref="C150:C161" si="5">_xlfn.NORM.DIST(B150,$D$149,$E$149,)</f>
        <v>1.7157530256176716E-2</v>
      </c>
    </row>
    <row r="151" spans="1:5" x14ac:dyDescent="0.3">
      <c r="A151" s="3">
        <v>5</v>
      </c>
      <c r="B151" s="30">
        <v>62</v>
      </c>
      <c r="C151" s="63">
        <f t="shared" si="5"/>
        <v>2.2370696347254325E-2</v>
      </c>
    </row>
    <row r="152" spans="1:5" x14ac:dyDescent="0.3">
      <c r="A152" s="3">
        <v>10</v>
      </c>
      <c r="B152" s="30">
        <v>62</v>
      </c>
      <c r="C152" s="63">
        <f t="shared" si="5"/>
        <v>2.2370696347254325E-2</v>
      </c>
    </row>
    <row r="153" spans="1:5" x14ac:dyDescent="0.3">
      <c r="A153" s="3">
        <v>12</v>
      </c>
      <c r="B153" s="30">
        <v>64</v>
      </c>
      <c r="C153" s="63">
        <f t="shared" si="5"/>
        <v>2.4716132563251763E-2</v>
      </c>
    </row>
    <row r="154" spans="1:5" x14ac:dyDescent="0.3">
      <c r="A154" s="3">
        <v>14</v>
      </c>
      <c r="B154" s="30">
        <v>64</v>
      </c>
      <c r="C154" s="63">
        <f t="shared" si="5"/>
        <v>2.4716132563251763E-2</v>
      </c>
    </row>
    <row r="155" spans="1:5" x14ac:dyDescent="0.3">
      <c r="A155" s="3">
        <v>15</v>
      </c>
      <c r="B155" s="30">
        <v>69</v>
      </c>
      <c r="C155" s="63">
        <f t="shared" si="5"/>
        <v>2.8806573702794838E-2</v>
      </c>
    </row>
    <row r="156" spans="1:5" x14ac:dyDescent="0.3">
      <c r="A156" s="3">
        <v>18</v>
      </c>
      <c r="B156" s="30">
        <v>72</v>
      </c>
      <c r="C156" s="63">
        <f t="shared" si="5"/>
        <v>2.9564841573792976E-2</v>
      </c>
    </row>
    <row r="157" spans="1:5" x14ac:dyDescent="0.3">
      <c r="A157" s="3">
        <v>21</v>
      </c>
      <c r="B157" s="30">
        <v>75</v>
      </c>
      <c r="C157" s="63">
        <f t="shared" si="5"/>
        <v>2.8879686794821609E-2</v>
      </c>
    </row>
    <row r="158" spans="1:5" x14ac:dyDescent="0.3">
      <c r="A158" s="3">
        <v>22</v>
      </c>
      <c r="B158" s="30">
        <v>83</v>
      </c>
      <c r="C158" s="63">
        <f t="shared" si="5"/>
        <v>2.1305301946263292E-2</v>
      </c>
    </row>
    <row r="159" spans="1:5" x14ac:dyDescent="0.3">
      <c r="A159" s="3">
        <v>23</v>
      </c>
      <c r="B159" s="30">
        <v>91</v>
      </c>
      <c r="C159" s="63">
        <f t="shared" si="5"/>
        <v>1.1059321656183565E-2</v>
      </c>
    </row>
    <row r="160" spans="1:5" x14ac:dyDescent="0.3">
      <c r="A160" s="3">
        <v>25</v>
      </c>
      <c r="B160" s="30">
        <v>92</v>
      </c>
      <c r="C160" s="63">
        <f t="shared" si="5"/>
        <v>9.9403133563649368E-3</v>
      </c>
    </row>
    <row r="161" spans="1:5" x14ac:dyDescent="0.3">
      <c r="A161" s="3">
        <v>28</v>
      </c>
      <c r="B161" s="30">
        <v>92</v>
      </c>
      <c r="C161" s="63">
        <f t="shared" si="5"/>
        <v>9.9403133563649368E-3</v>
      </c>
    </row>
    <row r="165" spans="1:5" ht="26" x14ac:dyDescent="0.3">
      <c r="A165" s="1" t="s">
        <v>0</v>
      </c>
      <c r="B165" s="1" t="s">
        <v>7</v>
      </c>
      <c r="C165" s="56" t="s">
        <v>196</v>
      </c>
      <c r="D165" s="6" t="s">
        <v>91</v>
      </c>
      <c r="E165" s="6" t="s">
        <v>197</v>
      </c>
    </row>
    <row r="166" spans="1:5" x14ac:dyDescent="0.3">
      <c r="A166" s="3">
        <v>3</v>
      </c>
      <c r="B166" s="30">
        <v>57</v>
      </c>
      <c r="C166" s="63">
        <f>_xlfn.NORM.DIST(B166,$D$149,$E$149,)</f>
        <v>1.5837459883507186E-2</v>
      </c>
      <c r="D166" s="10">
        <f>AVERAGE(B166:B178)</f>
        <v>81.84615384615384</v>
      </c>
      <c r="E166">
        <f>_xlfn.STDEV.S(B166:B178)</f>
        <v>11.625017231859315</v>
      </c>
    </row>
    <row r="167" spans="1:5" x14ac:dyDescent="0.3">
      <c r="A167" s="3">
        <v>4</v>
      </c>
      <c r="B167" s="30">
        <v>68</v>
      </c>
      <c r="C167" s="63">
        <f t="shared" ref="C167:C178" si="6">_xlfn.NORM.DIST(B167,$D$149,$E$149,)</f>
        <v>2.824618754312672E-2</v>
      </c>
    </row>
    <row r="168" spans="1:5" x14ac:dyDescent="0.3">
      <c r="A168" s="3">
        <v>5</v>
      </c>
      <c r="B168" s="30">
        <v>71</v>
      </c>
      <c r="C168" s="63">
        <f t="shared" si="6"/>
        <v>2.9471311624797516E-2</v>
      </c>
    </row>
    <row r="169" spans="1:5" x14ac:dyDescent="0.3">
      <c r="A169" s="3">
        <v>10</v>
      </c>
      <c r="B169" s="30">
        <v>74</v>
      </c>
      <c r="C169" s="63">
        <f t="shared" si="6"/>
        <v>2.9266585941382321E-2</v>
      </c>
    </row>
    <row r="170" spans="1:5" x14ac:dyDescent="0.3">
      <c r="A170" s="3">
        <v>12</v>
      </c>
      <c r="B170" s="30">
        <v>78</v>
      </c>
      <c r="C170" s="63">
        <f t="shared" si="6"/>
        <v>2.6849881548458021E-2</v>
      </c>
    </row>
    <row r="171" spans="1:5" x14ac:dyDescent="0.3">
      <c r="A171" s="3">
        <v>14</v>
      </c>
      <c r="B171" s="30">
        <v>83</v>
      </c>
      <c r="C171" s="63">
        <f t="shared" si="6"/>
        <v>2.1305301946263292E-2</v>
      </c>
    </row>
    <row r="172" spans="1:5" x14ac:dyDescent="0.3">
      <c r="A172" s="3">
        <v>15</v>
      </c>
      <c r="B172" s="30">
        <v>84</v>
      </c>
      <c r="C172" s="63">
        <f t="shared" si="6"/>
        <v>2.0009723228081717E-2</v>
      </c>
    </row>
    <row r="173" spans="1:5" x14ac:dyDescent="0.3">
      <c r="A173" s="3">
        <v>18</v>
      </c>
      <c r="B173" s="30">
        <v>88</v>
      </c>
      <c r="C173" s="63">
        <f t="shared" si="6"/>
        <v>1.4736772554618164E-2</v>
      </c>
    </row>
    <row r="174" spans="1:5" x14ac:dyDescent="0.3">
      <c r="A174" s="3">
        <v>21</v>
      </c>
      <c r="B174" s="30">
        <v>89</v>
      </c>
      <c r="C174" s="63">
        <f t="shared" si="6"/>
        <v>1.3465721940446552E-2</v>
      </c>
    </row>
    <row r="175" spans="1:5" x14ac:dyDescent="0.3">
      <c r="A175" s="3">
        <v>22</v>
      </c>
      <c r="B175" s="30">
        <v>90</v>
      </c>
      <c r="C175" s="63">
        <f t="shared" si="6"/>
        <v>1.2236907538990581E-2</v>
      </c>
    </row>
    <row r="176" spans="1:5" x14ac:dyDescent="0.3">
      <c r="A176" s="3">
        <v>23</v>
      </c>
      <c r="B176" s="30">
        <v>92</v>
      </c>
      <c r="C176" s="63">
        <f t="shared" si="6"/>
        <v>9.9403133563649368E-3</v>
      </c>
    </row>
    <row r="177" spans="1:3" x14ac:dyDescent="0.3">
      <c r="A177" s="3">
        <v>25</v>
      </c>
      <c r="B177" s="30">
        <v>93</v>
      </c>
      <c r="C177" s="63">
        <f t="shared" si="6"/>
        <v>8.8855933865018347E-3</v>
      </c>
    </row>
    <row r="178" spans="1:3" x14ac:dyDescent="0.3">
      <c r="A178" s="3">
        <v>28</v>
      </c>
      <c r="B178" s="30">
        <v>97</v>
      </c>
      <c r="C178" s="63">
        <f t="shared" si="6"/>
        <v>5.3700660113497811E-3</v>
      </c>
    </row>
  </sheetData>
  <sortState ref="B166:B178">
    <sortCondition ref="B166"/>
  </sortState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10</vt:i4>
      </vt:variant>
    </vt:vector>
  </HeadingPairs>
  <TitlesOfParts>
    <vt:vector size="10" baseType="lpstr">
      <vt:lpstr>Table 1</vt:lpstr>
      <vt:lpstr>Sheet1</vt:lpstr>
      <vt:lpstr>Sheet2</vt:lpstr>
      <vt:lpstr>Sheet3</vt:lpstr>
      <vt:lpstr>Sheet4</vt:lpstr>
      <vt:lpstr>Sheet5</vt:lpstr>
      <vt:lpstr>Sheet6</vt:lpstr>
      <vt:lpstr>Sheet7</vt:lpstr>
      <vt:lpstr>Sheet8</vt:lpstr>
      <vt:lpstr>Sheet9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Omkar Joshi</dc:creator>
  <cp:lastModifiedBy>kiit</cp:lastModifiedBy>
  <dcterms:created xsi:type="dcterms:W3CDTF">2022-04-27T14:25:45Z</dcterms:created>
  <dcterms:modified xsi:type="dcterms:W3CDTF">2022-05-26T06:35:08Z</dcterms:modified>
</cp:coreProperties>
</file>